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omments1.xml" ContentType="application/vnd.openxmlformats-officedocument.spreadsheetml.comments+xml"/>
  <Override PartName="/xl/namedSheetViews/namedSheetView1.xml" ContentType="application/vnd.ms-excel.namedsheetviews+xml"/>
  <Override PartName="/xl/tables/table2.xml" ContentType="application/vnd.openxmlformats-officedocument.spreadsheetml.table+xml"/>
  <Override PartName="/xl/tables/table3.xml" ContentType="application/vnd.openxmlformats-officedocument.spreadsheetml.table+xml"/>
  <Override PartName="/xl/comments2.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hidePivotFieldList="1" defaultThemeVersion="202300"/>
  <mc:AlternateContent xmlns:mc="http://schemas.openxmlformats.org/markup-compatibility/2006">
    <mc:Choice Requires="x15">
      <x15ac:absPath xmlns:x15ac="http://schemas.microsoft.com/office/spreadsheetml/2010/11/ac" url="C:\Users\Priyadharshini.M\Downloads\"/>
    </mc:Choice>
  </mc:AlternateContent>
  <xr:revisionPtr revIDLastSave="0" documentId="13_ncr:1_{4F4E29B8-F858-4348-9FBB-9B4B1FC19619}" xr6:coauthVersionLast="47" xr6:coauthVersionMax="47" xr10:uidLastSave="{00000000-0000-0000-0000-000000000000}"/>
  <bookViews>
    <workbookView xWindow="-120" yWindow="-120" windowWidth="20730" windowHeight="11160" tabRatio="850" firstSheet="2" activeTab="4" xr2:uid="{7FF3C182-3CE0-4265-B1DB-563E097E35DB}"/>
  </bookViews>
  <sheets>
    <sheet name="holidays" sheetId="2" state="hidden" r:id="rId1"/>
    <sheet name="List_box" sheetId="13" state="hidden" r:id="rId2"/>
    <sheet name="Dashboard" sheetId="14" r:id="rId3"/>
    <sheet name="Original_Data" sheetId="1" r:id="rId4"/>
    <sheet name="Calculations" sheetId="15" r:id="rId5"/>
    <sheet name="PivotTables" sheetId="16" r:id="rId6"/>
  </sheets>
  <definedNames>
    <definedName name="_xlnm._FilterDatabase" localSheetId="3" hidden="1">Original_Data!$A$1:$AV$1388</definedName>
    <definedName name="Slicer_COUNTRY">#N/A</definedName>
    <definedName name="Slicer_CUSTOMER_NAME___LOCATION">#N/A</definedName>
    <definedName name="Slicer_INDUSTRY">#N/A</definedName>
    <definedName name="Slicer_PO_STATUS">#N/A</definedName>
  </definedNames>
  <calcPr calcId="191029" iterate="1"/>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84" i="14" l="1"/>
  <c r="A83" i="14"/>
  <c r="A81" i="14"/>
  <c r="A80" i="14"/>
  <c r="A85" i="14"/>
  <c r="O6" i="14"/>
  <c r="K6" i="14"/>
  <c r="AR3" i="15"/>
  <c r="AR4" i="15"/>
  <c r="AR5" i="15"/>
  <c r="AR6" i="15"/>
  <c r="AR7" i="15"/>
  <c r="AR8" i="15"/>
  <c r="AR9" i="15"/>
  <c r="AR10" i="15"/>
  <c r="AR11" i="15"/>
  <c r="AR12" i="15"/>
  <c r="AR13" i="15"/>
  <c r="AR14" i="15"/>
  <c r="AR15" i="15"/>
  <c r="AR16" i="15"/>
  <c r="AR17" i="15"/>
  <c r="AR18" i="15"/>
  <c r="AR19" i="15"/>
  <c r="AR20" i="15"/>
  <c r="AR21" i="15"/>
  <c r="AR22" i="15"/>
  <c r="AR23" i="15"/>
  <c r="AR24" i="15"/>
  <c r="AR25" i="15"/>
  <c r="AR26" i="15"/>
  <c r="AR27" i="15"/>
  <c r="AR28" i="15"/>
  <c r="AR29" i="15"/>
  <c r="AR30" i="15"/>
  <c r="AR31" i="15"/>
  <c r="AR32" i="15"/>
  <c r="AR33" i="15"/>
  <c r="AR34" i="15"/>
  <c r="AR35" i="15"/>
  <c r="AR36" i="15"/>
  <c r="AR37" i="15"/>
  <c r="AR38" i="15"/>
  <c r="AR39" i="15"/>
  <c r="AR40" i="15"/>
  <c r="AR41" i="15"/>
  <c r="AR42" i="15"/>
  <c r="AR43" i="15"/>
  <c r="AR44" i="15"/>
  <c r="AR45" i="15"/>
  <c r="AR46" i="15"/>
  <c r="AR47" i="15"/>
  <c r="AR48" i="15"/>
  <c r="AR49" i="15"/>
  <c r="AR50" i="15"/>
  <c r="AR51" i="15"/>
  <c r="AR52" i="15"/>
  <c r="AR53" i="15"/>
  <c r="AR54" i="15"/>
  <c r="AR55" i="15"/>
  <c r="AR56" i="15"/>
  <c r="AR57" i="15"/>
  <c r="AR58" i="15"/>
  <c r="AR59" i="15"/>
  <c r="AR60" i="15"/>
  <c r="AR61" i="15"/>
  <c r="AR62" i="15"/>
  <c r="AR63" i="15"/>
  <c r="AR64" i="15"/>
  <c r="AR65" i="15"/>
  <c r="AR66" i="15"/>
  <c r="AR67" i="15"/>
  <c r="AR68" i="15"/>
  <c r="AR69" i="15"/>
  <c r="AR70" i="15"/>
  <c r="AR71" i="15"/>
  <c r="AR72" i="15"/>
  <c r="AR73" i="15"/>
  <c r="AR74" i="15"/>
  <c r="AR75" i="15"/>
  <c r="AR76" i="15"/>
  <c r="AR77" i="15"/>
  <c r="AR78" i="15"/>
  <c r="AR79" i="15"/>
  <c r="AR80" i="15"/>
  <c r="AR81" i="15"/>
  <c r="AR82" i="15"/>
  <c r="AR83" i="15"/>
  <c r="AR84" i="15"/>
  <c r="AR85" i="15"/>
  <c r="AR86" i="15"/>
  <c r="AR87" i="15"/>
  <c r="AR88" i="15"/>
  <c r="AR89" i="15"/>
  <c r="AR90" i="15"/>
  <c r="AR91" i="15"/>
  <c r="AR92" i="15"/>
  <c r="AR93" i="15"/>
  <c r="AR94" i="15"/>
  <c r="AR95" i="15"/>
  <c r="AR96" i="15"/>
  <c r="AR97" i="15"/>
  <c r="AR98" i="15"/>
  <c r="AR99" i="15"/>
  <c r="AR100" i="15"/>
  <c r="AR101" i="15"/>
  <c r="AR102" i="15"/>
  <c r="AR103" i="15"/>
  <c r="AR104" i="15"/>
  <c r="AR105" i="15"/>
  <c r="AR106" i="15"/>
  <c r="AR107" i="15"/>
  <c r="AR108" i="15"/>
  <c r="AR109" i="15"/>
  <c r="AR110" i="15"/>
  <c r="AR111" i="15"/>
  <c r="AR112" i="15"/>
  <c r="AR113" i="15"/>
  <c r="AR114" i="15"/>
  <c r="AR115" i="15"/>
  <c r="AR116" i="15"/>
  <c r="AR117" i="15"/>
  <c r="AR118" i="15"/>
  <c r="AR119" i="15"/>
  <c r="AR120" i="15"/>
  <c r="AR121" i="15"/>
  <c r="AR122" i="15"/>
  <c r="AR123" i="15"/>
  <c r="AR124" i="15"/>
  <c r="AR125" i="15"/>
  <c r="AR126" i="15"/>
  <c r="AR127" i="15"/>
  <c r="AR128" i="15"/>
  <c r="AR129" i="15"/>
  <c r="AR130" i="15"/>
  <c r="AR131" i="15"/>
  <c r="AR132" i="15"/>
  <c r="AR133" i="15"/>
  <c r="AR134" i="15"/>
  <c r="AR135" i="15"/>
  <c r="AR136" i="15"/>
  <c r="AR137" i="15"/>
  <c r="AR138" i="15"/>
  <c r="AR139" i="15"/>
  <c r="AR140" i="15"/>
  <c r="AR141" i="15"/>
  <c r="AR142" i="15"/>
  <c r="AR143" i="15"/>
  <c r="AR144" i="15"/>
  <c r="AR145" i="15"/>
  <c r="AR146" i="15"/>
  <c r="AR147" i="15"/>
  <c r="AR148" i="15"/>
  <c r="AR149" i="15"/>
  <c r="AR150" i="15"/>
  <c r="AR151" i="15"/>
  <c r="AR152" i="15"/>
  <c r="AR153" i="15"/>
  <c r="AR154" i="15"/>
  <c r="AR155" i="15"/>
  <c r="AR156" i="15"/>
  <c r="AR157" i="15"/>
  <c r="AR158" i="15"/>
  <c r="AR159" i="15"/>
  <c r="AR160" i="15"/>
  <c r="AR161" i="15"/>
  <c r="AR162" i="15"/>
  <c r="AR163" i="15"/>
  <c r="AR164" i="15"/>
  <c r="AR165" i="15"/>
  <c r="AR166" i="15"/>
  <c r="AR167" i="15"/>
  <c r="AR168" i="15"/>
  <c r="AR169" i="15"/>
  <c r="AR170" i="15"/>
  <c r="AR171" i="15"/>
  <c r="AR172" i="15"/>
  <c r="AR173" i="15"/>
  <c r="AR174" i="15"/>
  <c r="AR175" i="15"/>
  <c r="AR176" i="15"/>
  <c r="AR177" i="15"/>
  <c r="AR178" i="15"/>
  <c r="AR179" i="15"/>
  <c r="AR180" i="15"/>
  <c r="AR181" i="15"/>
  <c r="AR182" i="15"/>
  <c r="AR183" i="15"/>
  <c r="AR184" i="15"/>
  <c r="AR185" i="15"/>
  <c r="AR186" i="15"/>
  <c r="AR187" i="15"/>
  <c r="AR188" i="15"/>
  <c r="AR189" i="15"/>
  <c r="AR190" i="15"/>
  <c r="AR191" i="15"/>
  <c r="AR192" i="15"/>
  <c r="AR193" i="15"/>
  <c r="AR194" i="15"/>
  <c r="AR195" i="15"/>
  <c r="AR196" i="15"/>
  <c r="AR197" i="15"/>
  <c r="AR198" i="15"/>
  <c r="AR199" i="15"/>
  <c r="AR200" i="15"/>
  <c r="AR201" i="15"/>
  <c r="AR202" i="15"/>
  <c r="AR203" i="15"/>
  <c r="AR204" i="15"/>
  <c r="AR205" i="15"/>
  <c r="AR206" i="15"/>
  <c r="AR207" i="15"/>
  <c r="AR208" i="15"/>
  <c r="AR209" i="15"/>
  <c r="AR210" i="15"/>
  <c r="AR211" i="15"/>
  <c r="AR212" i="15"/>
  <c r="AR213" i="15"/>
  <c r="AR214" i="15"/>
  <c r="AR215" i="15"/>
  <c r="AR216" i="15"/>
  <c r="AR217" i="15"/>
  <c r="AR218" i="15"/>
  <c r="AR219" i="15"/>
  <c r="AR220" i="15"/>
  <c r="AR221" i="15"/>
  <c r="AR222" i="15"/>
  <c r="AR223" i="15"/>
  <c r="AR224" i="15"/>
  <c r="AR225" i="15"/>
  <c r="AR226" i="15"/>
  <c r="AR227" i="15"/>
  <c r="AR228" i="15"/>
  <c r="AR229" i="15"/>
  <c r="AR230" i="15"/>
  <c r="AR231" i="15"/>
  <c r="AR232" i="15"/>
  <c r="AR233" i="15"/>
  <c r="AR234" i="15"/>
  <c r="AR235" i="15"/>
  <c r="AR236" i="15"/>
  <c r="AR237" i="15"/>
  <c r="AR238" i="15"/>
  <c r="AR239" i="15"/>
  <c r="AR240" i="15"/>
  <c r="AR241" i="15"/>
  <c r="AR242" i="15"/>
  <c r="AR243" i="15"/>
  <c r="AR244" i="15"/>
  <c r="AR245" i="15"/>
  <c r="AR246" i="15"/>
  <c r="AR247" i="15"/>
  <c r="AR248" i="15"/>
  <c r="AR249" i="15"/>
  <c r="AR250" i="15"/>
  <c r="AR251" i="15"/>
  <c r="AR252" i="15"/>
  <c r="AR253" i="15"/>
  <c r="AR254" i="15"/>
  <c r="AR255" i="15"/>
  <c r="AR256" i="15"/>
  <c r="AR257" i="15"/>
  <c r="AR258" i="15"/>
  <c r="AR259" i="15"/>
  <c r="AR260" i="15"/>
  <c r="AR261" i="15"/>
  <c r="AR262" i="15"/>
  <c r="AR263" i="15"/>
  <c r="AR264" i="15"/>
  <c r="AR265" i="15"/>
  <c r="AR266" i="15"/>
  <c r="AR267" i="15"/>
  <c r="AR268" i="15"/>
  <c r="AR269" i="15"/>
  <c r="AR270" i="15"/>
  <c r="AR271" i="15"/>
  <c r="AR272" i="15"/>
  <c r="AR273" i="15"/>
  <c r="AR274" i="15"/>
  <c r="AR275" i="15"/>
  <c r="AR276" i="15"/>
  <c r="AR277" i="15"/>
  <c r="AR278" i="15"/>
  <c r="AR279" i="15"/>
  <c r="AR280" i="15"/>
  <c r="AR281" i="15"/>
  <c r="AR282" i="15"/>
  <c r="AR283" i="15"/>
  <c r="AR284" i="15"/>
  <c r="AR285" i="15"/>
  <c r="AR286" i="15"/>
  <c r="AR287" i="15"/>
  <c r="AR288" i="15"/>
  <c r="AR289" i="15"/>
  <c r="AR290" i="15"/>
  <c r="AR291" i="15"/>
  <c r="AR292" i="15"/>
  <c r="AR293" i="15"/>
  <c r="AR294" i="15"/>
  <c r="AR295" i="15"/>
  <c r="AR296" i="15"/>
  <c r="AR297" i="15"/>
  <c r="AR298" i="15"/>
  <c r="AR299" i="15"/>
  <c r="AR300" i="15"/>
  <c r="AR301" i="15"/>
  <c r="AR302" i="15"/>
  <c r="AR303" i="15"/>
  <c r="AR304" i="15"/>
  <c r="AR305" i="15"/>
  <c r="AR306" i="15"/>
  <c r="AR307" i="15"/>
  <c r="AR308" i="15"/>
  <c r="AR309" i="15"/>
  <c r="AR310" i="15"/>
  <c r="AR311" i="15"/>
  <c r="AR312" i="15"/>
  <c r="AR313" i="15"/>
  <c r="AR314" i="15"/>
  <c r="AR315" i="15"/>
  <c r="AR316" i="15"/>
  <c r="AR317" i="15"/>
  <c r="AR318" i="15"/>
  <c r="AR319" i="15"/>
  <c r="AR320" i="15"/>
  <c r="AR321" i="15"/>
  <c r="AR322" i="15"/>
  <c r="AR323" i="15"/>
  <c r="AR324" i="15"/>
  <c r="AR325" i="15"/>
  <c r="AR326" i="15"/>
  <c r="AR327" i="15"/>
  <c r="AR328" i="15"/>
  <c r="AR329" i="15"/>
  <c r="AR330" i="15"/>
  <c r="AR331" i="15"/>
  <c r="AR332" i="15"/>
  <c r="AR333" i="15"/>
  <c r="AR334" i="15"/>
  <c r="AR335" i="15"/>
  <c r="AR336" i="15"/>
  <c r="AR337" i="15"/>
  <c r="AR338" i="15"/>
  <c r="AR339" i="15"/>
  <c r="AR340" i="15"/>
  <c r="AR341" i="15"/>
  <c r="AR342" i="15"/>
  <c r="AR343" i="15"/>
  <c r="AR344" i="15"/>
  <c r="AR345" i="15"/>
  <c r="AR346" i="15"/>
  <c r="AR347" i="15"/>
  <c r="AR348" i="15"/>
  <c r="AR349" i="15"/>
  <c r="AR350" i="15"/>
  <c r="AR351" i="15"/>
  <c r="AR352" i="15"/>
  <c r="AR353" i="15"/>
  <c r="AR354" i="15"/>
  <c r="AR355" i="15"/>
  <c r="AR356" i="15"/>
  <c r="AR357" i="15"/>
  <c r="AR358" i="15"/>
  <c r="AR359" i="15"/>
  <c r="AR360" i="15"/>
  <c r="AR361" i="15"/>
  <c r="AR362" i="15"/>
  <c r="AR363" i="15"/>
  <c r="AR364" i="15"/>
  <c r="AR365" i="15"/>
  <c r="AR366" i="15"/>
  <c r="AR367" i="15"/>
  <c r="AR368" i="15"/>
  <c r="AR369" i="15"/>
  <c r="AR370" i="15"/>
  <c r="AR371" i="15"/>
  <c r="AR372" i="15"/>
  <c r="AR373" i="15"/>
  <c r="AR374" i="15"/>
  <c r="AR375" i="15"/>
  <c r="AR376" i="15"/>
  <c r="AR377" i="15"/>
  <c r="AR378" i="15"/>
  <c r="AR379" i="15"/>
  <c r="AR380" i="15"/>
  <c r="AR381" i="15"/>
  <c r="AR382" i="15"/>
  <c r="AR383" i="15"/>
  <c r="AR384" i="15"/>
  <c r="AR385" i="15"/>
  <c r="AR386" i="15"/>
  <c r="AR387" i="15"/>
  <c r="AR388" i="15"/>
  <c r="AR389" i="15"/>
  <c r="AR390" i="15"/>
  <c r="AR391" i="15"/>
  <c r="AR392" i="15"/>
  <c r="AR393" i="15"/>
  <c r="AR394" i="15"/>
  <c r="AR395" i="15"/>
  <c r="AR396" i="15"/>
  <c r="AR397" i="15"/>
  <c r="AR398" i="15"/>
  <c r="AR399" i="15"/>
  <c r="AR400" i="15"/>
  <c r="AR401" i="15"/>
  <c r="AR402" i="15"/>
  <c r="AR403" i="15"/>
  <c r="AR404" i="15"/>
  <c r="AR405" i="15"/>
  <c r="AR406" i="15"/>
  <c r="AR407" i="15"/>
  <c r="AR408" i="15"/>
  <c r="AR409" i="15"/>
  <c r="AR410" i="15"/>
  <c r="AR411" i="15"/>
  <c r="AR412" i="15"/>
  <c r="AR413" i="15"/>
  <c r="AR414" i="15"/>
  <c r="AR415" i="15"/>
  <c r="AR416" i="15"/>
  <c r="AR417" i="15"/>
  <c r="AR418" i="15"/>
  <c r="AR419" i="15"/>
  <c r="AR420" i="15"/>
  <c r="AR421" i="15"/>
  <c r="AR422" i="15"/>
  <c r="AR423" i="15"/>
  <c r="AR424" i="15"/>
  <c r="AR425" i="15"/>
  <c r="AR426" i="15"/>
  <c r="AR427" i="15"/>
  <c r="AR428" i="15"/>
  <c r="AR429" i="15"/>
  <c r="AR430" i="15"/>
  <c r="AR431" i="15"/>
  <c r="AR432" i="15"/>
  <c r="AR433" i="15"/>
  <c r="AR434" i="15"/>
  <c r="AR435" i="15"/>
  <c r="AR436" i="15"/>
  <c r="AR437" i="15"/>
  <c r="AR438" i="15"/>
  <c r="AR439" i="15"/>
  <c r="AR440" i="15"/>
  <c r="AR441" i="15"/>
  <c r="AR442" i="15"/>
  <c r="AR443" i="15"/>
  <c r="AR444" i="15"/>
  <c r="AR445" i="15"/>
  <c r="AR446" i="15"/>
  <c r="AR447" i="15"/>
  <c r="AR448" i="15"/>
  <c r="AR449" i="15"/>
  <c r="AR450" i="15"/>
  <c r="AR451" i="15"/>
  <c r="AR452" i="15"/>
  <c r="AR453" i="15"/>
  <c r="AR454" i="15"/>
  <c r="AR455" i="15"/>
  <c r="AR456" i="15"/>
  <c r="AR457" i="15"/>
  <c r="AR458" i="15"/>
  <c r="AR459" i="15"/>
  <c r="AR460" i="15"/>
  <c r="AR461" i="15"/>
  <c r="AR462" i="15"/>
  <c r="AR463" i="15"/>
  <c r="AR464" i="15"/>
  <c r="AR465" i="15"/>
  <c r="AR466" i="15"/>
  <c r="AR467" i="15"/>
  <c r="AR468" i="15"/>
  <c r="AR469" i="15"/>
  <c r="AR470" i="15"/>
  <c r="AR471" i="15"/>
  <c r="AR472" i="15"/>
  <c r="AR473" i="15"/>
  <c r="AR474" i="15"/>
  <c r="AR475" i="15"/>
  <c r="AR476" i="15"/>
  <c r="AR477" i="15"/>
  <c r="AR478" i="15"/>
  <c r="AR479" i="15"/>
  <c r="AR480" i="15"/>
  <c r="AR481" i="15"/>
  <c r="AR482" i="15"/>
  <c r="AR483" i="15"/>
  <c r="AR484" i="15"/>
  <c r="AR485" i="15"/>
  <c r="AR486" i="15"/>
  <c r="AR487" i="15"/>
  <c r="AR488" i="15"/>
  <c r="AR489" i="15"/>
  <c r="AR490" i="15"/>
  <c r="AR491" i="15"/>
  <c r="AR492" i="15"/>
  <c r="AR493" i="15"/>
  <c r="AR494" i="15"/>
  <c r="AR495" i="15"/>
  <c r="AR496" i="15"/>
  <c r="AR497" i="15"/>
  <c r="AR498" i="15"/>
  <c r="AR499" i="15"/>
  <c r="AR500" i="15"/>
  <c r="AR501" i="15"/>
  <c r="AR502" i="15"/>
  <c r="AR503" i="15"/>
  <c r="AR504" i="15"/>
  <c r="AR505" i="15"/>
  <c r="AR506" i="15"/>
  <c r="AR507" i="15"/>
  <c r="AR508" i="15"/>
  <c r="AR509" i="15"/>
  <c r="AR510" i="15"/>
  <c r="AR511" i="15"/>
  <c r="AR512" i="15"/>
  <c r="AR513" i="15"/>
  <c r="AR514" i="15"/>
  <c r="AR515" i="15"/>
  <c r="AR516" i="15"/>
  <c r="AR517" i="15"/>
  <c r="AR518" i="15"/>
  <c r="AR519" i="15"/>
  <c r="AR520" i="15"/>
  <c r="AR521" i="15"/>
  <c r="AR522" i="15"/>
  <c r="AR523" i="15"/>
  <c r="AR524" i="15"/>
  <c r="AR525" i="15"/>
  <c r="AR526" i="15"/>
  <c r="AR527" i="15"/>
  <c r="AR528" i="15"/>
  <c r="AR529" i="15"/>
  <c r="AR530" i="15"/>
  <c r="AR531" i="15"/>
  <c r="AR532" i="15"/>
  <c r="AR533" i="15"/>
  <c r="AR534" i="15"/>
  <c r="AR535" i="15"/>
  <c r="AR536" i="15"/>
  <c r="AR537" i="15"/>
  <c r="AR538" i="15"/>
  <c r="AR539" i="15"/>
  <c r="AR540" i="15"/>
  <c r="AR541" i="15"/>
  <c r="AR542" i="15"/>
  <c r="AR543" i="15"/>
  <c r="AR544" i="15"/>
  <c r="AR545" i="15"/>
  <c r="AR546" i="15"/>
  <c r="AR547" i="15"/>
  <c r="AR548" i="15"/>
  <c r="AR549" i="15"/>
  <c r="AR550" i="15"/>
  <c r="AR551" i="15"/>
  <c r="AR552" i="15"/>
  <c r="AR553" i="15"/>
  <c r="AR554" i="15"/>
  <c r="AR555" i="15"/>
  <c r="AR556" i="15"/>
  <c r="AR557" i="15"/>
  <c r="AR558" i="15"/>
  <c r="AR559" i="15"/>
  <c r="AR560" i="15"/>
  <c r="AR561" i="15"/>
  <c r="AR562" i="15"/>
  <c r="AR563" i="15"/>
  <c r="AR564" i="15"/>
  <c r="AR565" i="15"/>
  <c r="AR566" i="15"/>
  <c r="AR567" i="15"/>
  <c r="AR568" i="15"/>
  <c r="AR569" i="15"/>
  <c r="AR570" i="15"/>
  <c r="AR571" i="15"/>
  <c r="AR572" i="15"/>
  <c r="AR573" i="15"/>
  <c r="AR574" i="15"/>
  <c r="AR575" i="15"/>
  <c r="AR576" i="15"/>
  <c r="AR577" i="15"/>
  <c r="AR578" i="15"/>
  <c r="AR579" i="15"/>
  <c r="AR580" i="15"/>
  <c r="AR581" i="15"/>
  <c r="AR582" i="15"/>
  <c r="AR583" i="15"/>
  <c r="AR584" i="15"/>
  <c r="AR585" i="15"/>
  <c r="AR586" i="15"/>
  <c r="AR587" i="15"/>
  <c r="AR588" i="15"/>
  <c r="AR589" i="15"/>
  <c r="AR590" i="15"/>
  <c r="AR591" i="15"/>
  <c r="AR592" i="15"/>
  <c r="AR593" i="15"/>
  <c r="AR594" i="15"/>
  <c r="AR595" i="15"/>
  <c r="AR596" i="15"/>
  <c r="AR597" i="15"/>
  <c r="AR598" i="15"/>
  <c r="AR599" i="15"/>
  <c r="AR600" i="15"/>
  <c r="AR601" i="15"/>
  <c r="AR602" i="15"/>
  <c r="AR603" i="15"/>
  <c r="AR604" i="15"/>
  <c r="AR605" i="15"/>
  <c r="AR606" i="15"/>
  <c r="AR607" i="15"/>
  <c r="AR608" i="15"/>
  <c r="AR609" i="15"/>
  <c r="AR610" i="15"/>
  <c r="AR611" i="15"/>
  <c r="AR612" i="15"/>
  <c r="AR613" i="15"/>
  <c r="AR614" i="15"/>
  <c r="AR615" i="15"/>
  <c r="AR616" i="15"/>
  <c r="AR617" i="15"/>
  <c r="AR618" i="15"/>
  <c r="AR619" i="15"/>
  <c r="AR620" i="15"/>
  <c r="AR621" i="15"/>
  <c r="AR622" i="15"/>
  <c r="AR623" i="15"/>
  <c r="AR624" i="15"/>
  <c r="AR625" i="15"/>
  <c r="AR626" i="15"/>
  <c r="AR627" i="15"/>
  <c r="AR628" i="15"/>
  <c r="AR629" i="15"/>
  <c r="AR630" i="15"/>
  <c r="AR631" i="15"/>
  <c r="AR632" i="15"/>
  <c r="AR633" i="15"/>
  <c r="AR634" i="15"/>
  <c r="AR635" i="15"/>
  <c r="AR636" i="15"/>
  <c r="AR637" i="15"/>
  <c r="AR638" i="15"/>
  <c r="AR639" i="15"/>
  <c r="AR640" i="15"/>
  <c r="AR641" i="15"/>
  <c r="AR642" i="15"/>
  <c r="AR643" i="15"/>
  <c r="AR644" i="15"/>
  <c r="AR645" i="15"/>
  <c r="AR646" i="15"/>
  <c r="AR647" i="15"/>
  <c r="AR648" i="15"/>
  <c r="AR649" i="15"/>
  <c r="AR650" i="15"/>
  <c r="AR651" i="15"/>
  <c r="AR652" i="15"/>
  <c r="AR653" i="15"/>
  <c r="AR654" i="15"/>
  <c r="AR655" i="15"/>
  <c r="AR656" i="15"/>
  <c r="AR657" i="15"/>
  <c r="AR658" i="15"/>
  <c r="AR659" i="15"/>
  <c r="AR660" i="15"/>
  <c r="AR661" i="15"/>
  <c r="AR662" i="15"/>
  <c r="AR663" i="15"/>
  <c r="AR664" i="15"/>
  <c r="AR665" i="15"/>
  <c r="AR666" i="15"/>
  <c r="AR667" i="15"/>
  <c r="AR668" i="15"/>
  <c r="AR669" i="15"/>
  <c r="AR670" i="15"/>
  <c r="AR671" i="15"/>
  <c r="AR672" i="15"/>
  <c r="AR673" i="15"/>
  <c r="AR674" i="15"/>
  <c r="AR675" i="15"/>
  <c r="AR676" i="15"/>
  <c r="AR677" i="15"/>
  <c r="AR678" i="15"/>
  <c r="AR679" i="15"/>
  <c r="AR680" i="15"/>
  <c r="AR681" i="15"/>
  <c r="AR682" i="15"/>
  <c r="AR683" i="15"/>
  <c r="AR684" i="15"/>
  <c r="AR685" i="15"/>
  <c r="AR686" i="15"/>
  <c r="AR687" i="15"/>
  <c r="AR688" i="15"/>
  <c r="AR689" i="15"/>
  <c r="AR690" i="15"/>
  <c r="AR691" i="15"/>
  <c r="AR692" i="15"/>
  <c r="AR693" i="15"/>
  <c r="AR694" i="15"/>
  <c r="AR695" i="15"/>
  <c r="AR696" i="15"/>
  <c r="AR697" i="15"/>
  <c r="AR698" i="15"/>
  <c r="AR699" i="15"/>
  <c r="AR700" i="15"/>
  <c r="AR701" i="15"/>
  <c r="AR702" i="15"/>
  <c r="AR703" i="15"/>
  <c r="AR704" i="15"/>
  <c r="AR705" i="15"/>
  <c r="AR706" i="15"/>
  <c r="AR707" i="15"/>
  <c r="AR708" i="15"/>
  <c r="AR709" i="15"/>
  <c r="AR710" i="15"/>
  <c r="AR711" i="15"/>
  <c r="AR712" i="15"/>
  <c r="AR713" i="15"/>
  <c r="AR714" i="15"/>
  <c r="AR715" i="15"/>
  <c r="AR716" i="15"/>
  <c r="AR717" i="15"/>
  <c r="AR718" i="15"/>
  <c r="AR719" i="15"/>
  <c r="AR720" i="15"/>
  <c r="AR721" i="15"/>
  <c r="AR722" i="15"/>
  <c r="AR723" i="15"/>
  <c r="AR724" i="15"/>
  <c r="AR725" i="15"/>
  <c r="AR726" i="15"/>
  <c r="AR727" i="15"/>
  <c r="AR728" i="15"/>
  <c r="AR729" i="15"/>
  <c r="AR730" i="15"/>
  <c r="AR731" i="15"/>
  <c r="AR732" i="15"/>
  <c r="AR733" i="15"/>
  <c r="AR734" i="15"/>
  <c r="AR735" i="15"/>
  <c r="AR736" i="15"/>
  <c r="AR737" i="15"/>
  <c r="AR738" i="15"/>
  <c r="AR739" i="15"/>
  <c r="AR740" i="15"/>
  <c r="AR741" i="15"/>
  <c r="AR742" i="15"/>
  <c r="AR743" i="15"/>
  <c r="AR744" i="15"/>
  <c r="AR745" i="15"/>
  <c r="AR746" i="15"/>
  <c r="AR747" i="15"/>
  <c r="AR748" i="15"/>
  <c r="AR749" i="15"/>
  <c r="AR750" i="15"/>
  <c r="AR751" i="15"/>
  <c r="AR752" i="15"/>
  <c r="AR753" i="15"/>
  <c r="AR754" i="15"/>
  <c r="AR755" i="15"/>
  <c r="AR756" i="15"/>
  <c r="AR757" i="15"/>
  <c r="AR758" i="15"/>
  <c r="AR759" i="15"/>
  <c r="AR760" i="15"/>
  <c r="AR761" i="15"/>
  <c r="AR762" i="15"/>
  <c r="AR763" i="15"/>
  <c r="AR764" i="15"/>
  <c r="AR765" i="15"/>
  <c r="AR766" i="15"/>
  <c r="AR767" i="15"/>
  <c r="AR768" i="15"/>
  <c r="AR769" i="15"/>
  <c r="AR770" i="15"/>
  <c r="AR771" i="15"/>
  <c r="AR772" i="15"/>
  <c r="AR773" i="15"/>
  <c r="AR774" i="15"/>
  <c r="AR775" i="15"/>
  <c r="AR776" i="15"/>
  <c r="AR777" i="15"/>
  <c r="AR778" i="15"/>
  <c r="AR779" i="15"/>
  <c r="AR780" i="15"/>
  <c r="AR781" i="15"/>
  <c r="AR782" i="15"/>
  <c r="AR783" i="15"/>
  <c r="AR784" i="15"/>
  <c r="AR785" i="15"/>
  <c r="AR786" i="15"/>
  <c r="AR787" i="15"/>
  <c r="AR788" i="15"/>
  <c r="AR789" i="15"/>
  <c r="AR790" i="15"/>
  <c r="AR791" i="15"/>
  <c r="AR792" i="15"/>
  <c r="AR793" i="15"/>
  <c r="AR794" i="15"/>
  <c r="AR795" i="15"/>
  <c r="AR796" i="15"/>
  <c r="AR797" i="15"/>
  <c r="AR798" i="15"/>
  <c r="AR799" i="15"/>
  <c r="AR800" i="15"/>
  <c r="AR801" i="15"/>
  <c r="AR802" i="15"/>
  <c r="AR803" i="15"/>
  <c r="AR804" i="15"/>
  <c r="AR805" i="15"/>
  <c r="AR806" i="15"/>
  <c r="AR807" i="15"/>
  <c r="AR808" i="15"/>
  <c r="AR809" i="15"/>
  <c r="AR810" i="15"/>
  <c r="AR811" i="15"/>
  <c r="AR812" i="15"/>
  <c r="AR813" i="15"/>
  <c r="AR814" i="15"/>
  <c r="AR815" i="15"/>
  <c r="AR816" i="15"/>
  <c r="AR817" i="15"/>
  <c r="AR818" i="15"/>
  <c r="AR819" i="15"/>
  <c r="AR820" i="15"/>
  <c r="AR821" i="15"/>
  <c r="AR822" i="15"/>
  <c r="AR823" i="15"/>
  <c r="AR824" i="15"/>
  <c r="AR825" i="15"/>
  <c r="AR826" i="15"/>
  <c r="AR827" i="15"/>
  <c r="AR828" i="15"/>
  <c r="AR829" i="15"/>
  <c r="AR830" i="15"/>
  <c r="AR831" i="15"/>
  <c r="AR832" i="15"/>
  <c r="AR833" i="15"/>
  <c r="AR834" i="15"/>
  <c r="AR835" i="15"/>
  <c r="AR836" i="15"/>
  <c r="AR837" i="15"/>
  <c r="AR838" i="15"/>
  <c r="AR839" i="15"/>
  <c r="AR840" i="15"/>
  <c r="AR841" i="15"/>
  <c r="AR842" i="15"/>
  <c r="AR843" i="15"/>
  <c r="AR844" i="15"/>
  <c r="AR845" i="15"/>
  <c r="AR846" i="15"/>
  <c r="AR847" i="15"/>
  <c r="AR848" i="15"/>
  <c r="AR849" i="15"/>
  <c r="AR850" i="15"/>
  <c r="AR851" i="15"/>
  <c r="AR852" i="15"/>
  <c r="AR853" i="15"/>
  <c r="AR854" i="15"/>
  <c r="AR855" i="15"/>
  <c r="AR856" i="15"/>
  <c r="AR857" i="15"/>
  <c r="AR858" i="15"/>
  <c r="AR859" i="15"/>
  <c r="AR860" i="15"/>
  <c r="AR861" i="15"/>
  <c r="AR862" i="15"/>
  <c r="AR863" i="15"/>
  <c r="AR864" i="15"/>
  <c r="AR865" i="15"/>
  <c r="AR866" i="15"/>
  <c r="AR867" i="15"/>
  <c r="AR868" i="15"/>
  <c r="AR869" i="15"/>
  <c r="AR870" i="15"/>
  <c r="AR871" i="15"/>
  <c r="AR872" i="15"/>
  <c r="AR873" i="15"/>
  <c r="AR874" i="15"/>
  <c r="AR875" i="15"/>
  <c r="AR876" i="15"/>
  <c r="AR877" i="15"/>
  <c r="AR878" i="15"/>
  <c r="AR879" i="15"/>
  <c r="AR880" i="15"/>
  <c r="AR881" i="15"/>
  <c r="AR882" i="15"/>
  <c r="AR883" i="15"/>
  <c r="AR884" i="15"/>
  <c r="AR885" i="15"/>
  <c r="AR886" i="15"/>
  <c r="AR887" i="15"/>
  <c r="AR888" i="15"/>
  <c r="AR889" i="15"/>
  <c r="AR890" i="15"/>
  <c r="AR891" i="15"/>
  <c r="AR892" i="15"/>
  <c r="AR893" i="15"/>
  <c r="AR894" i="15"/>
  <c r="AR895" i="15"/>
  <c r="AR896" i="15"/>
  <c r="AR897" i="15"/>
  <c r="AR898" i="15"/>
  <c r="AR899" i="15"/>
  <c r="AR900" i="15"/>
  <c r="AR901" i="15"/>
  <c r="AR902" i="15"/>
  <c r="AR903" i="15"/>
  <c r="AR904" i="15"/>
  <c r="AR905" i="15"/>
  <c r="AR906" i="15"/>
  <c r="AR907" i="15"/>
  <c r="AR908" i="15"/>
  <c r="AR909" i="15"/>
  <c r="AR910" i="15"/>
  <c r="AR911" i="15"/>
  <c r="AR912" i="15"/>
  <c r="AR913" i="15"/>
  <c r="AR914" i="15"/>
  <c r="AR915" i="15"/>
  <c r="AR916" i="15"/>
  <c r="AR917" i="15"/>
  <c r="AR918" i="15"/>
  <c r="AR919" i="15"/>
  <c r="AR920" i="15"/>
  <c r="AR921" i="15"/>
  <c r="AR922" i="15"/>
  <c r="AR923" i="15"/>
  <c r="AR924" i="15"/>
  <c r="AR925" i="15"/>
  <c r="AR926" i="15"/>
  <c r="AR927" i="15"/>
  <c r="AR928" i="15"/>
  <c r="AR929" i="15"/>
  <c r="AR930" i="15"/>
  <c r="AR931" i="15"/>
  <c r="AR932" i="15"/>
  <c r="AR933" i="15"/>
  <c r="AR934" i="15"/>
  <c r="AR935" i="15"/>
  <c r="AR936" i="15"/>
  <c r="AR937" i="15"/>
  <c r="AR938" i="15"/>
  <c r="AR939" i="15"/>
  <c r="AR940" i="15"/>
  <c r="AR941" i="15"/>
  <c r="AR942" i="15"/>
  <c r="AR943" i="15"/>
  <c r="AR944" i="15"/>
  <c r="AR945" i="15"/>
  <c r="AR946" i="15"/>
  <c r="AR947" i="15"/>
  <c r="AR948" i="15"/>
  <c r="AR949" i="15"/>
  <c r="AR950" i="15"/>
  <c r="AR951" i="15"/>
  <c r="AR952" i="15"/>
  <c r="AR953" i="15"/>
  <c r="AR954" i="15"/>
  <c r="AR955" i="15"/>
  <c r="AR956" i="15"/>
  <c r="AR957" i="15"/>
  <c r="AR958" i="15"/>
  <c r="AR959" i="15"/>
  <c r="AR960" i="15"/>
  <c r="AR961" i="15"/>
  <c r="AR962" i="15"/>
  <c r="AR963" i="15"/>
  <c r="AR964" i="15"/>
  <c r="AR965" i="15"/>
  <c r="AR966" i="15"/>
  <c r="AR967" i="15"/>
  <c r="AR968" i="15"/>
  <c r="AR969" i="15"/>
  <c r="AR970" i="15"/>
  <c r="AR971" i="15"/>
  <c r="AR972" i="15"/>
  <c r="AR973" i="15"/>
  <c r="AR974" i="15"/>
  <c r="AR975" i="15"/>
  <c r="AR976" i="15"/>
  <c r="AR977" i="15"/>
  <c r="AR978" i="15"/>
  <c r="AR979" i="15"/>
  <c r="AR980" i="15"/>
  <c r="AR981" i="15"/>
  <c r="AR982" i="15"/>
  <c r="AR983" i="15"/>
  <c r="AR984" i="15"/>
  <c r="AR985" i="15"/>
  <c r="AR986" i="15"/>
  <c r="AR987" i="15"/>
  <c r="AR988" i="15"/>
  <c r="AR989" i="15"/>
  <c r="AR990" i="15"/>
  <c r="AR991" i="15"/>
  <c r="AR992" i="15"/>
  <c r="AR993" i="15"/>
  <c r="AR994" i="15"/>
  <c r="AR995" i="15"/>
  <c r="AR996" i="15"/>
  <c r="AR997" i="15"/>
  <c r="AR998" i="15"/>
  <c r="AR999" i="15"/>
  <c r="AR1000" i="15"/>
  <c r="AR1001" i="15"/>
  <c r="AR1002" i="15"/>
  <c r="AR1003" i="15"/>
  <c r="AR1004" i="15"/>
  <c r="AR1005" i="15"/>
  <c r="AR1006" i="15"/>
  <c r="AR1007" i="15"/>
  <c r="AR1008" i="15"/>
  <c r="AR1009" i="15"/>
  <c r="AR1010" i="15"/>
  <c r="AR1011" i="15"/>
  <c r="AR1012" i="15"/>
  <c r="AR1013" i="15"/>
  <c r="AR1014" i="15"/>
  <c r="AR1015" i="15"/>
  <c r="AR1016" i="15"/>
  <c r="AR1017" i="15"/>
  <c r="AR1018" i="15"/>
  <c r="AR1019" i="15"/>
  <c r="AR1020" i="15"/>
  <c r="AR1021" i="15"/>
  <c r="AR1022" i="15"/>
  <c r="AR1023" i="15"/>
  <c r="AR1024" i="15"/>
  <c r="AR1025" i="15"/>
  <c r="AR1026" i="15"/>
  <c r="AR1027" i="15"/>
  <c r="AR1028" i="15"/>
  <c r="AR1029" i="15"/>
  <c r="AR1030" i="15"/>
  <c r="AR1031" i="15"/>
  <c r="AR1032" i="15"/>
  <c r="AR1033" i="15"/>
  <c r="AR1034" i="15"/>
  <c r="AR1035" i="15"/>
  <c r="AR1036" i="15"/>
  <c r="AR1037" i="15"/>
  <c r="AR1038" i="15"/>
  <c r="AR1039" i="15"/>
  <c r="AR1040" i="15"/>
  <c r="AR1041" i="15"/>
  <c r="AR1042" i="15"/>
  <c r="AR1043" i="15"/>
  <c r="AR1044" i="15"/>
  <c r="AR1045" i="15"/>
  <c r="AR1046" i="15"/>
  <c r="AR1047" i="15"/>
  <c r="AR1048" i="15"/>
  <c r="AR1049" i="15"/>
  <c r="AR1050" i="15"/>
  <c r="AR1051" i="15"/>
  <c r="AR1052" i="15"/>
  <c r="AR1053" i="15"/>
  <c r="AR1054" i="15"/>
  <c r="AR1055" i="15"/>
  <c r="AR1056" i="15"/>
  <c r="AR1057" i="15"/>
  <c r="AR1058" i="15"/>
  <c r="AR1059" i="15"/>
  <c r="AR1060" i="15"/>
  <c r="AR1061" i="15"/>
  <c r="AR1062" i="15"/>
  <c r="AR1063" i="15"/>
  <c r="AR1064" i="15"/>
  <c r="AR1065" i="15"/>
  <c r="AR1066" i="15"/>
  <c r="AR1067" i="15"/>
  <c r="AR1068" i="15"/>
  <c r="AR1069" i="15"/>
  <c r="AR1070" i="15"/>
  <c r="AR1071" i="15"/>
  <c r="AR1072" i="15"/>
  <c r="AR1073" i="15"/>
  <c r="AR1074" i="15"/>
  <c r="AR1075" i="15"/>
  <c r="AR1076" i="15"/>
  <c r="AR1077" i="15"/>
  <c r="AR1078" i="15"/>
  <c r="AR1079" i="15"/>
  <c r="AR1080" i="15"/>
  <c r="AR1081" i="15"/>
  <c r="AR1082" i="15"/>
  <c r="AR1083" i="15"/>
  <c r="AR1084" i="15"/>
  <c r="AR1085" i="15"/>
  <c r="AR1086" i="15"/>
  <c r="AR1087" i="15"/>
  <c r="AR1088" i="15"/>
  <c r="AR1089" i="15"/>
  <c r="AR1090" i="15"/>
  <c r="AR1091" i="15"/>
  <c r="AR1092" i="15"/>
  <c r="AR1093" i="15"/>
  <c r="AR1094" i="15"/>
  <c r="AR1095" i="15"/>
  <c r="AR1096" i="15"/>
  <c r="AR1097" i="15"/>
  <c r="AR1098" i="15"/>
  <c r="AR1099" i="15"/>
  <c r="AR1100" i="15"/>
  <c r="AR1101" i="15"/>
  <c r="AR1102" i="15"/>
  <c r="AR1103" i="15"/>
  <c r="AR1104" i="15"/>
  <c r="AR1105" i="15"/>
  <c r="AR1106" i="15"/>
  <c r="AR1107" i="15"/>
  <c r="AR1108" i="15"/>
  <c r="AR1109" i="15"/>
  <c r="AR1110" i="15"/>
  <c r="AR1111" i="15"/>
  <c r="AR1112" i="15"/>
  <c r="AR1113" i="15"/>
  <c r="AR1114" i="15"/>
  <c r="AR1115" i="15"/>
  <c r="AR1116" i="15"/>
  <c r="AR1117" i="15"/>
  <c r="AR1118" i="15"/>
  <c r="AR1119" i="15"/>
  <c r="AR1120" i="15"/>
  <c r="AR1121" i="15"/>
  <c r="AR1122" i="15"/>
  <c r="AR1123" i="15"/>
  <c r="AR1124" i="15"/>
  <c r="AR1125" i="15"/>
  <c r="AR1126" i="15"/>
  <c r="AR1127" i="15"/>
  <c r="AR1128" i="15"/>
  <c r="AR1129" i="15"/>
  <c r="AR1130" i="15"/>
  <c r="AR1131" i="15"/>
  <c r="AR1132" i="15"/>
  <c r="AR1133" i="15"/>
  <c r="AR1134" i="15"/>
  <c r="AR1135" i="15"/>
  <c r="AR1136" i="15"/>
  <c r="AR1137" i="15"/>
  <c r="AR1138" i="15"/>
  <c r="AR1139" i="15"/>
  <c r="AR1140" i="15"/>
  <c r="AR1141" i="15"/>
  <c r="AR1142" i="15"/>
  <c r="AR1143" i="15"/>
  <c r="AR1144" i="15"/>
  <c r="AR1145" i="15"/>
  <c r="AR1146" i="15"/>
  <c r="AR1147" i="15"/>
  <c r="AR1148" i="15"/>
  <c r="AR1149" i="15"/>
  <c r="AR1150" i="15"/>
  <c r="AR1151" i="15"/>
  <c r="AR1152" i="15"/>
  <c r="AR1153" i="15"/>
  <c r="AR1154" i="15"/>
  <c r="AR1155" i="15"/>
  <c r="AR1156" i="15"/>
  <c r="AR1157" i="15"/>
  <c r="AR1158" i="15"/>
  <c r="AR1159" i="15"/>
  <c r="AR1160" i="15"/>
  <c r="AR1161" i="15"/>
  <c r="AR1162" i="15"/>
  <c r="AR1163" i="15"/>
  <c r="AR1164" i="15"/>
  <c r="AR1165" i="15"/>
  <c r="AR1166" i="15"/>
  <c r="AR1167" i="15"/>
  <c r="AR1168" i="15"/>
  <c r="AR1169" i="15"/>
  <c r="AR1170" i="15"/>
  <c r="AR1171" i="15"/>
  <c r="AR1172" i="15"/>
  <c r="AR1173" i="15"/>
  <c r="AR1174" i="15"/>
  <c r="AR1175" i="15"/>
  <c r="AR1176" i="15"/>
  <c r="AR1177" i="15"/>
  <c r="AR1178" i="15"/>
  <c r="AR1179" i="15"/>
  <c r="AR1180" i="15"/>
  <c r="AR1181" i="15"/>
  <c r="AR1182" i="15"/>
  <c r="AR1183" i="15"/>
  <c r="AR1184" i="15"/>
  <c r="AR1185" i="15"/>
  <c r="AR1186" i="15"/>
  <c r="AR1187" i="15"/>
  <c r="AR1188" i="15"/>
  <c r="AR1189" i="15"/>
  <c r="AR1190" i="15"/>
  <c r="AR1191" i="15"/>
  <c r="AR1192" i="15"/>
  <c r="AR1193" i="15"/>
  <c r="AR1194" i="15"/>
  <c r="AR1195" i="15"/>
  <c r="AR1196" i="15"/>
  <c r="AR1197" i="15"/>
  <c r="AR1198" i="15"/>
  <c r="AR1199" i="15"/>
  <c r="AR1200" i="15"/>
  <c r="AR1201" i="15"/>
  <c r="AR1202" i="15"/>
  <c r="AR1203" i="15"/>
  <c r="AR1204" i="15"/>
  <c r="AR1205" i="15"/>
  <c r="AR1206" i="15"/>
  <c r="AR1207" i="15"/>
  <c r="AR1208" i="15"/>
  <c r="AR1209" i="15"/>
  <c r="AR1210" i="15"/>
  <c r="AR1211" i="15"/>
  <c r="AR1212" i="15"/>
  <c r="AR1213" i="15"/>
  <c r="AR1214" i="15"/>
  <c r="AR1215" i="15"/>
  <c r="AR1216" i="15"/>
  <c r="AR1217" i="15"/>
  <c r="AR1218" i="15"/>
  <c r="AR1219" i="15"/>
  <c r="AR1220" i="15"/>
  <c r="AR1221" i="15"/>
  <c r="AR1222" i="15"/>
  <c r="AR1223" i="15"/>
  <c r="AR1224" i="15"/>
  <c r="AR1225" i="15"/>
  <c r="AR1226" i="15"/>
  <c r="AR1227" i="15"/>
  <c r="AR1228" i="15"/>
  <c r="AR1229" i="15"/>
  <c r="AR1230" i="15"/>
  <c r="AR1231" i="15"/>
  <c r="AR1232" i="15"/>
  <c r="AR1233" i="15"/>
  <c r="AR1234" i="15"/>
  <c r="AR1235" i="15"/>
  <c r="AR1236" i="15"/>
  <c r="AR1237" i="15"/>
  <c r="AR1238" i="15"/>
  <c r="AR1239" i="15"/>
  <c r="AR1240" i="15"/>
  <c r="AR1241" i="15"/>
  <c r="AR1242" i="15"/>
  <c r="AR1243" i="15"/>
  <c r="AR1244" i="15"/>
  <c r="AR1245" i="15"/>
  <c r="AR1246" i="15"/>
  <c r="AR1247" i="15"/>
  <c r="AR1248" i="15"/>
  <c r="AR1249" i="15"/>
  <c r="AR1250" i="15"/>
  <c r="AR1251" i="15"/>
  <c r="AR1252" i="15"/>
  <c r="AR1253" i="15"/>
  <c r="AR1254" i="15"/>
  <c r="AR1255" i="15"/>
  <c r="AR1256" i="15"/>
  <c r="AR1257" i="15"/>
  <c r="AR1258" i="15"/>
  <c r="AR1259" i="15"/>
  <c r="AR1260" i="15"/>
  <c r="AR1261" i="15"/>
  <c r="AR1262" i="15"/>
  <c r="AR1263" i="15"/>
  <c r="AR1264" i="15"/>
  <c r="AR1265" i="15"/>
  <c r="AR1266" i="15"/>
  <c r="AR1267" i="15"/>
  <c r="AR1268" i="15"/>
  <c r="AR1269" i="15"/>
  <c r="AR1270" i="15"/>
  <c r="AR1271" i="15"/>
  <c r="AR1272" i="15"/>
  <c r="AR1273" i="15"/>
  <c r="AR1274" i="15"/>
  <c r="AR1275" i="15"/>
  <c r="AR1276" i="15"/>
  <c r="AR1277" i="15"/>
  <c r="AR1278" i="15"/>
  <c r="AR1279" i="15"/>
  <c r="AR1280" i="15"/>
  <c r="AR1281" i="15"/>
  <c r="AR1282" i="15"/>
  <c r="AR1283" i="15"/>
  <c r="AR1284" i="15"/>
  <c r="AR1285" i="15"/>
  <c r="AR1286" i="15"/>
  <c r="AR1287" i="15"/>
  <c r="AR1288" i="15"/>
  <c r="AR1289" i="15"/>
  <c r="AR1290" i="15"/>
  <c r="AR1291" i="15"/>
  <c r="AR1292" i="15"/>
  <c r="AR1293" i="15"/>
  <c r="AR1294" i="15"/>
  <c r="AR1295" i="15"/>
  <c r="AR1296" i="15"/>
  <c r="AR1297" i="15"/>
  <c r="AR1298" i="15"/>
  <c r="AR1299" i="15"/>
  <c r="AR1300" i="15"/>
  <c r="AR1301" i="15"/>
  <c r="AR1302" i="15"/>
  <c r="AR1303" i="15"/>
  <c r="AR1304" i="15"/>
  <c r="AR1305" i="15"/>
  <c r="AR1306" i="15"/>
  <c r="AR1307" i="15"/>
  <c r="AR1308" i="15"/>
  <c r="AR1309" i="15"/>
  <c r="AR1310" i="15"/>
  <c r="AR1311" i="15"/>
  <c r="AR1312" i="15"/>
  <c r="AR1313" i="15"/>
  <c r="AR1314" i="15"/>
  <c r="AR1315" i="15"/>
  <c r="AR1316" i="15"/>
  <c r="AR1317" i="15"/>
  <c r="AR1318" i="15"/>
  <c r="AR1319" i="15"/>
  <c r="AR1320" i="15"/>
  <c r="AR1321" i="15"/>
  <c r="AR1322" i="15"/>
  <c r="AR1323" i="15"/>
  <c r="AR1324" i="15"/>
  <c r="AR1325" i="15"/>
  <c r="AR1326" i="15"/>
  <c r="AR1327" i="15"/>
  <c r="AR1328" i="15"/>
  <c r="AR1329" i="15"/>
  <c r="AR1330" i="15"/>
  <c r="AR1331" i="15"/>
  <c r="AR1332" i="15"/>
  <c r="AR1333" i="15"/>
  <c r="AR1334" i="15"/>
  <c r="AR1335" i="15"/>
  <c r="AR1336" i="15"/>
  <c r="AR1337" i="15"/>
  <c r="AR1338" i="15"/>
  <c r="AR1339" i="15"/>
  <c r="AR1340" i="15"/>
  <c r="AR1341" i="15"/>
  <c r="AR1342" i="15"/>
  <c r="AR1343" i="15"/>
  <c r="AR1344" i="15"/>
  <c r="AR1345" i="15"/>
  <c r="AR1346" i="15"/>
  <c r="AR1347" i="15"/>
  <c r="AR1348" i="15"/>
  <c r="AR1349" i="15"/>
  <c r="AR1350" i="15"/>
  <c r="AR1351" i="15"/>
  <c r="AR1352" i="15"/>
  <c r="AR1353" i="15"/>
  <c r="AR1354" i="15"/>
  <c r="AR1355" i="15"/>
  <c r="AR1356" i="15"/>
  <c r="AR1357" i="15"/>
  <c r="AR1358" i="15"/>
  <c r="AR1359" i="15"/>
  <c r="AR1360" i="15"/>
  <c r="AR1361" i="15"/>
  <c r="AR1362" i="15"/>
  <c r="AR1363" i="15"/>
  <c r="AR1364" i="15"/>
  <c r="AR1365" i="15"/>
  <c r="AR1366" i="15"/>
  <c r="AR1367" i="15"/>
  <c r="AR1368" i="15"/>
  <c r="AR1369" i="15"/>
  <c r="AR1370" i="15"/>
  <c r="AR1371" i="15"/>
  <c r="AR1372" i="15"/>
  <c r="AR1373" i="15"/>
  <c r="AR1374" i="15"/>
  <c r="AR1375" i="15"/>
  <c r="AR1376" i="15"/>
  <c r="AR1377" i="15"/>
  <c r="AR1378" i="15"/>
  <c r="AR1379" i="15"/>
  <c r="AR1380" i="15"/>
  <c r="AR1381" i="15"/>
  <c r="AR1382" i="15"/>
  <c r="AR1383" i="15"/>
  <c r="AR1384" i="15"/>
  <c r="AR1385" i="15"/>
  <c r="AR1386" i="15"/>
  <c r="AR1387" i="15"/>
  <c r="AR1388" i="15"/>
  <c r="AR2" i="15"/>
  <c r="AQ3" i="15"/>
  <c r="AQ4" i="15"/>
  <c r="AQ5" i="15"/>
  <c r="AQ6" i="15"/>
  <c r="AQ7" i="15"/>
  <c r="AQ8" i="15"/>
  <c r="AQ9" i="15"/>
  <c r="AQ10" i="15"/>
  <c r="AQ11" i="15"/>
  <c r="AQ12" i="15"/>
  <c r="AQ13" i="15"/>
  <c r="AQ14" i="15"/>
  <c r="AQ15" i="15"/>
  <c r="AQ16" i="15"/>
  <c r="AQ17" i="15"/>
  <c r="AQ18" i="15"/>
  <c r="AQ19" i="15"/>
  <c r="AQ20" i="15"/>
  <c r="AQ21" i="15"/>
  <c r="AQ22" i="15"/>
  <c r="AQ23" i="15"/>
  <c r="AQ24" i="15"/>
  <c r="AQ25" i="15"/>
  <c r="AQ26" i="15"/>
  <c r="AQ27" i="15"/>
  <c r="AQ28" i="15"/>
  <c r="AQ29" i="15"/>
  <c r="AQ30" i="15"/>
  <c r="AQ31" i="15"/>
  <c r="AQ32" i="15"/>
  <c r="AQ33" i="15"/>
  <c r="AQ34" i="15"/>
  <c r="AQ35" i="15"/>
  <c r="AQ36" i="15"/>
  <c r="AQ37" i="15"/>
  <c r="AQ38" i="15"/>
  <c r="AQ39" i="15"/>
  <c r="AQ40" i="15"/>
  <c r="AQ41" i="15"/>
  <c r="AQ42" i="15"/>
  <c r="AQ43" i="15"/>
  <c r="AQ44" i="15"/>
  <c r="AQ45" i="15"/>
  <c r="AQ46" i="15"/>
  <c r="AQ47" i="15"/>
  <c r="AQ48" i="15"/>
  <c r="AQ49" i="15"/>
  <c r="AQ50" i="15"/>
  <c r="AQ51" i="15"/>
  <c r="AQ52" i="15"/>
  <c r="AQ53" i="15"/>
  <c r="AQ54" i="15"/>
  <c r="AQ55" i="15"/>
  <c r="AQ56" i="15"/>
  <c r="AQ57" i="15"/>
  <c r="AQ58" i="15"/>
  <c r="AQ59" i="15"/>
  <c r="AQ60" i="15"/>
  <c r="AQ61" i="15"/>
  <c r="AQ62" i="15"/>
  <c r="AQ63" i="15"/>
  <c r="AQ64" i="15"/>
  <c r="AQ65" i="15"/>
  <c r="AQ66" i="15"/>
  <c r="AQ67" i="15"/>
  <c r="AQ68" i="15"/>
  <c r="AQ69" i="15"/>
  <c r="AQ70" i="15"/>
  <c r="AQ71" i="15"/>
  <c r="AQ72" i="15"/>
  <c r="AQ73" i="15"/>
  <c r="AQ74" i="15"/>
  <c r="AQ75" i="15"/>
  <c r="AQ76" i="15"/>
  <c r="AQ77" i="15"/>
  <c r="AQ78" i="15"/>
  <c r="AQ79" i="15"/>
  <c r="AQ80" i="15"/>
  <c r="AQ81" i="15"/>
  <c r="AQ82" i="15"/>
  <c r="AQ83" i="15"/>
  <c r="AQ84" i="15"/>
  <c r="AQ85" i="15"/>
  <c r="AQ86" i="15"/>
  <c r="AQ87" i="15"/>
  <c r="AQ88" i="15"/>
  <c r="AQ89" i="15"/>
  <c r="AQ90" i="15"/>
  <c r="AQ91" i="15"/>
  <c r="AQ92" i="15"/>
  <c r="AQ93" i="15"/>
  <c r="AQ94" i="15"/>
  <c r="AQ95" i="15"/>
  <c r="AQ96" i="15"/>
  <c r="AQ97" i="15"/>
  <c r="AQ98" i="15"/>
  <c r="AQ99" i="15"/>
  <c r="AQ100" i="15"/>
  <c r="AQ101" i="15"/>
  <c r="AQ102" i="15"/>
  <c r="AQ103" i="15"/>
  <c r="AQ104" i="15"/>
  <c r="AQ105" i="15"/>
  <c r="AQ106" i="15"/>
  <c r="AQ107" i="15"/>
  <c r="AQ108" i="15"/>
  <c r="AQ109" i="15"/>
  <c r="AQ110" i="15"/>
  <c r="AQ111" i="15"/>
  <c r="AQ112" i="15"/>
  <c r="AQ113" i="15"/>
  <c r="AQ114" i="15"/>
  <c r="AQ115" i="15"/>
  <c r="AQ116" i="15"/>
  <c r="AQ117" i="15"/>
  <c r="AQ118" i="15"/>
  <c r="AQ119" i="15"/>
  <c r="AQ120" i="15"/>
  <c r="AQ121" i="15"/>
  <c r="AQ122" i="15"/>
  <c r="AQ123" i="15"/>
  <c r="AQ124" i="15"/>
  <c r="AQ125" i="15"/>
  <c r="AQ126" i="15"/>
  <c r="AQ127" i="15"/>
  <c r="AQ128" i="15"/>
  <c r="AQ129" i="15"/>
  <c r="AQ130" i="15"/>
  <c r="AQ131" i="15"/>
  <c r="AQ132" i="15"/>
  <c r="AQ133" i="15"/>
  <c r="AQ134" i="15"/>
  <c r="AQ135" i="15"/>
  <c r="AQ136" i="15"/>
  <c r="AQ137" i="15"/>
  <c r="AQ138" i="15"/>
  <c r="AQ139" i="15"/>
  <c r="AQ140" i="15"/>
  <c r="AQ141" i="15"/>
  <c r="AQ142" i="15"/>
  <c r="AQ143" i="15"/>
  <c r="AQ144" i="15"/>
  <c r="AQ145" i="15"/>
  <c r="AQ146" i="15"/>
  <c r="AQ147" i="15"/>
  <c r="AQ148" i="15"/>
  <c r="AQ149" i="15"/>
  <c r="AQ150" i="15"/>
  <c r="AQ151" i="15"/>
  <c r="AQ152" i="15"/>
  <c r="AQ153" i="15"/>
  <c r="AQ154" i="15"/>
  <c r="AQ155" i="15"/>
  <c r="AQ156" i="15"/>
  <c r="AQ157" i="15"/>
  <c r="AQ158" i="15"/>
  <c r="AQ159" i="15"/>
  <c r="AQ160" i="15"/>
  <c r="AQ161" i="15"/>
  <c r="AQ162" i="15"/>
  <c r="AQ163" i="15"/>
  <c r="AQ164" i="15"/>
  <c r="AQ165" i="15"/>
  <c r="AQ166" i="15"/>
  <c r="AQ167" i="15"/>
  <c r="AQ168" i="15"/>
  <c r="AQ169" i="15"/>
  <c r="AQ170" i="15"/>
  <c r="AQ171" i="15"/>
  <c r="AQ172" i="15"/>
  <c r="AQ173" i="15"/>
  <c r="AQ174" i="15"/>
  <c r="AQ175" i="15"/>
  <c r="AQ176" i="15"/>
  <c r="AQ177" i="15"/>
  <c r="AQ178" i="15"/>
  <c r="AQ179" i="15"/>
  <c r="AQ180" i="15"/>
  <c r="AQ181" i="15"/>
  <c r="AQ182" i="15"/>
  <c r="AQ183" i="15"/>
  <c r="AQ184" i="15"/>
  <c r="AQ185" i="15"/>
  <c r="AQ186" i="15"/>
  <c r="AQ187" i="15"/>
  <c r="AQ188" i="15"/>
  <c r="AQ189" i="15"/>
  <c r="AQ190" i="15"/>
  <c r="AQ191" i="15"/>
  <c r="AQ192" i="15"/>
  <c r="AQ193" i="15"/>
  <c r="AQ194" i="15"/>
  <c r="AQ195" i="15"/>
  <c r="AQ196" i="15"/>
  <c r="AQ197" i="15"/>
  <c r="AQ198" i="15"/>
  <c r="AQ199" i="15"/>
  <c r="AQ200" i="15"/>
  <c r="AQ201" i="15"/>
  <c r="AQ202" i="15"/>
  <c r="AQ203" i="15"/>
  <c r="AQ204" i="15"/>
  <c r="AQ205" i="15"/>
  <c r="AQ206" i="15"/>
  <c r="AQ207" i="15"/>
  <c r="AQ208" i="15"/>
  <c r="AQ209" i="15"/>
  <c r="AQ210" i="15"/>
  <c r="AQ211" i="15"/>
  <c r="AQ212" i="15"/>
  <c r="AQ213" i="15"/>
  <c r="AQ214" i="15"/>
  <c r="AQ215" i="15"/>
  <c r="AQ216" i="15"/>
  <c r="AQ217" i="15"/>
  <c r="AQ218" i="15"/>
  <c r="AQ219" i="15"/>
  <c r="AQ220" i="15"/>
  <c r="AQ221" i="15"/>
  <c r="AQ222" i="15"/>
  <c r="AQ223" i="15"/>
  <c r="AQ224" i="15"/>
  <c r="AQ225" i="15"/>
  <c r="AQ226" i="15"/>
  <c r="AQ227" i="15"/>
  <c r="AQ228" i="15"/>
  <c r="AQ229" i="15"/>
  <c r="AQ230" i="15"/>
  <c r="AQ231" i="15"/>
  <c r="AQ232" i="15"/>
  <c r="AQ233" i="15"/>
  <c r="AQ234" i="15"/>
  <c r="AQ235" i="15"/>
  <c r="AQ236" i="15"/>
  <c r="AQ237" i="15"/>
  <c r="AQ238" i="15"/>
  <c r="AQ239" i="15"/>
  <c r="AQ240" i="15"/>
  <c r="AQ241" i="15"/>
  <c r="AQ242" i="15"/>
  <c r="AQ243" i="15"/>
  <c r="AQ244" i="15"/>
  <c r="AQ245" i="15"/>
  <c r="AQ246" i="15"/>
  <c r="AQ247" i="15"/>
  <c r="AQ248" i="15"/>
  <c r="AQ249" i="15"/>
  <c r="AQ250" i="15"/>
  <c r="AQ251" i="15"/>
  <c r="AQ252" i="15"/>
  <c r="AQ253" i="15"/>
  <c r="AQ254" i="15"/>
  <c r="AQ255" i="15"/>
  <c r="AQ256" i="15"/>
  <c r="AQ257" i="15"/>
  <c r="AQ258" i="15"/>
  <c r="AQ259" i="15"/>
  <c r="AQ260" i="15"/>
  <c r="AQ261" i="15"/>
  <c r="AQ262" i="15"/>
  <c r="AQ263" i="15"/>
  <c r="AQ264" i="15"/>
  <c r="AQ265" i="15"/>
  <c r="AQ266" i="15"/>
  <c r="AQ267" i="15"/>
  <c r="AQ268" i="15"/>
  <c r="AQ269" i="15"/>
  <c r="AQ270" i="15"/>
  <c r="AQ271" i="15"/>
  <c r="AQ272" i="15"/>
  <c r="AQ273" i="15"/>
  <c r="AQ274" i="15"/>
  <c r="AQ275" i="15"/>
  <c r="AQ276" i="15"/>
  <c r="AQ277" i="15"/>
  <c r="AQ278" i="15"/>
  <c r="AQ279" i="15"/>
  <c r="AQ280" i="15"/>
  <c r="AQ281" i="15"/>
  <c r="AQ282" i="15"/>
  <c r="AQ283" i="15"/>
  <c r="AQ284" i="15"/>
  <c r="AQ285" i="15"/>
  <c r="AQ286" i="15"/>
  <c r="AQ287" i="15"/>
  <c r="AQ288" i="15"/>
  <c r="AQ289" i="15"/>
  <c r="AQ290" i="15"/>
  <c r="AQ291" i="15"/>
  <c r="AQ292" i="15"/>
  <c r="AQ293" i="15"/>
  <c r="AQ294" i="15"/>
  <c r="AQ295" i="15"/>
  <c r="AQ296" i="15"/>
  <c r="AQ297" i="15"/>
  <c r="AQ298" i="15"/>
  <c r="AQ299" i="15"/>
  <c r="AQ300" i="15"/>
  <c r="AQ301" i="15"/>
  <c r="AQ302" i="15"/>
  <c r="AQ303" i="15"/>
  <c r="AQ304" i="15"/>
  <c r="AQ305" i="15"/>
  <c r="AQ306" i="15"/>
  <c r="AQ307" i="15"/>
  <c r="AQ308" i="15"/>
  <c r="AQ309" i="15"/>
  <c r="AQ310" i="15"/>
  <c r="AQ311" i="15"/>
  <c r="AQ312" i="15"/>
  <c r="AQ313" i="15"/>
  <c r="AQ314" i="15"/>
  <c r="AQ315" i="15"/>
  <c r="AQ316" i="15"/>
  <c r="AQ317" i="15"/>
  <c r="AQ318" i="15"/>
  <c r="AQ319" i="15"/>
  <c r="AQ320" i="15"/>
  <c r="AQ321" i="15"/>
  <c r="AQ322" i="15"/>
  <c r="AQ323" i="15"/>
  <c r="AQ324" i="15"/>
  <c r="AQ325" i="15"/>
  <c r="AQ326" i="15"/>
  <c r="AQ327" i="15"/>
  <c r="AQ328" i="15"/>
  <c r="AQ329" i="15"/>
  <c r="AQ330" i="15"/>
  <c r="AQ331" i="15"/>
  <c r="AQ332" i="15"/>
  <c r="AQ333" i="15"/>
  <c r="AQ334" i="15"/>
  <c r="AQ335" i="15"/>
  <c r="AQ336" i="15"/>
  <c r="AQ337" i="15"/>
  <c r="AQ338" i="15"/>
  <c r="AQ339" i="15"/>
  <c r="AQ340" i="15"/>
  <c r="AQ341" i="15"/>
  <c r="AQ342" i="15"/>
  <c r="AQ343" i="15"/>
  <c r="AQ344" i="15"/>
  <c r="AQ345" i="15"/>
  <c r="AQ346" i="15"/>
  <c r="AQ347" i="15"/>
  <c r="AQ348" i="15"/>
  <c r="AQ349" i="15"/>
  <c r="AQ350" i="15"/>
  <c r="AQ351" i="15"/>
  <c r="AQ352" i="15"/>
  <c r="AQ353" i="15"/>
  <c r="AQ354" i="15"/>
  <c r="AQ355" i="15"/>
  <c r="AQ356" i="15"/>
  <c r="AQ357" i="15"/>
  <c r="AQ358" i="15"/>
  <c r="AQ359" i="15"/>
  <c r="AQ360" i="15"/>
  <c r="AQ361" i="15"/>
  <c r="AQ362" i="15"/>
  <c r="AQ363" i="15"/>
  <c r="AQ364" i="15"/>
  <c r="AQ365" i="15"/>
  <c r="AQ366" i="15"/>
  <c r="AQ367" i="15"/>
  <c r="AQ368" i="15"/>
  <c r="AQ369" i="15"/>
  <c r="AQ370" i="15"/>
  <c r="AQ371" i="15"/>
  <c r="AQ372" i="15"/>
  <c r="AQ373" i="15"/>
  <c r="AQ374" i="15"/>
  <c r="AQ375" i="15"/>
  <c r="AQ376" i="15"/>
  <c r="AQ377" i="15"/>
  <c r="AQ378" i="15"/>
  <c r="AQ379" i="15"/>
  <c r="AQ380" i="15"/>
  <c r="AQ381" i="15"/>
  <c r="AQ382" i="15"/>
  <c r="AQ383" i="15"/>
  <c r="AQ384" i="15"/>
  <c r="AQ385" i="15"/>
  <c r="AQ386" i="15"/>
  <c r="AQ387" i="15"/>
  <c r="AQ388" i="15"/>
  <c r="AQ389" i="15"/>
  <c r="AQ390" i="15"/>
  <c r="AQ391" i="15"/>
  <c r="AQ392" i="15"/>
  <c r="AQ393" i="15"/>
  <c r="AQ394" i="15"/>
  <c r="AQ395" i="15"/>
  <c r="AQ396" i="15"/>
  <c r="AQ397" i="15"/>
  <c r="AQ398" i="15"/>
  <c r="AQ399" i="15"/>
  <c r="AQ400" i="15"/>
  <c r="AQ401" i="15"/>
  <c r="AQ402" i="15"/>
  <c r="AQ403" i="15"/>
  <c r="AQ404" i="15"/>
  <c r="AQ405" i="15"/>
  <c r="AQ406" i="15"/>
  <c r="AQ407" i="15"/>
  <c r="AQ408" i="15"/>
  <c r="AQ409" i="15"/>
  <c r="AQ410" i="15"/>
  <c r="AQ411" i="15"/>
  <c r="AQ412" i="15"/>
  <c r="AQ413" i="15"/>
  <c r="AQ414" i="15"/>
  <c r="AQ415" i="15"/>
  <c r="AQ416" i="15"/>
  <c r="AQ417" i="15"/>
  <c r="AQ418" i="15"/>
  <c r="AQ419" i="15"/>
  <c r="AQ420" i="15"/>
  <c r="AQ421" i="15"/>
  <c r="AQ422" i="15"/>
  <c r="AQ423" i="15"/>
  <c r="AQ424" i="15"/>
  <c r="AQ425" i="15"/>
  <c r="AQ426" i="15"/>
  <c r="AQ427" i="15"/>
  <c r="AQ428" i="15"/>
  <c r="AQ429" i="15"/>
  <c r="AQ430" i="15"/>
  <c r="AQ431" i="15"/>
  <c r="AQ432" i="15"/>
  <c r="AQ433" i="15"/>
  <c r="AQ434" i="15"/>
  <c r="AQ435" i="15"/>
  <c r="AQ436" i="15"/>
  <c r="AQ437" i="15"/>
  <c r="AQ438" i="15"/>
  <c r="AQ439" i="15"/>
  <c r="AQ440" i="15"/>
  <c r="AQ441" i="15"/>
  <c r="AQ442" i="15"/>
  <c r="AQ443" i="15"/>
  <c r="AQ444" i="15"/>
  <c r="AQ445" i="15"/>
  <c r="AQ446" i="15"/>
  <c r="AQ447" i="15"/>
  <c r="AQ448" i="15"/>
  <c r="AQ449" i="15"/>
  <c r="AQ450" i="15"/>
  <c r="AQ451" i="15"/>
  <c r="AQ452" i="15"/>
  <c r="AQ453" i="15"/>
  <c r="AQ454" i="15"/>
  <c r="AQ455" i="15"/>
  <c r="AQ456" i="15"/>
  <c r="AQ457" i="15"/>
  <c r="AQ458" i="15"/>
  <c r="AQ459" i="15"/>
  <c r="AQ460" i="15"/>
  <c r="AQ461" i="15"/>
  <c r="AQ462" i="15"/>
  <c r="AQ463" i="15"/>
  <c r="AQ464" i="15"/>
  <c r="AQ465" i="15"/>
  <c r="AQ466" i="15"/>
  <c r="AQ467" i="15"/>
  <c r="AQ468" i="15"/>
  <c r="AQ469" i="15"/>
  <c r="AQ470" i="15"/>
  <c r="AQ471" i="15"/>
  <c r="AQ472" i="15"/>
  <c r="AQ473" i="15"/>
  <c r="AQ474" i="15"/>
  <c r="AQ475" i="15"/>
  <c r="AQ476" i="15"/>
  <c r="AQ477" i="15"/>
  <c r="AQ478" i="15"/>
  <c r="AQ479" i="15"/>
  <c r="AQ480" i="15"/>
  <c r="AQ481" i="15"/>
  <c r="AQ482" i="15"/>
  <c r="AQ483" i="15"/>
  <c r="AQ484" i="15"/>
  <c r="AQ485" i="15"/>
  <c r="AQ486" i="15"/>
  <c r="AQ487" i="15"/>
  <c r="AQ488" i="15"/>
  <c r="AQ489" i="15"/>
  <c r="AQ490" i="15"/>
  <c r="AQ491" i="15"/>
  <c r="AQ492" i="15"/>
  <c r="AQ493" i="15"/>
  <c r="AQ494" i="15"/>
  <c r="AQ495" i="15"/>
  <c r="AQ496" i="15"/>
  <c r="AQ497" i="15"/>
  <c r="AQ498" i="15"/>
  <c r="AQ499" i="15"/>
  <c r="AQ500" i="15"/>
  <c r="AQ501" i="15"/>
  <c r="AQ502" i="15"/>
  <c r="AQ503" i="15"/>
  <c r="AQ504" i="15"/>
  <c r="AQ505" i="15"/>
  <c r="AQ506" i="15"/>
  <c r="AQ507" i="15"/>
  <c r="AQ508" i="15"/>
  <c r="AQ509" i="15"/>
  <c r="AQ510" i="15"/>
  <c r="AQ511" i="15"/>
  <c r="AQ512" i="15"/>
  <c r="AQ513" i="15"/>
  <c r="AQ514" i="15"/>
  <c r="AQ515" i="15"/>
  <c r="AQ516" i="15"/>
  <c r="AQ517" i="15"/>
  <c r="AQ518" i="15"/>
  <c r="AQ519" i="15"/>
  <c r="AQ520" i="15"/>
  <c r="AQ521" i="15"/>
  <c r="AQ522" i="15"/>
  <c r="AQ523" i="15"/>
  <c r="AQ524" i="15"/>
  <c r="AQ525" i="15"/>
  <c r="AQ526" i="15"/>
  <c r="AQ527" i="15"/>
  <c r="AQ528" i="15"/>
  <c r="AQ529" i="15"/>
  <c r="AQ530" i="15"/>
  <c r="AQ531" i="15"/>
  <c r="AQ532" i="15"/>
  <c r="AQ533" i="15"/>
  <c r="AQ534" i="15"/>
  <c r="AQ535" i="15"/>
  <c r="AQ536" i="15"/>
  <c r="AQ537" i="15"/>
  <c r="AQ538" i="15"/>
  <c r="AQ539" i="15"/>
  <c r="AQ540" i="15"/>
  <c r="AQ541" i="15"/>
  <c r="AQ542" i="15"/>
  <c r="AQ543" i="15"/>
  <c r="AQ544" i="15"/>
  <c r="AQ545" i="15"/>
  <c r="AQ546" i="15"/>
  <c r="AQ547" i="15"/>
  <c r="AQ548" i="15"/>
  <c r="AQ549" i="15"/>
  <c r="AQ550" i="15"/>
  <c r="AQ551" i="15"/>
  <c r="AQ552" i="15"/>
  <c r="AQ553" i="15"/>
  <c r="AQ554" i="15"/>
  <c r="AQ555" i="15"/>
  <c r="AQ556" i="15"/>
  <c r="AQ557" i="15"/>
  <c r="AQ558" i="15"/>
  <c r="AQ559" i="15"/>
  <c r="AQ560" i="15"/>
  <c r="AQ561" i="15"/>
  <c r="AQ562" i="15"/>
  <c r="AQ563" i="15"/>
  <c r="AQ564" i="15"/>
  <c r="AQ565" i="15"/>
  <c r="AQ566" i="15"/>
  <c r="AQ567" i="15"/>
  <c r="AQ568" i="15"/>
  <c r="AQ569" i="15"/>
  <c r="AQ570" i="15"/>
  <c r="AQ571" i="15"/>
  <c r="AQ572" i="15"/>
  <c r="AQ573" i="15"/>
  <c r="AQ574" i="15"/>
  <c r="AQ575" i="15"/>
  <c r="AQ576" i="15"/>
  <c r="AQ577" i="15"/>
  <c r="AQ578" i="15"/>
  <c r="AQ579" i="15"/>
  <c r="AQ580" i="15"/>
  <c r="AQ581" i="15"/>
  <c r="AQ582" i="15"/>
  <c r="AQ583" i="15"/>
  <c r="AQ584" i="15"/>
  <c r="AQ585" i="15"/>
  <c r="AQ586" i="15"/>
  <c r="AQ587" i="15"/>
  <c r="AQ588" i="15"/>
  <c r="AQ589" i="15"/>
  <c r="AQ590" i="15"/>
  <c r="AQ591" i="15"/>
  <c r="AQ592" i="15"/>
  <c r="AQ593" i="15"/>
  <c r="AQ594" i="15"/>
  <c r="AQ595" i="15"/>
  <c r="AQ596" i="15"/>
  <c r="AQ597" i="15"/>
  <c r="AQ598" i="15"/>
  <c r="AQ599" i="15"/>
  <c r="AQ600" i="15"/>
  <c r="AQ601" i="15"/>
  <c r="AQ602" i="15"/>
  <c r="AQ603" i="15"/>
  <c r="AQ604" i="15"/>
  <c r="AQ605" i="15"/>
  <c r="AQ606" i="15"/>
  <c r="AQ607" i="15"/>
  <c r="AQ608" i="15"/>
  <c r="AQ609" i="15"/>
  <c r="AQ610" i="15"/>
  <c r="AQ611" i="15"/>
  <c r="AQ612" i="15"/>
  <c r="AQ613" i="15"/>
  <c r="AQ614" i="15"/>
  <c r="AQ615" i="15"/>
  <c r="AQ616" i="15"/>
  <c r="AQ617" i="15"/>
  <c r="AQ618" i="15"/>
  <c r="AQ619" i="15"/>
  <c r="AQ620" i="15"/>
  <c r="AQ621" i="15"/>
  <c r="AQ622" i="15"/>
  <c r="AQ623" i="15"/>
  <c r="AQ624" i="15"/>
  <c r="AQ625" i="15"/>
  <c r="AQ626" i="15"/>
  <c r="AQ627" i="15"/>
  <c r="AQ628" i="15"/>
  <c r="AQ629" i="15"/>
  <c r="AQ630" i="15"/>
  <c r="AQ631" i="15"/>
  <c r="AQ632" i="15"/>
  <c r="AQ633" i="15"/>
  <c r="AQ634" i="15"/>
  <c r="AQ635" i="15"/>
  <c r="AQ636" i="15"/>
  <c r="AQ637" i="15"/>
  <c r="AQ638" i="15"/>
  <c r="AQ639" i="15"/>
  <c r="AQ640" i="15"/>
  <c r="AQ641" i="15"/>
  <c r="AQ642" i="15"/>
  <c r="AQ643" i="15"/>
  <c r="AQ644" i="15"/>
  <c r="AQ645" i="15"/>
  <c r="AQ646" i="15"/>
  <c r="AQ647" i="15"/>
  <c r="AQ648" i="15"/>
  <c r="AQ649" i="15"/>
  <c r="AQ650" i="15"/>
  <c r="AQ651" i="15"/>
  <c r="AQ652" i="15"/>
  <c r="AQ653" i="15"/>
  <c r="AQ654" i="15"/>
  <c r="AQ655" i="15"/>
  <c r="AQ656" i="15"/>
  <c r="AQ657" i="15"/>
  <c r="AQ658" i="15"/>
  <c r="AQ659" i="15"/>
  <c r="AQ660" i="15"/>
  <c r="AQ661" i="15"/>
  <c r="AQ662" i="15"/>
  <c r="AQ663" i="15"/>
  <c r="AQ664" i="15"/>
  <c r="AQ665" i="15"/>
  <c r="AQ666" i="15"/>
  <c r="AQ667" i="15"/>
  <c r="AQ668" i="15"/>
  <c r="AQ669" i="15"/>
  <c r="AQ670" i="15"/>
  <c r="AQ671" i="15"/>
  <c r="AQ672" i="15"/>
  <c r="AQ673" i="15"/>
  <c r="AQ674" i="15"/>
  <c r="AQ675" i="15"/>
  <c r="AQ676" i="15"/>
  <c r="AQ677" i="15"/>
  <c r="AQ678" i="15"/>
  <c r="AQ679" i="15"/>
  <c r="AQ680" i="15"/>
  <c r="AQ681" i="15"/>
  <c r="AQ682" i="15"/>
  <c r="AQ683" i="15"/>
  <c r="AQ684" i="15"/>
  <c r="AQ685" i="15"/>
  <c r="AQ686" i="15"/>
  <c r="AQ687" i="15"/>
  <c r="AQ688" i="15"/>
  <c r="AQ689" i="15"/>
  <c r="AQ690" i="15"/>
  <c r="AQ691" i="15"/>
  <c r="AQ692" i="15"/>
  <c r="AQ693" i="15"/>
  <c r="AQ694" i="15"/>
  <c r="AQ695" i="15"/>
  <c r="AQ696" i="15"/>
  <c r="AQ697" i="15"/>
  <c r="AQ698" i="15"/>
  <c r="AQ699" i="15"/>
  <c r="AQ700" i="15"/>
  <c r="AQ701" i="15"/>
  <c r="AQ702" i="15"/>
  <c r="AQ703" i="15"/>
  <c r="AQ704" i="15"/>
  <c r="AQ705" i="15"/>
  <c r="AQ706" i="15"/>
  <c r="AQ707" i="15"/>
  <c r="AQ708" i="15"/>
  <c r="AQ709" i="15"/>
  <c r="AQ710" i="15"/>
  <c r="AQ711" i="15"/>
  <c r="AQ712" i="15"/>
  <c r="AQ713" i="15"/>
  <c r="AQ714" i="15"/>
  <c r="AQ715" i="15"/>
  <c r="AQ716" i="15"/>
  <c r="AQ717" i="15"/>
  <c r="AQ718" i="15"/>
  <c r="AQ719" i="15"/>
  <c r="AQ720" i="15"/>
  <c r="AQ721" i="15"/>
  <c r="AQ722" i="15"/>
  <c r="AQ723" i="15"/>
  <c r="AQ724" i="15"/>
  <c r="AQ725" i="15"/>
  <c r="AQ726" i="15"/>
  <c r="AQ727" i="15"/>
  <c r="AQ728" i="15"/>
  <c r="AQ729" i="15"/>
  <c r="AQ730" i="15"/>
  <c r="AQ731" i="15"/>
  <c r="AQ732" i="15"/>
  <c r="AQ733" i="15"/>
  <c r="AQ734" i="15"/>
  <c r="AQ735" i="15"/>
  <c r="AQ736" i="15"/>
  <c r="AQ737" i="15"/>
  <c r="AQ738" i="15"/>
  <c r="AQ739" i="15"/>
  <c r="AQ740" i="15"/>
  <c r="AQ741" i="15"/>
  <c r="AQ742" i="15"/>
  <c r="AQ743" i="15"/>
  <c r="AQ744" i="15"/>
  <c r="AQ745" i="15"/>
  <c r="AQ746" i="15"/>
  <c r="AQ747" i="15"/>
  <c r="AQ748" i="15"/>
  <c r="AQ749" i="15"/>
  <c r="AQ750" i="15"/>
  <c r="AQ751" i="15"/>
  <c r="AQ752" i="15"/>
  <c r="AQ753" i="15"/>
  <c r="AQ754" i="15"/>
  <c r="AQ755" i="15"/>
  <c r="AQ756" i="15"/>
  <c r="AQ757" i="15"/>
  <c r="AQ758" i="15"/>
  <c r="AQ759" i="15"/>
  <c r="AQ760" i="15"/>
  <c r="AQ761" i="15"/>
  <c r="AQ762" i="15"/>
  <c r="AQ763" i="15"/>
  <c r="AQ764" i="15"/>
  <c r="AQ765" i="15"/>
  <c r="AQ766" i="15"/>
  <c r="AQ767" i="15"/>
  <c r="AQ768" i="15"/>
  <c r="AQ769" i="15"/>
  <c r="AQ770" i="15"/>
  <c r="AQ771" i="15"/>
  <c r="AQ772" i="15"/>
  <c r="AQ773" i="15"/>
  <c r="AQ774" i="15"/>
  <c r="AQ775" i="15"/>
  <c r="AQ776" i="15"/>
  <c r="AQ777" i="15"/>
  <c r="AQ778" i="15"/>
  <c r="AQ779" i="15"/>
  <c r="AQ780" i="15"/>
  <c r="AQ781" i="15"/>
  <c r="AQ782" i="15"/>
  <c r="AQ783" i="15"/>
  <c r="AQ784" i="15"/>
  <c r="AQ785" i="15"/>
  <c r="AQ786" i="15"/>
  <c r="AQ787" i="15"/>
  <c r="AQ788" i="15"/>
  <c r="AQ789" i="15"/>
  <c r="AQ790" i="15"/>
  <c r="AQ791" i="15"/>
  <c r="AQ792" i="15"/>
  <c r="AQ793" i="15"/>
  <c r="AQ794" i="15"/>
  <c r="AQ795" i="15"/>
  <c r="AQ796" i="15"/>
  <c r="AQ797" i="15"/>
  <c r="AQ798" i="15"/>
  <c r="AQ799" i="15"/>
  <c r="AQ800" i="15"/>
  <c r="AQ801" i="15"/>
  <c r="AQ802" i="15"/>
  <c r="AQ803" i="15"/>
  <c r="AQ804" i="15"/>
  <c r="AQ805" i="15"/>
  <c r="AQ806" i="15"/>
  <c r="AQ807" i="15"/>
  <c r="AQ808" i="15"/>
  <c r="AQ809" i="15"/>
  <c r="AQ810" i="15"/>
  <c r="AQ811" i="15"/>
  <c r="AQ812" i="15"/>
  <c r="AQ813" i="15"/>
  <c r="AQ814" i="15"/>
  <c r="AQ815" i="15"/>
  <c r="AQ816" i="15"/>
  <c r="AQ817" i="15"/>
  <c r="AQ818" i="15"/>
  <c r="AQ819" i="15"/>
  <c r="AQ820" i="15"/>
  <c r="AQ821" i="15"/>
  <c r="AQ822" i="15"/>
  <c r="AQ823" i="15"/>
  <c r="AQ824" i="15"/>
  <c r="AQ825" i="15"/>
  <c r="AQ826" i="15"/>
  <c r="AQ827" i="15"/>
  <c r="AQ828" i="15"/>
  <c r="AQ829" i="15"/>
  <c r="AQ830" i="15"/>
  <c r="AQ831" i="15"/>
  <c r="AQ832" i="15"/>
  <c r="AQ833" i="15"/>
  <c r="AQ834" i="15"/>
  <c r="AQ835" i="15"/>
  <c r="AQ836" i="15"/>
  <c r="AQ837" i="15"/>
  <c r="AQ838" i="15"/>
  <c r="AQ839" i="15"/>
  <c r="AQ840" i="15"/>
  <c r="AQ841" i="15"/>
  <c r="AQ842" i="15"/>
  <c r="AQ843" i="15"/>
  <c r="AQ844" i="15"/>
  <c r="AQ845" i="15"/>
  <c r="AQ846" i="15"/>
  <c r="AQ847" i="15"/>
  <c r="AQ848" i="15"/>
  <c r="AQ849" i="15"/>
  <c r="AQ850" i="15"/>
  <c r="AQ851" i="15"/>
  <c r="AQ852" i="15"/>
  <c r="AQ853" i="15"/>
  <c r="AQ854" i="15"/>
  <c r="AQ855" i="15"/>
  <c r="AQ856" i="15"/>
  <c r="AQ857" i="15"/>
  <c r="AQ858" i="15"/>
  <c r="AQ859" i="15"/>
  <c r="AQ860" i="15"/>
  <c r="AQ861" i="15"/>
  <c r="AQ862" i="15"/>
  <c r="AQ863" i="15"/>
  <c r="AQ864" i="15"/>
  <c r="AQ865" i="15"/>
  <c r="AQ866" i="15"/>
  <c r="AQ867" i="15"/>
  <c r="AQ868" i="15"/>
  <c r="AQ869" i="15"/>
  <c r="AQ870" i="15"/>
  <c r="AQ871" i="15"/>
  <c r="AQ872" i="15"/>
  <c r="AQ873" i="15"/>
  <c r="AQ874" i="15"/>
  <c r="AQ875" i="15"/>
  <c r="AQ876" i="15"/>
  <c r="AQ877" i="15"/>
  <c r="AQ878" i="15"/>
  <c r="AQ879" i="15"/>
  <c r="AQ880" i="15"/>
  <c r="AQ881" i="15"/>
  <c r="AQ882" i="15"/>
  <c r="AQ883" i="15"/>
  <c r="AQ884" i="15"/>
  <c r="AQ885" i="15"/>
  <c r="AQ886" i="15"/>
  <c r="AQ887" i="15"/>
  <c r="AQ888" i="15"/>
  <c r="AQ889" i="15"/>
  <c r="AQ890" i="15"/>
  <c r="AQ891" i="15"/>
  <c r="AQ892" i="15"/>
  <c r="AQ893" i="15"/>
  <c r="AQ894" i="15"/>
  <c r="AQ895" i="15"/>
  <c r="AQ896" i="15"/>
  <c r="AQ897" i="15"/>
  <c r="AQ898" i="15"/>
  <c r="AQ899" i="15"/>
  <c r="AQ900" i="15"/>
  <c r="AQ901" i="15"/>
  <c r="AQ902" i="15"/>
  <c r="AQ903" i="15"/>
  <c r="AQ904" i="15"/>
  <c r="AQ905" i="15"/>
  <c r="AQ906" i="15"/>
  <c r="AQ907" i="15"/>
  <c r="AQ908" i="15"/>
  <c r="AQ909" i="15"/>
  <c r="AQ910" i="15"/>
  <c r="AQ911" i="15"/>
  <c r="AQ912" i="15"/>
  <c r="AQ913" i="15"/>
  <c r="AQ914" i="15"/>
  <c r="AQ915" i="15"/>
  <c r="AQ916" i="15"/>
  <c r="AQ917" i="15"/>
  <c r="AQ918" i="15"/>
  <c r="AQ919" i="15"/>
  <c r="AQ920" i="15"/>
  <c r="AQ921" i="15"/>
  <c r="AQ922" i="15"/>
  <c r="AQ923" i="15"/>
  <c r="AQ924" i="15"/>
  <c r="AQ925" i="15"/>
  <c r="AQ926" i="15"/>
  <c r="AQ927" i="15"/>
  <c r="AQ928" i="15"/>
  <c r="AQ929" i="15"/>
  <c r="AQ930" i="15"/>
  <c r="AQ931" i="15"/>
  <c r="AQ932" i="15"/>
  <c r="AQ933" i="15"/>
  <c r="AQ934" i="15"/>
  <c r="AQ935" i="15"/>
  <c r="AQ936" i="15"/>
  <c r="AQ937" i="15"/>
  <c r="AQ938" i="15"/>
  <c r="AQ939" i="15"/>
  <c r="AQ940" i="15"/>
  <c r="AQ941" i="15"/>
  <c r="AQ942" i="15"/>
  <c r="AQ943" i="15"/>
  <c r="AQ944" i="15"/>
  <c r="AQ945" i="15"/>
  <c r="AQ946" i="15"/>
  <c r="AQ947" i="15"/>
  <c r="AQ948" i="15"/>
  <c r="AQ949" i="15"/>
  <c r="AQ950" i="15"/>
  <c r="AQ951" i="15"/>
  <c r="AQ952" i="15"/>
  <c r="AQ953" i="15"/>
  <c r="AQ954" i="15"/>
  <c r="AQ955" i="15"/>
  <c r="AQ956" i="15"/>
  <c r="AQ957" i="15"/>
  <c r="AQ958" i="15"/>
  <c r="AQ959" i="15"/>
  <c r="AQ960" i="15"/>
  <c r="AQ961" i="15"/>
  <c r="AQ962" i="15"/>
  <c r="AQ963" i="15"/>
  <c r="AQ964" i="15"/>
  <c r="AQ965" i="15"/>
  <c r="AQ966" i="15"/>
  <c r="AQ967" i="15"/>
  <c r="AQ968" i="15"/>
  <c r="AQ969" i="15"/>
  <c r="AQ970" i="15"/>
  <c r="AQ971" i="15"/>
  <c r="AQ972" i="15"/>
  <c r="AQ973" i="15"/>
  <c r="AQ974" i="15"/>
  <c r="AQ975" i="15"/>
  <c r="AQ976" i="15"/>
  <c r="AQ977" i="15"/>
  <c r="AQ978" i="15"/>
  <c r="AQ979" i="15"/>
  <c r="AQ980" i="15"/>
  <c r="AQ981" i="15"/>
  <c r="AQ982" i="15"/>
  <c r="AQ983" i="15"/>
  <c r="AQ984" i="15"/>
  <c r="AQ985" i="15"/>
  <c r="AQ986" i="15"/>
  <c r="AQ987" i="15"/>
  <c r="AQ988" i="15"/>
  <c r="AQ989" i="15"/>
  <c r="AQ990" i="15"/>
  <c r="AQ991" i="15"/>
  <c r="AQ992" i="15"/>
  <c r="AQ993" i="15"/>
  <c r="AQ994" i="15"/>
  <c r="AQ995" i="15"/>
  <c r="AQ996" i="15"/>
  <c r="AQ997" i="15"/>
  <c r="AQ998" i="15"/>
  <c r="AQ999" i="15"/>
  <c r="AQ1000" i="15"/>
  <c r="AQ1001" i="15"/>
  <c r="AQ1002" i="15"/>
  <c r="AQ1003" i="15"/>
  <c r="AQ1004" i="15"/>
  <c r="AQ1005" i="15"/>
  <c r="AQ1006" i="15"/>
  <c r="AQ1007" i="15"/>
  <c r="AQ1008" i="15"/>
  <c r="AQ1009" i="15"/>
  <c r="AQ1010" i="15"/>
  <c r="AQ1011" i="15"/>
  <c r="AQ1012" i="15"/>
  <c r="AQ1013" i="15"/>
  <c r="AQ1014" i="15"/>
  <c r="AQ1015" i="15"/>
  <c r="AQ1016" i="15"/>
  <c r="AQ1017" i="15"/>
  <c r="AQ1018" i="15"/>
  <c r="AQ1019" i="15"/>
  <c r="AQ1020" i="15"/>
  <c r="AQ1021" i="15"/>
  <c r="AQ1022" i="15"/>
  <c r="AQ1023" i="15"/>
  <c r="AQ1024" i="15"/>
  <c r="AQ1025" i="15"/>
  <c r="AQ1026" i="15"/>
  <c r="AQ1027" i="15"/>
  <c r="AQ1028" i="15"/>
  <c r="AQ1029" i="15"/>
  <c r="AQ1030" i="15"/>
  <c r="AQ1031" i="15"/>
  <c r="AQ1032" i="15"/>
  <c r="AQ1033" i="15"/>
  <c r="AQ1034" i="15"/>
  <c r="AQ1035" i="15"/>
  <c r="AQ1036" i="15"/>
  <c r="AQ1037" i="15"/>
  <c r="AQ1038" i="15"/>
  <c r="AQ1039" i="15"/>
  <c r="AQ1040" i="15"/>
  <c r="AQ1041" i="15"/>
  <c r="AQ1042" i="15"/>
  <c r="AQ1043" i="15"/>
  <c r="AQ1044" i="15"/>
  <c r="AQ1045" i="15"/>
  <c r="AQ1046" i="15"/>
  <c r="AQ1047" i="15"/>
  <c r="AQ1048" i="15"/>
  <c r="AQ1049" i="15"/>
  <c r="AQ1050" i="15"/>
  <c r="AQ1051" i="15"/>
  <c r="AQ1052" i="15"/>
  <c r="AQ1053" i="15"/>
  <c r="AQ1054" i="15"/>
  <c r="AQ1055" i="15"/>
  <c r="AQ1056" i="15"/>
  <c r="AQ1057" i="15"/>
  <c r="AQ1058" i="15"/>
  <c r="AQ1059" i="15"/>
  <c r="AQ1060" i="15"/>
  <c r="AQ1061" i="15"/>
  <c r="AQ1062" i="15"/>
  <c r="AQ1063" i="15"/>
  <c r="AQ1064" i="15"/>
  <c r="AQ1065" i="15"/>
  <c r="AQ1066" i="15"/>
  <c r="AQ1067" i="15"/>
  <c r="AQ1068" i="15"/>
  <c r="AQ1069" i="15"/>
  <c r="AQ1070" i="15"/>
  <c r="AQ1071" i="15"/>
  <c r="AQ1072" i="15"/>
  <c r="AQ1073" i="15"/>
  <c r="AQ1074" i="15"/>
  <c r="AQ1075" i="15"/>
  <c r="AQ1076" i="15"/>
  <c r="AQ1077" i="15"/>
  <c r="AQ1078" i="15"/>
  <c r="AQ1079" i="15"/>
  <c r="AQ1080" i="15"/>
  <c r="AQ1081" i="15"/>
  <c r="AQ1082" i="15"/>
  <c r="AQ1083" i="15"/>
  <c r="AQ1084" i="15"/>
  <c r="AQ1085" i="15"/>
  <c r="AQ1086" i="15"/>
  <c r="AQ1087" i="15"/>
  <c r="AQ1088" i="15"/>
  <c r="AQ1089" i="15"/>
  <c r="AQ1090" i="15"/>
  <c r="AQ1091" i="15"/>
  <c r="AQ1092" i="15"/>
  <c r="AQ1093" i="15"/>
  <c r="AQ1094" i="15"/>
  <c r="AQ1095" i="15"/>
  <c r="AQ1096" i="15"/>
  <c r="AQ1097" i="15"/>
  <c r="AQ1098" i="15"/>
  <c r="AQ1099" i="15"/>
  <c r="AQ1100" i="15"/>
  <c r="AQ1101" i="15"/>
  <c r="AQ1102" i="15"/>
  <c r="AQ1103" i="15"/>
  <c r="AQ1104" i="15"/>
  <c r="AQ1105" i="15"/>
  <c r="AQ1106" i="15"/>
  <c r="AQ1107" i="15"/>
  <c r="AQ1108" i="15"/>
  <c r="AQ1109" i="15"/>
  <c r="AQ1110" i="15"/>
  <c r="AQ1111" i="15"/>
  <c r="AQ1112" i="15"/>
  <c r="AQ1113" i="15"/>
  <c r="AQ1114" i="15"/>
  <c r="AQ1115" i="15"/>
  <c r="AQ1116" i="15"/>
  <c r="AQ1117" i="15"/>
  <c r="AQ1118" i="15"/>
  <c r="AQ1119" i="15"/>
  <c r="AQ1120" i="15"/>
  <c r="AQ1121" i="15"/>
  <c r="AQ1122" i="15"/>
  <c r="AQ1123" i="15"/>
  <c r="AQ1124" i="15"/>
  <c r="AQ1125" i="15"/>
  <c r="AQ1126" i="15"/>
  <c r="AQ1127" i="15"/>
  <c r="AQ1128" i="15"/>
  <c r="AQ1129" i="15"/>
  <c r="AQ1130" i="15"/>
  <c r="AQ1131" i="15"/>
  <c r="AQ1132" i="15"/>
  <c r="AQ1133" i="15"/>
  <c r="AQ1134" i="15"/>
  <c r="AQ1135" i="15"/>
  <c r="AQ1136" i="15"/>
  <c r="AQ1137" i="15"/>
  <c r="AQ1138" i="15"/>
  <c r="AQ1139" i="15"/>
  <c r="AQ1140" i="15"/>
  <c r="AQ1141" i="15"/>
  <c r="AQ1142" i="15"/>
  <c r="AQ1143" i="15"/>
  <c r="AQ1144" i="15"/>
  <c r="AQ1145" i="15"/>
  <c r="AQ1146" i="15"/>
  <c r="AQ1147" i="15"/>
  <c r="AQ1148" i="15"/>
  <c r="AQ1149" i="15"/>
  <c r="AQ1150" i="15"/>
  <c r="AQ1151" i="15"/>
  <c r="AQ1152" i="15"/>
  <c r="AQ1153" i="15"/>
  <c r="AQ1154" i="15"/>
  <c r="AQ1155" i="15"/>
  <c r="AQ1156" i="15"/>
  <c r="AQ1157" i="15"/>
  <c r="AQ1158" i="15"/>
  <c r="AQ1159" i="15"/>
  <c r="AQ1160" i="15"/>
  <c r="AQ1161" i="15"/>
  <c r="AQ1162" i="15"/>
  <c r="AQ1163" i="15"/>
  <c r="AQ1164" i="15"/>
  <c r="AQ1165" i="15"/>
  <c r="AQ1166" i="15"/>
  <c r="AQ1167" i="15"/>
  <c r="AQ1168" i="15"/>
  <c r="AQ1169" i="15"/>
  <c r="AQ1170" i="15"/>
  <c r="AQ1171" i="15"/>
  <c r="AQ1172" i="15"/>
  <c r="AQ1173" i="15"/>
  <c r="AQ1174" i="15"/>
  <c r="AQ1175" i="15"/>
  <c r="AQ1176" i="15"/>
  <c r="AQ1177" i="15"/>
  <c r="AQ1178" i="15"/>
  <c r="AQ1179" i="15"/>
  <c r="AQ1180" i="15"/>
  <c r="AQ1181" i="15"/>
  <c r="AQ1182" i="15"/>
  <c r="AQ1183" i="15"/>
  <c r="AQ1184" i="15"/>
  <c r="AQ1185" i="15"/>
  <c r="AQ1186" i="15"/>
  <c r="AQ1187" i="15"/>
  <c r="AQ1188" i="15"/>
  <c r="AQ1189" i="15"/>
  <c r="AQ1190" i="15"/>
  <c r="AQ1191" i="15"/>
  <c r="AQ1192" i="15"/>
  <c r="AQ1193" i="15"/>
  <c r="AQ1194" i="15"/>
  <c r="AQ1195" i="15"/>
  <c r="AQ1196" i="15"/>
  <c r="AQ1197" i="15"/>
  <c r="AQ1198" i="15"/>
  <c r="AQ1199" i="15"/>
  <c r="AQ1200" i="15"/>
  <c r="AQ1201" i="15"/>
  <c r="AQ1202" i="15"/>
  <c r="AQ1203" i="15"/>
  <c r="AQ1204" i="15"/>
  <c r="AQ1205" i="15"/>
  <c r="AQ1206" i="15"/>
  <c r="AQ1207" i="15"/>
  <c r="AQ1208" i="15"/>
  <c r="AQ1209" i="15"/>
  <c r="AQ1210" i="15"/>
  <c r="AQ1211" i="15"/>
  <c r="AQ1212" i="15"/>
  <c r="AQ1213" i="15"/>
  <c r="AQ1214" i="15"/>
  <c r="AQ1215" i="15"/>
  <c r="AQ1216" i="15"/>
  <c r="AQ1217" i="15"/>
  <c r="AQ1218" i="15"/>
  <c r="AQ1219" i="15"/>
  <c r="AQ1220" i="15"/>
  <c r="AQ1221" i="15"/>
  <c r="AQ1222" i="15"/>
  <c r="AQ1223" i="15"/>
  <c r="AQ1224" i="15"/>
  <c r="AQ1225" i="15"/>
  <c r="AQ1226" i="15"/>
  <c r="AQ1227" i="15"/>
  <c r="AQ1228" i="15"/>
  <c r="AQ1229" i="15"/>
  <c r="AQ1230" i="15"/>
  <c r="AQ1231" i="15"/>
  <c r="AQ1232" i="15"/>
  <c r="AQ1233" i="15"/>
  <c r="AQ1234" i="15"/>
  <c r="AQ1235" i="15"/>
  <c r="AQ1236" i="15"/>
  <c r="AQ1237" i="15"/>
  <c r="AQ1238" i="15"/>
  <c r="AQ1239" i="15"/>
  <c r="AQ1240" i="15"/>
  <c r="AQ1241" i="15"/>
  <c r="AQ1242" i="15"/>
  <c r="AQ1243" i="15"/>
  <c r="AQ1244" i="15"/>
  <c r="AQ1245" i="15"/>
  <c r="AQ1246" i="15"/>
  <c r="AQ1247" i="15"/>
  <c r="AQ1248" i="15"/>
  <c r="AQ1249" i="15"/>
  <c r="AQ1250" i="15"/>
  <c r="AQ1251" i="15"/>
  <c r="AQ1252" i="15"/>
  <c r="AQ1253" i="15"/>
  <c r="AQ1254" i="15"/>
  <c r="AQ1255" i="15"/>
  <c r="AQ1256" i="15"/>
  <c r="AQ1257" i="15"/>
  <c r="AQ1258" i="15"/>
  <c r="AQ1259" i="15"/>
  <c r="AQ1260" i="15"/>
  <c r="AQ1261" i="15"/>
  <c r="AQ1262" i="15"/>
  <c r="AQ1263" i="15"/>
  <c r="AQ1264" i="15"/>
  <c r="AQ1265" i="15"/>
  <c r="AQ1266" i="15"/>
  <c r="AQ1267" i="15"/>
  <c r="AQ1268" i="15"/>
  <c r="AQ1269" i="15"/>
  <c r="AQ1270" i="15"/>
  <c r="AQ1271" i="15"/>
  <c r="AQ1272" i="15"/>
  <c r="AQ1273" i="15"/>
  <c r="AQ1274" i="15"/>
  <c r="AQ1275" i="15"/>
  <c r="AQ1276" i="15"/>
  <c r="AQ1277" i="15"/>
  <c r="AQ1278" i="15"/>
  <c r="AQ1279" i="15"/>
  <c r="AQ1280" i="15"/>
  <c r="AQ1281" i="15"/>
  <c r="AQ1282" i="15"/>
  <c r="AQ1283" i="15"/>
  <c r="AQ1284" i="15"/>
  <c r="AQ1285" i="15"/>
  <c r="AQ1286" i="15"/>
  <c r="AQ1287" i="15"/>
  <c r="AQ1288" i="15"/>
  <c r="AQ1289" i="15"/>
  <c r="AQ1290" i="15"/>
  <c r="AQ1291" i="15"/>
  <c r="AQ1292" i="15"/>
  <c r="AQ1293" i="15"/>
  <c r="AQ1294" i="15"/>
  <c r="AQ1295" i="15"/>
  <c r="AQ1296" i="15"/>
  <c r="AQ1297" i="15"/>
  <c r="AQ1298" i="15"/>
  <c r="AQ1299" i="15"/>
  <c r="AQ1300" i="15"/>
  <c r="AQ1301" i="15"/>
  <c r="AQ1302" i="15"/>
  <c r="AQ1303" i="15"/>
  <c r="AQ1304" i="15"/>
  <c r="AQ1305" i="15"/>
  <c r="AQ1306" i="15"/>
  <c r="AQ1307" i="15"/>
  <c r="AQ1308" i="15"/>
  <c r="AQ1309" i="15"/>
  <c r="AQ1310" i="15"/>
  <c r="AQ1311" i="15"/>
  <c r="AQ1312" i="15"/>
  <c r="AQ1313" i="15"/>
  <c r="AQ1314" i="15"/>
  <c r="AQ1315" i="15"/>
  <c r="AQ1316" i="15"/>
  <c r="AQ1317" i="15"/>
  <c r="AQ1318" i="15"/>
  <c r="AQ1319" i="15"/>
  <c r="AQ1320" i="15"/>
  <c r="AQ1321" i="15"/>
  <c r="AQ1322" i="15"/>
  <c r="AQ1323" i="15"/>
  <c r="AQ1324" i="15"/>
  <c r="AQ1325" i="15"/>
  <c r="AQ1326" i="15"/>
  <c r="AQ1327" i="15"/>
  <c r="AQ1328" i="15"/>
  <c r="AQ1329" i="15"/>
  <c r="AQ1330" i="15"/>
  <c r="AQ1331" i="15"/>
  <c r="AQ1332" i="15"/>
  <c r="AQ1333" i="15"/>
  <c r="AQ1334" i="15"/>
  <c r="AQ1335" i="15"/>
  <c r="AQ1336" i="15"/>
  <c r="AQ1337" i="15"/>
  <c r="AQ1338" i="15"/>
  <c r="AQ1339" i="15"/>
  <c r="AQ1340" i="15"/>
  <c r="AQ1341" i="15"/>
  <c r="AQ1342" i="15"/>
  <c r="AQ1343" i="15"/>
  <c r="AQ1344" i="15"/>
  <c r="AQ1345" i="15"/>
  <c r="AQ1346" i="15"/>
  <c r="AQ1347" i="15"/>
  <c r="AQ1348" i="15"/>
  <c r="AQ1349" i="15"/>
  <c r="AQ1350" i="15"/>
  <c r="AQ1351" i="15"/>
  <c r="AQ1352" i="15"/>
  <c r="AQ1353" i="15"/>
  <c r="AQ1354" i="15"/>
  <c r="AQ1355" i="15"/>
  <c r="AQ1356" i="15"/>
  <c r="AQ1357" i="15"/>
  <c r="AQ1358" i="15"/>
  <c r="AQ1359" i="15"/>
  <c r="AQ1360" i="15"/>
  <c r="AQ1361" i="15"/>
  <c r="AQ1362" i="15"/>
  <c r="AQ1363" i="15"/>
  <c r="AQ1364" i="15"/>
  <c r="AQ1365" i="15"/>
  <c r="AQ1366" i="15"/>
  <c r="AQ1367" i="15"/>
  <c r="AQ1368" i="15"/>
  <c r="AQ1369" i="15"/>
  <c r="AQ1370" i="15"/>
  <c r="AQ1371" i="15"/>
  <c r="AQ1372" i="15"/>
  <c r="AQ1373" i="15"/>
  <c r="AQ1374" i="15"/>
  <c r="AQ1375" i="15"/>
  <c r="AQ1376" i="15"/>
  <c r="AQ1377" i="15"/>
  <c r="AQ1378" i="15"/>
  <c r="AQ1379" i="15"/>
  <c r="AQ1380" i="15"/>
  <c r="AQ1381" i="15"/>
  <c r="AQ1382" i="15"/>
  <c r="AQ1383" i="15"/>
  <c r="AQ1384" i="15"/>
  <c r="AQ1385" i="15"/>
  <c r="AQ1386" i="15"/>
  <c r="AQ1387" i="15"/>
  <c r="AQ1388" i="15"/>
  <c r="AQ2" i="15"/>
  <c r="AP3" i="15"/>
  <c r="AP4" i="15"/>
  <c r="AP5" i="15"/>
  <c r="AP6" i="15"/>
  <c r="AP7" i="15"/>
  <c r="AP8" i="15"/>
  <c r="AP9" i="15"/>
  <c r="AP10" i="15"/>
  <c r="AP11" i="15"/>
  <c r="AP12" i="15"/>
  <c r="AP13" i="15"/>
  <c r="AP14" i="15"/>
  <c r="AP15" i="15"/>
  <c r="AP16" i="15"/>
  <c r="AP17" i="15"/>
  <c r="AP18" i="15"/>
  <c r="AP19" i="15"/>
  <c r="AP20" i="15"/>
  <c r="AP21" i="15"/>
  <c r="AP22" i="15"/>
  <c r="AP23" i="15"/>
  <c r="AP24" i="15"/>
  <c r="AP25" i="15"/>
  <c r="AP26" i="15"/>
  <c r="AP27" i="15"/>
  <c r="AP28" i="15"/>
  <c r="AP29" i="15"/>
  <c r="AP30" i="15"/>
  <c r="AP31" i="15"/>
  <c r="AP32" i="15"/>
  <c r="AP33" i="15"/>
  <c r="AP34" i="15"/>
  <c r="AP35" i="15"/>
  <c r="AP36" i="15"/>
  <c r="AP37" i="15"/>
  <c r="AP38" i="15"/>
  <c r="AP39" i="15"/>
  <c r="AP40" i="15"/>
  <c r="AP41" i="15"/>
  <c r="AP42" i="15"/>
  <c r="AP43" i="15"/>
  <c r="AP44" i="15"/>
  <c r="AP45" i="15"/>
  <c r="AP46" i="15"/>
  <c r="AP47" i="15"/>
  <c r="AP48" i="15"/>
  <c r="AP49" i="15"/>
  <c r="AP50" i="15"/>
  <c r="AP51" i="15"/>
  <c r="AP52" i="15"/>
  <c r="AP53" i="15"/>
  <c r="AP54" i="15"/>
  <c r="AP55" i="15"/>
  <c r="AP56" i="15"/>
  <c r="AP57" i="15"/>
  <c r="AP58" i="15"/>
  <c r="AP59" i="15"/>
  <c r="AP60" i="15"/>
  <c r="AP61" i="15"/>
  <c r="AP62" i="15"/>
  <c r="AP63" i="15"/>
  <c r="AP64" i="15"/>
  <c r="AP65" i="15"/>
  <c r="AP66" i="15"/>
  <c r="AP67" i="15"/>
  <c r="AP68" i="15"/>
  <c r="AP69" i="15"/>
  <c r="AP70" i="15"/>
  <c r="AP71" i="15"/>
  <c r="AP72" i="15"/>
  <c r="AP73" i="15"/>
  <c r="AP74" i="15"/>
  <c r="AP75" i="15"/>
  <c r="AP76" i="15"/>
  <c r="AP77" i="15"/>
  <c r="AP78" i="15"/>
  <c r="AP79" i="15"/>
  <c r="AP80" i="15"/>
  <c r="AP81" i="15"/>
  <c r="AP82" i="15"/>
  <c r="AP83" i="15"/>
  <c r="AP84" i="15"/>
  <c r="AP85" i="15"/>
  <c r="AP86" i="15"/>
  <c r="AP87" i="15"/>
  <c r="AP88" i="15"/>
  <c r="AP89" i="15"/>
  <c r="AP90" i="15"/>
  <c r="AP91" i="15"/>
  <c r="AP92" i="15"/>
  <c r="AP93" i="15"/>
  <c r="AP94" i="15"/>
  <c r="AP95" i="15"/>
  <c r="AP96" i="15"/>
  <c r="AP97" i="15"/>
  <c r="AP98" i="15"/>
  <c r="AP99" i="15"/>
  <c r="AP100" i="15"/>
  <c r="AP101" i="15"/>
  <c r="AP102" i="15"/>
  <c r="AP103" i="15"/>
  <c r="AP104" i="15"/>
  <c r="AP105" i="15"/>
  <c r="AP106" i="15"/>
  <c r="AP107" i="15"/>
  <c r="AP108" i="15"/>
  <c r="AP109" i="15"/>
  <c r="AP110" i="15"/>
  <c r="AP111" i="15"/>
  <c r="AP112" i="15"/>
  <c r="AP113" i="15"/>
  <c r="AP114" i="15"/>
  <c r="AP115" i="15"/>
  <c r="AP116" i="15"/>
  <c r="AP117" i="15"/>
  <c r="AP118" i="15"/>
  <c r="AP119" i="15"/>
  <c r="AP120" i="15"/>
  <c r="AP121" i="15"/>
  <c r="AP122" i="15"/>
  <c r="AP123" i="15"/>
  <c r="AP124" i="15"/>
  <c r="AP125" i="15"/>
  <c r="AP126" i="15"/>
  <c r="AP127" i="15"/>
  <c r="AP128" i="15"/>
  <c r="AP129" i="15"/>
  <c r="AP130" i="15"/>
  <c r="AP131" i="15"/>
  <c r="AP132" i="15"/>
  <c r="AP133" i="15"/>
  <c r="AP134" i="15"/>
  <c r="AP135" i="15"/>
  <c r="AP136" i="15"/>
  <c r="AP137" i="15"/>
  <c r="AP138" i="15"/>
  <c r="AP139" i="15"/>
  <c r="AP140" i="15"/>
  <c r="AP141" i="15"/>
  <c r="AP142" i="15"/>
  <c r="AP143" i="15"/>
  <c r="AP144" i="15"/>
  <c r="AP145" i="15"/>
  <c r="AP146" i="15"/>
  <c r="AP147" i="15"/>
  <c r="AP148" i="15"/>
  <c r="AP149" i="15"/>
  <c r="AP150" i="15"/>
  <c r="AP151" i="15"/>
  <c r="AP152" i="15"/>
  <c r="AP153" i="15"/>
  <c r="AP154" i="15"/>
  <c r="AP155" i="15"/>
  <c r="AP156" i="15"/>
  <c r="AP157" i="15"/>
  <c r="AP158" i="15"/>
  <c r="AP159" i="15"/>
  <c r="AP160" i="15"/>
  <c r="AP161" i="15"/>
  <c r="AP162" i="15"/>
  <c r="AP163" i="15"/>
  <c r="AP164" i="15"/>
  <c r="AP165" i="15"/>
  <c r="AP166" i="15"/>
  <c r="AP167" i="15"/>
  <c r="AP168" i="15"/>
  <c r="AP169" i="15"/>
  <c r="AP170" i="15"/>
  <c r="AP171" i="15"/>
  <c r="AP172" i="15"/>
  <c r="AP173" i="15"/>
  <c r="AP174" i="15"/>
  <c r="AP175" i="15"/>
  <c r="AP176" i="15"/>
  <c r="AP177" i="15"/>
  <c r="AP178" i="15"/>
  <c r="AP179" i="15"/>
  <c r="AP180" i="15"/>
  <c r="AP181" i="15"/>
  <c r="AP182" i="15"/>
  <c r="AP183" i="15"/>
  <c r="AP184" i="15"/>
  <c r="AP185" i="15"/>
  <c r="AP186" i="15"/>
  <c r="AP187" i="15"/>
  <c r="AP188" i="15"/>
  <c r="AP189" i="15"/>
  <c r="AP190" i="15"/>
  <c r="AP191" i="15"/>
  <c r="AP192" i="15"/>
  <c r="AP193" i="15"/>
  <c r="AP194" i="15"/>
  <c r="AP195" i="15"/>
  <c r="AP196" i="15"/>
  <c r="AP197" i="15"/>
  <c r="AP198" i="15"/>
  <c r="AP199" i="15"/>
  <c r="AP200" i="15"/>
  <c r="AP201" i="15"/>
  <c r="AP202" i="15"/>
  <c r="AP203" i="15"/>
  <c r="AP204" i="15"/>
  <c r="AP205" i="15"/>
  <c r="AP206" i="15"/>
  <c r="AP207" i="15"/>
  <c r="AP208" i="15"/>
  <c r="AP209" i="15"/>
  <c r="AP210" i="15"/>
  <c r="AP211" i="15"/>
  <c r="AP212" i="15"/>
  <c r="AP213" i="15"/>
  <c r="AP214" i="15"/>
  <c r="AP215" i="15"/>
  <c r="AP216" i="15"/>
  <c r="AP217" i="15"/>
  <c r="AP218" i="15"/>
  <c r="AP219" i="15"/>
  <c r="AP220" i="15"/>
  <c r="AP221" i="15"/>
  <c r="AP222" i="15"/>
  <c r="AP223" i="15"/>
  <c r="AP224" i="15"/>
  <c r="AP225" i="15"/>
  <c r="AP226" i="15"/>
  <c r="AP227" i="15"/>
  <c r="AP228" i="15"/>
  <c r="AP229" i="15"/>
  <c r="AP230" i="15"/>
  <c r="AP231" i="15"/>
  <c r="AP232" i="15"/>
  <c r="AP233" i="15"/>
  <c r="AP234" i="15"/>
  <c r="AP235" i="15"/>
  <c r="AP236" i="15"/>
  <c r="AP237" i="15"/>
  <c r="AP238" i="15"/>
  <c r="AP239" i="15"/>
  <c r="AP240" i="15"/>
  <c r="AP241" i="15"/>
  <c r="AP242" i="15"/>
  <c r="AP243" i="15"/>
  <c r="AP244" i="15"/>
  <c r="AP245" i="15"/>
  <c r="AP246" i="15"/>
  <c r="AP247" i="15"/>
  <c r="AP248" i="15"/>
  <c r="AP249" i="15"/>
  <c r="AP250" i="15"/>
  <c r="AP251" i="15"/>
  <c r="AP252" i="15"/>
  <c r="AP253" i="15"/>
  <c r="AP254" i="15"/>
  <c r="AP255" i="15"/>
  <c r="AP256" i="15"/>
  <c r="AP257" i="15"/>
  <c r="AP258" i="15"/>
  <c r="AP259" i="15"/>
  <c r="AP260" i="15"/>
  <c r="AP261" i="15"/>
  <c r="AP262" i="15"/>
  <c r="AP263" i="15"/>
  <c r="AP264" i="15"/>
  <c r="AP265" i="15"/>
  <c r="AP266" i="15"/>
  <c r="AP267" i="15"/>
  <c r="AP268" i="15"/>
  <c r="AP269" i="15"/>
  <c r="AP270" i="15"/>
  <c r="AP271" i="15"/>
  <c r="AP272" i="15"/>
  <c r="AP273" i="15"/>
  <c r="AP274" i="15"/>
  <c r="AP275" i="15"/>
  <c r="AP276" i="15"/>
  <c r="AP277" i="15"/>
  <c r="AP278" i="15"/>
  <c r="AP279" i="15"/>
  <c r="AP280" i="15"/>
  <c r="AP281" i="15"/>
  <c r="AP282" i="15"/>
  <c r="AP283" i="15"/>
  <c r="AP284" i="15"/>
  <c r="AP285" i="15"/>
  <c r="AP286" i="15"/>
  <c r="AP287" i="15"/>
  <c r="AP288" i="15"/>
  <c r="AP289" i="15"/>
  <c r="AP290" i="15"/>
  <c r="AP291" i="15"/>
  <c r="AP292" i="15"/>
  <c r="AP293" i="15"/>
  <c r="AP294" i="15"/>
  <c r="AP295" i="15"/>
  <c r="AP296" i="15"/>
  <c r="AP297" i="15"/>
  <c r="AP298" i="15"/>
  <c r="AP299" i="15"/>
  <c r="AP300" i="15"/>
  <c r="AP301" i="15"/>
  <c r="AP302" i="15"/>
  <c r="AP303" i="15"/>
  <c r="AP304" i="15"/>
  <c r="AP305" i="15"/>
  <c r="AP306" i="15"/>
  <c r="AP307" i="15"/>
  <c r="AP308" i="15"/>
  <c r="AP309" i="15"/>
  <c r="AP310" i="15"/>
  <c r="AP311" i="15"/>
  <c r="AP312" i="15"/>
  <c r="AP313" i="15"/>
  <c r="AP314" i="15"/>
  <c r="AP315" i="15"/>
  <c r="AP316" i="15"/>
  <c r="AP317" i="15"/>
  <c r="AP318" i="15"/>
  <c r="AP319" i="15"/>
  <c r="AP320" i="15"/>
  <c r="AP321" i="15"/>
  <c r="AP322" i="15"/>
  <c r="AP323" i="15"/>
  <c r="AP324" i="15"/>
  <c r="AP325" i="15"/>
  <c r="AP326" i="15"/>
  <c r="AP327" i="15"/>
  <c r="AP328" i="15"/>
  <c r="AP329" i="15"/>
  <c r="AP330" i="15"/>
  <c r="AP331" i="15"/>
  <c r="AP332" i="15"/>
  <c r="AP333" i="15"/>
  <c r="AP334" i="15"/>
  <c r="AP335" i="15"/>
  <c r="AP336" i="15"/>
  <c r="AP337" i="15"/>
  <c r="AP338" i="15"/>
  <c r="AP339" i="15"/>
  <c r="AP340" i="15"/>
  <c r="AP341" i="15"/>
  <c r="AP342" i="15"/>
  <c r="AP343" i="15"/>
  <c r="AP344" i="15"/>
  <c r="AP345" i="15"/>
  <c r="AP346" i="15"/>
  <c r="AP347" i="15"/>
  <c r="AP348" i="15"/>
  <c r="AP349" i="15"/>
  <c r="AP350" i="15"/>
  <c r="AP351" i="15"/>
  <c r="AP352" i="15"/>
  <c r="AP353" i="15"/>
  <c r="AP354" i="15"/>
  <c r="AP355" i="15"/>
  <c r="AP356" i="15"/>
  <c r="AP357" i="15"/>
  <c r="AP358" i="15"/>
  <c r="AP359" i="15"/>
  <c r="AP360" i="15"/>
  <c r="AP361" i="15"/>
  <c r="AP362" i="15"/>
  <c r="AP363" i="15"/>
  <c r="AP364" i="15"/>
  <c r="AP365" i="15"/>
  <c r="AP366" i="15"/>
  <c r="AP367" i="15"/>
  <c r="AP368" i="15"/>
  <c r="AP369" i="15"/>
  <c r="AP370" i="15"/>
  <c r="AP371" i="15"/>
  <c r="AP372" i="15"/>
  <c r="AP373" i="15"/>
  <c r="AP374" i="15"/>
  <c r="AP375" i="15"/>
  <c r="AP376" i="15"/>
  <c r="AP377" i="15"/>
  <c r="AP378" i="15"/>
  <c r="AP379" i="15"/>
  <c r="AP380" i="15"/>
  <c r="AP381" i="15"/>
  <c r="AP382" i="15"/>
  <c r="AP383" i="15"/>
  <c r="AP384" i="15"/>
  <c r="AP385" i="15"/>
  <c r="AP386" i="15"/>
  <c r="AP387" i="15"/>
  <c r="AP388" i="15"/>
  <c r="AP389" i="15"/>
  <c r="AP390" i="15"/>
  <c r="AP391" i="15"/>
  <c r="AP392" i="15"/>
  <c r="AP393" i="15"/>
  <c r="AP394" i="15"/>
  <c r="AP395" i="15"/>
  <c r="AP396" i="15"/>
  <c r="AP397" i="15"/>
  <c r="AP398" i="15"/>
  <c r="AP399" i="15"/>
  <c r="AP400" i="15"/>
  <c r="AP401" i="15"/>
  <c r="AP402" i="15"/>
  <c r="AP403" i="15"/>
  <c r="AP404" i="15"/>
  <c r="AP405" i="15"/>
  <c r="AP406" i="15"/>
  <c r="AP407" i="15"/>
  <c r="AP408" i="15"/>
  <c r="AP409" i="15"/>
  <c r="AP410" i="15"/>
  <c r="AP411" i="15"/>
  <c r="AP412" i="15"/>
  <c r="AP413" i="15"/>
  <c r="AP414" i="15"/>
  <c r="AP415" i="15"/>
  <c r="AP416" i="15"/>
  <c r="AP417" i="15"/>
  <c r="AP418" i="15"/>
  <c r="AP419" i="15"/>
  <c r="AP420" i="15"/>
  <c r="AP421" i="15"/>
  <c r="AP422" i="15"/>
  <c r="AP423" i="15"/>
  <c r="AP424" i="15"/>
  <c r="AP425" i="15"/>
  <c r="AP426" i="15"/>
  <c r="AP427" i="15"/>
  <c r="AP428" i="15"/>
  <c r="AP429" i="15"/>
  <c r="AP430" i="15"/>
  <c r="AP431" i="15"/>
  <c r="AP432" i="15"/>
  <c r="AP433" i="15"/>
  <c r="AP434" i="15"/>
  <c r="AP435" i="15"/>
  <c r="AP436" i="15"/>
  <c r="AP437" i="15"/>
  <c r="AP438" i="15"/>
  <c r="AP439" i="15"/>
  <c r="AP440" i="15"/>
  <c r="AP441" i="15"/>
  <c r="AP442" i="15"/>
  <c r="AP443" i="15"/>
  <c r="AP444" i="15"/>
  <c r="AP445" i="15"/>
  <c r="AP446" i="15"/>
  <c r="AP447" i="15"/>
  <c r="AP448" i="15"/>
  <c r="AP449" i="15"/>
  <c r="AP450" i="15"/>
  <c r="AP451" i="15"/>
  <c r="AP452" i="15"/>
  <c r="AP453" i="15"/>
  <c r="AP454" i="15"/>
  <c r="AP455" i="15"/>
  <c r="AP456" i="15"/>
  <c r="AP457" i="15"/>
  <c r="AP458" i="15"/>
  <c r="AP459" i="15"/>
  <c r="AP460" i="15"/>
  <c r="AP461" i="15"/>
  <c r="AP462" i="15"/>
  <c r="AP463" i="15"/>
  <c r="AP464" i="15"/>
  <c r="AP465" i="15"/>
  <c r="AP466" i="15"/>
  <c r="AP467" i="15"/>
  <c r="AP468" i="15"/>
  <c r="AP469" i="15"/>
  <c r="AP470" i="15"/>
  <c r="AP471" i="15"/>
  <c r="AP472" i="15"/>
  <c r="AP473" i="15"/>
  <c r="AP474" i="15"/>
  <c r="AP475" i="15"/>
  <c r="AP476" i="15"/>
  <c r="AP477" i="15"/>
  <c r="AP478" i="15"/>
  <c r="AP479" i="15"/>
  <c r="AP480" i="15"/>
  <c r="AP481" i="15"/>
  <c r="AP482" i="15"/>
  <c r="AP483" i="15"/>
  <c r="AP484" i="15"/>
  <c r="AP485" i="15"/>
  <c r="AP486" i="15"/>
  <c r="AP487" i="15"/>
  <c r="AP488" i="15"/>
  <c r="AP489" i="15"/>
  <c r="AP490" i="15"/>
  <c r="AP491" i="15"/>
  <c r="AP492" i="15"/>
  <c r="AP493" i="15"/>
  <c r="AP494" i="15"/>
  <c r="AP495" i="15"/>
  <c r="AP496" i="15"/>
  <c r="AP497" i="15"/>
  <c r="AP498" i="15"/>
  <c r="AP499" i="15"/>
  <c r="AP500" i="15"/>
  <c r="AP501" i="15"/>
  <c r="AP502" i="15"/>
  <c r="AP503" i="15"/>
  <c r="AP504" i="15"/>
  <c r="AP505" i="15"/>
  <c r="AP506" i="15"/>
  <c r="AP507" i="15"/>
  <c r="AP508" i="15"/>
  <c r="AP509" i="15"/>
  <c r="AP510" i="15"/>
  <c r="AP511" i="15"/>
  <c r="AP512" i="15"/>
  <c r="AP513" i="15"/>
  <c r="AP514" i="15"/>
  <c r="AP515" i="15"/>
  <c r="AP516" i="15"/>
  <c r="AP517" i="15"/>
  <c r="AP518" i="15"/>
  <c r="AP519" i="15"/>
  <c r="AP520" i="15"/>
  <c r="AP521" i="15"/>
  <c r="AP522" i="15"/>
  <c r="AP523" i="15"/>
  <c r="AP524" i="15"/>
  <c r="AP525" i="15"/>
  <c r="AP526" i="15"/>
  <c r="AP527" i="15"/>
  <c r="AP528" i="15"/>
  <c r="AP529" i="15"/>
  <c r="AP530" i="15"/>
  <c r="AP531" i="15"/>
  <c r="AP532" i="15"/>
  <c r="AP533" i="15"/>
  <c r="AP534" i="15"/>
  <c r="AP535" i="15"/>
  <c r="AP536" i="15"/>
  <c r="AP537" i="15"/>
  <c r="AP538" i="15"/>
  <c r="AP539" i="15"/>
  <c r="AP540" i="15"/>
  <c r="AP541" i="15"/>
  <c r="AP542" i="15"/>
  <c r="AP543" i="15"/>
  <c r="AP544" i="15"/>
  <c r="AP545" i="15"/>
  <c r="AP546" i="15"/>
  <c r="AP547" i="15"/>
  <c r="AP548" i="15"/>
  <c r="AP549" i="15"/>
  <c r="AP550" i="15"/>
  <c r="AP551" i="15"/>
  <c r="AP552" i="15"/>
  <c r="AP553" i="15"/>
  <c r="AP554" i="15"/>
  <c r="AP555" i="15"/>
  <c r="AP556" i="15"/>
  <c r="AP557" i="15"/>
  <c r="AP558" i="15"/>
  <c r="AP559" i="15"/>
  <c r="AP560" i="15"/>
  <c r="AP561" i="15"/>
  <c r="AP562" i="15"/>
  <c r="AP563" i="15"/>
  <c r="AP564" i="15"/>
  <c r="AP565" i="15"/>
  <c r="AP566" i="15"/>
  <c r="AP567" i="15"/>
  <c r="AP568" i="15"/>
  <c r="AP569" i="15"/>
  <c r="AP570" i="15"/>
  <c r="AP571" i="15"/>
  <c r="AP572" i="15"/>
  <c r="AP573" i="15"/>
  <c r="AP574" i="15"/>
  <c r="AP575" i="15"/>
  <c r="AP576" i="15"/>
  <c r="AP577" i="15"/>
  <c r="AP578" i="15"/>
  <c r="AP579" i="15"/>
  <c r="AP580" i="15"/>
  <c r="AP581" i="15"/>
  <c r="AP582" i="15"/>
  <c r="AP583" i="15"/>
  <c r="AP584" i="15"/>
  <c r="AP585" i="15"/>
  <c r="AP586" i="15"/>
  <c r="AP587" i="15"/>
  <c r="AP588" i="15"/>
  <c r="AP589" i="15"/>
  <c r="AP590" i="15"/>
  <c r="AP591" i="15"/>
  <c r="AP592" i="15"/>
  <c r="AP593" i="15"/>
  <c r="AP594" i="15"/>
  <c r="AP595" i="15"/>
  <c r="AP596" i="15"/>
  <c r="AP597" i="15"/>
  <c r="AP598" i="15"/>
  <c r="AP599" i="15"/>
  <c r="AP600" i="15"/>
  <c r="AP601" i="15"/>
  <c r="AP602" i="15"/>
  <c r="AP603" i="15"/>
  <c r="AP604" i="15"/>
  <c r="AP605" i="15"/>
  <c r="AP606" i="15"/>
  <c r="AP607" i="15"/>
  <c r="AP608" i="15"/>
  <c r="AP609" i="15"/>
  <c r="AP610" i="15"/>
  <c r="AP611" i="15"/>
  <c r="AP612" i="15"/>
  <c r="AP613" i="15"/>
  <c r="AP614" i="15"/>
  <c r="AP615" i="15"/>
  <c r="AP616" i="15"/>
  <c r="AP617" i="15"/>
  <c r="AP618" i="15"/>
  <c r="AP619" i="15"/>
  <c r="AP620" i="15"/>
  <c r="AP621" i="15"/>
  <c r="AP622" i="15"/>
  <c r="AP623" i="15"/>
  <c r="AP624" i="15"/>
  <c r="AP625" i="15"/>
  <c r="AP626" i="15"/>
  <c r="AP627" i="15"/>
  <c r="AP628" i="15"/>
  <c r="AP629" i="15"/>
  <c r="AP630" i="15"/>
  <c r="AP631" i="15"/>
  <c r="AP632" i="15"/>
  <c r="AP633" i="15"/>
  <c r="AP634" i="15"/>
  <c r="AP635" i="15"/>
  <c r="AP636" i="15"/>
  <c r="AP637" i="15"/>
  <c r="AP638" i="15"/>
  <c r="AP639" i="15"/>
  <c r="AP640" i="15"/>
  <c r="AP641" i="15"/>
  <c r="AP642" i="15"/>
  <c r="AP643" i="15"/>
  <c r="AP644" i="15"/>
  <c r="AP645" i="15"/>
  <c r="AP646" i="15"/>
  <c r="AP647" i="15"/>
  <c r="AP648" i="15"/>
  <c r="AP649" i="15"/>
  <c r="AP650" i="15"/>
  <c r="AP651" i="15"/>
  <c r="AP652" i="15"/>
  <c r="AP653" i="15"/>
  <c r="AP654" i="15"/>
  <c r="AP655" i="15"/>
  <c r="AP656" i="15"/>
  <c r="AP657" i="15"/>
  <c r="AP658" i="15"/>
  <c r="AP659" i="15"/>
  <c r="AP660" i="15"/>
  <c r="AP661" i="15"/>
  <c r="AP662" i="15"/>
  <c r="AP663" i="15"/>
  <c r="AP664" i="15"/>
  <c r="AP665" i="15"/>
  <c r="AP666" i="15"/>
  <c r="AP667" i="15"/>
  <c r="AP668" i="15"/>
  <c r="AP669" i="15"/>
  <c r="AP670" i="15"/>
  <c r="AP671" i="15"/>
  <c r="AP672" i="15"/>
  <c r="AP673" i="15"/>
  <c r="AP674" i="15"/>
  <c r="AP675" i="15"/>
  <c r="AP676" i="15"/>
  <c r="AP677" i="15"/>
  <c r="AP678" i="15"/>
  <c r="AP679" i="15"/>
  <c r="AP680" i="15"/>
  <c r="AP681" i="15"/>
  <c r="AP682" i="15"/>
  <c r="AP683" i="15"/>
  <c r="AP684" i="15"/>
  <c r="AP685" i="15"/>
  <c r="AP686" i="15"/>
  <c r="AP687" i="15"/>
  <c r="AP688" i="15"/>
  <c r="AP689" i="15"/>
  <c r="AP690" i="15"/>
  <c r="AP691" i="15"/>
  <c r="AP692" i="15"/>
  <c r="AP693" i="15"/>
  <c r="AP694" i="15"/>
  <c r="AP695" i="15"/>
  <c r="AP696" i="15"/>
  <c r="AP697" i="15"/>
  <c r="AP698" i="15"/>
  <c r="AP699" i="15"/>
  <c r="AP700" i="15"/>
  <c r="AP701" i="15"/>
  <c r="AP702" i="15"/>
  <c r="AP703" i="15"/>
  <c r="AP704" i="15"/>
  <c r="AP705" i="15"/>
  <c r="AP706" i="15"/>
  <c r="AP707" i="15"/>
  <c r="AP708" i="15"/>
  <c r="AP709" i="15"/>
  <c r="AP710" i="15"/>
  <c r="AP711" i="15"/>
  <c r="AP712" i="15"/>
  <c r="AP713" i="15"/>
  <c r="AP714" i="15"/>
  <c r="AP715" i="15"/>
  <c r="AP716" i="15"/>
  <c r="AP717" i="15"/>
  <c r="AP718" i="15"/>
  <c r="AP719" i="15"/>
  <c r="AP720" i="15"/>
  <c r="AP721" i="15"/>
  <c r="AP722" i="15"/>
  <c r="AP723" i="15"/>
  <c r="AP724" i="15"/>
  <c r="AP725" i="15"/>
  <c r="AP726" i="15"/>
  <c r="AP727" i="15"/>
  <c r="AP728" i="15"/>
  <c r="AP729" i="15"/>
  <c r="AP730" i="15"/>
  <c r="AP731" i="15"/>
  <c r="AP732" i="15"/>
  <c r="AP733" i="15"/>
  <c r="AP734" i="15"/>
  <c r="AP735" i="15"/>
  <c r="AP736" i="15"/>
  <c r="AP737" i="15"/>
  <c r="AP738" i="15"/>
  <c r="AP739" i="15"/>
  <c r="AP740" i="15"/>
  <c r="AP741" i="15"/>
  <c r="AP742" i="15"/>
  <c r="AP743" i="15"/>
  <c r="AP744" i="15"/>
  <c r="AP745" i="15"/>
  <c r="AP746" i="15"/>
  <c r="AP747" i="15"/>
  <c r="AP748" i="15"/>
  <c r="AP749" i="15"/>
  <c r="AP750" i="15"/>
  <c r="AP751" i="15"/>
  <c r="AP752" i="15"/>
  <c r="AP753" i="15"/>
  <c r="AP754" i="15"/>
  <c r="AP755" i="15"/>
  <c r="AP756" i="15"/>
  <c r="AP757" i="15"/>
  <c r="AP758" i="15"/>
  <c r="AP759" i="15"/>
  <c r="AP760" i="15"/>
  <c r="AP761" i="15"/>
  <c r="AP762" i="15"/>
  <c r="AP763" i="15"/>
  <c r="AP764" i="15"/>
  <c r="AP765" i="15"/>
  <c r="AP766" i="15"/>
  <c r="AP767" i="15"/>
  <c r="AP768" i="15"/>
  <c r="AP769" i="15"/>
  <c r="AP770" i="15"/>
  <c r="AP771" i="15"/>
  <c r="AP772" i="15"/>
  <c r="AP773" i="15"/>
  <c r="AP774" i="15"/>
  <c r="AP775" i="15"/>
  <c r="AP776" i="15"/>
  <c r="AP777" i="15"/>
  <c r="AP778" i="15"/>
  <c r="AP779" i="15"/>
  <c r="AP780" i="15"/>
  <c r="AP781" i="15"/>
  <c r="AP782" i="15"/>
  <c r="AP783" i="15"/>
  <c r="AP784" i="15"/>
  <c r="AP785" i="15"/>
  <c r="AP786" i="15"/>
  <c r="AP787" i="15"/>
  <c r="AP788" i="15"/>
  <c r="AP789" i="15"/>
  <c r="AP790" i="15"/>
  <c r="AP791" i="15"/>
  <c r="AP792" i="15"/>
  <c r="AP793" i="15"/>
  <c r="AP794" i="15"/>
  <c r="AP795" i="15"/>
  <c r="AP796" i="15"/>
  <c r="AP797" i="15"/>
  <c r="AP798" i="15"/>
  <c r="AP799" i="15"/>
  <c r="AP800" i="15"/>
  <c r="AP801" i="15"/>
  <c r="AP802" i="15"/>
  <c r="AP803" i="15"/>
  <c r="AP804" i="15"/>
  <c r="AP805" i="15"/>
  <c r="AP806" i="15"/>
  <c r="AP807" i="15"/>
  <c r="AP808" i="15"/>
  <c r="AP809" i="15"/>
  <c r="AP810" i="15"/>
  <c r="AP811" i="15"/>
  <c r="AP812" i="15"/>
  <c r="AP813" i="15"/>
  <c r="AP814" i="15"/>
  <c r="AP815" i="15"/>
  <c r="AP816" i="15"/>
  <c r="AP817" i="15"/>
  <c r="AP818" i="15"/>
  <c r="AP819" i="15"/>
  <c r="AP820" i="15"/>
  <c r="AP821" i="15"/>
  <c r="AP822" i="15"/>
  <c r="AP823" i="15"/>
  <c r="AP824" i="15"/>
  <c r="AP825" i="15"/>
  <c r="AP826" i="15"/>
  <c r="AP827" i="15"/>
  <c r="AP828" i="15"/>
  <c r="AP829" i="15"/>
  <c r="AP830" i="15"/>
  <c r="AP831" i="15"/>
  <c r="AP832" i="15"/>
  <c r="AP833" i="15"/>
  <c r="AP834" i="15"/>
  <c r="AP835" i="15"/>
  <c r="AP836" i="15"/>
  <c r="AP837" i="15"/>
  <c r="AP838" i="15"/>
  <c r="AP839" i="15"/>
  <c r="AP840" i="15"/>
  <c r="AP841" i="15"/>
  <c r="AP842" i="15"/>
  <c r="AP843" i="15"/>
  <c r="AP844" i="15"/>
  <c r="AP845" i="15"/>
  <c r="AP846" i="15"/>
  <c r="AP847" i="15"/>
  <c r="AP848" i="15"/>
  <c r="AP849" i="15"/>
  <c r="AP850" i="15"/>
  <c r="AP851" i="15"/>
  <c r="AP852" i="15"/>
  <c r="AP853" i="15"/>
  <c r="AP854" i="15"/>
  <c r="AP855" i="15"/>
  <c r="AP856" i="15"/>
  <c r="AP857" i="15"/>
  <c r="AP858" i="15"/>
  <c r="AP859" i="15"/>
  <c r="AP860" i="15"/>
  <c r="AP861" i="15"/>
  <c r="AP862" i="15"/>
  <c r="AP863" i="15"/>
  <c r="AP864" i="15"/>
  <c r="AP865" i="15"/>
  <c r="AP866" i="15"/>
  <c r="AP867" i="15"/>
  <c r="AP868" i="15"/>
  <c r="AP869" i="15"/>
  <c r="AP870" i="15"/>
  <c r="AP871" i="15"/>
  <c r="AP872" i="15"/>
  <c r="AP873" i="15"/>
  <c r="AP874" i="15"/>
  <c r="AP875" i="15"/>
  <c r="AP876" i="15"/>
  <c r="AP877" i="15"/>
  <c r="AP878" i="15"/>
  <c r="AP879" i="15"/>
  <c r="AP880" i="15"/>
  <c r="AP881" i="15"/>
  <c r="AP882" i="15"/>
  <c r="AP883" i="15"/>
  <c r="AP884" i="15"/>
  <c r="AP885" i="15"/>
  <c r="AP886" i="15"/>
  <c r="AP887" i="15"/>
  <c r="AP888" i="15"/>
  <c r="AP889" i="15"/>
  <c r="AP890" i="15"/>
  <c r="AP891" i="15"/>
  <c r="AP892" i="15"/>
  <c r="AP893" i="15"/>
  <c r="AP894" i="15"/>
  <c r="AP895" i="15"/>
  <c r="AP896" i="15"/>
  <c r="AP897" i="15"/>
  <c r="AP898" i="15"/>
  <c r="AP899" i="15"/>
  <c r="AP900" i="15"/>
  <c r="AP901" i="15"/>
  <c r="AP902" i="15"/>
  <c r="AP903" i="15"/>
  <c r="AP904" i="15"/>
  <c r="AP905" i="15"/>
  <c r="AP906" i="15"/>
  <c r="AP907" i="15"/>
  <c r="AP908" i="15"/>
  <c r="AP909" i="15"/>
  <c r="AP910" i="15"/>
  <c r="AP911" i="15"/>
  <c r="AP912" i="15"/>
  <c r="AP913" i="15"/>
  <c r="AP914" i="15"/>
  <c r="AP915" i="15"/>
  <c r="AP916" i="15"/>
  <c r="AP917" i="15"/>
  <c r="AP918" i="15"/>
  <c r="AP919" i="15"/>
  <c r="AP920" i="15"/>
  <c r="AP921" i="15"/>
  <c r="AP922" i="15"/>
  <c r="AP923" i="15"/>
  <c r="AP924" i="15"/>
  <c r="AP925" i="15"/>
  <c r="AP926" i="15"/>
  <c r="AP927" i="15"/>
  <c r="AP928" i="15"/>
  <c r="AP929" i="15"/>
  <c r="AP930" i="15"/>
  <c r="AP931" i="15"/>
  <c r="AP932" i="15"/>
  <c r="AP933" i="15"/>
  <c r="AP934" i="15"/>
  <c r="AP935" i="15"/>
  <c r="AP936" i="15"/>
  <c r="AP937" i="15"/>
  <c r="AP938" i="15"/>
  <c r="AP939" i="15"/>
  <c r="AP940" i="15"/>
  <c r="AP941" i="15"/>
  <c r="AP942" i="15"/>
  <c r="AP943" i="15"/>
  <c r="AP944" i="15"/>
  <c r="AP945" i="15"/>
  <c r="AP946" i="15"/>
  <c r="AP947" i="15"/>
  <c r="AP948" i="15"/>
  <c r="AP949" i="15"/>
  <c r="AP950" i="15"/>
  <c r="AP951" i="15"/>
  <c r="AP952" i="15"/>
  <c r="AP953" i="15"/>
  <c r="AP954" i="15"/>
  <c r="AP955" i="15"/>
  <c r="AP956" i="15"/>
  <c r="AP957" i="15"/>
  <c r="AP958" i="15"/>
  <c r="AP959" i="15"/>
  <c r="AP960" i="15"/>
  <c r="AP961" i="15"/>
  <c r="AP962" i="15"/>
  <c r="AP963" i="15"/>
  <c r="AP964" i="15"/>
  <c r="AP965" i="15"/>
  <c r="AP966" i="15"/>
  <c r="AP967" i="15"/>
  <c r="AP968" i="15"/>
  <c r="AP969" i="15"/>
  <c r="AP970" i="15"/>
  <c r="AP971" i="15"/>
  <c r="AP972" i="15"/>
  <c r="AP973" i="15"/>
  <c r="AP974" i="15"/>
  <c r="AP975" i="15"/>
  <c r="AP976" i="15"/>
  <c r="AP977" i="15"/>
  <c r="AP978" i="15"/>
  <c r="AP979" i="15"/>
  <c r="AP980" i="15"/>
  <c r="AP981" i="15"/>
  <c r="AP982" i="15"/>
  <c r="AP983" i="15"/>
  <c r="AP984" i="15"/>
  <c r="AP985" i="15"/>
  <c r="AP986" i="15"/>
  <c r="AP987" i="15"/>
  <c r="AP988" i="15"/>
  <c r="AP989" i="15"/>
  <c r="AP990" i="15"/>
  <c r="AP991" i="15"/>
  <c r="AP992" i="15"/>
  <c r="AP993" i="15"/>
  <c r="AP994" i="15"/>
  <c r="AP995" i="15"/>
  <c r="AP996" i="15"/>
  <c r="AP997" i="15"/>
  <c r="AP998" i="15"/>
  <c r="AP999" i="15"/>
  <c r="AP1000" i="15"/>
  <c r="AP1001" i="15"/>
  <c r="AP1002" i="15"/>
  <c r="AP1003" i="15"/>
  <c r="AP1004" i="15"/>
  <c r="AP1005" i="15"/>
  <c r="AP1006" i="15"/>
  <c r="AP1007" i="15"/>
  <c r="AP1008" i="15"/>
  <c r="AP1009" i="15"/>
  <c r="AP1010" i="15"/>
  <c r="AP1011" i="15"/>
  <c r="AP1012" i="15"/>
  <c r="AP1013" i="15"/>
  <c r="AP1014" i="15"/>
  <c r="AP1015" i="15"/>
  <c r="AP1016" i="15"/>
  <c r="AP1017" i="15"/>
  <c r="AP1018" i="15"/>
  <c r="AP1019" i="15"/>
  <c r="AP1020" i="15"/>
  <c r="AP1021" i="15"/>
  <c r="AP1022" i="15"/>
  <c r="AP1023" i="15"/>
  <c r="AP1024" i="15"/>
  <c r="AP1025" i="15"/>
  <c r="AP1026" i="15"/>
  <c r="AP1027" i="15"/>
  <c r="AP1028" i="15"/>
  <c r="AP1029" i="15"/>
  <c r="AP1030" i="15"/>
  <c r="AP1031" i="15"/>
  <c r="AP1032" i="15"/>
  <c r="AP1033" i="15"/>
  <c r="AP1034" i="15"/>
  <c r="AP1035" i="15"/>
  <c r="AP1036" i="15"/>
  <c r="AP1037" i="15"/>
  <c r="AP1038" i="15"/>
  <c r="AP1039" i="15"/>
  <c r="AP1040" i="15"/>
  <c r="AP1041" i="15"/>
  <c r="AP1042" i="15"/>
  <c r="AP1043" i="15"/>
  <c r="AP1044" i="15"/>
  <c r="AP1045" i="15"/>
  <c r="AP1046" i="15"/>
  <c r="AP1047" i="15"/>
  <c r="AP1048" i="15"/>
  <c r="AP1049" i="15"/>
  <c r="AP1050" i="15"/>
  <c r="AP1051" i="15"/>
  <c r="AP1052" i="15"/>
  <c r="AP1053" i="15"/>
  <c r="AP1054" i="15"/>
  <c r="AP1055" i="15"/>
  <c r="AP1056" i="15"/>
  <c r="AP1057" i="15"/>
  <c r="AP1058" i="15"/>
  <c r="AP1059" i="15"/>
  <c r="AP1060" i="15"/>
  <c r="AP1061" i="15"/>
  <c r="AP1062" i="15"/>
  <c r="AP1063" i="15"/>
  <c r="AP1064" i="15"/>
  <c r="AP1065" i="15"/>
  <c r="AP1066" i="15"/>
  <c r="AP1067" i="15"/>
  <c r="AP1068" i="15"/>
  <c r="AP1069" i="15"/>
  <c r="AP1070" i="15"/>
  <c r="AP1071" i="15"/>
  <c r="AP1072" i="15"/>
  <c r="AP1073" i="15"/>
  <c r="AP1074" i="15"/>
  <c r="AP1075" i="15"/>
  <c r="AP1076" i="15"/>
  <c r="AP1077" i="15"/>
  <c r="AP1078" i="15"/>
  <c r="AP1079" i="15"/>
  <c r="AP1080" i="15"/>
  <c r="AP1081" i="15"/>
  <c r="AP1082" i="15"/>
  <c r="AP1083" i="15"/>
  <c r="AP1084" i="15"/>
  <c r="AP1085" i="15"/>
  <c r="AP1086" i="15"/>
  <c r="AP1087" i="15"/>
  <c r="AP1088" i="15"/>
  <c r="AP1089" i="15"/>
  <c r="AP1090" i="15"/>
  <c r="AP1091" i="15"/>
  <c r="AP1092" i="15"/>
  <c r="AP1093" i="15"/>
  <c r="AP1094" i="15"/>
  <c r="AP1095" i="15"/>
  <c r="AP1096" i="15"/>
  <c r="AP1097" i="15"/>
  <c r="AP1098" i="15"/>
  <c r="AP1099" i="15"/>
  <c r="AP1100" i="15"/>
  <c r="AP1101" i="15"/>
  <c r="AP1102" i="15"/>
  <c r="AP1103" i="15"/>
  <c r="AP1104" i="15"/>
  <c r="AP1105" i="15"/>
  <c r="AP1106" i="15"/>
  <c r="AP1107" i="15"/>
  <c r="AP1108" i="15"/>
  <c r="AP1109" i="15"/>
  <c r="AP1110" i="15"/>
  <c r="AP1111" i="15"/>
  <c r="AP1112" i="15"/>
  <c r="AP1113" i="15"/>
  <c r="AP1114" i="15"/>
  <c r="AP1115" i="15"/>
  <c r="AP1116" i="15"/>
  <c r="AP1117" i="15"/>
  <c r="AP1118" i="15"/>
  <c r="AP1119" i="15"/>
  <c r="AP1120" i="15"/>
  <c r="AP1121" i="15"/>
  <c r="AP1122" i="15"/>
  <c r="AP1123" i="15"/>
  <c r="AP1124" i="15"/>
  <c r="AP1125" i="15"/>
  <c r="AP1126" i="15"/>
  <c r="AP1127" i="15"/>
  <c r="AP1128" i="15"/>
  <c r="AP1129" i="15"/>
  <c r="AP1130" i="15"/>
  <c r="AP1131" i="15"/>
  <c r="AP1132" i="15"/>
  <c r="AP1133" i="15"/>
  <c r="AP1134" i="15"/>
  <c r="AP1135" i="15"/>
  <c r="AP1136" i="15"/>
  <c r="AP1137" i="15"/>
  <c r="AP1138" i="15"/>
  <c r="AP1139" i="15"/>
  <c r="AP1140" i="15"/>
  <c r="AP1141" i="15"/>
  <c r="AP1142" i="15"/>
  <c r="AP1143" i="15"/>
  <c r="AP1144" i="15"/>
  <c r="AP1145" i="15"/>
  <c r="AP1146" i="15"/>
  <c r="AP1147" i="15"/>
  <c r="AP1148" i="15"/>
  <c r="AP1149" i="15"/>
  <c r="AP1150" i="15"/>
  <c r="AP1151" i="15"/>
  <c r="AP1152" i="15"/>
  <c r="AP1153" i="15"/>
  <c r="AP1154" i="15"/>
  <c r="AP1155" i="15"/>
  <c r="AP1156" i="15"/>
  <c r="AP1157" i="15"/>
  <c r="AP1158" i="15"/>
  <c r="AP1159" i="15"/>
  <c r="AP1160" i="15"/>
  <c r="AP1161" i="15"/>
  <c r="AP1162" i="15"/>
  <c r="AP1163" i="15"/>
  <c r="AP1164" i="15"/>
  <c r="AP1165" i="15"/>
  <c r="AP1166" i="15"/>
  <c r="AP1167" i="15"/>
  <c r="AP1168" i="15"/>
  <c r="AP1169" i="15"/>
  <c r="AP1170" i="15"/>
  <c r="AP1171" i="15"/>
  <c r="AP1172" i="15"/>
  <c r="AP1173" i="15"/>
  <c r="AP1174" i="15"/>
  <c r="AP1175" i="15"/>
  <c r="AP1176" i="15"/>
  <c r="AP1177" i="15"/>
  <c r="AP1178" i="15"/>
  <c r="AP1179" i="15"/>
  <c r="AP1180" i="15"/>
  <c r="AP1181" i="15"/>
  <c r="AP1182" i="15"/>
  <c r="AP1183" i="15"/>
  <c r="AP1184" i="15"/>
  <c r="AP1185" i="15"/>
  <c r="AP1186" i="15"/>
  <c r="AP1187" i="15"/>
  <c r="AP1188" i="15"/>
  <c r="AP1189" i="15"/>
  <c r="AP1190" i="15"/>
  <c r="AP1191" i="15"/>
  <c r="AP1192" i="15"/>
  <c r="AP1193" i="15"/>
  <c r="AP1194" i="15"/>
  <c r="AP1195" i="15"/>
  <c r="AP1196" i="15"/>
  <c r="AP1197" i="15"/>
  <c r="AP1198" i="15"/>
  <c r="AP1199" i="15"/>
  <c r="AP1200" i="15"/>
  <c r="AP1201" i="15"/>
  <c r="AP1202" i="15"/>
  <c r="AP1203" i="15"/>
  <c r="AP1204" i="15"/>
  <c r="AP1205" i="15"/>
  <c r="AP1206" i="15"/>
  <c r="AP1207" i="15"/>
  <c r="AP1208" i="15"/>
  <c r="AP1209" i="15"/>
  <c r="AP1210" i="15"/>
  <c r="AP1211" i="15"/>
  <c r="AP1212" i="15"/>
  <c r="AP1213" i="15"/>
  <c r="AP1214" i="15"/>
  <c r="AP1215" i="15"/>
  <c r="AP1216" i="15"/>
  <c r="AP1217" i="15"/>
  <c r="AP1218" i="15"/>
  <c r="AP1219" i="15"/>
  <c r="AP1220" i="15"/>
  <c r="AP1221" i="15"/>
  <c r="AP1222" i="15"/>
  <c r="AP1223" i="15"/>
  <c r="AP1224" i="15"/>
  <c r="AP1225" i="15"/>
  <c r="AP1226" i="15"/>
  <c r="AP1227" i="15"/>
  <c r="AP1228" i="15"/>
  <c r="AP1229" i="15"/>
  <c r="AP1230" i="15"/>
  <c r="AP1231" i="15"/>
  <c r="AP1232" i="15"/>
  <c r="AP1233" i="15"/>
  <c r="AP1234" i="15"/>
  <c r="AP1235" i="15"/>
  <c r="AP1236" i="15"/>
  <c r="AP1237" i="15"/>
  <c r="AP1238" i="15"/>
  <c r="AP1239" i="15"/>
  <c r="AP1240" i="15"/>
  <c r="AP1241" i="15"/>
  <c r="AP1242" i="15"/>
  <c r="AP1243" i="15"/>
  <c r="AP1244" i="15"/>
  <c r="AP1245" i="15"/>
  <c r="AP1246" i="15"/>
  <c r="AP1247" i="15"/>
  <c r="AP1248" i="15"/>
  <c r="AP1249" i="15"/>
  <c r="AP1250" i="15"/>
  <c r="AP1251" i="15"/>
  <c r="AP1252" i="15"/>
  <c r="AP1253" i="15"/>
  <c r="AP1254" i="15"/>
  <c r="AP1255" i="15"/>
  <c r="AP1256" i="15"/>
  <c r="AP1257" i="15"/>
  <c r="AP1258" i="15"/>
  <c r="AP1259" i="15"/>
  <c r="AP1260" i="15"/>
  <c r="AP1261" i="15"/>
  <c r="AP1262" i="15"/>
  <c r="AP1263" i="15"/>
  <c r="AP1264" i="15"/>
  <c r="AP1265" i="15"/>
  <c r="AP1266" i="15"/>
  <c r="AP1267" i="15"/>
  <c r="AP1268" i="15"/>
  <c r="AP1269" i="15"/>
  <c r="AP1270" i="15"/>
  <c r="AP1271" i="15"/>
  <c r="AP1272" i="15"/>
  <c r="AP1273" i="15"/>
  <c r="AP1274" i="15"/>
  <c r="AP1275" i="15"/>
  <c r="AP1276" i="15"/>
  <c r="AP1277" i="15"/>
  <c r="AP1278" i="15"/>
  <c r="AP1279" i="15"/>
  <c r="AP1280" i="15"/>
  <c r="AP1281" i="15"/>
  <c r="AP1282" i="15"/>
  <c r="AP1283" i="15"/>
  <c r="AP1284" i="15"/>
  <c r="AP1285" i="15"/>
  <c r="AP1286" i="15"/>
  <c r="AP1287" i="15"/>
  <c r="AP1288" i="15"/>
  <c r="AP1289" i="15"/>
  <c r="AP1290" i="15"/>
  <c r="AP1291" i="15"/>
  <c r="AP1292" i="15"/>
  <c r="AP1293" i="15"/>
  <c r="AP1294" i="15"/>
  <c r="AP1295" i="15"/>
  <c r="AP1296" i="15"/>
  <c r="AP1297" i="15"/>
  <c r="AP1298" i="15"/>
  <c r="AP1299" i="15"/>
  <c r="AP1300" i="15"/>
  <c r="AP1301" i="15"/>
  <c r="AP1302" i="15"/>
  <c r="AP1303" i="15"/>
  <c r="AP1304" i="15"/>
  <c r="AP1305" i="15"/>
  <c r="AP1306" i="15"/>
  <c r="AP1307" i="15"/>
  <c r="AP1308" i="15"/>
  <c r="AP1309" i="15"/>
  <c r="AP1310" i="15"/>
  <c r="AP1311" i="15"/>
  <c r="AP1312" i="15"/>
  <c r="AP1313" i="15"/>
  <c r="AP1314" i="15"/>
  <c r="AP1315" i="15"/>
  <c r="AP1316" i="15"/>
  <c r="AP1317" i="15"/>
  <c r="AP1318" i="15"/>
  <c r="AP1319" i="15"/>
  <c r="AP1320" i="15"/>
  <c r="AP1321" i="15"/>
  <c r="AP1322" i="15"/>
  <c r="AP1323" i="15"/>
  <c r="AP1324" i="15"/>
  <c r="AP1325" i="15"/>
  <c r="AP1326" i="15"/>
  <c r="AP1327" i="15"/>
  <c r="AP1328" i="15"/>
  <c r="AP1329" i="15"/>
  <c r="AP1330" i="15"/>
  <c r="AP1331" i="15"/>
  <c r="AP1332" i="15"/>
  <c r="AP1333" i="15"/>
  <c r="AP1334" i="15"/>
  <c r="AP1335" i="15"/>
  <c r="AP1336" i="15"/>
  <c r="AP1337" i="15"/>
  <c r="AP1338" i="15"/>
  <c r="AP1339" i="15"/>
  <c r="AP1340" i="15"/>
  <c r="AP1341" i="15"/>
  <c r="AP1342" i="15"/>
  <c r="AP1343" i="15"/>
  <c r="AP1344" i="15"/>
  <c r="AP1345" i="15"/>
  <c r="AP1346" i="15"/>
  <c r="AP1347" i="15"/>
  <c r="AP1348" i="15"/>
  <c r="AP1349" i="15"/>
  <c r="AP1350" i="15"/>
  <c r="AP1351" i="15"/>
  <c r="AP1352" i="15"/>
  <c r="AP1353" i="15"/>
  <c r="AP1354" i="15"/>
  <c r="AP1355" i="15"/>
  <c r="AP1356" i="15"/>
  <c r="AP1357" i="15"/>
  <c r="AP1358" i="15"/>
  <c r="AP1359" i="15"/>
  <c r="AP1360" i="15"/>
  <c r="AP1361" i="15"/>
  <c r="AP1362" i="15"/>
  <c r="AP1363" i="15"/>
  <c r="AP1364" i="15"/>
  <c r="AP1365" i="15"/>
  <c r="AP1366" i="15"/>
  <c r="AP1367" i="15"/>
  <c r="AP1368" i="15"/>
  <c r="AP1369" i="15"/>
  <c r="AP1370" i="15"/>
  <c r="AP1371" i="15"/>
  <c r="AP1372" i="15"/>
  <c r="AP1373" i="15"/>
  <c r="AP1374" i="15"/>
  <c r="AP1375" i="15"/>
  <c r="AP1376" i="15"/>
  <c r="AP1377" i="15"/>
  <c r="AP1378" i="15"/>
  <c r="AP1379" i="15"/>
  <c r="AP1380" i="15"/>
  <c r="AP1381" i="15"/>
  <c r="AP1382" i="15"/>
  <c r="AP1383" i="15"/>
  <c r="AP1384" i="15"/>
  <c r="AP1385" i="15"/>
  <c r="AP1386" i="15"/>
  <c r="AP1387" i="15"/>
  <c r="AP1388" i="15"/>
  <c r="AP2" i="15"/>
  <c r="AO3" i="15"/>
  <c r="AO4" i="15"/>
  <c r="AO5" i="15"/>
  <c r="AO6" i="15"/>
  <c r="AO7" i="15"/>
  <c r="AO8" i="15"/>
  <c r="AO9" i="15"/>
  <c r="AO10" i="15"/>
  <c r="AO11" i="15"/>
  <c r="AO12" i="15"/>
  <c r="AO13" i="15"/>
  <c r="AO14" i="15"/>
  <c r="AO15" i="15"/>
  <c r="AO16" i="15"/>
  <c r="AO17" i="15"/>
  <c r="AO18" i="15"/>
  <c r="AO19" i="15"/>
  <c r="AO20" i="15"/>
  <c r="AO21" i="15"/>
  <c r="AO22" i="15"/>
  <c r="AO23" i="15"/>
  <c r="AO24" i="15"/>
  <c r="AO25" i="15"/>
  <c r="AO26" i="15"/>
  <c r="AO27" i="15"/>
  <c r="AO28" i="15"/>
  <c r="AO29" i="15"/>
  <c r="AO30" i="15"/>
  <c r="AO31" i="15"/>
  <c r="AO32" i="15"/>
  <c r="AO33" i="15"/>
  <c r="AO34" i="15"/>
  <c r="AO35" i="15"/>
  <c r="AO36" i="15"/>
  <c r="AO37" i="15"/>
  <c r="AO38" i="15"/>
  <c r="AO39" i="15"/>
  <c r="AO40" i="15"/>
  <c r="AO41" i="15"/>
  <c r="AO42" i="15"/>
  <c r="AO43" i="15"/>
  <c r="AO44" i="15"/>
  <c r="AO45" i="15"/>
  <c r="AO46" i="15"/>
  <c r="AO47" i="15"/>
  <c r="AO48" i="15"/>
  <c r="AO49" i="15"/>
  <c r="AO50" i="15"/>
  <c r="AO51" i="15"/>
  <c r="AO52" i="15"/>
  <c r="AO53" i="15"/>
  <c r="AO54" i="15"/>
  <c r="AO55" i="15"/>
  <c r="AO56" i="15"/>
  <c r="AO57" i="15"/>
  <c r="AO58" i="15"/>
  <c r="AO59" i="15"/>
  <c r="AO60" i="15"/>
  <c r="AO61" i="15"/>
  <c r="AO62" i="15"/>
  <c r="AO63" i="15"/>
  <c r="AO64" i="15"/>
  <c r="AO65" i="15"/>
  <c r="AO66" i="15"/>
  <c r="AO67" i="15"/>
  <c r="AO68" i="15"/>
  <c r="AO69" i="15"/>
  <c r="AO70" i="15"/>
  <c r="AO71" i="15"/>
  <c r="AO72" i="15"/>
  <c r="AO73" i="15"/>
  <c r="AO74" i="15"/>
  <c r="AO75" i="15"/>
  <c r="AO76" i="15"/>
  <c r="AO77" i="15"/>
  <c r="AO78" i="15"/>
  <c r="AO79" i="15"/>
  <c r="AO80" i="15"/>
  <c r="AO81" i="15"/>
  <c r="AO82" i="15"/>
  <c r="AO83" i="15"/>
  <c r="AO84" i="15"/>
  <c r="AO85" i="15"/>
  <c r="AO86" i="15"/>
  <c r="AO87" i="15"/>
  <c r="AO88" i="15"/>
  <c r="AO89" i="15"/>
  <c r="AO90" i="15"/>
  <c r="AO91" i="15"/>
  <c r="AO92" i="15"/>
  <c r="AO93" i="15"/>
  <c r="AO94" i="15"/>
  <c r="AO95" i="15"/>
  <c r="AO96" i="15"/>
  <c r="AO97" i="15"/>
  <c r="AO98" i="15"/>
  <c r="AO99" i="15"/>
  <c r="AO100" i="15"/>
  <c r="AO101" i="15"/>
  <c r="AO102" i="15"/>
  <c r="AO103" i="15"/>
  <c r="AO104" i="15"/>
  <c r="AO105" i="15"/>
  <c r="AO106" i="15"/>
  <c r="AO107" i="15"/>
  <c r="AO108" i="15"/>
  <c r="AO109" i="15"/>
  <c r="AO110" i="15"/>
  <c r="AO111" i="15"/>
  <c r="AO112" i="15"/>
  <c r="AO113" i="15"/>
  <c r="AO114" i="15"/>
  <c r="AO115" i="15"/>
  <c r="AO116" i="15"/>
  <c r="AO117" i="15"/>
  <c r="AO118" i="15"/>
  <c r="AO119" i="15"/>
  <c r="AO120" i="15"/>
  <c r="AO121" i="15"/>
  <c r="AO122" i="15"/>
  <c r="AO123" i="15"/>
  <c r="AO124" i="15"/>
  <c r="AO125" i="15"/>
  <c r="AO126" i="15"/>
  <c r="AO127" i="15"/>
  <c r="AO128" i="15"/>
  <c r="AO129" i="15"/>
  <c r="AO130" i="15"/>
  <c r="AO131" i="15"/>
  <c r="AO132" i="15"/>
  <c r="AO133" i="15"/>
  <c r="AO134" i="15"/>
  <c r="AO135" i="15"/>
  <c r="AO136" i="15"/>
  <c r="AO137" i="15"/>
  <c r="AO138" i="15"/>
  <c r="AO139" i="15"/>
  <c r="AO140" i="15"/>
  <c r="AO141" i="15"/>
  <c r="AO142" i="15"/>
  <c r="AO143" i="15"/>
  <c r="AO144" i="15"/>
  <c r="AO145" i="15"/>
  <c r="AO146" i="15"/>
  <c r="AO147" i="15"/>
  <c r="AO148" i="15"/>
  <c r="AO149" i="15"/>
  <c r="AO150" i="15"/>
  <c r="AO151" i="15"/>
  <c r="AO152" i="15"/>
  <c r="AO153" i="15"/>
  <c r="AO154" i="15"/>
  <c r="AO155" i="15"/>
  <c r="AO156" i="15"/>
  <c r="AO157" i="15"/>
  <c r="AO158" i="15"/>
  <c r="AO159" i="15"/>
  <c r="AO160" i="15"/>
  <c r="AO161" i="15"/>
  <c r="AO162" i="15"/>
  <c r="AO163" i="15"/>
  <c r="AO164" i="15"/>
  <c r="AO165" i="15"/>
  <c r="AO166" i="15"/>
  <c r="AO167" i="15"/>
  <c r="AO168" i="15"/>
  <c r="AO169" i="15"/>
  <c r="AO170" i="15"/>
  <c r="AO171" i="15"/>
  <c r="AO172" i="15"/>
  <c r="AO173" i="15"/>
  <c r="AO174" i="15"/>
  <c r="AO175" i="15"/>
  <c r="AO176" i="15"/>
  <c r="AO177" i="15"/>
  <c r="AO178" i="15"/>
  <c r="AO179" i="15"/>
  <c r="AO180" i="15"/>
  <c r="AO181" i="15"/>
  <c r="AO182" i="15"/>
  <c r="AO183" i="15"/>
  <c r="AO184" i="15"/>
  <c r="AO185" i="15"/>
  <c r="AO186" i="15"/>
  <c r="AO187" i="15"/>
  <c r="AO188" i="15"/>
  <c r="AO189" i="15"/>
  <c r="AO190" i="15"/>
  <c r="AO191" i="15"/>
  <c r="AO192" i="15"/>
  <c r="AO193" i="15"/>
  <c r="AO194" i="15"/>
  <c r="AO195" i="15"/>
  <c r="AO196" i="15"/>
  <c r="AO197" i="15"/>
  <c r="AO198" i="15"/>
  <c r="AO199" i="15"/>
  <c r="AO200" i="15"/>
  <c r="AO201" i="15"/>
  <c r="AO202" i="15"/>
  <c r="AO203" i="15"/>
  <c r="AO204" i="15"/>
  <c r="AO205" i="15"/>
  <c r="AO206" i="15"/>
  <c r="AO207" i="15"/>
  <c r="AO208" i="15"/>
  <c r="AO209" i="15"/>
  <c r="AO210" i="15"/>
  <c r="AO211" i="15"/>
  <c r="AO212" i="15"/>
  <c r="AO213" i="15"/>
  <c r="AO214" i="15"/>
  <c r="AO215" i="15"/>
  <c r="AO216" i="15"/>
  <c r="AO217" i="15"/>
  <c r="AO218" i="15"/>
  <c r="AO219" i="15"/>
  <c r="AO220" i="15"/>
  <c r="AO221" i="15"/>
  <c r="AO222" i="15"/>
  <c r="AO223" i="15"/>
  <c r="AO224" i="15"/>
  <c r="AO225" i="15"/>
  <c r="AO226" i="15"/>
  <c r="AO227" i="15"/>
  <c r="AO228" i="15"/>
  <c r="AO229" i="15"/>
  <c r="AO230" i="15"/>
  <c r="AO231" i="15"/>
  <c r="AO232" i="15"/>
  <c r="AO233" i="15"/>
  <c r="AO234" i="15"/>
  <c r="AO235" i="15"/>
  <c r="AO236" i="15"/>
  <c r="AO237" i="15"/>
  <c r="AO238" i="15"/>
  <c r="AO239" i="15"/>
  <c r="AO240" i="15"/>
  <c r="AO241" i="15"/>
  <c r="AO242" i="15"/>
  <c r="AO243" i="15"/>
  <c r="AO244" i="15"/>
  <c r="AO245" i="15"/>
  <c r="AO246" i="15"/>
  <c r="AO247" i="15"/>
  <c r="AO248" i="15"/>
  <c r="AO249" i="15"/>
  <c r="AO250" i="15"/>
  <c r="AO251" i="15"/>
  <c r="AO252" i="15"/>
  <c r="AO253" i="15"/>
  <c r="AO254" i="15"/>
  <c r="AO255" i="15"/>
  <c r="AO256" i="15"/>
  <c r="AO257" i="15"/>
  <c r="AO258" i="15"/>
  <c r="AO259" i="15"/>
  <c r="AO260" i="15"/>
  <c r="AO261" i="15"/>
  <c r="AO262" i="15"/>
  <c r="AO263" i="15"/>
  <c r="AO264" i="15"/>
  <c r="AO265" i="15"/>
  <c r="AO266" i="15"/>
  <c r="AO267" i="15"/>
  <c r="AO268" i="15"/>
  <c r="AO269" i="15"/>
  <c r="AO270" i="15"/>
  <c r="AO271" i="15"/>
  <c r="AO272" i="15"/>
  <c r="AO273" i="15"/>
  <c r="AO274" i="15"/>
  <c r="AO275" i="15"/>
  <c r="AO276" i="15"/>
  <c r="AO277" i="15"/>
  <c r="AO278" i="15"/>
  <c r="AO279" i="15"/>
  <c r="AO280" i="15"/>
  <c r="AO281" i="15"/>
  <c r="AO282" i="15"/>
  <c r="AO283" i="15"/>
  <c r="AO284" i="15"/>
  <c r="AO285" i="15"/>
  <c r="AO286" i="15"/>
  <c r="AO287" i="15"/>
  <c r="AO288" i="15"/>
  <c r="AO289" i="15"/>
  <c r="AO290" i="15"/>
  <c r="AO291" i="15"/>
  <c r="AO292" i="15"/>
  <c r="AO293" i="15"/>
  <c r="AO294" i="15"/>
  <c r="AO295" i="15"/>
  <c r="AO296" i="15"/>
  <c r="AO297" i="15"/>
  <c r="AO298" i="15"/>
  <c r="AO299" i="15"/>
  <c r="AO300" i="15"/>
  <c r="AO301" i="15"/>
  <c r="AO302" i="15"/>
  <c r="AO303" i="15"/>
  <c r="AO304" i="15"/>
  <c r="AO305" i="15"/>
  <c r="AO306" i="15"/>
  <c r="AO307" i="15"/>
  <c r="AO308" i="15"/>
  <c r="AO309" i="15"/>
  <c r="AO310" i="15"/>
  <c r="AO311" i="15"/>
  <c r="AO312" i="15"/>
  <c r="AO313" i="15"/>
  <c r="AO314" i="15"/>
  <c r="AO315" i="15"/>
  <c r="AO316" i="15"/>
  <c r="AO317" i="15"/>
  <c r="AO318" i="15"/>
  <c r="AO319" i="15"/>
  <c r="AO320" i="15"/>
  <c r="AO321" i="15"/>
  <c r="AO322" i="15"/>
  <c r="AO323" i="15"/>
  <c r="AO324" i="15"/>
  <c r="AO325" i="15"/>
  <c r="AO326" i="15"/>
  <c r="AO327" i="15"/>
  <c r="AO328" i="15"/>
  <c r="AO329" i="15"/>
  <c r="AO330" i="15"/>
  <c r="AO331" i="15"/>
  <c r="AO332" i="15"/>
  <c r="AO333" i="15"/>
  <c r="AO334" i="15"/>
  <c r="AO335" i="15"/>
  <c r="AO336" i="15"/>
  <c r="AO337" i="15"/>
  <c r="AO338" i="15"/>
  <c r="AO339" i="15"/>
  <c r="AO340" i="15"/>
  <c r="AO341" i="15"/>
  <c r="AO342" i="15"/>
  <c r="AO343" i="15"/>
  <c r="AO344" i="15"/>
  <c r="AO345" i="15"/>
  <c r="AO346" i="15"/>
  <c r="AO347" i="15"/>
  <c r="AO348" i="15"/>
  <c r="AO349" i="15"/>
  <c r="AO350" i="15"/>
  <c r="AO351" i="15"/>
  <c r="AO352" i="15"/>
  <c r="AO353" i="15"/>
  <c r="AO354" i="15"/>
  <c r="AO355" i="15"/>
  <c r="AO356" i="15"/>
  <c r="AO357" i="15"/>
  <c r="AO358" i="15"/>
  <c r="AO359" i="15"/>
  <c r="AO360" i="15"/>
  <c r="AO361" i="15"/>
  <c r="AO362" i="15"/>
  <c r="AO363" i="15"/>
  <c r="AO364" i="15"/>
  <c r="AO365" i="15"/>
  <c r="AO366" i="15"/>
  <c r="AO367" i="15"/>
  <c r="AO368" i="15"/>
  <c r="AO369" i="15"/>
  <c r="AO370" i="15"/>
  <c r="AO371" i="15"/>
  <c r="AO372" i="15"/>
  <c r="AO373" i="15"/>
  <c r="AO374" i="15"/>
  <c r="AO375" i="15"/>
  <c r="AO376" i="15"/>
  <c r="AO377" i="15"/>
  <c r="AO378" i="15"/>
  <c r="AO379" i="15"/>
  <c r="AO380" i="15"/>
  <c r="AO381" i="15"/>
  <c r="AO382" i="15"/>
  <c r="AO383" i="15"/>
  <c r="AO384" i="15"/>
  <c r="AO385" i="15"/>
  <c r="AO386" i="15"/>
  <c r="AO387" i="15"/>
  <c r="AO388" i="15"/>
  <c r="AO389" i="15"/>
  <c r="AO390" i="15"/>
  <c r="AO391" i="15"/>
  <c r="AO392" i="15"/>
  <c r="AO393" i="15"/>
  <c r="AO394" i="15"/>
  <c r="AO395" i="15"/>
  <c r="AO396" i="15"/>
  <c r="AO397" i="15"/>
  <c r="AO398" i="15"/>
  <c r="AO399" i="15"/>
  <c r="AO400" i="15"/>
  <c r="AO401" i="15"/>
  <c r="AO402" i="15"/>
  <c r="AO403" i="15"/>
  <c r="AO404" i="15"/>
  <c r="AO405" i="15"/>
  <c r="AO406" i="15"/>
  <c r="AO407" i="15"/>
  <c r="AO408" i="15"/>
  <c r="AO409" i="15"/>
  <c r="AO410" i="15"/>
  <c r="AO411" i="15"/>
  <c r="AO412" i="15"/>
  <c r="AO413" i="15"/>
  <c r="AO414" i="15"/>
  <c r="AO415" i="15"/>
  <c r="AO416" i="15"/>
  <c r="AO417" i="15"/>
  <c r="AO418" i="15"/>
  <c r="AO419" i="15"/>
  <c r="AO420" i="15"/>
  <c r="AO421" i="15"/>
  <c r="AO422" i="15"/>
  <c r="AO423" i="15"/>
  <c r="AO424" i="15"/>
  <c r="AO425" i="15"/>
  <c r="AO426" i="15"/>
  <c r="AO427" i="15"/>
  <c r="AO428" i="15"/>
  <c r="AO429" i="15"/>
  <c r="AO430" i="15"/>
  <c r="AO431" i="15"/>
  <c r="AO432" i="15"/>
  <c r="AO433" i="15"/>
  <c r="AO434" i="15"/>
  <c r="AO435" i="15"/>
  <c r="AO436" i="15"/>
  <c r="AO437" i="15"/>
  <c r="AO438" i="15"/>
  <c r="AO439" i="15"/>
  <c r="AO440" i="15"/>
  <c r="AO441" i="15"/>
  <c r="AO442" i="15"/>
  <c r="AO443" i="15"/>
  <c r="AO444" i="15"/>
  <c r="AO445" i="15"/>
  <c r="AO446" i="15"/>
  <c r="AO447" i="15"/>
  <c r="AO448" i="15"/>
  <c r="AO449" i="15"/>
  <c r="AO450" i="15"/>
  <c r="AO451" i="15"/>
  <c r="AO452" i="15"/>
  <c r="AO453" i="15"/>
  <c r="AO454" i="15"/>
  <c r="AO455" i="15"/>
  <c r="AO456" i="15"/>
  <c r="AO457" i="15"/>
  <c r="AO458" i="15"/>
  <c r="AO459" i="15"/>
  <c r="AO460" i="15"/>
  <c r="AO461" i="15"/>
  <c r="AO462" i="15"/>
  <c r="AO463" i="15"/>
  <c r="AO464" i="15"/>
  <c r="AO465" i="15"/>
  <c r="AO466" i="15"/>
  <c r="AO467" i="15"/>
  <c r="AO468" i="15"/>
  <c r="AO469" i="15"/>
  <c r="AO470" i="15"/>
  <c r="AO471" i="15"/>
  <c r="AO472" i="15"/>
  <c r="AO473" i="15"/>
  <c r="AO474" i="15"/>
  <c r="AO475" i="15"/>
  <c r="AO476" i="15"/>
  <c r="AO477" i="15"/>
  <c r="AO478" i="15"/>
  <c r="AO479" i="15"/>
  <c r="AO480" i="15"/>
  <c r="AO481" i="15"/>
  <c r="AO482" i="15"/>
  <c r="AO483" i="15"/>
  <c r="AO484" i="15"/>
  <c r="AO485" i="15"/>
  <c r="AO486" i="15"/>
  <c r="AO487" i="15"/>
  <c r="AO488" i="15"/>
  <c r="AO489" i="15"/>
  <c r="AO490" i="15"/>
  <c r="AO491" i="15"/>
  <c r="AO492" i="15"/>
  <c r="AO493" i="15"/>
  <c r="AO494" i="15"/>
  <c r="AO495" i="15"/>
  <c r="AO496" i="15"/>
  <c r="AO497" i="15"/>
  <c r="AO498" i="15"/>
  <c r="AO499" i="15"/>
  <c r="AO500" i="15"/>
  <c r="AO501" i="15"/>
  <c r="AO502" i="15"/>
  <c r="AO503" i="15"/>
  <c r="AO504" i="15"/>
  <c r="AO505" i="15"/>
  <c r="AO506" i="15"/>
  <c r="AO507" i="15"/>
  <c r="AO508" i="15"/>
  <c r="AO509" i="15"/>
  <c r="AO510" i="15"/>
  <c r="AO511" i="15"/>
  <c r="AO512" i="15"/>
  <c r="AO513" i="15"/>
  <c r="AO514" i="15"/>
  <c r="AO515" i="15"/>
  <c r="AO516" i="15"/>
  <c r="AO517" i="15"/>
  <c r="AO518" i="15"/>
  <c r="AO519" i="15"/>
  <c r="AO520" i="15"/>
  <c r="AO521" i="15"/>
  <c r="AO522" i="15"/>
  <c r="AO523" i="15"/>
  <c r="AO524" i="15"/>
  <c r="AO525" i="15"/>
  <c r="AO526" i="15"/>
  <c r="AO527" i="15"/>
  <c r="AO528" i="15"/>
  <c r="AO529" i="15"/>
  <c r="AO530" i="15"/>
  <c r="AO531" i="15"/>
  <c r="AO532" i="15"/>
  <c r="AO533" i="15"/>
  <c r="AO534" i="15"/>
  <c r="AO535" i="15"/>
  <c r="AO536" i="15"/>
  <c r="AO537" i="15"/>
  <c r="AO538" i="15"/>
  <c r="AO539" i="15"/>
  <c r="AO540" i="15"/>
  <c r="AO541" i="15"/>
  <c r="AO542" i="15"/>
  <c r="AO543" i="15"/>
  <c r="AO544" i="15"/>
  <c r="AO545" i="15"/>
  <c r="AO546" i="15"/>
  <c r="AO547" i="15"/>
  <c r="AO548" i="15"/>
  <c r="AO549" i="15"/>
  <c r="AO550" i="15"/>
  <c r="AO551" i="15"/>
  <c r="AO552" i="15"/>
  <c r="AO553" i="15"/>
  <c r="AO554" i="15"/>
  <c r="AO555" i="15"/>
  <c r="AO556" i="15"/>
  <c r="AO557" i="15"/>
  <c r="AO558" i="15"/>
  <c r="AO559" i="15"/>
  <c r="AO560" i="15"/>
  <c r="AO561" i="15"/>
  <c r="AO562" i="15"/>
  <c r="AO563" i="15"/>
  <c r="AO564" i="15"/>
  <c r="AO565" i="15"/>
  <c r="AO566" i="15"/>
  <c r="AO567" i="15"/>
  <c r="AO568" i="15"/>
  <c r="AO569" i="15"/>
  <c r="AO570" i="15"/>
  <c r="AO571" i="15"/>
  <c r="AO572" i="15"/>
  <c r="AO573" i="15"/>
  <c r="AO574" i="15"/>
  <c r="AO575" i="15"/>
  <c r="AO576" i="15"/>
  <c r="AO577" i="15"/>
  <c r="AO578" i="15"/>
  <c r="AO579" i="15"/>
  <c r="AO580" i="15"/>
  <c r="AO581" i="15"/>
  <c r="AO582" i="15"/>
  <c r="AO583" i="15"/>
  <c r="AO584" i="15"/>
  <c r="AO585" i="15"/>
  <c r="AO586" i="15"/>
  <c r="AO587" i="15"/>
  <c r="AO588" i="15"/>
  <c r="AO589" i="15"/>
  <c r="AO590" i="15"/>
  <c r="AO591" i="15"/>
  <c r="AO592" i="15"/>
  <c r="AO593" i="15"/>
  <c r="AO594" i="15"/>
  <c r="AO595" i="15"/>
  <c r="AO596" i="15"/>
  <c r="AO597" i="15"/>
  <c r="AO598" i="15"/>
  <c r="AO599" i="15"/>
  <c r="AO600" i="15"/>
  <c r="AO601" i="15"/>
  <c r="AO602" i="15"/>
  <c r="AO603" i="15"/>
  <c r="AO604" i="15"/>
  <c r="AO605" i="15"/>
  <c r="AO606" i="15"/>
  <c r="AO607" i="15"/>
  <c r="AO608" i="15"/>
  <c r="AO609" i="15"/>
  <c r="AO610" i="15"/>
  <c r="AO611" i="15"/>
  <c r="AO612" i="15"/>
  <c r="AO613" i="15"/>
  <c r="AO614" i="15"/>
  <c r="AO615" i="15"/>
  <c r="AO616" i="15"/>
  <c r="AO617" i="15"/>
  <c r="AO618" i="15"/>
  <c r="AO619" i="15"/>
  <c r="AO620" i="15"/>
  <c r="AO621" i="15"/>
  <c r="AO622" i="15"/>
  <c r="AO623" i="15"/>
  <c r="AO624" i="15"/>
  <c r="AO625" i="15"/>
  <c r="AO626" i="15"/>
  <c r="AO627" i="15"/>
  <c r="AO628" i="15"/>
  <c r="AO629" i="15"/>
  <c r="AO630" i="15"/>
  <c r="AO631" i="15"/>
  <c r="AO632" i="15"/>
  <c r="AO633" i="15"/>
  <c r="AO634" i="15"/>
  <c r="AO635" i="15"/>
  <c r="AO636" i="15"/>
  <c r="AO637" i="15"/>
  <c r="AO638" i="15"/>
  <c r="AO639" i="15"/>
  <c r="AO640" i="15"/>
  <c r="AO641" i="15"/>
  <c r="AO642" i="15"/>
  <c r="AO643" i="15"/>
  <c r="AO644" i="15"/>
  <c r="AO645" i="15"/>
  <c r="AO646" i="15"/>
  <c r="AO647" i="15"/>
  <c r="AO648" i="15"/>
  <c r="AO649" i="15"/>
  <c r="AO650" i="15"/>
  <c r="AO651" i="15"/>
  <c r="AO652" i="15"/>
  <c r="AO653" i="15"/>
  <c r="AO654" i="15"/>
  <c r="AO655" i="15"/>
  <c r="AO656" i="15"/>
  <c r="AO657" i="15"/>
  <c r="AO658" i="15"/>
  <c r="AO659" i="15"/>
  <c r="AO660" i="15"/>
  <c r="AO661" i="15"/>
  <c r="AO662" i="15"/>
  <c r="AO663" i="15"/>
  <c r="AO664" i="15"/>
  <c r="AO665" i="15"/>
  <c r="AO666" i="15"/>
  <c r="AO667" i="15"/>
  <c r="AO668" i="15"/>
  <c r="AO669" i="15"/>
  <c r="AO670" i="15"/>
  <c r="AO671" i="15"/>
  <c r="AO672" i="15"/>
  <c r="AO673" i="15"/>
  <c r="AO674" i="15"/>
  <c r="AO675" i="15"/>
  <c r="AO676" i="15"/>
  <c r="AO677" i="15"/>
  <c r="AO678" i="15"/>
  <c r="AO679" i="15"/>
  <c r="AO680" i="15"/>
  <c r="AO681" i="15"/>
  <c r="AO682" i="15"/>
  <c r="AO683" i="15"/>
  <c r="AO684" i="15"/>
  <c r="AO685" i="15"/>
  <c r="AO686" i="15"/>
  <c r="AO687" i="15"/>
  <c r="AO688" i="15"/>
  <c r="AO689" i="15"/>
  <c r="AO690" i="15"/>
  <c r="AO691" i="15"/>
  <c r="AO692" i="15"/>
  <c r="AO693" i="15"/>
  <c r="AO694" i="15"/>
  <c r="AO695" i="15"/>
  <c r="AO696" i="15"/>
  <c r="AO697" i="15"/>
  <c r="AO698" i="15"/>
  <c r="AO699" i="15"/>
  <c r="AO700" i="15"/>
  <c r="AO701" i="15"/>
  <c r="AO702" i="15"/>
  <c r="AO703" i="15"/>
  <c r="AO704" i="15"/>
  <c r="AO705" i="15"/>
  <c r="AO706" i="15"/>
  <c r="AO707" i="15"/>
  <c r="AO708" i="15"/>
  <c r="AO709" i="15"/>
  <c r="AO710" i="15"/>
  <c r="AO711" i="15"/>
  <c r="AO712" i="15"/>
  <c r="AO713" i="15"/>
  <c r="AO714" i="15"/>
  <c r="AO715" i="15"/>
  <c r="AO716" i="15"/>
  <c r="AO717" i="15"/>
  <c r="AO718" i="15"/>
  <c r="AO719" i="15"/>
  <c r="AO720" i="15"/>
  <c r="AO721" i="15"/>
  <c r="AO722" i="15"/>
  <c r="AO723" i="15"/>
  <c r="AO724" i="15"/>
  <c r="AO725" i="15"/>
  <c r="AO726" i="15"/>
  <c r="AO727" i="15"/>
  <c r="AO728" i="15"/>
  <c r="AO729" i="15"/>
  <c r="AO730" i="15"/>
  <c r="AO731" i="15"/>
  <c r="AO732" i="15"/>
  <c r="AO733" i="15"/>
  <c r="AO734" i="15"/>
  <c r="AO735" i="15"/>
  <c r="AO736" i="15"/>
  <c r="AO737" i="15"/>
  <c r="AO738" i="15"/>
  <c r="AO739" i="15"/>
  <c r="AO740" i="15"/>
  <c r="AO741" i="15"/>
  <c r="AO742" i="15"/>
  <c r="AO743" i="15"/>
  <c r="AO744" i="15"/>
  <c r="AO745" i="15"/>
  <c r="AO746" i="15"/>
  <c r="AO747" i="15"/>
  <c r="AO748" i="15"/>
  <c r="AO749" i="15"/>
  <c r="AO750" i="15"/>
  <c r="AO751" i="15"/>
  <c r="AO752" i="15"/>
  <c r="AO753" i="15"/>
  <c r="AO754" i="15"/>
  <c r="AO755" i="15"/>
  <c r="AO756" i="15"/>
  <c r="AO757" i="15"/>
  <c r="AO758" i="15"/>
  <c r="AO759" i="15"/>
  <c r="AO760" i="15"/>
  <c r="AO761" i="15"/>
  <c r="AO762" i="15"/>
  <c r="AO763" i="15"/>
  <c r="AO764" i="15"/>
  <c r="AO765" i="15"/>
  <c r="AO766" i="15"/>
  <c r="AO767" i="15"/>
  <c r="AO768" i="15"/>
  <c r="AO769" i="15"/>
  <c r="AO770" i="15"/>
  <c r="AO771" i="15"/>
  <c r="AO772" i="15"/>
  <c r="AO773" i="15"/>
  <c r="AO774" i="15"/>
  <c r="AO775" i="15"/>
  <c r="AO776" i="15"/>
  <c r="AO777" i="15"/>
  <c r="AO778" i="15"/>
  <c r="AO779" i="15"/>
  <c r="AO780" i="15"/>
  <c r="AO781" i="15"/>
  <c r="AO782" i="15"/>
  <c r="AO783" i="15"/>
  <c r="AO784" i="15"/>
  <c r="AO785" i="15"/>
  <c r="AO786" i="15"/>
  <c r="AO787" i="15"/>
  <c r="AO788" i="15"/>
  <c r="AO789" i="15"/>
  <c r="AO790" i="15"/>
  <c r="AO791" i="15"/>
  <c r="AO792" i="15"/>
  <c r="AO793" i="15"/>
  <c r="AO794" i="15"/>
  <c r="AO795" i="15"/>
  <c r="AO796" i="15"/>
  <c r="AO797" i="15"/>
  <c r="AO798" i="15"/>
  <c r="AO799" i="15"/>
  <c r="AO800" i="15"/>
  <c r="AO801" i="15"/>
  <c r="AO802" i="15"/>
  <c r="AO803" i="15"/>
  <c r="AO804" i="15"/>
  <c r="AO805" i="15"/>
  <c r="AO806" i="15"/>
  <c r="AO807" i="15"/>
  <c r="AO808" i="15"/>
  <c r="AO809" i="15"/>
  <c r="AO810" i="15"/>
  <c r="AO811" i="15"/>
  <c r="AO812" i="15"/>
  <c r="AO813" i="15"/>
  <c r="AO814" i="15"/>
  <c r="AO815" i="15"/>
  <c r="AO816" i="15"/>
  <c r="AO817" i="15"/>
  <c r="AO818" i="15"/>
  <c r="AO819" i="15"/>
  <c r="AO820" i="15"/>
  <c r="AO821" i="15"/>
  <c r="AO822" i="15"/>
  <c r="AO823" i="15"/>
  <c r="AO824" i="15"/>
  <c r="AO825" i="15"/>
  <c r="AO826" i="15"/>
  <c r="AO827" i="15"/>
  <c r="AO828" i="15"/>
  <c r="AO829" i="15"/>
  <c r="AO830" i="15"/>
  <c r="AO831" i="15"/>
  <c r="AO832" i="15"/>
  <c r="AO833" i="15"/>
  <c r="AO834" i="15"/>
  <c r="AO835" i="15"/>
  <c r="AO836" i="15"/>
  <c r="AO837" i="15"/>
  <c r="AO838" i="15"/>
  <c r="AO839" i="15"/>
  <c r="AO840" i="15"/>
  <c r="AO841" i="15"/>
  <c r="AO842" i="15"/>
  <c r="AO843" i="15"/>
  <c r="AO844" i="15"/>
  <c r="AO845" i="15"/>
  <c r="AO846" i="15"/>
  <c r="AO847" i="15"/>
  <c r="AO848" i="15"/>
  <c r="AO849" i="15"/>
  <c r="AO850" i="15"/>
  <c r="AO851" i="15"/>
  <c r="AO852" i="15"/>
  <c r="AO853" i="15"/>
  <c r="AO854" i="15"/>
  <c r="AO855" i="15"/>
  <c r="AO856" i="15"/>
  <c r="AO857" i="15"/>
  <c r="AO858" i="15"/>
  <c r="AO859" i="15"/>
  <c r="AO860" i="15"/>
  <c r="AO861" i="15"/>
  <c r="AO862" i="15"/>
  <c r="AO863" i="15"/>
  <c r="AO864" i="15"/>
  <c r="AO865" i="15"/>
  <c r="AO866" i="15"/>
  <c r="AO867" i="15"/>
  <c r="AO868" i="15"/>
  <c r="AO869" i="15"/>
  <c r="AO870" i="15"/>
  <c r="AO871" i="15"/>
  <c r="AO872" i="15"/>
  <c r="AO873" i="15"/>
  <c r="AO874" i="15"/>
  <c r="AO875" i="15"/>
  <c r="AO876" i="15"/>
  <c r="AO877" i="15"/>
  <c r="AO878" i="15"/>
  <c r="AO879" i="15"/>
  <c r="AO880" i="15"/>
  <c r="AO881" i="15"/>
  <c r="AO882" i="15"/>
  <c r="AO883" i="15"/>
  <c r="AO884" i="15"/>
  <c r="AO885" i="15"/>
  <c r="AO886" i="15"/>
  <c r="AO887" i="15"/>
  <c r="AO888" i="15"/>
  <c r="AO889" i="15"/>
  <c r="AO890" i="15"/>
  <c r="AO891" i="15"/>
  <c r="AO892" i="15"/>
  <c r="AO893" i="15"/>
  <c r="AO894" i="15"/>
  <c r="AO895" i="15"/>
  <c r="AO896" i="15"/>
  <c r="AO897" i="15"/>
  <c r="AO898" i="15"/>
  <c r="AO899" i="15"/>
  <c r="AO900" i="15"/>
  <c r="AO901" i="15"/>
  <c r="AO902" i="15"/>
  <c r="AO903" i="15"/>
  <c r="AO904" i="15"/>
  <c r="AO905" i="15"/>
  <c r="AO906" i="15"/>
  <c r="AO907" i="15"/>
  <c r="AO908" i="15"/>
  <c r="AO909" i="15"/>
  <c r="AO910" i="15"/>
  <c r="AO911" i="15"/>
  <c r="AO912" i="15"/>
  <c r="AO913" i="15"/>
  <c r="AO914" i="15"/>
  <c r="AO915" i="15"/>
  <c r="AO916" i="15"/>
  <c r="AO917" i="15"/>
  <c r="AO918" i="15"/>
  <c r="AO919" i="15"/>
  <c r="AO920" i="15"/>
  <c r="AO921" i="15"/>
  <c r="AO922" i="15"/>
  <c r="AO923" i="15"/>
  <c r="AO924" i="15"/>
  <c r="AO925" i="15"/>
  <c r="AO926" i="15"/>
  <c r="AO927" i="15"/>
  <c r="AO928" i="15"/>
  <c r="AO929" i="15"/>
  <c r="AO930" i="15"/>
  <c r="AO931" i="15"/>
  <c r="AO932" i="15"/>
  <c r="AO933" i="15"/>
  <c r="AO934" i="15"/>
  <c r="AO935" i="15"/>
  <c r="AO936" i="15"/>
  <c r="AO937" i="15"/>
  <c r="AO938" i="15"/>
  <c r="AO939" i="15"/>
  <c r="AO940" i="15"/>
  <c r="AO941" i="15"/>
  <c r="AO942" i="15"/>
  <c r="AO943" i="15"/>
  <c r="AO944" i="15"/>
  <c r="AO945" i="15"/>
  <c r="AO946" i="15"/>
  <c r="AO947" i="15"/>
  <c r="AO948" i="15"/>
  <c r="AO949" i="15"/>
  <c r="AO950" i="15"/>
  <c r="AO951" i="15"/>
  <c r="AO952" i="15"/>
  <c r="AO953" i="15"/>
  <c r="AO954" i="15"/>
  <c r="AO955" i="15"/>
  <c r="AO956" i="15"/>
  <c r="AO957" i="15"/>
  <c r="AO958" i="15"/>
  <c r="AO959" i="15"/>
  <c r="AO960" i="15"/>
  <c r="AO961" i="15"/>
  <c r="AO962" i="15"/>
  <c r="AO963" i="15"/>
  <c r="AO964" i="15"/>
  <c r="AO965" i="15"/>
  <c r="AO966" i="15"/>
  <c r="AO967" i="15"/>
  <c r="AO968" i="15"/>
  <c r="AO969" i="15"/>
  <c r="AO970" i="15"/>
  <c r="AO971" i="15"/>
  <c r="AO972" i="15"/>
  <c r="AO973" i="15"/>
  <c r="AO974" i="15"/>
  <c r="AO975" i="15"/>
  <c r="AO976" i="15"/>
  <c r="AO977" i="15"/>
  <c r="AO978" i="15"/>
  <c r="AO979" i="15"/>
  <c r="AO980" i="15"/>
  <c r="AO981" i="15"/>
  <c r="AO982" i="15"/>
  <c r="AO983" i="15"/>
  <c r="AO984" i="15"/>
  <c r="AO985" i="15"/>
  <c r="AO986" i="15"/>
  <c r="AO987" i="15"/>
  <c r="AO988" i="15"/>
  <c r="AO989" i="15"/>
  <c r="AO990" i="15"/>
  <c r="AO991" i="15"/>
  <c r="AO992" i="15"/>
  <c r="AO993" i="15"/>
  <c r="AO994" i="15"/>
  <c r="AO995" i="15"/>
  <c r="AO996" i="15"/>
  <c r="AO997" i="15"/>
  <c r="AO998" i="15"/>
  <c r="AO999" i="15"/>
  <c r="AO1000" i="15"/>
  <c r="AO1001" i="15"/>
  <c r="AO1002" i="15"/>
  <c r="AO1003" i="15"/>
  <c r="AO1004" i="15"/>
  <c r="AO1005" i="15"/>
  <c r="AO1006" i="15"/>
  <c r="AO1007" i="15"/>
  <c r="AO1008" i="15"/>
  <c r="AO1009" i="15"/>
  <c r="AO1010" i="15"/>
  <c r="AO1011" i="15"/>
  <c r="AO1012" i="15"/>
  <c r="AO1013" i="15"/>
  <c r="AO1014" i="15"/>
  <c r="AO1015" i="15"/>
  <c r="AO1016" i="15"/>
  <c r="AO1017" i="15"/>
  <c r="AO1018" i="15"/>
  <c r="AO1019" i="15"/>
  <c r="AO1020" i="15"/>
  <c r="AO1021" i="15"/>
  <c r="AO1022" i="15"/>
  <c r="AO1023" i="15"/>
  <c r="AO1024" i="15"/>
  <c r="AO1025" i="15"/>
  <c r="AO1026" i="15"/>
  <c r="AO1027" i="15"/>
  <c r="AO1028" i="15"/>
  <c r="AO1029" i="15"/>
  <c r="AO1030" i="15"/>
  <c r="AO1031" i="15"/>
  <c r="AO1032" i="15"/>
  <c r="AO1033" i="15"/>
  <c r="AO1034" i="15"/>
  <c r="AO1035" i="15"/>
  <c r="AO1036" i="15"/>
  <c r="AO1037" i="15"/>
  <c r="AO1038" i="15"/>
  <c r="AO1039" i="15"/>
  <c r="AO1040" i="15"/>
  <c r="AO1041" i="15"/>
  <c r="AO1042" i="15"/>
  <c r="AO1043" i="15"/>
  <c r="AO1044" i="15"/>
  <c r="AO1045" i="15"/>
  <c r="AO1046" i="15"/>
  <c r="AO1047" i="15"/>
  <c r="AO1048" i="15"/>
  <c r="AO1049" i="15"/>
  <c r="AO1050" i="15"/>
  <c r="AO1051" i="15"/>
  <c r="AO1052" i="15"/>
  <c r="AO1053" i="15"/>
  <c r="AO1054" i="15"/>
  <c r="AO1055" i="15"/>
  <c r="AO1056" i="15"/>
  <c r="AO1057" i="15"/>
  <c r="AO1058" i="15"/>
  <c r="AO1059" i="15"/>
  <c r="AO1060" i="15"/>
  <c r="AO1061" i="15"/>
  <c r="AO1062" i="15"/>
  <c r="AO1063" i="15"/>
  <c r="AO1064" i="15"/>
  <c r="AO1065" i="15"/>
  <c r="AO1066" i="15"/>
  <c r="AO1067" i="15"/>
  <c r="AO1068" i="15"/>
  <c r="AO1069" i="15"/>
  <c r="AO1070" i="15"/>
  <c r="AO1071" i="15"/>
  <c r="AO1072" i="15"/>
  <c r="AO1073" i="15"/>
  <c r="AO1074" i="15"/>
  <c r="AO1075" i="15"/>
  <c r="AO1076" i="15"/>
  <c r="AO1077" i="15"/>
  <c r="AO1078" i="15"/>
  <c r="AO1079" i="15"/>
  <c r="AO1080" i="15"/>
  <c r="AO1081" i="15"/>
  <c r="AO1082" i="15"/>
  <c r="AO1083" i="15"/>
  <c r="AO1084" i="15"/>
  <c r="AO1085" i="15"/>
  <c r="AO1086" i="15"/>
  <c r="AO1087" i="15"/>
  <c r="AO1088" i="15"/>
  <c r="AO1089" i="15"/>
  <c r="AO1090" i="15"/>
  <c r="AO1091" i="15"/>
  <c r="AO1092" i="15"/>
  <c r="AO1093" i="15"/>
  <c r="AO1094" i="15"/>
  <c r="AO1095" i="15"/>
  <c r="AO1096" i="15"/>
  <c r="AO1097" i="15"/>
  <c r="AO1098" i="15"/>
  <c r="AO1099" i="15"/>
  <c r="AO1100" i="15"/>
  <c r="AO1101" i="15"/>
  <c r="AO1102" i="15"/>
  <c r="AO1103" i="15"/>
  <c r="AO1104" i="15"/>
  <c r="AO1105" i="15"/>
  <c r="AO1106" i="15"/>
  <c r="AO1107" i="15"/>
  <c r="AO1108" i="15"/>
  <c r="AO1109" i="15"/>
  <c r="AO1110" i="15"/>
  <c r="AO1111" i="15"/>
  <c r="AO1112" i="15"/>
  <c r="AO1113" i="15"/>
  <c r="AO1114" i="15"/>
  <c r="AO1115" i="15"/>
  <c r="AO1116" i="15"/>
  <c r="AO1117" i="15"/>
  <c r="AO1118" i="15"/>
  <c r="AO1119" i="15"/>
  <c r="AO1120" i="15"/>
  <c r="AO1121" i="15"/>
  <c r="AO1122" i="15"/>
  <c r="AO1123" i="15"/>
  <c r="AO1124" i="15"/>
  <c r="AO1125" i="15"/>
  <c r="AO1126" i="15"/>
  <c r="AO1127" i="15"/>
  <c r="AO1128" i="15"/>
  <c r="AO1129" i="15"/>
  <c r="AO1130" i="15"/>
  <c r="AO1131" i="15"/>
  <c r="AO1132" i="15"/>
  <c r="AO1133" i="15"/>
  <c r="AO1134" i="15"/>
  <c r="AO1135" i="15"/>
  <c r="AO1136" i="15"/>
  <c r="AO1137" i="15"/>
  <c r="AO1138" i="15"/>
  <c r="AO1139" i="15"/>
  <c r="AO1140" i="15"/>
  <c r="AO1141" i="15"/>
  <c r="AO1142" i="15"/>
  <c r="AO1143" i="15"/>
  <c r="AO1144" i="15"/>
  <c r="AO1145" i="15"/>
  <c r="AO1146" i="15"/>
  <c r="AO1147" i="15"/>
  <c r="AO1148" i="15"/>
  <c r="AO1149" i="15"/>
  <c r="AO1150" i="15"/>
  <c r="AO1151" i="15"/>
  <c r="AO1152" i="15"/>
  <c r="AO1153" i="15"/>
  <c r="AO1154" i="15"/>
  <c r="AO1155" i="15"/>
  <c r="AO1156" i="15"/>
  <c r="AO1157" i="15"/>
  <c r="AO1158" i="15"/>
  <c r="AO1159" i="15"/>
  <c r="AO1160" i="15"/>
  <c r="AO1161" i="15"/>
  <c r="AO1162" i="15"/>
  <c r="AO1163" i="15"/>
  <c r="AO1164" i="15"/>
  <c r="AO1165" i="15"/>
  <c r="AO1166" i="15"/>
  <c r="AO1167" i="15"/>
  <c r="AO1168" i="15"/>
  <c r="AO1169" i="15"/>
  <c r="AO1170" i="15"/>
  <c r="AO1171" i="15"/>
  <c r="AO1172" i="15"/>
  <c r="AO1173" i="15"/>
  <c r="AO1174" i="15"/>
  <c r="AO1175" i="15"/>
  <c r="AO1176" i="15"/>
  <c r="AO1177" i="15"/>
  <c r="AO1178" i="15"/>
  <c r="AO1179" i="15"/>
  <c r="AO1180" i="15"/>
  <c r="AO1181" i="15"/>
  <c r="AO1182" i="15"/>
  <c r="AO1183" i="15"/>
  <c r="AO1184" i="15"/>
  <c r="AO1185" i="15"/>
  <c r="AO1186" i="15"/>
  <c r="AO1187" i="15"/>
  <c r="AO1188" i="15"/>
  <c r="AO1189" i="15"/>
  <c r="AO1190" i="15"/>
  <c r="AO1191" i="15"/>
  <c r="AO1192" i="15"/>
  <c r="AO1193" i="15"/>
  <c r="AO1194" i="15"/>
  <c r="AO1195" i="15"/>
  <c r="AO1196" i="15"/>
  <c r="AO1197" i="15"/>
  <c r="AO1198" i="15"/>
  <c r="AO1199" i="15"/>
  <c r="AO1200" i="15"/>
  <c r="AO1201" i="15"/>
  <c r="AO1202" i="15"/>
  <c r="AO1203" i="15"/>
  <c r="AO1204" i="15"/>
  <c r="AO1205" i="15"/>
  <c r="AO1206" i="15"/>
  <c r="AO1207" i="15"/>
  <c r="AO1208" i="15"/>
  <c r="AO1209" i="15"/>
  <c r="AO1210" i="15"/>
  <c r="AO1211" i="15"/>
  <c r="AO1212" i="15"/>
  <c r="AO1213" i="15"/>
  <c r="AO1214" i="15"/>
  <c r="AO1215" i="15"/>
  <c r="AO1216" i="15"/>
  <c r="AO1217" i="15"/>
  <c r="AO1218" i="15"/>
  <c r="AO1219" i="15"/>
  <c r="AO1220" i="15"/>
  <c r="AO1221" i="15"/>
  <c r="AO1222" i="15"/>
  <c r="AO1223" i="15"/>
  <c r="AO1224" i="15"/>
  <c r="AO1225" i="15"/>
  <c r="AO1226" i="15"/>
  <c r="AO1227" i="15"/>
  <c r="AO1228" i="15"/>
  <c r="AO1229" i="15"/>
  <c r="AO1230" i="15"/>
  <c r="AO1231" i="15"/>
  <c r="AO1232" i="15"/>
  <c r="AO1233" i="15"/>
  <c r="AO1234" i="15"/>
  <c r="AO1235" i="15"/>
  <c r="AO1236" i="15"/>
  <c r="AO1237" i="15"/>
  <c r="AO1238" i="15"/>
  <c r="AO1239" i="15"/>
  <c r="AO1240" i="15"/>
  <c r="AO1241" i="15"/>
  <c r="AO1242" i="15"/>
  <c r="AO1243" i="15"/>
  <c r="AO1244" i="15"/>
  <c r="AO1245" i="15"/>
  <c r="AO1246" i="15"/>
  <c r="AO1247" i="15"/>
  <c r="AO1248" i="15"/>
  <c r="AO1249" i="15"/>
  <c r="AO1250" i="15"/>
  <c r="AO1251" i="15"/>
  <c r="AO1252" i="15"/>
  <c r="AO1253" i="15"/>
  <c r="AO1254" i="15"/>
  <c r="AO1255" i="15"/>
  <c r="AO1256" i="15"/>
  <c r="AO1257" i="15"/>
  <c r="AO1258" i="15"/>
  <c r="AO1259" i="15"/>
  <c r="AO1260" i="15"/>
  <c r="AO1261" i="15"/>
  <c r="AO1262" i="15"/>
  <c r="AO1263" i="15"/>
  <c r="AO1264" i="15"/>
  <c r="AO1265" i="15"/>
  <c r="AO1266" i="15"/>
  <c r="AO1267" i="15"/>
  <c r="AO1268" i="15"/>
  <c r="AO1269" i="15"/>
  <c r="AO1270" i="15"/>
  <c r="AO1271" i="15"/>
  <c r="AO1272" i="15"/>
  <c r="AO1273" i="15"/>
  <c r="AO1274" i="15"/>
  <c r="AO1275" i="15"/>
  <c r="AO1276" i="15"/>
  <c r="AO1277" i="15"/>
  <c r="AO1278" i="15"/>
  <c r="AO1279" i="15"/>
  <c r="AO1280" i="15"/>
  <c r="AO1281" i="15"/>
  <c r="AO1282" i="15"/>
  <c r="AO1283" i="15"/>
  <c r="AO1284" i="15"/>
  <c r="AO1285" i="15"/>
  <c r="AO1286" i="15"/>
  <c r="AO1287" i="15"/>
  <c r="AO1288" i="15"/>
  <c r="AO1289" i="15"/>
  <c r="AO1290" i="15"/>
  <c r="AO1291" i="15"/>
  <c r="AO1292" i="15"/>
  <c r="AO1293" i="15"/>
  <c r="AO1294" i="15"/>
  <c r="AO1295" i="15"/>
  <c r="AO1296" i="15"/>
  <c r="AO1297" i="15"/>
  <c r="AO1298" i="15"/>
  <c r="AO1299" i="15"/>
  <c r="AO1300" i="15"/>
  <c r="AO1301" i="15"/>
  <c r="AO1302" i="15"/>
  <c r="AO1303" i="15"/>
  <c r="AO1304" i="15"/>
  <c r="AO1305" i="15"/>
  <c r="AO1306" i="15"/>
  <c r="AO1307" i="15"/>
  <c r="AO1308" i="15"/>
  <c r="AO1309" i="15"/>
  <c r="AO1310" i="15"/>
  <c r="AO1311" i="15"/>
  <c r="AO1312" i="15"/>
  <c r="AO1313" i="15"/>
  <c r="AO1314" i="15"/>
  <c r="AO1315" i="15"/>
  <c r="AO1316" i="15"/>
  <c r="AO1317" i="15"/>
  <c r="AO1318" i="15"/>
  <c r="AO1319" i="15"/>
  <c r="AO1320" i="15"/>
  <c r="AO1321" i="15"/>
  <c r="AO1322" i="15"/>
  <c r="AO1323" i="15"/>
  <c r="AO1324" i="15"/>
  <c r="AO1325" i="15"/>
  <c r="AO1326" i="15"/>
  <c r="AO1327" i="15"/>
  <c r="AO1328" i="15"/>
  <c r="AO1329" i="15"/>
  <c r="AO1330" i="15"/>
  <c r="AO1331" i="15"/>
  <c r="AO1332" i="15"/>
  <c r="AO1333" i="15"/>
  <c r="AO1334" i="15"/>
  <c r="AO1335" i="15"/>
  <c r="AO1336" i="15"/>
  <c r="AO1337" i="15"/>
  <c r="AO1338" i="15"/>
  <c r="AO1339" i="15"/>
  <c r="AO1340" i="15"/>
  <c r="AO1341" i="15"/>
  <c r="AO1342" i="15"/>
  <c r="AO1343" i="15"/>
  <c r="AO1344" i="15"/>
  <c r="AO1345" i="15"/>
  <c r="AO1346" i="15"/>
  <c r="AO1347" i="15"/>
  <c r="AO1348" i="15"/>
  <c r="AO1349" i="15"/>
  <c r="AO1350" i="15"/>
  <c r="AO1351" i="15"/>
  <c r="AO1352" i="15"/>
  <c r="AO1353" i="15"/>
  <c r="AO1354" i="15"/>
  <c r="AO1355" i="15"/>
  <c r="AO1356" i="15"/>
  <c r="AO1357" i="15"/>
  <c r="AO1358" i="15"/>
  <c r="AO1359" i="15"/>
  <c r="AO1360" i="15"/>
  <c r="AO1361" i="15"/>
  <c r="AO1362" i="15"/>
  <c r="AO1363" i="15"/>
  <c r="AO1364" i="15"/>
  <c r="AO1365" i="15"/>
  <c r="AO1366" i="15"/>
  <c r="AO1367" i="15"/>
  <c r="AO1368" i="15"/>
  <c r="AO1369" i="15"/>
  <c r="AO1370" i="15"/>
  <c r="AO1371" i="15"/>
  <c r="AO1372" i="15"/>
  <c r="AO1373" i="15"/>
  <c r="AO1374" i="15"/>
  <c r="AO1375" i="15"/>
  <c r="AO1376" i="15"/>
  <c r="AO1377" i="15"/>
  <c r="AO1378" i="15"/>
  <c r="AO1379" i="15"/>
  <c r="AO1380" i="15"/>
  <c r="AO1381" i="15"/>
  <c r="AO1382" i="15"/>
  <c r="AO1383" i="15"/>
  <c r="AO1384" i="15"/>
  <c r="AO1385" i="15"/>
  <c r="AO1386" i="15"/>
  <c r="AO1387" i="15"/>
  <c r="AO1388" i="15"/>
  <c r="AO2" i="15"/>
  <c r="AJ1388" i="15"/>
  <c r="AI1388" i="15"/>
  <c r="AK1388" i="15" s="1"/>
  <c r="AG1388" i="15"/>
  <c r="AH1388" i="15" s="1"/>
  <c r="AF1388" i="15"/>
  <c r="Y1388" i="15"/>
  <c r="E1388" i="15"/>
  <c r="AJ1387" i="15"/>
  <c r="AI1387" i="15"/>
  <c r="AG1387" i="15"/>
  <c r="AF1387" i="15"/>
  <c r="AH1387" i="15" s="1"/>
  <c r="Y1387" i="15"/>
  <c r="E1387" i="15"/>
  <c r="AJ1386" i="15"/>
  <c r="AI1386" i="15"/>
  <c r="AK1386" i="15" s="1"/>
  <c r="AG1386" i="15"/>
  <c r="AF1386" i="15"/>
  <c r="AH1386" i="15" s="1"/>
  <c r="Y1386" i="15"/>
  <c r="E1386" i="15"/>
  <c r="AJ1385" i="15"/>
  <c r="AI1385" i="15"/>
  <c r="AK1385" i="15" s="1"/>
  <c r="AH1385" i="15"/>
  <c r="AG1385" i="15"/>
  <c r="AF1385" i="15"/>
  <c r="Y1385" i="15"/>
  <c r="E1385" i="15"/>
  <c r="AJ1384" i="15"/>
  <c r="AI1384" i="15"/>
  <c r="AK1384" i="15" s="1"/>
  <c r="AG1384" i="15"/>
  <c r="AH1384" i="15" s="1"/>
  <c r="AN1384" i="15" s="1"/>
  <c r="AF1384" i="15"/>
  <c r="Y1384" i="15"/>
  <c r="E1384" i="15"/>
  <c r="AJ1383" i="15"/>
  <c r="AI1383" i="15"/>
  <c r="AG1383" i="15"/>
  <c r="AF1383" i="15"/>
  <c r="Y1383" i="15"/>
  <c r="E1383" i="15"/>
  <c r="AJ1382" i="15"/>
  <c r="AI1382" i="15"/>
  <c r="AG1382" i="15"/>
  <c r="AF1382" i="15"/>
  <c r="AH1382" i="15" s="1"/>
  <c r="Y1382" i="15"/>
  <c r="E1382" i="15"/>
  <c r="AJ1381" i="15"/>
  <c r="AI1381" i="15"/>
  <c r="AK1381" i="15" s="1"/>
  <c r="AH1381" i="15"/>
  <c r="AN1381" i="15" s="1"/>
  <c r="AG1381" i="15"/>
  <c r="AF1381" i="15"/>
  <c r="Y1381" i="15"/>
  <c r="E1381" i="15"/>
  <c r="AJ1380" i="15"/>
  <c r="AI1380" i="15"/>
  <c r="AK1380" i="15" s="1"/>
  <c r="AG1380" i="15"/>
  <c r="AH1380" i="15" s="1"/>
  <c r="AN1380" i="15" s="1"/>
  <c r="AF1380" i="15"/>
  <c r="Y1380" i="15"/>
  <c r="E1380" i="15"/>
  <c r="AJ1379" i="15"/>
  <c r="AI1379" i="15"/>
  <c r="AG1379" i="15"/>
  <c r="AF1379" i="15"/>
  <c r="AH1379" i="15" s="1"/>
  <c r="Y1379" i="15"/>
  <c r="E1379" i="15"/>
  <c r="AJ1378" i="15"/>
  <c r="AI1378" i="15"/>
  <c r="AK1378" i="15" s="1"/>
  <c r="AG1378" i="15"/>
  <c r="AF1378" i="15"/>
  <c r="AH1378" i="15" s="1"/>
  <c r="Y1378" i="15"/>
  <c r="E1378" i="15"/>
  <c r="AJ1377" i="15"/>
  <c r="AI1377" i="15"/>
  <c r="AK1377" i="15" s="1"/>
  <c r="AH1377" i="15"/>
  <c r="AG1377" i="15"/>
  <c r="AF1377" i="15"/>
  <c r="Y1377" i="15"/>
  <c r="E1377" i="15"/>
  <c r="AJ1376" i="15"/>
  <c r="AI1376" i="15"/>
  <c r="AK1376" i="15" s="1"/>
  <c r="AH1376" i="15"/>
  <c r="AN1376" i="15" s="1"/>
  <c r="AG1376" i="15"/>
  <c r="AF1376" i="15"/>
  <c r="Y1376" i="15"/>
  <c r="E1376" i="15"/>
  <c r="AJ1375" i="15"/>
  <c r="AI1375" i="15"/>
  <c r="AG1375" i="15"/>
  <c r="AF1375" i="15"/>
  <c r="Y1375" i="15"/>
  <c r="E1375" i="15"/>
  <c r="AJ1374" i="15"/>
  <c r="AI1374" i="15"/>
  <c r="AG1374" i="15"/>
  <c r="AF1374" i="15"/>
  <c r="AH1374" i="15" s="1"/>
  <c r="Y1374" i="15"/>
  <c r="E1374" i="15"/>
  <c r="AJ1373" i="15"/>
  <c r="AI1373" i="15"/>
  <c r="AK1373" i="15" s="1"/>
  <c r="AH1373" i="15"/>
  <c r="AN1373" i="15" s="1"/>
  <c r="AG1373" i="15"/>
  <c r="AF1373" i="15"/>
  <c r="Y1373" i="15"/>
  <c r="E1373" i="15"/>
  <c r="AJ1372" i="15"/>
  <c r="AI1372" i="15"/>
  <c r="AK1372" i="15" s="1"/>
  <c r="AG1372" i="15"/>
  <c r="AH1372" i="15" s="1"/>
  <c r="AN1372" i="15" s="1"/>
  <c r="AF1372" i="15"/>
  <c r="Y1372" i="15"/>
  <c r="E1372" i="15"/>
  <c r="AJ1371" i="15"/>
  <c r="AI1371" i="15"/>
  <c r="AG1371" i="15"/>
  <c r="AF1371" i="15"/>
  <c r="AH1371" i="15" s="1"/>
  <c r="Y1371" i="15"/>
  <c r="E1371" i="15"/>
  <c r="AJ1370" i="15"/>
  <c r="AI1370" i="15"/>
  <c r="AK1370" i="15" s="1"/>
  <c r="AG1370" i="15"/>
  <c r="AF1370" i="15"/>
  <c r="Y1370" i="15"/>
  <c r="E1370" i="15"/>
  <c r="AJ1369" i="15"/>
  <c r="AI1369" i="15"/>
  <c r="AG1369" i="15"/>
  <c r="AF1369" i="15"/>
  <c r="AH1369" i="15" s="1"/>
  <c r="Y1369" i="15"/>
  <c r="E1369" i="15"/>
  <c r="AJ1368" i="15"/>
  <c r="AI1368" i="15"/>
  <c r="AK1368" i="15" s="1"/>
  <c r="AH1368" i="15"/>
  <c r="AG1368" i="15"/>
  <c r="AF1368" i="15"/>
  <c r="Y1368" i="15"/>
  <c r="E1368" i="15"/>
  <c r="AJ1367" i="15"/>
  <c r="AI1367" i="15"/>
  <c r="AH1367" i="15"/>
  <c r="AG1367" i="15"/>
  <c r="AF1367" i="15"/>
  <c r="Y1367" i="15"/>
  <c r="E1367" i="15"/>
  <c r="AJ1366" i="15"/>
  <c r="AI1366" i="15"/>
  <c r="AG1366" i="15"/>
  <c r="AF1366" i="15"/>
  <c r="AH1366" i="15" s="1"/>
  <c r="Y1366" i="15"/>
  <c r="E1366" i="15"/>
  <c r="AJ1365" i="15"/>
  <c r="AI1365" i="15"/>
  <c r="AK1365" i="15" s="1"/>
  <c r="AG1365" i="15"/>
  <c r="AF1365" i="15"/>
  <c r="AH1365" i="15" s="1"/>
  <c r="AN1365" i="15" s="1"/>
  <c r="Y1365" i="15"/>
  <c r="E1365" i="15"/>
  <c r="AJ1364" i="15"/>
  <c r="AI1364" i="15"/>
  <c r="AK1364" i="15" s="1"/>
  <c r="AH1364" i="15"/>
  <c r="AG1364" i="15"/>
  <c r="AF1364" i="15"/>
  <c r="I1364" i="15"/>
  <c r="H1364" i="15"/>
  <c r="E1364" i="15"/>
  <c r="F1364" i="15" s="1"/>
  <c r="AJ1363" i="15"/>
  <c r="AI1363" i="15"/>
  <c r="AK1363" i="15" s="1"/>
  <c r="AH1363" i="15"/>
  <c r="AG1363" i="15"/>
  <c r="AF1363" i="15"/>
  <c r="Y1363" i="15"/>
  <c r="I1363" i="15"/>
  <c r="E1363" i="15"/>
  <c r="AJ1362" i="15"/>
  <c r="AK1362" i="15" s="1"/>
  <c r="AI1362" i="15"/>
  <c r="AG1362" i="15"/>
  <c r="AF1362" i="15"/>
  <c r="AH1362" i="15" s="1"/>
  <c r="Y1362" i="15"/>
  <c r="E1362" i="15"/>
  <c r="AJ1361" i="15"/>
  <c r="AI1361" i="15"/>
  <c r="AG1361" i="15"/>
  <c r="AF1361" i="15"/>
  <c r="AH1361" i="15" s="1"/>
  <c r="Y1361" i="15"/>
  <c r="E1361" i="15"/>
  <c r="AK1360" i="15"/>
  <c r="AJ1360" i="15"/>
  <c r="AI1360" i="15"/>
  <c r="AG1360" i="15"/>
  <c r="AH1360" i="15" s="1"/>
  <c r="AN1360" i="15" s="1"/>
  <c r="AF1360" i="15"/>
  <c r="Y1360" i="15"/>
  <c r="I1360" i="15"/>
  <c r="H1360" i="15"/>
  <c r="E1360" i="15"/>
  <c r="F1360" i="15" s="1"/>
  <c r="AJ1359" i="15"/>
  <c r="AI1359" i="15"/>
  <c r="AK1359" i="15" s="1"/>
  <c r="AH1359" i="15"/>
  <c r="AN1359" i="15" s="1"/>
  <c r="AG1359" i="15"/>
  <c r="AF1359" i="15"/>
  <c r="Y1359" i="15"/>
  <c r="I1359" i="15"/>
  <c r="E1359" i="15"/>
  <c r="AJ1358" i="15"/>
  <c r="AK1358" i="15" s="1"/>
  <c r="AI1358" i="15"/>
  <c r="AG1358" i="15"/>
  <c r="AF1358" i="15"/>
  <c r="AH1358" i="15" s="1"/>
  <c r="AN1358" i="15" s="1"/>
  <c r="Y1358" i="15"/>
  <c r="E1358" i="15"/>
  <c r="AJ1357" i="15"/>
  <c r="AI1357" i="15"/>
  <c r="AG1357" i="15"/>
  <c r="AF1357" i="15"/>
  <c r="AH1357" i="15" s="1"/>
  <c r="Y1357" i="15"/>
  <c r="E1357" i="15"/>
  <c r="AK1356" i="15"/>
  <c r="AJ1356" i="15"/>
  <c r="AI1356" i="15"/>
  <c r="AH1356" i="15"/>
  <c r="AN1356" i="15" s="1"/>
  <c r="AG1356" i="15"/>
  <c r="AF1356" i="15"/>
  <c r="Y1356" i="15"/>
  <c r="I1356" i="15"/>
  <c r="H1356" i="15"/>
  <c r="E1356" i="15"/>
  <c r="F1356" i="15" s="1"/>
  <c r="AJ1355" i="15"/>
  <c r="AI1355" i="15"/>
  <c r="AK1355" i="15" s="1"/>
  <c r="AH1355" i="15"/>
  <c r="AG1355" i="15"/>
  <c r="AF1355" i="15"/>
  <c r="Y1355" i="15"/>
  <c r="I1355" i="15"/>
  <c r="E1355" i="15"/>
  <c r="AJ1354" i="15"/>
  <c r="AK1354" i="15" s="1"/>
  <c r="AI1354" i="15"/>
  <c r="AG1354" i="15"/>
  <c r="AF1354" i="15"/>
  <c r="AH1354" i="15" s="1"/>
  <c r="Y1354" i="15"/>
  <c r="E1354" i="15"/>
  <c r="AJ1353" i="15"/>
  <c r="AI1353" i="15"/>
  <c r="AG1353" i="15"/>
  <c r="AF1353" i="15"/>
  <c r="AH1353" i="15" s="1"/>
  <c r="Y1353" i="15"/>
  <c r="E1353" i="15"/>
  <c r="AK1352" i="15"/>
  <c r="AJ1352" i="15"/>
  <c r="AI1352" i="15"/>
  <c r="AG1352" i="15"/>
  <c r="AH1352" i="15" s="1"/>
  <c r="AN1352" i="15" s="1"/>
  <c r="AF1352" i="15"/>
  <c r="Y1352" i="15"/>
  <c r="I1352" i="15"/>
  <c r="H1352" i="15"/>
  <c r="E1352" i="15"/>
  <c r="F1352" i="15" s="1"/>
  <c r="AJ1351" i="15"/>
  <c r="AI1351" i="15"/>
  <c r="AK1351" i="15" s="1"/>
  <c r="AH1351" i="15"/>
  <c r="AN1351" i="15" s="1"/>
  <c r="AG1351" i="15"/>
  <c r="AF1351" i="15"/>
  <c r="Y1351" i="15"/>
  <c r="I1351" i="15"/>
  <c r="E1351" i="15"/>
  <c r="H1351" i="15" s="1"/>
  <c r="AJ1350" i="15"/>
  <c r="AI1350" i="15"/>
  <c r="AK1350" i="15" s="1"/>
  <c r="AH1350" i="15"/>
  <c r="AG1350" i="15"/>
  <c r="AF1350" i="15"/>
  <c r="Y1350" i="15"/>
  <c r="I1350" i="15"/>
  <c r="E1350" i="15"/>
  <c r="H1350" i="15" s="1"/>
  <c r="AJ1349" i="15"/>
  <c r="AI1349" i="15"/>
  <c r="AK1349" i="15" s="1"/>
  <c r="AG1349" i="15"/>
  <c r="AF1349" i="15"/>
  <c r="Y1349" i="15"/>
  <c r="E1349" i="15"/>
  <c r="AJ1348" i="15"/>
  <c r="AI1348" i="15"/>
  <c r="AG1348" i="15"/>
  <c r="AF1348" i="15"/>
  <c r="AH1348" i="15" s="1"/>
  <c r="Y1348" i="15"/>
  <c r="E1348" i="15"/>
  <c r="AJ1347" i="15"/>
  <c r="AI1347" i="15"/>
  <c r="AK1347" i="15" s="1"/>
  <c r="AG1347" i="15"/>
  <c r="AF1347" i="15"/>
  <c r="Y1347" i="15"/>
  <c r="E1347" i="15"/>
  <c r="AJ1346" i="15"/>
  <c r="AI1346" i="15"/>
  <c r="AG1346" i="15"/>
  <c r="AF1346" i="15"/>
  <c r="AH1346" i="15" s="1"/>
  <c r="Y1346" i="15"/>
  <c r="E1346" i="15"/>
  <c r="AJ1345" i="15"/>
  <c r="AI1345" i="15"/>
  <c r="AG1345" i="15"/>
  <c r="AF1345" i="15"/>
  <c r="Y1345" i="15"/>
  <c r="E1345" i="15"/>
  <c r="AJ1344" i="15"/>
  <c r="AI1344" i="15"/>
  <c r="AG1344" i="15"/>
  <c r="AF1344" i="15"/>
  <c r="AH1344" i="15" s="1"/>
  <c r="Y1344" i="15"/>
  <c r="E1344" i="15"/>
  <c r="AJ1343" i="15"/>
  <c r="AI1343" i="15"/>
  <c r="AG1343" i="15"/>
  <c r="AF1343" i="15"/>
  <c r="Y1343" i="15"/>
  <c r="E1343" i="15"/>
  <c r="AJ1342" i="15"/>
  <c r="AI1342" i="15"/>
  <c r="AG1342" i="15"/>
  <c r="AF1342" i="15"/>
  <c r="AH1342" i="15" s="1"/>
  <c r="Y1342" i="15"/>
  <c r="E1342" i="15"/>
  <c r="AJ1341" i="15"/>
  <c r="AI1341" i="15"/>
  <c r="AK1341" i="15" s="1"/>
  <c r="AG1341" i="15"/>
  <c r="AH1341" i="15" s="1"/>
  <c r="AN1341" i="15" s="1"/>
  <c r="AF1341" i="15"/>
  <c r="Y1341" i="15"/>
  <c r="E1341" i="15"/>
  <c r="H1341" i="15" s="1"/>
  <c r="AJ1340" i="15"/>
  <c r="AI1340" i="15"/>
  <c r="AK1340" i="15" s="1"/>
  <c r="AG1340" i="15"/>
  <c r="AH1340" i="15" s="1"/>
  <c r="AN1340" i="15" s="1"/>
  <c r="AF1340" i="15"/>
  <c r="Y1340" i="15"/>
  <c r="E1340" i="15"/>
  <c r="H1340" i="15" s="1"/>
  <c r="AJ1339" i="15"/>
  <c r="AI1339" i="15"/>
  <c r="AK1339" i="15" s="1"/>
  <c r="AG1339" i="15"/>
  <c r="AH1339" i="15" s="1"/>
  <c r="AF1339" i="15"/>
  <c r="Y1339" i="15"/>
  <c r="E1339" i="15"/>
  <c r="H1339" i="15" s="1"/>
  <c r="AJ1338" i="15"/>
  <c r="AI1338" i="15"/>
  <c r="AK1338" i="15" s="1"/>
  <c r="AG1338" i="15"/>
  <c r="AH1338" i="15" s="1"/>
  <c r="AF1338" i="15"/>
  <c r="Y1338" i="15"/>
  <c r="E1338" i="15"/>
  <c r="H1338" i="15" s="1"/>
  <c r="AJ1337" i="15"/>
  <c r="AI1337" i="15"/>
  <c r="AH1337" i="15"/>
  <c r="AG1337" i="15"/>
  <c r="AF1337" i="15"/>
  <c r="Y1337" i="15"/>
  <c r="E1337" i="15"/>
  <c r="AJ1336" i="15"/>
  <c r="AI1336" i="15"/>
  <c r="AK1336" i="15" s="1"/>
  <c r="AG1336" i="15"/>
  <c r="AH1336" i="15" s="1"/>
  <c r="AN1336" i="15" s="1"/>
  <c r="AF1336" i="15"/>
  <c r="Y1336" i="15"/>
  <c r="E1336" i="15"/>
  <c r="I1336" i="15" s="1"/>
  <c r="AJ1335" i="15"/>
  <c r="AI1335" i="15"/>
  <c r="AK1335" i="15" s="1"/>
  <c r="AG1335" i="15"/>
  <c r="AH1335" i="15" s="1"/>
  <c r="AN1335" i="15" s="1"/>
  <c r="AF1335" i="15"/>
  <c r="Y1335" i="15"/>
  <c r="E1335" i="15"/>
  <c r="I1335" i="15" s="1"/>
  <c r="AJ1334" i="15"/>
  <c r="AI1334" i="15"/>
  <c r="AK1334" i="15" s="1"/>
  <c r="AG1334" i="15"/>
  <c r="AH1334" i="15" s="1"/>
  <c r="AN1334" i="15" s="1"/>
  <c r="AF1334" i="15"/>
  <c r="Y1334" i="15"/>
  <c r="E1334" i="15"/>
  <c r="AJ1333" i="15"/>
  <c r="AI1333" i="15"/>
  <c r="AK1333" i="15" s="1"/>
  <c r="AG1333" i="15"/>
  <c r="AF1333" i="15"/>
  <c r="Y1333" i="15"/>
  <c r="H1333" i="15"/>
  <c r="E1333" i="15"/>
  <c r="F1333" i="15" s="1"/>
  <c r="AJ1332" i="15"/>
  <c r="AI1332" i="15"/>
  <c r="AG1332" i="15"/>
  <c r="AF1332" i="15"/>
  <c r="Y1332" i="15"/>
  <c r="E1332" i="15"/>
  <c r="AJ1331" i="15"/>
  <c r="AI1331" i="15"/>
  <c r="AG1331" i="15"/>
  <c r="AF1331" i="15"/>
  <c r="AH1331" i="15" s="1"/>
  <c r="Y1331" i="15"/>
  <c r="F1331" i="15"/>
  <c r="E1331" i="15"/>
  <c r="I1331" i="15" s="1"/>
  <c r="AJ1330" i="15"/>
  <c r="AI1330" i="15"/>
  <c r="AG1330" i="15"/>
  <c r="AF1330" i="15"/>
  <c r="Y1330" i="15"/>
  <c r="F1330" i="15"/>
  <c r="E1330" i="15"/>
  <c r="I1330" i="15" s="1"/>
  <c r="AJ1329" i="15"/>
  <c r="AI1329" i="15"/>
  <c r="AG1329" i="15"/>
  <c r="AF1329" i="15"/>
  <c r="Y1329" i="15"/>
  <c r="F1329" i="15"/>
  <c r="E1329" i="15"/>
  <c r="I1329" i="15" s="1"/>
  <c r="AJ1328" i="15"/>
  <c r="AI1328" i="15"/>
  <c r="AG1328" i="15"/>
  <c r="AF1328" i="15"/>
  <c r="Y1328" i="15"/>
  <c r="E1328" i="15"/>
  <c r="AJ1327" i="15"/>
  <c r="AI1327" i="15"/>
  <c r="AG1327" i="15"/>
  <c r="AF1327" i="15"/>
  <c r="AH1327" i="15" s="1"/>
  <c r="Y1327" i="15"/>
  <c r="F1327" i="15"/>
  <c r="E1327" i="15"/>
  <c r="I1327" i="15" s="1"/>
  <c r="AJ1326" i="15"/>
  <c r="AI1326" i="15"/>
  <c r="AG1326" i="15"/>
  <c r="AF1326" i="15"/>
  <c r="Y1326" i="15"/>
  <c r="F1326" i="15"/>
  <c r="E1326" i="15"/>
  <c r="I1326" i="15" s="1"/>
  <c r="AJ1325" i="15"/>
  <c r="AI1325" i="15"/>
  <c r="AG1325" i="15"/>
  <c r="AF1325" i="15"/>
  <c r="Y1325" i="15"/>
  <c r="F1325" i="15"/>
  <c r="E1325" i="15"/>
  <c r="I1325" i="15" s="1"/>
  <c r="AJ1324" i="15"/>
  <c r="AI1324" i="15"/>
  <c r="AG1324" i="15"/>
  <c r="AF1324" i="15"/>
  <c r="Y1324" i="15"/>
  <c r="E1324" i="15"/>
  <c r="AJ1323" i="15"/>
  <c r="AI1323" i="15"/>
  <c r="AG1323" i="15"/>
  <c r="AF1323" i="15"/>
  <c r="AH1323" i="15" s="1"/>
  <c r="Y1323" i="15"/>
  <c r="F1323" i="15"/>
  <c r="E1323" i="15"/>
  <c r="I1323" i="15" s="1"/>
  <c r="AJ1322" i="15"/>
  <c r="AI1322" i="15"/>
  <c r="AK1322" i="15" s="1"/>
  <c r="AG1322" i="15"/>
  <c r="AF1322" i="15"/>
  <c r="Y1322" i="15"/>
  <c r="F1322" i="15"/>
  <c r="E1322" i="15"/>
  <c r="I1322" i="15" s="1"/>
  <c r="AJ1321" i="15"/>
  <c r="AI1321" i="15"/>
  <c r="AG1321" i="15"/>
  <c r="AF1321" i="15"/>
  <c r="Y1321" i="15"/>
  <c r="E1321" i="15"/>
  <c r="AJ1320" i="15"/>
  <c r="AI1320" i="15"/>
  <c r="AG1320" i="15"/>
  <c r="AF1320" i="15"/>
  <c r="AH1320" i="15" s="1"/>
  <c r="Y1320" i="15"/>
  <c r="E1320" i="15"/>
  <c r="AJ1319" i="15"/>
  <c r="AI1319" i="15"/>
  <c r="AK1319" i="15" s="1"/>
  <c r="AG1319" i="15"/>
  <c r="AF1319" i="15"/>
  <c r="AH1319" i="15" s="1"/>
  <c r="Y1319" i="15"/>
  <c r="F1319" i="15"/>
  <c r="E1319" i="15"/>
  <c r="I1319" i="15" s="1"/>
  <c r="AJ1318" i="15"/>
  <c r="AI1318" i="15"/>
  <c r="AG1318" i="15"/>
  <c r="AF1318" i="15"/>
  <c r="Y1318" i="15"/>
  <c r="E1318" i="15"/>
  <c r="AJ1317" i="15"/>
  <c r="AI1317" i="15"/>
  <c r="AG1317" i="15"/>
  <c r="AF1317" i="15"/>
  <c r="AH1317" i="15" s="1"/>
  <c r="Y1317" i="15"/>
  <c r="F1317" i="15"/>
  <c r="E1317" i="15"/>
  <c r="I1317" i="15" s="1"/>
  <c r="AJ1316" i="15"/>
  <c r="AI1316" i="15"/>
  <c r="AG1316" i="15"/>
  <c r="AF1316" i="15"/>
  <c r="Y1316" i="15"/>
  <c r="E1316" i="15"/>
  <c r="AJ1315" i="15"/>
  <c r="AI1315" i="15"/>
  <c r="AG1315" i="15"/>
  <c r="AF1315" i="15"/>
  <c r="AH1315" i="15" s="1"/>
  <c r="Y1315" i="15"/>
  <c r="F1315" i="15"/>
  <c r="E1315" i="15"/>
  <c r="I1315" i="15" s="1"/>
  <c r="AJ1314" i="15"/>
  <c r="AI1314" i="15"/>
  <c r="AG1314" i="15"/>
  <c r="AF1314" i="15"/>
  <c r="Y1314" i="15"/>
  <c r="E1314" i="15"/>
  <c r="AJ1313" i="15"/>
  <c r="AI1313" i="15"/>
  <c r="AG1313" i="15"/>
  <c r="AF1313" i="15"/>
  <c r="Y1313" i="15"/>
  <c r="E1313" i="15"/>
  <c r="AJ1312" i="15"/>
  <c r="AI1312" i="15"/>
  <c r="AG1312" i="15"/>
  <c r="AF1312" i="15"/>
  <c r="Y1312" i="15"/>
  <c r="F1312" i="15"/>
  <c r="E1312" i="15"/>
  <c r="AJ1311" i="15"/>
  <c r="AI1311" i="15"/>
  <c r="AK1311" i="15" s="1"/>
  <c r="AG1311" i="15"/>
  <c r="AF1311" i="15"/>
  <c r="Y1311" i="15"/>
  <c r="E1311" i="15"/>
  <c r="AJ1310" i="15"/>
  <c r="AI1310" i="15"/>
  <c r="AG1310" i="15"/>
  <c r="AF1310" i="15"/>
  <c r="AH1310" i="15" s="1"/>
  <c r="Y1310" i="15"/>
  <c r="E1310" i="15"/>
  <c r="AJ1309" i="15"/>
  <c r="AI1309" i="15"/>
  <c r="AG1309" i="15"/>
  <c r="AF1309" i="15"/>
  <c r="Y1309" i="15"/>
  <c r="I1309" i="15"/>
  <c r="H1309" i="15"/>
  <c r="F1309" i="15"/>
  <c r="E1309" i="15"/>
  <c r="AJ1308" i="15"/>
  <c r="AK1308" i="15" s="1"/>
  <c r="AI1308" i="15"/>
  <c r="AG1308" i="15"/>
  <c r="AF1308" i="15"/>
  <c r="Y1308" i="15"/>
  <c r="E1308" i="15"/>
  <c r="AJ1307" i="15"/>
  <c r="AK1307" i="15" s="1"/>
  <c r="AI1307" i="15"/>
  <c r="AG1307" i="15"/>
  <c r="AF1307" i="15"/>
  <c r="AH1307" i="15" s="1"/>
  <c r="Y1307" i="15"/>
  <c r="E1307" i="15"/>
  <c r="AJ1306" i="15"/>
  <c r="AK1306" i="15" s="1"/>
  <c r="AI1306" i="15"/>
  <c r="AG1306" i="15"/>
  <c r="AF1306" i="15"/>
  <c r="AH1306" i="15" s="1"/>
  <c r="Y1306" i="15"/>
  <c r="F1306" i="15"/>
  <c r="E1306" i="15"/>
  <c r="AJ1305" i="15"/>
  <c r="AK1305" i="15" s="1"/>
  <c r="AI1305" i="15"/>
  <c r="AG1305" i="15"/>
  <c r="AF1305" i="15"/>
  <c r="Y1305" i="15"/>
  <c r="F1305" i="15"/>
  <c r="E1305" i="15"/>
  <c r="AJ1304" i="15"/>
  <c r="AK1304" i="15" s="1"/>
  <c r="AI1304" i="15"/>
  <c r="AG1304" i="15"/>
  <c r="AF1304" i="15"/>
  <c r="AC1304" i="15"/>
  <c r="Y1304" i="15"/>
  <c r="I1304" i="15"/>
  <c r="H1304" i="15"/>
  <c r="F1304" i="15"/>
  <c r="E1304" i="15"/>
  <c r="AK1303" i="15"/>
  <c r="AJ1303" i="15"/>
  <c r="AI1303" i="15"/>
  <c r="AG1303" i="15"/>
  <c r="AF1303" i="15"/>
  <c r="AH1303" i="15" s="1"/>
  <c r="AN1303" i="15" s="1"/>
  <c r="Y1303" i="15"/>
  <c r="E1303" i="15"/>
  <c r="AJ1302" i="15"/>
  <c r="AI1302" i="15"/>
  <c r="AK1302" i="15" s="1"/>
  <c r="AG1302" i="15"/>
  <c r="AF1302" i="15"/>
  <c r="Y1302" i="15"/>
  <c r="I1302" i="15"/>
  <c r="H1302" i="15"/>
  <c r="F1302" i="15"/>
  <c r="E1302" i="15"/>
  <c r="AK1301" i="15"/>
  <c r="AJ1301" i="15"/>
  <c r="AI1301" i="15"/>
  <c r="AG1301" i="15"/>
  <c r="AF1301" i="15"/>
  <c r="AH1301" i="15" s="1"/>
  <c r="AN1301" i="15" s="1"/>
  <c r="Y1301" i="15"/>
  <c r="E1301" i="15"/>
  <c r="AK1300" i="15"/>
  <c r="AJ1300" i="15"/>
  <c r="AI1300" i="15"/>
  <c r="AG1300" i="15"/>
  <c r="AF1300" i="15"/>
  <c r="Y1300" i="15"/>
  <c r="I1300" i="15"/>
  <c r="H1300" i="15"/>
  <c r="F1300" i="15"/>
  <c r="E1300" i="15"/>
  <c r="AJ1299" i="15"/>
  <c r="AI1299" i="15"/>
  <c r="AK1299" i="15" s="1"/>
  <c r="AG1299" i="15"/>
  <c r="AF1299" i="15"/>
  <c r="AH1299" i="15" s="1"/>
  <c r="Y1299" i="15"/>
  <c r="I1299" i="15"/>
  <c r="F1299" i="15"/>
  <c r="E1299" i="15"/>
  <c r="H1299" i="15" s="1"/>
  <c r="AK1298" i="15"/>
  <c r="AJ1298" i="15"/>
  <c r="AI1298" i="15"/>
  <c r="AG1298" i="15"/>
  <c r="AF1298" i="15"/>
  <c r="Y1298" i="15"/>
  <c r="I1298" i="15"/>
  <c r="H1298" i="15"/>
  <c r="F1298" i="15"/>
  <c r="E1298" i="15"/>
  <c r="AJ1297" i="15"/>
  <c r="AI1297" i="15"/>
  <c r="AK1297" i="15" s="1"/>
  <c r="AG1297" i="15"/>
  <c r="AF1297" i="15"/>
  <c r="AH1297" i="15" s="1"/>
  <c r="Y1297" i="15"/>
  <c r="I1297" i="15"/>
  <c r="F1297" i="15"/>
  <c r="E1297" i="15"/>
  <c r="H1297" i="15" s="1"/>
  <c r="AJ1296" i="15"/>
  <c r="AI1296" i="15"/>
  <c r="AK1296" i="15" s="1"/>
  <c r="AG1296" i="15"/>
  <c r="AF1296" i="15"/>
  <c r="Y1296" i="15"/>
  <c r="I1296" i="15"/>
  <c r="H1296" i="15"/>
  <c r="F1296" i="15"/>
  <c r="E1296" i="15"/>
  <c r="AK1295" i="15"/>
  <c r="AJ1295" i="15"/>
  <c r="AI1295" i="15"/>
  <c r="AG1295" i="15"/>
  <c r="AF1295" i="15"/>
  <c r="AH1295" i="15" s="1"/>
  <c r="AN1295" i="15" s="1"/>
  <c r="Y1295" i="15"/>
  <c r="E1295" i="15"/>
  <c r="AJ1294" i="15"/>
  <c r="AI1294" i="15"/>
  <c r="AK1294" i="15" s="1"/>
  <c r="AG1294" i="15"/>
  <c r="AF1294" i="15"/>
  <c r="Y1294" i="15"/>
  <c r="I1294" i="15"/>
  <c r="H1294" i="15"/>
  <c r="F1294" i="15"/>
  <c r="E1294" i="15"/>
  <c r="AJ1293" i="15"/>
  <c r="AK1293" i="15" s="1"/>
  <c r="AI1293" i="15"/>
  <c r="AG1293" i="15"/>
  <c r="AF1293" i="15"/>
  <c r="AH1293" i="15" s="1"/>
  <c r="AC1293" i="15"/>
  <c r="Y1293" i="15"/>
  <c r="F1293" i="15"/>
  <c r="E1293" i="15"/>
  <c r="AJ1292" i="15"/>
  <c r="AI1292" i="15"/>
  <c r="AH1292" i="15"/>
  <c r="AG1292" i="15"/>
  <c r="AF1292" i="15"/>
  <c r="AC1292" i="15"/>
  <c r="Y1292" i="15"/>
  <c r="F1292" i="15"/>
  <c r="E1292" i="15"/>
  <c r="AJ1291" i="15"/>
  <c r="AI1291" i="15"/>
  <c r="AK1291" i="15" s="1"/>
  <c r="AG1291" i="15"/>
  <c r="AF1291" i="15"/>
  <c r="Y1291" i="15"/>
  <c r="E1291" i="15"/>
  <c r="AJ1290" i="15"/>
  <c r="AI1290" i="15"/>
  <c r="AG1290" i="15"/>
  <c r="AF1290" i="15"/>
  <c r="AH1290" i="15" s="1"/>
  <c r="Y1290" i="15"/>
  <c r="E1290" i="15"/>
  <c r="AJ1289" i="15"/>
  <c r="AI1289" i="15"/>
  <c r="AK1289" i="15" s="1"/>
  <c r="AH1289" i="15"/>
  <c r="AG1289" i="15"/>
  <c r="AF1289" i="15"/>
  <c r="Y1289" i="15"/>
  <c r="E1289" i="15"/>
  <c r="AJ1288" i="15"/>
  <c r="AI1288" i="15"/>
  <c r="AH1288" i="15"/>
  <c r="AG1288" i="15"/>
  <c r="AF1288" i="15"/>
  <c r="Y1288" i="15"/>
  <c r="E1288" i="15"/>
  <c r="AJ1287" i="15"/>
  <c r="AI1287" i="15"/>
  <c r="AG1287" i="15"/>
  <c r="AF1287" i="15"/>
  <c r="AH1287" i="15" s="1"/>
  <c r="AC1287" i="15"/>
  <c r="Y1287" i="15"/>
  <c r="F1287" i="15"/>
  <c r="E1287" i="15"/>
  <c r="I1287" i="15" s="1"/>
  <c r="AJ1286" i="15"/>
  <c r="AI1286" i="15"/>
  <c r="AG1286" i="15"/>
  <c r="AF1286" i="15"/>
  <c r="AH1286" i="15" s="1"/>
  <c r="Y1286" i="15"/>
  <c r="E1286" i="15"/>
  <c r="AJ1285" i="15"/>
  <c r="AI1285" i="15"/>
  <c r="AK1285" i="15" s="1"/>
  <c r="AG1285" i="15"/>
  <c r="AF1285" i="15"/>
  <c r="AH1285" i="15" s="1"/>
  <c r="Y1285" i="15"/>
  <c r="F1285" i="15"/>
  <c r="E1285" i="15"/>
  <c r="I1285" i="15" s="1"/>
  <c r="AJ1284" i="15"/>
  <c r="AI1284" i="15"/>
  <c r="AG1284" i="15"/>
  <c r="AF1284" i="15"/>
  <c r="Y1284" i="15"/>
  <c r="E1284" i="15"/>
  <c r="AJ1283" i="15"/>
  <c r="AI1283" i="15"/>
  <c r="AK1283" i="15" s="1"/>
  <c r="AG1283" i="15"/>
  <c r="AF1283" i="15"/>
  <c r="AH1283" i="15" s="1"/>
  <c r="Y1283" i="15"/>
  <c r="E1283" i="15"/>
  <c r="AJ1282" i="15"/>
  <c r="AI1282" i="15"/>
  <c r="AG1282" i="15"/>
  <c r="AF1282" i="15"/>
  <c r="AH1282" i="15" s="1"/>
  <c r="Y1282" i="15"/>
  <c r="E1282" i="15"/>
  <c r="AJ1281" i="15"/>
  <c r="AI1281" i="15"/>
  <c r="AK1281" i="15" s="1"/>
  <c r="AG1281" i="15"/>
  <c r="AF1281" i="15"/>
  <c r="AH1281" i="15" s="1"/>
  <c r="Y1281" i="15"/>
  <c r="F1281" i="15"/>
  <c r="E1281" i="15"/>
  <c r="I1281" i="15" s="1"/>
  <c r="AJ1280" i="15"/>
  <c r="AI1280" i="15"/>
  <c r="AG1280" i="15"/>
  <c r="AF1280" i="15"/>
  <c r="AC1280" i="15"/>
  <c r="Y1280" i="15"/>
  <c r="I1280" i="15"/>
  <c r="F1280" i="15"/>
  <c r="E1280" i="15"/>
  <c r="H1280" i="15" s="1"/>
  <c r="AJ1279" i="15"/>
  <c r="AI1279" i="15"/>
  <c r="AK1279" i="15" s="1"/>
  <c r="AG1279" i="15"/>
  <c r="AF1279" i="15"/>
  <c r="Y1279" i="15"/>
  <c r="I1279" i="15"/>
  <c r="H1279" i="15"/>
  <c r="F1279" i="15"/>
  <c r="E1279" i="15"/>
  <c r="AK1278" i="15"/>
  <c r="AJ1278" i="15"/>
  <c r="AI1278" i="15"/>
  <c r="AG1278" i="15"/>
  <c r="AF1278" i="15"/>
  <c r="AH1278" i="15" s="1"/>
  <c r="AN1278" i="15" s="1"/>
  <c r="Y1278" i="15"/>
  <c r="F1278" i="15"/>
  <c r="E1278" i="15"/>
  <c r="AJ1277" i="15"/>
  <c r="AI1277" i="15"/>
  <c r="AK1277" i="15" s="1"/>
  <c r="AG1277" i="15"/>
  <c r="AF1277" i="15"/>
  <c r="Y1277" i="15"/>
  <c r="I1277" i="15"/>
  <c r="H1277" i="15"/>
  <c r="F1277" i="15"/>
  <c r="E1277" i="15"/>
  <c r="AJ1276" i="15"/>
  <c r="AK1276" i="15" s="1"/>
  <c r="AI1276" i="15"/>
  <c r="AG1276" i="15"/>
  <c r="AF1276" i="15"/>
  <c r="AH1276" i="15" s="1"/>
  <c r="Y1276" i="15"/>
  <c r="E1276" i="15"/>
  <c r="AK1275" i="15"/>
  <c r="AJ1275" i="15"/>
  <c r="AI1275" i="15"/>
  <c r="AG1275" i="15"/>
  <c r="AF1275" i="15"/>
  <c r="AH1275" i="15" s="1"/>
  <c r="AN1275" i="15" s="1"/>
  <c r="Y1275" i="15"/>
  <c r="I1275" i="15"/>
  <c r="H1275" i="15"/>
  <c r="F1275" i="15"/>
  <c r="E1275" i="15"/>
  <c r="AJ1274" i="15"/>
  <c r="AI1274" i="15"/>
  <c r="AG1274" i="15"/>
  <c r="AF1274" i="15"/>
  <c r="AH1274" i="15" s="1"/>
  <c r="Y1274" i="15"/>
  <c r="I1274" i="15"/>
  <c r="F1274" i="15"/>
  <c r="E1274" i="15"/>
  <c r="H1274" i="15" s="1"/>
  <c r="AK1273" i="15"/>
  <c r="AJ1273" i="15"/>
  <c r="AI1273" i="15"/>
  <c r="AG1273" i="15"/>
  <c r="AF1273" i="15"/>
  <c r="AH1273" i="15" s="1"/>
  <c r="AN1273" i="15" s="1"/>
  <c r="Y1273" i="15"/>
  <c r="I1273" i="15"/>
  <c r="H1273" i="15"/>
  <c r="F1273" i="15"/>
  <c r="E1273" i="15"/>
  <c r="AJ1272" i="15"/>
  <c r="AI1272" i="15"/>
  <c r="AK1272" i="15" s="1"/>
  <c r="AG1272" i="15"/>
  <c r="AF1272" i="15"/>
  <c r="AH1272" i="15" s="1"/>
  <c r="Y1272" i="15"/>
  <c r="I1272" i="15"/>
  <c r="F1272" i="15"/>
  <c r="E1272" i="15"/>
  <c r="H1272" i="15" s="1"/>
  <c r="AJ1271" i="15"/>
  <c r="AI1271" i="15"/>
  <c r="AK1271" i="15" s="1"/>
  <c r="AG1271" i="15"/>
  <c r="AF1271" i="15"/>
  <c r="Y1271" i="15"/>
  <c r="I1271" i="15"/>
  <c r="H1271" i="15"/>
  <c r="F1271" i="15"/>
  <c r="E1271" i="15"/>
  <c r="AK1270" i="15"/>
  <c r="AJ1270" i="15"/>
  <c r="AI1270" i="15"/>
  <c r="AG1270" i="15"/>
  <c r="AF1270" i="15"/>
  <c r="AH1270" i="15" s="1"/>
  <c r="AN1270" i="15" s="1"/>
  <c r="Y1270" i="15"/>
  <c r="E1270" i="15"/>
  <c r="AJ1269" i="15"/>
  <c r="AI1269" i="15"/>
  <c r="AK1269" i="15" s="1"/>
  <c r="AG1269" i="15"/>
  <c r="AF1269" i="15"/>
  <c r="Y1269" i="15"/>
  <c r="I1269" i="15"/>
  <c r="H1269" i="15"/>
  <c r="F1269" i="15"/>
  <c r="E1269" i="15"/>
  <c r="AK1268" i="15"/>
  <c r="AJ1268" i="15"/>
  <c r="AI1268" i="15"/>
  <c r="AG1268" i="15"/>
  <c r="AF1268" i="15"/>
  <c r="AH1268" i="15" s="1"/>
  <c r="AN1268" i="15" s="1"/>
  <c r="Y1268" i="15"/>
  <c r="E1268" i="15"/>
  <c r="AK1267" i="15"/>
  <c r="AJ1267" i="15"/>
  <c r="AI1267" i="15"/>
  <c r="AG1267" i="15"/>
  <c r="AF1267" i="15"/>
  <c r="AH1267" i="15" s="1"/>
  <c r="AN1267" i="15" s="1"/>
  <c r="Y1267" i="15"/>
  <c r="I1267" i="15"/>
  <c r="H1267" i="15"/>
  <c r="F1267" i="15"/>
  <c r="E1267" i="15"/>
  <c r="AJ1266" i="15"/>
  <c r="AI1266" i="15"/>
  <c r="AK1266" i="15" s="1"/>
  <c r="AG1266" i="15"/>
  <c r="AF1266" i="15"/>
  <c r="AH1266" i="15" s="1"/>
  <c r="Y1266" i="15"/>
  <c r="I1266" i="15"/>
  <c r="F1266" i="15"/>
  <c r="E1266" i="15"/>
  <c r="H1266" i="15" s="1"/>
  <c r="AK1265" i="15"/>
  <c r="AJ1265" i="15"/>
  <c r="AI1265" i="15"/>
  <c r="AG1265" i="15"/>
  <c r="AF1265" i="15"/>
  <c r="AH1265" i="15" s="1"/>
  <c r="AN1265" i="15" s="1"/>
  <c r="Y1265" i="15"/>
  <c r="I1265" i="15"/>
  <c r="H1265" i="15"/>
  <c r="F1265" i="15"/>
  <c r="E1265" i="15"/>
  <c r="AJ1264" i="15"/>
  <c r="AI1264" i="15"/>
  <c r="AK1264" i="15" s="1"/>
  <c r="AG1264" i="15"/>
  <c r="AF1264" i="15"/>
  <c r="AH1264" i="15" s="1"/>
  <c r="Y1264" i="15"/>
  <c r="I1264" i="15"/>
  <c r="F1264" i="15"/>
  <c r="E1264" i="15"/>
  <c r="H1264" i="15" s="1"/>
  <c r="AJ1263" i="15"/>
  <c r="AK1263" i="15" s="1"/>
  <c r="AI1263" i="15"/>
  <c r="AG1263" i="15"/>
  <c r="AF1263" i="15"/>
  <c r="AC1263" i="15"/>
  <c r="Y1263" i="15"/>
  <c r="H1263" i="15"/>
  <c r="F1263" i="15"/>
  <c r="E1263" i="15"/>
  <c r="I1263" i="15" s="1"/>
  <c r="AJ1262" i="15"/>
  <c r="AI1262" i="15"/>
  <c r="AG1262" i="15"/>
  <c r="AH1262" i="15" s="1"/>
  <c r="AF1262" i="15"/>
  <c r="AC1262" i="15"/>
  <c r="Y1262" i="15"/>
  <c r="F1262" i="15"/>
  <c r="E1262" i="15"/>
  <c r="AJ1261" i="15"/>
  <c r="AI1261" i="15"/>
  <c r="AG1261" i="15"/>
  <c r="AF1261" i="15"/>
  <c r="AH1261" i="15" s="1"/>
  <c r="AC1261" i="15"/>
  <c r="Y1261" i="15"/>
  <c r="F1261" i="15"/>
  <c r="E1261" i="15"/>
  <c r="AJ1260" i="15"/>
  <c r="AI1260" i="15"/>
  <c r="AG1260" i="15"/>
  <c r="AF1260" i="15"/>
  <c r="AH1260" i="15" s="1"/>
  <c r="AC1260" i="15"/>
  <c r="Y1260" i="15"/>
  <c r="H1260" i="15"/>
  <c r="F1260" i="15"/>
  <c r="E1260" i="15"/>
  <c r="I1260" i="15" s="1"/>
  <c r="AJ1259" i="15"/>
  <c r="AI1259" i="15"/>
  <c r="AK1259" i="15" s="1"/>
  <c r="AG1259" i="15"/>
  <c r="AF1259" i="15"/>
  <c r="Y1259" i="15"/>
  <c r="I1259" i="15"/>
  <c r="H1259" i="15"/>
  <c r="E1259" i="15"/>
  <c r="F1259" i="15" s="1"/>
  <c r="AJ1258" i="15"/>
  <c r="AK1258" i="15" s="1"/>
  <c r="AI1258" i="15"/>
  <c r="AG1258" i="15"/>
  <c r="AF1258" i="15"/>
  <c r="Y1258" i="15"/>
  <c r="H1258" i="15"/>
  <c r="F1258" i="15"/>
  <c r="E1258" i="15"/>
  <c r="I1258" i="15" s="1"/>
  <c r="AJ1257" i="15"/>
  <c r="AI1257" i="15"/>
  <c r="AK1257" i="15" s="1"/>
  <c r="AG1257" i="15"/>
  <c r="AF1257" i="15"/>
  <c r="Y1257" i="15"/>
  <c r="E1257" i="15"/>
  <c r="F1257" i="15" s="1"/>
  <c r="AK1256" i="15"/>
  <c r="AJ1256" i="15"/>
  <c r="AI1256" i="15"/>
  <c r="AG1256" i="15"/>
  <c r="AH1256" i="15" s="1"/>
  <c r="AF1256" i="15"/>
  <c r="Y1256" i="15"/>
  <c r="E1256" i="15"/>
  <c r="AK1255" i="15"/>
  <c r="AJ1255" i="15"/>
  <c r="AI1255" i="15"/>
  <c r="AG1255" i="15"/>
  <c r="AF1255" i="15"/>
  <c r="Y1255" i="15"/>
  <c r="E1255" i="15"/>
  <c r="AJ1254" i="15"/>
  <c r="AK1254" i="15" s="1"/>
  <c r="AI1254" i="15"/>
  <c r="AG1254" i="15"/>
  <c r="AF1254" i="15"/>
  <c r="Y1254" i="15"/>
  <c r="E1254" i="15"/>
  <c r="AJ1253" i="15"/>
  <c r="AI1253" i="15"/>
  <c r="AK1253" i="15" s="1"/>
  <c r="AG1253" i="15"/>
  <c r="AH1253" i="15" s="1"/>
  <c r="AF1253" i="15"/>
  <c r="Y1253" i="15"/>
  <c r="H1253" i="15"/>
  <c r="E1253" i="15"/>
  <c r="F1253" i="15" s="1"/>
  <c r="AJ1252" i="15"/>
  <c r="AI1252" i="15"/>
  <c r="AK1252" i="15" s="1"/>
  <c r="AG1252" i="15"/>
  <c r="AH1252" i="15" s="1"/>
  <c r="AF1252" i="15"/>
  <c r="Y1252" i="15"/>
  <c r="H1252" i="15"/>
  <c r="E1252" i="15"/>
  <c r="F1252" i="15" s="1"/>
  <c r="AJ1251" i="15"/>
  <c r="AI1251" i="15"/>
  <c r="AK1251" i="15" s="1"/>
  <c r="AG1251" i="15"/>
  <c r="AH1251" i="15" s="1"/>
  <c r="AF1251" i="15"/>
  <c r="Y1251" i="15"/>
  <c r="H1251" i="15"/>
  <c r="E1251" i="15"/>
  <c r="F1251" i="15" s="1"/>
  <c r="AJ1250" i="15"/>
  <c r="AI1250" i="15"/>
  <c r="AK1250" i="15" s="1"/>
  <c r="AG1250" i="15"/>
  <c r="AH1250" i="15" s="1"/>
  <c r="AF1250" i="15"/>
  <c r="Y1250" i="15"/>
  <c r="H1250" i="15"/>
  <c r="E1250" i="15"/>
  <c r="F1250" i="15" s="1"/>
  <c r="AJ1249" i="15"/>
  <c r="AI1249" i="15"/>
  <c r="AK1249" i="15" s="1"/>
  <c r="AG1249" i="15"/>
  <c r="AH1249" i="15" s="1"/>
  <c r="AF1249" i="15"/>
  <c r="Y1249" i="15"/>
  <c r="H1249" i="15"/>
  <c r="E1249" i="15"/>
  <c r="F1249" i="15" s="1"/>
  <c r="AJ1248" i="15"/>
  <c r="AI1248" i="15"/>
  <c r="AK1248" i="15" s="1"/>
  <c r="AG1248" i="15"/>
  <c r="AH1248" i="15" s="1"/>
  <c r="AF1248" i="15"/>
  <c r="AC1248" i="15"/>
  <c r="Y1248" i="15"/>
  <c r="F1248" i="15"/>
  <c r="E1248" i="15"/>
  <c r="H1248" i="15" s="1"/>
  <c r="AJ1247" i="15"/>
  <c r="AI1247" i="15"/>
  <c r="AG1247" i="15"/>
  <c r="AF1247" i="15"/>
  <c r="AH1247" i="15" s="1"/>
  <c r="AC1247" i="15"/>
  <c r="Y1247" i="15"/>
  <c r="F1247" i="15"/>
  <c r="E1247" i="15"/>
  <c r="AJ1246" i="15"/>
  <c r="AI1246" i="15"/>
  <c r="AG1246" i="15"/>
  <c r="AF1246" i="15"/>
  <c r="AH1246" i="15" s="1"/>
  <c r="Y1246" i="15"/>
  <c r="E1246" i="15"/>
  <c r="AJ1245" i="15"/>
  <c r="AI1245" i="15"/>
  <c r="AK1245" i="15" s="1"/>
  <c r="AG1245" i="15"/>
  <c r="AF1245" i="15"/>
  <c r="Y1245" i="15"/>
  <c r="E1245" i="15"/>
  <c r="AJ1244" i="15"/>
  <c r="AI1244" i="15"/>
  <c r="AG1244" i="15"/>
  <c r="AF1244" i="15"/>
  <c r="AH1244" i="15" s="1"/>
  <c r="AC1244" i="15"/>
  <c r="Y1244" i="15"/>
  <c r="I1244" i="15"/>
  <c r="H1244" i="15"/>
  <c r="F1244" i="15"/>
  <c r="E1244" i="15"/>
  <c r="AJ1243" i="15"/>
  <c r="AI1243" i="15"/>
  <c r="AG1243" i="15"/>
  <c r="AF1243" i="15"/>
  <c r="Y1243" i="15"/>
  <c r="I1243" i="15"/>
  <c r="E1243" i="15"/>
  <c r="H1243" i="15" s="1"/>
  <c r="AJ1242" i="15"/>
  <c r="AK1242" i="15" s="1"/>
  <c r="AI1242" i="15"/>
  <c r="AG1242" i="15"/>
  <c r="AF1242" i="15"/>
  <c r="AH1242" i="15" s="1"/>
  <c r="AC1242" i="15"/>
  <c r="Y1242" i="15"/>
  <c r="F1242" i="15"/>
  <c r="E1242" i="15"/>
  <c r="AJ1241" i="15"/>
  <c r="AI1241" i="15"/>
  <c r="AK1241" i="15" s="1"/>
  <c r="AG1241" i="15"/>
  <c r="AH1241" i="15" s="1"/>
  <c r="AF1241" i="15"/>
  <c r="Y1241" i="15"/>
  <c r="E1241" i="15"/>
  <c r="AJ1240" i="15"/>
  <c r="AI1240" i="15"/>
  <c r="AK1240" i="15" s="1"/>
  <c r="AG1240" i="15"/>
  <c r="AH1240" i="15" s="1"/>
  <c r="AF1240" i="15"/>
  <c r="H1240" i="15"/>
  <c r="F1240" i="15"/>
  <c r="E1240" i="15"/>
  <c r="I1240" i="15" s="1"/>
  <c r="AJ1239" i="15"/>
  <c r="AI1239" i="15"/>
  <c r="AG1239" i="15"/>
  <c r="AF1239" i="15"/>
  <c r="Y1239" i="15"/>
  <c r="I1239" i="15"/>
  <c r="H1239" i="15"/>
  <c r="F1239" i="15"/>
  <c r="E1239" i="15"/>
  <c r="AJ1238" i="15"/>
  <c r="AI1238" i="15"/>
  <c r="AG1238" i="15"/>
  <c r="AF1238" i="15"/>
  <c r="Y1238" i="15"/>
  <c r="I1238" i="15"/>
  <c r="E1238" i="15"/>
  <c r="H1238" i="15" s="1"/>
  <c r="AJ1237" i="15"/>
  <c r="AK1237" i="15" s="1"/>
  <c r="AI1237" i="15"/>
  <c r="AG1237" i="15"/>
  <c r="AF1237" i="15"/>
  <c r="AH1237" i="15" s="1"/>
  <c r="Y1237" i="15"/>
  <c r="E1237" i="15"/>
  <c r="AJ1236" i="15"/>
  <c r="AK1236" i="15" s="1"/>
  <c r="AI1236" i="15"/>
  <c r="AG1236" i="15"/>
  <c r="AF1236" i="15"/>
  <c r="AH1236" i="15" s="1"/>
  <c r="AC1236" i="15"/>
  <c r="Y1236" i="15"/>
  <c r="H1236" i="15"/>
  <c r="F1236" i="15"/>
  <c r="E1236" i="15"/>
  <c r="I1236" i="15" s="1"/>
  <c r="AJ1235" i="15"/>
  <c r="AI1235" i="15"/>
  <c r="AK1235" i="15" s="1"/>
  <c r="AG1235" i="15"/>
  <c r="AH1235" i="15" s="1"/>
  <c r="AF1235" i="15"/>
  <c r="Y1235" i="15"/>
  <c r="H1235" i="15"/>
  <c r="E1235" i="15"/>
  <c r="F1235" i="15" s="1"/>
  <c r="AJ1234" i="15"/>
  <c r="AI1234" i="15"/>
  <c r="AK1234" i="15" s="1"/>
  <c r="AG1234" i="15"/>
  <c r="AH1234" i="15" s="1"/>
  <c r="AF1234" i="15"/>
  <c r="AC1234" i="15"/>
  <c r="Y1234" i="15"/>
  <c r="F1234" i="15"/>
  <c r="E1234" i="15"/>
  <c r="H1234" i="15" s="1"/>
  <c r="AJ1233" i="15"/>
  <c r="AI1233" i="15"/>
  <c r="AG1233" i="15"/>
  <c r="AH1233" i="15" s="1"/>
  <c r="AF1233" i="15"/>
  <c r="Y1233" i="15"/>
  <c r="I1233" i="15"/>
  <c r="F1233" i="15"/>
  <c r="E1233" i="15"/>
  <c r="H1233" i="15" s="1"/>
  <c r="AJ1232" i="15"/>
  <c r="AI1232" i="15"/>
  <c r="AK1232" i="15" s="1"/>
  <c r="AH1232" i="15"/>
  <c r="AN1232" i="15" s="1"/>
  <c r="AG1232" i="15"/>
  <c r="AF1232" i="15"/>
  <c r="Y1232" i="15"/>
  <c r="I1232" i="15"/>
  <c r="F1232" i="15"/>
  <c r="E1232" i="15"/>
  <c r="H1232" i="15" s="1"/>
  <c r="AJ1231" i="15"/>
  <c r="AI1231" i="15"/>
  <c r="AG1231" i="15"/>
  <c r="AF1231" i="15"/>
  <c r="AH1231" i="15" s="1"/>
  <c r="AC1231" i="15"/>
  <c r="Y1231" i="15"/>
  <c r="F1231" i="15"/>
  <c r="E1231" i="15"/>
  <c r="AJ1230" i="15"/>
  <c r="AI1230" i="15"/>
  <c r="AG1230" i="15"/>
  <c r="AF1230" i="15"/>
  <c r="AH1230" i="15" s="1"/>
  <c r="AC1230" i="15"/>
  <c r="Y1230" i="15"/>
  <c r="I1230" i="15"/>
  <c r="H1230" i="15"/>
  <c r="F1230" i="15"/>
  <c r="E1230" i="15"/>
  <c r="AJ1229" i="15"/>
  <c r="AI1229" i="15"/>
  <c r="AG1229" i="15"/>
  <c r="AF1229" i="15"/>
  <c r="AC1229" i="15"/>
  <c r="Y1229" i="15"/>
  <c r="F1229" i="15"/>
  <c r="E1229" i="15"/>
  <c r="I1229" i="15" s="1"/>
  <c r="AK1228" i="15"/>
  <c r="AJ1228" i="15"/>
  <c r="AI1228" i="15"/>
  <c r="AG1228" i="15"/>
  <c r="AF1228" i="15"/>
  <c r="AC1228" i="15"/>
  <c r="Y1228" i="15"/>
  <c r="I1228" i="15"/>
  <c r="F1228" i="15"/>
  <c r="E1228" i="15"/>
  <c r="H1228" i="15" s="1"/>
  <c r="AJ1227" i="15"/>
  <c r="AI1227" i="15"/>
  <c r="AK1227" i="15" s="1"/>
  <c r="AH1227" i="15"/>
  <c r="AG1227" i="15"/>
  <c r="AF1227" i="15"/>
  <c r="AC1227" i="15"/>
  <c r="Y1227" i="15"/>
  <c r="F1227" i="15"/>
  <c r="E1227" i="15"/>
  <c r="AJ1226" i="15"/>
  <c r="AI1226" i="15"/>
  <c r="AK1226" i="15" s="1"/>
  <c r="AG1226" i="15"/>
  <c r="AF1226" i="15"/>
  <c r="AC1226" i="15"/>
  <c r="Y1226" i="15"/>
  <c r="F1226" i="15"/>
  <c r="E1226" i="15"/>
  <c r="AJ1225" i="15"/>
  <c r="AK1225" i="15" s="1"/>
  <c r="AI1225" i="15"/>
  <c r="AG1225" i="15"/>
  <c r="AF1225" i="15"/>
  <c r="AH1225" i="15" s="1"/>
  <c r="AC1225" i="15"/>
  <c r="Y1225" i="15"/>
  <c r="H1225" i="15"/>
  <c r="F1225" i="15"/>
  <c r="E1225" i="15"/>
  <c r="I1225" i="15" s="1"/>
  <c r="AJ1224" i="15"/>
  <c r="AI1224" i="15"/>
  <c r="AK1224" i="15" s="1"/>
  <c r="AG1224" i="15"/>
  <c r="AH1224" i="15" s="1"/>
  <c r="AF1224" i="15"/>
  <c r="AC1224" i="15"/>
  <c r="Y1224" i="15"/>
  <c r="F1224" i="15"/>
  <c r="E1224" i="15"/>
  <c r="H1224" i="15" s="1"/>
  <c r="AJ1223" i="15"/>
  <c r="AI1223" i="15"/>
  <c r="AG1223" i="15"/>
  <c r="AF1223" i="15"/>
  <c r="AH1223" i="15" s="1"/>
  <c r="Y1223" i="15"/>
  <c r="E1223" i="15"/>
  <c r="AJ1222" i="15"/>
  <c r="AI1222" i="15"/>
  <c r="AK1222" i="15" s="1"/>
  <c r="AH1222" i="15"/>
  <c r="AN1222" i="15" s="1"/>
  <c r="AG1222" i="15"/>
  <c r="AF1222" i="15"/>
  <c r="AC1222" i="15"/>
  <c r="Y1222" i="15"/>
  <c r="F1222" i="15"/>
  <c r="E1222" i="15"/>
  <c r="AJ1221" i="15"/>
  <c r="AI1221" i="15"/>
  <c r="AK1221" i="15" s="1"/>
  <c r="AG1221" i="15"/>
  <c r="AF1221" i="15"/>
  <c r="I1221" i="15"/>
  <c r="F1221" i="15"/>
  <c r="E1221" i="15"/>
  <c r="H1221" i="15" s="1"/>
  <c r="AJ1220" i="15"/>
  <c r="AI1220" i="15"/>
  <c r="AK1220" i="15" s="1"/>
  <c r="AG1220" i="15"/>
  <c r="AF1220" i="15"/>
  <c r="AH1220" i="15" s="1"/>
  <c r="Y1220" i="15"/>
  <c r="E1220" i="15"/>
  <c r="H1220" i="15" s="1"/>
  <c r="AJ1219" i="15"/>
  <c r="AI1219" i="15"/>
  <c r="AG1219" i="15"/>
  <c r="AF1219" i="15"/>
  <c r="AH1219" i="15" s="1"/>
  <c r="AC1219" i="15"/>
  <c r="Y1219" i="15"/>
  <c r="F1219" i="15"/>
  <c r="E1219" i="15"/>
  <c r="AJ1218" i="15"/>
  <c r="AI1218" i="15"/>
  <c r="AG1218" i="15"/>
  <c r="AF1218" i="15"/>
  <c r="AH1218" i="15" s="1"/>
  <c r="AC1218" i="15"/>
  <c r="Y1218" i="15"/>
  <c r="I1218" i="15"/>
  <c r="H1218" i="15"/>
  <c r="F1218" i="15"/>
  <c r="E1218" i="15"/>
  <c r="AJ1217" i="15"/>
  <c r="AI1217" i="15"/>
  <c r="AG1217" i="15"/>
  <c r="AF1217" i="15"/>
  <c r="Y1217" i="15"/>
  <c r="I1217" i="15"/>
  <c r="E1217" i="15"/>
  <c r="H1217" i="15" s="1"/>
  <c r="AJ1216" i="15"/>
  <c r="AK1216" i="15" s="1"/>
  <c r="AI1216" i="15"/>
  <c r="AG1216" i="15"/>
  <c r="AF1216" i="15"/>
  <c r="AH1216" i="15" s="1"/>
  <c r="Y1216" i="15"/>
  <c r="E1216" i="15"/>
  <c r="AJ1215" i="15"/>
  <c r="AK1215" i="15" s="1"/>
  <c r="AI1215" i="15"/>
  <c r="AG1215" i="15"/>
  <c r="AF1215" i="15"/>
  <c r="AH1215" i="15" s="1"/>
  <c r="AC1215" i="15"/>
  <c r="Y1215" i="15"/>
  <c r="H1215" i="15"/>
  <c r="F1215" i="15"/>
  <c r="E1215" i="15"/>
  <c r="I1215" i="15" s="1"/>
  <c r="AJ1214" i="15"/>
  <c r="AI1214" i="15"/>
  <c r="AK1214" i="15" s="1"/>
  <c r="AG1214" i="15"/>
  <c r="AH1214" i="15" s="1"/>
  <c r="AF1214" i="15"/>
  <c r="AC1214" i="15"/>
  <c r="Y1214" i="15"/>
  <c r="F1214" i="15"/>
  <c r="E1214" i="15"/>
  <c r="H1214" i="15" s="1"/>
  <c r="AJ1213" i="15"/>
  <c r="AI1213" i="15"/>
  <c r="AG1213" i="15"/>
  <c r="AH1213" i="15" s="1"/>
  <c r="AF1213" i="15"/>
  <c r="Y1213" i="15"/>
  <c r="I1213" i="15"/>
  <c r="F1213" i="15"/>
  <c r="E1213" i="15"/>
  <c r="H1213" i="15" s="1"/>
  <c r="AJ1212" i="15"/>
  <c r="AI1212" i="15"/>
  <c r="AK1212" i="15" s="1"/>
  <c r="AH1212" i="15"/>
  <c r="AN1212" i="15" s="1"/>
  <c r="AG1212" i="15"/>
  <c r="AF1212" i="15"/>
  <c r="Y1212" i="15"/>
  <c r="I1212" i="15"/>
  <c r="F1212" i="15"/>
  <c r="E1212" i="15"/>
  <c r="H1212" i="15" s="1"/>
  <c r="AJ1211" i="15"/>
  <c r="AI1211" i="15"/>
  <c r="AG1211" i="15"/>
  <c r="AF1211" i="15"/>
  <c r="AH1211" i="15" s="1"/>
  <c r="Y1211" i="15"/>
  <c r="E1211" i="15"/>
  <c r="AJ1210" i="15"/>
  <c r="AI1210" i="15"/>
  <c r="AG1210" i="15"/>
  <c r="AH1210" i="15" s="1"/>
  <c r="AF1210" i="15"/>
  <c r="Y1210" i="15"/>
  <c r="I1210" i="15"/>
  <c r="F1210" i="15"/>
  <c r="E1210" i="15"/>
  <c r="H1210" i="15" s="1"/>
  <c r="AJ1209" i="15"/>
  <c r="AI1209" i="15"/>
  <c r="AK1209" i="15" s="1"/>
  <c r="AG1209" i="15"/>
  <c r="AF1209" i="15"/>
  <c r="AH1209" i="15" s="1"/>
  <c r="AN1209" i="15" s="1"/>
  <c r="Y1209" i="15"/>
  <c r="E1209" i="15"/>
  <c r="H1209" i="15" s="1"/>
  <c r="AJ1208" i="15"/>
  <c r="AI1208" i="15"/>
  <c r="AG1208" i="15"/>
  <c r="AF1208" i="15"/>
  <c r="AH1208" i="15" s="1"/>
  <c r="Y1208" i="15"/>
  <c r="E1208" i="15"/>
  <c r="AJ1207" i="15"/>
  <c r="AI1207" i="15"/>
  <c r="AK1207" i="15" s="1"/>
  <c r="AH1207" i="15"/>
  <c r="AN1207" i="15" s="1"/>
  <c r="AG1207" i="15"/>
  <c r="AF1207" i="15"/>
  <c r="Y1207" i="15"/>
  <c r="I1207" i="15"/>
  <c r="F1207" i="15"/>
  <c r="E1207" i="15"/>
  <c r="H1207" i="15" s="1"/>
  <c r="AJ1206" i="15"/>
  <c r="AI1206" i="15"/>
  <c r="AK1206" i="15" s="1"/>
  <c r="AG1206" i="15"/>
  <c r="AF1206" i="15"/>
  <c r="AH1206" i="15" s="1"/>
  <c r="AC1206" i="15"/>
  <c r="Y1206" i="15"/>
  <c r="F1206" i="15"/>
  <c r="E1206" i="15"/>
  <c r="AJ1205" i="15"/>
  <c r="AI1205" i="15"/>
  <c r="AG1205" i="15"/>
  <c r="AF1205" i="15"/>
  <c r="AH1205" i="15" s="1"/>
  <c r="Y1205" i="15"/>
  <c r="E1205" i="15"/>
  <c r="AJ1204" i="15"/>
  <c r="AI1204" i="15"/>
  <c r="AK1204" i="15" s="1"/>
  <c r="AG1204" i="15"/>
  <c r="AF1204" i="15"/>
  <c r="Y1204" i="15"/>
  <c r="E1204" i="15"/>
  <c r="AJ1203" i="15"/>
  <c r="AI1203" i="15"/>
  <c r="AG1203" i="15"/>
  <c r="AF1203" i="15"/>
  <c r="AH1203" i="15" s="1"/>
  <c r="Y1203" i="15"/>
  <c r="E1203" i="15"/>
  <c r="AJ1202" i="15"/>
  <c r="AI1202" i="15"/>
  <c r="AK1202" i="15" s="1"/>
  <c r="AG1202" i="15"/>
  <c r="AF1202" i="15"/>
  <c r="Y1202" i="15"/>
  <c r="E1202" i="15"/>
  <c r="AJ1201" i="15"/>
  <c r="AI1201" i="15"/>
  <c r="AG1201" i="15"/>
  <c r="AF1201" i="15"/>
  <c r="AH1201" i="15" s="1"/>
  <c r="Y1201" i="15"/>
  <c r="E1201" i="15"/>
  <c r="AJ1200" i="15"/>
  <c r="AI1200" i="15"/>
  <c r="AK1200" i="15" s="1"/>
  <c r="AG1200" i="15"/>
  <c r="AF1200" i="15"/>
  <c r="Y1200" i="15"/>
  <c r="E1200" i="15"/>
  <c r="AJ1199" i="15"/>
  <c r="AI1199" i="15"/>
  <c r="AG1199" i="15"/>
  <c r="AF1199" i="15"/>
  <c r="AH1199" i="15" s="1"/>
  <c r="Y1199" i="15"/>
  <c r="E1199" i="15"/>
  <c r="AJ1198" i="15"/>
  <c r="AI1198" i="15"/>
  <c r="AK1198" i="15" s="1"/>
  <c r="AG1198" i="15"/>
  <c r="AF1198" i="15"/>
  <c r="Y1198" i="15"/>
  <c r="E1198" i="15"/>
  <c r="AJ1197" i="15"/>
  <c r="AI1197" i="15"/>
  <c r="AG1197" i="15"/>
  <c r="AF1197" i="15"/>
  <c r="AH1197" i="15" s="1"/>
  <c r="Y1197" i="15"/>
  <c r="E1197" i="15"/>
  <c r="AJ1196" i="15"/>
  <c r="AI1196" i="15"/>
  <c r="AK1196" i="15" s="1"/>
  <c r="AG1196" i="15"/>
  <c r="AF1196" i="15"/>
  <c r="Y1196" i="15"/>
  <c r="E1196" i="15"/>
  <c r="AJ1195" i="15"/>
  <c r="AI1195" i="15"/>
  <c r="AG1195" i="15"/>
  <c r="AF1195" i="15"/>
  <c r="AH1195" i="15" s="1"/>
  <c r="Y1195" i="15"/>
  <c r="E1195" i="15"/>
  <c r="AJ1194" i="15"/>
  <c r="AI1194" i="15"/>
  <c r="AK1194" i="15" s="1"/>
  <c r="AG1194" i="15"/>
  <c r="AF1194" i="15"/>
  <c r="Y1194" i="15"/>
  <c r="E1194" i="15"/>
  <c r="AJ1193" i="15"/>
  <c r="AI1193" i="15"/>
  <c r="AG1193" i="15"/>
  <c r="AF1193" i="15"/>
  <c r="AH1193" i="15" s="1"/>
  <c r="Y1193" i="15"/>
  <c r="E1193" i="15"/>
  <c r="AJ1192" i="15"/>
  <c r="AI1192" i="15"/>
  <c r="AK1192" i="15" s="1"/>
  <c r="AG1192" i="15"/>
  <c r="AF1192" i="15"/>
  <c r="Y1192" i="15"/>
  <c r="E1192" i="15"/>
  <c r="AJ1191" i="15"/>
  <c r="AI1191" i="15"/>
  <c r="AG1191" i="15"/>
  <c r="AF1191" i="15"/>
  <c r="AH1191" i="15" s="1"/>
  <c r="Y1191" i="15"/>
  <c r="E1191" i="15"/>
  <c r="AJ1190" i="15"/>
  <c r="AI1190" i="15"/>
  <c r="AK1190" i="15" s="1"/>
  <c r="AG1190" i="15"/>
  <c r="AF1190" i="15"/>
  <c r="Y1190" i="15"/>
  <c r="E1190" i="15"/>
  <c r="AJ1189" i="15"/>
  <c r="AI1189" i="15"/>
  <c r="AG1189" i="15"/>
  <c r="AF1189" i="15"/>
  <c r="AH1189" i="15" s="1"/>
  <c r="Y1189" i="15"/>
  <c r="E1189" i="15"/>
  <c r="AJ1188" i="15"/>
  <c r="AI1188" i="15"/>
  <c r="AK1188" i="15" s="1"/>
  <c r="AG1188" i="15"/>
  <c r="AF1188" i="15"/>
  <c r="Y1188" i="15"/>
  <c r="E1188" i="15"/>
  <c r="AJ1187" i="15"/>
  <c r="AI1187" i="15"/>
  <c r="AG1187" i="15"/>
  <c r="AF1187" i="15"/>
  <c r="AH1187" i="15" s="1"/>
  <c r="Y1187" i="15"/>
  <c r="E1187" i="15"/>
  <c r="AJ1186" i="15"/>
  <c r="AI1186" i="15"/>
  <c r="AK1186" i="15" s="1"/>
  <c r="AG1186" i="15"/>
  <c r="AF1186" i="15"/>
  <c r="Y1186" i="15"/>
  <c r="E1186" i="15"/>
  <c r="AJ1185" i="15"/>
  <c r="AI1185" i="15"/>
  <c r="AG1185" i="15"/>
  <c r="AF1185" i="15"/>
  <c r="AH1185" i="15" s="1"/>
  <c r="Y1185" i="15"/>
  <c r="E1185" i="15"/>
  <c r="AJ1184" i="15"/>
  <c r="AI1184" i="15"/>
  <c r="AK1184" i="15" s="1"/>
  <c r="AG1184" i="15"/>
  <c r="AF1184" i="15"/>
  <c r="Y1184" i="15"/>
  <c r="E1184" i="15"/>
  <c r="AJ1183" i="15"/>
  <c r="AI1183" i="15"/>
  <c r="AG1183" i="15"/>
  <c r="AF1183" i="15"/>
  <c r="AH1183" i="15" s="1"/>
  <c r="Y1183" i="15"/>
  <c r="E1183" i="15"/>
  <c r="AJ1182" i="15"/>
  <c r="AI1182" i="15"/>
  <c r="AK1182" i="15" s="1"/>
  <c r="AG1182" i="15"/>
  <c r="AF1182" i="15"/>
  <c r="Y1182" i="15"/>
  <c r="E1182" i="15"/>
  <c r="AJ1181" i="15"/>
  <c r="AI1181" i="15"/>
  <c r="AG1181" i="15"/>
  <c r="AF1181" i="15"/>
  <c r="AH1181" i="15" s="1"/>
  <c r="Y1181" i="15"/>
  <c r="E1181" i="15"/>
  <c r="AJ1180" i="15"/>
  <c r="AI1180" i="15"/>
  <c r="AK1180" i="15" s="1"/>
  <c r="AG1180" i="15"/>
  <c r="AF1180" i="15"/>
  <c r="AC1180" i="15"/>
  <c r="Y1180" i="15"/>
  <c r="I1180" i="15"/>
  <c r="F1180" i="15"/>
  <c r="E1180" i="15"/>
  <c r="H1180" i="15" s="1"/>
  <c r="AJ1179" i="15"/>
  <c r="AK1179" i="15" s="1"/>
  <c r="AI1179" i="15"/>
  <c r="AG1179" i="15"/>
  <c r="AF1179" i="15"/>
  <c r="AC1179" i="15"/>
  <c r="Y1179" i="15"/>
  <c r="H1179" i="15"/>
  <c r="F1179" i="15"/>
  <c r="E1179" i="15"/>
  <c r="I1179" i="15" s="1"/>
  <c r="AJ1178" i="15"/>
  <c r="AI1178" i="15"/>
  <c r="AK1178" i="15" s="1"/>
  <c r="AG1178" i="15"/>
  <c r="AF1178" i="15"/>
  <c r="AH1178" i="15" s="1"/>
  <c r="Y1178" i="15"/>
  <c r="E1178" i="15"/>
  <c r="F1178" i="15" s="1"/>
  <c r="AK1177" i="15"/>
  <c r="AJ1177" i="15"/>
  <c r="AI1177" i="15"/>
  <c r="AG1177" i="15"/>
  <c r="AF1177" i="15"/>
  <c r="Y1177" i="15"/>
  <c r="E1177" i="15"/>
  <c r="AJ1176" i="15"/>
  <c r="AI1176" i="15"/>
  <c r="AK1176" i="15" s="1"/>
  <c r="AG1176" i="15"/>
  <c r="AH1176" i="15" s="1"/>
  <c r="AF1176" i="15"/>
  <c r="Y1176" i="15"/>
  <c r="I1176" i="15"/>
  <c r="H1176" i="15"/>
  <c r="E1176" i="15"/>
  <c r="F1176" i="15" s="1"/>
  <c r="AJ1175" i="15"/>
  <c r="AI1175" i="15"/>
  <c r="AK1175" i="15" s="1"/>
  <c r="AG1175" i="15"/>
  <c r="AH1175" i="15" s="1"/>
  <c r="AF1175" i="15"/>
  <c r="Y1175" i="15"/>
  <c r="I1175" i="15"/>
  <c r="H1175" i="15"/>
  <c r="E1175" i="15"/>
  <c r="F1175" i="15" s="1"/>
  <c r="AJ1174" i="15"/>
  <c r="AK1174" i="15" s="1"/>
  <c r="AI1174" i="15"/>
  <c r="AG1174" i="15"/>
  <c r="AF1174" i="15"/>
  <c r="AH1174" i="15" s="1"/>
  <c r="Y1174" i="15"/>
  <c r="E1174" i="15"/>
  <c r="F1174" i="15" s="1"/>
  <c r="AK1173" i="15"/>
  <c r="AJ1173" i="15"/>
  <c r="AI1173" i="15"/>
  <c r="AG1173" i="15"/>
  <c r="AF1173" i="15"/>
  <c r="Y1173" i="15"/>
  <c r="E1173" i="15"/>
  <c r="AJ1172" i="15"/>
  <c r="AI1172" i="15"/>
  <c r="AK1172" i="15" s="1"/>
  <c r="AG1172" i="15"/>
  <c r="AH1172" i="15" s="1"/>
  <c r="AF1172" i="15"/>
  <c r="Y1172" i="15"/>
  <c r="E1172" i="15"/>
  <c r="AJ1171" i="15"/>
  <c r="AI1171" i="15"/>
  <c r="AG1171" i="15"/>
  <c r="AF1171" i="15"/>
  <c r="Y1171" i="15"/>
  <c r="E1171" i="15"/>
  <c r="F1171" i="15" s="1"/>
  <c r="AJ1170" i="15"/>
  <c r="AI1170" i="15"/>
  <c r="AK1170" i="15" s="1"/>
  <c r="AH1170" i="15"/>
  <c r="AG1170" i="15"/>
  <c r="AF1170" i="15"/>
  <c r="Y1170" i="15"/>
  <c r="I1170" i="15"/>
  <c r="E1170" i="15"/>
  <c r="H1170" i="15" s="1"/>
  <c r="AJ1169" i="15"/>
  <c r="AI1169" i="15"/>
  <c r="AK1169" i="15" s="1"/>
  <c r="AG1169" i="15"/>
  <c r="AF1169" i="15"/>
  <c r="AH1169" i="15" s="1"/>
  <c r="AN1169" i="15" s="1"/>
  <c r="Y1169" i="15"/>
  <c r="I1169" i="15"/>
  <c r="E1169" i="15"/>
  <c r="H1169" i="15" s="1"/>
  <c r="AJ1168" i="15"/>
  <c r="AI1168" i="15"/>
  <c r="AG1168" i="15"/>
  <c r="AF1168" i="15"/>
  <c r="AH1168" i="15" s="1"/>
  <c r="Y1168" i="15"/>
  <c r="E1168" i="15"/>
  <c r="H1168" i="15" s="1"/>
  <c r="AJ1167" i="15"/>
  <c r="AI1167" i="15"/>
  <c r="AG1167" i="15"/>
  <c r="AF1167" i="15"/>
  <c r="AH1167" i="15" s="1"/>
  <c r="AC1167" i="15"/>
  <c r="Y1167" i="15"/>
  <c r="F1167" i="15"/>
  <c r="E1167" i="15"/>
  <c r="AJ1166" i="15"/>
  <c r="AI1166" i="15"/>
  <c r="AG1166" i="15"/>
  <c r="AF1166" i="15"/>
  <c r="AH1166" i="15" s="1"/>
  <c r="Y1166" i="15"/>
  <c r="E1166" i="15"/>
  <c r="AJ1165" i="15"/>
  <c r="AI1165" i="15"/>
  <c r="AK1165" i="15" s="1"/>
  <c r="AG1165" i="15"/>
  <c r="AF1165" i="15"/>
  <c r="Y1165" i="15"/>
  <c r="E1165" i="15"/>
  <c r="AJ1164" i="15"/>
  <c r="AI1164" i="15"/>
  <c r="AG1164" i="15"/>
  <c r="AF1164" i="15"/>
  <c r="AH1164" i="15" s="1"/>
  <c r="Y1164" i="15"/>
  <c r="E1164" i="15"/>
  <c r="AJ1163" i="15"/>
  <c r="AI1163" i="15"/>
  <c r="AK1163" i="15" s="1"/>
  <c r="AG1163" i="15"/>
  <c r="AF1163" i="15"/>
  <c r="Y1163" i="15"/>
  <c r="E1163" i="15"/>
  <c r="AJ1162" i="15"/>
  <c r="AI1162" i="15"/>
  <c r="AG1162" i="15"/>
  <c r="AF1162" i="15"/>
  <c r="AH1162" i="15" s="1"/>
  <c r="Y1162" i="15"/>
  <c r="E1162" i="15"/>
  <c r="AJ1161" i="15"/>
  <c r="AI1161" i="15"/>
  <c r="AK1161" i="15" s="1"/>
  <c r="AG1161" i="15"/>
  <c r="AF1161" i="15"/>
  <c r="Y1161" i="15"/>
  <c r="E1161" i="15"/>
  <c r="AJ1160" i="15"/>
  <c r="AI1160" i="15"/>
  <c r="AG1160" i="15"/>
  <c r="AF1160" i="15"/>
  <c r="AH1160" i="15" s="1"/>
  <c r="AC1160" i="15"/>
  <c r="Y1160" i="15"/>
  <c r="I1160" i="15"/>
  <c r="H1160" i="15"/>
  <c r="F1160" i="15"/>
  <c r="E1160" i="15"/>
  <c r="AJ1159" i="15"/>
  <c r="AI1159" i="15"/>
  <c r="AG1159" i="15"/>
  <c r="AF1159" i="15"/>
  <c r="AC1159" i="15"/>
  <c r="Y1159" i="15"/>
  <c r="F1159" i="15"/>
  <c r="E1159" i="15"/>
  <c r="AJ1158" i="15"/>
  <c r="AI1158" i="15"/>
  <c r="AK1158" i="15" s="1"/>
  <c r="AG1158" i="15"/>
  <c r="AH1158" i="15" s="1"/>
  <c r="AF1158" i="15"/>
  <c r="AC1158" i="15"/>
  <c r="Y1158" i="15"/>
  <c r="I1158" i="15"/>
  <c r="F1158" i="15"/>
  <c r="E1158" i="15"/>
  <c r="H1158" i="15" s="1"/>
  <c r="AJ1157" i="15"/>
  <c r="AI1157" i="15"/>
  <c r="AK1157" i="15" s="1"/>
  <c r="AG1157" i="15"/>
  <c r="AF1157" i="15"/>
  <c r="AH1157" i="15" s="1"/>
  <c r="AN1157" i="15" s="1"/>
  <c r="Y1157" i="15"/>
  <c r="I1157" i="15"/>
  <c r="E1157" i="15"/>
  <c r="H1157" i="15" s="1"/>
  <c r="AJ1156" i="15"/>
  <c r="AI1156" i="15"/>
  <c r="AK1156" i="15" s="1"/>
  <c r="AN1156" i="15" s="1"/>
  <c r="AG1156" i="15"/>
  <c r="AF1156" i="15"/>
  <c r="AH1156" i="15" s="1"/>
  <c r="AC1156" i="15"/>
  <c r="Y1156" i="15"/>
  <c r="F1156" i="15"/>
  <c r="E1156" i="15"/>
  <c r="AJ1155" i="15"/>
  <c r="AI1155" i="15"/>
  <c r="AG1155" i="15"/>
  <c r="AF1155" i="15"/>
  <c r="AH1155" i="15" s="1"/>
  <c r="AC1155" i="15"/>
  <c r="Y1155" i="15"/>
  <c r="H1155" i="15"/>
  <c r="F1155" i="15"/>
  <c r="E1155" i="15"/>
  <c r="I1155" i="15" s="1"/>
  <c r="AJ1154" i="15"/>
  <c r="AI1154" i="15"/>
  <c r="AG1154" i="15"/>
  <c r="AF1154" i="15"/>
  <c r="AC1154" i="15"/>
  <c r="Y1154" i="15"/>
  <c r="I1154" i="15"/>
  <c r="F1154" i="15"/>
  <c r="E1154" i="15"/>
  <c r="H1154" i="15" s="1"/>
  <c r="AK1153" i="15"/>
  <c r="AJ1153" i="15"/>
  <c r="AI1153" i="15"/>
  <c r="AG1153" i="15"/>
  <c r="AF1153" i="15"/>
  <c r="Y1153" i="15"/>
  <c r="E1153" i="15"/>
  <c r="AJ1152" i="15"/>
  <c r="AI1152" i="15"/>
  <c r="AK1152" i="15" s="1"/>
  <c r="AG1152" i="15"/>
  <c r="AH1152" i="15" s="1"/>
  <c r="AF1152" i="15"/>
  <c r="Y1152" i="15"/>
  <c r="I1152" i="15"/>
  <c r="H1152" i="15"/>
  <c r="E1152" i="15"/>
  <c r="F1152" i="15" s="1"/>
  <c r="AJ1151" i="15"/>
  <c r="AK1151" i="15" s="1"/>
  <c r="AG1151" i="15"/>
  <c r="AF1151" i="15"/>
  <c r="Y1151" i="15"/>
  <c r="I1151" i="15"/>
  <c r="H1151" i="15"/>
  <c r="F1151" i="15"/>
  <c r="E1151" i="15"/>
  <c r="AJ1150" i="15"/>
  <c r="AI1150" i="15"/>
  <c r="AG1150" i="15"/>
  <c r="AF1150" i="15"/>
  <c r="AC1150" i="15"/>
  <c r="Y1150" i="15"/>
  <c r="F1150" i="15"/>
  <c r="E1150" i="15"/>
  <c r="AJ1149" i="15"/>
  <c r="AI1149" i="15"/>
  <c r="AK1149" i="15" s="1"/>
  <c r="AG1149" i="15"/>
  <c r="AH1149" i="15" s="1"/>
  <c r="AF1149" i="15"/>
  <c r="Y1149" i="15"/>
  <c r="I1149" i="15"/>
  <c r="H1149" i="15"/>
  <c r="E1149" i="15"/>
  <c r="F1149" i="15" s="1"/>
  <c r="AJ1148" i="15"/>
  <c r="AI1148" i="15"/>
  <c r="AK1148" i="15" s="1"/>
  <c r="AG1148" i="15"/>
  <c r="AH1148" i="15" s="1"/>
  <c r="AF1148" i="15"/>
  <c r="AC1148" i="15"/>
  <c r="Y1148" i="15"/>
  <c r="F1148" i="15"/>
  <c r="E1148" i="15"/>
  <c r="H1148" i="15" s="1"/>
  <c r="AJ1147" i="15"/>
  <c r="AI1147" i="15"/>
  <c r="AG1147" i="15"/>
  <c r="AH1147" i="15" s="1"/>
  <c r="AF1147" i="15"/>
  <c r="Y1147" i="15"/>
  <c r="E1147" i="15"/>
  <c r="AJ1146" i="15"/>
  <c r="AI1146" i="15"/>
  <c r="AG1146" i="15"/>
  <c r="AH1146" i="15" s="1"/>
  <c r="AF1146" i="15"/>
  <c r="Y1146" i="15"/>
  <c r="E1146" i="15"/>
  <c r="AJ1145" i="15"/>
  <c r="AI1145" i="15"/>
  <c r="AG1145" i="15"/>
  <c r="AH1145" i="15" s="1"/>
  <c r="AF1145" i="15"/>
  <c r="Y1145" i="15"/>
  <c r="E1145" i="15"/>
  <c r="AJ1144" i="15"/>
  <c r="AI1144" i="15"/>
  <c r="AK1144" i="15" s="1"/>
  <c r="AH1144" i="15"/>
  <c r="AN1144" i="15" s="1"/>
  <c r="AG1144" i="15"/>
  <c r="AF1144" i="15"/>
  <c r="Y1144" i="15"/>
  <c r="I1144" i="15"/>
  <c r="E1144" i="15"/>
  <c r="H1144" i="15" s="1"/>
  <c r="AJ1143" i="15"/>
  <c r="AI1143" i="15"/>
  <c r="AK1143" i="15" s="1"/>
  <c r="AG1143" i="15"/>
  <c r="AF1143" i="15"/>
  <c r="AH1143" i="15" s="1"/>
  <c r="Y1143" i="15"/>
  <c r="I1143" i="15"/>
  <c r="E1143" i="15"/>
  <c r="H1143" i="15" s="1"/>
  <c r="AJ1142" i="15"/>
  <c r="AI1142" i="15"/>
  <c r="AK1142" i="15" s="1"/>
  <c r="AG1142" i="15"/>
  <c r="AF1142" i="15"/>
  <c r="AH1142" i="15" s="1"/>
  <c r="AC1142" i="15"/>
  <c r="Y1142" i="15"/>
  <c r="F1142" i="15"/>
  <c r="E1142" i="15"/>
  <c r="AJ1141" i="15"/>
  <c r="AI1141" i="15"/>
  <c r="AG1141" i="15"/>
  <c r="AF1141" i="15"/>
  <c r="AH1141" i="15" s="1"/>
  <c r="AC1141" i="15"/>
  <c r="Y1141" i="15"/>
  <c r="H1141" i="15"/>
  <c r="F1141" i="15"/>
  <c r="E1141" i="15"/>
  <c r="I1141" i="15" s="1"/>
  <c r="AJ1140" i="15"/>
  <c r="AI1140" i="15"/>
  <c r="AG1140" i="15"/>
  <c r="AF1140" i="15"/>
  <c r="AC1140" i="15"/>
  <c r="Y1140" i="15"/>
  <c r="I1140" i="15"/>
  <c r="F1140" i="15"/>
  <c r="E1140" i="15"/>
  <c r="H1140" i="15" s="1"/>
  <c r="AK1139" i="15"/>
  <c r="AJ1139" i="15"/>
  <c r="AI1139" i="15"/>
  <c r="AG1139" i="15"/>
  <c r="AF1139" i="15"/>
  <c r="Y1139" i="15"/>
  <c r="E1139" i="15"/>
  <c r="AJ1138" i="15"/>
  <c r="AI1138" i="15"/>
  <c r="AK1138" i="15" s="1"/>
  <c r="AG1138" i="15"/>
  <c r="AH1138" i="15" s="1"/>
  <c r="AF1138" i="15"/>
  <c r="Y1138" i="15"/>
  <c r="I1138" i="15"/>
  <c r="H1138" i="15"/>
  <c r="E1138" i="15"/>
  <c r="F1138" i="15" s="1"/>
  <c r="AJ1137" i="15"/>
  <c r="AI1137" i="15"/>
  <c r="AK1137" i="15" s="1"/>
  <c r="AG1137" i="15"/>
  <c r="AH1137" i="15" s="1"/>
  <c r="AF1137" i="15"/>
  <c r="Y1137" i="15"/>
  <c r="I1137" i="15"/>
  <c r="H1137" i="15"/>
  <c r="E1137" i="15"/>
  <c r="F1137" i="15" s="1"/>
  <c r="AJ1136" i="15"/>
  <c r="AK1136" i="15" s="1"/>
  <c r="AI1136" i="15"/>
  <c r="AG1136" i="15"/>
  <c r="AF1136" i="15"/>
  <c r="AC1136" i="15"/>
  <c r="Y1136" i="15"/>
  <c r="F1136" i="15"/>
  <c r="E1136" i="15"/>
  <c r="AJ1135" i="15"/>
  <c r="AI1135" i="15"/>
  <c r="AK1135" i="15" s="1"/>
  <c r="AH1135" i="15"/>
  <c r="AN1135" i="15" s="1"/>
  <c r="AG1135" i="15"/>
  <c r="AF1135" i="15"/>
  <c r="AC1135" i="15"/>
  <c r="Y1135" i="15"/>
  <c r="F1135" i="15"/>
  <c r="E1135" i="15"/>
  <c r="AJ1134" i="15"/>
  <c r="AI1134" i="15"/>
  <c r="AK1134" i="15" s="1"/>
  <c r="AG1134" i="15"/>
  <c r="AF1134" i="15"/>
  <c r="AC1134" i="15"/>
  <c r="Y1134" i="15"/>
  <c r="F1134" i="15"/>
  <c r="E1134" i="15"/>
  <c r="AJ1133" i="15"/>
  <c r="AK1133" i="15" s="1"/>
  <c r="AI1133" i="15"/>
  <c r="AG1133" i="15"/>
  <c r="AF1133" i="15"/>
  <c r="AH1133" i="15" s="1"/>
  <c r="Y1133" i="15"/>
  <c r="H1133" i="15"/>
  <c r="F1133" i="15"/>
  <c r="E1133" i="15"/>
  <c r="I1133" i="15" s="1"/>
  <c r="AJ1132" i="15"/>
  <c r="AI1132" i="15"/>
  <c r="AG1132" i="15"/>
  <c r="AF1132" i="15"/>
  <c r="Y1132" i="15"/>
  <c r="I1132" i="15"/>
  <c r="H1132" i="15"/>
  <c r="F1132" i="15"/>
  <c r="E1132" i="15"/>
  <c r="AJ1131" i="15"/>
  <c r="AI1131" i="15"/>
  <c r="AG1131" i="15"/>
  <c r="AF1131" i="15"/>
  <c r="Y1131" i="15"/>
  <c r="I1131" i="15"/>
  <c r="E1131" i="15"/>
  <c r="H1131" i="15" s="1"/>
  <c r="AJ1130" i="15"/>
  <c r="AK1130" i="15" s="1"/>
  <c r="AI1130" i="15"/>
  <c r="AG1130" i="15"/>
  <c r="AF1130" i="15"/>
  <c r="AH1130" i="15" s="1"/>
  <c r="Y1130" i="15"/>
  <c r="E1130" i="15"/>
  <c r="AJ1129" i="15"/>
  <c r="AK1129" i="15" s="1"/>
  <c r="AI1129" i="15"/>
  <c r="AG1129" i="15"/>
  <c r="AF1129" i="15"/>
  <c r="AH1129" i="15" s="1"/>
  <c r="Y1129" i="15"/>
  <c r="H1129" i="15"/>
  <c r="F1129" i="15"/>
  <c r="E1129" i="15"/>
  <c r="I1129" i="15" s="1"/>
  <c r="AJ1128" i="15"/>
  <c r="AI1128" i="15"/>
  <c r="AG1128" i="15"/>
  <c r="AF1128" i="15"/>
  <c r="Y1128" i="15"/>
  <c r="I1128" i="15"/>
  <c r="H1128" i="15"/>
  <c r="F1128" i="15"/>
  <c r="E1128" i="15"/>
  <c r="AJ1127" i="15"/>
  <c r="AI1127" i="15"/>
  <c r="AG1127" i="15"/>
  <c r="AF1127" i="15"/>
  <c r="Y1127" i="15"/>
  <c r="I1127" i="15"/>
  <c r="E1127" i="15"/>
  <c r="H1127" i="15" s="1"/>
  <c r="AJ1126" i="15"/>
  <c r="AK1126" i="15" s="1"/>
  <c r="AI1126" i="15"/>
  <c r="AG1126" i="15"/>
  <c r="AF1126" i="15"/>
  <c r="AH1126" i="15" s="1"/>
  <c r="Y1126" i="15"/>
  <c r="E1126" i="15"/>
  <c r="AJ1125" i="15"/>
  <c r="AK1125" i="15" s="1"/>
  <c r="AI1125" i="15"/>
  <c r="AG1125" i="15"/>
  <c r="AF1125" i="15"/>
  <c r="AH1125" i="15" s="1"/>
  <c r="Y1125" i="15"/>
  <c r="H1125" i="15"/>
  <c r="F1125" i="15"/>
  <c r="E1125" i="15"/>
  <c r="I1125" i="15" s="1"/>
  <c r="AJ1124" i="15"/>
  <c r="AI1124" i="15"/>
  <c r="AG1124" i="15"/>
  <c r="AF1124" i="15"/>
  <c r="Y1124" i="15"/>
  <c r="I1124" i="15"/>
  <c r="H1124" i="15"/>
  <c r="F1124" i="15"/>
  <c r="E1124" i="15"/>
  <c r="AJ1123" i="15"/>
  <c r="AI1123" i="15"/>
  <c r="AG1123" i="15"/>
  <c r="AF1123" i="15"/>
  <c r="Y1123" i="15"/>
  <c r="I1123" i="15"/>
  <c r="E1123" i="15"/>
  <c r="H1123" i="15" s="1"/>
  <c r="AJ1122" i="15"/>
  <c r="AK1122" i="15" s="1"/>
  <c r="AI1122" i="15"/>
  <c r="AG1122" i="15"/>
  <c r="AF1122" i="15"/>
  <c r="AH1122" i="15" s="1"/>
  <c r="Y1122" i="15"/>
  <c r="E1122" i="15"/>
  <c r="AJ1121" i="15"/>
  <c r="AK1121" i="15" s="1"/>
  <c r="AI1121" i="15"/>
  <c r="AG1121" i="15"/>
  <c r="AF1121" i="15"/>
  <c r="AH1121" i="15" s="1"/>
  <c r="Y1121" i="15"/>
  <c r="H1121" i="15"/>
  <c r="F1121" i="15"/>
  <c r="E1121" i="15"/>
  <c r="I1121" i="15" s="1"/>
  <c r="AJ1120" i="15"/>
  <c r="AI1120" i="15"/>
  <c r="AG1120" i="15"/>
  <c r="AF1120" i="15"/>
  <c r="Y1120" i="15"/>
  <c r="I1120" i="15"/>
  <c r="H1120" i="15"/>
  <c r="F1120" i="15"/>
  <c r="E1120" i="15"/>
  <c r="AJ1119" i="15"/>
  <c r="AI1119" i="15"/>
  <c r="AG1119" i="15"/>
  <c r="AF1119" i="15"/>
  <c r="Y1119" i="15"/>
  <c r="I1119" i="15"/>
  <c r="E1119" i="15"/>
  <c r="H1119" i="15" s="1"/>
  <c r="AJ1118" i="15"/>
  <c r="AK1118" i="15" s="1"/>
  <c r="AI1118" i="15"/>
  <c r="AG1118" i="15"/>
  <c r="AF1118" i="15"/>
  <c r="AH1118" i="15" s="1"/>
  <c r="AC1118" i="15"/>
  <c r="Y1118" i="15"/>
  <c r="H1118" i="15"/>
  <c r="F1118" i="15"/>
  <c r="E1118" i="15"/>
  <c r="I1118" i="15" s="1"/>
  <c r="AJ1117" i="15"/>
  <c r="AI1117" i="15"/>
  <c r="AK1117" i="15" s="1"/>
  <c r="AG1117" i="15"/>
  <c r="AH1117" i="15" s="1"/>
  <c r="AF1117" i="15"/>
  <c r="Y1117" i="15"/>
  <c r="I1117" i="15"/>
  <c r="H1117" i="15"/>
  <c r="E1117" i="15"/>
  <c r="F1117" i="15" s="1"/>
  <c r="AJ1116" i="15"/>
  <c r="AK1116" i="15" s="1"/>
  <c r="AI1116" i="15"/>
  <c r="AG1116" i="15"/>
  <c r="AF1116" i="15"/>
  <c r="AC1116" i="15"/>
  <c r="Y1116" i="15"/>
  <c r="F1116" i="15"/>
  <c r="E1116" i="15"/>
  <c r="AJ1115" i="15"/>
  <c r="AI1115" i="15"/>
  <c r="AK1115" i="15" s="1"/>
  <c r="AH1115" i="15"/>
  <c r="AN1115" i="15" s="1"/>
  <c r="AG1115" i="15"/>
  <c r="AF1115" i="15"/>
  <c r="Y1115" i="15"/>
  <c r="I1115" i="15"/>
  <c r="E1115" i="15"/>
  <c r="H1115" i="15" s="1"/>
  <c r="AJ1114" i="15"/>
  <c r="AI1114" i="15"/>
  <c r="AK1114" i="15" s="1"/>
  <c r="AH1114" i="15"/>
  <c r="AN1114" i="15" s="1"/>
  <c r="AG1114" i="15"/>
  <c r="AF1114" i="15"/>
  <c r="Y1114" i="15"/>
  <c r="I1114" i="15"/>
  <c r="E1114" i="15"/>
  <c r="H1114" i="15" s="1"/>
  <c r="AJ1113" i="15"/>
  <c r="AI1113" i="15"/>
  <c r="AK1113" i="15" s="1"/>
  <c r="AH1113" i="15"/>
  <c r="AG1113" i="15"/>
  <c r="AF1113" i="15"/>
  <c r="Y1113" i="15"/>
  <c r="I1113" i="15"/>
  <c r="E1113" i="15"/>
  <c r="H1113" i="15" s="1"/>
  <c r="AJ1112" i="15"/>
  <c r="AI1112" i="15"/>
  <c r="AK1112" i="15" s="1"/>
  <c r="AG1112" i="15"/>
  <c r="AF1112" i="15"/>
  <c r="AH1112" i="15" s="1"/>
  <c r="AC1112" i="15"/>
  <c r="Y1112" i="15"/>
  <c r="F1112" i="15"/>
  <c r="E1112" i="15"/>
  <c r="AJ1111" i="15"/>
  <c r="AI1111" i="15"/>
  <c r="AG1111" i="15"/>
  <c r="AF1111" i="15"/>
  <c r="AH1111" i="15" s="1"/>
  <c r="Y1111" i="15"/>
  <c r="E1111" i="15"/>
  <c r="AJ1110" i="15"/>
  <c r="AI1110" i="15"/>
  <c r="AK1110" i="15" s="1"/>
  <c r="AG1110" i="15"/>
  <c r="AF1110" i="15"/>
  <c r="AC1110" i="15"/>
  <c r="Y1110" i="15"/>
  <c r="I1110" i="15"/>
  <c r="F1110" i="15"/>
  <c r="E1110" i="15"/>
  <c r="H1110" i="15" s="1"/>
  <c r="AJ1109" i="15"/>
  <c r="AK1109" i="15" s="1"/>
  <c r="AI1109" i="15"/>
  <c r="AG1109" i="15"/>
  <c r="AF1109" i="15"/>
  <c r="AH1109" i="15" s="1"/>
  <c r="Y1109" i="15"/>
  <c r="E1109" i="15"/>
  <c r="AJ1108" i="15"/>
  <c r="AK1108" i="15" s="1"/>
  <c r="AI1108" i="15"/>
  <c r="AG1108" i="15"/>
  <c r="AF1108" i="15"/>
  <c r="AH1108" i="15" s="1"/>
  <c r="Y1108" i="15"/>
  <c r="H1108" i="15"/>
  <c r="F1108" i="15"/>
  <c r="E1108" i="15"/>
  <c r="I1108" i="15" s="1"/>
  <c r="AJ1107" i="15"/>
  <c r="AI1107" i="15"/>
  <c r="AG1107" i="15"/>
  <c r="AF1107" i="15"/>
  <c r="AC1107" i="15"/>
  <c r="Y1107" i="15"/>
  <c r="I1107" i="15"/>
  <c r="F1107" i="15"/>
  <c r="E1107" i="15"/>
  <c r="H1107" i="15" s="1"/>
  <c r="AK1106" i="15"/>
  <c r="AJ1106" i="15"/>
  <c r="AI1106" i="15"/>
  <c r="AG1106" i="15"/>
  <c r="AF1106" i="15"/>
  <c r="AC1106" i="15"/>
  <c r="Y1106" i="15"/>
  <c r="I1106" i="15"/>
  <c r="F1106" i="15"/>
  <c r="E1106" i="15"/>
  <c r="H1106" i="15" s="1"/>
  <c r="AJ1105" i="15"/>
  <c r="AI1105" i="15"/>
  <c r="AK1105" i="15" s="1"/>
  <c r="AG1105" i="15"/>
  <c r="AF1105" i="15"/>
  <c r="AH1105" i="15" s="1"/>
  <c r="AC1105" i="15"/>
  <c r="Y1105" i="15"/>
  <c r="F1105" i="15"/>
  <c r="E1105" i="15"/>
  <c r="AJ1104" i="15"/>
  <c r="AI1104" i="15"/>
  <c r="AG1104" i="15"/>
  <c r="AF1104" i="15"/>
  <c r="AH1104" i="15" s="1"/>
  <c r="AC1104" i="15"/>
  <c r="Y1104" i="15"/>
  <c r="H1104" i="15"/>
  <c r="F1104" i="15"/>
  <c r="E1104" i="15"/>
  <c r="I1104" i="15" s="1"/>
  <c r="AJ1103" i="15"/>
  <c r="AI1103" i="15"/>
  <c r="AG1103" i="15"/>
  <c r="AF1103" i="15"/>
  <c r="Y1103" i="15"/>
  <c r="I1103" i="15"/>
  <c r="H1103" i="15"/>
  <c r="F1103" i="15"/>
  <c r="E1103" i="15"/>
  <c r="AJ1102" i="15"/>
  <c r="AI1102" i="15"/>
  <c r="AG1102" i="15"/>
  <c r="AF1102" i="15"/>
  <c r="Y1102" i="15"/>
  <c r="I1102" i="15"/>
  <c r="E1102" i="15"/>
  <c r="H1102" i="15" s="1"/>
  <c r="AJ1101" i="15"/>
  <c r="AK1101" i="15" s="1"/>
  <c r="AI1101" i="15"/>
  <c r="AG1101" i="15"/>
  <c r="AF1101" i="15"/>
  <c r="AH1101" i="15" s="1"/>
  <c r="Y1101" i="15"/>
  <c r="E1101" i="15"/>
  <c r="AJ1100" i="15"/>
  <c r="AK1100" i="15" s="1"/>
  <c r="AI1100" i="15"/>
  <c r="AG1100" i="15"/>
  <c r="AF1100" i="15"/>
  <c r="AH1100" i="15" s="1"/>
  <c r="AN1100" i="15" s="1"/>
  <c r="AC1100" i="15"/>
  <c r="Y1100" i="15"/>
  <c r="I1100" i="15"/>
  <c r="H1100" i="15"/>
  <c r="F1100" i="15"/>
  <c r="E1100" i="15"/>
  <c r="AJ1099" i="15"/>
  <c r="AK1099" i="15" s="1"/>
  <c r="AI1099" i="15"/>
  <c r="AG1099" i="15"/>
  <c r="AF1099" i="15"/>
  <c r="Y1099" i="15"/>
  <c r="E1099" i="15"/>
  <c r="F1099" i="15" s="1"/>
  <c r="AK1098" i="15"/>
  <c r="AJ1098" i="15"/>
  <c r="AI1098" i="15"/>
  <c r="AG1098" i="15"/>
  <c r="AF1098" i="15"/>
  <c r="AC1098" i="15"/>
  <c r="Y1098" i="15"/>
  <c r="I1098" i="15"/>
  <c r="F1098" i="15"/>
  <c r="E1098" i="15"/>
  <c r="H1098" i="15" s="1"/>
  <c r="AJ1097" i="15"/>
  <c r="AI1097" i="15"/>
  <c r="AK1097" i="15" s="1"/>
  <c r="AG1097" i="15"/>
  <c r="AF1097" i="15"/>
  <c r="AH1097" i="15" s="1"/>
  <c r="AN1097" i="15" s="1"/>
  <c r="Y1097" i="15"/>
  <c r="E1097" i="15"/>
  <c r="H1097" i="15" s="1"/>
  <c r="AJ1096" i="15"/>
  <c r="AI1096" i="15"/>
  <c r="AG1096" i="15"/>
  <c r="AF1096" i="15"/>
  <c r="AH1096" i="15" s="1"/>
  <c r="AC1096" i="15"/>
  <c r="Y1096" i="15"/>
  <c r="F1096" i="15"/>
  <c r="E1096" i="15"/>
  <c r="AJ1095" i="15"/>
  <c r="AI1095" i="15"/>
  <c r="AG1095" i="15"/>
  <c r="AF1095" i="15"/>
  <c r="AH1095" i="15" s="1"/>
  <c r="AC1095" i="15"/>
  <c r="Y1095" i="15"/>
  <c r="I1095" i="15"/>
  <c r="H1095" i="15"/>
  <c r="F1095" i="15"/>
  <c r="E1095" i="15"/>
  <c r="AJ1094" i="15"/>
  <c r="AI1094" i="15"/>
  <c r="AG1094" i="15"/>
  <c r="AF1094" i="15"/>
  <c r="AC1094" i="15"/>
  <c r="Y1094" i="15"/>
  <c r="F1094" i="15"/>
  <c r="E1094" i="15"/>
  <c r="AJ1093" i="15"/>
  <c r="AI1093" i="15"/>
  <c r="AK1093" i="15" s="1"/>
  <c r="AG1093" i="15"/>
  <c r="AH1093" i="15" s="1"/>
  <c r="AF1093" i="15"/>
  <c r="Y1093" i="15"/>
  <c r="I1093" i="15"/>
  <c r="H1093" i="15"/>
  <c r="E1093" i="15"/>
  <c r="F1093" i="15" s="1"/>
  <c r="AJ1092" i="15"/>
  <c r="AI1092" i="15"/>
  <c r="AG1092" i="15"/>
  <c r="AH1092" i="15" s="1"/>
  <c r="AF1092" i="15"/>
  <c r="Y1092" i="15"/>
  <c r="I1092" i="15"/>
  <c r="H1092" i="15"/>
  <c r="E1092" i="15"/>
  <c r="F1092" i="15" s="1"/>
  <c r="AK1091" i="15"/>
  <c r="AJ1091" i="15"/>
  <c r="AI1091" i="15"/>
  <c r="AG1091" i="15"/>
  <c r="AF1091" i="15"/>
  <c r="AC1091" i="15"/>
  <c r="Y1091" i="15"/>
  <c r="F1091" i="15"/>
  <c r="E1091" i="15"/>
  <c r="AJ1090" i="15"/>
  <c r="AI1090" i="15"/>
  <c r="AK1090" i="15" s="1"/>
  <c r="AH1090" i="15"/>
  <c r="AN1090" i="15" s="1"/>
  <c r="AG1090" i="15"/>
  <c r="AF1090" i="15"/>
  <c r="AC1090" i="15"/>
  <c r="Y1090" i="15"/>
  <c r="E1090" i="15"/>
  <c r="AJ1089" i="15"/>
  <c r="AI1089" i="15"/>
  <c r="AK1089" i="15" s="1"/>
  <c r="AG1089" i="15"/>
  <c r="AF1089" i="15"/>
  <c r="AC1089" i="15"/>
  <c r="Y1089" i="15"/>
  <c r="I1089" i="15"/>
  <c r="F1089" i="15"/>
  <c r="E1089" i="15"/>
  <c r="H1089" i="15" s="1"/>
  <c r="AJ1088" i="15"/>
  <c r="AK1088" i="15" s="1"/>
  <c r="AI1088" i="15"/>
  <c r="AG1088" i="15"/>
  <c r="AF1088" i="15"/>
  <c r="AH1088" i="15" s="1"/>
  <c r="AC1088" i="15"/>
  <c r="Y1088" i="15"/>
  <c r="F1088" i="15"/>
  <c r="E1088" i="15"/>
  <c r="AJ1087" i="15"/>
  <c r="AI1087" i="15"/>
  <c r="AK1087" i="15" s="1"/>
  <c r="AG1087" i="15"/>
  <c r="AH1087" i="15" s="1"/>
  <c r="AF1087" i="15"/>
  <c r="AC1087" i="15"/>
  <c r="Y1087" i="15"/>
  <c r="I1087" i="15"/>
  <c r="F1087" i="15"/>
  <c r="E1087" i="15"/>
  <c r="H1087" i="15" s="1"/>
  <c r="AJ1086" i="15"/>
  <c r="AI1086" i="15"/>
  <c r="AG1086" i="15"/>
  <c r="AF1086" i="15"/>
  <c r="AH1086" i="15" s="1"/>
  <c r="AC1086" i="15"/>
  <c r="Y1086" i="15"/>
  <c r="F1086" i="15"/>
  <c r="E1086" i="15"/>
  <c r="AJ1085" i="15"/>
  <c r="AI1085" i="15"/>
  <c r="AG1085" i="15"/>
  <c r="AF1085" i="15"/>
  <c r="AH1085" i="15" s="1"/>
  <c r="Y1085" i="15"/>
  <c r="E1085" i="15"/>
  <c r="AJ1084" i="15"/>
  <c r="AI1084" i="15"/>
  <c r="AK1084" i="15" s="1"/>
  <c r="AG1084" i="15"/>
  <c r="AF1084" i="15"/>
  <c r="AC1084" i="15"/>
  <c r="Y1084" i="15"/>
  <c r="I1084" i="15"/>
  <c r="F1084" i="15"/>
  <c r="E1084" i="15"/>
  <c r="H1084" i="15" s="1"/>
  <c r="AJ1083" i="15"/>
  <c r="AK1083" i="15" s="1"/>
  <c r="AI1083" i="15"/>
  <c r="AG1083" i="15"/>
  <c r="AF1083" i="15"/>
  <c r="AH1083" i="15" s="1"/>
  <c r="Y1083" i="15"/>
  <c r="F1083" i="15"/>
  <c r="E1083" i="15"/>
  <c r="AJ1082" i="15"/>
  <c r="AK1082" i="15" s="1"/>
  <c r="AI1082" i="15"/>
  <c r="AG1082" i="15"/>
  <c r="AF1082" i="15"/>
  <c r="AC1082" i="15"/>
  <c r="Y1082" i="15"/>
  <c r="H1082" i="15"/>
  <c r="F1082" i="15"/>
  <c r="E1082" i="15"/>
  <c r="I1082" i="15" s="1"/>
  <c r="AJ1081" i="15"/>
  <c r="AI1081" i="15"/>
  <c r="AK1081" i="15" s="1"/>
  <c r="AG1081" i="15"/>
  <c r="AH1081" i="15" s="1"/>
  <c r="AF1081" i="15"/>
  <c r="Y1081" i="15"/>
  <c r="H1081" i="15"/>
  <c r="E1081" i="15"/>
  <c r="F1081" i="15" s="1"/>
  <c r="AJ1080" i="15"/>
  <c r="AI1080" i="15"/>
  <c r="AG1080" i="15"/>
  <c r="AH1080" i="15" s="1"/>
  <c r="AF1080" i="15"/>
  <c r="AC1080" i="15"/>
  <c r="Y1080" i="15"/>
  <c r="I1080" i="15"/>
  <c r="F1080" i="15"/>
  <c r="E1080" i="15"/>
  <c r="H1080" i="15" s="1"/>
  <c r="AJ1079" i="15"/>
  <c r="AI1079" i="15"/>
  <c r="AG1079" i="15"/>
  <c r="AF1079" i="15"/>
  <c r="AH1079" i="15" s="1"/>
  <c r="AC1079" i="15"/>
  <c r="Y1079" i="15"/>
  <c r="F1079" i="15"/>
  <c r="E1079" i="15"/>
  <c r="AJ1078" i="15"/>
  <c r="AI1078" i="15"/>
  <c r="AK1078" i="15" s="1"/>
  <c r="AG1078" i="15"/>
  <c r="AF1078" i="15"/>
  <c r="AH1078" i="15" s="1"/>
  <c r="AN1078" i="15" s="1"/>
  <c r="AC1078" i="15"/>
  <c r="Y1078" i="15"/>
  <c r="H1078" i="15"/>
  <c r="F1078" i="15"/>
  <c r="E1078" i="15"/>
  <c r="I1078" i="15" s="1"/>
  <c r="AJ1077" i="15"/>
  <c r="AI1077" i="15"/>
  <c r="AG1077" i="15"/>
  <c r="AF1077" i="15"/>
  <c r="AH1077" i="15" s="1"/>
  <c r="AC1077" i="15"/>
  <c r="Y1077" i="15"/>
  <c r="F1077" i="15"/>
  <c r="E1077" i="15"/>
  <c r="AJ1076" i="15"/>
  <c r="AI1076" i="15"/>
  <c r="AK1076" i="15" s="1"/>
  <c r="AG1076" i="15"/>
  <c r="AH1076" i="15" s="1"/>
  <c r="AF1076" i="15"/>
  <c r="Y1076" i="15"/>
  <c r="H1076" i="15"/>
  <c r="E1076" i="15"/>
  <c r="F1076" i="15" s="1"/>
  <c r="AJ1075" i="15"/>
  <c r="AI1075" i="15"/>
  <c r="AK1075" i="15" s="1"/>
  <c r="AG1075" i="15"/>
  <c r="AH1075" i="15" s="1"/>
  <c r="AF1075" i="15"/>
  <c r="Y1075" i="15"/>
  <c r="H1075" i="15"/>
  <c r="E1075" i="15"/>
  <c r="F1075" i="15" s="1"/>
  <c r="AJ1074" i="15"/>
  <c r="AI1074" i="15"/>
  <c r="AK1074" i="15" s="1"/>
  <c r="AG1074" i="15"/>
  <c r="AH1074" i="15" s="1"/>
  <c r="AF1074" i="15"/>
  <c r="AC1074" i="15"/>
  <c r="Y1074" i="15"/>
  <c r="I1074" i="15"/>
  <c r="F1074" i="15"/>
  <c r="E1074" i="15"/>
  <c r="H1074" i="15" s="1"/>
  <c r="AJ1073" i="15"/>
  <c r="AI1073" i="15"/>
  <c r="AG1073" i="15"/>
  <c r="AF1073" i="15"/>
  <c r="AH1073" i="15" s="1"/>
  <c r="Y1073" i="15"/>
  <c r="E1073" i="15"/>
  <c r="AJ1072" i="15"/>
  <c r="AI1072" i="15"/>
  <c r="AH1072" i="15"/>
  <c r="AG1072" i="15"/>
  <c r="AF1072" i="15"/>
  <c r="Y1072" i="15"/>
  <c r="I1072" i="15"/>
  <c r="F1072" i="15"/>
  <c r="E1072" i="15"/>
  <c r="H1072" i="15" s="1"/>
  <c r="AJ1071" i="15"/>
  <c r="AI1071" i="15"/>
  <c r="AK1071" i="15" s="1"/>
  <c r="AH1071" i="15"/>
  <c r="AG1071" i="15"/>
  <c r="AF1071" i="15"/>
  <c r="Y1071" i="15"/>
  <c r="I1071" i="15"/>
  <c r="F1071" i="15"/>
  <c r="E1071" i="15"/>
  <c r="H1071" i="15" s="1"/>
  <c r="AJ1070" i="15"/>
  <c r="AI1070" i="15"/>
  <c r="AG1070" i="15"/>
  <c r="AF1070" i="15"/>
  <c r="AH1070" i="15" s="1"/>
  <c r="Y1070" i="15"/>
  <c r="F1070" i="15"/>
  <c r="E1070" i="15"/>
  <c r="AJ1069" i="15"/>
  <c r="AI1069" i="15"/>
  <c r="AG1069" i="15"/>
  <c r="AF1069" i="15"/>
  <c r="AH1069" i="15" s="1"/>
  <c r="Y1069" i="15"/>
  <c r="E1069" i="15"/>
  <c r="AJ1068" i="15"/>
  <c r="AI1068" i="15"/>
  <c r="AG1068" i="15"/>
  <c r="AF1068" i="15"/>
  <c r="AH1068" i="15" s="1"/>
  <c r="AC1068" i="15"/>
  <c r="Y1068" i="15"/>
  <c r="F1068" i="15"/>
  <c r="E1068" i="15"/>
  <c r="AJ1067" i="15"/>
  <c r="AI1067" i="15"/>
  <c r="AG1067" i="15"/>
  <c r="AF1067" i="15"/>
  <c r="AH1067" i="15" s="1"/>
  <c r="AC1067" i="15"/>
  <c r="Y1067" i="15"/>
  <c r="H1067" i="15"/>
  <c r="F1067" i="15"/>
  <c r="E1067" i="15"/>
  <c r="I1067" i="15" s="1"/>
  <c r="AJ1066" i="15"/>
  <c r="AI1066" i="15"/>
  <c r="AG1066" i="15"/>
  <c r="AF1066" i="15"/>
  <c r="AC1066" i="15"/>
  <c r="Y1066" i="15"/>
  <c r="H1066" i="15"/>
  <c r="F1066" i="15"/>
  <c r="E1066" i="15"/>
  <c r="I1066" i="15" s="1"/>
  <c r="AK1065" i="15"/>
  <c r="AJ1065" i="15"/>
  <c r="AI1065" i="15"/>
  <c r="AG1065" i="15"/>
  <c r="AF1065" i="15"/>
  <c r="AC1065" i="15"/>
  <c r="Y1065" i="15"/>
  <c r="F1065" i="15"/>
  <c r="E1065" i="15"/>
  <c r="AJ1064" i="15"/>
  <c r="AI1064" i="15"/>
  <c r="AH1064" i="15"/>
  <c r="AG1064" i="15"/>
  <c r="AF1064" i="15"/>
  <c r="AC1064" i="15"/>
  <c r="Y1064" i="15"/>
  <c r="F1064" i="15"/>
  <c r="E1064" i="15"/>
  <c r="AJ1063" i="15"/>
  <c r="AI1063" i="15"/>
  <c r="AK1063" i="15" s="1"/>
  <c r="AG1063" i="15"/>
  <c r="AF1063" i="15"/>
  <c r="AC1063" i="15"/>
  <c r="Y1063" i="15"/>
  <c r="F1063" i="15"/>
  <c r="E1063" i="15"/>
  <c r="AJ1062" i="15"/>
  <c r="AK1062" i="15" s="1"/>
  <c r="AI1062" i="15"/>
  <c r="AG1062" i="15"/>
  <c r="AF1062" i="15"/>
  <c r="AH1062" i="15" s="1"/>
  <c r="AC1062" i="15"/>
  <c r="Y1062" i="15"/>
  <c r="F1062" i="15"/>
  <c r="E1062" i="15"/>
  <c r="AJ1061" i="15"/>
  <c r="AI1061" i="15"/>
  <c r="AK1061" i="15" s="1"/>
  <c r="AG1061" i="15"/>
  <c r="AH1061" i="15" s="1"/>
  <c r="AF1061" i="15"/>
  <c r="AC1061" i="15"/>
  <c r="Y1061" i="15"/>
  <c r="I1061" i="15"/>
  <c r="F1061" i="15"/>
  <c r="E1061" i="15"/>
  <c r="H1061" i="15" s="1"/>
  <c r="AJ1060" i="15"/>
  <c r="AI1060" i="15"/>
  <c r="AK1060" i="15" s="1"/>
  <c r="AG1060" i="15"/>
  <c r="AF1060" i="15"/>
  <c r="AH1060" i="15" s="1"/>
  <c r="Y1060" i="15"/>
  <c r="E1060" i="15"/>
  <c r="AJ1059" i="15"/>
  <c r="AI1059" i="15"/>
  <c r="AG1059" i="15"/>
  <c r="AH1059" i="15" s="1"/>
  <c r="AF1059" i="15"/>
  <c r="Y1059" i="15"/>
  <c r="I1059" i="15"/>
  <c r="F1059" i="15"/>
  <c r="E1059" i="15"/>
  <c r="H1059" i="15" s="1"/>
  <c r="AJ1058" i="15"/>
  <c r="AI1058" i="15"/>
  <c r="AK1058" i="15" s="1"/>
  <c r="AH1058" i="15"/>
  <c r="AN1058" i="15" s="1"/>
  <c r="AG1058" i="15"/>
  <c r="AF1058" i="15"/>
  <c r="Y1058" i="15"/>
  <c r="I1058" i="15"/>
  <c r="F1058" i="15"/>
  <c r="E1058" i="15"/>
  <c r="H1058" i="15" s="1"/>
  <c r="AJ1057" i="15"/>
  <c r="AI1057" i="15"/>
  <c r="AG1057" i="15"/>
  <c r="AF1057" i="15"/>
  <c r="AH1057" i="15" s="1"/>
  <c r="Y1057" i="15"/>
  <c r="F1057" i="15"/>
  <c r="E1057" i="15"/>
  <c r="AJ1056" i="15"/>
  <c r="AI1056" i="15"/>
  <c r="AH1056" i="15"/>
  <c r="AG1056" i="15"/>
  <c r="AF1056" i="15"/>
  <c r="AC1056" i="15"/>
  <c r="Y1056" i="15"/>
  <c r="F1056" i="15"/>
  <c r="E1056" i="15"/>
  <c r="AJ1055" i="15"/>
  <c r="AI1055" i="15"/>
  <c r="AK1055" i="15" s="1"/>
  <c r="AG1055" i="15"/>
  <c r="AF1055" i="15"/>
  <c r="AC1055" i="15"/>
  <c r="Y1055" i="15"/>
  <c r="F1055" i="15"/>
  <c r="E1055" i="15"/>
  <c r="AJ1054" i="15"/>
  <c r="AK1054" i="15" s="1"/>
  <c r="AI1054" i="15"/>
  <c r="AG1054" i="15"/>
  <c r="AF1054" i="15"/>
  <c r="AH1054" i="15" s="1"/>
  <c r="AN1054" i="15" s="1"/>
  <c r="Y1054" i="15"/>
  <c r="E1054" i="15"/>
  <c r="AJ1053" i="15"/>
  <c r="AK1053" i="15" s="1"/>
  <c r="AI1053" i="15"/>
  <c r="AG1053" i="15"/>
  <c r="AF1053" i="15"/>
  <c r="AH1053" i="15" s="1"/>
  <c r="Y1053" i="15"/>
  <c r="H1053" i="15"/>
  <c r="F1053" i="15"/>
  <c r="E1053" i="15"/>
  <c r="I1053" i="15" s="1"/>
  <c r="AJ1052" i="15"/>
  <c r="AI1052" i="15"/>
  <c r="AG1052" i="15"/>
  <c r="AF1052" i="15"/>
  <c r="Y1052" i="15"/>
  <c r="I1052" i="15"/>
  <c r="H1052" i="15"/>
  <c r="F1052" i="15"/>
  <c r="E1052" i="15"/>
  <c r="AJ1051" i="15"/>
  <c r="AK1051" i="15" s="1"/>
  <c r="AI1051" i="15"/>
  <c r="AG1051" i="15"/>
  <c r="AF1051" i="15"/>
  <c r="W1051" i="15"/>
  <c r="Y1051" i="15" s="1"/>
  <c r="H1051" i="15"/>
  <c r="E1051" i="15"/>
  <c r="F1051" i="15" s="1"/>
  <c r="AJ1050" i="15"/>
  <c r="AI1050" i="15"/>
  <c r="AK1050" i="15" s="1"/>
  <c r="AG1050" i="15"/>
  <c r="AH1050" i="15" s="1"/>
  <c r="AF1050" i="15"/>
  <c r="Y1050" i="15"/>
  <c r="H1050" i="15"/>
  <c r="E1050" i="15"/>
  <c r="F1050" i="15" s="1"/>
  <c r="AJ1049" i="15"/>
  <c r="AI1049" i="15"/>
  <c r="AK1049" i="15" s="1"/>
  <c r="AG1049" i="15"/>
  <c r="AH1049" i="15" s="1"/>
  <c r="AF1049" i="15"/>
  <c r="Y1049" i="15"/>
  <c r="H1049" i="15"/>
  <c r="E1049" i="15"/>
  <c r="F1049" i="15" s="1"/>
  <c r="AJ1048" i="15"/>
  <c r="AI1048" i="15"/>
  <c r="AK1048" i="15" s="1"/>
  <c r="AG1048" i="15"/>
  <c r="AH1048" i="15" s="1"/>
  <c r="AF1048" i="15"/>
  <c r="AC1048" i="15"/>
  <c r="Y1048" i="15"/>
  <c r="F1048" i="15"/>
  <c r="E1048" i="15"/>
  <c r="AJ1047" i="15"/>
  <c r="AI1047" i="15"/>
  <c r="AG1047" i="15"/>
  <c r="AF1047" i="15"/>
  <c r="AH1047" i="15" s="1"/>
  <c r="AC1047" i="15"/>
  <c r="Y1047" i="15"/>
  <c r="F1047" i="15"/>
  <c r="E1047" i="15"/>
  <c r="AJ1046" i="15"/>
  <c r="AI1046" i="15"/>
  <c r="AG1046" i="15"/>
  <c r="AF1046" i="15"/>
  <c r="AH1046" i="15" s="1"/>
  <c r="Y1046" i="15"/>
  <c r="E1046" i="15"/>
  <c r="AJ1045" i="15"/>
  <c r="AI1045" i="15"/>
  <c r="AK1045" i="15" s="1"/>
  <c r="AG1045" i="15"/>
  <c r="AF1045" i="15"/>
  <c r="AC1045" i="15"/>
  <c r="Y1045" i="15"/>
  <c r="F1045" i="15"/>
  <c r="E1045" i="15"/>
  <c r="AJ1044" i="15"/>
  <c r="AI1044" i="15"/>
  <c r="AH1044" i="15"/>
  <c r="AG1044" i="15"/>
  <c r="AF1044" i="15"/>
  <c r="AC1044" i="15"/>
  <c r="Y1044" i="15"/>
  <c r="F1044" i="15"/>
  <c r="E1044" i="15"/>
  <c r="AK1043" i="15"/>
  <c r="AJ1043" i="15"/>
  <c r="AI1043" i="15"/>
  <c r="AG1043" i="15"/>
  <c r="AF1043" i="15"/>
  <c r="AC1043" i="15"/>
  <c r="Y1043" i="15"/>
  <c r="I1043" i="15"/>
  <c r="F1043" i="15"/>
  <c r="E1043" i="15"/>
  <c r="H1043" i="15" s="1"/>
  <c r="AJ1042" i="15"/>
  <c r="AI1042" i="15"/>
  <c r="AK1042" i="15" s="1"/>
  <c r="AH1042" i="15"/>
  <c r="AN1042" i="15" s="1"/>
  <c r="AG1042" i="15"/>
  <c r="AF1042" i="15"/>
  <c r="Y1042" i="15"/>
  <c r="I1042" i="15"/>
  <c r="F1042" i="15"/>
  <c r="E1042" i="15"/>
  <c r="H1042" i="15" s="1"/>
  <c r="AJ1041" i="15"/>
  <c r="AI1041" i="15"/>
  <c r="AG1041" i="15"/>
  <c r="AF1041" i="15"/>
  <c r="AC1041" i="15"/>
  <c r="Y1041" i="15"/>
  <c r="F1041" i="15"/>
  <c r="E1041" i="15"/>
  <c r="AJ1040" i="15"/>
  <c r="AI1040" i="15"/>
  <c r="AG1040" i="15"/>
  <c r="AF1040" i="15"/>
  <c r="AH1040" i="15" s="1"/>
  <c r="AC1040" i="15"/>
  <c r="Y1040" i="15"/>
  <c r="H1040" i="15"/>
  <c r="F1040" i="15"/>
  <c r="E1040" i="15"/>
  <c r="I1040" i="15" s="1"/>
  <c r="AJ1039" i="15"/>
  <c r="AI1039" i="15"/>
  <c r="AH1039" i="15"/>
  <c r="AG1039" i="15"/>
  <c r="AF1039" i="15"/>
  <c r="AC1039" i="15"/>
  <c r="Y1039" i="15"/>
  <c r="F1039" i="15"/>
  <c r="E1039" i="15"/>
  <c r="I1039" i="15" s="1"/>
  <c r="AJ1038" i="15"/>
  <c r="AK1038" i="15" s="1"/>
  <c r="AI1038" i="15"/>
  <c r="AG1038" i="15"/>
  <c r="AF1038" i="15"/>
  <c r="Y1038" i="15"/>
  <c r="E1038" i="15"/>
  <c r="AJ1037" i="15"/>
  <c r="AI1037" i="15"/>
  <c r="AG1037" i="15"/>
  <c r="AH1037" i="15" s="1"/>
  <c r="AF1037" i="15"/>
  <c r="Y1037" i="15"/>
  <c r="E1037" i="15"/>
  <c r="AJ1036" i="15"/>
  <c r="AI1036" i="15"/>
  <c r="AK1036" i="15" s="1"/>
  <c r="AG1036" i="15"/>
  <c r="AH1036" i="15" s="1"/>
  <c r="AF1036" i="15"/>
  <c r="AC1036" i="15"/>
  <c r="Y1036" i="15"/>
  <c r="I1036" i="15"/>
  <c r="F1036" i="15"/>
  <c r="E1036" i="15"/>
  <c r="H1036" i="15" s="1"/>
  <c r="AJ1035" i="15"/>
  <c r="AI1035" i="15"/>
  <c r="AK1035" i="15" s="1"/>
  <c r="AG1035" i="15"/>
  <c r="AF1035" i="15"/>
  <c r="AC1035" i="15"/>
  <c r="Y1035" i="15"/>
  <c r="F1035" i="15"/>
  <c r="E1035" i="15"/>
  <c r="AJ1034" i="15"/>
  <c r="AI1034" i="15"/>
  <c r="AK1034" i="15" s="1"/>
  <c r="AG1034" i="15"/>
  <c r="AF1034" i="15"/>
  <c r="AC1034" i="15"/>
  <c r="Y1034" i="15"/>
  <c r="F1034" i="15"/>
  <c r="E1034" i="15"/>
  <c r="AJ1033" i="15"/>
  <c r="AI1033" i="15"/>
  <c r="AK1033" i="15" s="1"/>
  <c r="AH1033" i="15"/>
  <c r="AG1033" i="15"/>
  <c r="AF1033" i="15"/>
  <c r="Y1033" i="15"/>
  <c r="I1033" i="15"/>
  <c r="E1033" i="15"/>
  <c r="H1033" i="15" s="1"/>
  <c r="AJ1032" i="15"/>
  <c r="AI1032" i="15"/>
  <c r="AK1032" i="15" s="1"/>
  <c r="AH1032" i="15"/>
  <c r="AG1032" i="15"/>
  <c r="AF1032" i="15"/>
  <c r="Y1032" i="15"/>
  <c r="I1032" i="15"/>
  <c r="E1032" i="15"/>
  <c r="H1032" i="15" s="1"/>
  <c r="AJ1031" i="15"/>
  <c r="AI1031" i="15"/>
  <c r="AK1031" i="15" s="1"/>
  <c r="AG1031" i="15"/>
  <c r="AF1031" i="15"/>
  <c r="AH1031" i="15" s="1"/>
  <c r="Y1031" i="15"/>
  <c r="I1031" i="15"/>
  <c r="E1031" i="15"/>
  <c r="H1031" i="15" s="1"/>
  <c r="AJ1030" i="15"/>
  <c r="AI1030" i="15"/>
  <c r="AK1030" i="15" s="1"/>
  <c r="AG1030" i="15"/>
  <c r="AF1030" i="15"/>
  <c r="AH1030" i="15" s="1"/>
  <c r="AC1030" i="15"/>
  <c r="Y1030" i="15"/>
  <c r="F1030" i="15"/>
  <c r="E1030" i="15"/>
  <c r="AJ1029" i="15"/>
  <c r="AI1029" i="15"/>
  <c r="AG1029" i="15"/>
  <c r="AF1029" i="15"/>
  <c r="AH1029" i="15" s="1"/>
  <c r="AC1029" i="15"/>
  <c r="Y1029" i="15"/>
  <c r="F1029" i="15"/>
  <c r="E1029" i="15"/>
  <c r="AJ1028" i="15"/>
  <c r="AK1028" i="15" s="1"/>
  <c r="AI1028" i="15"/>
  <c r="AG1028" i="15"/>
  <c r="AF1028" i="15"/>
  <c r="AC1028" i="15"/>
  <c r="Y1028" i="15"/>
  <c r="I1028" i="15"/>
  <c r="H1028" i="15"/>
  <c r="F1028" i="15"/>
  <c r="E1028" i="15"/>
  <c r="AK1027" i="15"/>
  <c r="AJ1027" i="15"/>
  <c r="AI1027" i="15"/>
  <c r="AG1027" i="15"/>
  <c r="AF1027" i="15"/>
  <c r="Y1027" i="15"/>
  <c r="E1027" i="15"/>
  <c r="AJ1026" i="15"/>
  <c r="AI1026" i="15"/>
  <c r="AK1026" i="15" s="1"/>
  <c r="AG1026" i="15"/>
  <c r="AH1026" i="15" s="1"/>
  <c r="AF1026" i="15"/>
  <c r="AC1026" i="15"/>
  <c r="Y1026" i="15"/>
  <c r="I1026" i="15"/>
  <c r="F1026" i="15"/>
  <c r="E1026" i="15"/>
  <c r="H1026" i="15" s="1"/>
  <c r="AJ1025" i="15"/>
  <c r="AI1025" i="15"/>
  <c r="AK1025" i="15" s="1"/>
  <c r="AG1025" i="15"/>
  <c r="AF1025" i="15"/>
  <c r="AH1025" i="15" s="1"/>
  <c r="AC1025" i="15"/>
  <c r="Y1025" i="15"/>
  <c r="F1025" i="15"/>
  <c r="E1025" i="15"/>
  <c r="AJ1024" i="15"/>
  <c r="AI1024" i="15"/>
  <c r="AG1024" i="15"/>
  <c r="AF1024" i="15"/>
  <c r="AH1024" i="15" s="1"/>
  <c r="AC1024" i="15"/>
  <c r="Y1024" i="15"/>
  <c r="F1024" i="15"/>
  <c r="E1024" i="15"/>
  <c r="AJ1023" i="15"/>
  <c r="AK1023" i="15" s="1"/>
  <c r="AI1023" i="15"/>
  <c r="AG1023" i="15"/>
  <c r="AF1023" i="15"/>
  <c r="AH1023" i="15" s="1"/>
  <c r="AN1023" i="15" s="1"/>
  <c r="AC1023" i="15"/>
  <c r="Y1023" i="15"/>
  <c r="I1023" i="15"/>
  <c r="H1023" i="15"/>
  <c r="F1023" i="15"/>
  <c r="E1023" i="15"/>
  <c r="AJ1022" i="15"/>
  <c r="AK1022" i="15" s="1"/>
  <c r="AI1022" i="15"/>
  <c r="AG1022" i="15"/>
  <c r="AF1022" i="15"/>
  <c r="Y1022" i="15"/>
  <c r="E1022" i="15"/>
  <c r="AJ1021" i="15"/>
  <c r="AI1021" i="15"/>
  <c r="AK1021" i="15" s="1"/>
  <c r="AG1021" i="15"/>
  <c r="AH1021" i="15" s="1"/>
  <c r="AF1021" i="15"/>
  <c r="AC1021" i="15"/>
  <c r="Y1021" i="15"/>
  <c r="I1021" i="15"/>
  <c r="F1021" i="15"/>
  <c r="E1021" i="15"/>
  <c r="H1021" i="15" s="1"/>
  <c r="AJ1020" i="15"/>
  <c r="AI1020" i="15"/>
  <c r="AG1020" i="15"/>
  <c r="AF1020" i="15"/>
  <c r="AH1020" i="15" s="1"/>
  <c r="Y1020" i="15"/>
  <c r="I1020" i="15"/>
  <c r="E1020" i="15"/>
  <c r="H1020" i="15" s="1"/>
  <c r="AJ1019" i="15"/>
  <c r="AI1019" i="15"/>
  <c r="AG1019" i="15"/>
  <c r="AF1019" i="15"/>
  <c r="AH1019" i="15" s="1"/>
  <c r="Y1019" i="15"/>
  <c r="E1019" i="15"/>
  <c r="AJ1018" i="15"/>
  <c r="AI1018" i="15"/>
  <c r="AG1018" i="15"/>
  <c r="AF1018" i="15"/>
  <c r="AC1018" i="15"/>
  <c r="Y1018" i="15"/>
  <c r="F1018" i="15"/>
  <c r="E1018" i="15"/>
  <c r="AJ1017" i="15"/>
  <c r="AI1017" i="15"/>
  <c r="AG1017" i="15"/>
  <c r="AF1017" i="15"/>
  <c r="Y1017" i="15"/>
  <c r="E1017" i="15"/>
  <c r="AJ1016" i="15"/>
  <c r="AI1016" i="15"/>
  <c r="AG1016" i="15"/>
  <c r="AF1016" i="15"/>
  <c r="AC1016" i="15"/>
  <c r="Y1016" i="15"/>
  <c r="F1016" i="15"/>
  <c r="E1016" i="15"/>
  <c r="AJ1015" i="15"/>
  <c r="AK1015" i="15" s="1"/>
  <c r="AI1015" i="15"/>
  <c r="AG1015" i="15"/>
  <c r="AF1015" i="15"/>
  <c r="AH1015" i="15" s="1"/>
  <c r="AN1015" i="15" s="1"/>
  <c r="AC1015" i="15"/>
  <c r="Y1015" i="15"/>
  <c r="H1015" i="15"/>
  <c r="F1015" i="15"/>
  <c r="E1015" i="15"/>
  <c r="I1015" i="15" s="1"/>
  <c r="AJ1014" i="15"/>
  <c r="AI1014" i="15"/>
  <c r="AK1014" i="15" s="1"/>
  <c r="AG1014" i="15"/>
  <c r="AH1014" i="15" s="1"/>
  <c r="AF1014" i="15"/>
  <c r="AC1014" i="15"/>
  <c r="Y1014" i="15"/>
  <c r="F1014" i="15"/>
  <c r="E1014" i="15"/>
  <c r="AJ1013" i="15"/>
  <c r="AI1013" i="15"/>
  <c r="AG1013" i="15"/>
  <c r="AF1013" i="15"/>
  <c r="Y1013" i="15"/>
  <c r="E1013" i="15"/>
  <c r="AJ1012" i="15"/>
  <c r="AI1012" i="15"/>
  <c r="AG1012" i="15"/>
  <c r="AF1012" i="15"/>
  <c r="AH1012" i="15" s="1"/>
  <c r="Y1012" i="15"/>
  <c r="E1012" i="15"/>
  <c r="AJ1011" i="15"/>
  <c r="AI1011" i="15"/>
  <c r="AH1011" i="15"/>
  <c r="AG1011" i="15"/>
  <c r="AF1011" i="15"/>
  <c r="Y1011" i="15"/>
  <c r="I1011" i="15"/>
  <c r="E1011" i="15"/>
  <c r="H1011" i="15" s="1"/>
  <c r="AJ1010" i="15"/>
  <c r="AI1010" i="15"/>
  <c r="AH1010" i="15"/>
  <c r="AG1010" i="15"/>
  <c r="AF1010" i="15"/>
  <c r="AC1010" i="15"/>
  <c r="Y1010" i="15"/>
  <c r="F1010" i="15"/>
  <c r="E1010" i="15"/>
  <c r="AJ1009" i="15"/>
  <c r="AI1009" i="15"/>
  <c r="AK1009" i="15" s="1"/>
  <c r="AG1009" i="15"/>
  <c r="AF1009" i="15"/>
  <c r="AC1009" i="15"/>
  <c r="Y1009" i="15"/>
  <c r="F1009" i="15"/>
  <c r="E1009" i="15"/>
  <c r="AJ1008" i="15"/>
  <c r="AK1008" i="15" s="1"/>
  <c r="AI1008" i="15"/>
  <c r="AG1008" i="15"/>
  <c r="AF1008" i="15"/>
  <c r="AH1008" i="15" s="1"/>
  <c r="AC1008" i="15"/>
  <c r="Y1008" i="15"/>
  <c r="H1008" i="15"/>
  <c r="F1008" i="15"/>
  <c r="E1008" i="15"/>
  <c r="I1008" i="15" s="1"/>
  <c r="AJ1007" i="15"/>
  <c r="AI1007" i="15"/>
  <c r="AK1007" i="15" s="1"/>
  <c r="AG1007" i="15"/>
  <c r="AH1007" i="15" s="1"/>
  <c r="AF1007" i="15"/>
  <c r="AC1007" i="15"/>
  <c r="Y1007" i="15"/>
  <c r="F1007" i="15"/>
  <c r="E1007" i="15"/>
  <c r="AJ1006" i="15"/>
  <c r="AI1006" i="15"/>
  <c r="AG1006" i="15"/>
  <c r="AF1006" i="15"/>
  <c r="AH1006" i="15" s="1"/>
  <c r="AC1006" i="15"/>
  <c r="Y1006" i="15"/>
  <c r="F1006" i="15"/>
  <c r="E1006" i="15"/>
  <c r="AJ1005" i="15"/>
  <c r="AI1005" i="15"/>
  <c r="AG1005" i="15"/>
  <c r="AF1005" i="15"/>
  <c r="AH1005" i="15" s="1"/>
  <c r="Y1005" i="15"/>
  <c r="E1005" i="15"/>
  <c r="AJ1004" i="15"/>
  <c r="AI1004" i="15"/>
  <c r="AK1004" i="15" s="1"/>
  <c r="AG1004" i="15"/>
  <c r="AF1004" i="15"/>
  <c r="Y1004" i="15"/>
  <c r="E1004" i="15"/>
  <c r="AJ1003" i="15"/>
  <c r="AI1003" i="15"/>
  <c r="AG1003" i="15"/>
  <c r="AF1003" i="15"/>
  <c r="AH1003" i="15" s="1"/>
  <c r="Y1003" i="15"/>
  <c r="E1003" i="15"/>
  <c r="AJ1002" i="15"/>
  <c r="AI1002" i="15"/>
  <c r="AK1002" i="15" s="1"/>
  <c r="AG1002" i="15"/>
  <c r="AF1002" i="15"/>
  <c r="AC1002" i="15"/>
  <c r="Y1002" i="15"/>
  <c r="F1002" i="15"/>
  <c r="E1002" i="15"/>
  <c r="AJ1001" i="15"/>
  <c r="AK1001" i="15" s="1"/>
  <c r="AI1001" i="15"/>
  <c r="AG1001" i="15"/>
  <c r="AF1001" i="15"/>
  <c r="AC1001" i="15"/>
  <c r="Y1001" i="15"/>
  <c r="I1001" i="15"/>
  <c r="H1001" i="15"/>
  <c r="F1001" i="15"/>
  <c r="E1001" i="15"/>
  <c r="AK1000" i="15"/>
  <c r="AJ1000" i="15"/>
  <c r="AI1000" i="15"/>
  <c r="AG1000" i="15"/>
  <c r="AF1000" i="15"/>
  <c r="AC1000" i="15"/>
  <c r="Y1000" i="15"/>
  <c r="F1000" i="15"/>
  <c r="E1000" i="15"/>
  <c r="AJ999" i="15"/>
  <c r="AI999" i="15"/>
  <c r="AH999" i="15"/>
  <c r="AG999" i="15"/>
  <c r="AF999" i="15"/>
  <c r="AC999" i="15"/>
  <c r="Y999" i="15"/>
  <c r="F999" i="15"/>
  <c r="E999" i="15"/>
  <c r="AJ998" i="15"/>
  <c r="AI998" i="15"/>
  <c r="AK998" i="15" s="1"/>
  <c r="AG998" i="15"/>
  <c r="AF998" i="15"/>
  <c r="AC998" i="15"/>
  <c r="Y998" i="15"/>
  <c r="F998" i="15"/>
  <c r="E998" i="15"/>
  <c r="AJ997" i="15"/>
  <c r="AK997" i="15" s="1"/>
  <c r="AI997" i="15"/>
  <c r="AG997" i="15"/>
  <c r="AF997" i="15"/>
  <c r="AH997" i="15" s="1"/>
  <c r="AC997" i="15"/>
  <c r="Y997" i="15"/>
  <c r="H997" i="15"/>
  <c r="F997" i="15"/>
  <c r="E997" i="15"/>
  <c r="I997" i="15" s="1"/>
  <c r="AJ996" i="15"/>
  <c r="AI996" i="15"/>
  <c r="AG996" i="15"/>
  <c r="AH996" i="15" s="1"/>
  <c r="AF996" i="15"/>
  <c r="AC996" i="15"/>
  <c r="Y996" i="15"/>
  <c r="F996" i="15"/>
  <c r="E996" i="15"/>
  <c r="AJ995" i="15"/>
  <c r="AI995" i="15"/>
  <c r="AG995" i="15"/>
  <c r="AF995" i="15"/>
  <c r="AH995" i="15" s="1"/>
  <c r="AC995" i="15"/>
  <c r="Y995" i="15"/>
  <c r="F995" i="15"/>
  <c r="E995" i="15"/>
  <c r="AJ994" i="15"/>
  <c r="AI994" i="15"/>
  <c r="AG994" i="15"/>
  <c r="AF994" i="15"/>
  <c r="AH994" i="15" s="1"/>
  <c r="AC994" i="15"/>
  <c r="Y994" i="15"/>
  <c r="I994" i="15"/>
  <c r="H994" i="15"/>
  <c r="F994" i="15"/>
  <c r="E994" i="15"/>
  <c r="AJ993" i="15"/>
  <c r="AI993" i="15"/>
  <c r="AG993" i="15"/>
  <c r="AF993" i="15"/>
  <c r="AC993" i="15"/>
  <c r="Y993" i="15"/>
  <c r="F993" i="15"/>
  <c r="E993" i="15"/>
  <c r="AJ992" i="15"/>
  <c r="AI992" i="15"/>
  <c r="AK992" i="15" s="1"/>
  <c r="AG992" i="15"/>
  <c r="AH992" i="15" s="1"/>
  <c r="AF992" i="15"/>
  <c r="Y992" i="15"/>
  <c r="I992" i="15"/>
  <c r="H992" i="15"/>
  <c r="F992" i="15"/>
  <c r="E992" i="15"/>
  <c r="AK991" i="15"/>
  <c r="AJ991" i="15"/>
  <c r="AI991" i="15"/>
  <c r="AG991" i="15"/>
  <c r="AF991" i="15"/>
  <c r="AC991" i="15"/>
  <c r="Y991" i="15"/>
  <c r="F991" i="15"/>
  <c r="E991" i="15"/>
  <c r="AJ990" i="15"/>
  <c r="AI990" i="15"/>
  <c r="AG990" i="15"/>
  <c r="AH990" i="15" s="1"/>
  <c r="AF990" i="15"/>
  <c r="Y990" i="15"/>
  <c r="E990" i="15"/>
  <c r="H990" i="15" s="1"/>
  <c r="AJ989" i="15"/>
  <c r="AI989" i="15"/>
  <c r="AG989" i="15"/>
  <c r="AH989" i="15" s="1"/>
  <c r="AF989" i="15"/>
  <c r="Y989" i="15"/>
  <c r="E989" i="15"/>
  <c r="H989" i="15" s="1"/>
  <c r="AJ988" i="15"/>
  <c r="AI988" i="15"/>
  <c r="AG988" i="15"/>
  <c r="AH988" i="15" s="1"/>
  <c r="AF988" i="15"/>
  <c r="Y988" i="15"/>
  <c r="E988" i="15"/>
  <c r="H988" i="15" s="1"/>
  <c r="AJ987" i="15"/>
  <c r="AI987" i="15"/>
  <c r="AK987" i="15" s="1"/>
  <c r="AH987" i="15"/>
  <c r="AN987" i="15" s="1"/>
  <c r="AG987" i="15"/>
  <c r="AF987" i="15"/>
  <c r="Y987" i="15"/>
  <c r="I987" i="15"/>
  <c r="E987" i="15"/>
  <c r="H987" i="15" s="1"/>
  <c r="AJ986" i="15"/>
  <c r="AI986" i="15"/>
  <c r="AK986" i="15" s="1"/>
  <c r="AH986" i="15"/>
  <c r="AN986" i="15" s="1"/>
  <c r="AG986" i="15"/>
  <c r="AF986" i="15"/>
  <c r="AC986" i="15"/>
  <c r="Y986" i="15"/>
  <c r="F986" i="15"/>
  <c r="E986" i="15"/>
  <c r="AJ985" i="15"/>
  <c r="AI985" i="15"/>
  <c r="AK985" i="15" s="1"/>
  <c r="AG985" i="15"/>
  <c r="AF985" i="15"/>
  <c r="AC985" i="15"/>
  <c r="Y985" i="15"/>
  <c r="F985" i="15"/>
  <c r="E985" i="15"/>
  <c r="AJ984" i="15"/>
  <c r="AK984" i="15" s="1"/>
  <c r="AI984" i="15"/>
  <c r="AG984" i="15"/>
  <c r="AF984" i="15"/>
  <c r="Y984" i="15"/>
  <c r="H984" i="15"/>
  <c r="F984" i="15"/>
  <c r="E984" i="15"/>
  <c r="I984" i="15" s="1"/>
  <c r="AJ983" i="15"/>
  <c r="AI983" i="15"/>
  <c r="AG983" i="15"/>
  <c r="AF983" i="15"/>
  <c r="AC983" i="15"/>
  <c r="Y983" i="15"/>
  <c r="I983" i="15"/>
  <c r="F983" i="15"/>
  <c r="E983" i="15"/>
  <c r="H983" i="15" s="1"/>
  <c r="AK982" i="15"/>
  <c r="AJ982" i="15"/>
  <c r="AI982" i="15"/>
  <c r="AG982" i="15"/>
  <c r="AF982" i="15"/>
  <c r="Y982" i="15"/>
  <c r="H982" i="15"/>
  <c r="F982" i="15"/>
  <c r="E982" i="15"/>
  <c r="I982" i="15" s="1"/>
  <c r="AJ981" i="15"/>
  <c r="AI981" i="15"/>
  <c r="AG981" i="15"/>
  <c r="AH981" i="15" s="1"/>
  <c r="AF981" i="15"/>
  <c r="Y981" i="15"/>
  <c r="I981" i="15"/>
  <c r="E981" i="15"/>
  <c r="AK980" i="15"/>
  <c r="AJ980" i="15"/>
  <c r="AI980" i="15"/>
  <c r="AG980" i="15"/>
  <c r="AF980" i="15"/>
  <c r="AC980" i="15"/>
  <c r="Y980" i="15"/>
  <c r="I980" i="15"/>
  <c r="F980" i="15"/>
  <c r="E980" i="15"/>
  <c r="H980" i="15" s="1"/>
  <c r="AJ979" i="15"/>
  <c r="AI979" i="15"/>
  <c r="AK979" i="15" s="1"/>
  <c r="AH979" i="15"/>
  <c r="AN979" i="15" s="1"/>
  <c r="AG979" i="15"/>
  <c r="AF979" i="15"/>
  <c r="AC979" i="15"/>
  <c r="Y979" i="15"/>
  <c r="F979" i="15"/>
  <c r="E979" i="15"/>
  <c r="AJ978" i="15"/>
  <c r="AI978" i="15"/>
  <c r="AK978" i="15" s="1"/>
  <c r="AG978" i="15"/>
  <c r="AF978" i="15"/>
  <c r="Y978" i="15"/>
  <c r="E978" i="15"/>
  <c r="AJ977" i="15"/>
  <c r="AI977" i="15"/>
  <c r="AG977" i="15"/>
  <c r="AF977" i="15"/>
  <c r="AH977" i="15" s="1"/>
  <c r="Y977" i="15"/>
  <c r="E977" i="15"/>
  <c r="AJ976" i="15"/>
  <c r="AI976" i="15"/>
  <c r="AK976" i="15" s="1"/>
  <c r="AG976" i="15"/>
  <c r="AF976" i="15"/>
  <c r="Y976" i="15"/>
  <c r="E976" i="15"/>
  <c r="AJ975" i="15"/>
  <c r="AI975" i="15"/>
  <c r="AK975" i="15" s="1"/>
  <c r="AG975" i="15"/>
  <c r="AF975" i="15"/>
  <c r="AH975" i="15" s="1"/>
  <c r="AN975" i="15" s="1"/>
  <c r="Y975" i="15"/>
  <c r="E975" i="15"/>
  <c r="AJ974" i="15"/>
  <c r="AI974" i="15"/>
  <c r="AK974" i="15" s="1"/>
  <c r="AG974" i="15"/>
  <c r="AF974" i="15"/>
  <c r="AH974" i="15" s="1"/>
  <c r="Y974" i="15"/>
  <c r="E974" i="15"/>
  <c r="AJ973" i="15"/>
  <c r="AI973" i="15"/>
  <c r="AK973" i="15" s="1"/>
  <c r="AG973" i="15"/>
  <c r="AF973" i="15"/>
  <c r="AH973" i="15" s="1"/>
  <c r="AN973" i="15" s="1"/>
  <c r="AC973" i="15"/>
  <c r="Y973" i="15"/>
  <c r="I973" i="15"/>
  <c r="H973" i="15"/>
  <c r="F973" i="15"/>
  <c r="E973" i="15"/>
  <c r="AJ972" i="15"/>
  <c r="AI972" i="15"/>
  <c r="AG972" i="15"/>
  <c r="AF972" i="15"/>
  <c r="AC972" i="15"/>
  <c r="Y972" i="15"/>
  <c r="F972" i="15"/>
  <c r="E972" i="15"/>
  <c r="AJ971" i="15"/>
  <c r="AI971" i="15"/>
  <c r="AK971" i="15" s="1"/>
  <c r="AG971" i="15"/>
  <c r="AH971" i="15" s="1"/>
  <c r="AN971" i="15" s="1"/>
  <c r="AF971" i="15"/>
  <c r="AC971" i="15"/>
  <c r="Y971" i="15"/>
  <c r="I971" i="15"/>
  <c r="F971" i="15"/>
  <c r="E971" i="15"/>
  <c r="H971" i="15" s="1"/>
  <c r="AJ970" i="15"/>
  <c r="AI970" i="15"/>
  <c r="AG970" i="15"/>
  <c r="AF970" i="15"/>
  <c r="AH970" i="15" s="1"/>
  <c r="AC970" i="15"/>
  <c r="Y970" i="15"/>
  <c r="F970" i="15"/>
  <c r="E970" i="15"/>
  <c r="AJ969" i="15"/>
  <c r="AI969" i="15"/>
  <c r="AG969" i="15"/>
  <c r="AF969" i="15"/>
  <c r="AH969" i="15" s="1"/>
  <c r="AC969" i="15"/>
  <c r="Y969" i="15"/>
  <c r="H969" i="15"/>
  <c r="F969" i="15"/>
  <c r="E969" i="15"/>
  <c r="I969" i="15" s="1"/>
  <c r="AJ968" i="15"/>
  <c r="AI968" i="15"/>
  <c r="AG968" i="15"/>
  <c r="AF968" i="15"/>
  <c r="AC968" i="15"/>
  <c r="Y968" i="15"/>
  <c r="I968" i="15"/>
  <c r="F968" i="15"/>
  <c r="E968" i="15"/>
  <c r="H968" i="15" s="1"/>
  <c r="AK967" i="15"/>
  <c r="AJ967" i="15"/>
  <c r="AI967" i="15"/>
  <c r="AG967" i="15"/>
  <c r="AF967" i="15"/>
  <c r="Y967" i="15"/>
  <c r="H967" i="15"/>
  <c r="F967" i="15"/>
  <c r="E967" i="15"/>
  <c r="I967" i="15" s="1"/>
  <c r="AJ966" i="15"/>
  <c r="AI966" i="15"/>
  <c r="AK966" i="15" s="1"/>
  <c r="AG966" i="15"/>
  <c r="AH966" i="15" s="1"/>
  <c r="AF966" i="15"/>
  <c r="AC966" i="15"/>
  <c r="Y966" i="15"/>
  <c r="F966" i="15"/>
  <c r="E966" i="15"/>
  <c r="AJ965" i="15"/>
  <c r="AI965" i="15"/>
  <c r="AG965" i="15"/>
  <c r="AF965" i="15"/>
  <c r="AH965" i="15" s="1"/>
  <c r="AC965" i="15"/>
  <c r="Y965" i="15"/>
  <c r="F965" i="15"/>
  <c r="E965" i="15"/>
  <c r="AJ964" i="15"/>
  <c r="AI964" i="15"/>
  <c r="AG964" i="15"/>
  <c r="AF964" i="15"/>
  <c r="AH964" i="15" s="1"/>
  <c r="AC964" i="15"/>
  <c r="Y964" i="15"/>
  <c r="H964" i="15"/>
  <c r="F964" i="15"/>
  <c r="E964" i="15"/>
  <c r="I964" i="15" s="1"/>
  <c r="AJ963" i="15"/>
  <c r="AI963" i="15"/>
  <c r="AG963" i="15"/>
  <c r="AF963" i="15"/>
  <c r="AC963" i="15"/>
  <c r="Y963" i="15"/>
  <c r="F963" i="15"/>
  <c r="E963" i="15"/>
  <c r="AK962" i="15"/>
  <c r="AJ962" i="15"/>
  <c r="AI962" i="15"/>
  <c r="AG962" i="15"/>
  <c r="AH962" i="15" s="1"/>
  <c r="AN962" i="15" s="1"/>
  <c r="AF962" i="15"/>
  <c r="AC962" i="15"/>
  <c r="Y962" i="15"/>
  <c r="I962" i="15"/>
  <c r="F962" i="15"/>
  <c r="E962" i="15"/>
  <c r="H962" i="15" s="1"/>
  <c r="AJ961" i="15"/>
  <c r="AI961" i="15"/>
  <c r="AG961" i="15"/>
  <c r="AF961" i="15"/>
  <c r="AH961" i="15" s="1"/>
  <c r="AC961" i="15"/>
  <c r="Y961" i="15"/>
  <c r="F961" i="15"/>
  <c r="E961" i="15"/>
  <c r="AJ960" i="15"/>
  <c r="AI960" i="15"/>
  <c r="AG960" i="15"/>
  <c r="AF960" i="15"/>
  <c r="AH960" i="15" s="1"/>
  <c r="AC960" i="15"/>
  <c r="Y960" i="15"/>
  <c r="F960" i="15"/>
  <c r="E960" i="15"/>
  <c r="AJ959" i="15"/>
  <c r="AK959" i="15" s="1"/>
  <c r="AI959" i="15"/>
  <c r="AG959" i="15"/>
  <c r="AF959" i="15"/>
  <c r="AH959" i="15" s="1"/>
  <c r="AN959" i="15" s="1"/>
  <c r="AC959" i="15"/>
  <c r="Y959" i="15"/>
  <c r="I959" i="15"/>
  <c r="H959" i="15"/>
  <c r="F959" i="15"/>
  <c r="E959" i="15"/>
  <c r="AJ958" i="15"/>
  <c r="AK958" i="15" s="1"/>
  <c r="AI958" i="15"/>
  <c r="AG958" i="15"/>
  <c r="AF958" i="15"/>
  <c r="AC958" i="15"/>
  <c r="Y958" i="15"/>
  <c r="F958" i="15"/>
  <c r="E958" i="15"/>
  <c r="AJ957" i="15"/>
  <c r="AI957" i="15"/>
  <c r="AH957" i="15"/>
  <c r="AG957" i="15"/>
  <c r="AF957" i="15"/>
  <c r="AC957" i="15"/>
  <c r="Y957" i="15"/>
  <c r="F957" i="15"/>
  <c r="E957" i="15"/>
  <c r="AJ956" i="15"/>
  <c r="AI956" i="15"/>
  <c r="AK956" i="15" s="1"/>
  <c r="AG956" i="15"/>
  <c r="AF956" i="15"/>
  <c r="AC956" i="15"/>
  <c r="Y956" i="15"/>
  <c r="H956" i="15"/>
  <c r="F956" i="15"/>
  <c r="E956" i="15"/>
  <c r="I956" i="15" s="1"/>
  <c r="AJ955" i="15"/>
  <c r="AK955" i="15" s="1"/>
  <c r="AI955" i="15"/>
  <c r="AG955" i="15"/>
  <c r="AF955" i="15"/>
  <c r="AC955" i="15"/>
  <c r="Y955" i="15"/>
  <c r="F955" i="15"/>
  <c r="E955" i="15"/>
  <c r="AJ954" i="15"/>
  <c r="AI954" i="15"/>
  <c r="AK954" i="15" s="1"/>
  <c r="AG954" i="15"/>
  <c r="AH954" i="15" s="1"/>
  <c r="AF954" i="15"/>
  <c r="AC954" i="15"/>
  <c r="Y954" i="15"/>
  <c r="I954" i="15"/>
  <c r="F954" i="15"/>
  <c r="E954" i="15"/>
  <c r="H954" i="15" s="1"/>
  <c r="AJ953" i="15"/>
  <c r="AI953" i="15"/>
  <c r="AK953" i="15" s="1"/>
  <c r="AG953" i="15"/>
  <c r="AF953" i="15"/>
  <c r="AH953" i="15" s="1"/>
  <c r="AC953" i="15"/>
  <c r="Y953" i="15"/>
  <c r="F953" i="15"/>
  <c r="E953" i="15"/>
  <c r="AJ952" i="15"/>
  <c r="AI952" i="15"/>
  <c r="AG952" i="15"/>
  <c r="AF952" i="15"/>
  <c r="AH952" i="15" s="1"/>
  <c r="Y952" i="15"/>
  <c r="E952" i="15"/>
  <c r="AJ951" i="15"/>
  <c r="AI951" i="15"/>
  <c r="AK951" i="15" s="1"/>
  <c r="AG951" i="15"/>
  <c r="AF951" i="15"/>
  <c r="AC951" i="15"/>
  <c r="Y951" i="15"/>
  <c r="H951" i="15"/>
  <c r="F951" i="15"/>
  <c r="E951" i="15"/>
  <c r="I951" i="15" s="1"/>
  <c r="AJ950" i="15"/>
  <c r="AK950" i="15" s="1"/>
  <c r="AI950" i="15"/>
  <c r="AG950" i="15"/>
  <c r="AF950" i="15"/>
  <c r="AH950" i="15" s="1"/>
  <c r="AC950" i="15"/>
  <c r="Y950" i="15"/>
  <c r="F950" i="15"/>
  <c r="E950" i="15"/>
  <c r="AJ949" i="15"/>
  <c r="AI949" i="15"/>
  <c r="AK949" i="15" s="1"/>
  <c r="AG949" i="15"/>
  <c r="AH949" i="15" s="1"/>
  <c r="AN949" i="15" s="1"/>
  <c r="AF949" i="15"/>
  <c r="AC949" i="15"/>
  <c r="Y949" i="15"/>
  <c r="I949" i="15"/>
  <c r="F949" i="15"/>
  <c r="E949" i="15"/>
  <c r="H949" i="15" s="1"/>
  <c r="AJ948" i="15"/>
  <c r="AI948" i="15"/>
  <c r="AK948" i="15" s="1"/>
  <c r="AG948" i="15"/>
  <c r="AF948" i="15"/>
  <c r="AH948" i="15" s="1"/>
  <c r="AN948" i="15" s="1"/>
  <c r="AC948" i="15"/>
  <c r="Y948" i="15"/>
  <c r="F948" i="15"/>
  <c r="E948" i="15"/>
  <c r="AJ947" i="15"/>
  <c r="AI947" i="15"/>
  <c r="AG947" i="15"/>
  <c r="AF947" i="15"/>
  <c r="AH947" i="15" s="1"/>
  <c r="AC947" i="15"/>
  <c r="Y947" i="15"/>
  <c r="F947" i="15"/>
  <c r="E947" i="15"/>
  <c r="AJ946" i="15"/>
  <c r="AI946" i="15"/>
  <c r="AG946" i="15"/>
  <c r="AF946" i="15"/>
  <c r="AH946" i="15" s="1"/>
  <c r="AC946" i="15"/>
  <c r="Y946" i="15"/>
  <c r="I946" i="15"/>
  <c r="H946" i="15"/>
  <c r="F946" i="15"/>
  <c r="E946" i="15"/>
  <c r="AJ945" i="15"/>
  <c r="AK945" i="15" s="1"/>
  <c r="AI945" i="15"/>
  <c r="AG945" i="15"/>
  <c r="AF945" i="15"/>
  <c r="AC945" i="15"/>
  <c r="Y945" i="15"/>
  <c r="F945" i="15"/>
  <c r="E945" i="15"/>
  <c r="AJ944" i="15"/>
  <c r="AI944" i="15"/>
  <c r="AK944" i="15" s="1"/>
  <c r="AG944" i="15"/>
  <c r="AH944" i="15" s="1"/>
  <c r="AN944" i="15" s="1"/>
  <c r="AF944" i="15"/>
  <c r="AC944" i="15"/>
  <c r="Y944" i="15"/>
  <c r="F944" i="15"/>
  <c r="E944" i="15"/>
  <c r="AJ943" i="15"/>
  <c r="AI943" i="15"/>
  <c r="AK943" i="15" s="1"/>
  <c r="AG943" i="15"/>
  <c r="AF943" i="15"/>
  <c r="AC943" i="15"/>
  <c r="Y943" i="15"/>
  <c r="H943" i="15"/>
  <c r="E943" i="15"/>
  <c r="I943" i="15" s="1"/>
  <c r="AJ942" i="15"/>
  <c r="AI942" i="15"/>
  <c r="AG942" i="15"/>
  <c r="AF942" i="15"/>
  <c r="AH942" i="15" s="1"/>
  <c r="AC942" i="15"/>
  <c r="Y942" i="15"/>
  <c r="E942" i="15"/>
  <c r="AJ941" i="15"/>
  <c r="AI941" i="15"/>
  <c r="AK941" i="15" s="1"/>
  <c r="AG941" i="15"/>
  <c r="AH941" i="15" s="1"/>
  <c r="AN941" i="15" s="1"/>
  <c r="AF941" i="15"/>
  <c r="AC941" i="15"/>
  <c r="Y941" i="15"/>
  <c r="I941" i="15"/>
  <c r="E941" i="15"/>
  <c r="H941" i="15" s="1"/>
  <c r="AJ940" i="15"/>
  <c r="AI940" i="15"/>
  <c r="AG940" i="15"/>
  <c r="AF940" i="15"/>
  <c r="AH940" i="15" s="1"/>
  <c r="AC940" i="15"/>
  <c r="Y940" i="15"/>
  <c r="E940" i="15"/>
  <c r="AJ939" i="15"/>
  <c r="AI939" i="15"/>
  <c r="AG939" i="15"/>
  <c r="AF939" i="15"/>
  <c r="AH939" i="15" s="1"/>
  <c r="AC939" i="15"/>
  <c r="Y939" i="15"/>
  <c r="E939" i="15"/>
  <c r="AJ938" i="15"/>
  <c r="AK938" i="15" s="1"/>
  <c r="AI938" i="15"/>
  <c r="AG938" i="15"/>
  <c r="AF938" i="15"/>
  <c r="AH938" i="15" s="1"/>
  <c r="AC938" i="15"/>
  <c r="Y938" i="15"/>
  <c r="I938" i="15"/>
  <c r="H938" i="15"/>
  <c r="F938" i="15"/>
  <c r="E938" i="15"/>
  <c r="AJ937" i="15"/>
  <c r="AI937" i="15"/>
  <c r="AG937" i="15"/>
  <c r="AF937" i="15"/>
  <c r="AC937" i="15"/>
  <c r="Y937" i="15"/>
  <c r="E937" i="15"/>
  <c r="H937" i="15" s="1"/>
  <c r="AJ936" i="15"/>
  <c r="AI936" i="15"/>
  <c r="AG936" i="15"/>
  <c r="AF936" i="15"/>
  <c r="AH936" i="15" s="1"/>
  <c r="AC936" i="15"/>
  <c r="Y936" i="15"/>
  <c r="E936" i="15"/>
  <c r="AJ935" i="15"/>
  <c r="AI935" i="15"/>
  <c r="AK935" i="15" s="1"/>
  <c r="AG935" i="15"/>
  <c r="AF935" i="15"/>
  <c r="AH935" i="15" s="1"/>
  <c r="AC935" i="15"/>
  <c r="Y935" i="15"/>
  <c r="E935" i="15"/>
  <c r="AJ934" i="15"/>
  <c r="AK934" i="15" s="1"/>
  <c r="AI934" i="15"/>
  <c r="AG934" i="15"/>
  <c r="AF934" i="15"/>
  <c r="AH934" i="15" s="1"/>
  <c r="AN934" i="15" s="1"/>
  <c r="AC934" i="15"/>
  <c r="Y934" i="15"/>
  <c r="I934" i="15"/>
  <c r="H934" i="15"/>
  <c r="F934" i="15"/>
  <c r="E934" i="15"/>
  <c r="AJ933" i="15"/>
  <c r="AI933" i="15"/>
  <c r="AG933" i="15"/>
  <c r="AF933" i="15"/>
  <c r="AC933" i="15"/>
  <c r="Y933" i="15"/>
  <c r="E933" i="15"/>
  <c r="H933" i="15" s="1"/>
  <c r="AJ932" i="15"/>
  <c r="AI932" i="15"/>
  <c r="AK932" i="15" s="1"/>
  <c r="AG932" i="15"/>
  <c r="AF932" i="15"/>
  <c r="AH932" i="15" s="1"/>
  <c r="AC932" i="15"/>
  <c r="Y932" i="15"/>
  <c r="E932" i="15"/>
  <c r="AJ931" i="15"/>
  <c r="AI931" i="15"/>
  <c r="AK931" i="15" s="1"/>
  <c r="AG931" i="15"/>
  <c r="AF931" i="15"/>
  <c r="AH931" i="15" s="1"/>
  <c r="AC931" i="15"/>
  <c r="Y931" i="15"/>
  <c r="E931" i="15"/>
  <c r="I931" i="15" s="1"/>
  <c r="AJ930" i="15"/>
  <c r="AI930" i="15"/>
  <c r="AG930" i="15"/>
  <c r="AF930" i="15"/>
  <c r="AH930" i="15" s="1"/>
  <c r="AC930" i="15"/>
  <c r="Y930" i="15"/>
  <c r="E930" i="15"/>
  <c r="AJ929" i="15"/>
  <c r="AI929" i="15"/>
  <c r="AK929" i="15" s="1"/>
  <c r="AG929" i="15"/>
  <c r="AF929" i="15"/>
  <c r="AC929" i="15"/>
  <c r="Y929" i="15"/>
  <c r="I929" i="15"/>
  <c r="E929" i="15"/>
  <c r="F929" i="15" s="1"/>
  <c r="AJ928" i="15"/>
  <c r="AK928" i="15" s="1"/>
  <c r="AI928" i="15"/>
  <c r="AG928" i="15"/>
  <c r="AF928" i="15"/>
  <c r="AC928" i="15"/>
  <c r="Y928" i="15"/>
  <c r="E928" i="15"/>
  <c r="AJ927" i="15"/>
  <c r="AI927" i="15"/>
  <c r="AG927" i="15"/>
  <c r="AF927" i="15"/>
  <c r="AH927" i="15" s="1"/>
  <c r="AC927" i="15"/>
  <c r="Y927" i="15"/>
  <c r="E927" i="15"/>
  <c r="I927" i="15" s="1"/>
  <c r="AJ926" i="15"/>
  <c r="AI926" i="15"/>
  <c r="AG926" i="15"/>
  <c r="AF926" i="15"/>
  <c r="AH926" i="15" s="1"/>
  <c r="AC926" i="15"/>
  <c r="Y926" i="15"/>
  <c r="H926" i="15"/>
  <c r="F926" i="15"/>
  <c r="E926" i="15"/>
  <c r="I926" i="15" s="1"/>
  <c r="AJ925" i="15"/>
  <c r="AI925" i="15"/>
  <c r="AK925" i="15" s="1"/>
  <c r="AG925" i="15"/>
  <c r="AF925" i="15"/>
  <c r="AC925" i="15"/>
  <c r="Y925" i="15"/>
  <c r="F925" i="15"/>
  <c r="E925" i="15"/>
  <c r="AJ924" i="15"/>
  <c r="AI924" i="15"/>
  <c r="AH924" i="15"/>
  <c r="AG924" i="15"/>
  <c r="AF924" i="15"/>
  <c r="AC924" i="15"/>
  <c r="Y924" i="15"/>
  <c r="F924" i="15"/>
  <c r="E924" i="15"/>
  <c r="AJ923" i="15"/>
  <c r="AI923" i="15"/>
  <c r="AK923" i="15" s="1"/>
  <c r="AG923" i="15"/>
  <c r="AF923" i="15"/>
  <c r="AC923" i="15"/>
  <c r="Y923" i="15"/>
  <c r="F923" i="15"/>
  <c r="E923" i="15"/>
  <c r="AJ922" i="15"/>
  <c r="AK922" i="15" s="1"/>
  <c r="AI922" i="15"/>
  <c r="AG922" i="15"/>
  <c r="AF922" i="15"/>
  <c r="AH922" i="15" s="1"/>
  <c r="AN922" i="15" s="1"/>
  <c r="AC922" i="15"/>
  <c r="Y922" i="15"/>
  <c r="E922" i="15"/>
  <c r="AK921" i="15"/>
  <c r="AJ921" i="15"/>
  <c r="AI921" i="15"/>
  <c r="AG921" i="15"/>
  <c r="AF921" i="15"/>
  <c r="AC921" i="15"/>
  <c r="Y921" i="15"/>
  <c r="I921" i="15"/>
  <c r="F921" i="15"/>
  <c r="E921" i="15"/>
  <c r="H921" i="15" s="1"/>
  <c r="AJ920" i="15"/>
  <c r="AI920" i="15"/>
  <c r="AK920" i="15" s="1"/>
  <c r="AG920" i="15"/>
  <c r="AF920" i="15"/>
  <c r="AH920" i="15" s="1"/>
  <c r="AN920" i="15" s="1"/>
  <c r="AC920" i="15"/>
  <c r="Y920" i="15"/>
  <c r="E920" i="15"/>
  <c r="AJ919" i="15"/>
  <c r="AI919" i="15"/>
  <c r="AG919" i="15"/>
  <c r="AF919" i="15"/>
  <c r="AH919" i="15" s="1"/>
  <c r="AC919" i="15"/>
  <c r="Y919" i="15"/>
  <c r="F919" i="15"/>
  <c r="E919" i="15"/>
  <c r="AJ918" i="15"/>
  <c r="AI918" i="15"/>
  <c r="AG918" i="15"/>
  <c r="AF918" i="15"/>
  <c r="AH918" i="15" s="1"/>
  <c r="AC918" i="15"/>
  <c r="Y918" i="15"/>
  <c r="F918" i="15"/>
  <c r="E918" i="15"/>
  <c r="AJ917" i="15"/>
  <c r="AI917" i="15"/>
  <c r="AK917" i="15" s="1"/>
  <c r="AG917" i="15"/>
  <c r="AF917" i="15"/>
  <c r="AC917" i="15"/>
  <c r="Y917" i="15"/>
  <c r="F917" i="15"/>
  <c r="E917" i="15"/>
  <c r="AJ916" i="15"/>
  <c r="AK916" i="15" s="1"/>
  <c r="AI916" i="15"/>
  <c r="AG916" i="15"/>
  <c r="AF916" i="15"/>
  <c r="AH916" i="15" s="1"/>
  <c r="AN916" i="15" s="1"/>
  <c r="AC916" i="15"/>
  <c r="Y916" i="15"/>
  <c r="F916" i="15"/>
  <c r="E916" i="15"/>
  <c r="AJ915" i="15"/>
  <c r="AI915" i="15"/>
  <c r="AK915" i="15" s="1"/>
  <c r="AG915" i="15"/>
  <c r="AH915" i="15" s="1"/>
  <c r="AF915" i="15"/>
  <c r="AC915" i="15"/>
  <c r="Y915" i="15"/>
  <c r="F915" i="15"/>
  <c r="E915" i="15"/>
  <c r="I915" i="15" s="1"/>
  <c r="AJ914" i="15"/>
  <c r="AI914" i="15"/>
  <c r="AG914" i="15"/>
  <c r="AF914" i="15"/>
  <c r="AC914" i="15"/>
  <c r="Y914" i="15"/>
  <c r="H914" i="15"/>
  <c r="F914" i="15"/>
  <c r="E914" i="15"/>
  <c r="I914" i="15" s="1"/>
  <c r="AJ913" i="15"/>
  <c r="AK913" i="15" s="1"/>
  <c r="AI913" i="15"/>
  <c r="AG913" i="15"/>
  <c r="AF913" i="15"/>
  <c r="AC913" i="15"/>
  <c r="Y913" i="15"/>
  <c r="I913" i="15"/>
  <c r="H913" i="15"/>
  <c r="F913" i="15"/>
  <c r="E913" i="15"/>
  <c r="AJ912" i="15"/>
  <c r="AI912" i="15"/>
  <c r="AK912" i="15" s="1"/>
  <c r="AG912" i="15"/>
  <c r="AF912" i="15"/>
  <c r="AH912" i="15" s="1"/>
  <c r="AC912" i="15"/>
  <c r="Y912" i="15"/>
  <c r="E912" i="15"/>
  <c r="AJ911" i="15"/>
  <c r="AI911" i="15"/>
  <c r="AK911" i="15" s="1"/>
  <c r="AG911" i="15"/>
  <c r="AF911" i="15"/>
  <c r="AH911" i="15" s="1"/>
  <c r="AC911" i="15"/>
  <c r="Y911" i="15"/>
  <c r="E911" i="15"/>
  <c r="AJ910" i="15"/>
  <c r="AI910" i="15"/>
  <c r="AG910" i="15"/>
  <c r="AF910" i="15"/>
  <c r="AH910" i="15" s="1"/>
  <c r="AC910" i="15"/>
  <c r="Y910" i="15"/>
  <c r="E910" i="15"/>
  <c r="AJ909" i="15"/>
  <c r="AI909" i="15"/>
  <c r="AK909" i="15" s="1"/>
  <c r="AG909" i="15"/>
  <c r="AF909" i="15"/>
  <c r="AC909" i="15"/>
  <c r="Y909" i="15"/>
  <c r="E909" i="15"/>
  <c r="AK908" i="15"/>
  <c r="AJ908" i="15"/>
  <c r="AI908" i="15"/>
  <c r="AG908" i="15"/>
  <c r="AH908" i="15" s="1"/>
  <c r="AN908" i="15" s="1"/>
  <c r="AF908" i="15"/>
  <c r="Y908" i="15"/>
  <c r="I908" i="15"/>
  <c r="H908" i="15"/>
  <c r="E908" i="15"/>
  <c r="F908" i="15" s="1"/>
  <c r="AK907" i="15"/>
  <c r="AJ907" i="15"/>
  <c r="AI907" i="15"/>
  <c r="AG907" i="15"/>
  <c r="AH907" i="15" s="1"/>
  <c r="AF907" i="15"/>
  <c r="Y907" i="15"/>
  <c r="I907" i="15"/>
  <c r="H907" i="15"/>
  <c r="E907" i="15"/>
  <c r="F907" i="15" s="1"/>
  <c r="AJ906" i="15"/>
  <c r="AK906" i="15" s="1"/>
  <c r="AI906" i="15"/>
  <c r="AG906" i="15"/>
  <c r="AF906" i="15"/>
  <c r="AC906" i="15"/>
  <c r="Y906" i="15"/>
  <c r="F906" i="15"/>
  <c r="E906" i="15"/>
  <c r="AJ905" i="15"/>
  <c r="AI905" i="15"/>
  <c r="AK905" i="15" s="1"/>
  <c r="AH905" i="15"/>
  <c r="AG905" i="15"/>
  <c r="AF905" i="15"/>
  <c r="AC905" i="15"/>
  <c r="Y905" i="15"/>
  <c r="F905" i="15"/>
  <c r="E905" i="15"/>
  <c r="I905" i="15" s="1"/>
  <c r="AJ904" i="15"/>
  <c r="AI904" i="15"/>
  <c r="AG904" i="15"/>
  <c r="AF904" i="15"/>
  <c r="AC904" i="15"/>
  <c r="Y904" i="15"/>
  <c r="H904" i="15"/>
  <c r="E904" i="15"/>
  <c r="I904" i="15" s="1"/>
  <c r="AJ903" i="15"/>
  <c r="AK903" i="15" s="1"/>
  <c r="AI903" i="15"/>
  <c r="AG903" i="15"/>
  <c r="AF903" i="15"/>
  <c r="AC903" i="15"/>
  <c r="Y903" i="15"/>
  <c r="I903" i="15"/>
  <c r="H903" i="15"/>
  <c r="F903" i="15"/>
  <c r="E903" i="15"/>
  <c r="AJ902" i="15"/>
  <c r="AI902" i="15"/>
  <c r="AK902" i="15" s="1"/>
  <c r="AG902" i="15"/>
  <c r="AF902" i="15"/>
  <c r="AH902" i="15" s="1"/>
  <c r="AC902" i="15"/>
  <c r="Y902" i="15"/>
  <c r="E902" i="15"/>
  <c r="AJ901" i="15"/>
  <c r="AI901" i="15"/>
  <c r="AG901" i="15"/>
  <c r="AF901" i="15"/>
  <c r="AH901" i="15" s="1"/>
  <c r="AC901" i="15"/>
  <c r="Y901" i="15"/>
  <c r="F901" i="15"/>
  <c r="E901" i="15"/>
  <c r="I901" i="15" s="1"/>
  <c r="AJ900" i="15"/>
  <c r="AI900" i="15"/>
  <c r="AG900" i="15"/>
  <c r="AF900" i="15"/>
  <c r="AH900" i="15" s="1"/>
  <c r="AC900" i="15"/>
  <c r="Y900" i="15"/>
  <c r="E900" i="15"/>
  <c r="AJ899" i="15"/>
  <c r="AI899" i="15"/>
  <c r="AK899" i="15" s="1"/>
  <c r="AG899" i="15"/>
  <c r="AF899" i="15"/>
  <c r="AC899" i="15"/>
  <c r="Y899" i="15"/>
  <c r="I899" i="15"/>
  <c r="F899" i="15"/>
  <c r="E899" i="15"/>
  <c r="H899" i="15" s="1"/>
  <c r="AJ898" i="15"/>
  <c r="AK898" i="15" s="1"/>
  <c r="AI898" i="15"/>
  <c r="AG898" i="15"/>
  <c r="AF898" i="15"/>
  <c r="AC898" i="15"/>
  <c r="Y898" i="15"/>
  <c r="F898" i="15"/>
  <c r="E898" i="15"/>
  <c r="AJ897" i="15"/>
  <c r="AI897" i="15"/>
  <c r="AG897" i="15"/>
  <c r="AH897" i="15" s="1"/>
  <c r="AF897" i="15"/>
  <c r="Y897" i="15"/>
  <c r="E897" i="15"/>
  <c r="AJ896" i="15"/>
  <c r="AI896" i="15"/>
  <c r="AG896" i="15"/>
  <c r="AH896" i="15" s="1"/>
  <c r="AF896" i="15"/>
  <c r="AC896" i="15"/>
  <c r="Y896" i="15"/>
  <c r="F896" i="15"/>
  <c r="E896" i="15"/>
  <c r="I896" i="15" s="1"/>
  <c r="AJ895" i="15"/>
  <c r="AI895" i="15"/>
  <c r="AG895" i="15"/>
  <c r="AF895" i="15"/>
  <c r="AH895" i="15" s="1"/>
  <c r="AC895" i="15"/>
  <c r="Y895" i="15"/>
  <c r="F895" i="15"/>
  <c r="E895" i="15"/>
  <c r="AK894" i="15"/>
  <c r="AJ894" i="15"/>
  <c r="AI894" i="15"/>
  <c r="AG894" i="15"/>
  <c r="AF894" i="15"/>
  <c r="AH894" i="15" s="1"/>
  <c r="AN894" i="15" s="1"/>
  <c r="AC894" i="15"/>
  <c r="Y894" i="15"/>
  <c r="I894" i="15"/>
  <c r="H894" i="15"/>
  <c r="F894" i="15"/>
  <c r="E894" i="15"/>
  <c r="AJ893" i="15"/>
  <c r="AI893" i="15"/>
  <c r="AG893" i="15"/>
  <c r="AF893" i="15"/>
  <c r="AH893" i="15" s="1"/>
  <c r="AC893" i="15"/>
  <c r="Y893" i="15"/>
  <c r="E893" i="15"/>
  <c r="AJ892" i="15"/>
  <c r="AI892" i="15"/>
  <c r="AK892" i="15" s="1"/>
  <c r="AG892" i="15"/>
  <c r="AH892" i="15" s="1"/>
  <c r="AF892" i="15"/>
  <c r="AC892" i="15"/>
  <c r="Y892" i="15"/>
  <c r="F892" i="15"/>
  <c r="E892" i="15"/>
  <c r="I892" i="15" s="1"/>
  <c r="AJ891" i="15"/>
  <c r="AI891" i="15"/>
  <c r="AG891" i="15"/>
  <c r="AF891" i="15"/>
  <c r="AC891" i="15"/>
  <c r="Y891" i="15"/>
  <c r="E891" i="15"/>
  <c r="AK890" i="15"/>
  <c r="AJ890" i="15"/>
  <c r="AI890" i="15"/>
  <c r="AG890" i="15"/>
  <c r="AF890" i="15"/>
  <c r="AC890" i="15"/>
  <c r="Y890" i="15"/>
  <c r="I890" i="15"/>
  <c r="H890" i="15"/>
  <c r="F890" i="15"/>
  <c r="E890" i="15"/>
  <c r="AJ889" i="15"/>
  <c r="AK889" i="15" s="1"/>
  <c r="AN889" i="15" s="1"/>
  <c r="AI889" i="15"/>
  <c r="AG889" i="15"/>
  <c r="AF889" i="15"/>
  <c r="AH889" i="15" s="1"/>
  <c r="AC889" i="15"/>
  <c r="Y889" i="15"/>
  <c r="F889" i="15"/>
  <c r="E889" i="15"/>
  <c r="AJ888" i="15"/>
  <c r="AI888" i="15"/>
  <c r="AG888" i="15"/>
  <c r="AF888" i="15"/>
  <c r="AC888" i="15"/>
  <c r="Y888" i="15"/>
  <c r="F888" i="15"/>
  <c r="E888" i="15"/>
  <c r="AJ887" i="15"/>
  <c r="AI887" i="15"/>
  <c r="AG887" i="15"/>
  <c r="AF887" i="15"/>
  <c r="AH887" i="15" s="1"/>
  <c r="AC887" i="15"/>
  <c r="Y887" i="15"/>
  <c r="H887" i="15"/>
  <c r="F887" i="15"/>
  <c r="E887" i="15"/>
  <c r="I887" i="15" s="1"/>
  <c r="AJ886" i="15"/>
  <c r="AI886" i="15"/>
  <c r="AG886" i="15"/>
  <c r="AF886" i="15"/>
  <c r="AC886" i="15"/>
  <c r="Y886" i="15"/>
  <c r="E886" i="15"/>
  <c r="AJ885" i="15"/>
  <c r="AI885" i="15"/>
  <c r="AK885" i="15" s="1"/>
  <c r="AG885" i="15"/>
  <c r="AF885" i="15"/>
  <c r="AC885" i="15"/>
  <c r="Y885" i="15"/>
  <c r="I885" i="15"/>
  <c r="E885" i="15"/>
  <c r="F885" i="15" s="1"/>
  <c r="AJ884" i="15"/>
  <c r="AI884" i="15"/>
  <c r="AG884" i="15"/>
  <c r="AF884" i="15"/>
  <c r="AC884" i="15"/>
  <c r="Y884" i="15"/>
  <c r="E884" i="15"/>
  <c r="AJ883" i="15"/>
  <c r="AK883" i="15" s="1"/>
  <c r="AI883" i="15"/>
  <c r="AG883" i="15"/>
  <c r="AH883" i="15" s="1"/>
  <c r="AN883" i="15" s="1"/>
  <c r="AF883" i="15"/>
  <c r="AC883" i="15"/>
  <c r="Y883" i="15"/>
  <c r="F883" i="15"/>
  <c r="E883" i="15"/>
  <c r="AJ882" i="15"/>
  <c r="AI882" i="15"/>
  <c r="AK882" i="15" s="1"/>
  <c r="AG882" i="15"/>
  <c r="AH882" i="15" s="1"/>
  <c r="AF882" i="15"/>
  <c r="AC882" i="15"/>
  <c r="Y882" i="15"/>
  <c r="I882" i="15"/>
  <c r="F882" i="15"/>
  <c r="E882" i="15"/>
  <c r="H882" i="15" s="1"/>
  <c r="AJ881" i="15"/>
  <c r="AI881" i="15"/>
  <c r="AG881" i="15"/>
  <c r="AF881" i="15"/>
  <c r="AH881" i="15" s="1"/>
  <c r="AC881" i="15"/>
  <c r="Y881" i="15"/>
  <c r="F881" i="15"/>
  <c r="E881" i="15"/>
  <c r="AK880" i="15"/>
  <c r="AJ880" i="15"/>
  <c r="AI880" i="15"/>
  <c r="AG880" i="15"/>
  <c r="AF880" i="15"/>
  <c r="AC880" i="15"/>
  <c r="Y880" i="15"/>
  <c r="I880" i="15"/>
  <c r="H880" i="15"/>
  <c r="F880" i="15"/>
  <c r="E880" i="15"/>
  <c r="AJ879" i="15"/>
  <c r="AK879" i="15" s="1"/>
  <c r="AI879" i="15"/>
  <c r="AG879" i="15"/>
  <c r="AF879" i="15"/>
  <c r="AC879" i="15"/>
  <c r="Y879" i="15"/>
  <c r="F879" i="15"/>
  <c r="E879" i="15"/>
  <c r="AJ878" i="15"/>
  <c r="AI878" i="15"/>
  <c r="AG878" i="15"/>
  <c r="AH878" i="15" s="1"/>
  <c r="AF878" i="15"/>
  <c r="AC878" i="15"/>
  <c r="Y878" i="15"/>
  <c r="I878" i="15"/>
  <c r="F878" i="15"/>
  <c r="E878" i="15"/>
  <c r="H878" i="15" s="1"/>
  <c r="AJ877" i="15"/>
  <c r="AI877" i="15"/>
  <c r="AK877" i="15" s="1"/>
  <c r="AG877" i="15"/>
  <c r="AF877" i="15"/>
  <c r="AC877" i="15"/>
  <c r="Y877" i="15"/>
  <c r="H877" i="15"/>
  <c r="F877" i="15"/>
  <c r="E877" i="15"/>
  <c r="I877" i="15" s="1"/>
  <c r="AK876" i="15"/>
  <c r="AJ876" i="15"/>
  <c r="AI876" i="15"/>
  <c r="AG876" i="15"/>
  <c r="AF876" i="15"/>
  <c r="AH876" i="15" s="1"/>
  <c r="AN876" i="15" s="1"/>
  <c r="AC876" i="15"/>
  <c r="Y876" i="15"/>
  <c r="H876" i="15"/>
  <c r="F876" i="15"/>
  <c r="E876" i="15"/>
  <c r="I876" i="15" s="1"/>
  <c r="AJ875" i="15"/>
  <c r="AI875" i="15"/>
  <c r="AH875" i="15"/>
  <c r="AG875" i="15"/>
  <c r="AF875" i="15"/>
  <c r="AC875" i="15"/>
  <c r="Y875" i="15"/>
  <c r="F875" i="15"/>
  <c r="E875" i="15"/>
  <c r="AJ874" i="15"/>
  <c r="AI874" i="15"/>
  <c r="AG874" i="15"/>
  <c r="AF874" i="15"/>
  <c r="AC874" i="15"/>
  <c r="Y874" i="15"/>
  <c r="F874" i="15"/>
  <c r="E874" i="15"/>
  <c r="AJ873" i="15"/>
  <c r="AI873" i="15"/>
  <c r="AG873" i="15"/>
  <c r="AF873" i="15"/>
  <c r="AH873" i="15" s="1"/>
  <c r="AC873" i="15"/>
  <c r="Y873" i="15"/>
  <c r="F873" i="15"/>
  <c r="E873" i="15"/>
  <c r="AJ872" i="15"/>
  <c r="AI872" i="15"/>
  <c r="AK872" i="15" s="1"/>
  <c r="AG872" i="15"/>
  <c r="AF872" i="15"/>
  <c r="AC872" i="15"/>
  <c r="Y872" i="15"/>
  <c r="F872" i="15"/>
  <c r="E872" i="15"/>
  <c r="AJ871" i="15"/>
  <c r="AI871" i="15"/>
  <c r="AH871" i="15"/>
  <c r="AG871" i="15"/>
  <c r="AF871" i="15"/>
  <c r="AC871" i="15"/>
  <c r="Y871" i="15"/>
  <c r="F871" i="15"/>
  <c r="E871" i="15"/>
  <c r="AJ870" i="15"/>
  <c r="AI870" i="15"/>
  <c r="AK870" i="15" s="1"/>
  <c r="AG870" i="15"/>
  <c r="AF870" i="15"/>
  <c r="AC870" i="15"/>
  <c r="Y870" i="15"/>
  <c r="F870" i="15"/>
  <c r="E870" i="15"/>
  <c r="AJ869" i="15"/>
  <c r="AK869" i="15" s="1"/>
  <c r="AI869" i="15"/>
  <c r="AG869" i="15"/>
  <c r="AF869" i="15"/>
  <c r="AH869" i="15" s="1"/>
  <c r="AC869" i="15"/>
  <c r="Y869" i="15"/>
  <c r="F869" i="15"/>
  <c r="E869" i="15"/>
  <c r="AJ868" i="15"/>
  <c r="AI868" i="15"/>
  <c r="AK868" i="15" s="1"/>
  <c r="AG868" i="15"/>
  <c r="AF868" i="15"/>
  <c r="AC868" i="15"/>
  <c r="Y868" i="15"/>
  <c r="F868" i="15"/>
  <c r="E868" i="15"/>
  <c r="AJ867" i="15"/>
  <c r="AI867" i="15"/>
  <c r="AH867" i="15"/>
  <c r="AG867" i="15"/>
  <c r="AF867" i="15"/>
  <c r="AC867" i="15"/>
  <c r="Y867" i="15"/>
  <c r="F867" i="15"/>
  <c r="E867" i="15"/>
  <c r="AJ866" i="15"/>
  <c r="AI866" i="15"/>
  <c r="AK866" i="15" s="1"/>
  <c r="AG866" i="15"/>
  <c r="AF866" i="15"/>
  <c r="AC866" i="15"/>
  <c r="Y866" i="15"/>
  <c r="F866" i="15"/>
  <c r="E866" i="15"/>
  <c r="AJ865" i="15"/>
  <c r="AK865" i="15" s="1"/>
  <c r="AI865" i="15"/>
  <c r="AG865" i="15"/>
  <c r="AF865" i="15"/>
  <c r="AH865" i="15" s="1"/>
  <c r="AC865" i="15"/>
  <c r="Y865" i="15"/>
  <c r="F865" i="15"/>
  <c r="E865" i="15"/>
  <c r="AJ864" i="15"/>
  <c r="AI864" i="15"/>
  <c r="AG864" i="15"/>
  <c r="AH864" i="15" s="1"/>
  <c r="AF864" i="15"/>
  <c r="AC864" i="15"/>
  <c r="Y864" i="15"/>
  <c r="I864" i="15"/>
  <c r="F864" i="15"/>
  <c r="E864" i="15"/>
  <c r="H864" i="15" s="1"/>
  <c r="AJ863" i="15"/>
  <c r="AI863" i="15"/>
  <c r="AK863" i="15" s="1"/>
  <c r="AG863" i="15"/>
  <c r="AF863" i="15"/>
  <c r="AC863" i="15"/>
  <c r="Y863" i="15"/>
  <c r="F863" i="15"/>
  <c r="E863" i="15"/>
  <c r="AJ862" i="15"/>
  <c r="AI862" i="15"/>
  <c r="AG862" i="15"/>
  <c r="AF862" i="15"/>
  <c r="AC862" i="15"/>
  <c r="Y862" i="15"/>
  <c r="I862" i="15"/>
  <c r="H862" i="15"/>
  <c r="F862" i="15"/>
  <c r="E862" i="15"/>
  <c r="AJ861" i="15"/>
  <c r="AK861" i="15" s="1"/>
  <c r="AI861" i="15"/>
  <c r="AG861" i="15"/>
  <c r="AF861" i="15"/>
  <c r="AC861" i="15"/>
  <c r="Y861" i="15"/>
  <c r="F861" i="15"/>
  <c r="E861" i="15"/>
  <c r="AK860" i="15"/>
  <c r="AJ860" i="15"/>
  <c r="AI860" i="15"/>
  <c r="AG860" i="15"/>
  <c r="AH860" i="15" s="1"/>
  <c r="AF860" i="15"/>
  <c r="AC860" i="15"/>
  <c r="Y860" i="15"/>
  <c r="I860" i="15"/>
  <c r="F860" i="15"/>
  <c r="E860" i="15"/>
  <c r="H860" i="15" s="1"/>
  <c r="AJ859" i="15"/>
  <c r="AI859" i="15"/>
  <c r="AK859" i="15" s="1"/>
  <c r="AG859" i="15"/>
  <c r="AF859" i="15"/>
  <c r="AH859" i="15" s="1"/>
  <c r="AN859" i="15" s="1"/>
  <c r="AC859" i="15"/>
  <c r="Y859" i="15"/>
  <c r="F859" i="15"/>
  <c r="E859" i="15"/>
  <c r="AJ858" i="15"/>
  <c r="AI858" i="15"/>
  <c r="AG858" i="15"/>
  <c r="AF858" i="15"/>
  <c r="AH858" i="15" s="1"/>
  <c r="AC858" i="15"/>
  <c r="Y858" i="15"/>
  <c r="F858" i="15"/>
  <c r="E858" i="15"/>
  <c r="AJ857" i="15"/>
  <c r="AI857" i="15"/>
  <c r="AG857" i="15"/>
  <c r="AF857" i="15"/>
  <c r="AH857" i="15" s="1"/>
  <c r="AC857" i="15"/>
  <c r="Y857" i="15"/>
  <c r="H857" i="15"/>
  <c r="F857" i="15"/>
  <c r="E857" i="15"/>
  <c r="I857" i="15" s="1"/>
  <c r="AJ856" i="15"/>
  <c r="AI856" i="15"/>
  <c r="AK856" i="15" s="1"/>
  <c r="AG856" i="15"/>
  <c r="AF856" i="15"/>
  <c r="AC856" i="15"/>
  <c r="Y856" i="15"/>
  <c r="F856" i="15"/>
  <c r="E856" i="15"/>
  <c r="AJ855" i="15"/>
  <c r="AI855" i="15"/>
  <c r="AK855" i="15" s="1"/>
  <c r="AG855" i="15"/>
  <c r="AF855" i="15"/>
  <c r="AH855" i="15" s="1"/>
  <c r="AC855" i="15"/>
  <c r="Y855" i="15"/>
  <c r="F855" i="15"/>
  <c r="E855" i="15"/>
  <c r="AJ854" i="15"/>
  <c r="AI854" i="15"/>
  <c r="AG854" i="15"/>
  <c r="AF854" i="15"/>
  <c r="AH854" i="15" s="1"/>
  <c r="AC854" i="15"/>
  <c r="Y854" i="15"/>
  <c r="I854" i="15"/>
  <c r="H854" i="15"/>
  <c r="F854" i="15"/>
  <c r="E854" i="15"/>
  <c r="AJ853" i="15"/>
  <c r="AI853" i="15"/>
  <c r="AG853" i="15"/>
  <c r="AF853" i="15"/>
  <c r="AC853" i="15"/>
  <c r="Y853" i="15"/>
  <c r="H853" i="15"/>
  <c r="F853" i="15"/>
  <c r="E853" i="15"/>
  <c r="I853" i="15" s="1"/>
  <c r="AJ852" i="15"/>
  <c r="AK852" i="15" s="1"/>
  <c r="AI852" i="15"/>
  <c r="AG852" i="15"/>
  <c r="AF852" i="15"/>
  <c r="AC852" i="15"/>
  <c r="Y852" i="15"/>
  <c r="F852" i="15"/>
  <c r="E852" i="15"/>
  <c r="AJ851" i="15"/>
  <c r="AI851" i="15"/>
  <c r="AK851" i="15" s="1"/>
  <c r="AH851" i="15"/>
  <c r="AG851" i="15"/>
  <c r="AF851" i="15"/>
  <c r="AC851" i="15"/>
  <c r="Y851" i="15"/>
  <c r="F851" i="15"/>
  <c r="E851" i="15"/>
  <c r="AJ850" i="15"/>
  <c r="AI850" i="15"/>
  <c r="AK850" i="15" s="1"/>
  <c r="AG850" i="15"/>
  <c r="AF850" i="15"/>
  <c r="AC850" i="15"/>
  <c r="Y850" i="15"/>
  <c r="F850" i="15"/>
  <c r="E850" i="15"/>
  <c r="H850" i="15" s="1"/>
  <c r="AJ849" i="15"/>
  <c r="AK849" i="15" s="1"/>
  <c r="AI849" i="15"/>
  <c r="AG849" i="15"/>
  <c r="AF849" i="15"/>
  <c r="AH849" i="15" s="1"/>
  <c r="AC849" i="15"/>
  <c r="Y849" i="15"/>
  <c r="F849" i="15"/>
  <c r="E849" i="15"/>
  <c r="AJ848" i="15"/>
  <c r="AI848" i="15"/>
  <c r="AK848" i="15" s="1"/>
  <c r="AG848" i="15"/>
  <c r="AH848" i="15" s="1"/>
  <c r="AN848" i="15" s="1"/>
  <c r="AF848" i="15"/>
  <c r="AC848" i="15"/>
  <c r="Y848" i="15"/>
  <c r="I848" i="15"/>
  <c r="F848" i="15"/>
  <c r="E848" i="15"/>
  <c r="H848" i="15" s="1"/>
  <c r="AJ847" i="15"/>
  <c r="AI847" i="15"/>
  <c r="AK847" i="15" s="1"/>
  <c r="AG847" i="15"/>
  <c r="AF847" i="15"/>
  <c r="AH847" i="15" s="1"/>
  <c r="AN847" i="15" s="1"/>
  <c r="AC847" i="15"/>
  <c r="Y847" i="15"/>
  <c r="F847" i="15"/>
  <c r="E847" i="15"/>
  <c r="AJ846" i="15"/>
  <c r="AI846" i="15"/>
  <c r="AG846" i="15"/>
  <c r="AF846" i="15"/>
  <c r="AH846" i="15" s="1"/>
  <c r="AC846" i="15"/>
  <c r="Y846" i="15"/>
  <c r="I846" i="15"/>
  <c r="H846" i="15"/>
  <c r="F846" i="15"/>
  <c r="E846" i="15"/>
  <c r="AJ845" i="15"/>
  <c r="AI845" i="15"/>
  <c r="AG845" i="15"/>
  <c r="AF845" i="15"/>
  <c r="AC845" i="15"/>
  <c r="Y845" i="15"/>
  <c r="H845" i="15"/>
  <c r="F845" i="15"/>
  <c r="E845" i="15"/>
  <c r="I845" i="15" s="1"/>
  <c r="AK844" i="15"/>
  <c r="AJ844" i="15"/>
  <c r="AI844" i="15"/>
  <c r="AG844" i="15"/>
  <c r="AF844" i="15"/>
  <c r="AC844" i="15"/>
  <c r="Y844" i="15"/>
  <c r="F844" i="15"/>
  <c r="E844" i="15"/>
  <c r="AJ843" i="15"/>
  <c r="AI843" i="15"/>
  <c r="AK843" i="15" s="1"/>
  <c r="AH843" i="15"/>
  <c r="AN843" i="15" s="1"/>
  <c r="AG843" i="15"/>
  <c r="AF843" i="15"/>
  <c r="AC843" i="15"/>
  <c r="Y843" i="15"/>
  <c r="F843" i="15"/>
  <c r="E843" i="15"/>
  <c r="AJ842" i="15"/>
  <c r="AI842" i="15"/>
  <c r="AK842" i="15" s="1"/>
  <c r="AG842" i="15"/>
  <c r="AF842" i="15"/>
  <c r="AH842" i="15" s="1"/>
  <c r="AC842" i="15"/>
  <c r="Y842" i="15"/>
  <c r="F842" i="15"/>
  <c r="E842" i="15"/>
  <c r="AJ841" i="15"/>
  <c r="AI841" i="15"/>
  <c r="AG841" i="15"/>
  <c r="AF841" i="15"/>
  <c r="AC841" i="15"/>
  <c r="Y841" i="15"/>
  <c r="H841" i="15"/>
  <c r="F841" i="15"/>
  <c r="E841" i="15"/>
  <c r="I841" i="15" s="1"/>
  <c r="AJ840" i="15"/>
  <c r="AI840" i="15"/>
  <c r="AK840" i="15" s="1"/>
  <c r="AG840" i="15"/>
  <c r="AF840" i="15"/>
  <c r="AC840" i="15"/>
  <c r="Y840" i="15"/>
  <c r="F840" i="15"/>
  <c r="E840" i="15"/>
  <c r="AJ839" i="15"/>
  <c r="AI839" i="15"/>
  <c r="AG839" i="15"/>
  <c r="AF839" i="15"/>
  <c r="AH839" i="15" s="1"/>
  <c r="AC839" i="15"/>
  <c r="Y839" i="15"/>
  <c r="F839" i="15"/>
  <c r="E839" i="15"/>
  <c r="AJ838" i="15"/>
  <c r="AI838" i="15"/>
  <c r="AK838" i="15" s="1"/>
  <c r="AG838" i="15"/>
  <c r="AF838" i="15"/>
  <c r="AH838" i="15" s="1"/>
  <c r="AN838" i="15" s="1"/>
  <c r="AC838" i="15"/>
  <c r="Y838" i="15"/>
  <c r="I838" i="15"/>
  <c r="H838" i="15"/>
  <c r="F838" i="15"/>
  <c r="E838" i="15"/>
  <c r="AJ837" i="15"/>
  <c r="AI837" i="15"/>
  <c r="AG837" i="15"/>
  <c r="AF837" i="15"/>
  <c r="AH837" i="15" s="1"/>
  <c r="AC837" i="15"/>
  <c r="Y837" i="15"/>
  <c r="F837" i="15"/>
  <c r="E837" i="15"/>
  <c r="AK836" i="15"/>
  <c r="AJ836" i="15"/>
  <c r="AI836" i="15"/>
  <c r="AG836" i="15"/>
  <c r="AH836" i="15" s="1"/>
  <c r="AF836" i="15"/>
  <c r="AC836" i="15"/>
  <c r="Y836" i="15"/>
  <c r="I836" i="15"/>
  <c r="F836" i="15"/>
  <c r="E836" i="15"/>
  <c r="H836" i="15" s="1"/>
  <c r="AJ835" i="15"/>
  <c r="AI835" i="15"/>
  <c r="AK835" i="15" s="1"/>
  <c r="AN835" i="15" s="1"/>
  <c r="AH835" i="15"/>
  <c r="AG835" i="15"/>
  <c r="AF835" i="15"/>
  <c r="AC835" i="15"/>
  <c r="Y835" i="15"/>
  <c r="F835" i="15"/>
  <c r="E835" i="15"/>
  <c r="AJ834" i="15"/>
  <c r="AI834" i="15"/>
  <c r="AG834" i="15"/>
  <c r="AF834" i="15"/>
  <c r="AH834" i="15" s="1"/>
  <c r="AC834" i="15"/>
  <c r="Y834" i="15"/>
  <c r="F834" i="15"/>
  <c r="E834" i="15"/>
  <c r="AJ833" i="15"/>
  <c r="AI833" i="15"/>
  <c r="AG833" i="15"/>
  <c r="AF833" i="15"/>
  <c r="AH833" i="15" s="1"/>
  <c r="AC833" i="15"/>
  <c r="Y833" i="15"/>
  <c r="H833" i="15"/>
  <c r="F833" i="15"/>
  <c r="E833" i="15"/>
  <c r="I833" i="15" s="1"/>
  <c r="AJ832" i="15"/>
  <c r="AI832" i="15"/>
  <c r="AK832" i="15" s="1"/>
  <c r="AG832" i="15"/>
  <c r="AH832" i="15" s="1"/>
  <c r="AF832" i="15"/>
  <c r="AC832" i="15"/>
  <c r="Y832" i="15"/>
  <c r="E832" i="15"/>
  <c r="AJ831" i="15"/>
  <c r="AI831" i="15"/>
  <c r="AG831" i="15"/>
  <c r="AF831" i="15"/>
  <c r="AH831" i="15" s="1"/>
  <c r="AC831" i="15"/>
  <c r="Y831" i="15"/>
  <c r="F831" i="15"/>
  <c r="E831" i="15"/>
  <c r="AJ830" i="15"/>
  <c r="AI830" i="15"/>
  <c r="AG830" i="15"/>
  <c r="AF830" i="15"/>
  <c r="AH830" i="15" s="1"/>
  <c r="AC830" i="15"/>
  <c r="Y830" i="15"/>
  <c r="I830" i="15"/>
  <c r="H830" i="15"/>
  <c r="F830" i="15"/>
  <c r="E830" i="15"/>
  <c r="AJ829" i="15"/>
  <c r="AI829" i="15"/>
  <c r="AG829" i="15"/>
  <c r="AF829" i="15"/>
  <c r="AC829" i="15"/>
  <c r="Y829" i="15"/>
  <c r="F829" i="15"/>
  <c r="E829" i="15"/>
  <c r="AJ828" i="15"/>
  <c r="AI828" i="15"/>
  <c r="AK828" i="15" s="1"/>
  <c r="AG828" i="15"/>
  <c r="AH828" i="15" s="1"/>
  <c r="AN828" i="15" s="1"/>
  <c r="AF828" i="15"/>
  <c r="AC828" i="15"/>
  <c r="Y828" i="15"/>
  <c r="I828" i="15"/>
  <c r="F828" i="15"/>
  <c r="E828" i="15"/>
  <c r="H828" i="15" s="1"/>
  <c r="AJ827" i="15"/>
  <c r="AI827" i="15"/>
  <c r="AK827" i="15" s="1"/>
  <c r="AG827" i="15"/>
  <c r="AF827" i="15"/>
  <c r="AH827" i="15" s="1"/>
  <c r="AC827" i="15"/>
  <c r="Y827" i="15"/>
  <c r="F827" i="15"/>
  <c r="E827" i="15"/>
  <c r="AJ826" i="15"/>
  <c r="AI826" i="15"/>
  <c r="AG826" i="15"/>
  <c r="AF826" i="15"/>
  <c r="AH826" i="15" s="1"/>
  <c r="AC826" i="15"/>
  <c r="Y826" i="15"/>
  <c r="H826" i="15"/>
  <c r="F826" i="15"/>
  <c r="E826" i="15"/>
  <c r="I826" i="15" s="1"/>
  <c r="AJ825" i="15"/>
  <c r="AI825" i="15"/>
  <c r="AG825" i="15"/>
  <c r="AF825" i="15"/>
  <c r="AC825" i="15"/>
  <c r="Y825" i="15"/>
  <c r="F825" i="15"/>
  <c r="E825" i="15"/>
  <c r="AK824" i="15"/>
  <c r="AJ824" i="15"/>
  <c r="AI824" i="15"/>
  <c r="AG824" i="15"/>
  <c r="AH824" i="15" s="1"/>
  <c r="AN824" i="15" s="1"/>
  <c r="AF824" i="15"/>
  <c r="AC824" i="15"/>
  <c r="Y824" i="15"/>
  <c r="I824" i="15"/>
  <c r="F824" i="15"/>
  <c r="E824" i="15"/>
  <c r="H824" i="15" s="1"/>
  <c r="AJ823" i="15"/>
  <c r="AI823" i="15"/>
  <c r="AK823" i="15" s="1"/>
  <c r="AH823" i="15"/>
  <c r="AG823" i="15"/>
  <c r="AF823" i="15"/>
  <c r="AC823" i="15"/>
  <c r="Y823" i="15"/>
  <c r="F823" i="15"/>
  <c r="E823" i="15"/>
  <c r="AJ822" i="15"/>
  <c r="AI822" i="15"/>
  <c r="AG822" i="15"/>
  <c r="AF822" i="15"/>
  <c r="AC822" i="15"/>
  <c r="Y822" i="15"/>
  <c r="F822" i="15"/>
  <c r="E822" i="15"/>
  <c r="AJ821" i="15"/>
  <c r="AK821" i="15" s="1"/>
  <c r="AI821" i="15"/>
  <c r="AG821" i="15"/>
  <c r="AF821" i="15"/>
  <c r="AH821" i="15" s="1"/>
  <c r="AN821" i="15" s="1"/>
  <c r="AC821" i="15"/>
  <c r="Y821" i="15"/>
  <c r="I821" i="15"/>
  <c r="H821" i="15"/>
  <c r="F821" i="15"/>
  <c r="E821" i="15"/>
  <c r="AJ820" i="15"/>
  <c r="AK820" i="15" s="1"/>
  <c r="AI820" i="15"/>
  <c r="AG820" i="15"/>
  <c r="AF820" i="15"/>
  <c r="AC820" i="15"/>
  <c r="Y820" i="15"/>
  <c r="F820" i="15"/>
  <c r="E820" i="15"/>
  <c r="AJ819" i="15"/>
  <c r="AI819" i="15"/>
  <c r="AG819" i="15"/>
  <c r="AH819" i="15" s="1"/>
  <c r="AF819" i="15"/>
  <c r="AC819" i="15"/>
  <c r="Y819" i="15"/>
  <c r="F819" i="15"/>
  <c r="E819" i="15"/>
  <c r="AJ818" i="15"/>
  <c r="AI818" i="15"/>
  <c r="AK818" i="15" s="1"/>
  <c r="AG818" i="15"/>
  <c r="AF818" i="15"/>
  <c r="AC818" i="15"/>
  <c r="Y818" i="15"/>
  <c r="E818" i="15"/>
  <c r="AJ817" i="15"/>
  <c r="AK817" i="15" s="1"/>
  <c r="AI817" i="15"/>
  <c r="AG817" i="15"/>
  <c r="AF817" i="15"/>
  <c r="AH817" i="15" s="1"/>
  <c r="AC817" i="15"/>
  <c r="Y817" i="15"/>
  <c r="H817" i="15"/>
  <c r="F817" i="15"/>
  <c r="E817" i="15"/>
  <c r="I817" i="15" s="1"/>
  <c r="AJ816" i="15"/>
  <c r="AI816" i="15"/>
  <c r="AK816" i="15" s="1"/>
  <c r="AG816" i="15"/>
  <c r="AH816" i="15" s="1"/>
  <c r="AF816" i="15"/>
  <c r="AC816" i="15"/>
  <c r="Y816" i="15"/>
  <c r="F816" i="15"/>
  <c r="E816" i="15"/>
  <c r="AJ815" i="15"/>
  <c r="AI815" i="15"/>
  <c r="AG815" i="15"/>
  <c r="AF815" i="15"/>
  <c r="AH815" i="15" s="1"/>
  <c r="AC815" i="15"/>
  <c r="Y815" i="15"/>
  <c r="F815" i="15"/>
  <c r="E815" i="15"/>
  <c r="AJ814" i="15"/>
  <c r="AI814" i="15"/>
  <c r="AG814" i="15"/>
  <c r="AF814" i="15"/>
  <c r="AH814" i="15" s="1"/>
  <c r="AC814" i="15"/>
  <c r="Y814" i="15"/>
  <c r="I814" i="15"/>
  <c r="H814" i="15"/>
  <c r="F814" i="15"/>
  <c r="E814" i="15"/>
  <c r="AJ813" i="15"/>
  <c r="AI813" i="15"/>
  <c r="AG813" i="15"/>
  <c r="AF813" i="15"/>
  <c r="AC813" i="15"/>
  <c r="Y813" i="15"/>
  <c r="E813" i="15"/>
  <c r="AK812" i="15"/>
  <c r="AJ812" i="15"/>
  <c r="AI812" i="15"/>
  <c r="AG812" i="15"/>
  <c r="AF812" i="15"/>
  <c r="AC812" i="15"/>
  <c r="Y812" i="15"/>
  <c r="E812" i="15"/>
  <c r="H812" i="15" s="1"/>
  <c r="AJ811" i="15"/>
  <c r="AI811" i="15"/>
  <c r="AG811" i="15"/>
  <c r="AH811" i="15" s="1"/>
  <c r="AF811" i="15"/>
  <c r="AC811" i="15"/>
  <c r="Y811" i="15"/>
  <c r="F811" i="15"/>
  <c r="E811" i="15"/>
  <c r="AJ810" i="15"/>
  <c r="AI810" i="15"/>
  <c r="AK810" i="15" s="1"/>
  <c r="AG810" i="15"/>
  <c r="AF810" i="15"/>
  <c r="AC810" i="15"/>
  <c r="Y810" i="15"/>
  <c r="F810" i="15"/>
  <c r="E810" i="15"/>
  <c r="AJ809" i="15"/>
  <c r="AK809" i="15" s="1"/>
  <c r="AI809" i="15"/>
  <c r="AG809" i="15"/>
  <c r="AF809" i="15"/>
  <c r="AH809" i="15" s="1"/>
  <c r="AN809" i="15" s="1"/>
  <c r="AC809" i="15"/>
  <c r="Y809" i="15"/>
  <c r="E809" i="15"/>
  <c r="AJ808" i="15"/>
  <c r="AI808" i="15"/>
  <c r="AK808" i="15" s="1"/>
  <c r="AG808" i="15"/>
  <c r="AH808" i="15" s="1"/>
  <c r="AF808" i="15"/>
  <c r="AC808" i="15"/>
  <c r="Y808" i="15"/>
  <c r="I808" i="15"/>
  <c r="F808" i="15"/>
  <c r="E808" i="15"/>
  <c r="H808" i="15" s="1"/>
  <c r="AJ807" i="15"/>
  <c r="AI807" i="15"/>
  <c r="AK807" i="15" s="1"/>
  <c r="AN807" i="15" s="1"/>
  <c r="AG807" i="15"/>
  <c r="AF807" i="15"/>
  <c r="AH807" i="15" s="1"/>
  <c r="AC807" i="15"/>
  <c r="Y807" i="15"/>
  <c r="E807" i="15"/>
  <c r="AJ806" i="15"/>
  <c r="AI806" i="15"/>
  <c r="AK806" i="15" s="1"/>
  <c r="AG806" i="15"/>
  <c r="AF806" i="15"/>
  <c r="AH806" i="15" s="1"/>
  <c r="AC806" i="15"/>
  <c r="Y806" i="15"/>
  <c r="E806" i="15"/>
  <c r="AJ805" i="15"/>
  <c r="AK805" i="15" s="1"/>
  <c r="AI805" i="15"/>
  <c r="AG805" i="15"/>
  <c r="AF805" i="15"/>
  <c r="AH805" i="15" s="1"/>
  <c r="AN805" i="15" s="1"/>
  <c r="AC805" i="15"/>
  <c r="Y805" i="15"/>
  <c r="I805" i="15"/>
  <c r="H805" i="15"/>
  <c r="E805" i="15"/>
  <c r="F805" i="15" s="1"/>
  <c r="AJ804" i="15"/>
  <c r="AI804" i="15"/>
  <c r="AK804" i="15" s="1"/>
  <c r="AG804" i="15"/>
  <c r="AF804" i="15"/>
  <c r="AH804" i="15" s="1"/>
  <c r="AC804" i="15"/>
  <c r="Y804" i="15"/>
  <c r="E804" i="15"/>
  <c r="AJ803" i="15"/>
  <c r="AI803" i="15"/>
  <c r="AK803" i="15" s="1"/>
  <c r="AG803" i="15"/>
  <c r="AF803" i="15"/>
  <c r="AC803" i="15"/>
  <c r="Y803" i="15"/>
  <c r="F803" i="15"/>
  <c r="E803" i="15"/>
  <c r="AJ802" i="15"/>
  <c r="AK802" i="15" s="1"/>
  <c r="AI802" i="15"/>
  <c r="AG802" i="15"/>
  <c r="AF802" i="15"/>
  <c r="AC802" i="15"/>
  <c r="Y802" i="15"/>
  <c r="I802" i="15"/>
  <c r="H802" i="15"/>
  <c r="F802" i="15"/>
  <c r="E802" i="15"/>
  <c r="AK801" i="15"/>
  <c r="AJ801" i="15"/>
  <c r="AI801" i="15"/>
  <c r="AG801" i="15"/>
  <c r="AF801" i="15"/>
  <c r="AC801" i="15"/>
  <c r="Y801" i="15"/>
  <c r="F801" i="15"/>
  <c r="E801" i="15"/>
  <c r="AJ800" i="15"/>
  <c r="AI800" i="15"/>
  <c r="AG800" i="15"/>
  <c r="AH800" i="15" s="1"/>
  <c r="AF800" i="15"/>
  <c r="AC800" i="15"/>
  <c r="Y800" i="15"/>
  <c r="F800" i="15"/>
  <c r="E800" i="15"/>
  <c r="AJ799" i="15"/>
  <c r="AI799" i="15"/>
  <c r="AK799" i="15" s="1"/>
  <c r="AG799" i="15"/>
  <c r="AF799" i="15"/>
  <c r="AC799" i="15"/>
  <c r="Y799" i="15"/>
  <c r="I799" i="15"/>
  <c r="F799" i="15"/>
  <c r="E799" i="15"/>
  <c r="H799" i="15" s="1"/>
  <c r="AJ798" i="15"/>
  <c r="AK798" i="15" s="1"/>
  <c r="AI798" i="15"/>
  <c r="AG798" i="15"/>
  <c r="AF798" i="15"/>
  <c r="AH798" i="15" s="1"/>
  <c r="AC798" i="15"/>
  <c r="Y798" i="15"/>
  <c r="E798" i="15"/>
  <c r="AJ797" i="15"/>
  <c r="AI797" i="15"/>
  <c r="AK797" i="15" s="1"/>
  <c r="AG797" i="15"/>
  <c r="AH797" i="15" s="1"/>
  <c r="AF797" i="15"/>
  <c r="AC797" i="15"/>
  <c r="Y797" i="15"/>
  <c r="I797" i="15"/>
  <c r="E797" i="15"/>
  <c r="H797" i="15" s="1"/>
  <c r="AJ796" i="15"/>
  <c r="AI796" i="15"/>
  <c r="AK796" i="15" s="1"/>
  <c r="AG796" i="15"/>
  <c r="AF796" i="15"/>
  <c r="AH796" i="15" s="1"/>
  <c r="AC796" i="15"/>
  <c r="Y796" i="15"/>
  <c r="F796" i="15"/>
  <c r="E796" i="15"/>
  <c r="AJ795" i="15"/>
  <c r="AI795" i="15"/>
  <c r="AG795" i="15"/>
  <c r="AF795" i="15"/>
  <c r="AH795" i="15" s="1"/>
  <c r="AC795" i="15"/>
  <c r="Y795" i="15"/>
  <c r="I795" i="15"/>
  <c r="H795" i="15"/>
  <c r="F795" i="15"/>
  <c r="E795" i="15"/>
  <c r="AJ794" i="15"/>
  <c r="AI794" i="15"/>
  <c r="AG794" i="15"/>
  <c r="AF794" i="15"/>
  <c r="AC794" i="15"/>
  <c r="Y794" i="15"/>
  <c r="I794" i="15"/>
  <c r="F794" i="15"/>
  <c r="E794" i="15"/>
  <c r="H794" i="15" s="1"/>
  <c r="AK793" i="15"/>
  <c r="AJ793" i="15"/>
  <c r="AI793" i="15"/>
  <c r="AG793" i="15"/>
  <c r="AF793" i="15"/>
  <c r="AC793" i="15"/>
  <c r="Y793" i="15"/>
  <c r="I793" i="15"/>
  <c r="F793" i="15"/>
  <c r="E793" i="15"/>
  <c r="H793" i="15" s="1"/>
  <c r="AJ792" i="15"/>
  <c r="AI792" i="15"/>
  <c r="AG792" i="15"/>
  <c r="AF792" i="15"/>
  <c r="AH792" i="15" s="1"/>
  <c r="AC792" i="15"/>
  <c r="Y792" i="15"/>
  <c r="E792" i="15"/>
  <c r="AJ791" i="15"/>
  <c r="AI791" i="15"/>
  <c r="AK791" i="15" s="1"/>
  <c r="AG791" i="15"/>
  <c r="AF791" i="15"/>
  <c r="AH791" i="15" s="1"/>
  <c r="AC791" i="15"/>
  <c r="Y791" i="15"/>
  <c r="E791" i="15"/>
  <c r="AJ790" i="15"/>
  <c r="AI790" i="15"/>
  <c r="AG790" i="15"/>
  <c r="AF790" i="15"/>
  <c r="AH790" i="15" s="1"/>
  <c r="AC790" i="15"/>
  <c r="Y790" i="15"/>
  <c r="I790" i="15"/>
  <c r="H790" i="15"/>
  <c r="F790" i="15"/>
  <c r="E790" i="15"/>
  <c r="AJ789" i="15"/>
  <c r="AK789" i="15" s="1"/>
  <c r="AI789" i="15"/>
  <c r="AG789" i="15"/>
  <c r="AF789" i="15"/>
  <c r="AC789" i="15"/>
  <c r="Y789" i="15"/>
  <c r="F789" i="15"/>
  <c r="E789" i="15"/>
  <c r="AJ788" i="15"/>
  <c r="AI788" i="15"/>
  <c r="AH788" i="15"/>
  <c r="AG788" i="15"/>
  <c r="AF788" i="15"/>
  <c r="AC788" i="15"/>
  <c r="Y788" i="15"/>
  <c r="F788" i="15"/>
  <c r="E788" i="15"/>
  <c r="AJ787" i="15"/>
  <c r="AI787" i="15"/>
  <c r="AK787" i="15" s="1"/>
  <c r="AG787" i="15"/>
  <c r="AF787" i="15"/>
  <c r="AC787" i="15"/>
  <c r="Y787" i="15"/>
  <c r="F787" i="15"/>
  <c r="E787" i="15"/>
  <c r="H787" i="15" s="1"/>
  <c r="AJ786" i="15"/>
  <c r="AK786" i="15" s="1"/>
  <c r="AI786" i="15"/>
  <c r="AG786" i="15"/>
  <c r="AF786" i="15"/>
  <c r="AH786" i="15" s="1"/>
  <c r="AC786" i="15"/>
  <c r="Y786" i="15"/>
  <c r="E786" i="15"/>
  <c r="AJ785" i="15"/>
  <c r="AI785" i="15"/>
  <c r="AK785" i="15" s="1"/>
  <c r="AG785" i="15"/>
  <c r="AH785" i="15" s="1"/>
  <c r="AF785" i="15"/>
  <c r="AC785" i="15"/>
  <c r="Y785" i="15"/>
  <c r="I785" i="15"/>
  <c r="F785" i="15"/>
  <c r="E785" i="15"/>
  <c r="H785" i="15" s="1"/>
  <c r="AJ784" i="15"/>
  <c r="AI784" i="15"/>
  <c r="AK784" i="15" s="1"/>
  <c r="AG784" i="15"/>
  <c r="AF784" i="15"/>
  <c r="AH784" i="15" s="1"/>
  <c r="AC784" i="15"/>
  <c r="Y784" i="15"/>
  <c r="F784" i="15"/>
  <c r="E784" i="15"/>
  <c r="AJ783" i="15"/>
  <c r="AI783" i="15"/>
  <c r="AG783" i="15"/>
  <c r="AF783" i="15"/>
  <c r="AH783" i="15" s="1"/>
  <c r="AC783" i="15"/>
  <c r="Y783" i="15"/>
  <c r="I783" i="15"/>
  <c r="H783" i="15"/>
  <c r="F783" i="15"/>
  <c r="E783" i="15"/>
  <c r="AJ782" i="15"/>
  <c r="AI782" i="15"/>
  <c r="AG782" i="15"/>
  <c r="AF782" i="15"/>
  <c r="AC782" i="15"/>
  <c r="Y782" i="15"/>
  <c r="F782" i="15"/>
  <c r="E782" i="15"/>
  <c r="H782" i="15" s="1"/>
  <c r="AK781" i="15"/>
  <c r="AJ781" i="15"/>
  <c r="AI781" i="15"/>
  <c r="AG781" i="15"/>
  <c r="AF781" i="15"/>
  <c r="AC781" i="15"/>
  <c r="Y781" i="15"/>
  <c r="I781" i="15"/>
  <c r="F781" i="15"/>
  <c r="E781" i="15"/>
  <c r="H781" i="15" s="1"/>
  <c r="AJ780" i="15"/>
  <c r="AI780" i="15"/>
  <c r="AK780" i="15" s="1"/>
  <c r="AH780" i="15"/>
  <c r="AG780" i="15"/>
  <c r="AF780" i="15"/>
  <c r="AC780" i="15"/>
  <c r="Y780" i="15"/>
  <c r="F780" i="15"/>
  <c r="E780" i="15"/>
  <c r="AJ779" i="15"/>
  <c r="AI779" i="15"/>
  <c r="AK779" i="15" s="1"/>
  <c r="AG779" i="15"/>
  <c r="AF779" i="15"/>
  <c r="AH779" i="15" s="1"/>
  <c r="AC779" i="15"/>
  <c r="Y779" i="15"/>
  <c r="F779" i="15"/>
  <c r="E779" i="15"/>
  <c r="AJ778" i="15"/>
  <c r="AI778" i="15"/>
  <c r="AG778" i="15"/>
  <c r="AF778" i="15"/>
  <c r="AH778" i="15" s="1"/>
  <c r="AC778" i="15"/>
  <c r="Y778" i="15"/>
  <c r="I778" i="15"/>
  <c r="H778" i="15"/>
  <c r="F778" i="15"/>
  <c r="E778" i="15"/>
  <c r="AJ777" i="15"/>
  <c r="AK777" i="15" s="1"/>
  <c r="AI777" i="15"/>
  <c r="AG777" i="15"/>
  <c r="AF777" i="15"/>
  <c r="AC777" i="15"/>
  <c r="Y777" i="15"/>
  <c r="F777" i="15"/>
  <c r="E777" i="15"/>
  <c r="AJ776" i="15"/>
  <c r="AI776" i="15"/>
  <c r="AK776" i="15" s="1"/>
  <c r="AH776" i="15"/>
  <c r="AG776" i="15"/>
  <c r="AF776" i="15"/>
  <c r="AC776" i="15"/>
  <c r="Y776" i="15"/>
  <c r="F776" i="15"/>
  <c r="E776" i="15"/>
  <c r="AJ775" i="15"/>
  <c r="AI775" i="15"/>
  <c r="AK775" i="15" s="1"/>
  <c r="AG775" i="15"/>
  <c r="AF775" i="15"/>
  <c r="AC775" i="15"/>
  <c r="Y775" i="15"/>
  <c r="F775" i="15"/>
  <c r="E775" i="15"/>
  <c r="H775" i="15" s="1"/>
  <c r="AJ774" i="15"/>
  <c r="AK774" i="15" s="1"/>
  <c r="AI774" i="15"/>
  <c r="AG774" i="15"/>
  <c r="AF774" i="15"/>
  <c r="AH774" i="15" s="1"/>
  <c r="AC774" i="15"/>
  <c r="Y774" i="15"/>
  <c r="E774" i="15"/>
  <c r="AJ773" i="15"/>
  <c r="AI773" i="15"/>
  <c r="AK773" i="15" s="1"/>
  <c r="AG773" i="15"/>
  <c r="AH773" i="15" s="1"/>
  <c r="AN773" i="15" s="1"/>
  <c r="AF773" i="15"/>
  <c r="AC773" i="15"/>
  <c r="Y773" i="15"/>
  <c r="I773" i="15"/>
  <c r="F773" i="15"/>
  <c r="E773" i="15"/>
  <c r="H773" i="15" s="1"/>
  <c r="AJ772" i="15"/>
  <c r="AI772" i="15"/>
  <c r="AK772" i="15" s="1"/>
  <c r="AG772" i="15"/>
  <c r="AF772" i="15"/>
  <c r="AH772" i="15" s="1"/>
  <c r="AN772" i="15" s="1"/>
  <c r="AC772" i="15"/>
  <c r="Y772" i="15"/>
  <c r="F772" i="15"/>
  <c r="E772" i="15"/>
  <c r="AJ771" i="15"/>
  <c r="AI771" i="15"/>
  <c r="AG771" i="15"/>
  <c r="AF771" i="15"/>
  <c r="AH771" i="15" s="1"/>
  <c r="AC771" i="15"/>
  <c r="Y771" i="15"/>
  <c r="I771" i="15"/>
  <c r="H771" i="15"/>
  <c r="F771" i="15"/>
  <c r="E771" i="15"/>
  <c r="AJ770" i="15"/>
  <c r="AI770" i="15"/>
  <c r="AG770" i="15"/>
  <c r="AF770" i="15"/>
  <c r="AC770" i="15"/>
  <c r="Y770" i="15"/>
  <c r="F770" i="15"/>
  <c r="E770" i="15"/>
  <c r="H770" i="15" s="1"/>
  <c r="AK769" i="15"/>
  <c r="AJ769" i="15"/>
  <c r="AI769" i="15"/>
  <c r="AG769" i="15"/>
  <c r="AF769" i="15"/>
  <c r="AC769" i="15"/>
  <c r="Y769" i="15"/>
  <c r="I769" i="15"/>
  <c r="F769" i="15"/>
  <c r="E769" i="15"/>
  <c r="H769" i="15" s="1"/>
  <c r="AJ768" i="15"/>
  <c r="AI768" i="15"/>
  <c r="AK768" i="15" s="1"/>
  <c r="AH768" i="15"/>
  <c r="AN768" i="15" s="1"/>
  <c r="AG768" i="15"/>
  <c r="AF768" i="15"/>
  <c r="AC768" i="15"/>
  <c r="Y768" i="15"/>
  <c r="F768" i="15"/>
  <c r="E768" i="15"/>
  <c r="AJ767" i="15"/>
  <c r="AI767" i="15"/>
  <c r="AK767" i="15" s="1"/>
  <c r="AG767" i="15"/>
  <c r="AF767" i="15"/>
  <c r="AH767" i="15" s="1"/>
  <c r="AC767" i="15"/>
  <c r="Y767" i="15"/>
  <c r="F767" i="15"/>
  <c r="E767" i="15"/>
  <c r="AJ766" i="15"/>
  <c r="AI766" i="15"/>
  <c r="AG766" i="15"/>
  <c r="AF766" i="15"/>
  <c r="AH766" i="15" s="1"/>
  <c r="AC766" i="15"/>
  <c r="Y766" i="15"/>
  <c r="I766" i="15"/>
  <c r="H766" i="15"/>
  <c r="F766" i="15"/>
  <c r="E766" i="15"/>
  <c r="AJ765" i="15"/>
  <c r="AK765" i="15" s="1"/>
  <c r="AI765" i="15"/>
  <c r="AG765" i="15"/>
  <c r="AF765" i="15"/>
  <c r="AC765" i="15"/>
  <c r="Y765" i="15"/>
  <c r="F765" i="15"/>
  <c r="E765" i="15"/>
  <c r="AJ764" i="15"/>
  <c r="AI764" i="15"/>
  <c r="AK764" i="15" s="1"/>
  <c r="AH764" i="15"/>
  <c r="AN764" i="15" s="1"/>
  <c r="AG764" i="15"/>
  <c r="AF764" i="15"/>
  <c r="AC764" i="15"/>
  <c r="Y764" i="15"/>
  <c r="F764" i="15"/>
  <c r="E764" i="15"/>
  <c r="AJ763" i="15"/>
  <c r="AI763" i="15"/>
  <c r="AK763" i="15" s="1"/>
  <c r="AG763" i="15"/>
  <c r="AF763" i="15"/>
  <c r="AC763" i="15"/>
  <c r="Y763" i="15"/>
  <c r="F763" i="15"/>
  <c r="E763" i="15"/>
  <c r="H763" i="15" s="1"/>
  <c r="AJ762" i="15"/>
  <c r="AK762" i="15" s="1"/>
  <c r="AI762" i="15"/>
  <c r="AG762" i="15"/>
  <c r="AF762" i="15"/>
  <c r="AH762" i="15" s="1"/>
  <c r="AC762" i="15"/>
  <c r="Y762" i="15"/>
  <c r="I762" i="15"/>
  <c r="H762" i="15"/>
  <c r="F762" i="15"/>
  <c r="E762" i="15"/>
  <c r="AJ761" i="15"/>
  <c r="AI761" i="15"/>
  <c r="AK761" i="15" s="1"/>
  <c r="AG761" i="15"/>
  <c r="AF761" i="15"/>
  <c r="AC761" i="15"/>
  <c r="Y761" i="15"/>
  <c r="F761" i="15"/>
  <c r="E761" i="15"/>
  <c r="AJ760" i="15"/>
  <c r="AI760" i="15"/>
  <c r="AG760" i="15"/>
  <c r="AF760" i="15"/>
  <c r="AC760" i="15"/>
  <c r="Y760" i="15"/>
  <c r="E760" i="15"/>
  <c r="AJ759" i="15"/>
  <c r="AI759" i="15"/>
  <c r="AG759" i="15"/>
  <c r="AF759" i="15"/>
  <c r="AH759" i="15" s="1"/>
  <c r="AC759" i="15"/>
  <c r="Y759" i="15"/>
  <c r="I759" i="15"/>
  <c r="H759" i="15"/>
  <c r="F759" i="15"/>
  <c r="E759" i="15"/>
  <c r="AJ758" i="15"/>
  <c r="AI758" i="15"/>
  <c r="AG758" i="15"/>
  <c r="AF758" i="15"/>
  <c r="AC758" i="15"/>
  <c r="Y758" i="15"/>
  <c r="I758" i="15"/>
  <c r="E758" i="15"/>
  <c r="F758" i="15" s="1"/>
  <c r="AJ757" i="15"/>
  <c r="AK757" i="15" s="1"/>
  <c r="AI757" i="15"/>
  <c r="AG757" i="15"/>
  <c r="AF757" i="15"/>
  <c r="AC757" i="15"/>
  <c r="Y757" i="15"/>
  <c r="E757" i="15"/>
  <c r="AJ756" i="15"/>
  <c r="AI756" i="15"/>
  <c r="AG756" i="15"/>
  <c r="AF756" i="15"/>
  <c r="AH756" i="15" s="1"/>
  <c r="AC756" i="15"/>
  <c r="Y756" i="15"/>
  <c r="E756" i="15"/>
  <c r="AJ755" i="15"/>
  <c r="AI755" i="15"/>
  <c r="AG755" i="15"/>
  <c r="AF755" i="15"/>
  <c r="AH755" i="15" s="1"/>
  <c r="AC755" i="15"/>
  <c r="Y755" i="15"/>
  <c r="I755" i="15"/>
  <c r="H755" i="15"/>
  <c r="F755" i="15"/>
  <c r="E755" i="15"/>
  <c r="AJ754" i="15"/>
  <c r="AI754" i="15"/>
  <c r="AG754" i="15"/>
  <c r="AF754" i="15"/>
  <c r="AC754" i="15"/>
  <c r="Y754" i="15"/>
  <c r="I754" i="15"/>
  <c r="E754" i="15"/>
  <c r="F754" i="15" s="1"/>
  <c r="AK753" i="15"/>
  <c r="AJ753" i="15"/>
  <c r="AI753" i="15"/>
  <c r="AG753" i="15"/>
  <c r="AF753" i="15"/>
  <c r="AC753" i="15"/>
  <c r="Y753" i="15"/>
  <c r="E753" i="15"/>
  <c r="AJ752" i="15"/>
  <c r="AI752" i="15"/>
  <c r="AG752" i="15"/>
  <c r="AF752" i="15"/>
  <c r="AH752" i="15" s="1"/>
  <c r="AC752" i="15"/>
  <c r="Y752" i="15"/>
  <c r="E752" i="15"/>
  <c r="AJ751" i="15"/>
  <c r="AI751" i="15"/>
  <c r="AG751" i="15"/>
  <c r="AF751" i="15"/>
  <c r="AH751" i="15" s="1"/>
  <c r="AC751" i="15"/>
  <c r="Y751" i="15"/>
  <c r="I751" i="15"/>
  <c r="H751" i="15"/>
  <c r="F751" i="15"/>
  <c r="E751" i="15"/>
  <c r="AJ750" i="15"/>
  <c r="AI750" i="15"/>
  <c r="AG750" i="15"/>
  <c r="AF750" i="15"/>
  <c r="AC750" i="15"/>
  <c r="Y750" i="15"/>
  <c r="I750" i="15"/>
  <c r="F750" i="15"/>
  <c r="E750" i="15"/>
  <c r="H750" i="15" s="1"/>
  <c r="AK749" i="15"/>
  <c r="AJ749" i="15"/>
  <c r="AI749" i="15"/>
  <c r="AG749" i="15"/>
  <c r="AF749" i="15"/>
  <c r="AC749" i="15"/>
  <c r="Y749" i="15"/>
  <c r="I749" i="15"/>
  <c r="F749" i="15"/>
  <c r="E749" i="15"/>
  <c r="H749" i="15" s="1"/>
  <c r="AJ748" i="15"/>
  <c r="AI748" i="15"/>
  <c r="AK748" i="15" s="1"/>
  <c r="AH748" i="15"/>
  <c r="AG748" i="15"/>
  <c r="AF748" i="15"/>
  <c r="AC748" i="15"/>
  <c r="Y748" i="15"/>
  <c r="E748" i="15"/>
  <c r="AJ747" i="15"/>
  <c r="AI747" i="15"/>
  <c r="AK747" i="15" s="1"/>
  <c r="AG747" i="15"/>
  <c r="AF747" i="15"/>
  <c r="AC747" i="15"/>
  <c r="Y747" i="15"/>
  <c r="F747" i="15"/>
  <c r="E747" i="15"/>
  <c r="AJ746" i="15"/>
  <c r="AK746" i="15" s="1"/>
  <c r="AI746" i="15"/>
  <c r="AG746" i="15"/>
  <c r="AF746" i="15"/>
  <c r="AH746" i="15" s="1"/>
  <c r="AN746" i="15" s="1"/>
  <c r="AC746" i="15"/>
  <c r="Y746" i="15"/>
  <c r="F746" i="15"/>
  <c r="E746" i="15"/>
  <c r="AJ745" i="15"/>
  <c r="AI745" i="15"/>
  <c r="AK745" i="15" s="1"/>
  <c r="AG745" i="15"/>
  <c r="AH745" i="15" s="1"/>
  <c r="AF745" i="15"/>
  <c r="AC745" i="15"/>
  <c r="Y745" i="15"/>
  <c r="I745" i="15"/>
  <c r="F745" i="15"/>
  <c r="E745" i="15"/>
  <c r="H745" i="15" s="1"/>
  <c r="AJ744" i="15"/>
  <c r="AI744" i="15"/>
  <c r="AG744" i="15"/>
  <c r="AF744" i="15"/>
  <c r="AH744" i="15" s="1"/>
  <c r="AC744" i="15"/>
  <c r="Y744" i="15"/>
  <c r="E744" i="15"/>
  <c r="AJ743" i="15"/>
  <c r="AI743" i="15"/>
  <c r="AG743" i="15"/>
  <c r="AF743" i="15"/>
  <c r="AH743" i="15" s="1"/>
  <c r="AC743" i="15"/>
  <c r="Y743" i="15"/>
  <c r="I743" i="15"/>
  <c r="H743" i="15"/>
  <c r="F743" i="15"/>
  <c r="E743" i="15"/>
  <c r="AJ742" i="15"/>
  <c r="AI742" i="15"/>
  <c r="AG742" i="15"/>
  <c r="AF742" i="15"/>
  <c r="AC742" i="15"/>
  <c r="Y742" i="15"/>
  <c r="H742" i="15"/>
  <c r="F742" i="15"/>
  <c r="E742" i="15"/>
  <c r="I742" i="15" s="1"/>
  <c r="AI741" i="15"/>
  <c r="AK741" i="15" s="1"/>
  <c r="AF741" i="15"/>
  <c r="AH741" i="15" s="1"/>
  <c r="AC741" i="15"/>
  <c r="Y741" i="15"/>
  <c r="F741" i="15"/>
  <c r="AI740" i="15"/>
  <c r="AK740" i="15" s="1"/>
  <c r="AH740" i="15"/>
  <c r="AF740" i="15"/>
  <c r="AC740" i="15"/>
  <c r="Y740" i="15"/>
  <c r="F740" i="15"/>
  <c r="AJ739" i="15"/>
  <c r="AI739" i="15"/>
  <c r="AK739" i="15" s="1"/>
  <c r="AG739" i="15"/>
  <c r="AH739" i="15" s="1"/>
  <c r="AF739" i="15"/>
  <c r="AC739" i="15"/>
  <c r="Y739" i="15"/>
  <c r="I739" i="15"/>
  <c r="E739" i="15"/>
  <c r="H739" i="15" s="1"/>
  <c r="AJ738" i="15"/>
  <c r="AI738" i="15"/>
  <c r="AG738" i="15"/>
  <c r="AF738" i="15"/>
  <c r="AC738" i="15"/>
  <c r="Y738" i="15"/>
  <c r="F738" i="15"/>
  <c r="E738" i="15"/>
  <c r="AJ737" i="15"/>
  <c r="AI737" i="15"/>
  <c r="AK737" i="15" s="1"/>
  <c r="AG737" i="15"/>
  <c r="AF737" i="15"/>
  <c r="AC737" i="15"/>
  <c r="Y737" i="15"/>
  <c r="I737" i="15"/>
  <c r="H737" i="15"/>
  <c r="E737" i="15"/>
  <c r="F737" i="15" s="1"/>
  <c r="AJ736" i="15"/>
  <c r="AI736" i="15"/>
  <c r="AG736" i="15"/>
  <c r="AF736" i="15"/>
  <c r="AH736" i="15" s="1"/>
  <c r="AC736" i="15"/>
  <c r="Y736" i="15"/>
  <c r="F736" i="15"/>
  <c r="E736" i="15"/>
  <c r="AK735" i="15"/>
  <c r="AJ735" i="15"/>
  <c r="AI735" i="15"/>
  <c r="AG735" i="15"/>
  <c r="AF735" i="15"/>
  <c r="AC735" i="15"/>
  <c r="Y735" i="15"/>
  <c r="I735" i="15"/>
  <c r="F735" i="15"/>
  <c r="E735" i="15"/>
  <c r="H735" i="15" s="1"/>
  <c r="AJ734" i="15"/>
  <c r="AI734" i="15"/>
  <c r="AK734" i="15" s="1"/>
  <c r="AH734" i="15"/>
  <c r="AN734" i="15" s="1"/>
  <c r="AG734" i="15"/>
  <c r="AF734" i="15"/>
  <c r="AC734" i="15"/>
  <c r="Y734" i="15"/>
  <c r="E734" i="15"/>
  <c r="AJ733" i="15"/>
  <c r="AI733" i="15"/>
  <c r="AK733" i="15" s="1"/>
  <c r="AG733" i="15"/>
  <c r="AF733" i="15"/>
  <c r="AC733" i="15"/>
  <c r="Y733" i="15"/>
  <c r="E733" i="15"/>
  <c r="AJ732" i="15"/>
  <c r="AK732" i="15" s="1"/>
  <c r="AI732" i="15"/>
  <c r="AG732" i="15"/>
  <c r="AF732" i="15"/>
  <c r="AH732" i="15" s="1"/>
  <c r="AC732" i="15"/>
  <c r="Y732" i="15"/>
  <c r="F732" i="15"/>
  <c r="E732" i="15"/>
  <c r="AJ731" i="15"/>
  <c r="AI731" i="15"/>
  <c r="AK731" i="15" s="1"/>
  <c r="AG731" i="15"/>
  <c r="AH731" i="15" s="1"/>
  <c r="AN731" i="15" s="1"/>
  <c r="AF731" i="15"/>
  <c r="AC731" i="15"/>
  <c r="Y731" i="15"/>
  <c r="I731" i="15"/>
  <c r="F731" i="15"/>
  <c r="E731" i="15"/>
  <c r="H731" i="15" s="1"/>
  <c r="AJ730" i="15"/>
  <c r="AI730" i="15"/>
  <c r="AK730" i="15" s="1"/>
  <c r="AG730" i="15"/>
  <c r="AF730" i="15"/>
  <c r="AH730" i="15" s="1"/>
  <c r="AC730" i="15"/>
  <c r="Y730" i="15"/>
  <c r="F730" i="15"/>
  <c r="E730" i="15"/>
  <c r="AJ729" i="15"/>
  <c r="AI729" i="15"/>
  <c r="AG729" i="15"/>
  <c r="AF729" i="15"/>
  <c r="AH729" i="15" s="1"/>
  <c r="AC729" i="15"/>
  <c r="Y729" i="15"/>
  <c r="I729" i="15"/>
  <c r="H729" i="15"/>
  <c r="F729" i="15"/>
  <c r="E729" i="15"/>
  <c r="AJ728" i="15"/>
  <c r="AI728" i="15"/>
  <c r="AG728" i="15"/>
  <c r="AF728" i="15"/>
  <c r="AC728" i="15"/>
  <c r="Y728" i="15"/>
  <c r="H728" i="15"/>
  <c r="F728" i="15"/>
  <c r="E728" i="15"/>
  <c r="I728" i="15" s="1"/>
  <c r="AJ727" i="15"/>
  <c r="AK727" i="15" s="1"/>
  <c r="AI727" i="15"/>
  <c r="AG727" i="15"/>
  <c r="AF727" i="15"/>
  <c r="AC727" i="15"/>
  <c r="Y727" i="15"/>
  <c r="F727" i="15"/>
  <c r="E727" i="15"/>
  <c r="AJ726" i="15"/>
  <c r="AI726" i="15"/>
  <c r="AK726" i="15" s="1"/>
  <c r="AH726" i="15"/>
  <c r="AN726" i="15" s="1"/>
  <c r="AG726" i="15"/>
  <c r="AF726" i="15"/>
  <c r="AC726" i="15"/>
  <c r="Y726" i="15"/>
  <c r="F726" i="15"/>
  <c r="E726" i="15"/>
  <c r="AJ725" i="15"/>
  <c r="AI725" i="15"/>
  <c r="AK725" i="15" s="1"/>
  <c r="AG725" i="15"/>
  <c r="AF725" i="15"/>
  <c r="AH725" i="15" s="1"/>
  <c r="AC725" i="15"/>
  <c r="Y725" i="15"/>
  <c r="F725" i="15"/>
  <c r="E725" i="15"/>
  <c r="AJ724" i="15"/>
  <c r="AI724" i="15"/>
  <c r="AG724" i="15"/>
  <c r="AF724" i="15"/>
  <c r="AH724" i="15" s="1"/>
  <c r="AC724" i="15"/>
  <c r="Y724" i="15"/>
  <c r="E724" i="15"/>
  <c r="F724" i="15" s="1"/>
  <c r="AJ723" i="15"/>
  <c r="AI723" i="15"/>
  <c r="AK723" i="15" s="1"/>
  <c r="AG723" i="15"/>
  <c r="AH723" i="15" s="1"/>
  <c r="AF723" i="15"/>
  <c r="AC723" i="15"/>
  <c r="Y723" i="15"/>
  <c r="I723" i="15"/>
  <c r="F723" i="15"/>
  <c r="E723" i="15"/>
  <c r="H723" i="15" s="1"/>
  <c r="AJ722" i="15"/>
  <c r="AI722" i="15"/>
  <c r="AG722" i="15"/>
  <c r="AF722" i="15"/>
  <c r="AH722" i="15" s="1"/>
  <c r="AC722" i="15"/>
  <c r="Y722" i="15"/>
  <c r="F722" i="15"/>
  <c r="E722" i="15"/>
  <c r="AJ721" i="15"/>
  <c r="AI721" i="15"/>
  <c r="AG721" i="15"/>
  <c r="AF721" i="15"/>
  <c r="AH721" i="15" s="1"/>
  <c r="AC721" i="15"/>
  <c r="Y721" i="15"/>
  <c r="I721" i="15"/>
  <c r="H721" i="15"/>
  <c r="F721" i="15"/>
  <c r="E721" i="15"/>
  <c r="AJ720" i="15"/>
  <c r="AI720" i="15"/>
  <c r="AG720" i="15"/>
  <c r="AF720" i="15"/>
  <c r="AC720" i="15"/>
  <c r="Y720" i="15"/>
  <c r="H720" i="15"/>
  <c r="F720" i="15"/>
  <c r="E720" i="15"/>
  <c r="I720" i="15" s="1"/>
  <c r="AJ719" i="15"/>
  <c r="AK719" i="15" s="1"/>
  <c r="AI719" i="15"/>
  <c r="AG719" i="15"/>
  <c r="AF719" i="15"/>
  <c r="AC719" i="15"/>
  <c r="Y719" i="15"/>
  <c r="F719" i="15"/>
  <c r="E719" i="15"/>
  <c r="AJ718" i="15"/>
  <c r="AI718" i="15"/>
  <c r="AK718" i="15" s="1"/>
  <c r="AG718" i="15"/>
  <c r="AH718" i="15" s="1"/>
  <c r="AN718" i="15" s="1"/>
  <c r="AF718" i="15"/>
  <c r="AC718" i="15"/>
  <c r="Y718" i="15"/>
  <c r="F718" i="15"/>
  <c r="E718" i="15"/>
  <c r="AJ717" i="15"/>
  <c r="AI717" i="15"/>
  <c r="AK717" i="15" s="1"/>
  <c r="AG717" i="15"/>
  <c r="AF717" i="15"/>
  <c r="AC717" i="15"/>
  <c r="Y717" i="15"/>
  <c r="I717" i="15"/>
  <c r="F717" i="15"/>
  <c r="E717" i="15"/>
  <c r="H717" i="15" s="1"/>
  <c r="AJ716" i="15"/>
  <c r="AK716" i="15" s="1"/>
  <c r="AI716" i="15"/>
  <c r="AG716" i="15"/>
  <c r="AF716" i="15"/>
  <c r="AH716" i="15" s="1"/>
  <c r="AC716" i="15"/>
  <c r="Y716" i="15"/>
  <c r="F716" i="15"/>
  <c r="E716" i="15"/>
  <c r="AJ715" i="15"/>
  <c r="AI715" i="15"/>
  <c r="AK715" i="15" s="1"/>
  <c r="AG715" i="15"/>
  <c r="AH715" i="15" s="1"/>
  <c r="AF715" i="15"/>
  <c r="AC715" i="15"/>
  <c r="Y715" i="15"/>
  <c r="I715" i="15"/>
  <c r="E715" i="15"/>
  <c r="H715" i="15" s="1"/>
  <c r="AJ714" i="15"/>
  <c r="AI714" i="15"/>
  <c r="AG714" i="15"/>
  <c r="AF714" i="15"/>
  <c r="AH714" i="15" s="1"/>
  <c r="AC714" i="15"/>
  <c r="Y714" i="15"/>
  <c r="E714" i="15"/>
  <c r="AJ713" i="15"/>
  <c r="AI713" i="15"/>
  <c r="AG713" i="15"/>
  <c r="AF713" i="15"/>
  <c r="AH713" i="15" s="1"/>
  <c r="AC713" i="15"/>
  <c r="Y713" i="15"/>
  <c r="I713" i="15"/>
  <c r="H713" i="15"/>
  <c r="F713" i="15"/>
  <c r="E713" i="15"/>
  <c r="AJ712" i="15"/>
  <c r="AI712" i="15"/>
  <c r="AG712" i="15"/>
  <c r="AF712" i="15"/>
  <c r="AC712" i="15"/>
  <c r="Y712" i="15"/>
  <c r="H712" i="15"/>
  <c r="E712" i="15"/>
  <c r="F712" i="15" s="1"/>
  <c r="AJ711" i="15"/>
  <c r="AI711" i="15"/>
  <c r="AG711" i="15"/>
  <c r="AF711" i="15"/>
  <c r="AC711" i="15"/>
  <c r="Y711" i="15"/>
  <c r="E711" i="15"/>
  <c r="AJ710" i="15"/>
  <c r="AI710" i="15"/>
  <c r="AG710" i="15"/>
  <c r="AF710" i="15"/>
  <c r="AH710" i="15" s="1"/>
  <c r="AC710" i="15"/>
  <c r="Y710" i="15"/>
  <c r="F710" i="15"/>
  <c r="E710" i="15"/>
  <c r="AJ709" i="15"/>
  <c r="AI709" i="15"/>
  <c r="AK709" i="15" s="1"/>
  <c r="AG709" i="15"/>
  <c r="AF709" i="15"/>
  <c r="AH709" i="15" s="1"/>
  <c r="AC709" i="15"/>
  <c r="Y709" i="15"/>
  <c r="I709" i="15"/>
  <c r="H709" i="15"/>
  <c r="F709" i="15"/>
  <c r="E709" i="15"/>
  <c r="AJ708" i="15"/>
  <c r="AI708" i="15"/>
  <c r="AG708" i="15"/>
  <c r="AF708" i="15"/>
  <c r="AH708" i="15" s="1"/>
  <c r="AC708" i="15"/>
  <c r="Y708" i="15"/>
  <c r="F708" i="15"/>
  <c r="E708" i="15"/>
  <c r="AJ707" i="15"/>
  <c r="AI707" i="15"/>
  <c r="AK707" i="15" s="1"/>
  <c r="AG707" i="15"/>
  <c r="AH707" i="15" s="1"/>
  <c r="AF707" i="15"/>
  <c r="AC707" i="15"/>
  <c r="Y707" i="15"/>
  <c r="I707" i="15"/>
  <c r="E707" i="15"/>
  <c r="H707" i="15" s="1"/>
  <c r="AJ706" i="15"/>
  <c r="AI706" i="15"/>
  <c r="AK706" i="15" s="1"/>
  <c r="AG706" i="15"/>
  <c r="AF706" i="15"/>
  <c r="AH706" i="15" s="1"/>
  <c r="AN706" i="15" s="1"/>
  <c r="AC706" i="15"/>
  <c r="Y706" i="15"/>
  <c r="F706" i="15"/>
  <c r="E706" i="15"/>
  <c r="AJ705" i="15"/>
  <c r="AI705" i="15"/>
  <c r="AG705" i="15"/>
  <c r="AF705" i="15"/>
  <c r="AH705" i="15" s="1"/>
  <c r="AC705" i="15"/>
  <c r="Y705" i="15"/>
  <c r="I705" i="15"/>
  <c r="H705" i="15"/>
  <c r="F705" i="15"/>
  <c r="E705" i="15"/>
  <c r="AJ704" i="15"/>
  <c r="AI704" i="15"/>
  <c r="AG704" i="15"/>
  <c r="AF704" i="15"/>
  <c r="AC704" i="15"/>
  <c r="Y704" i="15"/>
  <c r="F704" i="15"/>
  <c r="E704" i="15"/>
  <c r="H704" i="15" s="1"/>
  <c r="AK703" i="15"/>
  <c r="AJ703" i="15"/>
  <c r="AI703" i="15"/>
  <c r="AG703" i="15"/>
  <c r="AF703" i="15"/>
  <c r="AC703" i="15"/>
  <c r="Y703" i="15"/>
  <c r="I703" i="15"/>
  <c r="F703" i="15"/>
  <c r="E703" i="15"/>
  <c r="H703" i="15" s="1"/>
  <c r="AJ702" i="15"/>
  <c r="AI702" i="15"/>
  <c r="AK702" i="15" s="1"/>
  <c r="AG702" i="15"/>
  <c r="AF702" i="15"/>
  <c r="AH702" i="15" s="1"/>
  <c r="AC702" i="15"/>
  <c r="Y702" i="15"/>
  <c r="F702" i="15"/>
  <c r="E702" i="15"/>
  <c r="AJ701" i="15"/>
  <c r="AI701" i="15"/>
  <c r="AG701" i="15"/>
  <c r="AF701" i="15"/>
  <c r="AH701" i="15" s="1"/>
  <c r="AC701" i="15"/>
  <c r="Y701" i="15"/>
  <c r="I701" i="15"/>
  <c r="H701" i="15"/>
  <c r="F701" i="15"/>
  <c r="E701" i="15"/>
  <c r="AJ700" i="15"/>
  <c r="AI700" i="15"/>
  <c r="AG700" i="15"/>
  <c r="AF700" i="15"/>
  <c r="AC700" i="15"/>
  <c r="Y700" i="15"/>
  <c r="F700" i="15"/>
  <c r="E700" i="15"/>
  <c r="AK699" i="15"/>
  <c r="AJ699" i="15"/>
  <c r="AI699" i="15"/>
  <c r="AG699" i="15"/>
  <c r="AH699" i="15" s="1"/>
  <c r="AF699" i="15"/>
  <c r="AC699" i="15"/>
  <c r="Y699" i="15"/>
  <c r="I699" i="15"/>
  <c r="F699" i="15"/>
  <c r="E699" i="15"/>
  <c r="H699" i="15" s="1"/>
  <c r="AJ698" i="15"/>
  <c r="AI698" i="15"/>
  <c r="AK698" i="15" s="1"/>
  <c r="AG698" i="15"/>
  <c r="AF698" i="15"/>
  <c r="AH698" i="15" s="1"/>
  <c r="AC698" i="15"/>
  <c r="Y698" i="15"/>
  <c r="F698" i="15"/>
  <c r="E698" i="15"/>
  <c r="AJ697" i="15"/>
  <c r="AI697" i="15"/>
  <c r="AG697" i="15"/>
  <c r="AF697" i="15"/>
  <c r="AH697" i="15" s="1"/>
  <c r="AC697" i="15"/>
  <c r="Y697" i="15"/>
  <c r="I697" i="15"/>
  <c r="H697" i="15"/>
  <c r="F697" i="15"/>
  <c r="E697" i="15"/>
  <c r="AJ696" i="15"/>
  <c r="AI696" i="15"/>
  <c r="AG696" i="15"/>
  <c r="AF696" i="15"/>
  <c r="AC696" i="15"/>
  <c r="Y696" i="15"/>
  <c r="I696" i="15"/>
  <c r="F696" i="15"/>
  <c r="E696" i="15"/>
  <c r="H696" i="15" s="1"/>
  <c r="AK695" i="15"/>
  <c r="AJ695" i="15"/>
  <c r="AI695" i="15"/>
  <c r="AG695" i="15"/>
  <c r="AF695" i="15"/>
  <c r="AC695" i="15"/>
  <c r="Y695" i="15"/>
  <c r="F695" i="15"/>
  <c r="E695" i="15"/>
  <c r="H695" i="15" s="1"/>
  <c r="D695" i="15"/>
  <c r="AJ694" i="15"/>
  <c r="AI694" i="15"/>
  <c r="AK694" i="15" s="1"/>
  <c r="AG694" i="15"/>
  <c r="AF694" i="15"/>
  <c r="AC694" i="15"/>
  <c r="Y694" i="15"/>
  <c r="F694" i="15"/>
  <c r="E694" i="15"/>
  <c r="D694" i="15"/>
  <c r="AJ693" i="15"/>
  <c r="AI693" i="15"/>
  <c r="AK693" i="15" s="1"/>
  <c r="AH693" i="15"/>
  <c r="AN693" i="15" s="1"/>
  <c r="AG693" i="15"/>
  <c r="AF693" i="15"/>
  <c r="AC693" i="15"/>
  <c r="Y693" i="15"/>
  <c r="F693" i="15"/>
  <c r="E693" i="15"/>
  <c r="H693" i="15" s="1"/>
  <c r="D693" i="15"/>
  <c r="AJ692" i="15"/>
  <c r="AI692" i="15"/>
  <c r="AG692" i="15"/>
  <c r="AF692" i="15"/>
  <c r="AC692" i="15"/>
  <c r="Y692" i="15"/>
  <c r="F692" i="15"/>
  <c r="E692" i="15"/>
  <c r="D692" i="15"/>
  <c r="AJ691" i="15"/>
  <c r="AI691" i="15"/>
  <c r="AK691" i="15" s="1"/>
  <c r="AG691" i="15"/>
  <c r="AH691" i="15" s="1"/>
  <c r="AF691" i="15"/>
  <c r="AC691" i="15"/>
  <c r="Y691" i="15"/>
  <c r="F691" i="15"/>
  <c r="E691" i="15"/>
  <c r="D691" i="15"/>
  <c r="AJ690" i="15"/>
  <c r="AI690" i="15"/>
  <c r="AK690" i="15" s="1"/>
  <c r="AG690" i="15"/>
  <c r="AF690" i="15"/>
  <c r="AH690" i="15" s="1"/>
  <c r="AC690" i="15"/>
  <c r="Y690" i="15"/>
  <c r="F690" i="15"/>
  <c r="E690" i="15"/>
  <c r="D690" i="15"/>
  <c r="AJ689" i="15"/>
  <c r="AI689" i="15"/>
  <c r="AK689" i="15" s="1"/>
  <c r="AG689" i="15"/>
  <c r="AF689" i="15"/>
  <c r="AH689" i="15" s="1"/>
  <c r="AC689" i="15"/>
  <c r="Y689" i="15"/>
  <c r="F689" i="15"/>
  <c r="E689" i="15"/>
  <c r="D689" i="15"/>
  <c r="AJ688" i="15"/>
  <c r="AI688" i="15"/>
  <c r="AG688" i="15"/>
  <c r="AF688" i="15"/>
  <c r="AC688" i="15"/>
  <c r="Y688" i="15"/>
  <c r="F688" i="15"/>
  <c r="E688" i="15"/>
  <c r="D688" i="15"/>
  <c r="AJ687" i="15"/>
  <c r="AI687" i="15"/>
  <c r="AK687" i="15" s="1"/>
  <c r="AG687" i="15"/>
  <c r="AH687" i="15" s="1"/>
  <c r="AF687" i="15"/>
  <c r="AC687" i="15"/>
  <c r="Y687" i="15"/>
  <c r="I687" i="15"/>
  <c r="E687" i="15"/>
  <c r="H687" i="15" s="1"/>
  <c r="AJ686" i="15"/>
  <c r="AI686" i="15"/>
  <c r="AG686" i="15"/>
  <c r="AF686" i="15"/>
  <c r="AC686" i="15"/>
  <c r="Y686" i="15"/>
  <c r="H686" i="15"/>
  <c r="E686" i="15"/>
  <c r="I686" i="15" s="1"/>
  <c r="AJ685" i="15"/>
  <c r="AI685" i="15"/>
  <c r="AK685" i="15" s="1"/>
  <c r="AG685" i="15"/>
  <c r="AF685" i="15"/>
  <c r="AH685" i="15" s="1"/>
  <c r="AC685" i="15"/>
  <c r="Y685" i="15"/>
  <c r="F685" i="15"/>
  <c r="E685" i="15"/>
  <c r="AJ684" i="15"/>
  <c r="AI684" i="15"/>
  <c r="AK684" i="15" s="1"/>
  <c r="AG684" i="15"/>
  <c r="AF684" i="15"/>
  <c r="AC684" i="15"/>
  <c r="Y684" i="15"/>
  <c r="I684" i="15"/>
  <c r="F684" i="15"/>
  <c r="E684" i="15"/>
  <c r="H684" i="15" s="1"/>
  <c r="AK683" i="15"/>
  <c r="AJ683" i="15"/>
  <c r="AI683" i="15"/>
  <c r="AG683" i="15"/>
  <c r="AH683" i="15" s="1"/>
  <c r="AN683" i="15" s="1"/>
  <c r="AF683" i="15"/>
  <c r="AC683" i="15"/>
  <c r="Y683" i="15"/>
  <c r="I683" i="15"/>
  <c r="E683" i="15"/>
  <c r="H683" i="15" s="1"/>
  <c r="D683" i="15"/>
  <c r="AJ682" i="15"/>
  <c r="AK682" i="15" s="1"/>
  <c r="AI682" i="15"/>
  <c r="AG682" i="15"/>
  <c r="AF682" i="15"/>
  <c r="AC682" i="15"/>
  <c r="Y682" i="15"/>
  <c r="I682" i="15"/>
  <c r="H682" i="15"/>
  <c r="F682" i="15"/>
  <c r="E682" i="15"/>
  <c r="AJ681" i="15"/>
  <c r="AI681" i="15"/>
  <c r="AG681" i="15"/>
  <c r="AF681" i="15"/>
  <c r="AC681" i="15"/>
  <c r="Y681" i="15"/>
  <c r="H681" i="15"/>
  <c r="F681" i="15"/>
  <c r="E681" i="15"/>
  <c r="I681" i="15" s="1"/>
  <c r="AJ680" i="15"/>
  <c r="AK680" i="15" s="1"/>
  <c r="AI680" i="15"/>
  <c r="AG680" i="15"/>
  <c r="AF680" i="15"/>
  <c r="AC680" i="15"/>
  <c r="Y680" i="15"/>
  <c r="E680" i="15"/>
  <c r="AJ679" i="15"/>
  <c r="AI679" i="15"/>
  <c r="AG679" i="15"/>
  <c r="AF679" i="15"/>
  <c r="AH679" i="15" s="1"/>
  <c r="AC679" i="15"/>
  <c r="Y679" i="15"/>
  <c r="E679" i="15"/>
  <c r="AJ678" i="15"/>
  <c r="AI678" i="15"/>
  <c r="AK678" i="15" s="1"/>
  <c r="AG678" i="15"/>
  <c r="AF678" i="15"/>
  <c r="AH678" i="15" s="1"/>
  <c r="AC678" i="15"/>
  <c r="Y678" i="15"/>
  <c r="I678" i="15"/>
  <c r="H678" i="15"/>
  <c r="E678" i="15"/>
  <c r="F678" i="15" s="1"/>
  <c r="AJ677" i="15"/>
  <c r="AK677" i="15" s="1"/>
  <c r="AI677" i="15"/>
  <c r="AG677" i="15"/>
  <c r="AF677" i="15"/>
  <c r="AH677" i="15" s="1"/>
  <c r="AC677" i="15"/>
  <c r="Y677" i="15"/>
  <c r="I677" i="15"/>
  <c r="H677" i="15"/>
  <c r="F677" i="15"/>
  <c r="E677" i="15"/>
  <c r="AJ676" i="15"/>
  <c r="AI676" i="15"/>
  <c r="AK676" i="15" s="1"/>
  <c r="AG676" i="15"/>
  <c r="AF676" i="15"/>
  <c r="AH676" i="15" s="1"/>
  <c r="AN676" i="15" s="1"/>
  <c r="AC676" i="15"/>
  <c r="Y676" i="15"/>
  <c r="F676" i="15"/>
  <c r="E676" i="15"/>
  <c r="AJ675" i="15"/>
  <c r="AI675" i="15"/>
  <c r="AK675" i="15" s="1"/>
  <c r="AG675" i="15"/>
  <c r="AF675" i="15"/>
  <c r="AH675" i="15" s="1"/>
  <c r="AN675" i="15" s="1"/>
  <c r="AC675" i="15"/>
  <c r="Y675" i="15"/>
  <c r="F675" i="15"/>
  <c r="E675" i="15"/>
  <c r="AJ674" i="15"/>
  <c r="AI674" i="15"/>
  <c r="AK674" i="15" s="1"/>
  <c r="AG674" i="15"/>
  <c r="AF674" i="15"/>
  <c r="AC674" i="15"/>
  <c r="Y674" i="15"/>
  <c r="I674" i="15"/>
  <c r="H674" i="15"/>
  <c r="E674" i="15"/>
  <c r="F674" i="15" s="1"/>
  <c r="AJ673" i="15"/>
  <c r="AK673" i="15" s="1"/>
  <c r="AI673" i="15"/>
  <c r="AG673" i="15"/>
  <c r="AF673" i="15"/>
  <c r="AH673" i="15" s="1"/>
  <c r="AN673" i="15" s="1"/>
  <c r="AC673" i="15"/>
  <c r="Y673" i="15"/>
  <c r="F673" i="15"/>
  <c r="E673" i="15"/>
  <c r="AJ672" i="15"/>
  <c r="AI672" i="15"/>
  <c r="AK672" i="15" s="1"/>
  <c r="AG672" i="15"/>
  <c r="AF672" i="15"/>
  <c r="AC672" i="15"/>
  <c r="Y672" i="15"/>
  <c r="F672" i="15"/>
  <c r="E672" i="15"/>
  <c r="AJ671" i="15"/>
  <c r="AI671" i="15"/>
  <c r="AG671" i="15"/>
  <c r="AH671" i="15" s="1"/>
  <c r="AF671" i="15"/>
  <c r="AC671" i="15"/>
  <c r="Y671" i="15"/>
  <c r="F671" i="15"/>
  <c r="E671" i="15"/>
  <c r="I671" i="15" s="1"/>
  <c r="AJ670" i="15"/>
  <c r="AI670" i="15"/>
  <c r="AG670" i="15"/>
  <c r="AF670" i="15"/>
  <c r="AH670" i="15" s="1"/>
  <c r="AC670" i="15"/>
  <c r="Y670" i="15"/>
  <c r="F670" i="15"/>
  <c r="E670" i="15"/>
  <c r="AJ669" i="15"/>
  <c r="AI669" i="15"/>
  <c r="AK669" i="15" s="1"/>
  <c r="AG669" i="15"/>
  <c r="AH669" i="15" s="1"/>
  <c r="AF669" i="15"/>
  <c r="AC669" i="15"/>
  <c r="Y669" i="15"/>
  <c r="I669" i="15"/>
  <c r="F669" i="15"/>
  <c r="E669" i="15"/>
  <c r="H669" i="15" s="1"/>
  <c r="AJ668" i="15"/>
  <c r="AI668" i="15"/>
  <c r="AG668" i="15"/>
  <c r="AF668" i="15"/>
  <c r="AC668" i="15"/>
  <c r="Y668" i="15"/>
  <c r="F668" i="15"/>
  <c r="E668" i="15"/>
  <c r="H668" i="15" s="1"/>
  <c r="AJ667" i="15"/>
  <c r="AI667" i="15"/>
  <c r="AK667" i="15" s="1"/>
  <c r="AH667" i="15"/>
  <c r="AN667" i="15" s="1"/>
  <c r="AG667" i="15"/>
  <c r="AF667" i="15"/>
  <c r="AC667" i="15"/>
  <c r="Y667" i="15"/>
  <c r="F667" i="15"/>
  <c r="E667" i="15"/>
  <c r="AJ666" i="15"/>
  <c r="AK666" i="15" s="1"/>
  <c r="AI666" i="15"/>
  <c r="AG666" i="15"/>
  <c r="AF666" i="15"/>
  <c r="AC666" i="15"/>
  <c r="Y666" i="15"/>
  <c r="I666" i="15"/>
  <c r="H666" i="15"/>
  <c r="F666" i="15"/>
  <c r="E666" i="15"/>
  <c r="AJ665" i="15"/>
  <c r="AI665" i="15"/>
  <c r="AG665" i="15"/>
  <c r="AF665" i="15"/>
  <c r="AC665" i="15"/>
  <c r="Y665" i="15"/>
  <c r="H665" i="15"/>
  <c r="F665" i="15"/>
  <c r="E665" i="15"/>
  <c r="I665" i="15" s="1"/>
  <c r="AJ664" i="15"/>
  <c r="AK664" i="15" s="1"/>
  <c r="AI664" i="15"/>
  <c r="AG664" i="15"/>
  <c r="AF664" i="15"/>
  <c r="AC664" i="15"/>
  <c r="Y664" i="15"/>
  <c r="F664" i="15"/>
  <c r="E664" i="15"/>
  <c r="AJ663" i="15"/>
  <c r="AI663" i="15"/>
  <c r="AG663" i="15"/>
  <c r="AF663" i="15"/>
  <c r="AH663" i="15" s="1"/>
  <c r="AC663" i="15"/>
  <c r="Y663" i="15"/>
  <c r="H663" i="15"/>
  <c r="F663" i="15"/>
  <c r="E663" i="15"/>
  <c r="I663" i="15" s="1"/>
  <c r="AJ662" i="15"/>
  <c r="AI662" i="15"/>
  <c r="AK662" i="15" s="1"/>
  <c r="AG662" i="15"/>
  <c r="AF662" i="15"/>
  <c r="AC662" i="15"/>
  <c r="Y662" i="15"/>
  <c r="E662" i="15"/>
  <c r="AK661" i="15"/>
  <c r="AJ661" i="15"/>
  <c r="AI661" i="15"/>
  <c r="AG661" i="15"/>
  <c r="AF661" i="15"/>
  <c r="AH661" i="15" s="1"/>
  <c r="AN661" i="15" s="1"/>
  <c r="AC661" i="15"/>
  <c r="Y661" i="15"/>
  <c r="I661" i="15"/>
  <c r="H661" i="15"/>
  <c r="F661" i="15"/>
  <c r="E661" i="15"/>
  <c r="AJ660" i="15"/>
  <c r="AK660" i="15" s="1"/>
  <c r="AI660" i="15"/>
  <c r="AG660" i="15"/>
  <c r="AF660" i="15"/>
  <c r="AH660" i="15" s="1"/>
  <c r="AC660" i="15"/>
  <c r="Y660" i="15"/>
  <c r="I660" i="15"/>
  <c r="F660" i="15"/>
  <c r="E660" i="15"/>
  <c r="H660" i="15" s="1"/>
  <c r="AJ659" i="15"/>
  <c r="AI659" i="15"/>
  <c r="AK659" i="15" s="1"/>
  <c r="AG659" i="15"/>
  <c r="AF659" i="15"/>
  <c r="AC659" i="15"/>
  <c r="Y659" i="15"/>
  <c r="E659" i="15"/>
  <c r="AJ658" i="15"/>
  <c r="AI658" i="15"/>
  <c r="AK658" i="15" s="1"/>
  <c r="AG658" i="15"/>
  <c r="AF658" i="15"/>
  <c r="AC658" i="15"/>
  <c r="Y658" i="15"/>
  <c r="I658" i="15"/>
  <c r="H658" i="15"/>
  <c r="E658" i="15"/>
  <c r="F658" i="15" s="1"/>
  <c r="AJ657" i="15"/>
  <c r="AK657" i="15" s="1"/>
  <c r="AI657" i="15"/>
  <c r="AG657" i="15"/>
  <c r="AF657" i="15"/>
  <c r="AC657" i="15"/>
  <c r="Y657" i="15"/>
  <c r="H657" i="15"/>
  <c r="E657" i="15"/>
  <c r="F657" i="15" s="1"/>
  <c r="AJ656" i="15"/>
  <c r="AI656" i="15"/>
  <c r="AK656" i="15" s="1"/>
  <c r="AH656" i="15"/>
  <c r="AN656" i="15" s="1"/>
  <c r="AG656" i="15"/>
  <c r="AF656" i="15"/>
  <c r="AC656" i="15"/>
  <c r="Y656" i="15"/>
  <c r="F656" i="15"/>
  <c r="E656" i="15"/>
  <c r="H656" i="15" s="1"/>
  <c r="AJ655" i="15"/>
  <c r="AI655" i="15"/>
  <c r="AK655" i="15" s="1"/>
  <c r="AG655" i="15"/>
  <c r="AF655" i="15"/>
  <c r="AH655" i="15" s="1"/>
  <c r="AC655" i="15"/>
  <c r="Y655" i="15"/>
  <c r="F655" i="15"/>
  <c r="E655" i="15"/>
  <c r="AJ654" i="15"/>
  <c r="AI654" i="15"/>
  <c r="AG654" i="15"/>
  <c r="AF654" i="15"/>
  <c r="AC654" i="15"/>
  <c r="Y654" i="15"/>
  <c r="I654" i="15"/>
  <c r="H654" i="15"/>
  <c r="F654" i="15"/>
  <c r="E654" i="15"/>
  <c r="AJ653" i="15"/>
  <c r="AI653" i="15"/>
  <c r="AG653" i="15"/>
  <c r="AF653" i="15"/>
  <c r="AH653" i="15" s="1"/>
  <c r="AC653" i="15"/>
  <c r="Y653" i="15"/>
  <c r="E653" i="15"/>
  <c r="AK652" i="15"/>
  <c r="AJ652" i="15"/>
  <c r="AI652" i="15"/>
  <c r="AG652" i="15"/>
  <c r="AH652" i="15" s="1"/>
  <c r="AF652" i="15"/>
  <c r="AC652" i="15"/>
  <c r="Y652" i="15"/>
  <c r="I652" i="15"/>
  <c r="E652" i="15"/>
  <c r="H652" i="15" s="1"/>
  <c r="AJ651" i="15"/>
  <c r="AI651" i="15"/>
  <c r="AK651" i="15" s="1"/>
  <c r="AG651" i="15"/>
  <c r="AF651" i="15"/>
  <c r="AH651" i="15" s="1"/>
  <c r="AC651" i="15"/>
  <c r="Y651" i="15"/>
  <c r="F651" i="15"/>
  <c r="E651" i="15"/>
  <c r="AJ650" i="15"/>
  <c r="AI650" i="15"/>
  <c r="AK650" i="15" s="1"/>
  <c r="AG650" i="15"/>
  <c r="AF650" i="15"/>
  <c r="AC650" i="15"/>
  <c r="Y650" i="15"/>
  <c r="F650" i="15"/>
  <c r="E650" i="15"/>
  <c r="AJ649" i="15"/>
  <c r="AI649" i="15"/>
  <c r="AH649" i="15"/>
  <c r="AG649" i="15"/>
  <c r="AF649" i="15"/>
  <c r="AC649" i="15"/>
  <c r="Y649" i="15"/>
  <c r="H649" i="15"/>
  <c r="E649" i="15"/>
  <c r="F649" i="15" s="1"/>
  <c r="AJ648" i="15"/>
  <c r="AI648" i="15"/>
  <c r="AK648" i="15" s="1"/>
  <c r="AH648" i="15"/>
  <c r="AG648" i="15"/>
  <c r="AF648" i="15"/>
  <c r="AC648" i="15"/>
  <c r="Y648" i="15"/>
  <c r="E648" i="15"/>
  <c r="H648" i="15" s="1"/>
  <c r="AJ647" i="15"/>
  <c r="AI647" i="15"/>
  <c r="AG647" i="15"/>
  <c r="AF647" i="15"/>
  <c r="AH647" i="15" s="1"/>
  <c r="AC647" i="15"/>
  <c r="Y647" i="15"/>
  <c r="E647" i="15"/>
  <c r="I647" i="15" s="1"/>
  <c r="AJ646" i="15"/>
  <c r="AI646" i="15"/>
  <c r="AG646" i="15"/>
  <c r="AF646" i="15"/>
  <c r="AC646" i="15"/>
  <c r="Y646" i="15"/>
  <c r="I646" i="15"/>
  <c r="H646" i="15"/>
  <c r="E646" i="15"/>
  <c r="F646" i="15" s="1"/>
  <c r="AJ645" i="15"/>
  <c r="AI645" i="15"/>
  <c r="AG645" i="15"/>
  <c r="AF645" i="15"/>
  <c r="AH645" i="15" s="1"/>
  <c r="AC645" i="15"/>
  <c r="Y645" i="15"/>
  <c r="E645" i="15"/>
  <c r="AJ644" i="15"/>
  <c r="AK644" i="15" s="1"/>
  <c r="AI644" i="15"/>
  <c r="AG644" i="15"/>
  <c r="AF644" i="15"/>
  <c r="AH644" i="15" s="1"/>
  <c r="AC644" i="15"/>
  <c r="Y644" i="15"/>
  <c r="F644" i="15"/>
  <c r="E644" i="15"/>
  <c r="AJ643" i="15"/>
  <c r="AI643" i="15"/>
  <c r="AK643" i="15" s="1"/>
  <c r="AG643" i="15"/>
  <c r="AH643" i="15" s="1"/>
  <c r="AN643" i="15" s="1"/>
  <c r="AF643" i="15"/>
  <c r="AC643" i="15"/>
  <c r="Y643" i="15"/>
  <c r="I643" i="15"/>
  <c r="F643" i="15"/>
  <c r="E643" i="15"/>
  <c r="H643" i="15" s="1"/>
  <c r="AJ642" i="15"/>
  <c r="AI642" i="15"/>
  <c r="AK642" i="15" s="1"/>
  <c r="AG642" i="15"/>
  <c r="AF642" i="15"/>
  <c r="AH642" i="15" s="1"/>
  <c r="AN642" i="15" s="1"/>
  <c r="AC642" i="15"/>
  <c r="Y642" i="15"/>
  <c r="F642" i="15"/>
  <c r="E642" i="15"/>
  <c r="AJ641" i="15"/>
  <c r="AI641" i="15"/>
  <c r="AG641" i="15"/>
  <c r="AF641" i="15"/>
  <c r="AH641" i="15" s="1"/>
  <c r="AC641" i="15"/>
  <c r="Y641" i="15"/>
  <c r="I641" i="15"/>
  <c r="H641" i="15"/>
  <c r="F641" i="15"/>
  <c r="E641" i="15"/>
  <c r="AJ640" i="15"/>
  <c r="AI640" i="15"/>
  <c r="AG640" i="15"/>
  <c r="AF640" i="15"/>
  <c r="AC640" i="15"/>
  <c r="Y640" i="15"/>
  <c r="H640" i="15"/>
  <c r="E640" i="15"/>
  <c r="F640" i="15" s="1"/>
  <c r="AJ639" i="15"/>
  <c r="AI639" i="15"/>
  <c r="AK639" i="15" s="1"/>
  <c r="AG639" i="15"/>
  <c r="AF639" i="15"/>
  <c r="AC639" i="15"/>
  <c r="H639" i="15"/>
  <c r="E639" i="15"/>
  <c r="F639" i="15" s="1"/>
  <c r="AJ638" i="15"/>
  <c r="AI638" i="15"/>
  <c r="AK638" i="15" s="1"/>
  <c r="AG638" i="15"/>
  <c r="AF638" i="15"/>
  <c r="AC638" i="15"/>
  <c r="Y638" i="15"/>
  <c r="E638" i="15"/>
  <c r="AJ637" i="15"/>
  <c r="AI637" i="15"/>
  <c r="AG637" i="15"/>
  <c r="AF637" i="15"/>
  <c r="AH637" i="15" s="1"/>
  <c r="AC637" i="15"/>
  <c r="Y637" i="15"/>
  <c r="F637" i="15"/>
  <c r="E637" i="15"/>
  <c r="AJ636" i="15"/>
  <c r="AI636" i="15"/>
  <c r="AK636" i="15" s="1"/>
  <c r="AG636" i="15"/>
  <c r="AF636" i="15"/>
  <c r="AH636" i="15" s="1"/>
  <c r="AC636" i="15"/>
  <c r="Y636" i="15"/>
  <c r="I636" i="15"/>
  <c r="H636" i="15"/>
  <c r="F636" i="15"/>
  <c r="E636" i="15"/>
  <c r="AJ635" i="15"/>
  <c r="AI635" i="15"/>
  <c r="AG635" i="15"/>
  <c r="AF635" i="15"/>
  <c r="AH635" i="15" s="1"/>
  <c r="AC635" i="15"/>
  <c r="Y635" i="15"/>
  <c r="E635" i="15"/>
  <c r="F635" i="15" s="1"/>
  <c r="AJ634" i="15"/>
  <c r="AK634" i="15" s="1"/>
  <c r="AI634" i="15"/>
  <c r="AG634" i="15"/>
  <c r="AF634" i="15"/>
  <c r="AC634" i="15"/>
  <c r="Y634" i="15"/>
  <c r="F634" i="15"/>
  <c r="E634" i="15"/>
  <c r="AJ633" i="15"/>
  <c r="AI633" i="15"/>
  <c r="AK633" i="15" s="1"/>
  <c r="AG633" i="15"/>
  <c r="AH633" i="15" s="1"/>
  <c r="AN633" i="15" s="1"/>
  <c r="AF633" i="15"/>
  <c r="AC633" i="15"/>
  <c r="Y633" i="15"/>
  <c r="E633" i="15"/>
  <c r="AJ632" i="15"/>
  <c r="AI632" i="15"/>
  <c r="AK632" i="15" s="1"/>
  <c r="AG632" i="15"/>
  <c r="AF632" i="15"/>
  <c r="AH632" i="15" s="1"/>
  <c r="AC632" i="15"/>
  <c r="Y632" i="15"/>
  <c r="I632" i="15"/>
  <c r="H632" i="15"/>
  <c r="F632" i="15"/>
  <c r="E632" i="15"/>
  <c r="AJ631" i="15"/>
  <c r="AI631" i="15"/>
  <c r="AG631" i="15"/>
  <c r="AF631" i="15"/>
  <c r="AH631" i="15" s="1"/>
  <c r="AC631" i="15"/>
  <c r="Y631" i="15"/>
  <c r="F631" i="15"/>
  <c r="E631" i="15"/>
  <c r="AK630" i="15"/>
  <c r="AJ630" i="15"/>
  <c r="AI630" i="15"/>
  <c r="AG630" i="15"/>
  <c r="AF630" i="15"/>
  <c r="AC630" i="15"/>
  <c r="Y630" i="15"/>
  <c r="I630" i="15"/>
  <c r="H630" i="15"/>
  <c r="F630" i="15"/>
  <c r="E630" i="15"/>
  <c r="AJ629" i="15"/>
  <c r="AK629" i="15" s="1"/>
  <c r="AI629" i="15"/>
  <c r="AG629" i="15"/>
  <c r="AF629" i="15"/>
  <c r="AH629" i="15" s="1"/>
  <c r="AC629" i="15"/>
  <c r="Y629" i="15"/>
  <c r="F629" i="15"/>
  <c r="E629" i="15"/>
  <c r="AJ628" i="15"/>
  <c r="AI628" i="15"/>
  <c r="AG628" i="15"/>
  <c r="AF628" i="15"/>
  <c r="AH628" i="15" s="1"/>
  <c r="AC628" i="15"/>
  <c r="Y628" i="15"/>
  <c r="H628" i="15"/>
  <c r="F628" i="15"/>
  <c r="E628" i="15"/>
  <c r="I628" i="15" s="1"/>
  <c r="AJ627" i="15"/>
  <c r="AI627" i="15"/>
  <c r="AG627" i="15"/>
  <c r="AF627" i="15"/>
  <c r="AC627" i="15"/>
  <c r="Y627" i="15"/>
  <c r="H627" i="15"/>
  <c r="F627" i="15"/>
  <c r="E627" i="15"/>
  <c r="I627" i="15" s="1"/>
  <c r="AJ626" i="15"/>
  <c r="AK626" i="15" s="1"/>
  <c r="AI626" i="15"/>
  <c r="AG626" i="15"/>
  <c r="AF626" i="15"/>
  <c r="AC626" i="15"/>
  <c r="Y626" i="15"/>
  <c r="I626" i="15"/>
  <c r="H626" i="15"/>
  <c r="F626" i="15"/>
  <c r="E626" i="15"/>
  <c r="AJ625" i="15"/>
  <c r="AI625" i="15"/>
  <c r="AH625" i="15"/>
  <c r="AG625" i="15"/>
  <c r="AF625" i="15"/>
  <c r="AC625" i="15"/>
  <c r="Y625" i="15"/>
  <c r="F625" i="15"/>
  <c r="E625" i="15"/>
  <c r="AJ624" i="15"/>
  <c r="AI624" i="15"/>
  <c r="AK624" i="15" s="1"/>
  <c r="AG624" i="15"/>
  <c r="AF624" i="15"/>
  <c r="AC624" i="15"/>
  <c r="Y624" i="15"/>
  <c r="F624" i="15"/>
  <c r="E624" i="15"/>
  <c r="AJ623" i="15"/>
  <c r="AI623" i="15"/>
  <c r="AG623" i="15"/>
  <c r="AF623" i="15"/>
  <c r="AH623" i="15" s="1"/>
  <c r="AC623" i="15"/>
  <c r="Y623" i="15"/>
  <c r="F623" i="15"/>
  <c r="E623" i="15"/>
  <c r="AJ622" i="15"/>
  <c r="AI622" i="15"/>
  <c r="AK622" i="15" s="1"/>
  <c r="AG622" i="15"/>
  <c r="AF622" i="15"/>
  <c r="AC622" i="15"/>
  <c r="Y622" i="15"/>
  <c r="I622" i="15"/>
  <c r="F622" i="15"/>
  <c r="E622" i="15"/>
  <c r="H622" i="15" s="1"/>
  <c r="AJ621" i="15"/>
  <c r="AK621" i="15" s="1"/>
  <c r="AI621" i="15"/>
  <c r="AG621" i="15"/>
  <c r="AF621" i="15"/>
  <c r="AH621" i="15" s="1"/>
  <c r="AC621" i="15"/>
  <c r="Y621" i="15"/>
  <c r="F621" i="15"/>
  <c r="E621" i="15"/>
  <c r="AJ620" i="15"/>
  <c r="AI620" i="15"/>
  <c r="AK620" i="15" s="1"/>
  <c r="AG620" i="15"/>
  <c r="AF620" i="15"/>
  <c r="AC620" i="15"/>
  <c r="Y620" i="15"/>
  <c r="I620" i="15"/>
  <c r="F620" i="15"/>
  <c r="E620" i="15"/>
  <c r="H620" i="15" s="1"/>
  <c r="AJ619" i="15"/>
  <c r="AI619" i="15"/>
  <c r="AG619" i="15"/>
  <c r="AF619" i="15"/>
  <c r="AC619" i="15"/>
  <c r="Y619" i="15"/>
  <c r="H619" i="15"/>
  <c r="E619" i="15"/>
  <c r="F619" i="15" s="1"/>
  <c r="AJ618" i="15"/>
  <c r="AI618" i="15"/>
  <c r="AG618" i="15"/>
  <c r="AF618" i="15"/>
  <c r="AC618" i="15"/>
  <c r="Y618" i="15"/>
  <c r="F618" i="15"/>
  <c r="E618" i="15"/>
  <c r="AJ617" i="15"/>
  <c r="AK617" i="15" s="1"/>
  <c r="AI617" i="15"/>
  <c r="AG617" i="15"/>
  <c r="AH617" i="15" s="1"/>
  <c r="AN617" i="15" s="1"/>
  <c r="AF617" i="15"/>
  <c r="AC617" i="15"/>
  <c r="Y617" i="15"/>
  <c r="E617" i="15"/>
  <c r="AJ616" i="15"/>
  <c r="AI616" i="15"/>
  <c r="AG616" i="15"/>
  <c r="AF616" i="15"/>
  <c r="AC616" i="15"/>
  <c r="Y616" i="15"/>
  <c r="I616" i="15"/>
  <c r="F616" i="15"/>
  <c r="E616" i="15"/>
  <c r="H616" i="15" s="1"/>
  <c r="AJ615" i="15"/>
  <c r="AI615" i="15"/>
  <c r="AG615" i="15"/>
  <c r="AF615" i="15"/>
  <c r="AC615" i="15"/>
  <c r="Y615" i="15"/>
  <c r="H615" i="15"/>
  <c r="E615" i="15"/>
  <c r="F615" i="15" s="1"/>
  <c r="AJ614" i="15"/>
  <c r="AI614" i="15"/>
  <c r="AK614" i="15" s="1"/>
  <c r="AG614" i="15"/>
  <c r="AF614" i="15"/>
  <c r="AC614" i="15"/>
  <c r="Y614" i="15"/>
  <c r="E614" i="15"/>
  <c r="AJ613" i="15"/>
  <c r="AI613" i="15"/>
  <c r="AH613" i="15"/>
  <c r="AG613" i="15"/>
  <c r="AF613" i="15"/>
  <c r="AC613" i="15"/>
  <c r="Y613" i="15"/>
  <c r="E613" i="15"/>
  <c r="AJ612" i="15"/>
  <c r="AI612" i="15"/>
  <c r="AK612" i="15" s="1"/>
  <c r="AG612" i="15"/>
  <c r="AH612" i="15" s="1"/>
  <c r="AF612" i="15"/>
  <c r="AC612" i="15"/>
  <c r="Y612" i="15"/>
  <c r="I612" i="15"/>
  <c r="F612" i="15"/>
  <c r="E612" i="15"/>
  <c r="H612" i="15" s="1"/>
  <c r="AJ611" i="15"/>
  <c r="AI611" i="15"/>
  <c r="AG611" i="15"/>
  <c r="AF611" i="15"/>
  <c r="AC611" i="15"/>
  <c r="Y611" i="15"/>
  <c r="E611" i="15"/>
  <c r="F611" i="15" s="1"/>
  <c r="AJ610" i="15"/>
  <c r="AK610" i="15" s="1"/>
  <c r="AI610" i="15"/>
  <c r="AG610" i="15"/>
  <c r="AF610" i="15"/>
  <c r="AC610" i="15"/>
  <c r="Y610" i="15"/>
  <c r="I610" i="15"/>
  <c r="H610" i="15"/>
  <c r="F610" i="15"/>
  <c r="E610" i="15"/>
  <c r="AJ609" i="15"/>
  <c r="AI609" i="15"/>
  <c r="AH609" i="15"/>
  <c r="AG609" i="15"/>
  <c r="AF609" i="15"/>
  <c r="AC609" i="15"/>
  <c r="Y609" i="15"/>
  <c r="F609" i="15"/>
  <c r="E609" i="15"/>
  <c r="AJ608" i="15"/>
  <c r="AI608" i="15"/>
  <c r="AK608" i="15" s="1"/>
  <c r="AG608" i="15"/>
  <c r="AF608" i="15"/>
  <c r="AC608" i="15"/>
  <c r="Y608" i="15"/>
  <c r="F608" i="15"/>
  <c r="E608" i="15"/>
  <c r="AJ607" i="15"/>
  <c r="AI607" i="15"/>
  <c r="AG607" i="15"/>
  <c r="AF607" i="15"/>
  <c r="AH607" i="15" s="1"/>
  <c r="AC607" i="15"/>
  <c r="Y607" i="15"/>
  <c r="F607" i="15"/>
  <c r="E607" i="15"/>
  <c r="AJ606" i="15"/>
  <c r="AI606" i="15"/>
  <c r="AK606" i="15" s="1"/>
  <c r="AG606" i="15"/>
  <c r="AF606" i="15"/>
  <c r="AC606" i="15"/>
  <c r="Y606" i="15"/>
  <c r="I606" i="15"/>
  <c r="F606" i="15"/>
  <c r="E606" i="15"/>
  <c r="H606" i="15" s="1"/>
  <c r="AJ605" i="15"/>
  <c r="AI605" i="15"/>
  <c r="AG605" i="15"/>
  <c r="AH605" i="15" s="1"/>
  <c r="AF605" i="15"/>
  <c r="AC605" i="15"/>
  <c r="Y605" i="15"/>
  <c r="F605" i="15"/>
  <c r="E605" i="15"/>
  <c r="AJ604" i="15"/>
  <c r="AI604" i="15"/>
  <c r="AK604" i="15" s="1"/>
  <c r="AG604" i="15"/>
  <c r="AH604" i="15" s="1"/>
  <c r="AN604" i="15" s="1"/>
  <c r="AF604" i="15"/>
  <c r="AC604" i="15"/>
  <c r="Y604" i="15"/>
  <c r="I604" i="15"/>
  <c r="E604" i="15"/>
  <c r="H604" i="15" s="1"/>
  <c r="AJ603" i="15"/>
  <c r="AI603" i="15"/>
  <c r="AG603" i="15"/>
  <c r="AF603" i="15"/>
  <c r="AH603" i="15" s="1"/>
  <c r="AC603" i="15"/>
  <c r="Y603" i="15"/>
  <c r="F603" i="15"/>
  <c r="E603" i="15"/>
  <c r="AK602" i="15"/>
  <c r="AJ602" i="15"/>
  <c r="AI602" i="15"/>
  <c r="AG602" i="15"/>
  <c r="AF602" i="15"/>
  <c r="AH602" i="15" s="1"/>
  <c r="AN602" i="15" s="1"/>
  <c r="AC602" i="15"/>
  <c r="Y602" i="15"/>
  <c r="I602" i="15"/>
  <c r="H602" i="15"/>
  <c r="F602" i="15"/>
  <c r="E602" i="15"/>
  <c r="AJ601" i="15"/>
  <c r="AI601" i="15"/>
  <c r="AG601" i="15"/>
  <c r="AF601" i="15"/>
  <c r="AH601" i="15" s="1"/>
  <c r="AC601" i="15"/>
  <c r="Y601" i="15"/>
  <c r="F601" i="15"/>
  <c r="E601" i="15"/>
  <c r="AJ600" i="15"/>
  <c r="AI600" i="15"/>
  <c r="AG600" i="15"/>
  <c r="AF600" i="15"/>
  <c r="AC600" i="15"/>
  <c r="Y600" i="15"/>
  <c r="E600" i="15"/>
  <c r="AJ599" i="15"/>
  <c r="AI599" i="15"/>
  <c r="AG599" i="15"/>
  <c r="AF599" i="15"/>
  <c r="AH599" i="15" s="1"/>
  <c r="AC599" i="15"/>
  <c r="Y599" i="15"/>
  <c r="H599" i="15"/>
  <c r="F599" i="15"/>
  <c r="E599" i="15"/>
  <c r="I599" i="15" s="1"/>
  <c r="AJ598" i="15"/>
  <c r="AI598" i="15"/>
  <c r="AG598" i="15"/>
  <c r="AF598" i="15"/>
  <c r="AC598" i="15"/>
  <c r="Y598" i="15"/>
  <c r="F598" i="15"/>
  <c r="E598" i="15"/>
  <c r="AJ597" i="15"/>
  <c r="AI597" i="15"/>
  <c r="AG597" i="15"/>
  <c r="AH597" i="15" s="1"/>
  <c r="AF597" i="15"/>
  <c r="AC597" i="15"/>
  <c r="Y597" i="15"/>
  <c r="E597" i="15"/>
  <c r="AJ596" i="15"/>
  <c r="AI596" i="15"/>
  <c r="AK596" i="15" s="1"/>
  <c r="AG596" i="15"/>
  <c r="AF596" i="15"/>
  <c r="AC596" i="15"/>
  <c r="Y596" i="15"/>
  <c r="I596" i="15"/>
  <c r="F596" i="15"/>
  <c r="E596" i="15"/>
  <c r="H596" i="15" s="1"/>
  <c r="AJ595" i="15"/>
  <c r="AI595" i="15"/>
  <c r="AG595" i="15"/>
  <c r="AF595" i="15"/>
  <c r="AC595" i="15"/>
  <c r="Y595" i="15"/>
  <c r="H595" i="15"/>
  <c r="E595" i="15"/>
  <c r="F595" i="15" s="1"/>
  <c r="AJ594" i="15"/>
  <c r="AI594" i="15"/>
  <c r="AK594" i="15" s="1"/>
  <c r="AG594" i="15"/>
  <c r="AF594" i="15"/>
  <c r="AC594" i="15"/>
  <c r="Y594" i="15"/>
  <c r="E594" i="15"/>
  <c r="AJ593" i="15"/>
  <c r="AK593" i="15" s="1"/>
  <c r="AI593" i="15"/>
  <c r="AG593" i="15"/>
  <c r="AH593" i="15" s="1"/>
  <c r="AN593" i="15" s="1"/>
  <c r="AF593" i="15"/>
  <c r="AC593" i="15"/>
  <c r="Y593" i="15"/>
  <c r="F593" i="15"/>
  <c r="E593" i="15"/>
  <c r="AJ592" i="15"/>
  <c r="AI592" i="15"/>
  <c r="AK592" i="15" s="1"/>
  <c r="AG592" i="15"/>
  <c r="AH592" i="15" s="1"/>
  <c r="AF592" i="15"/>
  <c r="AC592" i="15"/>
  <c r="E592" i="15"/>
  <c r="AJ591" i="15"/>
  <c r="AI591" i="15"/>
  <c r="AG591" i="15"/>
  <c r="AF591" i="15"/>
  <c r="AC591" i="15"/>
  <c r="Y591" i="15"/>
  <c r="E591" i="15"/>
  <c r="AJ590" i="15"/>
  <c r="AI590" i="15"/>
  <c r="AG590" i="15"/>
  <c r="AF590" i="15"/>
  <c r="AH590" i="15" s="1"/>
  <c r="AC590" i="15"/>
  <c r="Y590" i="15"/>
  <c r="E590" i="15"/>
  <c r="F590" i="15" s="1"/>
  <c r="AJ589" i="15"/>
  <c r="AI589" i="15"/>
  <c r="AK589" i="15" s="1"/>
  <c r="AG589" i="15"/>
  <c r="AF589" i="15"/>
  <c r="AC589" i="15"/>
  <c r="Y589" i="15"/>
  <c r="F589" i="15"/>
  <c r="E589" i="15"/>
  <c r="AJ588" i="15"/>
  <c r="AK588" i="15" s="1"/>
  <c r="AI588" i="15"/>
  <c r="AG588" i="15"/>
  <c r="AF588" i="15"/>
  <c r="AH588" i="15" s="1"/>
  <c r="AC588" i="15"/>
  <c r="Y588" i="15"/>
  <c r="F588" i="15"/>
  <c r="E588" i="15"/>
  <c r="AJ587" i="15"/>
  <c r="AI587" i="15"/>
  <c r="AG587" i="15"/>
  <c r="AF587" i="15"/>
  <c r="AC587" i="15"/>
  <c r="Y587" i="15"/>
  <c r="I587" i="15"/>
  <c r="F587" i="15"/>
  <c r="E587" i="15"/>
  <c r="H587" i="15" s="1"/>
  <c r="AJ586" i="15"/>
  <c r="AI586" i="15"/>
  <c r="AG586" i="15"/>
  <c r="AF586" i="15"/>
  <c r="AC586" i="15"/>
  <c r="Y586" i="15"/>
  <c r="H586" i="15"/>
  <c r="F586" i="15"/>
  <c r="E586" i="15"/>
  <c r="I586" i="15" s="1"/>
  <c r="AJ585" i="15"/>
  <c r="AK585" i="15" s="1"/>
  <c r="AI585" i="15"/>
  <c r="AG585" i="15"/>
  <c r="AF585" i="15"/>
  <c r="AC585" i="15"/>
  <c r="Y585" i="15"/>
  <c r="H585" i="15"/>
  <c r="F585" i="15"/>
  <c r="E585" i="15"/>
  <c r="I585" i="15" s="1"/>
  <c r="AJ584" i="15"/>
  <c r="AI584" i="15"/>
  <c r="AH584" i="15"/>
  <c r="AG584" i="15"/>
  <c r="AF584" i="15"/>
  <c r="AC584" i="15"/>
  <c r="Y584" i="15"/>
  <c r="E584" i="15"/>
  <c r="AJ583" i="15"/>
  <c r="AI583" i="15"/>
  <c r="AK583" i="15" s="1"/>
  <c r="AG583" i="15"/>
  <c r="AH583" i="15" s="1"/>
  <c r="AF583" i="15"/>
  <c r="AC583" i="15"/>
  <c r="Y583" i="15"/>
  <c r="I583" i="15"/>
  <c r="F583" i="15"/>
  <c r="E583" i="15"/>
  <c r="H583" i="15" s="1"/>
  <c r="AJ582" i="15"/>
  <c r="AI582" i="15"/>
  <c r="AG582" i="15"/>
  <c r="AF582" i="15"/>
  <c r="AC582" i="15"/>
  <c r="Y582" i="15"/>
  <c r="E582" i="15"/>
  <c r="F582" i="15" s="1"/>
  <c r="AJ581" i="15"/>
  <c r="AK581" i="15" s="1"/>
  <c r="AI581" i="15"/>
  <c r="AG581" i="15"/>
  <c r="AF581" i="15"/>
  <c r="AH581" i="15" s="1"/>
  <c r="AC581" i="15"/>
  <c r="Y581" i="15"/>
  <c r="I581" i="15"/>
  <c r="H581" i="15"/>
  <c r="F581" i="15"/>
  <c r="E581" i="15"/>
  <c r="AJ580" i="15"/>
  <c r="AI580" i="15"/>
  <c r="AH580" i="15"/>
  <c r="AG580" i="15"/>
  <c r="AF580" i="15"/>
  <c r="AC580" i="15"/>
  <c r="Y580" i="15"/>
  <c r="E580" i="15"/>
  <c r="AJ579" i="15"/>
  <c r="AI579" i="15"/>
  <c r="AK579" i="15" s="1"/>
  <c r="AG579" i="15"/>
  <c r="AH579" i="15" s="1"/>
  <c r="AF579" i="15"/>
  <c r="AC579" i="15"/>
  <c r="Y579" i="15"/>
  <c r="I579" i="15"/>
  <c r="F579" i="15"/>
  <c r="E579" i="15"/>
  <c r="H579" i="15" s="1"/>
  <c r="AJ578" i="15"/>
  <c r="AI578" i="15"/>
  <c r="AG578" i="15"/>
  <c r="AF578" i="15"/>
  <c r="AH578" i="15" s="1"/>
  <c r="AC578" i="15"/>
  <c r="Y578" i="15"/>
  <c r="F578" i="15"/>
  <c r="E578" i="15"/>
  <c r="AK577" i="15"/>
  <c r="AJ577" i="15"/>
  <c r="AI577" i="15"/>
  <c r="AG577" i="15"/>
  <c r="AF577" i="15"/>
  <c r="AC577" i="15"/>
  <c r="Y577" i="15"/>
  <c r="I577" i="15"/>
  <c r="H577" i="15"/>
  <c r="F577" i="15"/>
  <c r="E577" i="15"/>
  <c r="AJ576" i="15"/>
  <c r="AK576" i="15" s="1"/>
  <c r="AI576" i="15"/>
  <c r="AG576" i="15"/>
  <c r="AF576" i="15"/>
  <c r="AH576" i="15" s="1"/>
  <c r="AC576" i="15"/>
  <c r="Y576" i="15"/>
  <c r="F576" i="15"/>
  <c r="E576" i="15"/>
  <c r="AJ575" i="15"/>
  <c r="AI575" i="15"/>
  <c r="AG575" i="15"/>
  <c r="AF575" i="15"/>
  <c r="AC575" i="15"/>
  <c r="Y575" i="15"/>
  <c r="F575" i="15"/>
  <c r="E575" i="15"/>
  <c r="AJ574" i="15"/>
  <c r="AI574" i="15"/>
  <c r="AG574" i="15"/>
  <c r="AF574" i="15"/>
  <c r="AH574" i="15" s="1"/>
  <c r="AC574" i="15"/>
  <c r="Y574" i="15"/>
  <c r="H574" i="15"/>
  <c r="F574" i="15"/>
  <c r="E574" i="15"/>
  <c r="I574" i="15" s="1"/>
  <c r="AJ573" i="15"/>
  <c r="AI573" i="15"/>
  <c r="AK573" i="15" s="1"/>
  <c r="AG573" i="15"/>
  <c r="AF573" i="15"/>
  <c r="AC573" i="15"/>
  <c r="Y573" i="15"/>
  <c r="F573" i="15"/>
  <c r="E573" i="15"/>
  <c r="AJ572" i="15"/>
  <c r="AI572" i="15"/>
  <c r="AH572" i="15"/>
  <c r="AG572" i="15"/>
  <c r="AF572" i="15"/>
  <c r="AC572" i="15"/>
  <c r="Y572" i="15"/>
  <c r="F572" i="15"/>
  <c r="I572" i="15" s="1"/>
  <c r="E572" i="15"/>
  <c r="H572" i="15" s="1"/>
  <c r="AJ571" i="15"/>
  <c r="AI571" i="15"/>
  <c r="AG571" i="15"/>
  <c r="AF571" i="15"/>
  <c r="AH571" i="15" s="1"/>
  <c r="AC571" i="15"/>
  <c r="Y571" i="15"/>
  <c r="F571" i="15"/>
  <c r="I571" i="15" s="1"/>
  <c r="E571" i="15"/>
  <c r="H571" i="15" s="1"/>
  <c r="AJ570" i="15"/>
  <c r="AI570" i="15"/>
  <c r="AG570" i="15"/>
  <c r="AF570" i="15"/>
  <c r="AH570" i="15" s="1"/>
  <c r="AC570" i="15"/>
  <c r="Y570" i="15"/>
  <c r="H570" i="15"/>
  <c r="F570" i="15"/>
  <c r="I570" i="15" s="1"/>
  <c r="E570" i="15"/>
  <c r="AJ569" i="15"/>
  <c r="AI569" i="15"/>
  <c r="AG569" i="15"/>
  <c r="AF569" i="15"/>
  <c r="AC569" i="15"/>
  <c r="Y569" i="15"/>
  <c r="F569" i="15"/>
  <c r="E569" i="15"/>
  <c r="AJ568" i="15"/>
  <c r="AI568" i="15"/>
  <c r="AK568" i="15" s="1"/>
  <c r="AH568" i="15"/>
  <c r="AN568" i="15" s="1"/>
  <c r="AG568" i="15"/>
  <c r="AF568" i="15"/>
  <c r="AC568" i="15"/>
  <c r="Y568" i="15"/>
  <c r="F568" i="15"/>
  <c r="E568" i="15"/>
  <c r="AJ567" i="15"/>
  <c r="AI567" i="15"/>
  <c r="AK567" i="15" s="1"/>
  <c r="AG567" i="15"/>
  <c r="AF567" i="15"/>
  <c r="AH567" i="15" s="1"/>
  <c r="AC567" i="15"/>
  <c r="Y567" i="15"/>
  <c r="F567" i="15"/>
  <c r="E567" i="15"/>
  <c r="I567" i="15" s="1"/>
  <c r="AJ566" i="15"/>
  <c r="AI566" i="15"/>
  <c r="AG566" i="15"/>
  <c r="AF566" i="15"/>
  <c r="AH566" i="15" s="1"/>
  <c r="AC566" i="15"/>
  <c r="Y566" i="15"/>
  <c r="F566" i="15"/>
  <c r="E566" i="15"/>
  <c r="AJ565" i="15"/>
  <c r="AI565" i="15"/>
  <c r="AK565" i="15" s="1"/>
  <c r="AG565" i="15"/>
  <c r="AF565" i="15"/>
  <c r="AC565" i="15"/>
  <c r="Y565" i="15"/>
  <c r="I565" i="15"/>
  <c r="F565" i="15"/>
  <c r="E565" i="15"/>
  <c r="H565" i="15" s="1"/>
  <c r="AK564" i="15"/>
  <c r="AJ564" i="15"/>
  <c r="AI564" i="15"/>
  <c r="AG564" i="15"/>
  <c r="AH564" i="15" s="1"/>
  <c r="AN564" i="15" s="1"/>
  <c r="AF564" i="15"/>
  <c r="AC564" i="15"/>
  <c r="Y564" i="15"/>
  <c r="F564" i="15"/>
  <c r="E564" i="15"/>
  <c r="AJ563" i="15"/>
  <c r="AI563" i="15"/>
  <c r="AK563" i="15" s="1"/>
  <c r="AH563" i="15"/>
  <c r="AG563" i="15"/>
  <c r="AF563" i="15"/>
  <c r="AC563" i="15"/>
  <c r="Y563" i="15"/>
  <c r="F563" i="15"/>
  <c r="E563" i="15"/>
  <c r="I563" i="15" s="1"/>
  <c r="AJ562" i="15"/>
  <c r="AI562" i="15"/>
  <c r="AG562" i="15"/>
  <c r="AF562" i="15"/>
  <c r="AC562" i="15"/>
  <c r="Y562" i="15"/>
  <c r="F562" i="15"/>
  <c r="E562" i="15"/>
  <c r="AK561" i="15"/>
  <c r="AJ561" i="15"/>
  <c r="AI561" i="15"/>
  <c r="AG561" i="15"/>
  <c r="AF561" i="15"/>
  <c r="AC561" i="15"/>
  <c r="Y561" i="15"/>
  <c r="I561" i="15"/>
  <c r="H561" i="15"/>
  <c r="F561" i="15"/>
  <c r="E561" i="15"/>
  <c r="AK560" i="15"/>
  <c r="AJ560" i="15"/>
  <c r="AI560" i="15"/>
  <c r="AG560" i="15"/>
  <c r="AF560" i="15"/>
  <c r="AH560" i="15" s="1"/>
  <c r="AN560" i="15" s="1"/>
  <c r="AC560" i="15"/>
  <c r="Y560" i="15"/>
  <c r="F560" i="15"/>
  <c r="E560" i="15"/>
  <c r="AJ559" i="15"/>
  <c r="AI559" i="15"/>
  <c r="AG559" i="15"/>
  <c r="AH559" i="15" s="1"/>
  <c r="AF559" i="15"/>
  <c r="AC559" i="15"/>
  <c r="Y559" i="15"/>
  <c r="F559" i="15"/>
  <c r="E559" i="15"/>
  <c r="I559" i="15" s="1"/>
  <c r="AJ558" i="15"/>
  <c r="AI558" i="15"/>
  <c r="AG558" i="15"/>
  <c r="AF558" i="15"/>
  <c r="AC558" i="15"/>
  <c r="Y558" i="15"/>
  <c r="H558" i="15"/>
  <c r="F558" i="15"/>
  <c r="E558" i="15"/>
  <c r="I558" i="15" s="1"/>
  <c r="AJ557" i="15"/>
  <c r="AK557" i="15" s="1"/>
  <c r="AI557" i="15"/>
  <c r="AG557" i="15"/>
  <c r="AF557" i="15"/>
  <c r="AC557" i="15"/>
  <c r="Y557" i="15"/>
  <c r="H557" i="15"/>
  <c r="F557" i="15"/>
  <c r="E557" i="15"/>
  <c r="I557" i="15" s="1"/>
  <c r="AJ556" i="15"/>
  <c r="AI556" i="15"/>
  <c r="AK556" i="15" s="1"/>
  <c r="AG556" i="15"/>
  <c r="AF556" i="15"/>
  <c r="AH556" i="15" s="1"/>
  <c r="AN556" i="15" s="1"/>
  <c r="AC556" i="15"/>
  <c r="Y556" i="15"/>
  <c r="E556" i="15"/>
  <c r="AJ555" i="15"/>
  <c r="AI555" i="15"/>
  <c r="AG555" i="15"/>
  <c r="AF555" i="15"/>
  <c r="AH555" i="15" s="1"/>
  <c r="AC555" i="15"/>
  <c r="Y555" i="15"/>
  <c r="F555" i="15"/>
  <c r="E555" i="15"/>
  <c r="I555" i="15" s="1"/>
  <c r="AJ554" i="15"/>
  <c r="AI554" i="15"/>
  <c r="AG554" i="15"/>
  <c r="AF554" i="15"/>
  <c r="AH554" i="15" s="1"/>
  <c r="AC554" i="15"/>
  <c r="Y554" i="15"/>
  <c r="F554" i="15"/>
  <c r="E554" i="15"/>
  <c r="AJ553" i="15"/>
  <c r="AI553" i="15"/>
  <c r="AK553" i="15" s="1"/>
  <c r="AG553" i="15"/>
  <c r="AF553" i="15"/>
  <c r="AC553" i="15"/>
  <c r="Y553" i="15"/>
  <c r="F553" i="15"/>
  <c r="E553" i="15"/>
  <c r="AK552" i="15"/>
  <c r="AJ552" i="15"/>
  <c r="AI552" i="15"/>
  <c r="AH552" i="15"/>
  <c r="AN552" i="15" s="1"/>
  <c r="AG552" i="15"/>
  <c r="AF552" i="15"/>
  <c r="AC552" i="15"/>
  <c r="Y552" i="15"/>
  <c r="F552" i="15"/>
  <c r="E552" i="15"/>
  <c r="AJ551" i="15"/>
  <c r="AI551" i="15"/>
  <c r="AK551" i="15" s="1"/>
  <c r="AH551" i="15"/>
  <c r="AG551" i="15"/>
  <c r="AF551" i="15"/>
  <c r="AC551" i="15"/>
  <c r="Y551" i="15"/>
  <c r="F551" i="15"/>
  <c r="E551" i="15"/>
  <c r="I551" i="15" s="1"/>
  <c r="AJ550" i="15"/>
  <c r="AI550" i="15"/>
  <c r="AG550" i="15"/>
  <c r="AF550" i="15"/>
  <c r="AC550" i="15"/>
  <c r="Y550" i="15"/>
  <c r="E550" i="15"/>
  <c r="AK549" i="15"/>
  <c r="AJ549" i="15"/>
  <c r="AI549" i="15"/>
  <c r="AG549" i="15"/>
  <c r="AF549" i="15"/>
  <c r="AH549" i="15" s="1"/>
  <c r="AN549" i="15" s="1"/>
  <c r="AC549" i="15"/>
  <c r="Y549" i="15"/>
  <c r="I549" i="15"/>
  <c r="H549" i="15"/>
  <c r="F549" i="15"/>
  <c r="E549" i="15"/>
  <c r="AJ548" i="15"/>
  <c r="AK548" i="15" s="1"/>
  <c r="AI548" i="15"/>
  <c r="AG548" i="15"/>
  <c r="AF548" i="15"/>
  <c r="AH548" i="15" s="1"/>
  <c r="AC548" i="15"/>
  <c r="Y548" i="15"/>
  <c r="E548" i="15"/>
  <c r="AJ547" i="15"/>
  <c r="AI547" i="15"/>
  <c r="AG547" i="15"/>
  <c r="AF547" i="15"/>
  <c r="AC547" i="15"/>
  <c r="Y547" i="15"/>
  <c r="F547" i="15"/>
  <c r="E547" i="15"/>
  <c r="I547" i="15" s="1"/>
  <c r="AJ546" i="15"/>
  <c r="AI546" i="15"/>
  <c r="AG546" i="15"/>
  <c r="AF546" i="15"/>
  <c r="AC546" i="15"/>
  <c r="Y546" i="15"/>
  <c r="H546" i="15"/>
  <c r="F546" i="15"/>
  <c r="E546" i="15"/>
  <c r="I546" i="15" s="1"/>
  <c r="AJ545" i="15"/>
  <c r="AI545" i="15"/>
  <c r="AK545" i="15" s="1"/>
  <c r="AG545" i="15"/>
  <c r="AF545" i="15"/>
  <c r="AC545" i="15"/>
  <c r="Y545" i="15"/>
  <c r="E545" i="15"/>
  <c r="AJ544" i="15"/>
  <c r="AI544" i="15"/>
  <c r="AK544" i="15" s="1"/>
  <c r="AH544" i="15"/>
  <c r="AG544" i="15"/>
  <c r="AF544" i="15"/>
  <c r="AC544" i="15"/>
  <c r="Y544" i="15"/>
  <c r="F544" i="15"/>
  <c r="E544" i="15"/>
  <c r="AJ543" i="15"/>
  <c r="AI543" i="15"/>
  <c r="AG543" i="15"/>
  <c r="AF543" i="15"/>
  <c r="AH543" i="15" s="1"/>
  <c r="AC543" i="15"/>
  <c r="Y543" i="15"/>
  <c r="E543" i="15"/>
  <c r="F543" i="15" s="1"/>
  <c r="AK542" i="15"/>
  <c r="AJ542" i="15"/>
  <c r="AI542" i="15"/>
  <c r="AG542" i="15"/>
  <c r="AH542" i="15" s="1"/>
  <c r="AN542" i="15" s="1"/>
  <c r="AF542" i="15"/>
  <c r="AC542" i="15"/>
  <c r="Y542" i="15"/>
  <c r="F542" i="15"/>
  <c r="E542" i="15"/>
  <c r="AJ541" i="15"/>
  <c r="AI541" i="15"/>
  <c r="AK541" i="15" s="1"/>
  <c r="AH541" i="15"/>
  <c r="AG541" i="15"/>
  <c r="AF541" i="15"/>
  <c r="AC541" i="15"/>
  <c r="Y541" i="15"/>
  <c r="F541" i="15"/>
  <c r="E541" i="15"/>
  <c r="I541" i="15" s="1"/>
  <c r="AJ540" i="15"/>
  <c r="AI540" i="15"/>
  <c r="AG540" i="15"/>
  <c r="AF540" i="15"/>
  <c r="AC540" i="15"/>
  <c r="Y540" i="15"/>
  <c r="F540" i="15"/>
  <c r="E540" i="15"/>
  <c r="AK539" i="15"/>
  <c r="AJ539" i="15"/>
  <c r="AI539" i="15"/>
  <c r="AG539" i="15"/>
  <c r="AF539" i="15"/>
  <c r="AC539" i="15"/>
  <c r="Y539" i="15"/>
  <c r="I539" i="15"/>
  <c r="H539" i="15"/>
  <c r="F539" i="15"/>
  <c r="E539" i="15"/>
  <c r="AJ538" i="15"/>
  <c r="AK538" i="15" s="1"/>
  <c r="AI538" i="15"/>
  <c r="AG538" i="15"/>
  <c r="AF538" i="15"/>
  <c r="AC538" i="15"/>
  <c r="Y538" i="15"/>
  <c r="E538" i="15"/>
  <c r="AJ537" i="15"/>
  <c r="AI537" i="15"/>
  <c r="AG537" i="15"/>
  <c r="AF537" i="15"/>
  <c r="AH537" i="15" s="1"/>
  <c r="AC537" i="15"/>
  <c r="Y537" i="15"/>
  <c r="E537" i="15"/>
  <c r="AJ536" i="15"/>
  <c r="AI536" i="15"/>
  <c r="AG536" i="15"/>
  <c r="AF536" i="15"/>
  <c r="AH536" i="15" s="1"/>
  <c r="AC536" i="15"/>
  <c r="Y536" i="15"/>
  <c r="H536" i="15"/>
  <c r="F536" i="15"/>
  <c r="E536" i="15"/>
  <c r="I536" i="15" s="1"/>
  <c r="AJ535" i="15"/>
  <c r="AI535" i="15"/>
  <c r="AK535" i="15" s="1"/>
  <c r="AG535" i="15"/>
  <c r="AF535" i="15"/>
  <c r="AC535" i="15"/>
  <c r="Y535" i="15"/>
  <c r="F535" i="15"/>
  <c r="E535" i="15"/>
  <c r="AJ534" i="15"/>
  <c r="AI534" i="15"/>
  <c r="AK534" i="15" s="1"/>
  <c r="AH534" i="15"/>
  <c r="AN534" i="15" s="1"/>
  <c r="AG534" i="15"/>
  <c r="AF534" i="15"/>
  <c r="AC534" i="15"/>
  <c r="I534" i="15"/>
  <c r="E534" i="15"/>
  <c r="AK533" i="15"/>
  <c r="AJ533" i="15"/>
  <c r="AI533" i="15"/>
  <c r="AG533" i="15"/>
  <c r="AH533" i="15" s="1"/>
  <c r="AN533" i="15" s="1"/>
  <c r="AF533" i="15"/>
  <c r="AC533" i="15"/>
  <c r="Y533" i="15"/>
  <c r="E533" i="15"/>
  <c r="AJ532" i="15"/>
  <c r="AI532" i="15"/>
  <c r="AG532" i="15"/>
  <c r="AH532" i="15" s="1"/>
  <c r="AF532" i="15"/>
  <c r="AC532" i="15"/>
  <c r="Y532" i="15"/>
  <c r="F532" i="15"/>
  <c r="E532" i="15"/>
  <c r="I532" i="15" s="1"/>
  <c r="AJ531" i="15"/>
  <c r="AI531" i="15"/>
  <c r="AG531" i="15"/>
  <c r="AF531" i="15"/>
  <c r="AC531" i="15"/>
  <c r="Y531" i="15"/>
  <c r="H531" i="15"/>
  <c r="F531" i="15"/>
  <c r="E531" i="15"/>
  <c r="I531" i="15" s="1"/>
  <c r="AJ530" i="15"/>
  <c r="AK530" i="15" s="1"/>
  <c r="AI530" i="15"/>
  <c r="AG530" i="15"/>
  <c r="AF530" i="15"/>
  <c r="AC530" i="15"/>
  <c r="Y530" i="15"/>
  <c r="H530" i="15"/>
  <c r="F530" i="15"/>
  <c r="E530" i="15"/>
  <c r="I530" i="15" s="1"/>
  <c r="AJ529" i="15"/>
  <c r="AI529" i="15"/>
  <c r="AG529" i="15"/>
  <c r="AF529" i="15"/>
  <c r="AH529" i="15" s="1"/>
  <c r="AC529" i="15"/>
  <c r="Y529" i="15"/>
  <c r="E529" i="15"/>
  <c r="AJ528" i="15"/>
  <c r="AI528" i="15"/>
  <c r="AK528" i="15" s="1"/>
  <c r="AG528" i="15"/>
  <c r="AF528" i="15"/>
  <c r="AH528" i="15" s="1"/>
  <c r="AC528" i="15"/>
  <c r="Y528" i="15"/>
  <c r="E528" i="15"/>
  <c r="AJ527" i="15"/>
  <c r="AI527" i="15"/>
  <c r="AG527" i="15"/>
  <c r="AF527" i="15"/>
  <c r="AH527" i="15" s="1"/>
  <c r="AC527" i="15"/>
  <c r="Y527" i="15"/>
  <c r="F527" i="15"/>
  <c r="E527" i="15"/>
  <c r="AJ526" i="15"/>
  <c r="AI526" i="15"/>
  <c r="AK526" i="15" s="1"/>
  <c r="AG526" i="15"/>
  <c r="AF526" i="15"/>
  <c r="AC526" i="15"/>
  <c r="Y526" i="15"/>
  <c r="I526" i="15"/>
  <c r="E526" i="15"/>
  <c r="AK525" i="15"/>
  <c r="AJ525" i="15"/>
  <c r="AI525" i="15"/>
  <c r="AH525" i="15"/>
  <c r="AN525" i="15" s="1"/>
  <c r="AG525" i="15"/>
  <c r="AF525" i="15"/>
  <c r="AC525" i="15"/>
  <c r="Y525" i="15"/>
  <c r="E525" i="15"/>
  <c r="AJ524" i="15"/>
  <c r="AI524" i="15"/>
  <c r="AH524" i="15"/>
  <c r="AG524" i="15"/>
  <c r="AF524" i="15"/>
  <c r="AC524" i="15"/>
  <c r="Y524" i="15"/>
  <c r="F524" i="15"/>
  <c r="E524" i="15"/>
  <c r="I524" i="15" s="1"/>
  <c r="AJ523" i="15"/>
  <c r="AI523" i="15"/>
  <c r="AG523" i="15"/>
  <c r="AF523" i="15"/>
  <c r="AC523" i="15"/>
  <c r="Y523" i="15"/>
  <c r="H523" i="15"/>
  <c r="F523" i="15"/>
  <c r="E523" i="15"/>
  <c r="I523" i="15" s="1"/>
  <c r="AK522" i="15"/>
  <c r="AJ522" i="15"/>
  <c r="AI522" i="15"/>
  <c r="AG522" i="15"/>
  <c r="AF522" i="15"/>
  <c r="AC522" i="15"/>
  <c r="Y522" i="15"/>
  <c r="H522" i="15"/>
  <c r="F522" i="15"/>
  <c r="E522" i="15"/>
  <c r="I522" i="15" s="1"/>
  <c r="AJ521" i="15"/>
  <c r="AI521" i="15"/>
  <c r="AK521" i="15" s="1"/>
  <c r="AG521" i="15"/>
  <c r="AF521" i="15"/>
  <c r="AH521" i="15" s="1"/>
  <c r="AC521" i="15"/>
  <c r="Y521" i="15"/>
  <c r="E521" i="15"/>
  <c r="AJ520" i="15"/>
  <c r="AI520" i="15"/>
  <c r="AK520" i="15" s="1"/>
  <c r="AG520" i="15"/>
  <c r="AF520" i="15"/>
  <c r="AH520" i="15" s="1"/>
  <c r="AN520" i="15" s="1"/>
  <c r="AC520" i="15"/>
  <c r="Y520" i="15"/>
  <c r="E520" i="15"/>
  <c r="AJ519" i="15"/>
  <c r="AI519" i="15"/>
  <c r="AG519" i="15"/>
  <c r="AF519" i="15"/>
  <c r="AH519" i="15" s="1"/>
  <c r="AC519" i="15"/>
  <c r="Y519" i="15"/>
  <c r="E519" i="15"/>
  <c r="AJ518" i="15"/>
  <c r="AI518" i="15"/>
  <c r="AK518" i="15" s="1"/>
  <c r="AG518" i="15"/>
  <c r="AF518" i="15"/>
  <c r="AC518" i="15"/>
  <c r="Y518" i="15"/>
  <c r="F518" i="15"/>
  <c r="E518" i="15"/>
  <c r="AK517" i="15"/>
  <c r="AJ517" i="15"/>
  <c r="AI517" i="15"/>
  <c r="AH517" i="15"/>
  <c r="AN517" i="15" s="1"/>
  <c r="AG517" i="15"/>
  <c r="AF517" i="15"/>
  <c r="AC517" i="15"/>
  <c r="Y517" i="15"/>
  <c r="E517" i="15"/>
  <c r="AJ516" i="15"/>
  <c r="AI516" i="15"/>
  <c r="AK516" i="15" s="1"/>
  <c r="AH516" i="15"/>
  <c r="AG516" i="15"/>
  <c r="AF516" i="15"/>
  <c r="AC516" i="15"/>
  <c r="Y516" i="15"/>
  <c r="F516" i="15"/>
  <c r="E516" i="15"/>
  <c r="I516" i="15" s="1"/>
  <c r="AJ515" i="15"/>
  <c r="AI515" i="15"/>
  <c r="AG515" i="15"/>
  <c r="AF515" i="15"/>
  <c r="AC515" i="15"/>
  <c r="Y515" i="15"/>
  <c r="H515" i="15"/>
  <c r="F515" i="15"/>
  <c r="E515" i="15"/>
  <c r="I515" i="15" s="1"/>
  <c r="AK514" i="15"/>
  <c r="AJ514" i="15"/>
  <c r="AI514" i="15"/>
  <c r="AG514" i="15"/>
  <c r="AF514" i="15"/>
  <c r="AC514" i="15"/>
  <c r="Y514" i="15"/>
  <c r="I514" i="15"/>
  <c r="H514" i="15"/>
  <c r="F514" i="15"/>
  <c r="E514" i="15"/>
  <c r="AJ513" i="15"/>
  <c r="AI513" i="15"/>
  <c r="AG513" i="15"/>
  <c r="AF513" i="15"/>
  <c r="AH513" i="15" s="1"/>
  <c r="AC513" i="15"/>
  <c r="Y513" i="15"/>
  <c r="F513" i="15"/>
  <c r="E513" i="15"/>
  <c r="AJ512" i="15"/>
  <c r="AI512" i="15"/>
  <c r="AG512" i="15"/>
  <c r="AF512" i="15"/>
  <c r="AH512" i="15" s="1"/>
  <c r="AC512" i="15"/>
  <c r="Y512" i="15"/>
  <c r="F512" i="15"/>
  <c r="E512" i="15"/>
  <c r="I512" i="15" s="1"/>
  <c r="AJ511" i="15"/>
  <c r="AI511" i="15"/>
  <c r="AG511" i="15"/>
  <c r="AF511" i="15"/>
  <c r="AH511" i="15" s="1"/>
  <c r="AC511" i="15"/>
  <c r="Y511" i="15"/>
  <c r="H511" i="15"/>
  <c r="F511" i="15"/>
  <c r="E511" i="15"/>
  <c r="I511" i="15" s="1"/>
  <c r="AJ510" i="15"/>
  <c r="AI510" i="15"/>
  <c r="AG510" i="15"/>
  <c r="AF510" i="15"/>
  <c r="AC510" i="15"/>
  <c r="Y510" i="15"/>
  <c r="E510" i="15"/>
  <c r="AJ509" i="15"/>
  <c r="AI509" i="15"/>
  <c r="AK509" i="15" s="1"/>
  <c r="AH509" i="15"/>
  <c r="AN509" i="15" s="1"/>
  <c r="AG509" i="15"/>
  <c r="AF509" i="15"/>
  <c r="AC509" i="15"/>
  <c r="Y509" i="15"/>
  <c r="E509" i="15"/>
  <c r="AJ508" i="15"/>
  <c r="AI508" i="15"/>
  <c r="AK508" i="15" s="1"/>
  <c r="AH508" i="15"/>
  <c r="AN508" i="15" s="1"/>
  <c r="AG508" i="15"/>
  <c r="AF508" i="15"/>
  <c r="AC508" i="15"/>
  <c r="Y508" i="15"/>
  <c r="F508" i="15"/>
  <c r="E508" i="15"/>
  <c r="I508" i="15" s="1"/>
  <c r="AJ507" i="15"/>
  <c r="AI507" i="15"/>
  <c r="AK507" i="15" s="1"/>
  <c r="AG507" i="15"/>
  <c r="AF507" i="15"/>
  <c r="AC507" i="15"/>
  <c r="Y507" i="15"/>
  <c r="F507" i="15"/>
  <c r="E507" i="15"/>
  <c r="AK506" i="15"/>
  <c r="AJ506" i="15"/>
  <c r="AI506" i="15"/>
  <c r="AG506" i="15"/>
  <c r="AF506" i="15"/>
  <c r="AC506" i="15"/>
  <c r="Y506" i="15"/>
  <c r="I506" i="15"/>
  <c r="H506" i="15"/>
  <c r="F506" i="15"/>
  <c r="E506" i="15"/>
  <c r="AK505" i="15"/>
  <c r="AJ505" i="15"/>
  <c r="AI505" i="15"/>
  <c r="AG505" i="15"/>
  <c r="AF505" i="15"/>
  <c r="AH505" i="15" s="1"/>
  <c r="AN505" i="15" s="1"/>
  <c r="AC505" i="15"/>
  <c r="Y505" i="15"/>
  <c r="E505" i="15"/>
  <c r="AJ504" i="15"/>
  <c r="AI504" i="15"/>
  <c r="AG504" i="15"/>
  <c r="AF504" i="15"/>
  <c r="AH504" i="15" s="1"/>
  <c r="AC504" i="15"/>
  <c r="Y504" i="15"/>
  <c r="E504" i="15"/>
  <c r="AJ503" i="15"/>
  <c r="AI503" i="15"/>
  <c r="AG503" i="15"/>
  <c r="AF503" i="15"/>
  <c r="AH503" i="15" s="1"/>
  <c r="AC503" i="15"/>
  <c r="Y503" i="15"/>
  <c r="H503" i="15"/>
  <c r="F503" i="15"/>
  <c r="E503" i="15"/>
  <c r="I503" i="15" s="1"/>
  <c r="AJ502" i="15"/>
  <c r="AI502" i="15"/>
  <c r="AK502" i="15" s="1"/>
  <c r="AG502" i="15"/>
  <c r="AF502" i="15"/>
  <c r="AC502" i="15"/>
  <c r="Y502" i="15"/>
  <c r="F502" i="15"/>
  <c r="E502" i="15"/>
  <c r="AJ501" i="15"/>
  <c r="AI501" i="15"/>
  <c r="AK501" i="15" s="1"/>
  <c r="AH501" i="15"/>
  <c r="AN501" i="15" s="1"/>
  <c r="AG501" i="15"/>
  <c r="AF501" i="15"/>
  <c r="AC501" i="15"/>
  <c r="Y501" i="15"/>
  <c r="F501" i="15"/>
  <c r="E501" i="15"/>
  <c r="AJ500" i="15"/>
  <c r="AI500" i="15"/>
  <c r="AK500" i="15" s="1"/>
  <c r="AG500" i="15"/>
  <c r="AF500" i="15"/>
  <c r="AH500" i="15" s="1"/>
  <c r="AC500" i="15"/>
  <c r="Y500" i="15"/>
  <c r="E500" i="15"/>
  <c r="AJ499" i="15"/>
  <c r="AI499" i="15"/>
  <c r="AG499" i="15"/>
  <c r="AF499" i="15"/>
  <c r="AH499" i="15" s="1"/>
  <c r="AC499" i="15"/>
  <c r="Y499" i="15"/>
  <c r="F499" i="15"/>
  <c r="E499" i="15"/>
  <c r="AJ498" i="15"/>
  <c r="AK498" i="15" s="1"/>
  <c r="AI498" i="15"/>
  <c r="AG498" i="15"/>
  <c r="AF498" i="15"/>
  <c r="AC498" i="15"/>
  <c r="Y498" i="15"/>
  <c r="I498" i="15"/>
  <c r="H498" i="15"/>
  <c r="F498" i="15"/>
  <c r="E498" i="15"/>
  <c r="AK497" i="15"/>
  <c r="AJ497" i="15"/>
  <c r="AI497" i="15"/>
  <c r="AG497" i="15"/>
  <c r="AF497" i="15"/>
  <c r="AH497" i="15" s="1"/>
  <c r="AN497" i="15" s="1"/>
  <c r="AC497" i="15"/>
  <c r="Y497" i="15"/>
  <c r="E497" i="15"/>
  <c r="AJ496" i="15"/>
  <c r="AI496" i="15"/>
  <c r="AG496" i="15"/>
  <c r="AF496" i="15"/>
  <c r="AH496" i="15" s="1"/>
  <c r="AC496" i="15"/>
  <c r="Y496" i="15"/>
  <c r="E496" i="15"/>
  <c r="AJ495" i="15"/>
  <c r="AI495" i="15"/>
  <c r="AG495" i="15"/>
  <c r="AF495" i="15"/>
  <c r="AH495" i="15" s="1"/>
  <c r="AC495" i="15"/>
  <c r="Y495" i="15"/>
  <c r="F495" i="15"/>
  <c r="E495" i="15"/>
  <c r="AJ494" i="15"/>
  <c r="AI494" i="15"/>
  <c r="AK494" i="15" s="1"/>
  <c r="AG494" i="15"/>
  <c r="AF494" i="15"/>
  <c r="AC494" i="15"/>
  <c r="Y494" i="15"/>
  <c r="I494" i="15"/>
  <c r="F494" i="15"/>
  <c r="E494" i="15"/>
  <c r="H494" i="15" s="1"/>
  <c r="AK493" i="15"/>
  <c r="AJ493" i="15"/>
  <c r="AI493" i="15"/>
  <c r="AG493" i="15"/>
  <c r="AF493" i="15"/>
  <c r="AC493" i="15"/>
  <c r="Y493" i="15"/>
  <c r="E493" i="15"/>
  <c r="I493" i="15" s="1"/>
  <c r="AJ492" i="15"/>
  <c r="AI492" i="15"/>
  <c r="AK492" i="15" s="1"/>
  <c r="AG492" i="15"/>
  <c r="AH492" i="15" s="1"/>
  <c r="AF492" i="15"/>
  <c r="AC492" i="15"/>
  <c r="Y492" i="15"/>
  <c r="F492" i="15"/>
  <c r="E492" i="15"/>
  <c r="AJ491" i="15"/>
  <c r="AI491" i="15"/>
  <c r="AG491" i="15"/>
  <c r="AF491" i="15"/>
  <c r="AC491" i="15"/>
  <c r="Y491" i="15"/>
  <c r="H491" i="15"/>
  <c r="F491" i="15"/>
  <c r="E491" i="15"/>
  <c r="I491" i="15" s="1"/>
  <c r="AJ490" i="15"/>
  <c r="AI490" i="15"/>
  <c r="AG490" i="15"/>
  <c r="AF490" i="15"/>
  <c r="AC490" i="15"/>
  <c r="Y490" i="15"/>
  <c r="H490" i="15"/>
  <c r="E490" i="15"/>
  <c r="I490" i="15" s="1"/>
  <c r="AJ489" i="15"/>
  <c r="AK489" i="15" s="1"/>
  <c r="AI489" i="15"/>
  <c r="AG489" i="15"/>
  <c r="AF489" i="15"/>
  <c r="AH489" i="15" s="1"/>
  <c r="AN489" i="15" s="1"/>
  <c r="AC489" i="15"/>
  <c r="Y489" i="15"/>
  <c r="E489" i="15"/>
  <c r="AJ488" i="15"/>
  <c r="AI488" i="15"/>
  <c r="AK488" i="15" s="1"/>
  <c r="AH488" i="15"/>
  <c r="AG488" i="15"/>
  <c r="AF488" i="15"/>
  <c r="AC488" i="15"/>
  <c r="Y488" i="15"/>
  <c r="E488" i="15"/>
  <c r="AJ487" i="15"/>
  <c r="AI487" i="15"/>
  <c r="AG487" i="15"/>
  <c r="AF487" i="15"/>
  <c r="AH487" i="15" s="1"/>
  <c r="AC487" i="15"/>
  <c r="Y487" i="15"/>
  <c r="E487" i="15"/>
  <c r="AJ486" i="15"/>
  <c r="AI486" i="15"/>
  <c r="AG486" i="15"/>
  <c r="AF486" i="15"/>
  <c r="AC486" i="15"/>
  <c r="Y486" i="15"/>
  <c r="I486" i="15"/>
  <c r="H486" i="15"/>
  <c r="F486" i="15"/>
  <c r="E486" i="15"/>
  <c r="AJ485" i="15"/>
  <c r="AI485" i="15"/>
  <c r="AG485" i="15"/>
  <c r="AF485" i="15"/>
  <c r="AC485" i="15"/>
  <c r="Y485" i="15"/>
  <c r="H485" i="15"/>
  <c r="F485" i="15"/>
  <c r="E485" i="15"/>
  <c r="I485" i="15" s="1"/>
  <c r="AJ484" i="15"/>
  <c r="AK484" i="15" s="1"/>
  <c r="AI484" i="15"/>
  <c r="AG484" i="15"/>
  <c r="AF484" i="15"/>
  <c r="AC484" i="15"/>
  <c r="Y484" i="15"/>
  <c r="F484" i="15"/>
  <c r="E484" i="15"/>
  <c r="AJ483" i="15"/>
  <c r="AI483" i="15"/>
  <c r="AG483" i="15"/>
  <c r="AF483" i="15"/>
  <c r="AC483" i="15"/>
  <c r="Y483" i="15"/>
  <c r="F483" i="15"/>
  <c r="E483" i="15"/>
  <c r="I483" i="15" s="1"/>
  <c r="AJ482" i="15"/>
  <c r="AI482" i="15"/>
  <c r="AK482" i="15" s="1"/>
  <c r="AG482" i="15"/>
  <c r="AF482" i="15"/>
  <c r="AC482" i="15"/>
  <c r="Y482" i="15"/>
  <c r="I482" i="15"/>
  <c r="H482" i="15"/>
  <c r="E482" i="15"/>
  <c r="F482" i="15" s="1"/>
  <c r="AJ481" i="15"/>
  <c r="AK481" i="15" s="1"/>
  <c r="AI481" i="15"/>
  <c r="AG481" i="15"/>
  <c r="AF481" i="15"/>
  <c r="AC481" i="15"/>
  <c r="Y481" i="15"/>
  <c r="F481" i="15"/>
  <c r="E481" i="15"/>
  <c r="AJ480" i="15"/>
  <c r="AI480" i="15"/>
  <c r="AK480" i="15" s="1"/>
  <c r="AH480" i="15"/>
  <c r="AN480" i="15" s="1"/>
  <c r="AG480" i="15"/>
  <c r="AF480" i="15"/>
  <c r="AC480" i="15"/>
  <c r="Y480" i="15"/>
  <c r="F480" i="15"/>
  <c r="E480" i="15"/>
  <c r="H480" i="15" s="1"/>
  <c r="AJ479" i="15"/>
  <c r="AI479" i="15"/>
  <c r="AK479" i="15" s="1"/>
  <c r="AN479" i="15" s="1"/>
  <c r="AH479" i="15"/>
  <c r="AG479" i="15"/>
  <c r="AF479" i="15"/>
  <c r="AC479" i="15"/>
  <c r="Y479" i="15"/>
  <c r="E479" i="15"/>
  <c r="AJ478" i="15"/>
  <c r="AI478" i="15"/>
  <c r="AG478" i="15"/>
  <c r="AF478" i="15"/>
  <c r="AC478" i="15"/>
  <c r="Y478" i="15"/>
  <c r="E478" i="15"/>
  <c r="AJ477" i="15"/>
  <c r="AI477" i="15"/>
  <c r="AH477" i="15"/>
  <c r="AG477" i="15"/>
  <c r="AF477" i="15"/>
  <c r="AC477" i="15"/>
  <c r="Y477" i="15"/>
  <c r="I477" i="15"/>
  <c r="E477" i="15"/>
  <c r="F477" i="15" s="1"/>
  <c r="AJ476" i="15"/>
  <c r="AK476" i="15" s="1"/>
  <c r="AI476" i="15"/>
  <c r="AG476" i="15"/>
  <c r="AF476" i="15"/>
  <c r="AC476" i="15"/>
  <c r="Y476" i="15"/>
  <c r="I476" i="15"/>
  <c r="F476" i="15"/>
  <c r="E476" i="15"/>
  <c r="H476" i="15" s="1"/>
  <c r="AJ475" i="15"/>
  <c r="AI475" i="15"/>
  <c r="AK475" i="15" s="1"/>
  <c r="AG475" i="15"/>
  <c r="AF475" i="15"/>
  <c r="AC475" i="15"/>
  <c r="Y475" i="15"/>
  <c r="H475" i="15"/>
  <c r="E475" i="15"/>
  <c r="I475" i="15" s="1"/>
  <c r="AJ474" i="15"/>
  <c r="AI474" i="15"/>
  <c r="AG474" i="15"/>
  <c r="AF474" i="15"/>
  <c r="AC474" i="15"/>
  <c r="Y474" i="15"/>
  <c r="E474" i="15"/>
  <c r="AJ473" i="15"/>
  <c r="AK473" i="15" s="1"/>
  <c r="AI473" i="15"/>
  <c r="AG473" i="15"/>
  <c r="AF473" i="15"/>
  <c r="AH473" i="15" s="1"/>
  <c r="AN473" i="15" s="1"/>
  <c r="AC473" i="15"/>
  <c r="Y473" i="15"/>
  <c r="E473" i="15"/>
  <c r="AJ472" i="15"/>
  <c r="AI472" i="15"/>
  <c r="AG472" i="15"/>
  <c r="AF472" i="15"/>
  <c r="AC472" i="15"/>
  <c r="Y472" i="15"/>
  <c r="F472" i="15"/>
  <c r="E472" i="15"/>
  <c r="H472" i="15" s="1"/>
  <c r="AJ471" i="15"/>
  <c r="AI471" i="15"/>
  <c r="AK471" i="15" s="1"/>
  <c r="AH471" i="15"/>
  <c r="AG471" i="15"/>
  <c r="AF471" i="15"/>
  <c r="AC471" i="15"/>
  <c r="Y471" i="15"/>
  <c r="E471" i="15"/>
  <c r="AJ470" i="15"/>
  <c r="AI470" i="15"/>
  <c r="AG470" i="15"/>
  <c r="AF470" i="15"/>
  <c r="AC470" i="15"/>
  <c r="Y470" i="15"/>
  <c r="I470" i="15"/>
  <c r="H470" i="15"/>
  <c r="E470" i="15"/>
  <c r="F470" i="15" s="1"/>
  <c r="AJ469" i="15"/>
  <c r="AI469" i="15"/>
  <c r="AG469" i="15"/>
  <c r="AF469" i="15"/>
  <c r="AH469" i="15" s="1"/>
  <c r="AC469" i="15"/>
  <c r="Y469" i="15"/>
  <c r="E469" i="15"/>
  <c r="AJ468" i="15"/>
  <c r="AI468" i="15"/>
  <c r="AK468" i="15" s="1"/>
  <c r="AH468" i="15"/>
  <c r="AG468" i="15"/>
  <c r="AF468" i="15"/>
  <c r="AC468" i="15"/>
  <c r="Y468" i="15"/>
  <c r="E468" i="15"/>
  <c r="AJ467" i="15"/>
  <c r="AI467" i="15"/>
  <c r="AG467" i="15"/>
  <c r="AF467" i="15"/>
  <c r="AH467" i="15" s="1"/>
  <c r="AC467" i="15"/>
  <c r="Y467" i="15"/>
  <c r="E467" i="15"/>
  <c r="AJ466" i="15"/>
  <c r="AI466" i="15"/>
  <c r="AG466" i="15"/>
  <c r="AF466" i="15"/>
  <c r="AC466" i="15"/>
  <c r="Y466" i="15"/>
  <c r="I466" i="15"/>
  <c r="H466" i="15"/>
  <c r="F466" i="15"/>
  <c r="E466" i="15"/>
  <c r="AJ465" i="15"/>
  <c r="AI465" i="15"/>
  <c r="AG465" i="15"/>
  <c r="AF465" i="15"/>
  <c r="AC465" i="15"/>
  <c r="Y465" i="15"/>
  <c r="H465" i="15"/>
  <c r="E465" i="15"/>
  <c r="F465" i="15" s="1"/>
  <c r="AJ464" i="15"/>
  <c r="AI464" i="15"/>
  <c r="AK464" i="15" s="1"/>
  <c r="AH464" i="15"/>
  <c r="AG464" i="15"/>
  <c r="AF464" i="15"/>
  <c r="AC464" i="15"/>
  <c r="Y464" i="15"/>
  <c r="E464" i="15"/>
  <c r="H464" i="15" s="1"/>
  <c r="AJ463" i="15"/>
  <c r="AI463" i="15"/>
  <c r="AG463" i="15"/>
  <c r="AF463" i="15"/>
  <c r="AH463" i="15" s="1"/>
  <c r="AC463" i="15"/>
  <c r="Y463" i="15"/>
  <c r="E463" i="15"/>
  <c r="AJ462" i="15"/>
  <c r="AI462" i="15"/>
  <c r="AG462" i="15"/>
  <c r="AF462" i="15"/>
  <c r="AC462" i="15"/>
  <c r="Y462" i="15"/>
  <c r="E462" i="15"/>
  <c r="AJ461" i="15"/>
  <c r="AI461" i="15"/>
  <c r="AG461" i="15"/>
  <c r="AH461" i="15" s="1"/>
  <c r="AF461" i="15"/>
  <c r="AC461" i="15"/>
  <c r="Y461" i="15"/>
  <c r="I461" i="15"/>
  <c r="E461" i="15"/>
  <c r="F461" i="15" s="1"/>
  <c r="AK460" i="15"/>
  <c r="AJ460" i="15"/>
  <c r="AI460" i="15"/>
  <c r="AG460" i="15"/>
  <c r="AF460" i="15"/>
  <c r="AH460" i="15" s="1"/>
  <c r="AC460" i="15"/>
  <c r="Y460" i="15"/>
  <c r="I460" i="15"/>
  <c r="F460" i="15"/>
  <c r="E460" i="15"/>
  <c r="H460" i="15" s="1"/>
  <c r="AJ459" i="15"/>
  <c r="AI459" i="15"/>
  <c r="AK459" i="15" s="1"/>
  <c r="AG459" i="15"/>
  <c r="AF459" i="15"/>
  <c r="AC459" i="15"/>
  <c r="Y459" i="15"/>
  <c r="H459" i="15"/>
  <c r="E459" i="15"/>
  <c r="F459" i="15" s="1"/>
  <c r="AJ458" i="15"/>
  <c r="AI458" i="15"/>
  <c r="AK458" i="15" s="1"/>
  <c r="AG458" i="15"/>
  <c r="AF458" i="15"/>
  <c r="AC458" i="15"/>
  <c r="Y458" i="15"/>
  <c r="E458" i="15"/>
  <c r="AJ457" i="15"/>
  <c r="AK457" i="15" s="1"/>
  <c r="AI457" i="15"/>
  <c r="AG457" i="15"/>
  <c r="AF457" i="15"/>
  <c r="AH457" i="15" s="1"/>
  <c r="AC457" i="15"/>
  <c r="Y457" i="15"/>
  <c r="E457" i="15"/>
  <c r="I458" i="15" s="1"/>
  <c r="AJ456" i="15"/>
  <c r="AI456" i="15"/>
  <c r="AG456" i="15"/>
  <c r="AF456" i="15"/>
  <c r="AH456" i="15" s="1"/>
  <c r="AC456" i="15"/>
  <c r="Y456" i="15"/>
  <c r="E456" i="15"/>
  <c r="AJ455" i="15"/>
  <c r="AI455" i="15"/>
  <c r="AK455" i="15" s="1"/>
  <c r="AG455" i="15"/>
  <c r="AH455" i="15" s="1"/>
  <c r="AF455" i="15"/>
  <c r="AC455" i="15"/>
  <c r="Y455" i="15"/>
  <c r="E455" i="15"/>
  <c r="AJ454" i="15"/>
  <c r="AI454" i="15"/>
  <c r="AG454" i="15"/>
  <c r="AF454" i="15"/>
  <c r="AC454" i="15"/>
  <c r="Y454" i="15"/>
  <c r="I454" i="15"/>
  <c r="H454" i="15"/>
  <c r="E454" i="15"/>
  <c r="F454" i="15" s="1"/>
  <c r="AJ453" i="15"/>
  <c r="AK453" i="15" s="1"/>
  <c r="AI453" i="15"/>
  <c r="AG453" i="15"/>
  <c r="AF453" i="15"/>
  <c r="AH453" i="15" s="1"/>
  <c r="AC453" i="15"/>
  <c r="Y453" i="15"/>
  <c r="H453" i="15"/>
  <c r="E453" i="15"/>
  <c r="AJ452" i="15"/>
  <c r="AI452" i="15"/>
  <c r="AK452" i="15" s="1"/>
  <c r="AH452" i="15"/>
  <c r="AN452" i="15" s="1"/>
  <c r="AG452" i="15"/>
  <c r="AF452" i="15"/>
  <c r="AC452" i="15"/>
  <c r="Y452" i="15"/>
  <c r="E452" i="15"/>
  <c r="AJ451" i="15"/>
  <c r="AI451" i="15"/>
  <c r="AG451" i="15"/>
  <c r="AF451" i="15"/>
  <c r="AH451" i="15" s="1"/>
  <c r="AC451" i="15"/>
  <c r="Y451" i="15"/>
  <c r="E451" i="15"/>
  <c r="AJ450" i="15"/>
  <c r="AI450" i="15"/>
  <c r="AG450" i="15"/>
  <c r="AF450" i="15"/>
  <c r="AC450" i="15"/>
  <c r="Y450" i="15"/>
  <c r="H450" i="15"/>
  <c r="F450" i="15"/>
  <c r="E450" i="15"/>
  <c r="I450" i="15" s="1"/>
  <c r="AJ449" i="15"/>
  <c r="AI449" i="15"/>
  <c r="AG449" i="15"/>
  <c r="AF449" i="15"/>
  <c r="AC449" i="15"/>
  <c r="Y449" i="15"/>
  <c r="H449" i="15"/>
  <c r="E449" i="15"/>
  <c r="F449" i="15" s="1"/>
  <c r="AJ448" i="15"/>
  <c r="AI448" i="15"/>
  <c r="AK448" i="15" s="1"/>
  <c r="AH448" i="15"/>
  <c r="AN448" i="15" s="1"/>
  <c r="AG448" i="15"/>
  <c r="AF448" i="15"/>
  <c r="AC448" i="15"/>
  <c r="Y448" i="15"/>
  <c r="F448" i="15"/>
  <c r="E448" i="15"/>
  <c r="H448" i="15" s="1"/>
  <c r="AJ447" i="15"/>
  <c r="AI447" i="15"/>
  <c r="AK447" i="15" s="1"/>
  <c r="AN447" i="15" s="1"/>
  <c r="AG447" i="15"/>
  <c r="AF447" i="15"/>
  <c r="AH447" i="15" s="1"/>
  <c r="AC447" i="15"/>
  <c r="Y447" i="15"/>
  <c r="E447" i="15"/>
  <c r="AJ446" i="15"/>
  <c r="AK446" i="15" s="1"/>
  <c r="AI446" i="15"/>
  <c r="AG446" i="15"/>
  <c r="AF446" i="15"/>
  <c r="AC446" i="15"/>
  <c r="Y446" i="15"/>
  <c r="F446" i="15"/>
  <c r="E446" i="15"/>
  <c r="AJ445" i="15"/>
  <c r="AI445" i="15"/>
  <c r="AH445" i="15"/>
  <c r="AG445" i="15"/>
  <c r="AF445" i="15"/>
  <c r="AC445" i="15"/>
  <c r="Y445" i="15"/>
  <c r="E445" i="15"/>
  <c r="AK444" i="15"/>
  <c r="AJ444" i="15"/>
  <c r="AI444" i="15"/>
  <c r="AH444" i="15"/>
  <c r="AN444" i="15" s="1"/>
  <c r="AG444" i="15"/>
  <c r="AF444" i="15"/>
  <c r="AC444" i="15"/>
  <c r="Y444" i="15"/>
  <c r="I444" i="15"/>
  <c r="F444" i="15"/>
  <c r="E444" i="15"/>
  <c r="H444" i="15" s="1"/>
  <c r="AJ443" i="15"/>
  <c r="AI443" i="15"/>
  <c r="AG443" i="15"/>
  <c r="AF443" i="15"/>
  <c r="AH443" i="15" s="1"/>
  <c r="AC443" i="15"/>
  <c r="Y443" i="15"/>
  <c r="E443" i="15"/>
  <c r="I443" i="15" s="1"/>
  <c r="AJ442" i="15"/>
  <c r="AI442" i="15"/>
  <c r="AG442" i="15"/>
  <c r="AF442" i="15"/>
  <c r="AH442" i="15" s="1"/>
  <c r="AC442" i="15"/>
  <c r="Y442" i="15"/>
  <c r="F442" i="15"/>
  <c r="E442" i="15"/>
  <c r="AK441" i="15"/>
  <c r="AJ441" i="15"/>
  <c r="AI441" i="15"/>
  <c r="AG441" i="15"/>
  <c r="AF441" i="15"/>
  <c r="AC441" i="15"/>
  <c r="Y441" i="15"/>
  <c r="I441" i="15"/>
  <c r="H441" i="15"/>
  <c r="E441" i="15"/>
  <c r="F441" i="15" s="1"/>
  <c r="AJ440" i="15"/>
  <c r="AK440" i="15" s="1"/>
  <c r="AI440" i="15"/>
  <c r="AG440" i="15"/>
  <c r="AF440" i="15"/>
  <c r="AC440" i="15"/>
  <c r="Y440" i="15"/>
  <c r="E440" i="15"/>
  <c r="AJ439" i="15"/>
  <c r="AI439" i="15"/>
  <c r="AG439" i="15"/>
  <c r="AF439" i="15"/>
  <c r="AC439" i="15"/>
  <c r="Y439" i="15"/>
  <c r="F439" i="15"/>
  <c r="E439" i="15"/>
  <c r="AJ438" i="15"/>
  <c r="AI438" i="15"/>
  <c r="AK438" i="15" s="1"/>
  <c r="AG438" i="15"/>
  <c r="AF438" i="15"/>
  <c r="AC438" i="15"/>
  <c r="Y438" i="15"/>
  <c r="H438" i="15"/>
  <c r="E438" i="15"/>
  <c r="F438" i="15" s="1"/>
  <c r="AJ437" i="15"/>
  <c r="AI437" i="15"/>
  <c r="AK437" i="15" s="1"/>
  <c r="AG437" i="15"/>
  <c r="AF437" i="15"/>
  <c r="AC437" i="15"/>
  <c r="Y437" i="15"/>
  <c r="I437" i="15"/>
  <c r="E437" i="15"/>
  <c r="AJ436" i="15"/>
  <c r="AK436" i="15" s="1"/>
  <c r="AI436" i="15"/>
  <c r="AG436" i="15"/>
  <c r="AF436" i="15"/>
  <c r="AC436" i="15"/>
  <c r="Y436" i="15"/>
  <c r="E436" i="15"/>
  <c r="AJ435" i="15"/>
  <c r="AI435" i="15"/>
  <c r="AG435" i="15"/>
  <c r="AF435" i="15"/>
  <c r="AC435" i="15"/>
  <c r="Y435" i="15"/>
  <c r="E435" i="15"/>
  <c r="AJ434" i="15"/>
  <c r="AI434" i="15"/>
  <c r="AK434" i="15" s="1"/>
  <c r="AG434" i="15"/>
  <c r="AF434" i="15"/>
  <c r="AH434" i="15" s="1"/>
  <c r="AC434" i="15"/>
  <c r="Y434" i="15"/>
  <c r="E434" i="15"/>
  <c r="AJ433" i="15"/>
  <c r="AI433" i="15"/>
  <c r="AK433" i="15" s="1"/>
  <c r="AG433" i="15"/>
  <c r="AF433" i="15"/>
  <c r="AC433" i="15"/>
  <c r="Y433" i="15"/>
  <c r="E433" i="15"/>
  <c r="AJ432" i="15"/>
  <c r="AK432" i="15" s="1"/>
  <c r="AI432" i="15"/>
  <c r="AG432" i="15"/>
  <c r="AF432" i="15"/>
  <c r="AH432" i="15" s="1"/>
  <c r="AN432" i="15" s="1"/>
  <c r="AC432" i="15"/>
  <c r="Y432" i="15"/>
  <c r="E432" i="15"/>
  <c r="AJ431" i="15"/>
  <c r="AI431" i="15"/>
  <c r="AG431" i="15"/>
  <c r="AF431" i="15"/>
  <c r="AC431" i="15"/>
  <c r="Y431" i="15"/>
  <c r="F431" i="15"/>
  <c r="E431" i="15"/>
  <c r="AJ430" i="15"/>
  <c r="AI430" i="15"/>
  <c r="AG430" i="15"/>
  <c r="AF430" i="15"/>
  <c r="AC430" i="15"/>
  <c r="Y430" i="15"/>
  <c r="H430" i="15"/>
  <c r="E430" i="15"/>
  <c r="F430" i="15" s="1"/>
  <c r="AJ429" i="15"/>
  <c r="AI429" i="15"/>
  <c r="AK429" i="15" s="1"/>
  <c r="AG429" i="15"/>
  <c r="AF429" i="15"/>
  <c r="AC429" i="15"/>
  <c r="Y429" i="15"/>
  <c r="I429" i="15"/>
  <c r="E429" i="15"/>
  <c r="AJ428" i="15"/>
  <c r="AK428" i="15" s="1"/>
  <c r="AI428" i="15"/>
  <c r="AG428" i="15"/>
  <c r="AF428" i="15"/>
  <c r="AC428" i="15"/>
  <c r="Y428" i="15"/>
  <c r="E428" i="15"/>
  <c r="AJ427" i="15"/>
  <c r="AI427" i="15"/>
  <c r="AG427" i="15"/>
  <c r="AF427" i="15"/>
  <c r="AC427" i="15"/>
  <c r="Y427" i="15"/>
  <c r="F427" i="15"/>
  <c r="E427" i="15"/>
  <c r="AJ426" i="15"/>
  <c r="AI426" i="15"/>
  <c r="AG426" i="15"/>
  <c r="AF426" i="15"/>
  <c r="AC426" i="15"/>
  <c r="Y426" i="15"/>
  <c r="H426" i="15"/>
  <c r="E426" i="15"/>
  <c r="F426" i="15" s="1"/>
  <c r="AJ425" i="15"/>
  <c r="AI425" i="15"/>
  <c r="AK425" i="15" s="1"/>
  <c r="AG425" i="15"/>
  <c r="AF425" i="15"/>
  <c r="AC425" i="15"/>
  <c r="Y425" i="15"/>
  <c r="I425" i="15"/>
  <c r="E425" i="15"/>
  <c r="AJ424" i="15"/>
  <c r="AI424" i="15"/>
  <c r="AH424" i="15"/>
  <c r="AG424" i="15"/>
  <c r="AF424" i="15"/>
  <c r="AC424" i="15"/>
  <c r="Y424" i="15"/>
  <c r="E424" i="15"/>
  <c r="AJ423" i="15"/>
  <c r="AI423" i="15"/>
  <c r="AK423" i="15" s="1"/>
  <c r="AG423" i="15"/>
  <c r="AH423" i="15" s="1"/>
  <c r="AN423" i="15" s="1"/>
  <c r="AF423" i="15"/>
  <c r="AC423" i="15"/>
  <c r="Y423" i="15"/>
  <c r="E423" i="15"/>
  <c r="AJ422" i="15"/>
  <c r="AI422" i="15"/>
  <c r="AG422" i="15"/>
  <c r="AF422" i="15"/>
  <c r="AC422" i="15"/>
  <c r="Y422" i="15"/>
  <c r="E422" i="15"/>
  <c r="AJ421" i="15"/>
  <c r="AI421" i="15"/>
  <c r="AG421" i="15"/>
  <c r="AF421" i="15"/>
  <c r="AH421" i="15" s="1"/>
  <c r="AC421" i="15"/>
  <c r="Y421" i="15"/>
  <c r="E421" i="15"/>
  <c r="F421" i="15" s="1"/>
  <c r="AJ420" i="15"/>
  <c r="AI420" i="15"/>
  <c r="AK420" i="15" s="1"/>
  <c r="AG420" i="15"/>
  <c r="AF420" i="15"/>
  <c r="AC420" i="15"/>
  <c r="Y420" i="15"/>
  <c r="E420" i="15"/>
  <c r="AJ419" i="15"/>
  <c r="AI419" i="15"/>
  <c r="AH419" i="15"/>
  <c r="AG419" i="15"/>
  <c r="AF419" i="15"/>
  <c r="AC419" i="15"/>
  <c r="Y419" i="15"/>
  <c r="E419" i="15"/>
  <c r="AJ418" i="15"/>
  <c r="AI418" i="15"/>
  <c r="AK418" i="15" s="1"/>
  <c r="AG418" i="15"/>
  <c r="AH418" i="15" s="1"/>
  <c r="AN418" i="15" s="1"/>
  <c r="AF418" i="15"/>
  <c r="AC418" i="15"/>
  <c r="Y418" i="15"/>
  <c r="F418" i="15"/>
  <c r="E418" i="15"/>
  <c r="I418" i="15" s="1"/>
  <c r="AJ417" i="15"/>
  <c r="AI417" i="15"/>
  <c r="AG417" i="15"/>
  <c r="AF417" i="15"/>
  <c r="AC417" i="15"/>
  <c r="Y417" i="15"/>
  <c r="H417" i="15"/>
  <c r="E417" i="15"/>
  <c r="F417" i="15" s="1"/>
  <c r="AJ416" i="15"/>
  <c r="AI416" i="15"/>
  <c r="AK416" i="15" s="1"/>
  <c r="AG416" i="15"/>
  <c r="AF416" i="15"/>
  <c r="AC416" i="15"/>
  <c r="Y416" i="15"/>
  <c r="I416" i="15"/>
  <c r="E416" i="15"/>
  <c r="AJ415" i="15"/>
  <c r="AK415" i="15" s="1"/>
  <c r="AI415" i="15"/>
  <c r="AG415" i="15"/>
  <c r="AH415" i="15" s="1"/>
  <c r="AN415" i="15" s="1"/>
  <c r="AF415" i="15"/>
  <c r="AC415" i="15"/>
  <c r="Y415" i="15"/>
  <c r="E415" i="15"/>
  <c r="AJ414" i="15"/>
  <c r="AI414" i="15"/>
  <c r="AG414" i="15"/>
  <c r="AF414" i="15"/>
  <c r="AC414" i="15"/>
  <c r="Y414" i="15"/>
  <c r="E414" i="15"/>
  <c r="AJ413" i="15"/>
  <c r="AI413" i="15"/>
  <c r="AG413" i="15"/>
  <c r="AF413" i="15"/>
  <c r="AH413" i="15" s="1"/>
  <c r="AC413" i="15"/>
  <c r="E413" i="15"/>
  <c r="AJ412" i="15"/>
  <c r="AI412" i="15"/>
  <c r="AG412" i="15"/>
  <c r="AF412" i="15"/>
  <c r="AH412" i="15" s="1"/>
  <c r="AC412" i="15"/>
  <c r="Y412" i="15"/>
  <c r="E412" i="15"/>
  <c r="AJ411" i="15"/>
  <c r="AI411" i="15"/>
  <c r="AK411" i="15" s="1"/>
  <c r="AG411" i="15"/>
  <c r="AF411" i="15"/>
  <c r="AC411" i="15"/>
  <c r="Y411" i="15"/>
  <c r="E411" i="15"/>
  <c r="AJ410" i="15"/>
  <c r="AK410" i="15" s="1"/>
  <c r="AI410" i="15"/>
  <c r="AH410" i="15"/>
  <c r="AN410" i="15" s="1"/>
  <c r="AG410" i="15"/>
  <c r="AF410" i="15"/>
  <c r="AC410" i="15"/>
  <c r="Y410" i="15"/>
  <c r="H410" i="15"/>
  <c r="F410" i="15"/>
  <c r="E410" i="15"/>
  <c r="AJ409" i="15"/>
  <c r="AK409" i="15" s="1"/>
  <c r="AN409" i="15" s="1"/>
  <c r="AI409" i="15"/>
  <c r="AG409" i="15"/>
  <c r="AF409" i="15"/>
  <c r="AH409" i="15" s="1"/>
  <c r="AC409" i="15"/>
  <c r="Y409" i="15"/>
  <c r="E409" i="15"/>
  <c r="AJ408" i="15"/>
  <c r="AI408" i="15"/>
  <c r="AK408" i="15" s="1"/>
  <c r="AG408" i="15"/>
  <c r="AH408" i="15" s="1"/>
  <c r="AF408" i="15"/>
  <c r="AC408" i="15"/>
  <c r="Y408" i="15"/>
  <c r="F408" i="15"/>
  <c r="E408" i="15"/>
  <c r="I408" i="15" s="1"/>
  <c r="AJ407" i="15"/>
  <c r="AI407" i="15"/>
  <c r="AG407" i="15"/>
  <c r="AF407" i="15"/>
  <c r="AC407" i="15"/>
  <c r="Y407" i="15"/>
  <c r="E407" i="15"/>
  <c r="AK406" i="15"/>
  <c r="AJ406" i="15"/>
  <c r="AI406" i="15"/>
  <c r="AG406" i="15"/>
  <c r="AF406" i="15"/>
  <c r="AC406" i="15"/>
  <c r="Y406" i="15"/>
  <c r="I406" i="15"/>
  <c r="H406" i="15"/>
  <c r="F406" i="15"/>
  <c r="E406" i="15"/>
  <c r="AJ405" i="15"/>
  <c r="AK405" i="15" s="1"/>
  <c r="AI405" i="15"/>
  <c r="AG405" i="15"/>
  <c r="AF405" i="15"/>
  <c r="AC405" i="15"/>
  <c r="Y405" i="15"/>
  <c r="F405" i="15"/>
  <c r="E405" i="15"/>
  <c r="AJ404" i="15"/>
  <c r="AI404" i="15"/>
  <c r="AH404" i="15"/>
  <c r="AG404" i="15"/>
  <c r="AF404" i="15"/>
  <c r="AC404" i="15"/>
  <c r="Y404" i="15"/>
  <c r="F404" i="15"/>
  <c r="E404" i="15"/>
  <c r="I404" i="15" s="1"/>
  <c r="AJ403" i="15"/>
  <c r="AI403" i="15"/>
  <c r="AK403" i="15" s="1"/>
  <c r="AG403" i="15"/>
  <c r="AF403" i="15"/>
  <c r="AC403" i="15"/>
  <c r="Y403" i="15"/>
  <c r="H403" i="15"/>
  <c r="F403" i="15"/>
  <c r="E403" i="15"/>
  <c r="I403" i="15" s="1"/>
  <c r="AK402" i="15"/>
  <c r="AJ402" i="15"/>
  <c r="AI402" i="15"/>
  <c r="AG402" i="15"/>
  <c r="AF402" i="15"/>
  <c r="AH402" i="15" s="1"/>
  <c r="AN402" i="15" s="1"/>
  <c r="AC402" i="15"/>
  <c r="Y402" i="15"/>
  <c r="H402" i="15"/>
  <c r="F402" i="15"/>
  <c r="E402" i="15"/>
  <c r="I402" i="15" s="1"/>
  <c r="AJ401" i="15"/>
  <c r="AI401" i="15"/>
  <c r="AG401" i="15"/>
  <c r="AF401" i="15"/>
  <c r="AH401" i="15" s="1"/>
  <c r="AC401" i="15"/>
  <c r="Y401" i="15"/>
  <c r="E401" i="15"/>
  <c r="AJ400" i="15"/>
  <c r="AI400" i="15"/>
  <c r="AK400" i="15" s="1"/>
  <c r="AG400" i="15"/>
  <c r="AF400" i="15"/>
  <c r="AH400" i="15" s="1"/>
  <c r="AC400" i="15"/>
  <c r="Y400" i="15"/>
  <c r="E400" i="15"/>
  <c r="AJ399" i="15"/>
  <c r="AI399" i="15"/>
  <c r="AG399" i="15"/>
  <c r="AF399" i="15"/>
  <c r="AH399" i="15" s="1"/>
  <c r="AC399" i="15"/>
  <c r="Y399" i="15"/>
  <c r="F399" i="15"/>
  <c r="E399" i="15"/>
  <c r="AJ398" i="15"/>
  <c r="AI398" i="15"/>
  <c r="AK398" i="15" s="1"/>
  <c r="AG398" i="15"/>
  <c r="AF398" i="15"/>
  <c r="AC398" i="15"/>
  <c r="Y398" i="15"/>
  <c r="I398" i="15"/>
  <c r="E398" i="15"/>
  <c r="AK397" i="15"/>
  <c r="AJ397" i="15"/>
  <c r="AI397" i="15"/>
  <c r="AG397" i="15"/>
  <c r="AH397" i="15" s="1"/>
  <c r="AN397" i="15" s="1"/>
  <c r="AF397" i="15"/>
  <c r="AC397" i="15"/>
  <c r="Y397" i="15"/>
  <c r="E397" i="15"/>
  <c r="AJ396" i="15"/>
  <c r="AI396" i="15"/>
  <c r="AG396" i="15"/>
  <c r="AH396" i="15" s="1"/>
  <c r="AF396" i="15"/>
  <c r="AC396" i="15"/>
  <c r="E396" i="15"/>
  <c r="AJ395" i="15"/>
  <c r="AI395" i="15"/>
  <c r="AG395" i="15"/>
  <c r="AF395" i="15"/>
  <c r="AC395" i="15"/>
  <c r="F395" i="15"/>
  <c r="E395" i="15"/>
  <c r="AJ394" i="15"/>
  <c r="AI394" i="15"/>
  <c r="AG394" i="15"/>
  <c r="AF394" i="15"/>
  <c r="AH394" i="15" s="1"/>
  <c r="AC394" i="15"/>
  <c r="F394" i="15"/>
  <c r="E394" i="15"/>
  <c r="AJ393" i="15"/>
  <c r="AI393" i="15"/>
  <c r="AG393" i="15"/>
  <c r="AF393" i="15"/>
  <c r="AC393" i="15"/>
  <c r="Y393" i="15"/>
  <c r="F393" i="15"/>
  <c r="E393" i="15"/>
  <c r="I393" i="15" s="1"/>
  <c r="AJ392" i="15"/>
  <c r="AI392" i="15"/>
  <c r="AG392" i="15"/>
  <c r="AF392" i="15"/>
  <c r="AC392" i="15"/>
  <c r="Y392" i="15"/>
  <c r="H392" i="15"/>
  <c r="F392" i="15"/>
  <c r="E392" i="15"/>
  <c r="I392" i="15" s="1"/>
  <c r="AJ391" i="15"/>
  <c r="AI391" i="15"/>
  <c r="AK391" i="15" s="1"/>
  <c r="AG391" i="15"/>
  <c r="AF391" i="15"/>
  <c r="AC391" i="15"/>
  <c r="Y391" i="15"/>
  <c r="E391" i="15"/>
  <c r="AJ390" i="15"/>
  <c r="AI390" i="15"/>
  <c r="AK390" i="15" s="1"/>
  <c r="AH390" i="15"/>
  <c r="AG390" i="15"/>
  <c r="AF390" i="15"/>
  <c r="AC390" i="15"/>
  <c r="Y390" i="15"/>
  <c r="E390" i="15"/>
  <c r="AJ389" i="15"/>
  <c r="AI389" i="15"/>
  <c r="AK389" i="15" s="1"/>
  <c r="AH389" i="15"/>
  <c r="AG389" i="15"/>
  <c r="AF389" i="15"/>
  <c r="AC389" i="15"/>
  <c r="Y389" i="15"/>
  <c r="F389" i="15"/>
  <c r="E389" i="15"/>
  <c r="I389" i="15" s="1"/>
  <c r="AJ388" i="15"/>
  <c r="AI388" i="15"/>
  <c r="AG388" i="15"/>
  <c r="AF388" i="15"/>
  <c r="AC388" i="15"/>
  <c r="Y388" i="15"/>
  <c r="E388" i="15"/>
  <c r="AK387" i="15"/>
  <c r="AJ387" i="15"/>
  <c r="AI387" i="15"/>
  <c r="AG387" i="15"/>
  <c r="AF387" i="15"/>
  <c r="AC387" i="15"/>
  <c r="Y387" i="15"/>
  <c r="I387" i="15"/>
  <c r="H387" i="15"/>
  <c r="F387" i="15"/>
  <c r="E387" i="15"/>
  <c r="AJ386" i="15"/>
  <c r="AK386" i="15" s="1"/>
  <c r="AN386" i="15" s="1"/>
  <c r="AI386" i="15"/>
  <c r="AG386" i="15"/>
  <c r="AF386" i="15"/>
  <c r="AH386" i="15" s="1"/>
  <c r="AC386" i="15"/>
  <c r="Y386" i="15"/>
  <c r="F386" i="15"/>
  <c r="E386" i="15"/>
  <c r="AJ385" i="15"/>
  <c r="AI385" i="15"/>
  <c r="AG385" i="15"/>
  <c r="AF385" i="15"/>
  <c r="AC385" i="15"/>
  <c r="Y385" i="15"/>
  <c r="F385" i="15"/>
  <c r="E385" i="15"/>
  <c r="AJ384" i="15"/>
  <c r="AI384" i="15"/>
  <c r="AG384" i="15"/>
  <c r="AF384" i="15"/>
  <c r="AC384" i="15"/>
  <c r="Y384" i="15"/>
  <c r="H384" i="15"/>
  <c r="E384" i="15"/>
  <c r="F384" i="15" s="1"/>
  <c r="AJ383" i="15"/>
  <c r="AI383" i="15"/>
  <c r="AK383" i="15" s="1"/>
  <c r="AG383" i="15"/>
  <c r="AF383" i="15"/>
  <c r="AC383" i="15"/>
  <c r="Y383" i="15"/>
  <c r="I383" i="15"/>
  <c r="E383" i="15"/>
  <c r="AJ382" i="15"/>
  <c r="AK382" i="15" s="1"/>
  <c r="AI382" i="15"/>
  <c r="AG382" i="15"/>
  <c r="AF382" i="15"/>
  <c r="AC382" i="15"/>
  <c r="Y382" i="15"/>
  <c r="E382" i="15"/>
  <c r="AJ381" i="15"/>
  <c r="AI381" i="15"/>
  <c r="AG381" i="15"/>
  <c r="AF381" i="15"/>
  <c r="AC381" i="15"/>
  <c r="Y381" i="15"/>
  <c r="E381" i="15"/>
  <c r="AJ380" i="15"/>
  <c r="AI380" i="15"/>
  <c r="AG380" i="15"/>
  <c r="AF380" i="15"/>
  <c r="AH380" i="15" s="1"/>
  <c r="AC380" i="15"/>
  <c r="Y380" i="15"/>
  <c r="E380" i="15"/>
  <c r="F380" i="15" s="1"/>
  <c r="AJ379" i="15"/>
  <c r="AI379" i="15"/>
  <c r="AK379" i="15" s="1"/>
  <c r="AG379" i="15"/>
  <c r="AF379" i="15"/>
  <c r="AC379" i="15"/>
  <c r="Y379" i="15"/>
  <c r="E379" i="15"/>
  <c r="AJ378" i="15"/>
  <c r="AK378" i="15" s="1"/>
  <c r="AI378" i="15"/>
  <c r="AG378" i="15"/>
  <c r="AF378" i="15"/>
  <c r="AH378" i="15" s="1"/>
  <c r="AN378" i="15" s="1"/>
  <c r="AC378" i="15"/>
  <c r="Y378" i="15"/>
  <c r="E378" i="15"/>
  <c r="AJ377" i="15"/>
  <c r="AI377" i="15"/>
  <c r="AG377" i="15"/>
  <c r="AF377" i="15"/>
  <c r="AC377" i="15"/>
  <c r="Y377" i="15"/>
  <c r="E377" i="15"/>
  <c r="AJ376" i="15"/>
  <c r="AI376" i="15"/>
  <c r="AK376" i="15" s="1"/>
  <c r="AG376" i="15"/>
  <c r="AH376" i="15" s="1"/>
  <c r="AF376" i="15"/>
  <c r="AC376" i="15"/>
  <c r="Y376" i="15"/>
  <c r="E376" i="15"/>
  <c r="AJ375" i="15"/>
  <c r="AI375" i="15"/>
  <c r="AG375" i="15"/>
  <c r="AF375" i="15"/>
  <c r="AH375" i="15" s="1"/>
  <c r="AC375" i="15"/>
  <c r="Y375" i="15"/>
  <c r="F375" i="15"/>
  <c r="E375" i="15"/>
  <c r="AJ374" i="15"/>
  <c r="AI374" i="15"/>
  <c r="AK374" i="15" s="1"/>
  <c r="AG374" i="15"/>
  <c r="AF374" i="15"/>
  <c r="AC374" i="15"/>
  <c r="Y374" i="15"/>
  <c r="I374" i="15"/>
  <c r="E374" i="15"/>
  <c r="AK373" i="15"/>
  <c r="AJ373" i="15"/>
  <c r="AI373" i="15"/>
  <c r="AG373" i="15"/>
  <c r="AH373" i="15" s="1"/>
  <c r="AN373" i="15" s="1"/>
  <c r="AF373" i="15"/>
  <c r="AC373" i="15"/>
  <c r="Y373" i="15"/>
  <c r="F373" i="15"/>
  <c r="E373" i="15"/>
  <c r="AJ372" i="15"/>
  <c r="AI372" i="15"/>
  <c r="AK372" i="15" s="1"/>
  <c r="AH372" i="15"/>
  <c r="AN372" i="15" s="1"/>
  <c r="AG372" i="15"/>
  <c r="AF372" i="15"/>
  <c r="AC372" i="15"/>
  <c r="Y372" i="15"/>
  <c r="F372" i="15"/>
  <c r="E372" i="15"/>
  <c r="I372" i="15" s="1"/>
  <c r="AJ371" i="15"/>
  <c r="AI371" i="15"/>
  <c r="AK371" i="15" s="1"/>
  <c r="AG371" i="15"/>
  <c r="AF371" i="15"/>
  <c r="AC371" i="15"/>
  <c r="Y371" i="15"/>
  <c r="F371" i="15"/>
  <c r="E371" i="15"/>
  <c r="AK370" i="15"/>
  <c r="AN370" i="15" s="1"/>
  <c r="AI370" i="15"/>
  <c r="AC370" i="15"/>
  <c r="E370" i="15"/>
  <c r="F370" i="15" s="1"/>
  <c r="AJ369" i="15"/>
  <c r="AI369" i="15"/>
  <c r="AG369" i="15"/>
  <c r="AF369" i="15"/>
  <c r="AH369" i="15" s="1"/>
  <c r="AC369" i="15"/>
  <c r="Y369" i="15"/>
  <c r="E369" i="15"/>
  <c r="I369" i="15" s="1"/>
  <c r="AJ368" i="15"/>
  <c r="AI368" i="15"/>
  <c r="AG368" i="15"/>
  <c r="AF368" i="15"/>
  <c r="AH368" i="15" s="1"/>
  <c r="AC368" i="15"/>
  <c r="Y368" i="15"/>
  <c r="H368" i="15"/>
  <c r="F368" i="15"/>
  <c r="E368" i="15"/>
  <c r="I368" i="15" s="1"/>
  <c r="AJ367" i="15"/>
  <c r="AI367" i="15"/>
  <c r="AG367" i="15"/>
  <c r="AF367" i="15"/>
  <c r="AC367" i="15"/>
  <c r="Y367" i="15"/>
  <c r="F367" i="15"/>
  <c r="E367" i="15"/>
  <c r="AJ366" i="15"/>
  <c r="AI366" i="15"/>
  <c r="AK366" i="15" s="1"/>
  <c r="AH366" i="15"/>
  <c r="AN366" i="15" s="1"/>
  <c r="AG366" i="15"/>
  <c r="AF366" i="15"/>
  <c r="AC366" i="15"/>
  <c r="Y366" i="15"/>
  <c r="E366" i="15"/>
  <c r="AJ365" i="15"/>
  <c r="AI365" i="15"/>
  <c r="AK365" i="15" s="1"/>
  <c r="AH365" i="15"/>
  <c r="AG365" i="15"/>
  <c r="AF365" i="15"/>
  <c r="AC365" i="15"/>
  <c r="Y365" i="15"/>
  <c r="F365" i="15"/>
  <c r="E365" i="15"/>
  <c r="I365" i="15" s="1"/>
  <c r="AJ364" i="15"/>
  <c r="AI364" i="15"/>
  <c r="AG364" i="15"/>
  <c r="AF364" i="15"/>
  <c r="AC364" i="15"/>
  <c r="Y364" i="15"/>
  <c r="E364" i="15"/>
  <c r="AK363" i="15"/>
  <c r="AJ363" i="15"/>
  <c r="AI363" i="15"/>
  <c r="AG363" i="15"/>
  <c r="AF363" i="15"/>
  <c r="AC363" i="15"/>
  <c r="Y363" i="15"/>
  <c r="I363" i="15"/>
  <c r="H363" i="15"/>
  <c r="F363" i="15"/>
  <c r="E363" i="15"/>
  <c r="AJ362" i="15"/>
  <c r="AK362" i="15" s="1"/>
  <c r="AI362" i="15"/>
  <c r="AG362" i="15"/>
  <c r="AF362" i="15"/>
  <c r="AC362" i="15"/>
  <c r="Y362" i="15"/>
  <c r="E362" i="15"/>
  <c r="AJ361" i="15"/>
  <c r="AI361" i="15"/>
  <c r="AG361" i="15"/>
  <c r="AF361" i="15"/>
  <c r="AH361" i="15" s="1"/>
  <c r="AC361" i="15"/>
  <c r="Y361" i="15"/>
  <c r="E361" i="15"/>
  <c r="I361" i="15" s="1"/>
  <c r="AJ360" i="15"/>
  <c r="AI360" i="15"/>
  <c r="AG360" i="15"/>
  <c r="AF360" i="15"/>
  <c r="AH360" i="15" s="1"/>
  <c r="AC360" i="15"/>
  <c r="Y360" i="15"/>
  <c r="H360" i="15"/>
  <c r="F360" i="15"/>
  <c r="E360" i="15"/>
  <c r="I360" i="15" s="1"/>
  <c r="AJ359" i="15"/>
  <c r="AI359" i="15"/>
  <c r="AG359" i="15"/>
  <c r="AF359" i="15"/>
  <c r="AC359" i="15"/>
  <c r="Y359" i="15"/>
  <c r="F359" i="15"/>
  <c r="E359" i="15"/>
  <c r="AJ358" i="15"/>
  <c r="AI358" i="15"/>
  <c r="AK358" i="15" s="1"/>
  <c r="AH358" i="15"/>
  <c r="AN358" i="15" s="1"/>
  <c r="AG358" i="15"/>
  <c r="AF358" i="15"/>
  <c r="AC358" i="15"/>
  <c r="Y358" i="15"/>
  <c r="E358" i="15"/>
  <c r="AJ357" i="15"/>
  <c r="AI357" i="15"/>
  <c r="AK357" i="15" s="1"/>
  <c r="AH357" i="15"/>
  <c r="AN357" i="15" s="1"/>
  <c r="AG357" i="15"/>
  <c r="AF357" i="15"/>
  <c r="AC357" i="15"/>
  <c r="Y357" i="15"/>
  <c r="F357" i="15"/>
  <c r="E357" i="15"/>
  <c r="I357" i="15" s="1"/>
  <c r="AJ356" i="15"/>
  <c r="AI356" i="15"/>
  <c r="AK356" i="15" s="1"/>
  <c r="AG356" i="15"/>
  <c r="AF356" i="15"/>
  <c r="AC356" i="15"/>
  <c r="Y356" i="15"/>
  <c r="E356" i="15"/>
  <c r="AK355" i="15"/>
  <c r="AJ355" i="15"/>
  <c r="AI355" i="15"/>
  <c r="AG355" i="15"/>
  <c r="AF355" i="15"/>
  <c r="AH355" i="15" s="1"/>
  <c r="AN355" i="15" s="1"/>
  <c r="AC355" i="15"/>
  <c r="F355" i="15"/>
  <c r="E355" i="15"/>
  <c r="AJ354" i="15"/>
  <c r="AI354" i="15"/>
  <c r="AK354" i="15" s="1"/>
  <c r="AG354" i="15"/>
  <c r="AF354" i="15"/>
  <c r="AC354" i="15"/>
  <c r="Y354" i="15"/>
  <c r="I354" i="15"/>
  <c r="E354" i="15"/>
  <c r="AK353" i="15"/>
  <c r="AJ353" i="15"/>
  <c r="AI353" i="15"/>
  <c r="AG353" i="15"/>
  <c r="AH353" i="15" s="1"/>
  <c r="AN353" i="15" s="1"/>
  <c r="AF353" i="15"/>
  <c r="AC353" i="15"/>
  <c r="Y353" i="15"/>
  <c r="E353" i="15"/>
  <c r="AJ352" i="15"/>
  <c r="AI352" i="15"/>
  <c r="AG352" i="15"/>
  <c r="AH352" i="15" s="1"/>
  <c r="AF352" i="15"/>
  <c r="AC352" i="15"/>
  <c r="Y352" i="15"/>
  <c r="F352" i="15"/>
  <c r="E352" i="15"/>
  <c r="I352" i="15" s="1"/>
  <c r="AJ351" i="15"/>
  <c r="AI351" i="15"/>
  <c r="AK351" i="15" s="1"/>
  <c r="AG351" i="15"/>
  <c r="AF351" i="15"/>
  <c r="AC351" i="15"/>
  <c r="Y351" i="15"/>
  <c r="H351" i="15"/>
  <c r="F351" i="15"/>
  <c r="E351" i="15"/>
  <c r="I351" i="15" s="1"/>
  <c r="AJ350" i="15"/>
  <c r="AK350" i="15" s="1"/>
  <c r="AI350" i="15"/>
  <c r="AG350" i="15"/>
  <c r="AF350" i="15"/>
  <c r="AH350" i="15" s="1"/>
  <c r="AC350" i="15"/>
  <c r="Y350" i="15"/>
  <c r="I350" i="15"/>
  <c r="H350" i="15"/>
  <c r="F350" i="15"/>
  <c r="E350" i="15"/>
  <c r="AJ349" i="15"/>
  <c r="AI349" i="15"/>
  <c r="AG349" i="15"/>
  <c r="AF349" i="15"/>
  <c r="AH349" i="15" s="1"/>
  <c r="AC349" i="15"/>
  <c r="Y349" i="15"/>
  <c r="E349" i="15"/>
  <c r="AJ348" i="15"/>
  <c r="AI348" i="15"/>
  <c r="AK348" i="15" s="1"/>
  <c r="AG348" i="15"/>
  <c r="AF348" i="15"/>
  <c r="AH348" i="15" s="1"/>
  <c r="AC348" i="15"/>
  <c r="Y348" i="15"/>
  <c r="E348" i="15"/>
  <c r="AJ347" i="15"/>
  <c r="AI347" i="15"/>
  <c r="AG347" i="15"/>
  <c r="AF347" i="15"/>
  <c r="AH347" i="15" s="1"/>
  <c r="AC347" i="15"/>
  <c r="Y347" i="15"/>
  <c r="F347" i="15"/>
  <c r="E347" i="15"/>
  <c r="AJ346" i="15"/>
  <c r="AI346" i="15"/>
  <c r="AK346" i="15" s="1"/>
  <c r="AG346" i="15"/>
  <c r="AF346" i="15"/>
  <c r="AC346" i="15"/>
  <c r="Y346" i="15"/>
  <c r="I346" i="15"/>
  <c r="E346" i="15"/>
  <c r="AK345" i="15"/>
  <c r="AJ345" i="15"/>
  <c r="AI345" i="15"/>
  <c r="AG345" i="15"/>
  <c r="AH345" i="15" s="1"/>
  <c r="AF345" i="15"/>
  <c r="AC345" i="15"/>
  <c r="Y345" i="15"/>
  <c r="E345" i="15"/>
  <c r="AJ344" i="15"/>
  <c r="AI344" i="15"/>
  <c r="AK344" i="15" s="1"/>
  <c r="AG344" i="15"/>
  <c r="AH344" i="15" s="1"/>
  <c r="AF344" i="15"/>
  <c r="AC344" i="15"/>
  <c r="Y344" i="15"/>
  <c r="F344" i="15"/>
  <c r="E344" i="15"/>
  <c r="I344" i="15" s="1"/>
  <c r="AJ343" i="15"/>
  <c r="AI343" i="15"/>
  <c r="AG343" i="15"/>
  <c r="AF343" i="15"/>
  <c r="AC343" i="15"/>
  <c r="Y343" i="15"/>
  <c r="H343" i="15"/>
  <c r="E343" i="15"/>
  <c r="I343" i="15" s="1"/>
  <c r="AK342" i="15"/>
  <c r="AJ342" i="15"/>
  <c r="AI342" i="15"/>
  <c r="AG342" i="15"/>
  <c r="AF342" i="15"/>
  <c r="AC342" i="15"/>
  <c r="Y342" i="15"/>
  <c r="I342" i="15"/>
  <c r="H342" i="15"/>
  <c r="F342" i="15"/>
  <c r="E342" i="15"/>
  <c r="AJ341" i="15"/>
  <c r="AI341" i="15"/>
  <c r="AK341" i="15" s="1"/>
  <c r="AG341" i="15"/>
  <c r="AF341" i="15"/>
  <c r="AH341" i="15" s="1"/>
  <c r="AN341" i="15" s="1"/>
  <c r="AC341" i="15"/>
  <c r="Y341" i="15"/>
  <c r="F341" i="15"/>
  <c r="E341" i="15"/>
  <c r="AK340" i="15"/>
  <c r="AJ340" i="15"/>
  <c r="AG340" i="15"/>
  <c r="AF340" i="15"/>
  <c r="AH340" i="15" s="1"/>
  <c r="AN340" i="15" s="1"/>
  <c r="AC340" i="15"/>
  <c r="Y340" i="15"/>
  <c r="E340" i="15"/>
  <c r="AJ339" i="15"/>
  <c r="AI339" i="15"/>
  <c r="AG339" i="15"/>
  <c r="AF339" i="15"/>
  <c r="AC339" i="15"/>
  <c r="Y339" i="15"/>
  <c r="F339" i="15"/>
  <c r="E339" i="15"/>
  <c r="I339" i="15" s="1"/>
  <c r="AJ338" i="15"/>
  <c r="AI338" i="15"/>
  <c r="AG338" i="15"/>
  <c r="AF338" i="15"/>
  <c r="AC338" i="15"/>
  <c r="Y338" i="15"/>
  <c r="H338" i="15"/>
  <c r="F338" i="15"/>
  <c r="E338" i="15"/>
  <c r="I338" i="15" s="1"/>
  <c r="AJ337" i="15"/>
  <c r="AI337" i="15"/>
  <c r="AK337" i="15" s="1"/>
  <c r="AG337" i="15"/>
  <c r="AF337" i="15"/>
  <c r="AC337" i="15"/>
  <c r="Y337" i="15"/>
  <c r="F337" i="15"/>
  <c r="E337" i="15"/>
  <c r="AJ336" i="15"/>
  <c r="AI336" i="15"/>
  <c r="AH336" i="15"/>
  <c r="AG336" i="15"/>
  <c r="AF336" i="15"/>
  <c r="AC336" i="15"/>
  <c r="Y336" i="15"/>
  <c r="F336" i="15"/>
  <c r="E336" i="15"/>
  <c r="AJ335" i="15"/>
  <c r="AI335" i="15"/>
  <c r="AG335" i="15"/>
  <c r="AF335" i="15"/>
  <c r="AC335" i="15"/>
  <c r="Y335" i="15"/>
  <c r="E335" i="15"/>
  <c r="AJ334" i="15"/>
  <c r="AI334" i="15"/>
  <c r="AG334" i="15"/>
  <c r="AF334" i="15"/>
  <c r="AH334" i="15" s="1"/>
  <c r="AC334" i="15"/>
  <c r="Y334" i="15"/>
  <c r="E334" i="15"/>
  <c r="AK333" i="15"/>
  <c r="AJ333" i="15"/>
  <c r="AI333" i="15"/>
  <c r="AG333" i="15"/>
  <c r="AF333" i="15"/>
  <c r="AH333" i="15" s="1"/>
  <c r="AN333" i="15" s="1"/>
  <c r="AC333" i="15"/>
  <c r="Y333" i="15"/>
  <c r="I333" i="15"/>
  <c r="H333" i="15"/>
  <c r="E333" i="15"/>
  <c r="F333" i="15" s="1"/>
  <c r="AJ332" i="15"/>
  <c r="AK332" i="15" s="1"/>
  <c r="AI332" i="15"/>
  <c r="AG332" i="15"/>
  <c r="AF332" i="15"/>
  <c r="AH332" i="15" s="1"/>
  <c r="AC332" i="15"/>
  <c r="Y332" i="15"/>
  <c r="E332" i="15"/>
  <c r="AJ331" i="15"/>
  <c r="AI331" i="15"/>
  <c r="AK331" i="15" s="1"/>
  <c r="AG331" i="15"/>
  <c r="AF331" i="15"/>
  <c r="AC331" i="15"/>
  <c r="Y331" i="15"/>
  <c r="F331" i="15"/>
  <c r="E331" i="15"/>
  <c r="I331" i="15" s="1"/>
  <c r="AJ330" i="15"/>
  <c r="AI330" i="15"/>
  <c r="AK330" i="15" s="1"/>
  <c r="AG330" i="15"/>
  <c r="AF330" i="15"/>
  <c r="AH330" i="15" s="1"/>
  <c r="AC330" i="15"/>
  <c r="Y330" i="15"/>
  <c r="E330" i="15"/>
  <c r="F330" i="15" s="1"/>
  <c r="AK329" i="15"/>
  <c r="AJ329" i="15"/>
  <c r="AI329" i="15"/>
  <c r="AG329" i="15"/>
  <c r="AF329" i="15"/>
  <c r="AH329" i="15" s="1"/>
  <c r="AN329" i="15" s="1"/>
  <c r="AC329" i="15"/>
  <c r="Y329" i="15"/>
  <c r="I329" i="15"/>
  <c r="H329" i="15"/>
  <c r="F329" i="15"/>
  <c r="E329" i="15"/>
  <c r="AJ328" i="15"/>
  <c r="AI328" i="15"/>
  <c r="AH328" i="15"/>
  <c r="AG328" i="15"/>
  <c r="AF328" i="15"/>
  <c r="AC328" i="15"/>
  <c r="Y328" i="15"/>
  <c r="E328" i="15"/>
  <c r="AJ327" i="15"/>
  <c r="AI327" i="15"/>
  <c r="AK327" i="15" s="1"/>
  <c r="AG327" i="15"/>
  <c r="AH327" i="15" s="1"/>
  <c r="AF327" i="15"/>
  <c r="AC327" i="15"/>
  <c r="Y327" i="15"/>
  <c r="F327" i="15"/>
  <c r="E327" i="15"/>
  <c r="I327" i="15" s="1"/>
  <c r="AJ326" i="15"/>
  <c r="AI326" i="15"/>
  <c r="AK326" i="15" s="1"/>
  <c r="AG326" i="15"/>
  <c r="AF326" i="15"/>
  <c r="AC326" i="15"/>
  <c r="Y326" i="15"/>
  <c r="H326" i="15"/>
  <c r="E326" i="15"/>
  <c r="I326" i="15" s="1"/>
  <c r="AJ325" i="15"/>
  <c r="AK325" i="15" s="1"/>
  <c r="AI325" i="15"/>
  <c r="AG325" i="15"/>
  <c r="AF325" i="15"/>
  <c r="AH325" i="15" s="1"/>
  <c r="AC325" i="15"/>
  <c r="Y325" i="15"/>
  <c r="H325" i="15"/>
  <c r="F325" i="15"/>
  <c r="E325" i="15"/>
  <c r="I325" i="15" s="1"/>
  <c r="AJ324" i="15"/>
  <c r="AI324" i="15"/>
  <c r="AH324" i="15"/>
  <c r="AG324" i="15"/>
  <c r="AF324" i="15"/>
  <c r="AC324" i="15"/>
  <c r="Y324" i="15"/>
  <c r="E324" i="15"/>
  <c r="AJ323" i="15"/>
  <c r="AI323" i="15"/>
  <c r="AK323" i="15" s="1"/>
  <c r="AH323" i="15"/>
  <c r="AG323" i="15"/>
  <c r="AF323" i="15"/>
  <c r="AC323" i="15"/>
  <c r="Y323" i="15"/>
  <c r="E323" i="15"/>
  <c r="I323" i="15" s="1"/>
  <c r="AJ322" i="15"/>
  <c r="AI322" i="15"/>
  <c r="AG322" i="15"/>
  <c r="AF322" i="15"/>
  <c r="AH322" i="15" s="1"/>
  <c r="AC322" i="15"/>
  <c r="Y322" i="15"/>
  <c r="E322" i="15"/>
  <c r="AK321" i="15"/>
  <c r="AJ321" i="15"/>
  <c r="AI321" i="15"/>
  <c r="AG321" i="15"/>
  <c r="AF321" i="15"/>
  <c r="AC321" i="15"/>
  <c r="Y321" i="15"/>
  <c r="I321" i="15"/>
  <c r="H321" i="15"/>
  <c r="E321" i="15"/>
  <c r="F321" i="15" s="1"/>
  <c r="AJ320" i="15"/>
  <c r="AK320" i="15" s="1"/>
  <c r="AI320" i="15"/>
  <c r="AG320" i="15"/>
  <c r="AF320" i="15"/>
  <c r="AH320" i="15" s="1"/>
  <c r="AC320" i="15"/>
  <c r="Y320" i="15"/>
  <c r="E320" i="15"/>
  <c r="AJ319" i="15"/>
  <c r="AI319" i="15"/>
  <c r="AK319" i="15" s="1"/>
  <c r="AG319" i="15"/>
  <c r="AF319" i="15"/>
  <c r="AC319" i="15"/>
  <c r="Y319" i="15"/>
  <c r="E319" i="15"/>
  <c r="I319" i="15" s="1"/>
  <c r="AJ318" i="15"/>
  <c r="AI318" i="15"/>
  <c r="AG318" i="15"/>
  <c r="AF318" i="15"/>
  <c r="AH318" i="15" s="1"/>
  <c r="AC318" i="15"/>
  <c r="Y318" i="15"/>
  <c r="E318" i="15"/>
  <c r="AK317" i="15"/>
  <c r="AJ317" i="15"/>
  <c r="AI317" i="15"/>
  <c r="AG317" i="15"/>
  <c r="AF317" i="15"/>
  <c r="AC317" i="15"/>
  <c r="Y317" i="15"/>
  <c r="I317" i="15"/>
  <c r="H317" i="15"/>
  <c r="E317" i="15"/>
  <c r="F317" i="15" s="1"/>
  <c r="AJ316" i="15"/>
  <c r="AI316" i="15"/>
  <c r="AG316" i="15"/>
  <c r="AF316" i="15"/>
  <c r="AH316" i="15" s="1"/>
  <c r="AC316" i="15"/>
  <c r="Y316" i="15"/>
  <c r="E316" i="15"/>
  <c r="AJ315" i="15"/>
  <c r="AI315" i="15"/>
  <c r="AG315" i="15"/>
  <c r="AF315" i="15"/>
  <c r="AC315" i="15"/>
  <c r="Y315" i="15"/>
  <c r="E315" i="15"/>
  <c r="I315" i="15" s="1"/>
  <c r="AJ314" i="15"/>
  <c r="AI314" i="15"/>
  <c r="AK314" i="15" s="1"/>
  <c r="AG314" i="15"/>
  <c r="AF314" i="15"/>
  <c r="AH314" i="15" s="1"/>
  <c r="AC314" i="15"/>
  <c r="Y314" i="15"/>
  <c r="F314" i="15"/>
  <c r="E314" i="15"/>
  <c r="AK313" i="15"/>
  <c r="AJ313" i="15"/>
  <c r="AI313" i="15"/>
  <c r="AG313" i="15"/>
  <c r="AF313" i="15"/>
  <c r="AC313" i="15"/>
  <c r="Y313" i="15"/>
  <c r="I313" i="15"/>
  <c r="H313" i="15"/>
  <c r="F313" i="15"/>
  <c r="E313" i="15"/>
  <c r="AK312" i="15"/>
  <c r="AJ312" i="15"/>
  <c r="AI312" i="15"/>
  <c r="AG312" i="15"/>
  <c r="AF312" i="15"/>
  <c r="AH312" i="15" s="1"/>
  <c r="AN312" i="15" s="1"/>
  <c r="AC312" i="15"/>
  <c r="H312" i="15"/>
  <c r="F312" i="15"/>
  <c r="E312" i="15"/>
  <c r="I312" i="15" s="1"/>
  <c r="AJ311" i="15"/>
  <c r="AI311" i="15"/>
  <c r="AH311" i="15"/>
  <c r="AG311" i="15"/>
  <c r="AF311" i="15"/>
  <c r="AC311" i="15"/>
  <c r="I311" i="15"/>
  <c r="E311" i="15"/>
  <c r="AJ310" i="15"/>
  <c r="AK310" i="15" s="1"/>
  <c r="AI310" i="15"/>
  <c r="AG310" i="15"/>
  <c r="AF310" i="15"/>
  <c r="AC310" i="15"/>
  <c r="Y310" i="15"/>
  <c r="E310" i="15"/>
  <c r="AJ309" i="15"/>
  <c r="AI309" i="15"/>
  <c r="AG309" i="15"/>
  <c r="AF309" i="15"/>
  <c r="AC309" i="15"/>
  <c r="Y309" i="15"/>
  <c r="E309" i="15"/>
  <c r="AJ308" i="15"/>
  <c r="AI308" i="15"/>
  <c r="AG308" i="15"/>
  <c r="AF308" i="15"/>
  <c r="AH308" i="15" s="1"/>
  <c r="AC308" i="15"/>
  <c r="Y308" i="15"/>
  <c r="E308" i="15"/>
  <c r="AJ307" i="15"/>
  <c r="AI307" i="15"/>
  <c r="AK307" i="15" s="1"/>
  <c r="AG307" i="15"/>
  <c r="AF307" i="15"/>
  <c r="AC307" i="15"/>
  <c r="Y307" i="15"/>
  <c r="E307" i="15"/>
  <c r="AJ306" i="15"/>
  <c r="AK306" i="15" s="1"/>
  <c r="AN306" i="15" s="1"/>
  <c r="AI306" i="15"/>
  <c r="AG306" i="15"/>
  <c r="AF306" i="15"/>
  <c r="AH306" i="15" s="1"/>
  <c r="AC306" i="15"/>
  <c r="Y306" i="15"/>
  <c r="E306" i="15"/>
  <c r="AJ305" i="15"/>
  <c r="AI305" i="15"/>
  <c r="AG305" i="15"/>
  <c r="AF305" i="15"/>
  <c r="AC305" i="15"/>
  <c r="Y305" i="15"/>
  <c r="E305" i="15"/>
  <c r="AJ304" i="15"/>
  <c r="AI304" i="15"/>
  <c r="AG304" i="15"/>
  <c r="AF304" i="15"/>
  <c r="AH304" i="15" s="1"/>
  <c r="AC304" i="15"/>
  <c r="Y304" i="15"/>
  <c r="E304" i="15"/>
  <c r="AJ303" i="15"/>
  <c r="AI303" i="15"/>
  <c r="AK303" i="15" s="1"/>
  <c r="AG303" i="15"/>
  <c r="AF303" i="15"/>
  <c r="AC303" i="15"/>
  <c r="Y303" i="15"/>
  <c r="I303" i="15"/>
  <c r="H303" i="15"/>
  <c r="F303" i="15"/>
  <c r="AJ302" i="15"/>
  <c r="AK302" i="15" s="1"/>
  <c r="AI302" i="15"/>
  <c r="AG302" i="15"/>
  <c r="AF302" i="15"/>
  <c r="AH302" i="15" s="1"/>
  <c r="AC302" i="15"/>
  <c r="Y302" i="15"/>
  <c r="I302" i="15"/>
  <c r="H302" i="15"/>
  <c r="F302" i="15"/>
  <c r="AJ301" i="15"/>
  <c r="AI301" i="15"/>
  <c r="AK301" i="15" s="1"/>
  <c r="AG301" i="15"/>
  <c r="AF301" i="15"/>
  <c r="AC301" i="15"/>
  <c r="Y301" i="15"/>
  <c r="E301" i="15"/>
  <c r="AN300" i="15"/>
  <c r="AI300" i="15"/>
  <c r="AK300" i="15" s="1"/>
  <c r="AF300" i="15"/>
  <c r="AH300" i="15" s="1"/>
  <c r="AC300" i="15"/>
  <c r="Y300" i="15"/>
  <c r="E300" i="15"/>
  <c r="F300" i="15" s="1"/>
  <c r="AJ299" i="15"/>
  <c r="AI299" i="15"/>
  <c r="AK299" i="15" s="1"/>
  <c r="AG299" i="15"/>
  <c r="AF299" i="15"/>
  <c r="AH299" i="15" s="1"/>
  <c r="AC299" i="15"/>
  <c r="Y299" i="15"/>
  <c r="F299" i="15"/>
  <c r="E299" i="15"/>
  <c r="I299" i="15" s="1"/>
  <c r="AJ298" i="15"/>
  <c r="AI298" i="15"/>
  <c r="AG298" i="15"/>
  <c r="AF298" i="15"/>
  <c r="AH298" i="15" s="1"/>
  <c r="AC298" i="15"/>
  <c r="Y298" i="15"/>
  <c r="F298" i="15"/>
  <c r="E298" i="15"/>
  <c r="AJ297" i="15"/>
  <c r="AI297" i="15"/>
  <c r="AK297" i="15" s="1"/>
  <c r="AG297" i="15"/>
  <c r="AF297" i="15"/>
  <c r="AC297" i="15"/>
  <c r="Y297" i="15"/>
  <c r="I297" i="15"/>
  <c r="F297" i="15"/>
  <c r="E297" i="15"/>
  <c r="H297" i="15" s="1"/>
  <c r="AK296" i="15"/>
  <c r="AJ296" i="15"/>
  <c r="AI296" i="15"/>
  <c r="AG296" i="15"/>
  <c r="AH296" i="15" s="1"/>
  <c r="AN296" i="15" s="1"/>
  <c r="AF296" i="15"/>
  <c r="AC296" i="15"/>
  <c r="Y296" i="15"/>
  <c r="F296" i="15"/>
  <c r="E296" i="15"/>
  <c r="AJ295" i="15"/>
  <c r="AI295" i="15"/>
  <c r="AK295" i="15" s="1"/>
  <c r="AH295" i="15"/>
  <c r="AG295" i="15"/>
  <c r="AF295" i="15"/>
  <c r="AC295" i="15"/>
  <c r="Y295" i="15"/>
  <c r="E295" i="15"/>
  <c r="I295" i="15" s="1"/>
  <c r="AJ294" i="15"/>
  <c r="AI294" i="15"/>
  <c r="AG294" i="15"/>
  <c r="AF294" i="15"/>
  <c r="AH294" i="15" s="1"/>
  <c r="AC294" i="15"/>
  <c r="Y294" i="15"/>
  <c r="F294" i="15"/>
  <c r="E294" i="15"/>
  <c r="AK293" i="15"/>
  <c r="AJ293" i="15"/>
  <c r="AI293" i="15"/>
  <c r="AG293" i="15"/>
  <c r="AF293" i="15"/>
  <c r="AC293" i="15"/>
  <c r="Y293" i="15"/>
  <c r="I293" i="15"/>
  <c r="H293" i="15"/>
  <c r="E293" i="15"/>
  <c r="F293" i="15" s="1"/>
  <c r="AJ292" i="15"/>
  <c r="AK292" i="15" s="1"/>
  <c r="AI292" i="15"/>
  <c r="AG292" i="15"/>
  <c r="AF292" i="15"/>
  <c r="AH292" i="15" s="1"/>
  <c r="AC292" i="15"/>
  <c r="Y292" i="15"/>
  <c r="F292" i="15"/>
  <c r="E292" i="15"/>
  <c r="AJ291" i="15"/>
  <c r="AI291" i="15"/>
  <c r="AK291" i="15" s="1"/>
  <c r="AG291" i="15"/>
  <c r="AH291" i="15" s="1"/>
  <c r="AF291" i="15"/>
  <c r="AC291" i="15"/>
  <c r="Y291" i="15"/>
  <c r="F291" i="15"/>
  <c r="E291" i="15"/>
  <c r="I291" i="15" s="1"/>
  <c r="AJ290" i="15"/>
  <c r="AI290" i="15"/>
  <c r="AG290" i="15"/>
  <c r="AF290" i="15"/>
  <c r="AC290" i="15"/>
  <c r="Y290" i="15"/>
  <c r="H290" i="15"/>
  <c r="F290" i="15"/>
  <c r="E290" i="15"/>
  <c r="I290" i="15" s="1"/>
  <c r="AJ289" i="15"/>
  <c r="AK289" i="15" s="1"/>
  <c r="AI289" i="15"/>
  <c r="AG289" i="15"/>
  <c r="AF289" i="15"/>
  <c r="AC289" i="15"/>
  <c r="Y289" i="15"/>
  <c r="I289" i="15"/>
  <c r="H289" i="15"/>
  <c r="F289" i="15"/>
  <c r="E289" i="15"/>
  <c r="AJ288" i="15"/>
  <c r="AI288" i="15"/>
  <c r="AK288" i="15" s="1"/>
  <c r="AG288" i="15"/>
  <c r="AF288" i="15"/>
  <c r="AH288" i="15" s="1"/>
  <c r="AN288" i="15" s="1"/>
  <c r="AC288" i="15"/>
  <c r="Y288" i="15"/>
  <c r="F288" i="15"/>
  <c r="E288" i="15"/>
  <c r="AJ287" i="15"/>
  <c r="AI287" i="15"/>
  <c r="AG287" i="15"/>
  <c r="AF287" i="15"/>
  <c r="AH287" i="15" s="1"/>
  <c r="AC287" i="15"/>
  <c r="Y287" i="15"/>
  <c r="E287" i="15"/>
  <c r="I287" i="15" s="1"/>
  <c r="AJ286" i="15"/>
  <c r="AI286" i="15"/>
  <c r="AG286" i="15"/>
  <c r="AF286" i="15"/>
  <c r="AH286" i="15" s="1"/>
  <c r="AC286" i="15"/>
  <c r="Y286" i="15"/>
  <c r="H286" i="15"/>
  <c r="F286" i="15"/>
  <c r="E286" i="15"/>
  <c r="I286" i="15" s="1"/>
  <c r="AJ285" i="15"/>
  <c r="AI285" i="15"/>
  <c r="AK285" i="15" s="1"/>
  <c r="AG285" i="15"/>
  <c r="AF285" i="15"/>
  <c r="AC285" i="15"/>
  <c r="Y285" i="15"/>
  <c r="F285" i="15"/>
  <c r="E285" i="15"/>
  <c r="AJ284" i="15"/>
  <c r="AI284" i="15"/>
  <c r="AK284" i="15" s="1"/>
  <c r="AH284" i="15"/>
  <c r="AN284" i="15" s="1"/>
  <c r="AG284" i="15"/>
  <c r="AF284" i="15"/>
  <c r="AC284" i="15"/>
  <c r="Y284" i="15"/>
  <c r="E284" i="15"/>
  <c r="AJ283" i="15"/>
  <c r="AI283" i="15"/>
  <c r="AK283" i="15" s="1"/>
  <c r="AH283" i="15"/>
  <c r="AN283" i="15" s="1"/>
  <c r="AG283" i="15"/>
  <c r="AF283" i="15"/>
  <c r="AC283" i="15"/>
  <c r="Y283" i="15"/>
  <c r="E283" i="15"/>
  <c r="I283" i="15" s="1"/>
  <c r="AJ282" i="15"/>
  <c r="AI282" i="15"/>
  <c r="AK282" i="15" s="1"/>
  <c r="AG282" i="15"/>
  <c r="AF282" i="15"/>
  <c r="AH282" i="15" s="1"/>
  <c r="AC282" i="15"/>
  <c r="Y282" i="15"/>
  <c r="E282" i="15"/>
  <c r="AK281" i="15"/>
  <c r="AJ281" i="15"/>
  <c r="AI281" i="15"/>
  <c r="AG281" i="15"/>
  <c r="AF281" i="15"/>
  <c r="AC281" i="15"/>
  <c r="Y281" i="15"/>
  <c r="I281" i="15"/>
  <c r="H281" i="15"/>
  <c r="E281" i="15"/>
  <c r="F281" i="15" s="1"/>
  <c r="AJ280" i="15"/>
  <c r="AK280" i="15" s="1"/>
  <c r="AI280" i="15"/>
  <c r="AG280" i="15"/>
  <c r="AF280" i="15"/>
  <c r="AH280" i="15" s="1"/>
  <c r="AC280" i="15"/>
  <c r="Y280" i="15"/>
  <c r="E280" i="15"/>
  <c r="AJ279" i="15"/>
  <c r="AI279" i="15"/>
  <c r="AG279" i="15"/>
  <c r="AF279" i="15"/>
  <c r="AH279" i="15" s="1"/>
  <c r="AC279" i="15"/>
  <c r="Y279" i="15"/>
  <c r="E279" i="15"/>
  <c r="AJ278" i="15"/>
  <c r="AI278" i="15"/>
  <c r="AG278" i="15"/>
  <c r="AF278" i="15"/>
  <c r="AH278" i="15" s="1"/>
  <c r="AC278" i="15"/>
  <c r="Y278" i="15"/>
  <c r="H278" i="15"/>
  <c r="F278" i="15"/>
  <c r="E278" i="15"/>
  <c r="I278" i="15" s="1"/>
  <c r="AJ277" i="15"/>
  <c r="AI277" i="15"/>
  <c r="AG277" i="15"/>
  <c r="AF277" i="15"/>
  <c r="AC277" i="15"/>
  <c r="Y277" i="15"/>
  <c r="F277" i="15"/>
  <c r="E277" i="15"/>
  <c r="AJ276" i="15"/>
  <c r="AI276" i="15"/>
  <c r="AK276" i="15" s="1"/>
  <c r="AH276" i="15"/>
  <c r="AN276" i="15" s="1"/>
  <c r="AG276" i="15"/>
  <c r="AF276" i="15"/>
  <c r="AC276" i="15"/>
  <c r="Y276" i="15"/>
  <c r="F276" i="15"/>
  <c r="E276" i="15"/>
  <c r="AJ275" i="15"/>
  <c r="AI275" i="15"/>
  <c r="AK275" i="15" s="1"/>
  <c r="AG275" i="15"/>
  <c r="AF275" i="15"/>
  <c r="AH275" i="15" s="1"/>
  <c r="AC275" i="15"/>
  <c r="Y275" i="15"/>
  <c r="F275" i="15"/>
  <c r="E275" i="15"/>
  <c r="I275" i="15" s="1"/>
  <c r="AJ274" i="15"/>
  <c r="AI274" i="15"/>
  <c r="AG274" i="15"/>
  <c r="AF274" i="15"/>
  <c r="AH274" i="15" s="1"/>
  <c r="AC274" i="15"/>
  <c r="Y274" i="15"/>
  <c r="F274" i="15"/>
  <c r="E274" i="15"/>
  <c r="AJ273" i="15"/>
  <c r="AI273" i="15"/>
  <c r="AK273" i="15" s="1"/>
  <c r="AG273" i="15"/>
  <c r="AF273" i="15"/>
  <c r="AC273" i="15"/>
  <c r="Y273" i="15"/>
  <c r="E273" i="15"/>
  <c r="AK272" i="15"/>
  <c r="AJ272" i="15"/>
  <c r="AI272" i="15"/>
  <c r="AH272" i="15"/>
  <c r="AN272" i="15" s="1"/>
  <c r="AG272" i="15"/>
  <c r="AF272" i="15"/>
  <c r="AC272" i="15"/>
  <c r="Y272" i="15"/>
  <c r="E272" i="15"/>
  <c r="AJ271" i="15"/>
  <c r="AI271" i="15"/>
  <c r="AK271" i="15" s="1"/>
  <c r="AH271" i="15"/>
  <c r="AG271" i="15"/>
  <c r="AF271" i="15"/>
  <c r="AC271" i="15"/>
  <c r="E271" i="15"/>
  <c r="AJ270" i="15"/>
  <c r="AI270" i="15"/>
  <c r="AG270" i="15"/>
  <c r="AF270" i="15"/>
  <c r="AH270" i="15" s="1"/>
  <c r="AC270" i="15"/>
  <c r="Y270" i="15"/>
  <c r="E270" i="15"/>
  <c r="I270" i="15" s="1"/>
  <c r="AJ269" i="15"/>
  <c r="AI269" i="15"/>
  <c r="AG269" i="15"/>
  <c r="AF269" i="15"/>
  <c r="AH269" i="15" s="1"/>
  <c r="AC269" i="15"/>
  <c r="Y269" i="15"/>
  <c r="H269" i="15"/>
  <c r="F269" i="15"/>
  <c r="E269" i="15"/>
  <c r="I269" i="15" s="1"/>
  <c r="AJ268" i="15"/>
  <c r="AI268" i="15"/>
  <c r="AG268" i="15"/>
  <c r="AF268" i="15"/>
  <c r="AC268" i="15"/>
  <c r="Y268" i="15"/>
  <c r="F268" i="15"/>
  <c r="E268" i="15"/>
  <c r="AJ267" i="15"/>
  <c r="AI267" i="15"/>
  <c r="AK267" i="15" s="1"/>
  <c r="AH267" i="15"/>
  <c r="AN267" i="15" s="1"/>
  <c r="AG267" i="15"/>
  <c r="AF267" i="15"/>
  <c r="AC267" i="15"/>
  <c r="Y267" i="15"/>
  <c r="F267" i="15"/>
  <c r="E267" i="15"/>
  <c r="AJ266" i="15"/>
  <c r="AI266" i="15"/>
  <c r="AK266" i="15" s="1"/>
  <c r="AG266" i="15"/>
  <c r="AF266" i="15"/>
  <c r="AH266" i="15" s="1"/>
  <c r="AC266" i="15"/>
  <c r="Y266" i="15"/>
  <c r="F266" i="15"/>
  <c r="E266" i="15"/>
  <c r="I266" i="15" s="1"/>
  <c r="AJ265" i="15"/>
  <c r="AI265" i="15"/>
  <c r="AG265" i="15"/>
  <c r="AF265" i="15"/>
  <c r="AH265" i="15" s="1"/>
  <c r="AC265" i="15"/>
  <c r="Y265" i="15"/>
  <c r="F265" i="15"/>
  <c r="E265" i="15"/>
  <c r="H265" i="15" s="1"/>
  <c r="AJ264" i="15"/>
  <c r="AI264" i="15"/>
  <c r="AG264" i="15"/>
  <c r="AF264" i="15"/>
  <c r="AH264" i="15" s="1"/>
  <c r="AC264" i="15"/>
  <c r="Y264" i="15"/>
  <c r="E264" i="15"/>
  <c r="AJ263" i="15"/>
  <c r="AI263" i="15"/>
  <c r="AK263" i="15" s="1"/>
  <c r="AG263" i="15"/>
  <c r="AF263" i="15"/>
  <c r="AC263" i="15"/>
  <c r="Y263" i="15"/>
  <c r="E263" i="15"/>
  <c r="AK262" i="15"/>
  <c r="AJ262" i="15"/>
  <c r="AI262" i="15"/>
  <c r="AG262" i="15"/>
  <c r="AH262" i="15" s="1"/>
  <c r="AN262" i="15" s="1"/>
  <c r="AF262" i="15"/>
  <c r="AC262" i="15"/>
  <c r="Y262" i="15"/>
  <c r="E262" i="15"/>
  <c r="AJ261" i="15"/>
  <c r="AI261" i="15"/>
  <c r="AK261" i="15" s="1"/>
  <c r="AG261" i="15"/>
  <c r="AH261" i="15" s="1"/>
  <c r="AN261" i="15" s="1"/>
  <c r="AF261" i="15"/>
  <c r="AC261" i="15"/>
  <c r="Y261" i="15"/>
  <c r="F261" i="15"/>
  <c r="E261" i="15"/>
  <c r="I261" i="15" s="1"/>
  <c r="AJ260" i="15"/>
  <c r="AI260" i="15"/>
  <c r="AK260" i="15" s="1"/>
  <c r="AG260" i="15"/>
  <c r="AF260" i="15"/>
  <c r="AC260" i="15"/>
  <c r="Y260" i="15"/>
  <c r="H260" i="15"/>
  <c r="E260" i="15"/>
  <c r="I260" i="15" s="1"/>
  <c r="AJ259" i="15"/>
  <c r="AK259" i="15" s="1"/>
  <c r="AI259" i="15"/>
  <c r="AG259" i="15"/>
  <c r="AF259" i="15"/>
  <c r="AH259" i="15" s="1"/>
  <c r="AC259" i="15"/>
  <c r="Y259" i="15"/>
  <c r="I259" i="15"/>
  <c r="H259" i="15"/>
  <c r="F259" i="15"/>
  <c r="E259" i="15"/>
  <c r="AJ258" i="15"/>
  <c r="AI258" i="15"/>
  <c r="AG258" i="15"/>
  <c r="AF258" i="15"/>
  <c r="AH258" i="15" s="1"/>
  <c r="AC258" i="15"/>
  <c r="Y258" i="15"/>
  <c r="E258" i="15"/>
  <c r="AJ257" i="15"/>
  <c r="AI257" i="15"/>
  <c r="AK257" i="15" s="1"/>
  <c r="AG257" i="15"/>
  <c r="AF257" i="15"/>
  <c r="AH257" i="15" s="1"/>
  <c r="AC257" i="15"/>
  <c r="Y257" i="15"/>
  <c r="E257" i="15"/>
  <c r="AJ256" i="15"/>
  <c r="AI256" i="15"/>
  <c r="AG256" i="15"/>
  <c r="AF256" i="15"/>
  <c r="AH256" i="15" s="1"/>
  <c r="AC256" i="15"/>
  <c r="Y256" i="15"/>
  <c r="F256" i="15"/>
  <c r="E256" i="15"/>
  <c r="AJ255" i="15"/>
  <c r="AI255" i="15"/>
  <c r="AK255" i="15" s="1"/>
  <c r="AG255" i="15"/>
  <c r="AF255" i="15"/>
  <c r="AC255" i="15"/>
  <c r="Y255" i="15"/>
  <c r="I255" i="15"/>
  <c r="F255" i="15"/>
  <c r="E255" i="15"/>
  <c r="H255" i="15" s="1"/>
  <c r="AK254" i="15"/>
  <c r="AJ254" i="15"/>
  <c r="AI254" i="15"/>
  <c r="AG254" i="15"/>
  <c r="AH254" i="15" s="1"/>
  <c r="AN254" i="15" s="1"/>
  <c r="AF254" i="15"/>
  <c r="AC254" i="15"/>
  <c r="Y254" i="15"/>
  <c r="E254" i="15"/>
  <c r="AJ253" i="15"/>
  <c r="AI253" i="15"/>
  <c r="AK253" i="15" s="1"/>
  <c r="AG253" i="15"/>
  <c r="AH253" i="15" s="1"/>
  <c r="AF253" i="15"/>
  <c r="AC253" i="15"/>
  <c r="Y253" i="15"/>
  <c r="F253" i="15"/>
  <c r="E253" i="15"/>
  <c r="I253" i="15" s="1"/>
  <c r="AJ252" i="15"/>
  <c r="AI252" i="15"/>
  <c r="AG252" i="15"/>
  <c r="AF252" i="15"/>
  <c r="AC252" i="15"/>
  <c r="Y252" i="15"/>
  <c r="H252" i="15"/>
  <c r="E252" i="15"/>
  <c r="F252" i="15" s="1"/>
  <c r="AJ251" i="15"/>
  <c r="AK251" i="15" s="1"/>
  <c r="AI251" i="15"/>
  <c r="AG251" i="15"/>
  <c r="AF251" i="15"/>
  <c r="AC251" i="15"/>
  <c r="Y251" i="15"/>
  <c r="I251" i="15"/>
  <c r="H251" i="15"/>
  <c r="F251" i="15"/>
  <c r="E251" i="15"/>
  <c r="I252" i="15" s="1"/>
  <c r="AJ250" i="15"/>
  <c r="AI250" i="15"/>
  <c r="AG250" i="15"/>
  <c r="AF250" i="15"/>
  <c r="AH250" i="15" s="1"/>
  <c r="AC250" i="15"/>
  <c r="Y250" i="15"/>
  <c r="F250" i="15"/>
  <c r="E250" i="15"/>
  <c r="AJ249" i="15"/>
  <c r="AI249" i="15"/>
  <c r="AG249" i="15"/>
  <c r="AF249" i="15"/>
  <c r="AC249" i="15"/>
  <c r="Y249" i="15"/>
  <c r="F249" i="15"/>
  <c r="E249" i="15"/>
  <c r="I249" i="15" s="1"/>
  <c r="AJ248" i="15"/>
  <c r="AI248" i="15"/>
  <c r="AG248" i="15"/>
  <c r="AF248" i="15"/>
  <c r="AC248" i="15"/>
  <c r="Y248" i="15"/>
  <c r="H248" i="15"/>
  <c r="F248" i="15"/>
  <c r="E248" i="15"/>
  <c r="I248" i="15" s="1"/>
  <c r="AJ247" i="15"/>
  <c r="AI247" i="15"/>
  <c r="AK247" i="15" s="1"/>
  <c r="AG247" i="15"/>
  <c r="AF247" i="15"/>
  <c r="AC247" i="15"/>
  <c r="H247" i="15"/>
  <c r="E247" i="15"/>
  <c r="I247" i="15" s="1"/>
  <c r="AK246" i="15"/>
  <c r="AJ246" i="15"/>
  <c r="AI246" i="15"/>
  <c r="AG246" i="15"/>
  <c r="AF246" i="15"/>
  <c r="AC246" i="15"/>
  <c r="Y246" i="15"/>
  <c r="I246" i="15"/>
  <c r="H246" i="15"/>
  <c r="F246" i="15"/>
  <c r="E246" i="15"/>
  <c r="AJ245" i="15"/>
  <c r="AI245" i="15"/>
  <c r="AK245" i="15" s="1"/>
  <c r="AG245" i="15"/>
  <c r="AF245" i="15"/>
  <c r="AH245" i="15" s="1"/>
  <c r="AN245" i="15" s="1"/>
  <c r="AC245" i="15"/>
  <c r="Y245" i="15"/>
  <c r="E245" i="15"/>
  <c r="AJ244" i="15"/>
  <c r="AI244" i="15"/>
  <c r="AG244" i="15"/>
  <c r="AF244" i="15"/>
  <c r="AH244" i="15" s="1"/>
  <c r="AC244" i="15"/>
  <c r="Y244" i="15"/>
  <c r="E244" i="15"/>
  <c r="AJ243" i="15"/>
  <c r="AI243" i="15"/>
  <c r="AG243" i="15"/>
  <c r="AF243" i="15"/>
  <c r="AH243" i="15" s="1"/>
  <c r="AC243" i="15"/>
  <c r="Y243" i="15"/>
  <c r="F243" i="15"/>
  <c r="E243" i="15"/>
  <c r="AJ242" i="15"/>
  <c r="AI242" i="15"/>
  <c r="AK242" i="15" s="1"/>
  <c r="AG242" i="15"/>
  <c r="AF242" i="15"/>
  <c r="AC242" i="15"/>
  <c r="Y242" i="15"/>
  <c r="E242" i="15"/>
  <c r="AK241" i="15"/>
  <c r="AJ241" i="15"/>
  <c r="AI241" i="15"/>
  <c r="AH241" i="15"/>
  <c r="AN241" i="15" s="1"/>
  <c r="AG241" i="15"/>
  <c r="AF241" i="15"/>
  <c r="AC241" i="15"/>
  <c r="Y241" i="15"/>
  <c r="E241" i="15"/>
  <c r="AJ240" i="15"/>
  <c r="AI240" i="15"/>
  <c r="AK240" i="15" s="1"/>
  <c r="AH240" i="15"/>
  <c r="AG240" i="15"/>
  <c r="AF240" i="15"/>
  <c r="AC240" i="15"/>
  <c r="Y240" i="15"/>
  <c r="F240" i="15"/>
  <c r="E240" i="15"/>
  <c r="I240" i="15" s="1"/>
  <c r="AJ239" i="15"/>
  <c r="AI239" i="15"/>
  <c r="AG239" i="15"/>
  <c r="AF239" i="15"/>
  <c r="AC239" i="15"/>
  <c r="Y239" i="15"/>
  <c r="H239" i="15"/>
  <c r="F239" i="15"/>
  <c r="E239" i="15"/>
  <c r="I239" i="15" s="1"/>
  <c r="AK238" i="15"/>
  <c r="AJ238" i="15"/>
  <c r="AI238" i="15"/>
  <c r="AG238" i="15"/>
  <c r="AF238" i="15"/>
  <c r="AC238" i="15"/>
  <c r="Y238" i="15"/>
  <c r="I238" i="15"/>
  <c r="H238" i="15"/>
  <c r="F238" i="15"/>
  <c r="E238" i="15"/>
  <c r="AJ237" i="15"/>
  <c r="AI237" i="15"/>
  <c r="AK237" i="15" s="1"/>
  <c r="AG237" i="15"/>
  <c r="AF237" i="15"/>
  <c r="AH237" i="15" s="1"/>
  <c r="AN237" i="15" s="1"/>
  <c r="AC237" i="15"/>
  <c r="Y237" i="15"/>
  <c r="F237" i="15"/>
  <c r="E237" i="15"/>
  <c r="AJ236" i="15"/>
  <c r="AI236" i="15"/>
  <c r="AG236" i="15"/>
  <c r="AF236" i="15"/>
  <c r="AH236" i="15" s="1"/>
  <c r="AC236" i="15"/>
  <c r="Y236" i="15"/>
  <c r="F236" i="15"/>
  <c r="E236" i="15"/>
  <c r="I236" i="15" s="1"/>
  <c r="AJ235" i="15"/>
  <c r="AI235" i="15"/>
  <c r="AG235" i="15"/>
  <c r="AF235" i="15"/>
  <c r="AH235" i="15" s="1"/>
  <c r="AC235" i="15"/>
  <c r="Y235" i="15"/>
  <c r="H235" i="15"/>
  <c r="F235" i="15"/>
  <c r="E235" i="15"/>
  <c r="I235" i="15" s="1"/>
  <c r="AJ234" i="15"/>
  <c r="AI234" i="15"/>
  <c r="AG234" i="15"/>
  <c r="AF234" i="15"/>
  <c r="AC234" i="15"/>
  <c r="Y234" i="15"/>
  <c r="F234" i="15"/>
  <c r="E234" i="15"/>
  <c r="AJ233" i="15"/>
  <c r="AI233" i="15"/>
  <c r="AK233" i="15" s="1"/>
  <c r="AH233" i="15"/>
  <c r="AN233" i="15" s="1"/>
  <c r="AG233" i="15"/>
  <c r="AF233" i="15"/>
  <c r="AC233" i="15"/>
  <c r="Y233" i="15"/>
  <c r="E233" i="15"/>
  <c r="AJ232" i="15"/>
  <c r="AI232" i="15"/>
  <c r="AK232" i="15" s="1"/>
  <c r="AH232" i="15"/>
  <c r="AN232" i="15" s="1"/>
  <c r="AG232" i="15"/>
  <c r="AF232" i="15"/>
  <c r="AC232" i="15"/>
  <c r="Y232" i="15"/>
  <c r="E232" i="15"/>
  <c r="I232" i="15" s="1"/>
  <c r="AI231" i="15"/>
  <c r="AK231" i="15" s="1"/>
  <c r="AN231" i="15" s="1"/>
  <c r="AC231" i="15"/>
  <c r="E231" i="15"/>
  <c r="I231" i="15" s="1"/>
  <c r="AJ230" i="15"/>
  <c r="AI230" i="15"/>
  <c r="AK230" i="15" s="1"/>
  <c r="AG230" i="15"/>
  <c r="AF230" i="15"/>
  <c r="AH230" i="15" s="1"/>
  <c r="AC230" i="15"/>
  <c r="Y230" i="15"/>
  <c r="E230" i="15"/>
  <c r="F230" i="15" s="1"/>
  <c r="AJ229" i="15"/>
  <c r="AI229" i="15"/>
  <c r="AK229" i="15" s="1"/>
  <c r="AG229" i="15"/>
  <c r="AF229" i="15"/>
  <c r="AC229" i="15"/>
  <c r="Y229" i="15"/>
  <c r="I229" i="15"/>
  <c r="E229" i="15"/>
  <c r="F229" i="15" s="1"/>
  <c r="AJ228" i="15"/>
  <c r="AK228" i="15" s="1"/>
  <c r="AI228" i="15"/>
  <c r="AG228" i="15"/>
  <c r="AF228" i="15"/>
  <c r="AC228" i="15"/>
  <c r="Y228" i="15"/>
  <c r="E228" i="15"/>
  <c r="AJ227" i="15"/>
  <c r="AI227" i="15"/>
  <c r="AG227" i="15"/>
  <c r="AF227" i="15"/>
  <c r="AH227" i="15" s="1"/>
  <c r="AC227" i="15"/>
  <c r="Y227" i="15"/>
  <c r="E227" i="15"/>
  <c r="I227" i="15" s="1"/>
  <c r="AJ226" i="15"/>
  <c r="AI226" i="15"/>
  <c r="AG226" i="15"/>
  <c r="AF226" i="15"/>
  <c r="AH226" i="15" s="1"/>
  <c r="AC226" i="15"/>
  <c r="Y226" i="15"/>
  <c r="I226" i="15"/>
  <c r="H226" i="15"/>
  <c r="F226" i="15"/>
  <c r="E226" i="15"/>
  <c r="AJ225" i="15"/>
  <c r="AK225" i="15" s="1"/>
  <c r="AI225" i="15"/>
  <c r="AG225" i="15"/>
  <c r="AF225" i="15"/>
  <c r="AH225" i="15" s="1"/>
  <c r="AC225" i="15"/>
  <c r="Y225" i="15"/>
  <c r="E225" i="15"/>
  <c r="AJ224" i="15"/>
  <c r="AI224" i="15"/>
  <c r="AK224" i="15" s="1"/>
  <c r="AH224" i="15"/>
  <c r="AN224" i="15" s="1"/>
  <c r="AG224" i="15"/>
  <c r="AF224" i="15"/>
  <c r="AC224" i="15"/>
  <c r="Y224" i="15"/>
  <c r="E224" i="15"/>
  <c r="I224" i="15" s="1"/>
  <c r="AJ223" i="15"/>
  <c r="AI223" i="15"/>
  <c r="AK223" i="15" s="1"/>
  <c r="AH223" i="15"/>
  <c r="AN223" i="15" s="1"/>
  <c r="AG223" i="15"/>
  <c r="AF223" i="15"/>
  <c r="AC223" i="15"/>
  <c r="Y223" i="15"/>
  <c r="F223" i="15"/>
  <c r="E223" i="15"/>
  <c r="AJ222" i="15"/>
  <c r="AI222" i="15"/>
  <c r="AK222" i="15" s="1"/>
  <c r="AG222" i="15"/>
  <c r="AF222" i="15"/>
  <c r="AC222" i="15"/>
  <c r="Y222" i="15"/>
  <c r="E222" i="15"/>
  <c r="F222" i="15" s="1"/>
  <c r="AJ221" i="15"/>
  <c r="AI221" i="15"/>
  <c r="AK221" i="15" s="1"/>
  <c r="AG221" i="15"/>
  <c r="AF221" i="15"/>
  <c r="AC221" i="15"/>
  <c r="Y221" i="15"/>
  <c r="I221" i="15"/>
  <c r="H221" i="15"/>
  <c r="E221" i="15"/>
  <c r="F221" i="15" s="1"/>
  <c r="AJ220" i="15"/>
  <c r="AK220" i="15" s="1"/>
  <c r="AI220" i="15"/>
  <c r="AG220" i="15"/>
  <c r="AF220" i="15"/>
  <c r="AC220" i="15"/>
  <c r="Y220" i="15"/>
  <c r="E220" i="15"/>
  <c r="I220" i="15" s="1"/>
  <c r="AJ219" i="15"/>
  <c r="AI219" i="15"/>
  <c r="AG219" i="15"/>
  <c r="AF219" i="15"/>
  <c r="AC219" i="15"/>
  <c r="Y219" i="15"/>
  <c r="F219" i="15"/>
  <c r="E219" i="15"/>
  <c r="AJ218" i="15"/>
  <c r="AI218" i="15"/>
  <c r="AG218" i="15"/>
  <c r="AF218" i="15"/>
  <c r="AC218" i="15"/>
  <c r="Y218" i="15"/>
  <c r="I218" i="15"/>
  <c r="H218" i="15"/>
  <c r="F218" i="15"/>
  <c r="E218" i="15"/>
  <c r="AK217" i="15"/>
  <c r="AJ217" i="15"/>
  <c r="AI217" i="15"/>
  <c r="AG217" i="15"/>
  <c r="AF217" i="15"/>
  <c r="AC217" i="15"/>
  <c r="Y217" i="15"/>
  <c r="E217" i="15"/>
  <c r="H217" i="15" s="1"/>
  <c r="AJ216" i="15"/>
  <c r="AI216" i="15"/>
  <c r="AK216" i="15" s="1"/>
  <c r="AH216" i="15"/>
  <c r="AN216" i="15" s="1"/>
  <c r="AG216" i="15"/>
  <c r="AF216" i="15"/>
  <c r="AC216" i="15"/>
  <c r="Y216" i="15"/>
  <c r="F216" i="15"/>
  <c r="E216" i="15"/>
  <c r="AJ215" i="15"/>
  <c r="AI215" i="15"/>
  <c r="AG215" i="15"/>
  <c r="AF215" i="15"/>
  <c r="AH215" i="15" s="1"/>
  <c r="AC215" i="15"/>
  <c r="Y215" i="15"/>
  <c r="F215" i="15"/>
  <c r="E215" i="15"/>
  <c r="AJ214" i="15"/>
  <c r="AI214" i="15"/>
  <c r="AG214" i="15"/>
  <c r="AF214" i="15"/>
  <c r="AC214" i="15"/>
  <c r="Y214" i="15"/>
  <c r="H214" i="15"/>
  <c r="F214" i="15"/>
  <c r="E214" i="15"/>
  <c r="I214" i="15" s="1"/>
  <c r="AJ213" i="15"/>
  <c r="AI213" i="15"/>
  <c r="AK213" i="15" s="1"/>
  <c r="AG213" i="15"/>
  <c r="AF213" i="15"/>
  <c r="AC213" i="15"/>
  <c r="Y213" i="15"/>
  <c r="F213" i="15"/>
  <c r="E213" i="15"/>
  <c r="AJ212" i="15"/>
  <c r="AK212" i="15" s="1"/>
  <c r="AI212" i="15"/>
  <c r="AG212" i="15"/>
  <c r="AH212" i="15" s="1"/>
  <c r="AF212" i="15"/>
  <c r="AC212" i="15"/>
  <c r="Y212" i="15"/>
  <c r="F212" i="15"/>
  <c r="E212" i="15"/>
  <c r="I212" i="15" s="1"/>
  <c r="AJ211" i="15"/>
  <c r="AI211" i="15"/>
  <c r="AK211" i="15" s="1"/>
  <c r="AG211" i="15"/>
  <c r="AH211" i="15" s="1"/>
  <c r="AN211" i="15" s="1"/>
  <c r="AF211" i="15"/>
  <c r="AC211" i="15"/>
  <c r="Y211" i="15"/>
  <c r="F211" i="15"/>
  <c r="E211" i="15"/>
  <c r="I211" i="15" s="1"/>
  <c r="AJ210" i="15"/>
  <c r="AI210" i="15"/>
  <c r="AK210" i="15" s="1"/>
  <c r="AG210" i="15"/>
  <c r="AF210" i="15"/>
  <c r="AC210" i="15"/>
  <c r="Y210" i="15"/>
  <c r="H210" i="15"/>
  <c r="F210" i="15"/>
  <c r="E210" i="15"/>
  <c r="I210" i="15" s="1"/>
  <c r="AJ209" i="15"/>
  <c r="AK209" i="15" s="1"/>
  <c r="AI209" i="15"/>
  <c r="AG209" i="15"/>
  <c r="AF209" i="15"/>
  <c r="AH209" i="15" s="1"/>
  <c r="AC209" i="15"/>
  <c r="Y209" i="15"/>
  <c r="H209" i="15"/>
  <c r="F209" i="15"/>
  <c r="E209" i="15"/>
  <c r="I209" i="15" s="1"/>
  <c r="AJ208" i="15"/>
  <c r="AI208" i="15"/>
  <c r="AH208" i="15"/>
  <c r="AG208" i="15"/>
  <c r="AF208" i="15"/>
  <c r="AC208" i="15"/>
  <c r="Y208" i="15"/>
  <c r="E208" i="15"/>
  <c r="I208" i="15" s="1"/>
  <c r="AJ207" i="15"/>
  <c r="AI207" i="15"/>
  <c r="AK207" i="15" s="1"/>
  <c r="AG207" i="15"/>
  <c r="AH207" i="15" s="1"/>
  <c r="AF207" i="15"/>
  <c r="AC207" i="15"/>
  <c r="Y207" i="15"/>
  <c r="F207" i="15"/>
  <c r="E207" i="15"/>
  <c r="I207" i="15" s="1"/>
  <c r="AJ206" i="15"/>
  <c r="AI206" i="15"/>
  <c r="AK206" i="15" s="1"/>
  <c r="AG206" i="15"/>
  <c r="AF206" i="15"/>
  <c r="AC206" i="15"/>
  <c r="Y206" i="15"/>
  <c r="H206" i="15"/>
  <c r="F206" i="15"/>
  <c r="E206" i="15"/>
  <c r="I206" i="15" s="1"/>
  <c r="AK205" i="15"/>
  <c r="AJ205" i="15"/>
  <c r="AI205" i="15"/>
  <c r="AG205" i="15"/>
  <c r="AF205" i="15"/>
  <c r="AH205" i="15" s="1"/>
  <c r="AN205" i="15" s="1"/>
  <c r="AC205" i="15"/>
  <c r="Y205" i="15"/>
  <c r="H205" i="15"/>
  <c r="F205" i="15"/>
  <c r="E205" i="15"/>
  <c r="I205" i="15" s="1"/>
  <c r="AJ204" i="15"/>
  <c r="AI204" i="15"/>
  <c r="AK204" i="15" s="1"/>
  <c r="AG204" i="15"/>
  <c r="AF204" i="15"/>
  <c r="AH204" i="15" s="1"/>
  <c r="AC204" i="15"/>
  <c r="Y204" i="15"/>
  <c r="F204" i="15"/>
  <c r="E204" i="15"/>
  <c r="H204" i="15" s="1"/>
  <c r="AJ203" i="15"/>
  <c r="AI203" i="15"/>
  <c r="AK203" i="15" s="1"/>
  <c r="AH203" i="15"/>
  <c r="AN203" i="15" s="1"/>
  <c r="AG203" i="15"/>
  <c r="AF203" i="15"/>
  <c r="AC203" i="15"/>
  <c r="Y203" i="15"/>
  <c r="F203" i="15"/>
  <c r="E203" i="15"/>
  <c r="I203" i="15" s="1"/>
  <c r="AJ202" i="15"/>
  <c r="AI202" i="15"/>
  <c r="AK202" i="15" s="1"/>
  <c r="AG202" i="15"/>
  <c r="AF202" i="15"/>
  <c r="AH202" i="15" s="1"/>
  <c r="AC202" i="15"/>
  <c r="Y202" i="15"/>
  <c r="E202" i="15"/>
  <c r="AJ201" i="15"/>
  <c r="AI201" i="15"/>
  <c r="AG201" i="15"/>
  <c r="AF201" i="15"/>
  <c r="AH201" i="15" s="1"/>
  <c r="AC201" i="15"/>
  <c r="Y201" i="15"/>
  <c r="F201" i="15"/>
  <c r="E201" i="15"/>
  <c r="AJ200" i="15"/>
  <c r="AI200" i="15"/>
  <c r="AK200" i="15" s="1"/>
  <c r="AG200" i="15"/>
  <c r="AF200" i="15"/>
  <c r="AC200" i="15"/>
  <c r="Y200" i="15"/>
  <c r="I200" i="15"/>
  <c r="E200" i="15"/>
  <c r="AK199" i="15"/>
  <c r="AJ199" i="15"/>
  <c r="AI199" i="15"/>
  <c r="AG199" i="15"/>
  <c r="AH199" i="15" s="1"/>
  <c r="AN199" i="15" s="1"/>
  <c r="AF199" i="15"/>
  <c r="AC199" i="15"/>
  <c r="Y199" i="15"/>
  <c r="E199" i="15"/>
  <c r="I199" i="15" s="1"/>
  <c r="AJ198" i="15"/>
  <c r="AI198" i="15"/>
  <c r="AK198" i="15" s="1"/>
  <c r="AG198" i="15"/>
  <c r="AH198" i="15" s="1"/>
  <c r="AN198" i="15" s="1"/>
  <c r="AF198" i="15"/>
  <c r="AC198" i="15"/>
  <c r="Y198" i="15"/>
  <c r="F198" i="15"/>
  <c r="E198" i="15"/>
  <c r="I198" i="15" s="1"/>
  <c r="AJ197" i="15"/>
  <c r="AI197" i="15"/>
  <c r="AK197" i="15" s="1"/>
  <c r="AG197" i="15"/>
  <c r="AF197" i="15"/>
  <c r="AC197" i="15"/>
  <c r="Y197" i="15"/>
  <c r="H197" i="15"/>
  <c r="E197" i="15"/>
  <c r="I197" i="15" s="1"/>
  <c r="AK196" i="15"/>
  <c r="AJ196" i="15"/>
  <c r="AI196" i="15"/>
  <c r="AG196" i="15"/>
  <c r="AF196" i="15"/>
  <c r="AH196" i="15" s="1"/>
  <c r="AN196" i="15" s="1"/>
  <c r="AC196" i="15"/>
  <c r="Y196" i="15"/>
  <c r="I196" i="15"/>
  <c r="H196" i="15"/>
  <c r="F196" i="15"/>
  <c r="E196" i="15"/>
  <c r="AJ195" i="15"/>
  <c r="AI195" i="15"/>
  <c r="AK195" i="15" s="1"/>
  <c r="AG195" i="15"/>
  <c r="AF195" i="15"/>
  <c r="AH195" i="15" s="1"/>
  <c r="AC195" i="15"/>
  <c r="Y195" i="15"/>
  <c r="F195" i="15"/>
  <c r="E195" i="15"/>
  <c r="I195" i="15" s="1"/>
  <c r="AJ194" i="15"/>
  <c r="AI194" i="15"/>
  <c r="AG194" i="15"/>
  <c r="AF194" i="15"/>
  <c r="AH194" i="15" s="1"/>
  <c r="AC194" i="15"/>
  <c r="Y194" i="15"/>
  <c r="F194" i="15"/>
  <c r="E194" i="15"/>
  <c r="I194" i="15" s="1"/>
  <c r="AJ193" i="15"/>
  <c r="AI193" i="15"/>
  <c r="AG193" i="15"/>
  <c r="AF193" i="15"/>
  <c r="AH193" i="15" s="1"/>
  <c r="AC193" i="15"/>
  <c r="E193" i="15"/>
  <c r="AJ192" i="15"/>
  <c r="AI192" i="15"/>
  <c r="AG192" i="15"/>
  <c r="AF192" i="15"/>
  <c r="AH192" i="15" s="1"/>
  <c r="AC192" i="15"/>
  <c r="Y192" i="15"/>
  <c r="E192" i="15"/>
  <c r="AK191" i="15"/>
  <c r="AI191" i="15"/>
  <c r="AG191" i="15"/>
  <c r="AF191" i="15"/>
  <c r="AH191" i="15" s="1"/>
  <c r="AN191" i="15" s="1"/>
  <c r="AC191" i="15"/>
  <c r="Y191" i="15"/>
  <c r="H191" i="15"/>
  <c r="F191" i="15"/>
  <c r="E191" i="15"/>
  <c r="I191" i="15" s="1"/>
  <c r="AJ190" i="15"/>
  <c r="AI190" i="15"/>
  <c r="AK190" i="15" s="1"/>
  <c r="AG190" i="15"/>
  <c r="AF190" i="15"/>
  <c r="AC190" i="15"/>
  <c r="Y190" i="15"/>
  <c r="F190" i="15"/>
  <c r="E190" i="15"/>
  <c r="AJ189" i="15"/>
  <c r="AI189" i="15"/>
  <c r="AK189" i="15" s="1"/>
  <c r="AH189" i="15"/>
  <c r="AN189" i="15" s="1"/>
  <c r="AG189" i="15"/>
  <c r="AF189" i="15"/>
  <c r="AC189" i="15"/>
  <c r="Y189" i="15"/>
  <c r="F189" i="15"/>
  <c r="E189" i="15"/>
  <c r="I189" i="15" s="1"/>
  <c r="AJ188" i="15"/>
  <c r="AI188" i="15"/>
  <c r="AK188" i="15" s="1"/>
  <c r="AG188" i="15"/>
  <c r="AF188" i="15"/>
  <c r="AH188" i="15" s="1"/>
  <c r="AC188" i="15"/>
  <c r="Y188" i="15"/>
  <c r="E188" i="15"/>
  <c r="AJ187" i="15"/>
  <c r="AI187" i="15"/>
  <c r="AG187" i="15"/>
  <c r="AF187" i="15"/>
  <c r="AH187" i="15" s="1"/>
  <c r="AC187" i="15"/>
  <c r="Y187" i="15"/>
  <c r="F187" i="15"/>
  <c r="E187" i="15"/>
  <c r="AJ186" i="15"/>
  <c r="AI186" i="15"/>
  <c r="AK186" i="15" s="1"/>
  <c r="AG186" i="15"/>
  <c r="AF186" i="15"/>
  <c r="AC186" i="15"/>
  <c r="Y186" i="15"/>
  <c r="I186" i="15"/>
  <c r="E186" i="15"/>
  <c r="AK185" i="15"/>
  <c r="AJ185" i="15"/>
  <c r="AI185" i="15"/>
  <c r="AG185" i="15"/>
  <c r="AH185" i="15" s="1"/>
  <c r="AN185" i="15" s="1"/>
  <c r="AF185" i="15"/>
  <c r="AC185" i="15"/>
  <c r="Y185" i="15"/>
  <c r="F185" i="15"/>
  <c r="E185" i="15"/>
  <c r="I185" i="15" s="1"/>
  <c r="AJ184" i="15"/>
  <c r="AI184" i="15"/>
  <c r="AK184" i="15" s="1"/>
  <c r="AH184" i="15"/>
  <c r="AN184" i="15" s="1"/>
  <c r="AG184" i="15"/>
  <c r="AF184" i="15"/>
  <c r="AC184" i="15"/>
  <c r="Y184" i="15"/>
  <c r="E184" i="15"/>
  <c r="I184" i="15" s="1"/>
  <c r="AJ183" i="15"/>
  <c r="AI183" i="15"/>
  <c r="AG183" i="15"/>
  <c r="AF183" i="15"/>
  <c r="AH183" i="15" s="1"/>
  <c r="AC183" i="15"/>
  <c r="Y183" i="15"/>
  <c r="F183" i="15"/>
  <c r="E183" i="15"/>
  <c r="AK182" i="15"/>
  <c r="AJ182" i="15"/>
  <c r="AI182" i="15"/>
  <c r="AG182" i="15"/>
  <c r="AF182" i="15"/>
  <c r="AH182" i="15" s="1"/>
  <c r="AN182" i="15" s="1"/>
  <c r="AC182" i="15"/>
  <c r="Y182" i="15"/>
  <c r="I182" i="15"/>
  <c r="H182" i="15"/>
  <c r="E182" i="15"/>
  <c r="F182" i="15" s="1"/>
  <c r="AJ181" i="15"/>
  <c r="AK181" i="15" s="1"/>
  <c r="AI181" i="15"/>
  <c r="AG181" i="15"/>
  <c r="AF181" i="15"/>
  <c r="AH181" i="15" s="1"/>
  <c r="AC181" i="15"/>
  <c r="Y181" i="15"/>
  <c r="E181" i="15"/>
  <c r="I181" i="15" s="1"/>
  <c r="AJ180" i="15"/>
  <c r="AI180" i="15"/>
  <c r="AG180" i="15"/>
  <c r="AF180" i="15"/>
  <c r="AC180" i="15"/>
  <c r="Y180" i="15"/>
  <c r="F180" i="15"/>
  <c r="E180" i="15"/>
  <c r="I180" i="15" s="1"/>
  <c r="AJ179" i="15"/>
  <c r="AI179" i="15"/>
  <c r="AK179" i="15" s="1"/>
  <c r="AG179" i="15"/>
  <c r="AF179" i="15"/>
  <c r="AC179" i="15"/>
  <c r="Y179" i="15"/>
  <c r="H179" i="15"/>
  <c r="F179" i="15"/>
  <c r="E179" i="15"/>
  <c r="I179" i="15" s="1"/>
  <c r="AJ178" i="15"/>
  <c r="AI178" i="15"/>
  <c r="AK178" i="15" s="1"/>
  <c r="AG178" i="15"/>
  <c r="AF178" i="15"/>
  <c r="AC178" i="15"/>
  <c r="Y178" i="15"/>
  <c r="E178" i="15"/>
  <c r="AJ177" i="15"/>
  <c r="AI177" i="15"/>
  <c r="AK177" i="15" s="1"/>
  <c r="AH177" i="15"/>
  <c r="AG177" i="15"/>
  <c r="AF177" i="15"/>
  <c r="AC177" i="15"/>
  <c r="Y177" i="15"/>
  <c r="E177" i="15"/>
  <c r="I177" i="15" s="1"/>
  <c r="AJ176" i="15"/>
  <c r="AI176" i="15"/>
  <c r="AK176" i="15" s="1"/>
  <c r="AH176" i="15"/>
  <c r="AG176" i="15"/>
  <c r="AF176" i="15"/>
  <c r="AC176" i="15"/>
  <c r="Y176" i="15"/>
  <c r="F176" i="15"/>
  <c r="E176" i="15"/>
  <c r="I176" i="15" s="1"/>
  <c r="AJ175" i="15"/>
  <c r="AI175" i="15"/>
  <c r="AG175" i="15"/>
  <c r="AF175" i="15"/>
  <c r="AC175" i="15"/>
  <c r="Y175" i="15"/>
  <c r="F175" i="15"/>
  <c r="E175" i="15"/>
  <c r="AK174" i="15"/>
  <c r="AJ174" i="15"/>
  <c r="AI174" i="15"/>
  <c r="AG174" i="15"/>
  <c r="AF174" i="15"/>
  <c r="AH174" i="15" s="1"/>
  <c r="AN174" i="15" s="1"/>
  <c r="AC174" i="15"/>
  <c r="Y174" i="15"/>
  <c r="I174" i="15"/>
  <c r="H174" i="15"/>
  <c r="F174" i="15"/>
  <c r="E174" i="15"/>
  <c r="AJ173" i="15"/>
  <c r="AK173" i="15" s="1"/>
  <c r="AI173" i="15"/>
  <c r="AG173" i="15"/>
  <c r="AF173" i="15"/>
  <c r="AH173" i="15" s="1"/>
  <c r="AC173" i="15"/>
  <c r="Y173" i="15"/>
  <c r="E173" i="15"/>
  <c r="I173" i="15" s="1"/>
  <c r="AJ172" i="15"/>
  <c r="AI172" i="15"/>
  <c r="AG172" i="15"/>
  <c r="AF172" i="15"/>
  <c r="AH172" i="15" s="1"/>
  <c r="AC172" i="15"/>
  <c r="Y172" i="15"/>
  <c r="E172" i="15"/>
  <c r="I172" i="15" s="1"/>
  <c r="AJ171" i="15"/>
  <c r="AI171" i="15"/>
  <c r="AG171" i="15"/>
  <c r="AF171" i="15"/>
  <c r="AH171" i="15" s="1"/>
  <c r="AC171" i="15"/>
  <c r="Y171" i="15"/>
  <c r="H171" i="15"/>
  <c r="F171" i="15"/>
  <c r="E171" i="15"/>
  <c r="I171" i="15" s="1"/>
  <c r="AJ170" i="15"/>
  <c r="AI170" i="15"/>
  <c r="AG170" i="15"/>
  <c r="AF170" i="15"/>
  <c r="AC170" i="15"/>
  <c r="Y170" i="15"/>
  <c r="E170" i="15"/>
  <c r="AJ169" i="15"/>
  <c r="AI169" i="15"/>
  <c r="AK169" i="15" s="1"/>
  <c r="AH169" i="15"/>
  <c r="AN169" i="15" s="1"/>
  <c r="AG169" i="15"/>
  <c r="AF169" i="15"/>
  <c r="AC169" i="15"/>
  <c r="Y169" i="15"/>
  <c r="E169" i="15"/>
  <c r="I169" i="15" s="1"/>
  <c r="AJ168" i="15"/>
  <c r="AI168" i="15"/>
  <c r="AK168" i="15" s="1"/>
  <c r="AH168" i="15"/>
  <c r="AN168" i="15" s="1"/>
  <c r="AG168" i="15"/>
  <c r="AF168" i="15"/>
  <c r="AC168" i="15"/>
  <c r="Y168" i="15"/>
  <c r="F168" i="15"/>
  <c r="E168" i="15"/>
  <c r="I168" i="15" s="1"/>
  <c r="AJ167" i="15"/>
  <c r="AI167" i="15"/>
  <c r="AK167" i="15" s="1"/>
  <c r="AG167" i="15"/>
  <c r="AF167" i="15"/>
  <c r="AC167" i="15"/>
  <c r="Y167" i="15"/>
  <c r="E167" i="15"/>
  <c r="AK166" i="15"/>
  <c r="AJ166" i="15"/>
  <c r="AI166" i="15"/>
  <c r="AG166" i="15"/>
  <c r="AF166" i="15"/>
  <c r="AH166" i="15" s="1"/>
  <c r="AN166" i="15" s="1"/>
  <c r="AC166" i="15"/>
  <c r="Y166" i="15"/>
  <c r="I166" i="15"/>
  <c r="H166" i="15"/>
  <c r="F166" i="15"/>
  <c r="E166" i="15"/>
  <c r="AJ165" i="15"/>
  <c r="AK165" i="15" s="1"/>
  <c r="AI165" i="15"/>
  <c r="AG165" i="15"/>
  <c r="AF165" i="15"/>
  <c r="AH165" i="15" s="1"/>
  <c r="AC165" i="15"/>
  <c r="Y165" i="15"/>
  <c r="E165" i="15"/>
  <c r="I165" i="15" s="1"/>
  <c r="AJ164" i="15"/>
  <c r="AI164" i="15"/>
  <c r="AG164" i="15"/>
  <c r="AF164" i="15"/>
  <c r="AH164" i="15" s="1"/>
  <c r="AC164" i="15"/>
  <c r="Y164" i="15"/>
  <c r="E164" i="15"/>
  <c r="I164" i="15" s="1"/>
  <c r="AJ163" i="15"/>
  <c r="AI163" i="15"/>
  <c r="AG163" i="15"/>
  <c r="AF163" i="15"/>
  <c r="AH163" i="15" s="1"/>
  <c r="AC163" i="15"/>
  <c r="Y163" i="15"/>
  <c r="H163" i="15"/>
  <c r="F163" i="15"/>
  <c r="E163" i="15"/>
  <c r="I163" i="15" s="1"/>
  <c r="AJ162" i="15"/>
  <c r="AI162" i="15"/>
  <c r="AG162" i="15"/>
  <c r="AF162" i="15"/>
  <c r="AC162" i="15"/>
  <c r="Y162" i="15"/>
  <c r="E162" i="15"/>
  <c r="AJ161" i="15"/>
  <c r="AI161" i="15"/>
  <c r="AK161" i="15" s="1"/>
  <c r="AH161" i="15"/>
  <c r="AN161" i="15" s="1"/>
  <c r="AG161" i="15"/>
  <c r="AF161" i="15"/>
  <c r="AC161" i="15"/>
  <c r="Y161" i="15"/>
  <c r="F161" i="15"/>
  <c r="E161" i="15"/>
  <c r="I161" i="15" s="1"/>
  <c r="AJ160" i="15"/>
  <c r="AI160" i="15"/>
  <c r="AK160" i="15" s="1"/>
  <c r="AG160" i="15"/>
  <c r="AF160" i="15"/>
  <c r="AH160" i="15" s="1"/>
  <c r="AN160" i="15" s="1"/>
  <c r="AC160" i="15"/>
  <c r="Y160" i="15"/>
  <c r="F160" i="15"/>
  <c r="E160" i="15"/>
  <c r="I160" i="15" s="1"/>
  <c r="AJ159" i="15"/>
  <c r="AI159" i="15"/>
  <c r="AG159" i="15"/>
  <c r="AF159" i="15"/>
  <c r="AH159" i="15" s="1"/>
  <c r="AC159" i="15"/>
  <c r="Y159" i="15"/>
  <c r="E159" i="15"/>
  <c r="AJ158" i="15"/>
  <c r="AI158" i="15"/>
  <c r="AK158" i="15" s="1"/>
  <c r="AG158" i="15"/>
  <c r="AF158" i="15"/>
  <c r="AC158" i="15"/>
  <c r="Y158" i="15"/>
  <c r="E158" i="15"/>
  <c r="I158" i="15" s="1"/>
  <c r="AK157" i="15"/>
  <c r="AJ157" i="15"/>
  <c r="AI157" i="15"/>
  <c r="AH157" i="15"/>
  <c r="AN157" i="15" s="1"/>
  <c r="AG157" i="15"/>
  <c r="AF157" i="15"/>
  <c r="AC157" i="15"/>
  <c r="Y157" i="15"/>
  <c r="F157" i="15"/>
  <c r="E157" i="15"/>
  <c r="I157" i="15" s="1"/>
  <c r="AJ156" i="15"/>
  <c r="AI156" i="15"/>
  <c r="AK156" i="15" s="1"/>
  <c r="AH156" i="15"/>
  <c r="AG156" i="15"/>
  <c r="AF156" i="15"/>
  <c r="AC156" i="15"/>
  <c r="Y156" i="15"/>
  <c r="F156" i="15"/>
  <c r="E156" i="15"/>
  <c r="I156" i="15" s="1"/>
  <c r="AJ155" i="15"/>
  <c r="AI155" i="15"/>
  <c r="AG155" i="15"/>
  <c r="AF155" i="15"/>
  <c r="AC155" i="15"/>
  <c r="Y155" i="15"/>
  <c r="E155" i="15"/>
  <c r="AK154" i="15"/>
  <c r="AJ154" i="15"/>
  <c r="AI154" i="15"/>
  <c r="AG154" i="15"/>
  <c r="AF154" i="15"/>
  <c r="AH154" i="15" s="1"/>
  <c r="AN154" i="15" s="1"/>
  <c r="AC154" i="15"/>
  <c r="Y154" i="15"/>
  <c r="I154" i="15"/>
  <c r="H154" i="15"/>
  <c r="F154" i="15"/>
  <c r="E154" i="15"/>
  <c r="AJ153" i="15"/>
  <c r="AK153" i="15" s="1"/>
  <c r="AI153" i="15"/>
  <c r="AG153" i="15"/>
  <c r="AF153" i="15"/>
  <c r="AH153" i="15" s="1"/>
  <c r="AC153" i="15"/>
  <c r="Y153" i="15"/>
  <c r="E153" i="15"/>
  <c r="I153" i="15" s="1"/>
  <c r="AJ152" i="15"/>
  <c r="AI152" i="15"/>
  <c r="AG152" i="15"/>
  <c r="AF152" i="15"/>
  <c r="AC152" i="15"/>
  <c r="Y152" i="15"/>
  <c r="E152" i="15"/>
  <c r="H152" i="15" s="1"/>
  <c r="AJ151" i="15"/>
  <c r="AI151" i="15"/>
  <c r="AG151" i="15"/>
  <c r="AF151" i="15"/>
  <c r="AH151" i="15" s="1"/>
  <c r="AC151" i="15"/>
  <c r="Y151" i="15"/>
  <c r="E151" i="15"/>
  <c r="I151" i="15" s="1"/>
  <c r="AJ150" i="15"/>
  <c r="AI150" i="15"/>
  <c r="AG150" i="15"/>
  <c r="AF150" i="15"/>
  <c r="AH150" i="15" s="1"/>
  <c r="AC150" i="15"/>
  <c r="Y150" i="15"/>
  <c r="H150" i="15"/>
  <c r="F150" i="15"/>
  <c r="E150" i="15"/>
  <c r="I150" i="15" s="1"/>
  <c r="AJ149" i="15"/>
  <c r="AI149" i="15"/>
  <c r="AK149" i="15" s="1"/>
  <c r="AG149" i="15"/>
  <c r="AF149" i="15"/>
  <c r="AC149" i="15"/>
  <c r="Y149" i="15"/>
  <c r="F149" i="15"/>
  <c r="E149" i="15"/>
  <c r="AJ148" i="15"/>
  <c r="AI148" i="15"/>
  <c r="AK148" i="15" s="1"/>
  <c r="AH148" i="15"/>
  <c r="AN148" i="15" s="1"/>
  <c r="AG148" i="15"/>
  <c r="AF148" i="15"/>
  <c r="AC148" i="15"/>
  <c r="Y148" i="15"/>
  <c r="E148" i="15"/>
  <c r="AK147" i="15"/>
  <c r="AJ147" i="15"/>
  <c r="AI147" i="15"/>
  <c r="AG147" i="15"/>
  <c r="AH147" i="15" s="1"/>
  <c r="AN147" i="15" s="1"/>
  <c r="AF147" i="15"/>
  <c r="AC147" i="15"/>
  <c r="Y147" i="15"/>
  <c r="H147" i="15"/>
  <c r="F147" i="15"/>
  <c r="E147" i="15"/>
  <c r="AJ146" i="15"/>
  <c r="AK146" i="15" s="1"/>
  <c r="AI146" i="15"/>
  <c r="AG146" i="15"/>
  <c r="AF146" i="15"/>
  <c r="AC146" i="15"/>
  <c r="Y146" i="15"/>
  <c r="E146" i="15"/>
  <c r="I146" i="15" s="1"/>
  <c r="AJ145" i="15"/>
  <c r="AI145" i="15"/>
  <c r="AG145" i="15"/>
  <c r="AF145" i="15"/>
  <c r="AH145" i="15" s="1"/>
  <c r="AC145" i="15"/>
  <c r="Y145" i="15"/>
  <c r="E145" i="15"/>
  <c r="H145" i="15" s="1"/>
  <c r="AJ144" i="15"/>
  <c r="AI144" i="15"/>
  <c r="AG144" i="15"/>
  <c r="AF144" i="15"/>
  <c r="AH144" i="15" s="1"/>
  <c r="AC144" i="15"/>
  <c r="Y144" i="15"/>
  <c r="F144" i="15"/>
  <c r="E144" i="15"/>
  <c r="I145" i="15" s="1"/>
  <c r="AJ143" i="15"/>
  <c r="AI143" i="15"/>
  <c r="AG143" i="15"/>
  <c r="AF143" i="15"/>
  <c r="AH143" i="15" s="1"/>
  <c r="AC143" i="15"/>
  <c r="Y143" i="15"/>
  <c r="H143" i="15"/>
  <c r="F143" i="15"/>
  <c r="E143" i="15"/>
  <c r="AJ142" i="15"/>
  <c r="AI142" i="15"/>
  <c r="AK142" i="15" s="1"/>
  <c r="AG142" i="15"/>
  <c r="AF142" i="15"/>
  <c r="AC142" i="15"/>
  <c r="Y142" i="15"/>
  <c r="F142" i="15"/>
  <c r="E142" i="15"/>
  <c r="AK141" i="15"/>
  <c r="AJ141" i="15"/>
  <c r="AI141" i="15"/>
  <c r="AG141" i="15"/>
  <c r="AF141" i="15"/>
  <c r="AH141" i="15" s="1"/>
  <c r="AN141" i="15" s="1"/>
  <c r="AC141" i="15"/>
  <c r="Y141" i="15"/>
  <c r="I141" i="15"/>
  <c r="H141" i="15"/>
  <c r="F141" i="15"/>
  <c r="E141" i="15"/>
  <c r="D141" i="15"/>
  <c r="AJ140" i="15"/>
  <c r="AI140" i="15"/>
  <c r="AG140" i="15"/>
  <c r="AF140" i="15"/>
  <c r="AC140" i="15"/>
  <c r="Y140" i="15"/>
  <c r="F140" i="15"/>
  <c r="E140" i="15"/>
  <c r="I140" i="15" s="1"/>
  <c r="AJ139" i="15"/>
  <c r="AI139" i="15"/>
  <c r="AG139" i="15"/>
  <c r="AF139" i="15"/>
  <c r="AC139" i="15"/>
  <c r="Y139" i="15"/>
  <c r="H139" i="15"/>
  <c r="F139" i="15"/>
  <c r="E139" i="15"/>
  <c r="I139" i="15" s="1"/>
  <c r="AJ138" i="15"/>
  <c r="AI138" i="15"/>
  <c r="AK138" i="15" s="1"/>
  <c r="AG138" i="15"/>
  <c r="AF138" i="15"/>
  <c r="AC138" i="15"/>
  <c r="Y138" i="15"/>
  <c r="F138" i="15"/>
  <c r="E138" i="15"/>
  <c r="AJ137" i="15"/>
  <c r="AK137" i="15" s="1"/>
  <c r="AI137" i="15"/>
  <c r="AG137" i="15"/>
  <c r="AH137" i="15" s="1"/>
  <c r="AF137" i="15"/>
  <c r="AC137" i="15"/>
  <c r="Y137" i="15"/>
  <c r="F137" i="15"/>
  <c r="E137" i="15"/>
  <c r="I137" i="15" s="1"/>
  <c r="AJ136" i="15"/>
  <c r="AI136" i="15"/>
  <c r="AK136" i="15" s="1"/>
  <c r="AG136" i="15"/>
  <c r="AH136" i="15" s="1"/>
  <c r="AN136" i="15" s="1"/>
  <c r="AF136" i="15"/>
  <c r="AC136" i="15"/>
  <c r="Y136" i="15"/>
  <c r="F136" i="15"/>
  <c r="E136" i="15"/>
  <c r="I136" i="15" s="1"/>
  <c r="AJ135" i="15"/>
  <c r="AI135" i="15"/>
  <c r="AK135" i="15" s="1"/>
  <c r="AG135" i="15"/>
  <c r="AF135" i="15"/>
  <c r="AC135" i="15"/>
  <c r="Y135" i="15"/>
  <c r="H135" i="15"/>
  <c r="F135" i="15"/>
  <c r="E135" i="15"/>
  <c r="I135" i="15" s="1"/>
  <c r="AJ134" i="15"/>
  <c r="AK134" i="15" s="1"/>
  <c r="AI134" i="15"/>
  <c r="AG134" i="15"/>
  <c r="AF134" i="15"/>
  <c r="AH134" i="15" s="1"/>
  <c r="AC134" i="15"/>
  <c r="Y134" i="15"/>
  <c r="H134" i="15"/>
  <c r="F134" i="15"/>
  <c r="E134" i="15"/>
  <c r="I134" i="15" s="1"/>
  <c r="AJ133" i="15"/>
  <c r="AI133" i="15"/>
  <c r="AH133" i="15"/>
  <c r="AG133" i="15"/>
  <c r="AF133" i="15"/>
  <c r="AC133" i="15"/>
  <c r="Y133" i="15"/>
  <c r="E133" i="15"/>
  <c r="I133" i="15" s="1"/>
  <c r="AJ132" i="15"/>
  <c r="AI132" i="15"/>
  <c r="AK132" i="15" s="1"/>
  <c r="AG132" i="15"/>
  <c r="AH132" i="15" s="1"/>
  <c r="AF132" i="15"/>
  <c r="AC132" i="15"/>
  <c r="Y132" i="15"/>
  <c r="I132" i="15"/>
  <c r="F132" i="15"/>
  <c r="E132" i="15"/>
  <c r="H132" i="15" s="1"/>
  <c r="AJ131" i="15"/>
  <c r="AI131" i="15"/>
  <c r="AG131" i="15"/>
  <c r="AF131" i="15"/>
  <c r="AC131" i="15"/>
  <c r="Y131" i="15"/>
  <c r="H131" i="15"/>
  <c r="E131" i="15"/>
  <c r="F131" i="15" s="1"/>
  <c r="AK130" i="15"/>
  <c r="AJ130" i="15"/>
  <c r="AI130" i="15"/>
  <c r="AG130" i="15"/>
  <c r="AF130" i="15"/>
  <c r="AH130" i="15" s="1"/>
  <c r="AN130" i="15" s="1"/>
  <c r="AC130" i="15"/>
  <c r="Y130" i="15"/>
  <c r="H130" i="15"/>
  <c r="F130" i="15"/>
  <c r="E130" i="15"/>
  <c r="I130" i="15" s="1"/>
  <c r="AJ129" i="15"/>
  <c r="AI129" i="15"/>
  <c r="AH129" i="15"/>
  <c r="AG129" i="15"/>
  <c r="AF129" i="15"/>
  <c r="AC129" i="15"/>
  <c r="Y129" i="15"/>
  <c r="E129" i="15"/>
  <c r="I129" i="15" s="1"/>
  <c r="AJ128" i="15"/>
  <c r="AI128" i="15"/>
  <c r="AH128" i="15"/>
  <c r="AG128" i="15"/>
  <c r="AF128" i="15"/>
  <c r="AC128" i="15"/>
  <c r="Y128" i="15"/>
  <c r="E128" i="15"/>
  <c r="I128" i="15" s="1"/>
  <c r="AJ127" i="15"/>
  <c r="AI127" i="15"/>
  <c r="AK127" i="15" s="1"/>
  <c r="AG127" i="15"/>
  <c r="AH127" i="15" s="1"/>
  <c r="AN127" i="15" s="1"/>
  <c r="AF127" i="15"/>
  <c r="AC127" i="15"/>
  <c r="Y127" i="15"/>
  <c r="I127" i="15"/>
  <c r="E127" i="15"/>
  <c r="H127" i="15" s="1"/>
  <c r="AJ126" i="15"/>
  <c r="AI126" i="15"/>
  <c r="AK126" i="15" s="1"/>
  <c r="AG126" i="15"/>
  <c r="AF126" i="15"/>
  <c r="AH126" i="15" s="1"/>
  <c r="AC126" i="15"/>
  <c r="Y126" i="15"/>
  <c r="E126" i="15"/>
  <c r="F126" i="15" s="1"/>
  <c r="AJ125" i="15"/>
  <c r="AK125" i="15" s="1"/>
  <c r="AI125" i="15"/>
  <c r="AG125" i="15"/>
  <c r="AF125" i="15"/>
  <c r="AH125" i="15" s="1"/>
  <c r="AC125" i="15"/>
  <c r="Y125" i="15"/>
  <c r="I125" i="15"/>
  <c r="H125" i="15"/>
  <c r="F125" i="15"/>
  <c r="E125" i="15"/>
  <c r="AJ124" i="15"/>
  <c r="AI124" i="15"/>
  <c r="AH124" i="15"/>
  <c r="AG124" i="15"/>
  <c r="AF124" i="15"/>
  <c r="AC124" i="15"/>
  <c r="Y124" i="15"/>
  <c r="E124" i="15"/>
  <c r="I124" i="15" s="1"/>
  <c r="AJ123" i="15"/>
  <c r="AI123" i="15"/>
  <c r="AK123" i="15" s="1"/>
  <c r="AG123" i="15"/>
  <c r="AH123" i="15" s="1"/>
  <c r="AN123" i="15" s="1"/>
  <c r="AF123" i="15"/>
  <c r="AC123" i="15"/>
  <c r="Y123" i="15"/>
  <c r="I123" i="15"/>
  <c r="E123" i="15"/>
  <c r="H123" i="15" s="1"/>
  <c r="AJ122" i="15"/>
  <c r="AK122" i="15" s="1"/>
  <c r="AG122" i="15"/>
  <c r="AH122" i="15" s="1"/>
  <c r="AN122" i="15" s="1"/>
  <c r="AF122" i="15"/>
  <c r="AC122" i="15"/>
  <c r="E122" i="15"/>
  <c r="I122" i="15" s="1"/>
  <c r="AJ121" i="15"/>
  <c r="AI121" i="15"/>
  <c r="AG121" i="15"/>
  <c r="AF121" i="15"/>
  <c r="AC121" i="15"/>
  <c r="Y121" i="15"/>
  <c r="F121" i="15"/>
  <c r="E121" i="15"/>
  <c r="I121" i="15" s="1"/>
  <c r="AJ120" i="15"/>
  <c r="AI120" i="15"/>
  <c r="AG120" i="15"/>
  <c r="AF120" i="15"/>
  <c r="AH120" i="15" s="1"/>
  <c r="AC120" i="15"/>
  <c r="Y120" i="15"/>
  <c r="E120" i="15"/>
  <c r="F120" i="15" s="1"/>
  <c r="D120" i="15"/>
  <c r="AJ119" i="15"/>
  <c r="AI119" i="15"/>
  <c r="AK119" i="15" s="1"/>
  <c r="AH119" i="15"/>
  <c r="AG119" i="15"/>
  <c r="AF119" i="15"/>
  <c r="AC119" i="15"/>
  <c r="Y119" i="15"/>
  <c r="E119" i="15"/>
  <c r="I119" i="15" s="1"/>
  <c r="AJ118" i="15"/>
  <c r="AI118" i="15"/>
  <c r="AK118" i="15" s="1"/>
  <c r="AH118" i="15"/>
  <c r="AN118" i="15" s="1"/>
  <c r="AG118" i="15"/>
  <c r="AF118" i="15"/>
  <c r="AC118" i="15"/>
  <c r="Y118" i="15"/>
  <c r="F118" i="15"/>
  <c r="E118" i="15"/>
  <c r="I118" i="15" s="1"/>
  <c r="AJ117" i="15"/>
  <c r="AI117" i="15"/>
  <c r="AK117" i="15" s="1"/>
  <c r="AG117" i="15"/>
  <c r="AF117" i="15"/>
  <c r="AH117" i="15" s="1"/>
  <c r="AC117" i="15"/>
  <c r="Y117" i="15"/>
  <c r="E117" i="15"/>
  <c r="I117" i="15" s="1"/>
  <c r="AK116" i="15"/>
  <c r="AJ116" i="15"/>
  <c r="AI116" i="15"/>
  <c r="AG116" i="15"/>
  <c r="AF116" i="15"/>
  <c r="AH116" i="15" s="1"/>
  <c r="AN116" i="15" s="1"/>
  <c r="AC116" i="15"/>
  <c r="Y116" i="15"/>
  <c r="I116" i="15"/>
  <c r="H116" i="15"/>
  <c r="F116" i="15"/>
  <c r="E116" i="15"/>
  <c r="AJ115" i="15"/>
  <c r="AI115" i="15"/>
  <c r="AG115" i="15"/>
  <c r="AF115" i="15"/>
  <c r="AH115" i="15" s="1"/>
  <c r="AC115" i="15"/>
  <c r="Y115" i="15"/>
  <c r="E115" i="15"/>
  <c r="I115" i="15" s="1"/>
  <c r="AJ114" i="15"/>
  <c r="AI114" i="15"/>
  <c r="AK114" i="15" s="1"/>
  <c r="AG114" i="15"/>
  <c r="AF114" i="15"/>
  <c r="AC114" i="15"/>
  <c r="Y114" i="15"/>
  <c r="E114" i="15"/>
  <c r="H114" i="15" s="1"/>
  <c r="AJ113" i="15"/>
  <c r="AI113" i="15"/>
  <c r="AG113" i="15"/>
  <c r="AF113" i="15"/>
  <c r="AH113" i="15" s="1"/>
  <c r="AC113" i="15"/>
  <c r="Y113" i="15"/>
  <c r="E113" i="15"/>
  <c r="F113" i="15" s="1"/>
  <c r="AK112" i="15"/>
  <c r="AJ112" i="15"/>
  <c r="AI112" i="15"/>
  <c r="AG112" i="15"/>
  <c r="AF112" i="15"/>
  <c r="AH112" i="15" s="1"/>
  <c r="AN112" i="15" s="1"/>
  <c r="AC112" i="15"/>
  <c r="Y112" i="15"/>
  <c r="I112" i="15"/>
  <c r="H112" i="15"/>
  <c r="E112" i="15"/>
  <c r="F112" i="15" s="1"/>
  <c r="AJ111" i="15"/>
  <c r="AI111" i="15"/>
  <c r="AG111" i="15"/>
  <c r="AF111" i="15"/>
  <c r="AH111" i="15" s="1"/>
  <c r="AC111" i="15"/>
  <c r="Y111" i="15"/>
  <c r="E111" i="15"/>
  <c r="I111" i="15" s="1"/>
  <c r="AJ110" i="15"/>
  <c r="AI110" i="15"/>
  <c r="AK110" i="15" s="1"/>
  <c r="AG110" i="15"/>
  <c r="AF110" i="15"/>
  <c r="AC110" i="15"/>
  <c r="Y110" i="15"/>
  <c r="F110" i="15"/>
  <c r="E110" i="15"/>
  <c r="H110" i="15" s="1"/>
  <c r="AJ109" i="15"/>
  <c r="AI109" i="15"/>
  <c r="AG109" i="15"/>
  <c r="AF109" i="15"/>
  <c r="AH109" i="15" s="1"/>
  <c r="AC109" i="15"/>
  <c r="Y109" i="15"/>
  <c r="F109" i="15"/>
  <c r="E109" i="15"/>
  <c r="I109" i="15" s="1"/>
  <c r="AJ108" i="15"/>
  <c r="AI108" i="15"/>
  <c r="AK108" i="15" s="1"/>
  <c r="AG108" i="15"/>
  <c r="AF108" i="15"/>
  <c r="AC108" i="15"/>
  <c r="Y108" i="15"/>
  <c r="I108" i="15"/>
  <c r="F108" i="15"/>
  <c r="E108" i="15"/>
  <c r="H108" i="15" s="1"/>
  <c r="AJ107" i="15"/>
  <c r="AK107" i="15" s="1"/>
  <c r="AI107" i="15"/>
  <c r="AG107" i="15"/>
  <c r="AF107" i="15"/>
  <c r="AH107" i="15" s="1"/>
  <c r="AC107" i="15"/>
  <c r="Y107" i="15"/>
  <c r="F107" i="15"/>
  <c r="E107" i="15"/>
  <c r="I107" i="15" s="1"/>
  <c r="AJ106" i="15"/>
  <c r="AI106" i="15"/>
  <c r="AK106" i="15" s="1"/>
  <c r="AG106" i="15"/>
  <c r="AF106" i="15"/>
  <c r="AC106" i="15"/>
  <c r="Y106" i="15"/>
  <c r="F106" i="15"/>
  <c r="E106" i="15"/>
  <c r="I106" i="15" s="1"/>
  <c r="AJ105" i="15"/>
  <c r="AI105" i="15"/>
  <c r="AG105" i="15"/>
  <c r="AF105" i="15"/>
  <c r="AH105" i="15" s="1"/>
  <c r="Y105" i="15"/>
  <c r="E105" i="15"/>
  <c r="I105" i="15" s="1"/>
  <c r="AJ104" i="15"/>
  <c r="AI104" i="15"/>
  <c r="AG104" i="15"/>
  <c r="AF104" i="15"/>
  <c r="AH104" i="15" s="1"/>
  <c r="AC104" i="15"/>
  <c r="Y104" i="15"/>
  <c r="F104" i="15"/>
  <c r="E104" i="15"/>
  <c r="I104" i="15" s="1"/>
  <c r="AJ103" i="15"/>
  <c r="AI103" i="15"/>
  <c r="AK103" i="15" s="1"/>
  <c r="AG103" i="15"/>
  <c r="AF103" i="15"/>
  <c r="AC103" i="15"/>
  <c r="Y103" i="15"/>
  <c r="I103" i="15"/>
  <c r="F103" i="15"/>
  <c r="E103" i="15"/>
  <c r="H103" i="15" s="1"/>
  <c r="AK102" i="15"/>
  <c r="AJ102" i="15"/>
  <c r="AI102" i="15"/>
  <c r="AG102" i="15"/>
  <c r="AH102" i="15" s="1"/>
  <c r="AN102" i="15" s="1"/>
  <c r="AF102" i="15"/>
  <c r="AC102" i="15"/>
  <c r="Y102" i="15"/>
  <c r="E102" i="15"/>
  <c r="I102" i="15" s="1"/>
  <c r="AJ101" i="15"/>
  <c r="AI101" i="15"/>
  <c r="AK101" i="15" s="1"/>
  <c r="AG101" i="15"/>
  <c r="AH101" i="15" s="1"/>
  <c r="AF101" i="15"/>
  <c r="AC101" i="15"/>
  <c r="Y101" i="15"/>
  <c r="F101" i="15"/>
  <c r="E101" i="15"/>
  <c r="I101" i="15" s="1"/>
  <c r="AJ100" i="15"/>
  <c r="AI100" i="15"/>
  <c r="AK100" i="15" s="1"/>
  <c r="AG100" i="15"/>
  <c r="AF100" i="15"/>
  <c r="AC100" i="15"/>
  <c r="Y100" i="15"/>
  <c r="H100" i="15"/>
  <c r="E100" i="15"/>
  <c r="I100" i="15" s="1"/>
  <c r="AJ99" i="15"/>
  <c r="AK99" i="15" s="1"/>
  <c r="AI99" i="15"/>
  <c r="AG99" i="15"/>
  <c r="AF99" i="15"/>
  <c r="AH99" i="15" s="1"/>
  <c r="AC99" i="15"/>
  <c r="Y99" i="15"/>
  <c r="I99" i="15"/>
  <c r="H99" i="15"/>
  <c r="F99" i="15"/>
  <c r="E99" i="15"/>
  <c r="AJ98" i="15"/>
  <c r="AI98" i="15"/>
  <c r="AK98" i="15" s="1"/>
  <c r="AG98" i="15"/>
  <c r="AF98" i="15"/>
  <c r="AH98" i="15" s="1"/>
  <c r="AC98" i="15"/>
  <c r="Y98" i="15"/>
  <c r="F98" i="15"/>
  <c r="E98" i="15"/>
  <c r="I98" i="15" s="1"/>
  <c r="AJ97" i="15"/>
  <c r="AI97" i="15"/>
  <c r="AG97" i="15"/>
  <c r="AF97" i="15"/>
  <c r="AH97" i="15" s="1"/>
  <c r="AC97" i="15"/>
  <c r="Y97" i="15"/>
  <c r="E97" i="15"/>
  <c r="I97" i="15" s="1"/>
  <c r="AJ96" i="15"/>
  <c r="AI96" i="15"/>
  <c r="AK96" i="15" s="1"/>
  <c r="AG96" i="15"/>
  <c r="AF96" i="15"/>
  <c r="AH96" i="15" s="1"/>
  <c r="AN96" i="15" s="1"/>
  <c r="AC96" i="15"/>
  <c r="Y96" i="15"/>
  <c r="H96" i="15"/>
  <c r="F96" i="15"/>
  <c r="E96" i="15"/>
  <c r="I96" i="15" s="1"/>
  <c r="AJ95" i="15"/>
  <c r="AI95" i="15"/>
  <c r="AK95" i="15" s="1"/>
  <c r="AG95" i="15"/>
  <c r="AF95" i="15"/>
  <c r="AC95" i="15"/>
  <c r="Y95" i="15"/>
  <c r="E95" i="15"/>
  <c r="I95" i="15" s="1"/>
  <c r="AJ94" i="15"/>
  <c r="AI94" i="15"/>
  <c r="AK94" i="15" s="1"/>
  <c r="AH94" i="15"/>
  <c r="AG94" i="15"/>
  <c r="AF94" i="15"/>
  <c r="AC94" i="15"/>
  <c r="Y94" i="15"/>
  <c r="E94" i="15"/>
  <c r="I94" i="15" s="1"/>
  <c r="AJ93" i="15"/>
  <c r="AI93" i="15"/>
  <c r="AK93" i="15" s="1"/>
  <c r="AH93" i="15"/>
  <c r="AN93" i="15" s="1"/>
  <c r="AG93" i="15"/>
  <c r="AF93" i="15"/>
  <c r="AC93" i="15"/>
  <c r="Y93" i="15"/>
  <c r="F93" i="15"/>
  <c r="E93" i="15"/>
  <c r="I93" i="15" s="1"/>
  <c r="AJ92" i="15"/>
  <c r="AI92" i="15"/>
  <c r="AK92" i="15" s="1"/>
  <c r="AG92" i="15"/>
  <c r="AF92" i="15"/>
  <c r="AC92" i="15"/>
  <c r="Y92" i="15"/>
  <c r="E92" i="15"/>
  <c r="I92" i="15" s="1"/>
  <c r="AK91" i="15"/>
  <c r="AJ91" i="15"/>
  <c r="AI91" i="15"/>
  <c r="AG91" i="15"/>
  <c r="AF91" i="15"/>
  <c r="AH91" i="15" s="1"/>
  <c r="AN91" i="15" s="1"/>
  <c r="AC91" i="15"/>
  <c r="Y91" i="15"/>
  <c r="I91" i="15"/>
  <c r="H91" i="15"/>
  <c r="F91" i="15"/>
  <c r="E91" i="15"/>
  <c r="AJ90" i="15"/>
  <c r="AK90" i="15" s="1"/>
  <c r="AI90" i="15"/>
  <c r="AG90" i="15"/>
  <c r="AF90" i="15"/>
  <c r="AH90" i="15" s="1"/>
  <c r="AC90" i="15"/>
  <c r="Y90" i="15"/>
  <c r="E90" i="15"/>
  <c r="I90" i="15" s="1"/>
  <c r="AJ89" i="15"/>
  <c r="AI89" i="15"/>
  <c r="AG89" i="15"/>
  <c r="AF89" i="15"/>
  <c r="AH89" i="15" s="1"/>
  <c r="AC89" i="15"/>
  <c r="Y89" i="15"/>
  <c r="E89" i="15"/>
  <c r="I89" i="15" s="1"/>
  <c r="AJ88" i="15"/>
  <c r="AI88" i="15"/>
  <c r="AG88" i="15"/>
  <c r="AF88" i="15"/>
  <c r="AH88" i="15" s="1"/>
  <c r="AC88" i="15"/>
  <c r="Y88" i="15"/>
  <c r="H88" i="15"/>
  <c r="F88" i="15"/>
  <c r="E88" i="15"/>
  <c r="I88" i="15" s="1"/>
  <c r="AJ87" i="15"/>
  <c r="AI87" i="15"/>
  <c r="AK87" i="15" s="1"/>
  <c r="AG87" i="15"/>
  <c r="AF87" i="15"/>
  <c r="AC87" i="15"/>
  <c r="Y87" i="15"/>
  <c r="E87" i="15"/>
  <c r="I87" i="15" s="1"/>
  <c r="AJ86" i="15"/>
  <c r="AI86" i="15"/>
  <c r="AK86" i="15" s="1"/>
  <c r="AH86" i="15"/>
  <c r="AG86" i="15"/>
  <c r="AF86" i="15"/>
  <c r="AC86" i="15"/>
  <c r="Y86" i="15"/>
  <c r="E86" i="15"/>
  <c r="I86" i="15" s="1"/>
  <c r="AJ85" i="15"/>
  <c r="AI85" i="15"/>
  <c r="AK85" i="15" s="1"/>
  <c r="AH85" i="15"/>
  <c r="AN85" i="15" s="1"/>
  <c r="AG85" i="15"/>
  <c r="AF85" i="15"/>
  <c r="AC85" i="15"/>
  <c r="Y85" i="15"/>
  <c r="F85" i="15"/>
  <c r="E85" i="15"/>
  <c r="I85" i="15" s="1"/>
  <c r="AJ84" i="15"/>
  <c r="AI84" i="15"/>
  <c r="AK84" i="15" s="1"/>
  <c r="AG84" i="15"/>
  <c r="AF84" i="15"/>
  <c r="AC84" i="15"/>
  <c r="Y84" i="15"/>
  <c r="E84" i="15"/>
  <c r="I84" i="15" s="1"/>
  <c r="AK83" i="15"/>
  <c r="AJ83" i="15"/>
  <c r="AI83" i="15"/>
  <c r="AG83" i="15"/>
  <c r="AF83" i="15"/>
  <c r="AH83" i="15" s="1"/>
  <c r="AN83" i="15" s="1"/>
  <c r="AC83" i="15"/>
  <c r="Y83" i="15"/>
  <c r="I83" i="15"/>
  <c r="H83" i="15"/>
  <c r="F83" i="15"/>
  <c r="E83" i="15"/>
  <c r="AJ82" i="15"/>
  <c r="AK82" i="15" s="1"/>
  <c r="AI82" i="15"/>
  <c r="AG82" i="15"/>
  <c r="AF82" i="15"/>
  <c r="AH82" i="15" s="1"/>
  <c r="AN82" i="15" s="1"/>
  <c r="AC82" i="15"/>
  <c r="Y82" i="15"/>
  <c r="E82" i="15"/>
  <c r="I82" i="15" s="1"/>
  <c r="AJ81" i="15"/>
  <c r="AI81" i="15"/>
  <c r="AG81" i="15"/>
  <c r="AF81" i="15"/>
  <c r="AH81" i="15" s="1"/>
  <c r="AC81" i="15"/>
  <c r="Y81" i="15"/>
  <c r="E81" i="15"/>
  <c r="I81" i="15" s="1"/>
  <c r="AJ80" i="15"/>
  <c r="AI80" i="15"/>
  <c r="AG80" i="15"/>
  <c r="AF80" i="15"/>
  <c r="AH80" i="15" s="1"/>
  <c r="AC80" i="15"/>
  <c r="Y80" i="15"/>
  <c r="H80" i="15"/>
  <c r="F80" i="15"/>
  <c r="E80" i="15"/>
  <c r="I80" i="15" s="1"/>
  <c r="AJ79" i="15"/>
  <c r="AI79" i="15"/>
  <c r="AK79" i="15" s="1"/>
  <c r="AG79" i="15"/>
  <c r="AF79" i="15"/>
  <c r="AC79" i="15"/>
  <c r="Y79" i="15"/>
  <c r="E79" i="15"/>
  <c r="I79" i="15" s="1"/>
  <c r="AJ78" i="15"/>
  <c r="AI78" i="15"/>
  <c r="AK78" i="15" s="1"/>
  <c r="AH78" i="15"/>
  <c r="AG78" i="15"/>
  <c r="AF78" i="15"/>
  <c r="AC78" i="15"/>
  <c r="Y78" i="15"/>
  <c r="E78" i="15"/>
  <c r="I78" i="15" s="1"/>
  <c r="AJ77" i="15"/>
  <c r="AI77" i="15"/>
  <c r="AK77" i="15" s="1"/>
  <c r="AH77" i="15"/>
  <c r="AN77" i="15" s="1"/>
  <c r="AG77" i="15"/>
  <c r="AF77" i="15"/>
  <c r="AC77" i="15"/>
  <c r="Y77" i="15"/>
  <c r="F77" i="15"/>
  <c r="E77" i="15"/>
  <c r="I77" i="15" s="1"/>
  <c r="AJ76" i="15"/>
  <c r="AI76" i="15"/>
  <c r="AK76" i="15" s="1"/>
  <c r="AG76" i="15"/>
  <c r="AF76" i="15"/>
  <c r="AC76" i="15"/>
  <c r="Y76" i="15"/>
  <c r="F76" i="15"/>
  <c r="E76" i="15"/>
  <c r="I76" i="15" s="1"/>
  <c r="AK75" i="15"/>
  <c r="AJ75" i="15"/>
  <c r="AI75" i="15"/>
  <c r="AG75" i="15"/>
  <c r="AF75" i="15"/>
  <c r="AH75" i="15" s="1"/>
  <c r="AN75" i="15" s="1"/>
  <c r="AC75" i="15"/>
  <c r="Y75" i="15"/>
  <c r="I75" i="15"/>
  <c r="H75" i="15"/>
  <c r="F75" i="15"/>
  <c r="E75" i="15"/>
  <c r="AJ74" i="15"/>
  <c r="AK74" i="15" s="1"/>
  <c r="AI74" i="15"/>
  <c r="AG74" i="15"/>
  <c r="AF74" i="15"/>
  <c r="AH74" i="15" s="1"/>
  <c r="AC74" i="15"/>
  <c r="Y74" i="15"/>
  <c r="E74" i="15"/>
  <c r="I74" i="15" s="1"/>
  <c r="AJ73" i="15"/>
  <c r="AI73" i="15"/>
  <c r="AG73" i="15"/>
  <c r="AF73" i="15"/>
  <c r="AH73" i="15" s="1"/>
  <c r="AC73" i="15"/>
  <c r="Y73" i="15"/>
  <c r="E73" i="15"/>
  <c r="I73" i="15" s="1"/>
  <c r="AJ72" i="15"/>
  <c r="AI72" i="15"/>
  <c r="AG72" i="15"/>
  <c r="AH72" i="15" s="1"/>
  <c r="AF72" i="15"/>
  <c r="AC72" i="15"/>
  <c r="Y72" i="15"/>
  <c r="F72" i="15"/>
  <c r="E72" i="15"/>
  <c r="I72" i="15" s="1"/>
  <c r="AJ71" i="15"/>
  <c r="AI71" i="15"/>
  <c r="AK71" i="15" s="1"/>
  <c r="AH71" i="15"/>
  <c r="AG71" i="15"/>
  <c r="AF71" i="15"/>
  <c r="AC71" i="15"/>
  <c r="Y71" i="15"/>
  <c r="F71" i="15"/>
  <c r="E71" i="15"/>
  <c r="I71" i="15" s="1"/>
  <c r="AJ70" i="15"/>
  <c r="AI70" i="15"/>
  <c r="AK70" i="15" s="1"/>
  <c r="AG70" i="15"/>
  <c r="AF70" i="15"/>
  <c r="AH70" i="15" s="1"/>
  <c r="AC70" i="15"/>
  <c r="Y70" i="15"/>
  <c r="E70" i="15"/>
  <c r="I70" i="15" s="1"/>
  <c r="AJ69" i="15"/>
  <c r="AI69" i="15"/>
  <c r="AG69" i="15"/>
  <c r="AF69" i="15"/>
  <c r="AH69" i="15" s="1"/>
  <c r="AC69" i="15"/>
  <c r="Y69" i="15"/>
  <c r="F69" i="15"/>
  <c r="E69" i="15"/>
  <c r="I69" i="15" s="1"/>
  <c r="AJ68" i="15"/>
  <c r="AI68" i="15"/>
  <c r="AK68" i="15" s="1"/>
  <c r="AG68" i="15"/>
  <c r="AF68" i="15"/>
  <c r="AC68" i="15"/>
  <c r="Y68" i="15"/>
  <c r="I68" i="15"/>
  <c r="F68" i="15"/>
  <c r="E68" i="15"/>
  <c r="H68" i="15" s="1"/>
  <c r="AK67" i="15"/>
  <c r="AJ67" i="15"/>
  <c r="AI67" i="15"/>
  <c r="AG67" i="15"/>
  <c r="AF67" i="15"/>
  <c r="AH67" i="15" s="1"/>
  <c r="AC67" i="15"/>
  <c r="Y67" i="15"/>
  <c r="I67" i="15"/>
  <c r="H67" i="15"/>
  <c r="F67" i="15"/>
  <c r="E67" i="15"/>
  <c r="AJ66" i="15"/>
  <c r="AK66" i="15" s="1"/>
  <c r="AI66" i="15"/>
  <c r="AG66" i="15"/>
  <c r="AF66" i="15"/>
  <c r="AH66" i="15" s="1"/>
  <c r="AN66" i="15" s="1"/>
  <c r="AC66" i="15"/>
  <c r="Y66" i="15"/>
  <c r="E66" i="15"/>
  <c r="I66" i="15" s="1"/>
  <c r="AJ65" i="15"/>
  <c r="AI65" i="15"/>
  <c r="AG65" i="15"/>
  <c r="AF65" i="15"/>
  <c r="AH65" i="15" s="1"/>
  <c r="AC65" i="15"/>
  <c r="Y65" i="15"/>
  <c r="E65" i="15"/>
  <c r="I65" i="15" s="1"/>
  <c r="AJ64" i="15"/>
  <c r="AI64" i="15"/>
  <c r="AG64" i="15"/>
  <c r="AF64" i="15"/>
  <c r="AH64" i="15" s="1"/>
  <c r="AC64" i="15"/>
  <c r="Y64" i="15"/>
  <c r="H64" i="15"/>
  <c r="F64" i="15"/>
  <c r="E64" i="15"/>
  <c r="I64" i="15" s="1"/>
  <c r="AJ63" i="15"/>
  <c r="AI63" i="15"/>
  <c r="AK63" i="15" s="1"/>
  <c r="AG63" i="15"/>
  <c r="AF63" i="15"/>
  <c r="AC63" i="15"/>
  <c r="Y63" i="15"/>
  <c r="F63" i="15"/>
  <c r="E63" i="15"/>
  <c r="I63" i="15" s="1"/>
  <c r="AJ62" i="15"/>
  <c r="AK62" i="15" s="1"/>
  <c r="AI62" i="15"/>
  <c r="AG62" i="15"/>
  <c r="AH62" i="15" s="1"/>
  <c r="AF62" i="15"/>
  <c r="AC62" i="15"/>
  <c r="Y62" i="15"/>
  <c r="E62" i="15"/>
  <c r="I62" i="15" s="1"/>
  <c r="AJ61" i="15"/>
  <c r="AI61" i="15"/>
  <c r="AG61" i="15"/>
  <c r="AF61" i="15"/>
  <c r="AC61" i="15"/>
  <c r="Y61" i="15"/>
  <c r="E61" i="15"/>
  <c r="I61" i="15" s="1"/>
  <c r="AJ60" i="15"/>
  <c r="AI60" i="15"/>
  <c r="AG60" i="15"/>
  <c r="AF60" i="15"/>
  <c r="AH60" i="15" s="1"/>
  <c r="AC60" i="15"/>
  <c r="Y60" i="15"/>
  <c r="H60" i="15"/>
  <c r="F60" i="15"/>
  <c r="E60" i="15"/>
  <c r="I60" i="15" s="1"/>
  <c r="AJ59" i="15"/>
  <c r="AI59" i="15"/>
  <c r="AK59" i="15" s="1"/>
  <c r="AG59" i="15"/>
  <c r="AF59" i="15"/>
  <c r="AC59" i="15"/>
  <c r="Y59" i="15"/>
  <c r="E59" i="15"/>
  <c r="I59" i="15" s="1"/>
  <c r="AJ58" i="15"/>
  <c r="AK58" i="15" s="1"/>
  <c r="AI58" i="15"/>
  <c r="AG58" i="15"/>
  <c r="AH58" i="15" s="1"/>
  <c r="AF58" i="15"/>
  <c r="AC58" i="15"/>
  <c r="Y58" i="15"/>
  <c r="E58" i="15"/>
  <c r="I58" i="15" s="1"/>
  <c r="AJ57" i="15"/>
  <c r="AI57" i="15"/>
  <c r="AG57" i="15"/>
  <c r="AF57" i="15"/>
  <c r="AC57" i="15"/>
  <c r="Y57" i="15"/>
  <c r="E57" i="15"/>
  <c r="I57" i="15" s="1"/>
  <c r="AJ56" i="15"/>
  <c r="AI56" i="15"/>
  <c r="AG56" i="15"/>
  <c r="AF56" i="15"/>
  <c r="AH56" i="15" s="1"/>
  <c r="AC56" i="15"/>
  <c r="Y56" i="15"/>
  <c r="H56" i="15"/>
  <c r="F56" i="15"/>
  <c r="E56" i="15"/>
  <c r="I56" i="15" s="1"/>
  <c r="AJ55" i="15"/>
  <c r="AI55" i="15"/>
  <c r="AK55" i="15" s="1"/>
  <c r="AG55" i="15"/>
  <c r="AF55" i="15"/>
  <c r="AC55" i="15"/>
  <c r="Y55" i="15"/>
  <c r="E55" i="15"/>
  <c r="I55" i="15" s="1"/>
  <c r="AJ54" i="15"/>
  <c r="AI54" i="15"/>
  <c r="AK54" i="15" s="1"/>
  <c r="AH54" i="15"/>
  <c r="AG54" i="15"/>
  <c r="AF54" i="15"/>
  <c r="AC54" i="15"/>
  <c r="Y54" i="15"/>
  <c r="E54" i="15"/>
  <c r="I54" i="15" s="1"/>
  <c r="AJ53" i="15"/>
  <c r="AI53" i="15"/>
  <c r="AK53" i="15" s="1"/>
  <c r="AH53" i="15"/>
  <c r="AN53" i="15" s="1"/>
  <c r="AG53" i="15"/>
  <c r="AF53" i="15"/>
  <c r="AC53" i="15"/>
  <c r="Y53" i="15"/>
  <c r="F53" i="15"/>
  <c r="E53" i="15"/>
  <c r="I53" i="15" s="1"/>
  <c r="AJ52" i="15"/>
  <c r="AI52" i="15"/>
  <c r="AK52" i="15" s="1"/>
  <c r="AG52" i="15"/>
  <c r="AF52" i="15"/>
  <c r="AC52" i="15"/>
  <c r="Y52" i="15"/>
  <c r="E52" i="15"/>
  <c r="I52" i="15" s="1"/>
  <c r="AK51" i="15"/>
  <c r="AJ51" i="15"/>
  <c r="AI51" i="15"/>
  <c r="AG51" i="15"/>
  <c r="AF51" i="15"/>
  <c r="AH51" i="15" s="1"/>
  <c r="AN51" i="15" s="1"/>
  <c r="AC51" i="15"/>
  <c r="Y51" i="15"/>
  <c r="I51" i="15"/>
  <c r="H51" i="15"/>
  <c r="F51" i="15"/>
  <c r="E51" i="15"/>
  <c r="AJ50" i="15"/>
  <c r="AK50" i="15" s="1"/>
  <c r="AI50" i="15"/>
  <c r="AG50" i="15"/>
  <c r="AF50" i="15"/>
  <c r="AH50" i="15" s="1"/>
  <c r="AC50" i="15"/>
  <c r="Y50" i="15"/>
  <c r="E50" i="15"/>
  <c r="I50" i="15" s="1"/>
  <c r="AJ49" i="15"/>
  <c r="AI49" i="15"/>
  <c r="AG49" i="15"/>
  <c r="AF49" i="15"/>
  <c r="AH49" i="15" s="1"/>
  <c r="AC49" i="15"/>
  <c r="Y49" i="15"/>
  <c r="E49" i="15"/>
  <c r="I49" i="15" s="1"/>
  <c r="AJ48" i="15"/>
  <c r="AI48" i="15"/>
  <c r="AG48" i="15"/>
  <c r="AF48" i="15"/>
  <c r="AH48" i="15" s="1"/>
  <c r="AC48" i="15"/>
  <c r="Y48" i="15"/>
  <c r="H48" i="15"/>
  <c r="F48" i="15"/>
  <c r="E48" i="15"/>
  <c r="I48" i="15" s="1"/>
  <c r="AJ47" i="15"/>
  <c r="AI47" i="15"/>
  <c r="AK47" i="15" s="1"/>
  <c r="AG47" i="15"/>
  <c r="AF47" i="15"/>
  <c r="AC47" i="15"/>
  <c r="Y47" i="15"/>
  <c r="E47" i="15"/>
  <c r="I47" i="15" s="1"/>
  <c r="AJ46" i="15"/>
  <c r="AK46" i="15" s="1"/>
  <c r="AI46" i="15"/>
  <c r="AG46" i="15"/>
  <c r="AH46" i="15" s="1"/>
  <c r="AF46" i="15"/>
  <c r="AC46" i="15"/>
  <c r="Y46" i="15"/>
  <c r="E46" i="15"/>
  <c r="I46" i="15" s="1"/>
  <c r="AJ45" i="15"/>
  <c r="AI45" i="15"/>
  <c r="AG45" i="15"/>
  <c r="AH45" i="15" s="1"/>
  <c r="AF45" i="15"/>
  <c r="AC45" i="15"/>
  <c r="Y45" i="15"/>
  <c r="F45" i="15"/>
  <c r="E45" i="15"/>
  <c r="I45" i="15" s="1"/>
  <c r="AJ44" i="15"/>
  <c r="AI44" i="15"/>
  <c r="AK44" i="15" s="1"/>
  <c r="AG44" i="15"/>
  <c r="AF44" i="15"/>
  <c r="AC44" i="15"/>
  <c r="Y44" i="15"/>
  <c r="F44" i="15"/>
  <c r="E44" i="15"/>
  <c r="H44" i="15" s="1"/>
  <c r="AJ43" i="15"/>
  <c r="AI43" i="15"/>
  <c r="AK43" i="15" s="1"/>
  <c r="AG43" i="15"/>
  <c r="AF43" i="15"/>
  <c r="AC43" i="15"/>
  <c r="Y43" i="15"/>
  <c r="H43" i="15"/>
  <c r="F43" i="15"/>
  <c r="E43" i="15"/>
  <c r="I43" i="15" s="1"/>
  <c r="AJ42" i="15"/>
  <c r="AK42" i="15" s="1"/>
  <c r="AI42" i="15"/>
  <c r="AG42" i="15"/>
  <c r="AF42" i="15"/>
  <c r="AH42" i="15" s="1"/>
  <c r="AC42" i="15"/>
  <c r="Y42" i="15"/>
  <c r="H42" i="15"/>
  <c r="F42" i="15"/>
  <c r="E42" i="15"/>
  <c r="I42" i="15" s="1"/>
  <c r="AJ41" i="15"/>
  <c r="AI41" i="15"/>
  <c r="AK41" i="15" s="1"/>
  <c r="AG41" i="15"/>
  <c r="AF41" i="15"/>
  <c r="AH41" i="15" s="1"/>
  <c r="AC41" i="15"/>
  <c r="E41" i="15"/>
  <c r="I41" i="15" s="1"/>
  <c r="AJ40" i="15"/>
  <c r="AK40" i="15" s="1"/>
  <c r="AI40" i="15"/>
  <c r="AG40" i="15"/>
  <c r="AH40" i="15" s="1"/>
  <c r="AF40" i="15"/>
  <c r="AC40" i="15"/>
  <c r="Y40" i="15"/>
  <c r="H40" i="15"/>
  <c r="F40" i="15"/>
  <c r="E40" i="15"/>
  <c r="AJ39" i="15"/>
  <c r="AI39" i="15"/>
  <c r="AG39" i="15"/>
  <c r="AF39" i="15"/>
  <c r="AH39" i="15" s="1"/>
  <c r="AC39" i="15"/>
  <c r="Y39" i="15"/>
  <c r="E39" i="15"/>
  <c r="I39" i="15" s="1"/>
  <c r="AJ38" i="15"/>
  <c r="AI38" i="15"/>
  <c r="AK38" i="15" s="1"/>
  <c r="AG38" i="15"/>
  <c r="AF38" i="15"/>
  <c r="AH38" i="15" s="1"/>
  <c r="AN38" i="15" s="1"/>
  <c r="AC38" i="15"/>
  <c r="Y38" i="15"/>
  <c r="E38" i="15"/>
  <c r="I38" i="15" s="1"/>
  <c r="AJ37" i="15"/>
  <c r="AI37" i="15"/>
  <c r="AG37" i="15"/>
  <c r="AF37" i="15"/>
  <c r="AH37" i="15" s="1"/>
  <c r="AC37" i="15"/>
  <c r="Y37" i="15"/>
  <c r="F37" i="15"/>
  <c r="E37" i="15"/>
  <c r="I37" i="15" s="1"/>
  <c r="AJ36" i="15"/>
  <c r="AI36" i="15"/>
  <c r="AK36" i="15" s="1"/>
  <c r="AG36" i="15"/>
  <c r="AF36" i="15"/>
  <c r="AC36" i="15"/>
  <c r="Y36" i="15"/>
  <c r="I36" i="15"/>
  <c r="F36" i="15"/>
  <c r="E36" i="15"/>
  <c r="H36" i="15" s="1"/>
  <c r="AJ35" i="15"/>
  <c r="AK35" i="15" s="1"/>
  <c r="AI35" i="15"/>
  <c r="AG35" i="15"/>
  <c r="AF35" i="15"/>
  <c r="AH35" i="15" s="1"/>
  <c r="AC35" i="15"/>
  <c r="Y35" i="15"/>
  <c r="E35" i="15"/>
  <c r="I35" i="15" s="1"/>
  <c r="AJ34" i="15"/>
  <c r="AI34" i="15"/>
  <c r="AG34" i="15"/>
  <c r="AF34" i="15"/>
  <c r="AH34" i="15" s="1"/>
  <c r="AC34" i="15"/>
  <c r="Y34" i="15"/>
  <c r="E34" i="15"/>
  <c r="H34" i="15" s="1"/>
  <c r="AJ33" i="15"/>
  <c r="AI33" i="15"/>
  <c r="AG33" i="15"/>
  <c r="AF33" i="15"/>
  <c r="AH33" i="15" s="1"/>
  <c r="AC33" i="15"/>
  <c r="E33" i="15"/>
  <c r="I34" i="15" s="1"/>
  <c r="AJ32" i="15"/>
  <c r="AI32" i="15"/>
  <c r="AG32" i="15"/>
  <c r="AF32" i="15"/>
  <c r="AH32" i="15" s="1"/>
  <c r="AC32" i="15"/>
  <c r="Y32" i="15"/>
  <c r="F32" i="15"/>
  <c r="E32" i="15"/>
  <c r="I32" i="15" s="1"/>
  <c r="AJ31" i="15"/>
  <c r="AI31" i="15"/>
  <c r="AK31" i="15" s="1"/>
  <c r="AG31" i="15"/>
  <c r="AF31" i="15"/>
  <c r="AC31" i="15"/>
  <c r="Y31" i="15"/>
  <c r="I31" i="15"/>
  <c r="F31" i="15"/>
  <c r="E31" i="15"/>
  <c r="H31" i="15" s="1"/>
  <c r="AK30" i="15"/>
  <c r="AJ30" i="15"/>
  <c r="AI30" i="15"/>
  <c r="AG30" i="15"/>
  <c r="AH30" i="15" s="1"/>
  <c r="AN30" i="15" s="1"/>
  <c r="AF30" i="15"/>
  <c r="AC30" i="15"/>
  <c r="Y30" i="15"/>
  <c r="E30" i="15"/>
  <c r="I30" i="15" s="1"/>
  <c r="AJ29" i="15"/>
  <c r="AI29" i="15"/>
  <c r="AG29" i="15"/>
  <c r="AH29" i="15" s="1"/>
  <c r="AF29" i="15"/>
  <c r="AC29" i="15"/>
  <c r="Y29" i="15"/>
  <c r="F29" i="15"/>
  <c r="E29" i="15"/>
  <c r="I29" i="15" s="1"/>
  <c r="AJ28" i="15"/>
  <c r="AI28" i="15"/>
  <c r="AK28" i="15" s="1"/>
  <c r="AG28" i="15"/>
  <c r="AF28" i="15"/>
  <c r="AC28" i="15"/>
  <c r="Y28" i="15"/>
  <c r="H28" i="15"/>
  <c r="F28" i="15"/>
  <c r="E28" i="15"/>
  <c r="I28" i="15" s="1"/>
  <c r="AJ27" i="15"/>
  <c r="AK27" i="15" s="1"/>
  <c r="AI27" i="15"/>
  <c r="AG27" i="15"/>
  <c r="AF27" i="15"/>
  <c r="AH27" i="15" s="1"/>
  <c r="AC27" i="15"/>
  <c r="Y27" i="15"/>
  <c r="H27" i="15"/>
  <c r="F27" i="15"/>
  <c r="E27" i="15"/>
  <c r="I27" i="15" s="1"/>
  <c r="AJ26" i="15"/>
  <c r="AI26" i="15"/>
  <c r="AH26" i="15"/>
  <c r="AG26" i="15"/>
  <c r="AF26" i="15"/>
  <c r="AC26" i="15"/>
  <c r="Y26" i="15"/>
  <c r="E26" i="15"/>
  <c r="H26" i="15" s="1"/>
  <c r="AJ25" i="15"/>
  <c r="AI25" i="15"/>
  <c r="AK25" i="15" s="1"/>
  <c r="AG25" i="15"/>
  <c r="AH25" i="15" s="1"/>
  <c r="AN25" i="15" s="1"/>
  <c r="AF25" i="15"/>
  <c r="AC25" i="15"/>
  <c r="Y25" i="15"/>
  <c r="I25" i="15"/>
  <c r="F25" i="15"/>
  <c r="E25" i="15"/>
  <c r="H25" i="15" s="1"/>
  <c r="AJ24" i="15"/>
  <c r="AI24" i="15"/>
  <c r="AK24" i="15" s="1"/>
  <c r="AG24" i="15"/>
  <c r="AF24" i="15"/>
  <c r="AC24" i="15"/>
  <c r="Y24" i="15"/>
  <c r="F24" i="15"/>
  <c r="E24" i="15"/>
  <c r="I26" i="15" s="1"/>
  <c r="AK23" i="15"/>
  <c r="AJ23" i="15"/>
  <c r="AI23" i="15"/>
  <c r="AG23" i="15"/>
  <c r="AF23" i="15"/>
  <c r="AH23" i="15" s="1"/>
  <c r="AN23" i="15" s="1"/>
  <c r="Y23" i="15"/>
  <c r="E23" i="15"/>
  <c r="H23" i="15" s="1"/>
  <c r="AJ22" i="15"/>
  <c r="AI22" i="15"/>
  <c r="AK22" i="15" s="1"/>
  <c r="AG22" i="15"/>
  <c r="AF22" i="15"/>
  <c r="AC22" i="15"/>
  <c r="Y22" i="15"/>
  <c r="H22" i="15"/>
  <c r="F22" i="15"/>
  <c r="E22" i="15"/>
  <c r="AJ21" i="15"/>
  <c r="AK21" i="15" s="1"/>
  <c r="AI21" i="15"/>
  <c r="AG21" i="15"/>
  <c r="AF21" i="15"/>
  <c r="AH21" i="15" s="1"/>
  <c r="AC21" i="15"/>
  <c r="Y21" i="15"/>
  <c r="F21" i="15"/>
  <c r="E21" i="15"/>
  <c r="H21" i="15" s="1"/>
  <c r="AJ20" i="15"/>
  <c r="AI20" i="15"/>
  <c r="AG20" i="15"/>
  <c r="AH20" i="15" s="1"/>
  <c r="AF20" i="15"/>
  <c r="AC20" i="15"/>
  <c r="Y20" i="15"/>
  <c r="F20" i="15"/>
  <c r="E20" i="15"/>
  <c r="I21" i="15" s="1"/>
  <c r="AJ19" i="15"/>
  <c r="AI19" i="15"/>
  <c r="AK19" i="15" s="1"/>
  <c r="AG19" i="15"/>
  <c r="AF19" i="15"/>
  <c r="AC19" i="15"/>
  <c r="Y19" i="15"/>
  <c r="H19" i="15"/>
  <c r="F19" i="15"/>
  <c r="E19" i="15"/>
  <c r="I19" i="15" s="1"/>
  <c r="AJ18" i="15"/>
  <c r="AK18" i="15" s="1"/>
  <c r="AI18" i="15"/>
  <c r="AG18" i="15"/>
  <c r="AF18" i="15"/>
  <c r="AH18" i="15" s="1"/>
  <c r="AC18" i="15"/>
  <c r="Y18" i="15"/>
  <c r="H18" i="15"/>
  <c r="F18" i="15"/>
  <c r="E18" i="15"/>
  <c r="I18" i="15" s="1"/>
  <c r="AJ17" i="15"/>
  <c r="AI17" i="15"/>
  <c r="AK17" i="15" s="1"/>
  <c r="AG17" i="15"/>
  <c r="AF17" i="15"/>
  <c r="AH17" i="15" s="1"/>
  <c r="AC17" i="15"/>
  <c r="Y17" i="15"/>
  <c r="F17" i="15"/>
  <c r="E17" i="15"/>
  <c r="I17" i="15" s="1"/>
  <c r="AJ16" i="15"/>
  <c r="AI16" i="15"/>
  <c r="AG16" i="15"/>
  <c r="AF16" i="15"/>
  <c r="AH16" i="15" s="1"/>
  <c r="AC16" i="15"/>
  <c r="Y16" i="15"/>
  <c r="F16" i="15"/>
  <c r="E16" i="15"/>
  <c r="I16" i="15" s="1"/>
  <c r="AJ15" i="15"/>
  <c r="AI15" i="15"/>
  <c r="AG15" i="15"/>
  <c r="AF15" i="15"/>
  <c r="AH15" i="15" s="1"/>
  <c r="AC15" i="15"/>
  <c r="Y15" i="15"/>
  <c r="H15" i="15"/>
  <c r="F15" i="15"/>
  <c r="E15" i="15"/>
  <c r="I15" i="15" s="1"/>
  <c r="AJ14" i="15"/>
  <c r="AI14" i="15"/>
  <c r="AK14" i="15" s="1"/>
  <c r="AG14" i="15"/>
  <c r="AF14" i="15"/>
  <c r="AC14" i="15"/>
  <c r="Y14" i="15"/>
  <c r="F14" i="15"/>
  <c r="E14" i="15"/>
  <c r="I14" i="15" s="1"/>
  <c r="AJ13" i="15"/>
  <c r="AK13" i="15" s="1"/>
  <c r="AI13" i="15"/>
  <c r="AG13" i="15"/>
  <c r="AH13" i="15" s="1"/>
  <c r="AF13" i="15"/>
  <c r="AC13" i="15"/>
  <c r="Y13" i="15"/>
  <c r="E13" i="15"/>
  <c r="I13" i="15" s="1"/>
  <c r="AJ12" i="15"/>
  <c r="AI12" i="15"/>
  <c r="AG12" i="15"/>
  <c r="AF12" i="15"/>
  <c r="Y12" i="15"/>
  <c r="E12" i="15"/>
  <c r="I12" i="15" s="1"/>
  <c r="AJ11" i="15"/>
  <c r="AI11" i="15"/>
  <c r="AK11" i="15" s="1"/>
  <c r="AG11" i="15"/>
  <c r="AH11" i="15" s="1"/>
  <c r="AF11" i="15"/>
  <c r="AC11" i="15"/>
  <c r="Y11" i="15"/>
  <c r="F11" i="15"/>
  <c r="E11" i="15"/>
  <c r="H11" i="15" s="1"/>
  <c r="AJ10" i="15"/>
  <c r="AI10" i="15"/>
  <c r="AG10" i="15"/>
  <c r="AF10" i="15"/>
  <c r="AH10" i="15" s="1"/>
  <c r="AC10" i="15"/>
  <c r="Y10" i="15"/>
  <c r="F10" i="15"/>
  <c r="E10" i="15"/>
  <c r="I10" i="15" s="1"/>
  <c r="AJ9" i="15"/>
  <c r="AI9" i="15"/>
  <c r="AK9" i="15" s="1"/>
  <c r="AG9" i="15"/>
  <c r="AF9" i="15"/>
  <c r="AC9" i="15"/>
  <c r="Y9" i="15"/>
  <c r="I9" i="15"/>
  <c r="F9" i="15"/>
  <c r="E9" i="15"/>
  <c r="H9" i="15" s="1"/>
  <c r="AJ8" i="15"/>
  <c r="AK8" i="15" s="1"/>
  <c r="AI8" i="15"/>
  <c r="AG8" i="15"/>
  <c r="AF8" i="15"/>
  <c r="AH8" i="15" s="1"/>
  <c r="AC8" i="15"/>
  <c r="Y8" i="15"/>
  <c r="F8" i="15"/>
  <c r="E8" i="15"/>
  <c r="I8" i="15" s="1"/>
  <c r="AJ7" i="15"/>
  <c r="AI7" i="15"/>
  <c r="AG7" i="15"/>
  <c r="AF7" i="15"/>
  <c r="AC7" i="15"/>
  <c r="Y7" i="15"/>
  <c r="I7" i="15"/>
  <c r="F7" i="15"/>
  <c r="E7" i="15"/>
  <c r="H7" i="15" s="1"/>
  <c r="AJ6" i="15"/>
  <c r="AI6" i="15"/>
  <c r="AK6" i="15" s="1"/>
  <c r="AG6" i="15"/>
  <c r="AF6" i="15"/>
  <c r="AC6" i="15"/>
  <c r="Y6" i="15"/>
  <c r="H6" i="15"/>
  <c r="F6" i="15"/>
  <c r="E6" i="15"/>
  <c r="I6" i="15" s="1"/>
  <c r="AJ5" i="15"/>
  <c r="AK5" i="15" s="1"/>
  <c r="AI5" i="15"/>
  <c r="AG5" i="15"/>
  <c r="AF5" i="15"/>
  <c r="AH5" i="15" s="1"/>
  <c r="AC5" i="15"/>
  <c r="Y5" i="15"/>
  <c r="H5" i="15"/>
  <c r="F5" i="15"/>
  <c r="E5" i="15"/>
  <c r="I5" i="15" s="1"/>
  <c r="AJ4" i="15"/>
  <c r="AI4" i="15"/>
  <c r="AH4" i="15"/>
  <c r="AG4" i="15"/>
  <c r="AF4" i="15"/>
  <c r="AC4" i="15"/>
  <c r="Y4" i="15"/>
  <c r="F4" i="15"/>
  <c r="E4" i="15"/>
  <c r="I4" i="15" s="1"/>
  <c r="AJ3" i="15"/>
  <c r="AI3" i="15"/>
  <c r="AG3" i="15"/>
  <c r="AF3" i="15"/>
  <c r="AH3" i="15" s="1"/>
  <c r="AC3" i="15"/>
  <c r="Y3" i="15"/>
  <c r="E3" i="15"/>
  <c r="I3" i="15" s="1"/>
  <c r="AJ2" i="15"/>
  <c r="AI2" i="15"/>
  <c r="AG2" i="15"/>
  <c r="AF2" i="15"/>
  <c r="AH2" i="15" s="1"/>
  <c r="AC2" i="15"/>
  <c r="Y2" i="15"/>
  <c r="E2" i="15"/>
  <c r="I2" i="15" s="1"/>
  <c r="I6" i="14"/>
  <c r="G6" i="14"/>
  <c r="E6" i="14"/>
  <c r="C6" i="14"/>
  <c r="A6" i="14"/>
  <c r="AC1084" i="1"/>
  <c r="AC1082" i="1"/>
  <c r="AC1080" i="1"/>
  <c r="E1085" i="1"/>
  <c r="F1085" i="1" s="1"/>
  <c r="Y1085" i="1"/>
  <c r="AF1085" i="1"/>
  <c r="AH1085" i="1" s="1"/>
  <c r="AG1085" i="1"/>
  <c r="AI1085" i="1"/>
  <c r="AK1085" i="1" s="1"/>
  <c r="AJ1085" i="1"/>
  <c r="E1083" i="1"/>
  <c r="F1083" i="1" s="1"/>
  <c r="Y1083" i="1"/>
  <c r="AF1083" i="1"/>
  <c r="AH1083" i="1" s="1"/>
  <c r="AG1083" i="1"/>
  <c r="AI1083" i="1"/>
  <c r="AJ1083" i="1"/>
  <c r="E1081" i="1"/>
  <c r="F1081" i="1" s="1"/>
  <c r="Y1081" i="1"/>
  <c r="AF1081" i="1"/>
  <c r="AG1081" i="1"/>
  <c r="AI1081" i="1"/>
  <c r="AJ1081" i="1"/>
  <c r="E1080" i="1"/>
  <c r="H1080" i="1" s="1"/>
  <c r="F1080" i="1"/>
  <c r="Y1080" i="1"/>
  <c r="AF1080" i="1"/>
  <c r="AH1080" i="1" s="1"/>
  <c r="AG1080" i="1"/>
  <c r="AI1080" i="1"/>
  <c r="AJ1080" i="1"/>
  <c r="E1385" i="1"/>
  <c r="E1386" i="1"/>
  <c r="E1387" i="1"/>
  <c r="E1388" i="1"/>
  <c r="Y1385" i="1"/>
  <c r="Y1386" i="1"/>
  <c r="Y1387" i="1"/>
  <c r="Y1388" i="1"/>
  <c r="AC1045" i="1"/>
  <c r="AF1046" i="1"/>
  <c r="AG1046" i="1"/>
  <c r="AI1046" i="1"/>
  <c r="AJ1046" i="1"/>
  <c r="E1046" i="1"/>
  <c r="Y1046" i="1"/>
  <c r="AF238" i="1"/>
  <c r="AG238" i="1"/>
  <c r="AI238" i="1"/>
  <c r="AJ238" i="1"/>
  <c r="AC238" i="1"/>
  <c r="E238" i="1"/>
  <c r="Y238" i="1"/>
  <c r="Y1384" i="1"/>
  <c r="E1384" i="1"/>
  <c r="AI1379" i="1"/>
  <c r="E1379" i="1"/>
  <c r="E1380" i="1"/>
  <c r="E1381" i="1"/>
  <c r="E1382" i="1"/>
  <c r="AF1221" i="1"/>
  <c r="AG1221" i="1"/>
  <c r="AI1221" i="1"/>
  <c r="AJ1221" i="1"/>
  <c r="E1221" i="1"/>
  <c r="E1383" i="1"/>
  <c r="Y1379" i="1"/>
  <c r="Y1380" i="1"/>
  <c r="Y1381" i="1"/>
  <c r="Y1382" i="1"/>
  <c r="Y1383" i="1"/>
  <c r="AC11" i="1"/>
  <c r="AF12" i="1"/>
  <c r="AG12" i="1"/>
  <c r="AH12" i="1" s="1"/>
  <c r="AI12" i="1"/>
  <c r="AK12" i="1" s="1"/>
  <c r="AJ12" i="1"/>
  <c r="E12" i="1"/>
  <c r="Y12" i="1"/>
  <c r="E1378" i="1"/>
  <c r="Y1378" i="1"/>
  <c r="E1376" i="1"/>
  <c r="Y1376" i="1"/>
  <c r="AC1247" i="1"/>
  <c r="AC1248" i="1"/>
  <c r="Y1248" i="1"/>
  <c r="AF1248" i="1"/>
  <c r="AG1248" i="1"/>
  <c r="AI1248" i="1"/>
  <c r="AJ1248" i="1"/>
  <c r="E1248" i="1"/>
  <c r="F1248" i="1"/>
  <c r="Y1377" i="1"/>
  <c r="E1377" i="1"/>
  <c r="I1377" i="1" s="1"/>
  <c r="E1375" i="1"/>
  <c r="Y1375" i="1"/>
  <c r="AF25" i="1"/>
  <c r="AG25" i="1"/>
  <c r="AI25" i="1"/>
  <c r="AJ25" i="1"/>
  <c r="AC25" i="1"/>
  <c r="E25" i="1"/>
  <c r="Y25" i="1"/>
  <c r="AC1063" i="1"/>
  <c r="AF22" i="1"/>
  <c r="AG22" i="1"/>
  <c r="AI22" i="1"/>
  <c r="AJ22" i="1"/>
  <c r="AC22" i="1"/>
  <c r="Y22" i="1"/>
  <c r="E22" i="1"/>
  <c r="AC1263" i="1"/>
  <c r="AC1262" i="1"/>
  <c r="AC1261" i="1"/>
  <c r="AC1260" i="1"/>
  <c r="Y1261" i="1"/>
  <c r="Y1262" i="1"/>
  <c r="Y1263" i="1"/>
  <c r="AF1263" i="1"/>
  <c r="AG1263" i="1"/>
  <c r="AI1263" i="1"/>
  <c r="AJ1263" i="1"/>
  <c r="E1263" i="1"/>
  <c r="H1263" i="1" s="1"/>
  <c r="F1263" i="1"/>
  <c r="AF1262" i="1"/>
  <c r="AG1262" i="1"/>
  <c r="AI1262" i="1"/>
  <c r="AJ1262" i="1"/>
  <c r="E1262" i="1"/>
  <c r="H1262" i="1" s="1"/>
  <c r="F1262" i="1"/>
  <c r="Y1363" i="1"/>
  <c r="AC1228" i="1"/>
  <c r="AC1229" i="1"/>
  <c r="AC1226" i="1"/>
  <c r="AF1229" i="1"/>
  <c r="AG1229" i="1"/>
  <c r="AI1229" i="1"/>
  <c r="AJ1229" i="1"/>
  <c r="Y1229" i="1"/>
  <c r="E1229" i="1"/>
  <c r="I1229" i="1" s="1"/>
  <c r="F1229" i="1"/>
  <c r="E1374" i="1"/>
  <c r="I1374" i="1" s="1"/>
  <c r="Y1374" i="1"/>
  <c r="E1363" i="1"/>
  <c r="H1363" i="1" s="1"/>
  <c r="E1364" i="1"/>
  <c r="I1364" i="1" s="1"/>
  <c r="Y1361" i="1"/>
  <c r="Y1362" i="1"/>
  <c r="E1361" i="1"/>
  <c r="I1361" i="1" s="1"/>
  <c r="E1362" i="1"/>
  <c r="I1362" i="1" s="1"/>
  <c r="AC1001" i="1"/>
  <c r="AC1002" i="1"/>
  <c r="AC1304" i="1"/>
  <c r="AC442" i="1"/>
  <c r="Y1373" i="1"/>
  <c r="Y1372" i="1"/>
  <c r="E1373" i="1"/>
  <c r="H1373" i="1" s="1"/>
  <c r="E1372" i="1"/>
  <c r="H1372" i="1" s="1"/>
  <c r="Y1367" i="1"/>
  <c r="Y1368" i="1"/>
  <c r="Y1369" i="1"/>
  <c r="Y1370" i="1"/>
  <c r="Y1371" i="1"/>
  <c r="E1367" i="1"/>
  <c r="H1367" i="1" s="1"/>
  <c r="E1368" i="1"/>
  <c r="H1368" i="1" s="1"/>
  <c r="E1369" i="1"/>
  <c r="H1369" i="1" s="1"/>
  <c r="E1370" i="1"/>
  <c r="H1370" i="1" s="1"/>
  <c r="E1371" i="1"/>
  <c r="H1371" i="1" s="1"/>
  <c r="Y1366" i="1"/>
  <c r="E1366" i="1"/>
  <c r="H1366" i="1" s="1"/>
  <c r="Y1365" i="1"/>
  <c r="E1365" i="1"/>
  <c r="I1365" i="1" s="1"/>
  <c r="AC1000" i="1"/>
  <c r="AF1001" i="1"/>
  <c r="AG1001" i="1"/>
  <c r="AI1001" i="1"/>
  <c r="AJ1001" i="1"/>
  <c r="Y1001" i="1"/>
  <c r="E1001" i="1"/>
  <c r="H1001" i="1" s="1"/>
  <c r="F1001" i="1"/>
  <c r="AC1219" i="1"/>
  <c r="A82" i="14" l="1"/>
  <c r="M6" i="14"/>
  <c r="AN21" i="15"/>
  <c r="AN90" i="15"/>
  <c r="AN39" i="15"/>
  <c r="AN111" i="15"/>
  <c r="AN50" i="15"/>
  <c r="AN74" i="15"/>
  <c r="AN17" i="15"/>
  <c r="AN41" i="15"/>
  <c r="AN98" i="15"/>
  <c r="AN54" i="15"/>
  <c r="AN56" i="15"/>
  <c r="AN78" i="15"/>
  <c r="AN94" i="15"/>
  <c r="AN119" i="15"/>
  <c r="I159" i="15"/>
  <c r="H159" i="15"/>
  <c r="I192" i="15"/>
  <c r="H192" i="15"/>
  <c r="H335" i="15"/>
  <c r="I335" i="15"/>
  <c r="F335" i="15"/>
  <c r="AN460" i="15"/>
  <c r="AK2" i="15"/>
  <c r="AK3" i="15"/>
  <c r="AN5" i="15"/>
  <c r="AH7" i="15"/>
  <c r="AH12" i="15"/>
  <c r="AN18" i="15"/>
  <c r="F23" i="15"/>
  <c r="AN27" i="15"/>
  <c r="F34" i="15"/>
  <c r="AK39" i="15"/>
  <c r="F41" i="15"/>
  <c r="AN42" i="15"/>
  <c r="F47" i="15"/>
  <c r="F49" i="15"/>
  <c r="F55" i="15"/>
  <c r="F57" i="15"/>
  <c r="AH57" i="15"/>
  <c r="AN57" i="15" s="1"/>
  <c r="F59" i="15"/>
  <c r="F61" i="15"/>
  <c r="AH61" i="15"/>
  <c r="F65" i="15"/>
  <c r="F73" i="15"/>
  <c r="F79" i="15"/>
  <c r="F81" i="15"/>
  <c r="F87" i="15"/>
  <c r="F89" i="15"/>
  <c r="F95" i="15"/>
  <c r="F97" i="15"/>
  <c r="AN99" i="15"/>
  <c r="AH106" i="15"/>
  <c r="AK111" i="15"/>
  <c r="AK115" i="15"/>
  <c r="AN115" i="15" s="1"/>
  <c r="AN125" i="15"/>
  <c r="F145" i="15"/>
  <c r="F151" i="15"/>
  <c r="F159" i="15"/>
  <c r="I162" i="15"/>
  <c r="H162" i="15"/>
  <c r="AN165" i="15"/>
  <c r="I167" i="15"/>
  <c r="H167" i="15"/>
  <c r="F167" i="15"/>
  <c r="I170" i="15"/>
  <c r="H170" i="15"/>
  <c r="AN173" i="15"/>
  <c r="I175" i="15"/>
  <c r="H175" i="15"/>
  <c r="I183" i="15"/>
  <c r="H183" i="15"/>
  <c r="F192" i="15"/>
  <c r="F225" i="15"/>
  <c r="I225" i="15"/>
  <c r="AN225" i="15"/>
  <c r="F227" i="15"/>
  <c r="I264" i="15"/>
  <c r="H264" i="15"/>
  <c r="F264" i="15"/>
  <c r="I282" i="15"/>
  <c r="H282" i="15"/>
  <c r="F282" i="15"/>
  <c r="I294" i="15"/>
  <c r="H294" i="15"/>
  <c r="I304" i="15"/>
  <c r="H304" i="15"/>
  <c r="I305" i="15"/>
  <c r="F305" i="15"/>
  <c r="I309" i="15"/>
  <c r="F309" i="15"/>
  <c r="AN316" i="15"/>
  <c r="I414" i="15"/>
  <c r="F414" i="15"/>
  <c r="AN419" i="15"/>
  <c r="F434" i="15"/>
  <c r="H434" i="15"/>
  <c r="H456" i="15"/>
  <c r="F456" i="15"/>
  <c r="H553" i="15"/>
  <c r="I553" i="15"/>
  <c r="I566" i="15"/>
  <c r="H566" i="15"/>
  <c r="I573" i="15"/>
  <c r="H573" i="15"/>
  <c r="I578" i="15"/>
  <c r="H578" i="15"/>
  <c r="I614" i="15"/>
  <c r="H614" i="15"/>
  <c r="F614" i="15"/>
  <c r="I679" i="15"/>
  <c r="H679" i="15"/>
  <c r="F679" i="15"/>
  <c r="H694" i="15"/>
  <c r="I694" i="15"/>
  <c r="I732" i="15"/>
  <c r="H732" i="15"/>
  <c r="H733" i="15"/>
  <c r="F733" i="15"/>
  <c r="I733" i="15"/>
  <c r="I746" i="15"/>
  <c r="H746" i="15"/>
  <c r="H747" i="15"/>
  <c r="I747" i="15"/>
  <c r="F809" i="15"/>
  <c r="I809" i="15"/>
  <c r="H809" i="15"/>
  <c r="AN811" i="15"/>
  <c r="H816" i="15"/>
  <c r="I816" i="15"/>
  <c r="I837" i="15"/>
  <c r="H837" i="15"/>
  <c r="H844" i="15"/>
  <c r="I844" i="15"/>
  <c r="AN989" i="15"/>
  <c r="AN80" i="15"/>
  <c r="AN88" i="15"/>
  <c r="F217" i="15"/>
  <c r="I217" i="15"/>
  <c r="I222" i="15"/>
  <c r="H222" i="15"/>
  <c r="I279" i="15"/>
  <c r="F279" i="15"/>
  <c r="H435" i="15"/>
  <c r="I435" i="15"/>
  <c r="F435" i="15"/>
  <c r="F457" i="15"/>
  <c r="H457" i="15"/>
  <c r="I1150" i="15"/>
  <c r="H1150" i="15"/>
  <c r="F1153" i="15"/>
  <c r="I1153" i="15"/>
  <c r="H1153" i="15"/>
  <c r="F1354" i="15"/>
  <c r="I1354" i="15"/>
  <c r="H1354" i="15"/>
  <c r="F1357" i="15"/>
  <c r="H1357" i="15"/>
  <c r="I1357" i="15"/>
  <c r="AK4" i="15"/>
  <c r="AK7" i="15"/>
  <c r="H10" i="15"/>
  <c r="AK12" i="15"/>
  <c r="H14" i="15"/>
  <c r="AH14" i="15"/>
  <c r="AN14" i="15" s="1"/>
  <c r="AK15" i="15"/>
  <c r="AN15" i="15" s="1"/>
  <c r="AK20" i="15"/>
  <c r="AH24" i="15"/>
  <c r="AK26" i="15"/>
  <c r="AK29" i="15"/>
  <c r="AN29" i="15" s="1"/>
  <c r="H32" i="15"/>
  <c r="F33" i="15"/>
  <c r="AK33" i="15"/>
  <c r="H37" i="15"/>
  <c r="F38" i="15"/>
  <c r="H41" i="15"/>
  <c r="AK45" i="15"/>
  <c r="H47" i="15"/>
  <c r="AH47" i="15"/>
  <c r="AN47" i="15" s="1"/>
  <c r="AK48" i="15"/>
  <c r="AN48" i="15" s="1"/>
  <c r="F52" i="15"/>
  <c r="AH52" i="15"/>
  <c r="H55" i="15"/>
  <c r="AH55" i="15"/>
  <c r="AN55" i="15" s="1"/>
  <c r="AK56" i="15"/>
  <c r="AK57" i="15"/>
  <c r="H59" i="15"/>
  <c r="AH59" i="15"/>
  <c r="AN59" i="15" s="1"/>
  <c r="AK60" i="15"/>
  <c r="AN60" i="15" s="1"/>
  <c r="AK61" i="15"/>
  <c r="AN61" i="15" s="1"/>
  <c r="H63" i="15"/>
  <c r="AH63" i="15"/>
  <c r="AN63" i="15" s="1"/>
  <c r="AK64" i="15"/>
  <c r="H69" i="15"/>
  <c r="F70" i="15"/>
  <c r="AK72" i="15"/>
  <c r="AH76" i="15"/>
  <c r="H79" i="15"/>
  <c r="AH79" i="15"/>
  <c r="AN79" i="15" s="1"/>
  <c r="AK80" i="15"/>
  <c r="F84" i="15"/>
  <c r="AH84" i="15"/>
  <c r="AN84" i="15" s="1"/>
  <c r="H87" i="15"/>
  <c r="AH87" i="15"/>
  <c r="AN87" i="15" s="1"/>
  <c r="AK88" i="15"/>
  <c r="F92" i="15"/>
  <c r="AH92" i="15"/>
  <c r="H95" i="15"/>
  <c r="AH95" i="15"/>
  <c r="AN95" i="15" s="1"/>
  <c r="H104" i="15"/>
  <c r="F105" i="15"/>
  <c r="AK105" i="15"/>
  <c r="AN105" i="15" s="1"/>
  <c r="H109" i="15"/>
  <c r="H113" i="15"/>
  <c r="F114" i="15"/>
  <c r="F117" i="15"/>
  <c r="H120" i="15"/>
  <c r="AH121" i="15"/>
  <c r="AN121" i="15" s="1"/>
  <c r="AK124" i="15"/>
  <c r="AN124" i="15" s="1"/>
  <c r="AK128" i="15"/>
  <c r="I138" i="15"/>
  <c r="H138" i="15"/>
  <c r="AN153" i="15"/>
  <c r="I155" i="15"/>
  <c r="H155" i="15"/>
  <c r="F155" i="15"/>
  <c r="F162" i="15"/>
  <c r="F170" i="15"/>
  <c r="AN171" i="15"/>
  <c r="I178" i="15"/>
  <c r="H178" i="15"/>
  <c r="AN181" i="15"/>
  <c r="AN188" i="15"/>
  <c r="AN195" i="15"/>
  <c r="AN202" i="15"/>
  <c r="I213" i="15"/>
  <c r="H213" i="15"/>
  <c r="H225" i="15"/>
  <c r="H242" i="15"/>
  <c r="F242" i="15"/>
  <c r="I243" i="15"/>
  <c r="H243" i="15"/>
  <c r="I244" i="15"/>
  <c r="F244" i="15"/>
  <c r="H263" i="15"/>
  <c r="F263" i="15"/>
  <c r="I263" i="15"/>
  <c r="H273" i="15"/>
  <c r="F273" i="15"/>
  <c r="I274" i="15"/>
  <c r="H274" i="15"/>
  <c r="AN280" i="15"/>
  <c r="F287" i="15"/>
  <c r="AN292" i="15"/>
  <c r="H301" i="15"/>
  <c r="F301" i="15"/>
  <c r="F304" i="15"/>
  <c r="I308" i="15"/>
  <c r="H308" i="15"/>
  <c r="F308" i="15"/>
  <c r="H433" i="15"/>
  <c r="F433" i="15"/>
  <c r="I433" i="15"/>
  <c r="I451" i="15"/>
  <c r="H451" i="15"/>
  <c r="I504" i="15"/>
  <c r="F504" i="15"/>
  <c r="I520" i="15"/>
  <c r="F520" i="15"/>
  <c r="I537" i="15"/>
  <c r="F537" i="15"/>
  <c r="AN4" i="15"/>
  <c r="AN26" i="15"/>
  <c r="AN33" i="15"/>
  <c r="AN64" i="15"/>
  <c r="AN86" i="15"/>
  <c r="AN129" i="15"/>
  <c r="H158" i="15"/>
  <c r="F158" i="15"/>
  <c r="I193" i="15"/>
  <c r="F193" i="15"/>
  <c r="I230" i="15"/>
  <c r="H230" i="15"/>
  <c r="I337" i="15"/>
  <c r="H337" i="15"/>
  <c r="I388" i="15"/>
  <c r="H388" i="15"/>
  <c r="F388" i="15"/>
  <c r="I391" i="15"/>
  <c r="H391" i="15"/>
  <c r="F391" i="15"/>
  <c r="F1173" i="15"/>
  <c r="I1173" i="15"/>
  <c r="H1173" i="15"/>
  <c r="AH6" i="15"/>
  <c r="AN6" i="15" s="1"/>
  <c r="AH9" i="15"/>
  <c r="AN9" i="15" s="1"/>
  <c r="AK10" i="15"/>
  <c r="I11" i="15"/>
  <c r="AN11" i="15"/>
  <c r="AK16" i="15"/>
  <c r="AN16" i="15" s="1"/>
  <c r="AH19" i="15"/>
  <c r="AN19" i="15" s="1"/>
  <c r="AH22" i="15"/>
  <c r="AN22" i="15" s="1"/>
  <c r="H24" i="15"/>
  <c r="AH28" i="15"/>
  <c r="AN28" i="15" s="1"/>
  <c r="AH31" i="15"/>
  <c r="AN31" i="15" s="1"/>
  <c r="AK32" i="15"/>
  <c r="AK34" i="15"/>
  <c r="AH36" i="15"/>
  <c r="AN36" i="15" s="1"/>
  <c r="AK37" i="15"/>
  <c r="AH43" i="15"/>
  <c r="AN43" i="15" s="1"/>
  <c r="AH44" i="15"/>
  <c r="AN44" i="15" s="1"/>
  <c r="AK49" i="15"/>
  <c r="AN49" i="15" s="1"/>
  <c r="H52" i="15"/>
  <c r="AK65" i="15"/>
  <c r="AH68" i="15"/>
  <c r="AN68" i="15" s="1"/>
  <c r="AK69" i="15"/>
  <c r="AN69" i="15" s="1"/>
  <c r="AK73" i="15"/>
  <c r="H76" i="15"/>
  <c r="AK81" i="15"/>
  <c r="H84" i="15"/>
  <c r="AK89" i="15"/>
  <c r="H92" i="15"/>
  <c r="AK97" i="15"/>
  <c r="F100" i="15"/>
  <c r="AH100" i="15"/>
  <c r="AN100" i="15" s="1"/>
  <c r="AH103" i="15"/>
  <c r="AN103" i="15" s="1"/>
  <c r="AK104" i="15"/>
  <c r="AH108" i="15"/>
  <c r="AN108" i="15" s="1"/>
  <c r="AK109" i="15"/>
  <c r="I110" i="15"/>
  <c r="AH110" i="15"/>
  <c r="AN110" i="15" s="1"/>
  <c r="AK113" i="15"/>
  <c r="AN113" i="15" s="1"/>
  <c r="I114" i="15"/>
  <c r="AH114" i="15"/>
  <c r="AN114" i="15" s="1"/>
  <c r="H117" i="15"/>
  <c r="AK120" i="15"/>
  <c r="AN120" i="15" s="1"/>
  <c r="AK121" i="15"/>
  <c r="F123" i="15"/>
  <c r="H126" i="15"/>
  <c r="F127" i="15"/>
  <c r="AK131" i="15"/>
  <c r="AN132" i="15"/>
  <c r="AN134" i="15"/>
  <c r="AH139" i="15"/>
  <c r="AH140" i="15"/>
  <c r="I143" i="15"/>
  <c r="H142" i="15"/>
  <c r="AH146" i="15"/>
  <c r="AN146" i="15" s="1"/>
  <c r="H148" i="15"/>
  <c r="F148" i="15"/>
  <c r="I149" i="15"/>
  <c r="H149" i="15"/>
  <c r="AH152" i="15"/>
  <c r="AK155" i="15"/>
  <c r="AN156" i="15"/>
  <c r="AK162" i="15"/>
  <c r="F164" i="15"/>
  <c r="AK170" i="15"/>
  <c r="F172" i="15"/>
  <c r="AK175" i="15"/>
  <c r="AN176" i="15"/>
  <c r="AN177" i="15"/>
  <c r="F178" i="15"/>
  <c r="AH179" i="15"/>
  <c r="AN179" i="15" s="1"/>
  <c r="AH180" i="15"/>
  <c r="AK183" i="15"/>
  <c r="H186" i="15"/>
  <c r="F186" i="15"/>
  <c r="I187" i="15"/>
  <c r="H187" i="15"/>
  <c r="I188" i="15"/>
  <c r="F188" i="15"/>
  <c r="I190" i="15"/>
  <c r="H190" i="15"/>
  <c r="H200" i="15"/>
  <c r="F200" i="15"/>
  <c r="I201" i="15"/>
  <c r="H201" i="15"/>
  <c r="I202" i="15"/>
  <c r="F202" i="15"/>
  <c r="AN204" i="15"/>
  <c r="AN207" i="15"/>
  <c r="AN208" i="15"/>
  <c r="AN209" i="15"/>
  <c r="AH214" i="15"/>
  <c r="I215" i="15"/>
  <c r="H215" i="15"/>
  <c r="H216" i="15"/>
  <c r="I216" i="15"/>
  <c r="AH218" i="15"/>
  <c r="AH219" i="15"/>
  <c r="AN219" i="15" s="1"/>
  <c r="AH228" i="15"/>
  <c r="AN228" i="15" s="1"/>
  <c r="I234" i="15"/>
  <c r="H234" i="15"/>
  <c r="I242" i="15"/>
  <c r="AK244" i="15"/>
  <c r="AH248" i="15"/>
  <c r="AH249" i="15"/>
  <c r="AK268" i="15"/>
  <c r="F270" i="15"/>
  <c r="I273" i="15"/>
  <c r="I277" i="15"/>
  <c r="H277" i="15"/>
  <c r="I301" i="15"/>
  <c r="AN302" i="15"/>
  <c r="H307" i="15"/>
  <c r="F307" i="15"/>
  <c r="I307" i="15"/>
  <c r="AH310" i="15"/>
  <c r="AN310" i="15" s="1"/>
  <c r="H311" i="15"/>
  <c r="F311" i="15"/>
  <c r="I314" i="15"/>
  <c r="H314" i="15"/>
  <c r="I318" i="15"/>
  <c r="H318" i="15"/>
  <c r="F318" i="15"/>
  <c r="AN345" i="15"/>
  <c r="AN487" i="15"/>
  <c r="H488" i="15"/>
  <c r="I488" i="15"/>
  <c r="F488" i="15"/>
  <c r="F489" i="15"/>
  <c r="I489" i="15"/>
  <c r="H489" i="15"/>
  <c r="AK234" i="15"/>
  <c r="AK250" i="15"/>
  <c r="AN250" i="15" s="1"/>
  <c r="I256" i="15"/>
  <c r="H256" i="15"/>
  <c r="I257" i="15"/>
  <c r="F257" i="15"/>
  <c r="AK258" i="15"/>
  <c r="AN258" i="15" s="1"/>
  <c r="AN259" i="15"/>
  <c r="I268" i="15"/>
  <c r="H268" i="15"/>
  <c r="AK277" i="15"/>
  <c r="AH281" i="15"/>
  <c r="AN281" i="15" s="1"/>
  <c r="I285" i="15"/>
  <c r="H285" i="15"/>
  <c r="I298" i="15"/>
  <c r="H298" i="15"/>
  <c r="AH313" i="15"/>
  <c r="AN313" i="15" s="1"/>
  <c r="AH317" i="15"/>
  <c r="AN317" i="15" s="1"/>
  <c r="I322" i="15"/>
  <c r="H322" i="15"/>
  <c r="F322" i="15"/>
  <c r="AN325" i="15"/>
  <c r="F334" i="15"/>
  <c r="H334" i="15"/>
  <c r="AK335" i="15"/>
  <c r="AN336" i="15"/>
  <c r="AH338" i="15"/>
  <c r="AH339" i="15"/>
  <c r="H346" i="15"/>
  <c r="F346" i="15"/>
  <c r="I347" i="15"/>
  <c r="H347" i="15"/>
  <c r="I348" i="15"/>
  <c r="F348" i="15"/>
  <c r="AK349" i="15"/>
  <c r="AN350" i="15"/>
  <c r="H354" i="15"/>
  <c r="F354" i="15"/>
  <c r="I355" i="15"/>
  <c r="H355" i="15"/>
  <c r="I356" i="15"/>
  <c r="H356" i="15"/>
  <c r="F356" i="15"/>
  <c r="I359" i="15"/>
  <c r="H359" i="15"/>
  <c r="AH362" i="15"/>
  <c r="AN362" i="15" s="1"/>
  <c r="I364" i="15"/>
  <c r="H364" i="15"/>
  <c r="F364" i="15"/>
  <c r="I367" i="15"/>
  <c r="H367" i="15"/>
  <c r="H374" i="15"/>
  <c r="F374" i="15"/>
  <c r="I375" i="15"/>
  <c r="H375" i="15"/>
  <c r="H376" i="15"/>
  <c r="I376" i="15"/>
  <c r="F376" i="15"/>
  <c r="AH382" i="15"/>
  <c r="AN382" i="15" s="1"/>
  <c r="H383" i="15"/>
  <c r="F383" i="15"/>
  <c r="AH384" i="15"/>
  <c r="AN384" i="15" s="1"/>
  <c r="H385" i="15"/>
  <c r="I385" i="15"/>
  <c r="AK388" i="15"/>
  <c r="AN389" i="15"/>
  <c r="AN390" i="15"/>
  <c r="AH392" i="15"/>
  <c r="AH393" i="15"/>
  <c r="AN401" i="15"/>
  <c r="AH405" i="15"/>
  <c r="AN405" i="15" s="1"/>
  <c r="I407" i="15"/>
  <c r="H407" i="15"/>
  <c r="F407" i="15"/>
  <c r="AH414" i="15"/>
  <c r="H416" i="15"/>
  <c r="F416" i="15"/>
  <c r="AH417" i="15"/>
  <c r="AH428" i="15"/>
  <c r="AN428" i="15" s="1"/>
  <c r="H429" i="15"/>
  <c r="F429" i="15"/>
  <c r="AH430" i="15"/>
  <c r="H431" i="15"/>
  <c r="I431" i="15"/>
  <c r="I442" i="15"/>
  <c r="H442" i="15"/>
  <c r="AK462" i="15"/>
  <c r="AK469" i="15"/>
  <c r="AH482" i="15"/>
  <c r="AH483" i="15"/>
  <c r="H484" i="15"/>
  <c r="I484" i="15"/>
  <c r="I487" i="15"/>
  <c r="H487" i="15"/>
  <c r="AN488" i="15"/>
  <c r="AK513" i="15"/>
  <c r="H518" i="15"/>
  <c r="I518" i="15"/>
  <c r="I519" i="15"/>
  <c r="H519" i="15"/>
  <c r="F519" i="15"/>
  <c r="I562" i="15"/>
  <c r="H562" i="15"/>
  <c r="I607" i="15"/>
  <c r="H607" i="15"/>
  <c r="H608" i="15"/>
  <c r="I608" i="15"/>
  <c r="I631" i="15"/>
  <c r="H631" i="15"/>
  <c r="AN652" i="15"/>
  <c r="H676" i="15"/>
  <c r="I676" i="15"/>
  <c r="H688" i="15"/>
  <c r="I688" i="15"/>
  <c r="I708" i="15"/>
  <c r="H708" i="15"/>
  <c r="H801" i="15"/>
  <c r="I801" i="15"/>
  <c r="I806" i="15"/>
  <c r="H806" i="15"/>
  <c r="F806" i="15"/>
  <c r="H825" i="15"/>
  <c r="I825" i="15"/>
  <c r="I371" i="15"/>
  <c r="H371" i="15"/>
  <c r="H379" i="15"/>
  <c r="F379" i="15"/>
  <c r="H381" i="15"/>
  <c r="I381" i="15"/>
  <c r="AN400" i="15"/>
  <c r="H411" i="15"/>
  <c r="F411" i="15"/>
  <c r="I412" i="15"/>
  <c r="H412" i="15"/>
  <c r="I413" i="15"/>
  <c r="F413" i="15"/>
  <c r="H420" i="15"/>
  <c r="F420" i="15"/>
  <c r="H422" i="15"/>
  <c r="I422" i="15"/>
  <c r="H425" i="15"/>
  <c r="F425" i="15"/>
  <c r="AH426" i="15"/>
  <c r="H427" i="15"/>
  <c r="I427" i="15"/>
  <c r="AH440" i="15"/>
  <c r="AN440" i="15" s="1"/>
  <c r="AK443" i="15"/>
  <c r="AN443" i="15" s="1"/>
  <c r="AN453" i="15"/>
  <c r="I463" i="15"/>
  <c r="I462" i="15"/>
  <c r="H462" i="15"/>
  <c r="H468" i="15"/>
  <c r="I468" i="15"/>
  <c r="F468" i="15"/>
  <c r="F469" i="15"/>
  <c r="I469" i="15"/>
  <c r="AN469" i="15"/>
  <c r="H474" i="15"/>
  <c r="F474" i="15"/>
  <c r="H478" i="15"/>
  <c r="F478" i="15"/>
  <c r="I507" i="15"/>
  <c r="H507" i="15"/>
  <c r="H589" i="15"/>
  <c r="I589" i="15"/>
  <c r="I594" i="15"/>
  <c r="H594" i="15"/>
  <c r="F594" i="15"/>
  <c r="I858" i="15"/>
  <c r="H858" i="15"/>
  <c r="H917" i="15"/>
  <c r="I917" i="15"/>
  <c r="I918" i="15"/>
  <c r="H918" i="15"/>
  <c r="H919" i="15"/>
  <c r="I919" i="15"/>
  <c r="H923" i="15"/>
  <c r="I923" i="15"/>
  <c r="I947" i="15"/>
  <c r="H947" i="15"/>
  <c r="H1048" i="15"/>
  <c r="I1048" i="15"/>
  <c r="H1055" i="15"/>
  <c r="I1055" i="15"/>
  <c r="AK315" i="15"/>
  <c r="AN315" i="15" s="1"/>
  <c r="AK316" i="15"/>
  <c r="AK318" i="15"/>
  <c r="AN320" i="15"/>
  <c r="AN332" i="15"/>
  <c r="AN349" i="15"/>
  <c r="AK359" i="15"/>
  <c r="F361" i="15"/>
  <c r="AK367" i="15"/>
  <c r="F369" i="15"/>
  <c r="I379" i="15"/>
  <c r="H380" i="15"/>
  <c r="F381" i="15"/>
  <c r="AH387" i="15"/>
  <c r="AN387" i="15" s="1"/>
  <c r="AH395" i="15"/>
  <c r="H398" i="15"/>
  <c r="F398" i="15"/>
  <c r="I399" i="15"/>
  <c r="H399" i="15"/>
  <c r="AN399" i="15"/>
  <c r="I401" i="15"/>
  <c r="F400" i="15"/>
  <c r="AK401" i="15"/>
  <c r="I411" i="15"/>
  <c r="F412" i="15"/>
  <c r="I420" i="15"/>
  <c r="H421" i="15"/>
  <c r="F422" i="15"/>
  <c r="AH436" i="15"/>
  <c r="AN436" i="15" s="1"/>
  <c r="H437" i="15"/>
  <c r="F437" i="15"/>
  <c r="AH438" i="15"/>
  <c r="AN438" i="15" s="1"/>
  <c r="H439" i="15"/>
  <c r="I439" i="15"/>
  <c r="F445" i="15"/>
  <c r="I445" i="15"/>
  <c r="H445" i="15"/>
  <c r="I446" i="15"/>
  <c r="H446" i="15"/>
  <c r="AN451" i="15"/>
  <c r="H452" i="15"/>
  <c r="I452" i="15"/>
  <c r="F452" i="15"/>
  <c r="F453" i="15"/>
  <c r="I453" i="15"/>
  <c r="I459" i="15"/>
  <c r="H458" i="15"/>
  <c r="F458" i="15"/>
  <c r="F462" i="15"/>
  <c r="AK463" i="15"/>
  <c r="AN463" i="15" s="1"/>
  <c r="I467" i="15"/>
  <c r="H467" i="15"/>
  <c r="AN468" i="15"/>
  <c r="H469" i="15"/>
  <c r="AH472" i="15"/>
  <c r="F473" i="15"/>
  <c r="H473" i="15"/>
  <c r="I474" i="15"/>
  <c r="AH476" i="15"/>
  <c r="AN476" i="15" s="1"/>
  <c r="I478" i="15"/>
  <c r="H481" i="15"/>
  <c r="I481" i="15"/>
  <c r="I499" i="15"/>
  <c r="H499" i="15"/>
  <c r="I500" i="15"/>
  <c r="F500" i="15"/>
  <c r="I502" i="15"/>
  <c r="H502" i="15"/>
  <c r="I510" i="15"/>
  <c r="H510" i="15"/>
  <c r="F510" i="15"/>
  <c r="H526" i="15"/>
  <c r="F526" i="15"/>
  <c r="I527" i="15"/>
  <c r="H527" i="15"/>
  <c r="I528" i="15"/>
  <c r="F528" i="15"/>
  <c r="AK529" i="15"/>
  <c r="H638" i="15"/>
  <c r="I638" i="15"/>
  <c r="F638" i="15"/>
  <c r="AN647" i="15"/>
  <c r="H680" i="15"/>
  <c r="I680" i="15"/>
  <c r="H700" i="15"/>
  <c r="I700" i="15"/>
  <c r="H810" i="15"/>
  <c r="I810" i="15"/>
  <c r="I1016" i="15"/>
  <c r="H1016" i="15"/>
  <c r="I554" i="15"/>
  <c r="H554" i="15"/>
  <c r="I569" i="15"/>
  <c r="H569" i="15"/>
  <c r="H575" i="15"/>
  <c r="I575" i="15"/>
  <c r="AN576" i="15"/>
  <c r="AH587" i="15"/>
  <c r="H591" i="15"/>
  <c r="I591" i="15"/>
  <c r="I598" i="15"/>
  <c r="H598" i="15"/>
  <c r="AK601" i="15"/>
  <c r="I603" i="15"/>
  <c r="H603" i="15"/>
  <c r="I618" i="15"/>
  <c r="H618" i="15"/>
  <c r="AN629" i="15"/>
  <c r="AK635" i="15"/>
  <c r="I644" i="15"/>
  <c r="H644" i="15"/>
  <c r="F645" i="15"/>
  <c r="I645" i="15"/>
  <c r="H645" i="15"/>
  <c r="F653" i="15"/>
  <c r="I653" i="15"/>
  <c r="H653" i="15"/>
  <c r="AN660" i="15"/>
  <c r="H662" i="15"/>
  <c r="F662" i="15"/>
  <c r="I670" i="15"/>
  <c r="H670" i="15"/>
  <c r="I692" i="15"/>
  <c r="H692" i="15"/>
  <c r="AH703" i="15"/>
  <c r="H719" i="15"/>
  <c r="I719" i="15"/>
  <c r="AK736" i="15"/>
  <c r="AN752" i="15"/>
  <c r="H753" i="15"/>
  <c r="I753" i="15"/>
  <c r="AN762" i="15"/>
  <c r="AH769" i="15"/>
  <c r="AN769" i="15" s="1"/>
  <c r="F774" i="15"/>
  <c r="I774" i="15"/>
  <c r="AN780" i="15"/>
  <c r="AH781" i="15"/>
  <c r="F786" i="15"/>
  <c r="I786" i="15"/>
  <c r="AN786" i="15"/>
  <c r="AN792" i="15"/>
  <c r="AK813" i="15"/>
  <c r="AN817" i="15"/>
  <c r="H818" i="15"/>
  <c r="F818" i="15"/>
  <c r="I822" i="15"/>
  <c r="H822" i="15"/>
  <c r="H832" i="15"/>
  <c r="I832" i="15"/>
  <c r="F832" i="15"/>
  <c r="I834" i="15"/>
  <c r="H834" i="15"/>
  <c r="I849" i="15"/>
  <c r="H849" i="15"/>
  <c r="I865" i="15"/>
  <c r="H865" i="15"/>
  <c r="H866" i="15"/>
  <c r="I866" i="15"/>
  <c r="I884" i="15"/>
  <c r="H884" i="15"/>
  <c r="I886" i="15"/>
  <c r="H886" i="15"/>
  <c r="I891" i="15"/>
  <c r="H891" i="15"/>
  <c r="F891" i="15"/>
  <c r="I900" i="15"/>
  <c r="H900" i="15"/>
  <c r="AN901" i="15"/>
  <c r="AN907" i="15"/>
  <c r="I911" i="15"/>
  <c r="F911" i="15"/>
  <c r="I930" i="15"/>
  <c r="H930" i="15"/>
  <c r="I942" i="15"/>
  <c r="H942" i="15"/>
  <c r="H945" i="15"/>
  <c r="I945" i="15"/>
  <c r="I950" i="15"/>
  <c r="H950" i="15"/>
  <c r="I955" i="15"/>
  <c r="H955" i="15"/>
  <c r="AN1006" i="15"/>
  <c r="H1007" i="15"/>
  <c r="I1007" i="15"/>
  <c r="AH1043" i="15"/>
  <c r="I1044" i="15"/>
  <c r="H1044" i="15"/>
  <c r="I1062" i="15"/>
  <c r="H1062" i="15"/>
  <c r="H1063" i="15"/>
  <c r="I1063" i="15"/>
  <c r="H1073" i="15"/>
  <c r="F1073" i="15"/>
  <c r="I1073" i="15"/>
  <c r="I1094" i="15"/>
  <c r="H1094" i="15"/>
  <c r="I1109" i="15"/>
  <c r="H1109" i="15"/>
  <c r="F1109" i="15"/>
  <c r="I1126" i="15"/>
  <c r="H1126" i="15"/>
  <c r="F1126" i="15"/>
  <c r="I1134" i="15"/>
  <c r="H1134" i="15"/>
  <c r="AN1147" i="15"/>
  <c r="I1237" i="15"/>
  <c r="H1237" i="15"/>
  <c r="F1237" i="15"/>
  <c r="AN1244" i="15"/>
  <c r="AK129" i="15"/>
  <c r="AH131" i="15"/>
  <c r="AK133" i="15"/>
  <c r="AN133" i="15" s="1"/>
  <c r="AH138" i="15"/>
  <c r="AN138" i="15" s="1"/>
  <c r="AK139" i="15"/>
  <c r="AH142" i="15"/>
  <c r="AN142" i="15" s="1"/>
  <c r="AK143" i="15"/>
  <c r="AN143" i="15" s="1"/>
  <c r="AK144" i="15"/>
  <c r="AN144" i="15" s="1"/>
  <c r="AH149" i="15"/>
  <c r="AN149" i="15" s="1"/>
  <c r="AK150" i="15"/>
  <c r="AN150" i="15" s="1"/>
  <c r="AH155" i="15"/>
  <c r="AN155" i="15" s="1"/>
  <c r="AH162" i="15"/>
  <c r="AN162" i="15" s="1"/>
  <c r="AK163" i="15"/>
  <c r="AN163" i="15" s="1"/>
  <c r="AH167" i="15"/>
  <c r="AH170" i="15"/>
  <c r="AN170" i="15" s="1"/>
  <c r="AK171" i="15"/>
  <c r="AH175" i="15"/>
  <c r="AH178" i="15"/>
  <c r="AN178" i="15" s="1"/>
  <c r="AH190" i="15"/>
  <c r="AN190" i="15" s="1"/>
  <c r="AK193" i="15"/>
  <c r="AN193" i="15" s="1"/>
  <c r="AK208" i="15"/>
  <c r="AH213" i="15"/>
  <c r="AN213" i="15" s="1"/>
  <c r="AK214" i="15"/>
  <c r="AH220" i="15"/>
  <c r="AN220" i="15" s="1"/>
  <c r="AH222" i="15"/>
  <c r="AH305" i="15"/>
  <c r="AH309" i="15"/>
  <c r="AN309" i="15" s="1"/>
  <c r="AK311" i="15"/>
  <c r="AN311" i="15" s="1"/>
  <c r="AN318" i="15"/>
  <c r="AK324" i="15"/>
  <c r="AN324" i="15" s="1"/>
  <c r="AK328" i="15"/>
  <c r="AN328" i="15" s="1"/>
  <c r="AK336" i="15"/>
  <c r="AK352" i="15"/>
  <c r="AN352" i="15" s="1"/>
  <c r="AH356" i="15"/>
  <c r="AN356" i="15" s="1"/>
  <c r="AH359" i="15"/>
  <c r="AN359" i="15" s="1"/>
  <c r="AK360" i="15"/>
  <c r="AH364" i="15"/>
  <c r="AH371" i="15"/>
  <c r="AH377" i="15"/>
  <c r="AN377" i="15" s="1"/>
  <c r="AK380" i="15"/>
  <c r="AH381" i="15"/>
  <c r="AK384" i="15"/>
  <c r="AH385" i="15"/>
  <c r="AH388" i="15"/>
  <c r="AK396" i="15"/>
  <c r="AK404" i="15"/>
  <c r="AN404" i="15" s="1"/>
  <c r="AH407" i="15"/>
  <c r="AK414" i="15"/>
  <c r="AH422" i="15"/>
  <c r="AH427" i="15"/>
  <c r="AH431" i="15"/>
  <c r="AN431" i="15" s="1"/>
  <c r="AH435" i="15"/>
  <c r="AH439" i="15"/>
  <c r="AK445" i="15"/>
  <c r="AN445" i="15" s="1"/>
  <c r="AK449" i="15"/>
  <c r="AN455" i="15"/>
  <c r="AK465" i="15"/>
  <c r="AN471" i="15"/>
  <c r="AK478" i="15"/>
  <c r="AH481" i="15"/>
  <c r="AN481" i="15" s="1"/>
  <c r="AH484" i="15"/>
  <c r="AK485" i="15"/>
  <c r="AK490" i="15"/>
  <c r="AH493" i="15"/>
  <c r="AN513" i="15"/>
  <c r="AN529" i="15"/>
  <c r="I545" i="15"/>
  <c r="H545" i="15"/>
  <c r="AN548" i="15"/>
  <c r="I550" i="15"/>
  <c r="H550" i="15"/>
  <c r="F550" i="15"/>
  <c r="AN580" i="15"/>
  <c r="H590" i="15"/>
  <c r="F591" i="15"/>
  <c r="AH596" i="15"/>
  <c r="H600" i="15"/>
  <c r="I600" i="15"/>
  <c r="AH616" i="15"/>
  <c r="AN621" i="15"/>
  <c r="H634" i="15"/>
  <c r="I634" i="15"/>
  <c r="H647" i="15"/>
  <c r="I655" i="15"/>
  <c r="H655" i="15"/>
  <c r="AN655" i="15"/>
  <c r="I662" i="15"/>
  <c r="H664" i="15"/>
  <c r="I664" i="15"/>
  <c r="I667" i="15"/>
  <c r="H667" i="15"/>
  <c r="AN677" i="15"/>
  <c r="H689" i="15"/>
  <c r="I689" i="15"/>
  <c r="AN689" i="15"/>
  <c r="AN698" i="15"/>
  <c r="H711" i="15"/>
  <c r="I711" i="15"/>
  <c r="F711" i="15"/>
  <c r="I725" i="15"/>
  <c r="H725" i="15"/>
  <c r="AH735" i="15"/>
  <c r="AN735" i="15" s="1"/>
  <c r="I736" i="15"/>
  <c r="H736" i="15"/>
  <c r="H757" i="15"/>
  <c r="I757" i="15"/>
  <c r="I767" i="15"/>
  <c r="H767" i="15"/>
  <c r="H774" i="15"/>
  <c r="I779" i="15"/>
  <c r="H779" i="15"/>
  <c r="AN784" i="15"/>
  <c r="H786" i="15"/>
  <c r="I791" i="15"/>
  <c r="H791" i="15"/>
  <c r="AN796" i="15"/>
  <c r="F798" i="15"/>
  <c r="I798" i="15"/>
  <c r="AN804" i="15"/>
  <c r="I818" i="15"/>
  <c r="H820" i="15"/>
  <c r="I820" i="15"/>
  <c r="AN827" i="15"/>
  <c r="AK829" i="15"/>
  <c r="H840" i="15"/>
  <c r="I840" i="15"/>
  <c r="I861" i="15"/>
  <c r="H861" i="15"/>
  <c r="H868" i="15"/>
  <c r="I868" i="15"/>
  <c r="I869" i="15"/>
  <c r="H869" i="15"/>
  <c r="H870" i="15"/>
  <c r="I870" i="15"/>
  <c r="F884" i="15"/>
  <c r="F886" i="15"/>
  <c r="AK893" i="15"/>
  <c r="I895" i="15"/>
  <c r="H895" i="15"/>
  <c r="F900" i="15"/>
  <c r="I910" i="15"/>
  <c r="H910" i="15"/>
  <c r="F910" i="15"/>
  <c r="F930" i="15"/>
  <c r="F942" i="15"/>
  <c r="H991" i="15"/>
  <c r="I991" i="15"/>
  <c r="AN994" i="15"/>
  <c r="H996" i="15"/>
  <c r="I996" i="15"/>
  <c r="AN1008" i="15"/>
  <c r="H1009" i="15"/>
  <c r="I1009" i="15"/>
  <c r="I1024" i="15"/>
  <c r="H1024" i="15"/>
  <c r="H1065" i="15"/>
  <c r="I1065" i="15"/>
  <c r="AH135" i="15"/>
  <c r="AN135" i="15" s="1"/>
  <c r="AK140" i="15"/>
  <c r="AK145" i="15"/>
  <c r="AK151" i="15"/>
  <c r="AK152" i="15"/>
  <c r="AH158" i="15"/>
  <c r="AN158" i="15" s="1"/>
  <c r="AK159" i="15"/>
  <c r="AK164" i="15"/>
  <c r="AN164" i="15" s="1"/>
  <c r="AK172" i="15"/>
  <c r="AK180" i="15"/>
  <c r="F184" i="15"/>
  <c r="AH186" i="15"/>
  <c r="AN186" i="15" s="1"/>
  <c r="AK187" i="15"/>
  <c r="AK192" i="15"/>
  <c r="AK194" i="15"/>
  <c r="F197" i="15"/>
  <c r="AH197" i="15"/>
  <c r="AN197" i="15" s="1"/>
  <c r="AH200" i="15"/>
  <c r="AN200" i="15" s="1"/>
  <c r="AK201" i="15"/>
  <c r="AH206" i="15"/>
  <c r="AN206" i="15" s="1"/>
  <c r="AH210" i="15"/>
  <c r="AN210" i="15" s="1"/>
  <c r="AK219" i="15"/>
  <c r="AK227" i="15"/>
  <c r="H229" i="15"/>
  <c r="F231" i="15"/>
  <c r="F232" i="15"/>
  <c r="AK236" i="15"/>
  <c r="AH239" i="15"/>
  <c r="F247" i="15"/>
  <c r="AK249" i="15"/>
  <c r="AH252" i="15"/>
  <c r="F260" i="15"/>
  <c r="AH260" i="15"/>
  <c r="AK270" i="15"/>
  <c r="AK279" i="15"/>
  <c r="F283" i="15"/>
  <c r="AK287" i="15"/>
  <c r="AH290" i="15"/>
  <c r="F295" i="15"/>
  <c r="AK305" i="15"/>
  <c r="AN305" i="15" s="1"/>
  <c r="AH307" i="15"/>
  <c r="AN307" i="15" s="1"/>
  <c r="AK308" i="15"/>
  <c r="AK309" i="15"/>
  <c r="F315" i="15"/>
  <c r="AH315" i="15"/>
  <c r="F319" i="15"/>
  <c r="AH319" i="15"/>
  <c r="AN319" i="15" s="1"/>
  <c r="F323" i="15"/>
  <c r="F326" i="15"/>
  <c r="AH326" i="15"/>
  <c r="H330" i="15"/>
  <c r="AH331" i="15"/>
  <c r="AK334" i="15"/>
  <c r="AH335" i="15"/>
  <c r="AN335" i="15" s="1"/>
  <c r="AK339" i="15"/>
  <c r="F343" i="15"/>
  <c r="AH343" i="15"/>
  <c r="AH351" i="15"/>
  <c r="AN351" i="15" s="1"/>
  <c r="AH354" i="15"/>
  <c r="AN354" i="15" s="1"/>
  <c r="AK361" i="15"/>
  <c r="AN361" i="15" s="1"/>
  <c r="AK369" i="15"/>
  <c r="AH374" i="15"/>
  <c r="AN374" i="15" s="1"/>
  <c r="AK375" i="15"/>
  <c r="AN376" i="15"/>
  <c r="AK377" i="15"/>
  <c r="AH379" i="15"/>
  <c r="AN379" i="15" s="1"/>
  <c r="AK381" i="15"/>
  <c r="AK385" i="15"/>
  <c r="AK393" i="15"/>
  <c r="AK394" i="15"/>
  <c r="AK395" i="15"/>
  <c r="AH398" i="15"/>
  <c r="AN398" i="15" s="1"/>
  <c r="AK399" i="15"/>
  <c r="AH403" i="15"/>
  <c r="AK419" i="15"/>
  <c r="AK422" i="15"/>
  <c r="AN422" i="15" s="1"/>
  <c r="AK424" i="15"/>
  <c r="AN424" i="15" s="1"/>
  <c r="AK427" i="15"/>
  <c r="AH429" i="15"/>
  <c r="AN429" i="15" s="1"/>
  <c r="AK431" i="15"/>
  <c r="AH433" i="15"/>
  <c r="AN433" i="15" s="1"/>
  <c r="AK435" i="15"/>
  <c r="AK439" i="15"/>
  <c r="H443" i="15"/>
  <c r="AH449" i="15"/>
  <c r="AN449" i="15" s="1"/>
  <c r="AK450" i="15"/>
  <c r="AK451" i="15"/>
  <c r="AK454" i="15"/>
  <c r="AK456" i="15"/>
  <c r="AH459" i="15"/>
  <c r="AN459" i="15" s="1"/>
  <c r="H461" i="15"/>
  <c r="AK461" i="15"/>
  <c r="AN461" i="15" s="1"/>
  <c r="F464" i="15"/>
  <c r="AH465" i="15"/>
  <c r="AK467" i="15"/>
  <c r="AN467" i="15" s="1"/>
  <c r="AK470" i="15"/>
  <c r="AK472" i="15"/>
  <c r="AH475" i="15"/>
  <c r="AN475" i="15" s="1"/>
  <c r="H477" i="15"/>
  <c r="AK477" i="15"/>
  <c r="AN477" i="15" s="1"/>
  <c r="AH485" i="15"/>
  <c r="AK487" i="15"/>
  <c r="F490" i="15"/>
  <c r="I495" i="15"/>
  <c r="H495" i="15"/>
  <c r="AH506" i="15"/>
  <c r="AN506" i="15" s="1"/>
  <c r="AK510" i="15"/>
  <c r="AN521" i="15"/>
  <c r="AN528" i="15"/>
  <c r="H534" i="15"/>
  <c r="F534" i="15"/>
  <c r="I535" i="15"/>
  <c r="H535" i="15"/>
  <c r="AH538" i="15"/>
  <c r="AN538" i="15" s="1"/>
  <c r="I540" i="15"/>
  <c r="H540" i="15"/>
  <c r="AK543" i="15"/>
  <c r="AN544" i="15"/>
  <c r="F545" i="15"/>
  <c r="AH546" i="15"/>
  <c r="AH547" i="15"/>
  <c r="AK550" i="15"/>
  <c r="AN551" i="15"/>
  <c r="AK555" i="15"/>
  <c r="AN555" i="15" s="1"/>
  <c r="AK569" i="15"/>
  <c r="AN581" i="15"/>
  <c r="AK598" i="15"/>
  <c r="F600" i="15"/>
  <c r="AK603" i="15"/>
  <c r="AK618" i="15"/>
  <c r="AH620" i="15"/>
  <c r="I623" i="15"/>
  <c r="H623" i="15"/>
  <c r="H624" i="15"/>
  <c r="I624" i="15"/>
  <c r="AK631" i="15"/>
  <c r="AN631" i="15" s="1"/>
  <c r="AK645" i="15"/>
  <c r="AN648" i="15"/>
  <c r="I650" i="15"/>
  <c r="H650" i="15"/>
  <c r="AK653" i="15"/>
  <c r="AH657" i="15"/>
  <c r="AN657" i="15" s="1"/>
  <c r="AH668" i="15"/>
  <c r="AK670" i="15"/>
  <c r="AN670" i="15" s="1"/>
  <c r="AH672" i="15"/>
  <c r="AN672" i="15" s="1"/>
  <c r="I685" i="15"/>
  <c r="H685" i="15"/>
  <c r="I690" i="15"/>
  <c r="H690" i="15"/>
  <c r="AK692" i="15"/>
  <c r="AH695" i="15"/>
  <c r="AN702" i="15"/>
  <c r="I704" i="15"/>
  <c r="AK708" i="15"/>
  <c r="AN708" i="15" s="1"/>
  <c r="AK711" i="15"/>
  <c r="AN713" i="15"/>
  <c r="I716" i="15"/>
  <c r="H716" i="15"/>
  <c r="AN716" i="15"/>
  <c r="AK722" i="15"/>
  <c r="AN722" i="15" s="1"/>
  <c r="H724" i="15"/>
  <c r="H727" i="15"/>
  <c r="I727" i="15"/>
  <c r="AN730" i="15"/>
  <c r="AH737" i="15"/>
  <c r="AH738" i="15"/>
  <c r="AN748" i="15"/>
  <c r="AH749" i="15"/>
  <c r="AH760" i="15"/>
  <c r="H761" i="15"/>
  <c r="I761" i="15"/>
  <c r="I763" i="15"/>
  <c r="H765" i="15"/>
  <c r="I765" i="15"/>
  <c r="I770" i="15"/>
  <c r="I775" i="15"/>
  <c r="H777" i="15"/>
  <c r="I777" i="15"/>
  <c r="I782" i="15"/>
  <c r="I787" i="15"/>
  <c r="H789" i="15"/>
  <c r="I789" i="15"/>
  <c r="F791" i="15"/>
  <c r="AK792" i="15"/>
  <c r="AH793" i="15"/>
  <c r="AN797" i="15"/>
  <c r="H798" i="15"/>
  <c r="AH802" i="15"/>
  <c r="I803" i="15"/>
  <c r="H803" i="15"/>
  <c r="I812" i="15"/>
  <c r="AH812" i="15"/>
  <c r="F813" i="15"/>
  <c r="I813" i="15"/>
  <c r="H813" i="15"/>
  <c r="AK822" i="15"/>
  <c r="AN823" i="15"/>
  <c r="I829" i="15"/>
  <c r="H829" i="15"/>
  <c r="AK834" i="15"/>
  <c r="AK837" i="15"/>
  <c r="AH841" i="15"/>
  <c r="I842" i="15"/>
  <c r="H842" i="15"/>
  <c r="I850" i="15"/>
  <c r="H852" i="15"/>
  <c r="I852" i="15"/>
  <c r="AN855" i="15"/>
  <c r="H872" i="15"/>
  <c r="I872" i="15"/>
  <c r="I873" i="15"/>
  <c r="H873" i="15"/>
  <c r="H874" i="15"/>
  <c r="I874" i="15"/>
  <c r="H909" i="15"/>
  <c r="F909" i="15"/>
  <c r="I909" i="15"/>
  <c r="F927" i="15"/>
  <c r="AK961" i="15"/>
  <c r="H963" i="15"/>
  <c r="I963" i="15"/>
  <c r="I988" i="15"/>
  <c r="I989" i="15"/>
  <c r="I990" i="15"/>
  <c r="AK993" i="15"/>
  <c r="AN997" i="15"/>
  <c r="H998" i="15"/>
  <c r="I998" i="15"/>
  <c r="H1012" i="15"/>
  <c r="I1012" i="15"/>
  <c r="AH1013" i="15"/>
  <c r="AN1013" i="15" s="1"/>
  <c r="H1014" i="15"/>
  <c r="I1014" i="15"/>
  <c r="I1027" i="15"/>
  <c r="H1027" i="15"/>
  <c r="F1027" i="15"/>
  <c r="AN492" i="15"/>
  <c r="AH507" i="15"/>
  <c r="AN507" i="15" s="1"/>
  <c r="AK524" i="15"/>
  <c r="AK532" i="15"/>
  <c r="AH535" i="15"/>
  <c r="AN535" i="15" s="1"/>
  <c r="AK536" i="15"/>
  <c r="AN536" i="15" s="1"/>
  <c r="AH540" i="15"/>
  <c r="AH550" i="15"/>
  <c r="AK559" i="15"/>
  <c r="AH562" i="15"/>
  <c r="AK572" i="15"/>
  <c r="AN572" i="15" s="1"/>
  <c r="AH575" i="15"/>
  <c r="AK580" i="15"/>
  <c r="AH582" i="15"/>
  <c r="AK584" i="15"/>
  <c r="AN584" i="15" s="1"/>
  <c r="AK587" i="15"/>
  <c r="AH591" i="15"/>
  <c r="AH594" i="15"/>
  <c r="AN594" i="15" s="1"/>
  <c r="AH600" i="15"/>
  <c r="AK609" i="15"/>
  <c r="AN609" i="15" s="1"/>
  <c r="AH611" i="15"/>
  <c r="AK613" i="15"/>
  <c r="AN613" i="15" s="1"/>
  <c r="AK616" i="15"/>
  <c r="AH618" i="15"/>
  <c r="AN618" i="15" s="1"/>
  <c r="AK625" i="15"/>
  <c r="AN625" i="15" s="1"/>
  <c r="AK627" i="15"/>
  <c r="AH634" i="15"/>
  <c r="AN634" i="15" s="1"/>
  <c r="AN635" i="15"/>
  <c r="AK640" i="15"/>
  <c r="AN645" i="15"/>
  <c r="AN651" i="15"/>
  <c r="AN653" i="15"/>
  <c r="AH664" i="15"/>
  <c r="AN664" i="15" s="1"/>
  <c r="AK665" i="15"/>
  <c r="AH680" i="15"/>
  <c r="AK681" i="15"/>
  <c r="AK688" i="15"/>
  <c r="AK696" i="15"/>
  <c r="AK700" i="15"/>
  <c r="AK704" i="15"/>
  <c r="AN704" i="15" s="1"/>
  <c r="AK712" i="15"/>
  <c r="AH719" i="15"/>
  <c r="AN719" i="15" s="1"/>
  <c r="AK720" i="15"/>
  <c r="AN720" i="15" s="1"/>
  <c r="AH727" i="15"/>
  <c r="AK728" i="15"/>
  <c r="AK742" i="15"/>
  <c r="AK750" i="15"/>
  <c r="AN750" i="15" s="1"/>
  <c r="AH753" i="15"/>
  <c r="AK754" i="15"/>
  <c r="AH757" i="15"/>
  <c r="AN757" i="15" s="1"/>
  <c r="AK758" i="15"/>
  <c r="AN758" i="15" s="1"/>
  <c r="AH765" i="15"/>
  <c r="AN765" i="15" s="1"/>
  <c r="AK770" i="15"/>
  <c r="AN776" i="15"/>
  <c r="AH777" i="15"/>
  <c r="AN777" i="15" s="1"/>
  <c r="AN779" i="15"/>
  <c r="AK782" i="15"/>
  <c r="AK788" i="15"/>
  <c r="AN788" i="15" s="1"/>
  <c r="AH789" i="15"/>
  <c r="AN789" i="15" s="1"/>
  <c r="AN791" i="15"/>
  <c r="AK794" i="15"/>
  <c r="AK800" i="15"/>
  <c r="AN800" i="15" s="1"/>
  <c r="AH801" i="15"/>
  <c r="AN801" i="15" s="1"/>
  <c r="AH803" i="15"/>
  <c r="AN803" i="15" s="1"/>
  <c r="AK811" i="15"/>
  <c r="AH813" i="15"/>
  <c r="AN813" i="15" s="1"/>
  <c r="AK814" i="15"/>
  <c r="AN814" i="15" s="1"/>
  <c r="AK819" i="15"/>
  <c r="AN819" i="15" s="1"/>
  <c r="AH820" i="15"/>
  <c r="AN820" i="15" s="1"/>
  <c r="AH822" i="15"/>
  <c r="AK825" i="15"/>
  <c r="AH829" i="15"/>
  <c r="AK830" i="15"/>
  <c r="AN834" i="15"/>
  <c r="AN837" i="15"/>
  <c r="AH844" i="15"/>
  <c r="AK845" i="15"/>
  <c r="AN851" i="15"/>
  <c r="AH852" i="15"/>
  <c r="AN852" i="15" s="1"/>
  <c r="AK853" i="15"/>
  <c r="H856" i="15"/>
  <c r="I856" i="15"/>
  <c r="AK864" i="15"/>
  <c r="AN864" i="15" s="1"/>
  <c r="AH879" i="15"/>
  <c r="AN879" i="15" s="1"/>
  <c r="I881" i="15"/>
  <c r="H881" i="15"/>
  <c r="AK884" i="15"/>
  <c r="AK886" i="15"/>
  <c r="AN893" i="15"/>
  <c r="AK901" i="15"/>
  <c r="F922" i="15"/>
  <c r="H922" i="15"/>
  <c r="AK930" i="15"/>
  <c r="AK937" i="15"/>
  <c r="AN938" i="15"/>
  <c r="I939" i="15"/>
  <c r="H939" i="15"/>
  <c r="F939" i="15"/>
  <c r="AK940" i="15"/>
  <c r="AN940" i="15" s="1"/>
  <c r="I960" i="15"/>
  <c r="H960" i="15"/>
  <c r="AN961" i="15"/>
  <c r="H966" i="15"/>
  <c r="I966" i="15"/>
  <c r="AK972" i="15"/>
  <c r="AN972" i="15" s="1"/>
  <c r="AH980" i="15"/>
  <c r="H981" i="15"/>
  <c r="F981" i="15"/>
  <c r="AH982" i="15"/>
  <c r="AN982" i="15" s="1"/>
  <c r="I993" i="15"/>
  <c r="H993" i="15"/>
  <c r="AK996" i="15"/>
  <c r="AH1001" i="15"/>
  <c r="AN1001" i="15" s="1"/>
  <c r="I1002" i="15"/>
  <c r="H1002" i="15"/>
  <c r="H1013" i="15"/>
  <c r="I1013" i="15"/>
  <c r="I1022" i="15"/>
  <c r="H1022" i="15"/>
  <c r="AN1031" i="15"/>
  <c r="I1034" i="15"/>
  <c r="H1034" i="15"/>
  <c r="I1041" i="15"/>
  <c r="H1041" i="15"/>
  <c r="I1045" i="15"/>
  <c r="H1045" i="15"/>
  <c r="I1054" i="15"/>
  <c r="H1054" i="15"/>
  <c r="H1060" i="15"/>
  <c r="I1060" i="15"/>
  <c r="F1060" i="15"/>
  <c r="AN1223" i="15"/>
  <c r="F1241" i="15"/>
  <c r="H1241" i="15"/>
  <c r="AH491" i="15"/>
  <c r="AH494" i="15"/>
  <c r="AN494" i="15" s="1"/>
  <c r="AK495" i="15"/>
  <c r="AK496" i="15"/>
  <c r="AN496" i="15" s="1"/>
  <c r="AK504" i="15"/>
  <c r="AK512" i="15"/>
  <c r="AH515" i="15"/>
  <c r="AH518" i="15"/>
  <c r="AN518" i="15" s="1"/>
  <c r="AK519" i="15"/>
  <c r="AN519" i="15" s="1"/>
  <c r="AH523" i="15"/>
  <c r="AH526" i="15"/>
  <c r="AN526" i="15" s="1"/>
  <c r="AK527" i="15"/>
  <c r="AH531" i="15"/>
  <c r="AK537" i="15"/>
  <c r="AN537" i="15" s="1"/>
  <c r="AK547" i="15"/>
  <c r="AH553" i="15"/>
  <c r="AN553" i="15" s="1"/>
  <c r="AK554" i="15"/>
  <c r="AN554" i="15" s="1"/>
  <c r="AH558" i="15"/>
  <c r="AK571" i="15"/>
  <c r="AK575" i="15"/>
  <c r="H582" i="15"/>
  <c r="AH586" i="15"/>
  <c r="AH589" i="15"/>
  <c r="AN589" i="15" s="1"/>
  <c r="AK591" i="15"/>
  <c r="AH595" i="15"/>
  <c r="AN595" i="15" s="1"/>
  <c r="AK597" i="15"/>
  <c r="AN597" i="15" s="1"/>
  <c r="AK600" i="15"/>
  <c r="F604" i="15"/>
  <c r="AK605" i="15"/>
  <c r="AN605" i="15" s="1"/>
  <c r="AH608" i="15"/>
  <c r="H611" i="15"/>
  <c r="AH615" i="15"/>
  <c r="AH619" i="15"/>
  <c r="AH624" i="15"/>
  <c r="AH627" i="15"/>
  <c r="AK628" i="15"/>
  <c r="H635" i="15"/>
  <c r="AK637" i="15"/>
  <c r="AN637" i="15" s="1"/>
  <c r="AH638" i="15"/>
  <c r="AN638" i="15" s="1"/>
  <c r="AH639" i="15"/>
  <c r="AN639" i="15" s="1"/>
  <c r="AH640" i="15"/>
  <c r="AN640" i="15" s="1"/>
  <c r="AK641" i="15"/>
  <c r="AN641" i="15" s="1"/>
  <c r="AK646" i="15"/>
  <c r="AK647" i="15"/>
  <c r="F648" i="15"/>
  <c r="AK649" i="15"/>
  <c r="AN649" i="15" s="1"/>
  <c r="F652" i="15"/>
  <c r="AK654" i="15"/>
  <c r="AH659" i="15"/>
  <c r="AN659" i="15" s="1"/>
  <c r="AH662" i="15"/>
  <c r="AH665" i="15"/>
  <c r="AN665" i="15" s="1"/>
  <c r="AK668" i="15"/>
  <c r="AH681" i="15"/>
  <c r="AN681" i="15" s="1"/>
  <c r="F683" i="15"/>
  <c r="AH684" i="15"/>
  <c r="AN684" i="15" s="1"/>
  <c r="F686" i="15"/>
  <c r="AH686" i="15"/>
  <c r="AH694" i="15"/>
  <c r="AN694" i="15" s="1"/>
  <c r="AH696" i="15"/>
  <c r="AK697" i="15"/>
  <c r="AH700" i="15"/>
  <c r="AK701" i="15"/>
  <c r="AH704" i="15"/>
  <c r="AK705" i="15"/>
  <c r="AK710" i="15"/>
  <c r="AN710" i="15" s="1"/>
  <c r="AH711" i="15"/>
  <c r="AN711" i="15" s="1"/>
  <c r="AH712" i="15"/>
  <c r="AK713" i="15"/>
  <c r="AK714" i="15"/>
  <c r="AN714" i="15" s="1"/>
  <c r="F715" i="15"/>
  <c r="AH717" i="15"/>
  <c r="AH720" i="15"/>
  <c r="AK721" i="15"/>
  <c r="AN721" i="15" s="1"/>
  <c r="AK724" i="15"/>
  <c r="AH728" i="15"/>
  <c r="AN728" i="15" s="1"/>
  <c r="AK729" i="15"/>
  <c r="AH733" i="15"/>
  <c r="AN733" i="15" s="1"/>
  <c r="AK738" i="15"/>
  <c r="F739" i="15"/>
  <c r="AH742" i="15"/>
  <c r="AN742" i="15" s="1"/>
  <c r="AK743" i="15"/>
  <c r="AN743" i="15" s="1"/>
  <c r="AK744" i="15"/>
  <c r="AN744" i="15" s="1"/>
  <c r="AH747" i="15"/>
  <c r="AH750" i="15"/>
  <c r="AK751" i="15"/>
  <c r="AN751" i="15" s="1"/>
  <c r="AK752" i="15"/>
  <c r="H754" i="15"/>
  <c r="AH754" i="15"/>
  <c r="AN754" i="15" s="1"/>
  <c r="AK755" i="15"/>
  <c r="AN755" i="15" s="1"/>
  <c r="AK756" i="15"/>
  <c r="AN756" i="15" s="1"/>
  <c r="H758" i="15"/>
  <c r="AH758" i="15"/>
  <c r="AK759" i="15"/>
  <c r="AN759" i="15" s="1"/>
  <c r="AK760" i="15"/>
  <c r="AH761" i="15"/>
  <c r="AN761" i="15" s="1"/>
  <c r="AH763" i="15"/>
  <c r="AK766" i="15"/>
  <c r="AN766" i="15" s="1"/>
  <c r="AH770" i="15"/>
  <c r="AN770" i="15" s="1"/>
  <c r="AK771" i="15"/>
  <c r="AH775" i="15"/>
  <c r="AN775" i="15" s="1"/>
  <c r="AK778" i="15"/>
  <c r="AH782" i="15"/>
  <c r="AK783" i="15"/>
  <c r="AN783" i="15" s="1"/>
  <c r="AH787" i="15"/>
  <c r="AN787" i="15" s="1"/>
  <c r="AK790" i="15"/>
  <c r="AN790" i="15" s="1"/>
  <c r="AH794" i="15"/>
  <c r="AK795" i="15"/>
  <c r="AH799" i="15"/>
  <c r="AN799" i="15" s="1"/>
  <c r="AH810" i="15"/>
  <c r="AN810" i="15" s="1"/>
  <c r="AK815" i="15"/>
  <c r="AN815" i="15" s="1"/>
  <c r="AN816" i="15"/>
  <c r="AH818" i="15"/>
  <c r="AH825" i="15"/>
  <c r="AN825" i="15" s="1"/>
  <c r="AK826" i="15"/>
  <c r="AK831" i="15"/>
  <c r="AN831" i="15" s="1"/>
  <c r="AN832" i="15"/>
  <c r="AK833" i="15"/>
  <c r="AN833" i="15" s="1"/>
  <c r="AK839" i="15"/>
  <c r="AN839" i="15" s="1"/>
  <c r="AH840" i="15"/>
  <c r="AN840" i="15" s="1"/>
  <c r="AK841" i="15"/>
  <c r="AH845" i="15"/>
  <c r="AN845" i="15" s="1"/>
  <c r="AK846" i="15"/>
  <c r="AH850" i="15"/>
  <c r="AN850" i="15" s="1"/>
  <c r="AH853" i="15"/>
  <c r="AN853" i="15" s="1"/>
  <c r="AK854" i="15"/>
  <c r="AN854" i="15" s="1"/>
  <c r="AK858" i="15"/>
  <c r="AH862" i="15"/>
  <c r="AH863" i="15"/>
  <c r="AN863" i="15" s="1"/>
  <c r="AK874" i="15"/>
  <c r="AK895" i="15"/>
  <c r="AK896" i="15"/>
  <c r="AH898" i="15"/>
  <c r="AN902" i="15"/>
  <c r="AH906" i="15"/>
  <c r="AN906" i="15" s="1"/>
  <c r="AN912" i="15"/>
  <c r="AK919" i="15"/>
  <c r="AN919" i="15" s="1"/>
  <c r="I925" i="15"/>
  <c r="H925" i="15"/>
  <c r="AH928" i="15"/>
  <c r="AN928" i="15" s="1"/>
  <c r="AK933" i="15"/>
  <c r="I935" i="15"/>
  <c r="H935" i="15"/>
  <c r="F935" i="15"/>
  <c r="AK936" i="15"/>
  <c r="AN936" i="15" s="1"/>
  <c r="AK939" i="15"/>
  <c r="AK942" i="15"/>
  <c r="H958" i="15"/>
  <c r="I958" i="15"/>
  <c r="AH967" i="15"/>
  <c r="AN967" i="15" s="1"/>
  <c r="I972" i="15"/>
  <c r="H972" i="15"/>
  <c r="AK981" i="15"/>
  <c r="AH984" i="15"/>
  <c r="AN984" i="15" s="1"/>
  <c r="I985" i="15"/>
  <c r="H985" i="15"/>
  <c r="AN992" i="15"/>
  <c r="H1000" i="15"/>
  <c r="I1000" i="15"/>
  <c r="AK1016" i="15"/>
  <c r="AH1017" i="15"/>
  <c r="AN1017" i="15" s="1"/>
  <c r="AH1018" i="15"/>
  <c r="H1019" i="15"/>
  <c r="I1019" i="15"/>
  <c r="AK1020" i="15"/>
  <c r="AN1020" i="15" s="1"/>
  <c r="AN1021" i="15"/>
  <c r="F1022" i="15"/>
  <c r="AH1028" i="15"/>
  <c r="I1029" i="15"/>
  <c r="H1029" i="15"/>
  <c r="AN1030" i="15"/>
  <c r="AN1032" i="15"/>
  <c r="AN1033" i="15"/>
  <c r="AK1037" i="15"/>
  <c r="F1054" i="15"/>
  <c r="H1057" i="15"/>
  <c r="I1057" i="15"/>
  <c r="H1069" i="15"/>
  <c r="I1069" i="15"/>
  <c r="F1069" i="15"/>
  <c r="AN1071" i="15"/>
  <c r="AN1081" i="15"/>
  <c r="AH1082" i="15"/>
  <c r="AN1082" i="15" s="1"/>
  <c r="I1083" i="15"/>
  <c r="H1083" i="15"/>
  <c r="AK1086" i="15"/>
  <c r="AN1086" i="15" s="1"/>
  <c r="H1091" i="15"/>
  <c r="I1091" i="15"/>
  <c r="H1146" i="15"/>
  <c r="I1146" i="15"/>
  <c r="AN1167" i="15"/>
  <c r="H1208" i="15"/>
  <c r="I1208" i="15"/>
  <c r="F1208" i="15"/>
  <c r="H1211" i="15"/>
  <c r="I1211" i="15"/>
  <c r="F1211" i="15"/>
  <c r="I1216" i="15"/>
  <c r="H1216" i="15"/>
  <c r="F1216" i="15"/>
  <c r="I1226" i="15"/>
  <c r="H1226" i="15"/>
  <c r="AH874" i="15"/>
  <c r="AK875" i="15"/>
  <c r="AK878" i="15"/>
  <c r="AN878" i="15" s="1"/>
  <c r="AH884" i="15"/>
  <c r="AN884" i="15" s="1"/>
  <c r="AH886" i="15"/>
  <c r="AN886" i="15" s="1"/>
  <c r="AH888" i="15"/>
  <c r="AH891" i="15"/>
  <c r="AK897" i="15"/>
  <c r="AN935" i="15"/>
  <c r="AN939" i="15"/>
  <c r="AN942" i="15"/>
  <c r="AH945" i="15"/>
  <c r="AN950" i="15"/>
  <c r="AH955" i="15"/>
  <c r="AN955" i="15" s="1"/>
  <c r="AK957" i="15"/>
  <c r="AN957" i="15" s="1"/>
  <c r="AH958" i="15"/>
  <c r="AN958" i="15" s="1"/>
  <c r="AK963" i="15"/>
  <c r="AK964" i="15"/>
  <c r="AK968" i="15"/>
  <c r="AK969" i="15"/>
  <c r="AN969" i="15" s="1"/>
  <c r="AH972" i="15"/>
  <c r="AH976" i="15"/>
  <c r="AK977" i="15"/>
  <c r="AN977" i="15" s="1"/>
  <c r="AH978" i="15"/>
  <c r="AK983" i="15"/>
  <c r="AH985" i="15"/>
  <c r="AK988" i="15"/>
  <c r="AN988" i="15" s="1"/>
  <c r="AK989" i="15"/>
  <c r="AK990" i="15"/>
  <c r="AN990" i="15" s="1"/>
  <c r="AH991" i="15"/>
  <c r="AN991" i="15" s="1"/>
  <c r="AH993" i="15"/>
  <c r="AN993" i="15" s="1"/>
  <c r="AK994" i="15"/>
  <c r="AK999" i="15"/>
  <c r="AN999" i="15" s="1"/>
  <c r="AH1000" i="15"/>
  <c r="AN1000" i="15" s="1"/>
  <c r="AH1002" i="15"/>
  <c r="AN1002" i="15" s="1"/>
  <c r="AK1003" i="15"/>
  <c r="AH1004" i="15"/>
  <c r="AN1004" i="15" s="1"/>
  <c r="AK1005" i="15"/>
  <c r="AK1010" i="15"/>
  <c r="AN1010" i="15" s="1"/>
  <c r="AK1011" i="15"/>
  <c r="AN1011" i="15" s="1"/>
  <c r="AH1016" i="15"/>
  <c r="AN1016" i="15" s="1"/>
  <c r="AK1017" i="15"/>
  <c r="AH1022" i="15"/>
  <c r="AN1022" i="15" s="1"/>
  <c r="AH1027" i="15"/>
  <c r="AN1027" i="15" s="1"/>
  <c r="AH1035" i="15"/>
  <c r="AH1038" i="15"/>
  <c r="AK1039" i="15"/>
  <c r="AN1039" i="15" s="1"/>
  <c r="AH1041" i="15"/>
  <c r="AK1044" i="15"/>
  <c r="AN1044" i="15" s="1"/>
  <c r="AK1046" i="15"/>
  <c r="AN1046" i="15" s="1"/>
  <c r="AH1051" i="15"/>
  <c r="AN1051" i="15" s="1"/>
  <c r="AK1052" i="15"/>
  <c r="AK1056" i="15"/>
  <c r="AN1056" i="15" s="1"/>
  <c r="AK1059" i="15"/>
  <c r="AN1059" i="15" s="1"/>
  <c r="AK1064" i="15"/>
  <c r="AN1064" i="15" s="1"/>
  <c r="AK1067" i="15"/>
  <c r="H1070" i="15"/>
  <c r="I1070" i="15"/>
  <c r="AK1077" i="15"/>
  <c r="AN1077" i="15" s="1"/>
  <c r="AK1080" i="15"/>
  <c r="AN1080" i="15" s="1"/>
  <c r="AN1105" i="15"/>
  <c r="AN1112" i="15"/>
  <c r="H1116" i="15"/>
  <c r="I1116" i="15"/>
  <c r="H1136" i="15"/>
  <c r="I1136" i="15"/>
  <c r="F1139" i="15"/>
  <c r="I1139" i="15"/>
  <c r="H1139" i="15"/>
  <c r="AN1143" i="15"/>
  <c r="H1145" i="15"/>
  <c r="I1145" i="15"/>
  <c r="H1147" i="15"/>
  <c r="I1147" i="15"/>
  <c r="AN1149" i="15"/>
  <c r="AN1152" i="15"/>
  <c r="I1159" i="15"/>
  <c r="H1159" i="15"/>
  <c r="AN1172" i="15"/>
  <c r="AN1174" i="15"/>
  <c r="F1177" i="15"/>
  <c r="I1177" i="15"/>
  <c r="H1177" i="15"/>
  <c r="AN1211" i="15"/>
  <c r="AN1220" i="15"/>
  <c r="H1223" i="15"/>
  <c r="I1223" i="15"/>
  <c r="F1223" i="15"/>
  <c r="I1261" i="15"/>
  <c r="H1261" i="15"/>
  <c r="H1262" i="15"/>
  <c r="I1262" i="15"/>
  <c r="AN1288" i="15"/>
  <c r="AH856" i="15"/>
  <c r="AN856" i="15" s="1"/>
  <c r="AK857" i="15"/>
  <c r="AN857" i="15" s="1"/>
  <c r="AH861" i="15"/>
  <c r="AN861" i="15" s="1"/>
  <c r="AK862" i="15"/>
  <c r="AH866" i="15"/>
  <c r="AN866" i="15" s="1"/>
  <c r="AK867" i="15"/>
  <c r="AN867" i="15" s="1"/>
  <c r="AH870" i="15"/>
  <c r="AN870" i="15" s="1"/>
  <c r="AK871" i="15"/>
  <c r="AN871" i="15" s="1"/>
  <c r="AH877" i="15"/>
  <c r="AK888" i="15"/>
  <c r="AH899" i="15"/>
  <c r="AN899" i="15" s="1"/>
  <c r="AK900" i="15"/>
  <c r="F904" i="15"/>
  <c r="AH904" i="15"/>
  <c r="AH914" i="15"/>
  <c r="AH923" i="15"/>
  <c r="AK924" i="15"/>
  <c r="AN924" i="15" s="1"/>
  <c r="AK927" i="15"/>
  <c r="AN927" i="15" s="1"/>
  <c r="H929" i="15"/>
  <c r="F931" i="15"/>
  <c r="I933" i="15"/>
  <c r="AH933" i="15"/>
  <c r="AN933" i="15" s="1"/>
  <c r="I937" i="15"/>
  <c r="AH937" i="15"/>
  <c r="F943" i="15"/>
  <c r="AH943" i="15"/>
  <c r="AK946" i="15"/>
  <c r="AN946" i="15" s="1"/>
  <c r="AK947" i="15"/>
  <c r="AN947" i="15" s="1"/>
  <c r="AH951" i="15"/>
  <c r="AN951" i="15" s="1"/>
  <c r="AK952" i="15"/>
  <c r="AH956" i="15"/>
  <c r="AN956" i="15" s="1"/>
  <c r="AK960" i="15"/>
  <c r="AN960" i="15" s="1"/>
  <c r="AH963" i="15"/>
  <c r="AK965" i="15"/>
  <c r="AN965" i="15" s="1"/>
  <c r="AN966" i="15"/>
  <c r="AH968" i="15"/>
  <c r="AK970" i="15"/>
  <c r="AN970" i="15" s="1"/>
  <c r="AN981" i="15"/>
  <c r="AH983" i="15"/>
  <c r="AK995" i="15"/>
  <c r="AN995" i="15" s="1"/>
  <c r="AN996" i="15"/>
  <c r="AH998" i="15"/>
  <c r="AN998" i="15" s="1"/>
  <c r="AK1006" i="15"/>
  <c r="AN1007" i="15"/>
  <c r="AH1009" i="15"/>
  <c r="AK1012" i="15"/>
  <c r="AN1012" i="15" s="1"/>
  <c r="AK1013" i="15"/>
  <c r="AK1018" i="15"/>
  <c r="AK1019" i="15"/>
  <c r="AN1019" i="15" s="1"/>
  <c r="AK1024" i="15"/>
  <c r="AK1029" i="15"/>
  <c r="AK1040" i="15"/>
  <c r="AK1047" i="15"/>
  <c r="AH1052" i="15"/>
  <c r="AN1052" i="15" s="1"/>
  <c r="AH1055" i="15"/>
  <c r="AN1055" i="15" s="1"/>
  <c r="AK1057" i="15"/>
  <c r="AN1057" i="15" s="1"/>
  <c r="AH1063" i="15"/>
  <c r="AN1063" i="15" s="1"/>
  <c r="AH1066" i="15"/>
  <c r="AN1066" i="15" s="1"/>
  <c r="AK1068" i="15"/>
  <c r="AN1068" i="15" s="1"/>
  <c r="AK1070" i="15"/>
  <c r="AN1070" i="15" s="1"/>
  <c r="AK1073" i="15"/>
  <c r="AN1073" i="15" s="1"/>
  <c r="I1077" i="15"/>
  <c r="H1077" i="15"/>
  <c r="I1088" i="15"/>
  <c r="H1088" i="15"/>
  <c r="AK1092" i="15"/>
  <c r="AN1092" i="15" s="1"/>
  <c r="I1101" i="15"/>
  <c r="H1101" i="15"/>
  <c r="F1101" i="15"/>
  <c r="I1122" i="15"/>
  <c r="H1122" i="15"/>
  <c r="F1122" i="15"/>
  <c r="I1130" i="15"/>
  <c r="H1130" i="15"/>
  <c r="F1130" i="15"/>
  <c r="AN1142" i="15"/>
  <c r="AN1146" i="15"/>
  <c r="AN1176" i="15"/>
  <c r="AN1178" i="15"/>
  <c r="AN1206" i="15"/>
  <c r="I1242" i="15"/>
  <c r="H1242" i="15"/>
  <c r="I1284" i="15"/>
  <c r="F1284" i="15"/>
  <c r="F1308" i="15"/>
  <c r="I1308" i="15"/>
  <c r="H1308" i="15"/>
  <c r="I1328" i="15"/>
  <c r="F1328" i="15"/>
  <c r="F1362" i="15"/>
  <c r="I1362" i="15"/>
  <c r="H1362" i="15"/>
  <c r="AK1094" i="15"/>
  <c r="AH1098" i="15"/>
  <c r="AN1098" i="15" s="1"/>
  <c r="AN1101" i="15"/>
  <c r="AK1102" i="15"/>
  <c r="AN1102" i="15" s="1"/>
  <c r="AH1106" i="15"/>
  <c r="AN1106" i="15" s="1"/>
  <c r="AN1109" i="15"/>
  <c r="AN1111" i="15"/>
  <c r="AN1113" i="15"/>
  <c r="AK1119" i="15"/>
  <c r="AK1123" i="15"/>
  <c r="AK1127" i="15"/>
  <c r="AK1131" i="15"/>
  <c r="AH1139" i="15"/>
  <c r="AK1150" i="15"/>
  <c r="AH1153" i="15"/>
  <c r="AN1153" i="15" s="1"/>
  <c r="AK1159" i="15"/>
  <c r="AN1170" i="15"/>
  <c r="AH1173" i="15"/>
  <c r="AN1173" i="15" s="1"/>
  <c r="AH1177" i="15"/>
  <c r="AK1217" i="15"/>
  <c r="AN1227" i="15"/>
  <c r="AH1228" i="15"/>
  <c r="AN1228" i="15" s="1"/>
  <c r="AK1229" i="15"/>
  <c r="AK1238" i="15"/>
  <c r="AK1243" i="15"/>
  <c r="AH1255" i="15"/>
  <c r="AN1255" i="15" s="1"/>
  <c r="F1256" i="15"/>
  <c r="H1256" i="15"/>
  <c r="AN1276" i="15"/>
  <c r="H1295" i="15"/>
  <c r="I1295" i="15"/>
  <c r="I1316" i="15"/>
  <c r="F1316" i="15"/>
  <c r="I1321" i="15"/>
  <c r="F1321" i="15"/>
  <c r="H1343" i="15"/>
  <c r="I1343" i="15"/>
  <c r="H1345" i="15"/>
  <c r="I1345" i="15"/>
  <c r="AN1387" i="15"/>
  <c r="AH1065" i="15"/>
  <c r="AN1065" i="15" s="1"/>
  <c r="AK1066" i="15"/>
  <c r="AK1069" i="15"/>
  <c r="AK1072" i="15"/>
  <c r="AN1072" i="15" s="1"/>
  <c r="AK1079" i="15"/>
  <c r="AN1079" i="15" s="1"/>
  <c r="AH1091" i="15"/>
  <c r="AN1091" i="15" s="1"/>
  <c r="AH1094" i="15"/>
  <c r="AN1094" i="15" s="1"/>
  <c r="AK1095" i="15"/>
  <c r="AN1095" i="15" s="1"/>
  <c r="F1097" i="15"/>
  <c r="H1099" i="15"/>
  <c r="AH1099" i="15"/>
  <c r="F1102" i="15"/>
  <c r="AH1102" i="15"/>
  <c r="AK1103" i="15"/>
  <c r="AK1107" i="15"/>
  <c r="AH1116" i="15"/>
  <c r="AN1116" i="15" s="1"/>
  <c r="F1119" i="15"/>
  <c r="AH1119" i="15"/>
  <c r="AK1120" i="15"/>
  <c r="F1123" i="15"/>
  <c r="AH1123" i="15"/>
  <c r="AK1124" i="15"/>
  <c r="F1127" i="15"/>
  <c r="AH1127" i="15"/>
  <c r="AN1127" i="15" s="1"/>
  <c r="AK1128" i="15"/>
  <c r="F1131" i="15"/>
  <c r="AH1131" i="15"/>
  <c r="AK1132" i="15"/>
  <c r="AH1134" i="15"/>
  <c r="AH1136" i="15"/>
  <c r="AN1136" i="15" s="1"/>
  <c r="AK1140" i="15"/>
  <c r="AK1145" i="15"/>
  <c r="AN1145" i="15" s="1"/>
  <c r="AK1146" i="15"/>
  <c r="AK1147" i="15"/>
  <c r="AH1150" i="15"/>
  <c r="AK1154" i="15"/>
  <c r="AH1159" i="15"/>
  <c r="AK1160" i="15"/>
  <c r="AH1161" i="15"/>
  <c r="AN1161" i="15" s="1"/>
  <c r="AK1162" i="15"/>
  <c r="AH1163" i="15"/>
  <c r="AN1163" i="15" s="1"/>
  <c r="AK1164" i="15"/>
  <c r="AH1165" i="15"/>
  <c r="AN1165" i="15" s="1"/>
  <c r="AK1166" i="15"/>
  <c r="I1168" i="15"/>
  <c r="AH1171" i="15"/>
  <c r="I1174" i="15"/>
  <c r="H1178" i="15"/>
  <c r="F1209" i="15"/>
  <c r="AK1210" i="15"/>
  <c r="AN1210" i="15" s="1"/>
  <c r="AK1213" i="15"/>
  <c r="AN1213" i="15" s="1"/>
  <c r="F1217" i="15"/>
  <c r="AH1217" i="15"/>
  <c r="AK1218" i="15"/>
  <c r="AN1218" i="15" s="1"/>
  <c r="F1220" i="15"/>
  <c r="AH1221" i="15"/>
  <c r="AN1221" i="15" s="1"/>
  <c r="AH1226" i="15"/>
  <c r="AN1226" i="15" s="1"/>
  <c r="AH1229" i="15"/>
  <c r="AK1230" i="15"/>
  <c r="AN1230" i="15" s="1"/>
  <c r="AK1233" i="15"/>
  <c r="AN1233" i="15" s="1"/>
  <c r="F1238" i="15"/>
  <c r="AH1238" i="15"/>
  <c r="AK1239" i="15"/>
  <c r="F1243" i="15"/>
  <c r="AH1243" i="15"/>
  <c r="AK1244" i="15"/>
  <c r="AH1245" i="15"/>
  <c r="AK1246" i="15"/>
  <c r="AN1246" i="15" s="1"/>
  <c r="AH1254" i="15"/>
  <c r="F1255" i="15"/>
  <c r="H1255" i="15"/>
  <c r="AH1257" i="15"/>
  <c r="AN1257" i="15" s="1"/>
  <c r="AH1258" i="15"/>
  <c r="AN1258" i="15" s="1"/>
  <c r="H1268" i="15"/>
  <c r="I1268" i="15"/>
  <c r="F1268" i="15"/>
  <c r="H1270" i="15"/>
  <c r="I1270" i="15"/>
  <c r="I1283" i="15"/>
  <c r="F1283" i="15"/>
  <c r="F1295" i="15"/>
  <c r="H1301" i="15"/>
  <c r="I1301" i="15"/>
  <c r="F1301" i="15"/>
  <c r="H1303" i="15"/>
  <c r="I1303" i="15"/>
  <c r="AN1306" i="15"/>
  <c r="H1307" i="15"/>
  <c r="I1307" i="15"/>
  <c r="F1307" i="15"/>
  <c r="I1318" i="15"/>
  <c r="F1318" i="15"/>
  <c r="H1347" i="15"/>
  <c r="I1347" i="15"/>
  <c r="H1349" i="15"/>
  <c r="I1349" i="15"/>
  <c r="AN1350" i="15"/>
  <c r="F1353" i="15"/>
  <c r="H1353" i="15"/>
  <c r="I1353" i="15"/>
  <c r="AN1354" i="15"/>
  <c r="AN1357" i="15"/>
  <c r="F1358" i="15"/>
  <c r="I1358" i="15"/>
  <c r="H1358" i="15"/>
  <c r="F1361" i="15"/>
  <c r="H1361" i="15"/>
  <c r="I1361" i="15"/>
  <c r="AN1362" i="15"/>
  <c r="AN1369" i="15"/>
  <c r="AH1084" i="15"/>
  <c r="AN1084" i="15" s="1"/>
  <c r="AK1085" i="15"/>
  <c r="AH1089" i="15"/>
  <c r="AN1089" i="15" s="1"/>
  <c r="AK1096" i="15"/>
  <c r="AN1096" i="15" s="1"/>
  <c r="I1097" i="15"/>
  <c r="I1099" i="15"/>
  <c r="AH1103" i="15"/>
  <c r="AK1104" i="15"/>
  <c r="AN1104" i="15" s="1"/>
  <c r="AH1107" i="15"/>
  <c r="AH1110" i="15"/>
  <c r="AK1111" i="15"/>
  <c r="AN1117" i="15"/>
  <c r="AH1120" i="15"/>
  <c r="AH1124" i="15"/>
  <c r="AN1124" i="15" s="1"/>
  <c r="AH1128" i="15"/>
  <c r="AN1128" i="15" s="1"/>
  <c r="AH1132" i="15"/>
  <c r="AN1132" i="15" s="1"/>
  <c r="AN1137" i="15"/>
  <c r="AH1140" i="15"/>
  <c r="AK1141" i="15"/>
  <c r="I1148" i="15"/>
  <c r="AN1148" i="15"/>
  <c r="AH1151" i="15"/>
  <c r="AH1154" i="15"/>
  <c r="AK1155" i="15"/>
  <c r="AN1155" i="15" s="1"/>
  <c r="AK1167" i="15"/>
  <c r="AK1168" i="15"/>
  <c r="AN1168" i="15" s="1"/>
  <c r="AK1171" i="15"/>
  <c r="AN1175" i="15"/>
  <c r="I1178" i="15"/>
  <c r="AH1180" i="15"/>
  <c r="AH1182" i="15"/>
  <c r="AN1182" i="15" s="1"/>
  <c r="AK1183" i="15"/>
  <c r="AN1183" i="15" s="1"/>
  <c r="AH1184" i="15"/>
  <c r="AN1184" i="15" s="1"/>
  <c r="AK1185" i="15"/>
  <c r="AH1186" i="15"/>
  <c r="AN1186" i="15" s="1"/>
  <c r="AK1187" i="15"/>
  <c r="AN1187" i="15" s="1"/>
  <c r="AH1188" i="15"/>
  <c r="AN1188" i="15" s="1"/>
  <c r="AK1189" i="15"/>
  <c r="AH1190" i="15"/>
  <c r="AN1190" i="15" s="1"/>
  <c r="AK1191" i="15"/>
  <c r="AN1191" i="15" s="1"/>
  <c r="AH1192" i="15"/>
  <c r="AN1192" i="15" s="1"/>
  <c r="AK1193" i="15"/>
  <c r="AH1194" i="15"/>
  <c r="AN1194" i="15" s="1"/>
  <c r="AK1195" i="15"/>
  <c r="AN1195" i="15" s="1"/>
  <c r="AH1196" i="15"/>
  <c r="AN1196" i="15" s="1"/>
  <c r="AK1197" i="15"/>
  <c r="AH1198" i="15"/>
  <c r="AN1198" i="15" s="1"/>
  <c r="AK1199" i="15"/>
  <c r="AN1199" i="15" s="1"/>
  <c r="AH1200" i="15"/>
  <c r="AN1200" i="15" s="1"/>
  <c r="AK1201" i="15"/>
  <c r="AH1202" i="15"/>
  <c r="AN1202" i="15" s="1"/>
  <c r="AK1203" i="15"/>
  <c r="AN1203" i="15" s="1"/>
  <c r="AH1204" i="15"/>
  <c r="AN1204" i="15" s="1"/>
  <c r="AK1205" i="15"/>
  <c r="AK1208" i="15"/>
  <c r="AN1208" i="15" s="1"/>
  <c r="I1209" i="15"/>
  <c r="AK1211" i="15"/>
  <c r="I1214" i="15"/>
  <c r="AN1214" i="15"/>
  <c r="AK1219" i="15"/>
  <c r="AN1219" i="15" s="1"/>
  <c r="I1220" i="15"/>
  <c r="AK1223" i="15"/>
  <c r="I1224" i="15"/>
  <c r="H1229" i="15"/>
  <c r="AK1231" i="15"/>
  <c r="AN1231" i="15" s="1"/>
  <c r="I1234" i="15"/>
  <c r="AN1234" i="15"/>
  <c r="AN1235" i="15"/>
  <c r="AH1239" i="15"/>
  <c r="AK1247" i="15"/>
  <c r="AN1247" i="15" s="1"/>
  <c r="I1248" i="15"/>
  <c r="F1254" i="15"/>
  <c r="H1254" i="15"/>
  <c r="AK1262" i="15"/>
  <c r="AN1262" i="15" s="1"/>
  <c r="F1270" i="15"/>
  <c r="AK1274" i="15"/>
  <c r="AN1274" i="15" s="1"/>
  <c r="H1276" i="15"/>
  <c r="I1276" i="15"/>
  <c r="F1276" i="15"/>
  <c r="H1278" i="15"/>
  <c r="I1278" i="15"/>
  <c r="I1293" i="15"/>
  <c r="H1293" i="15"/>
  <c r="AN1293" i="15"/>
  <c r="F1303" i="15"/>
  <c r="AH1321" i="15"/>
  <c r="AK1323" i="15"/>
  <c r="AH1324" i="15"/>
  <c r="AN1324" i="15" s="1"/>
  <c r="AK1326" i="15"/>
  <c r="I1332" i="15"/>
  <c r="F1332" i="15"/>
  <c r="I1338" i="15"/>
  <c r="I1339" i="15"/>
  <c r="I1340" i="15"/>
  <c r="I1341" i="15"/>
  <c r="H1342" i="15"/>
  <c r="I1342" i="15"/>
  <c r="AH1343" i="15"/>
  <c r="H1344" i="15"/>
  <c r="I1344" i="15"/>
  <c r="AH1345" i="15"/>
  <c r="AN1355" i="15"/>
  <c r="AN1363" i="15"/>
  <c r="AN1364" i="15"/>
  <c r="AH1259" i="15"/>
  <c r="AN1259" i="15" s="1"/>
  <c r="AN1266" i="15"/>
  <c r="AH1271" i="15"/>
  <c r="AN1271" i="15" s="1"/>
  <c r="AH1279" i="15"/>
  <c r="AN1279" i="15" s="1"/>
  <c r="AN1285" i="15"/>
  <c r="I1286" i="15"/>
  <c r="F1286" i="15"/>
  <c r="AK1287" i="15"/>
  <c r="AN1287" i="15" s="1"/>
  <c r="AK1292" i="15"/>
  <c r="AN1292" i="15" s="1"/>
  <c r="AN1299" i="15"/>
  <c r="AH1305" i="15"/>
  <c r="AN1305" i="15" s="1"/>
  <c r="I1306" i="15"/>
  <c r="H1306" i="15"/>
  <c r="AH1309" i="15"/>
  <c r="AK1310" i="15"/>
  <c r="AN1310" i="15" s="1"/>
  <c r="AH1311" i="15"/>
  <c r="AK1315" i="15"/>
  <c r="AH1316" i="15"/>
  <c r="AK1318" i="15"/>
  <c r="I1324" i="15"/>
  <c r="F1324" i="15"/>
  <c r="AH1329" i="15"/>
  <c r="AK1331" i="15"/>
  <c r="AH1332" i="15"/>
  <c r="AH1333" i="15"/>
  <c r="AN1333" i="15" s="1"/>
  <c r="AK1337" i="15"/>
  <c r="AN1337" i="15" s="1"/>
  <c r="AN1338" i="15"/>
  <c r="H1346" i="15"/>
  <c r="I1346" i="15"/>
  <c r="AK1346" i="15"/>
  <c r="AN1346" i="15" s="1"/>
  <c r="AH1347" i="15"/>
  <c r="AN1347" i="15" s="1"/>
  <c r="H1348" i="15"/>
  <c r="I1348" i="15"/>
  <c r="AK1348" i="15"/>
  <c r="AN1348" i="15" s="1"/>
  <c r="AH1349" i="15"/>
  <c r="AN1349" i="15" s="1"/>
  <c r="AK1366" i="15"/>
  <c r="AN1377" i="15"/>
  <c r="AN1385" i="15"/>
  <c r="AH1263" i="15"/>
  <c r="AN1264" i="15"/>
  <c r="AH1269" i="15"/>
  <c r="AN1269" i="15" s="1"/>
  <c r="AN1272" i="15"/>
  <c r="AH1277" i="15"/>
  <c r="AN1277" i="15" s="1"/>
  <c r="AN1281" i="15"/>
  <c r="I1282" i="15"/>
  <c r="F1282" i="15"/>
  <c r="AK1290" i="15"/>
  <c r="AN1290" i="15" s="1"/>
  <c r="AH1291" i="15"/>
  <c r="AN1291" i="15" s="1"/>
  <c r="AN1297" i="15"/>
  <c r="AH1304" i="15"/>
  <c r="AN1304" i="15" s="1"/>
  <c r="I1305" i="15"/>
  <c r="H1305" i="15"/>
  <c r="AK1312" i="15"/>
  <c r="AH1313" i="15"/>
  <c r="AN1313" i="15" s="1"/>
  <c r="AK1314" i="15"/>
  <c r="I1320" i="15"/>
  <c r="F1320" i="15"/>
  <c r="AH1325" i="15"/>
  <c r="AN1325" i="15" s="1"/>
  <c r="AK1327" i="15"/>
  <c r="AH1328" i="15"/>
  <c r="AK1330" i="15"/>
  <c r="AK1353" i="15"/>
  <c r="AN1353" i="15" s="1"/>
  <c r="F1355" i="15"/>
  <c r="H1355" i="15"/>
  <c r="AK1357" i="15"/>
  <c r="F1359" i="15"/>
  <c r="H1359" i="15"/>
  <c r="AK1361" i="15"/>
  <c r="AN1361" i="15" s="1"/>
  <c r="F1363" i="15"/>
  <c r="H1363" i="15"/>
  <c r="AN1368" i="15"/>
  <c r="AK1369" i="15"/>
  <c r="AH1370" i="15"/>
  <c r="AK1374" i="15"/>
  <c r="AN1374" i="15" s="1"/>
  <c r="AH1375" i="15"/>
  <c r="AK1382" i="15"/>
  <c r="AH1383" i="15"/>
  <c r="AK1260" i="15"/>
  <c r="AN1260" i="15" s="1"/>
  <c r="AH1280" i="15"/>
  <c r="AH1284" i="15"/>
  <c r="AK1288" i="15"/>
  <c r="AH1308" i="15"/>
  <c r="AH1312" i="15"/>
  <c r="AH1314" i="15"/>
  <c r="AN1314" i="15" s="1"/>
  <c r="AK1316" i="15"/>
  <c r="AH1318" i="15"/>
  <c r="AN1318" i="15" s="1"/>
  <c r="AK1320" i="15"/>
  <c r="AH1322" i="15"/>
  <c r="AN1322" i="15" s="1"/>
  <c r="AK1324" i="15"/>
  <c r="AH1326" i="15"/>
  <c r="AN1326" i="15" s="1"/>
  <c r="AK1328" i="15"/>
  <c r="AH1330" i="15"/>
  <c r="AK1332" i="15"/>
  <c r="AK1342" i="15"/>
  <c r="AN1342" i="15" s="1"/>
  <c r="AK1343" i="15"/>
  <c r="AK1344" i="15"/>
  <c r="AN1344" i="15" s="1"/>
  <c r="AK1345" i="15"/>
  <c r="AK1367" i="15"/>
  <c r="AK1371" i="15"/>
  <c r="AK1375" i="15"/>
  <c r="AK1379" i="15"/>
  <c r="AK1383" i="15"/>
  <c r="AK1387" i="15"/>
  <c r="AN7" i="15"/>
  <c r="AN10" i="15"/>
  <c r="AN12" i="15"/>
  <c r="AN13" i="15"/>
  <c r="AN20" i="15"/>
  <c r="AN32" i="15"/>
  <c r="AN37" i="15"/>
  <c r="AN40" i="15"/>
  <c r="AN45" i="15"/>
  <c r="AN46" i="15"/>
  <c r="AN58" i="15"/>
  <c r="AN62" i="15"/>
  <c r="AN101" i="15"/>
  <c r="AN104" i="15"/>
  <c r="AN106" i="15"/>
  <c r="AN109" i="15"/>
  <c r="AN137" i="15"/>
  <c r="AN159" i="15"/>
  <c r="AN187" i="15"/>
  <c r="AN192" i="15"/>
  <c r="AN201" i="15"/>
  <c r="AN212" i="15"/>
  <c r="AN8" i="15"/>
  <c r="AN24" i="15"/>
  <c r="AN34" i="15"/>
  <c r="AN35" i="15"/>
  <c r="AN52" i="15"/>
  <c r="AN65" i="15"/>
  <c r="AN73" i="15"/>
  <c r="AN76" i="15"/>
  <c r="AN81" i="15"/>
  <c r="AN89" i="15"/>
  <c r="AN92" i="15"/>
  <c r="AN97" i="15"/>
  <c r="AN107" i="15"/>
  <c r="AN117" i="15"/>
  <c r="AN126" i="15"/>
  <c r="AN131" i="15"/>
  <c r="AN140" i="15"/>
  <c r="AN145" i="15"/>
  <c r="AN151" i="15"/>
  <c r="AN152" i="15"/>
  <c r="AN167" i="15"/>
  <c r="AN172" i="15"/>
  <c r="AN175" i="15"/>
  <c r="AN180" i="15"/>
  <c r="AN183" i="15"/>
  <c r="AN194" i="15"/>
  <c r="I22" i="15"/>
  <c r="I228" i="15"/>
  <c r="H228" i="15"/>
  <c r="F228" i="15"/>
  <c r="I258" i="15"/>
  <c r="H258" i="15"/>
  <c r="F258" i="15"/>
  <c r="I353" i="15"/>
  <c r="H353" i="15"/>
  <c r="F353" i="15"/>
  <c r="H401" i="15"/>
  <c r="F401" i="15"/>
  <c r="I415" i="15"/>
  <c r="H415" i="15"/>
  <c r="F415" i="15"/>
  <c r="I419" i="15"/>
  <c r="H419" i="15"/>
  <c r="F419" i="15"/>
  <c r="I424" i="15"/>
  <c r="H424" i="15"/>
  <c r="F424" i="15"/>
  <c r="I440" i="15"/>
  <c r="H440" i="15"/>
  <c r="F440" i="15"/>
  <c r="I588" i="15"/>
  <c r="H588" i="15"/>
  <c r="I839" i="15"/>
  <c r="H839" i="15"/>
  <c r="I995" i="15"/>
  <c r="H995" i="15"/>
  <c r="I1079" i="15"/>
  <c r="H1079" i="15"/>
  <c r="I1085" i="15"/>
  <c r="H1085" i="15"/>
  <c r="F1085" i="15"/>
  <c r="I1222" i="15"/>
  <c r="H1222" i="15"/>
  <c r="I1365" i="15"/>
  <c r="H1365" i="15"/>
  <c r="F1365" i="15"/>
  <c r="I1369" i="15"/>
  <c r="H1369" i="15"/>
  <c r="F1369" i="15"/>
  <c r="I1373" i="15"/>
  <c r="H1373" i="15"/>
  <c r="F1373" i="15"/>
  <c r="I1377" i="15"/>
  <c r="H1377" i="15"/>
  <c r="F1377" i="15"/>
  <c r="I1381" i="15"/>
  <c r="H1381" i="15"/>
  <c r="F1381" i="15"/>
  <c r="F2" i="15"/>
  <c r="F3" i="15"/>
  <c r="F12" i="15"/>
  <c r="F13" i="15"/>
  <c r="H16" i="15"/>
  <c r="H20" i="15"/>
  <c r="I23" i="15"/>
  <c r="I24" i="15"/>
  <c r="F26" i="15"/>
  <c r="H29" i="15"/>
  <c r="F30" i="15"/>
  <c r="H33" i="15"/>
  <c r="F35" i="15"/>
  <c r="H38" i="15"/>
  <c r="F39" i="15"/>
  <c r="H45" i="15"/>
  <c r="F46" i="15"/>
  <c r="H49" i="15"/>
  <c r="F50" i="15"/>
  <c r="H53" i="15"/>
  <c r="F54" i="15"/>
  <c r="H57" i="15"/>
  <c r="F58" i="15"/>
  <c r="H61" i="15"/>
  <c r="F62" i="15"/>
  <c r="H65" i="15"/>
  <c r="F66" i="15"/>
  <c r="H70" i="15"/>
  <c r="H71" i="15"/>
  <c r="H72" i="15"/>
  <c r="H73" i="15"/>
  <c r="F74" i="15"/>
  <c r="H77" i="15"/>
  <c r="F78" i="15"/>
  <c r="H81" i="15"/>
  <c r="F82" i="15"/>
  <c r="H85" i="15"/>
  <c r="F86" i="15"/>
  <c r="H89" i="15"/>
  <c r="F90" i="15"/>
  <c r="H93" i="15"/>
  <c r="F94" i="15"/>
  <c r="H97" i="15"/>
  <c r="H101" i="15"/>
  <c r="F102" i="15"/>
  <c r="H105" i="15"/>
  <c r="H106" i="15"/>
  <c r="F111" i="15"/>
  <c r="I113" i="15"/>
  <c r="F115" i="15"/>
  <c r="H118" i="15"/>
  <c r="F119" i="15"/>
  <c r="I120" i="15"/>
  <c r="H121" i="15"/>
  <c r="F122" i="15"/>
  <c r="F124" i="15"/>
  <c r="I126" i="15"/>
  <c r="F128" i="15"/>
  <c r="F129" i="15"/>
  <c r="I131" i="15"/>
  <c r="F133" i="15"/>
  <c r="H136" i="15"/>
  <c r="H140" i="15"/>
  <c r="H144" i="15"/>
  <c r="F146" i="15"/>
  <c r="H151" i="15"/>
  <c r="F152" i="15"/>
  <c r="F153" i="15"/>
  <c r="H156" i="15"/>
  <c r="H160" i="15"/>
  <c r="H164" i="15"/>
  <c r="F165" i="15"/>
  <c r="H168" i="15"/>
  <c r="F169" i="15"/>
  <c r="H172" i="15"/>
  <c r="F173" i="15"/>
  <c r="H176" i="15"/>
  <c r="F177" i="15"/>
  <c r="H180" i="15"/>
  <c r="F181" i="15"/>
  <c r="H184" i="15"/>
  <c r="H188" i="15"/>
  <c r="H193" i="15"/>
  <c r="H194" i="15"/>
  <c r="H198" i="15"/>
  <c r="F199" i="15"/>
  <c r="H202" i="15"/>
  <c r="H207" i="15"/>
  <c r="F208" i="15"/>
  <c r="H211" i="15"/>
  <c r="I219" i="15"/>
  <c r="H219" i="15"/>
  <c r="AK226" i="15"/>
  <c r="AN227" i="15"/>
  <c r="I245" i="15"/>
  <c r="H245" i="15"/>
  <c r="F245" i="15"/>
  <c r="AH246" i="15"/>
  <c r="AN246" i="15" s="1"/>
  <c r="I250" i="15"/>
  <c r="H250" i="15"/>
  <c r="I254" i="15"/>
  <c r="H254" i="15"/>
  <c r="F254" i="15"/>
  <c r="AH255" i="15"/>
  <c r="AN255" i="15" s="1"/>
  <c r="AK256" i="15"/>
  <c r="AN256" i="15" s="1"/>
  <c r="AN257" i="15"/>
  <c r="I272" i="15"/>
  <c r="H272" i="15"/>
  <c r="F272" i="15"/>
  <c r="AH273" i="15"/>
  <c r="AN273" i="15" s="1"/>
  <c r="AK274" i="15"/>
  <c r="AN275" i="15"/>
  <c r="AH277" i="15"/>
  <c r="AN277" i="15" s="1"/>
  <c r="AK278" i="15"/>
  <c r="AN278" i="15" s="1"/>
  <c r="AN279" i="15"/>
  <c r="I306" i="15"/>
  <c r="H306" i="15"/>
  <c r="F306" i="15"/>
  <c r="I324" i="15"/>
  <c r="H324" i="15"/>
  <c r="F324" i="15"/>
  <c r="I349" i="15"/>
  <c r="H349" i="15"/>
  <c r="F349" i="15"/>
  <c r="I397" i="15"/>
  <c r="H397" i="15"/>
  <c r="F397" i="15"/>
  <c r="I409" i="15"/>
  <c r="H409" i="15"/>
  <c r="F409" i="15"/>
  <c r="H423" i="15"/>
  <c r="F423" i="15"/>
  <c r="I428" i="15"/>
  <c r="H428" i="15"/>
  <c r="F428" i="15"/>
  <c r="AN457" i="15"/>
  <c r="H463" i="15"/>
  <c r="F463" i="15"/>
  <c r="I548" i="15"/>
  <c r="H548" i="15"/>
  <c r="F548" i="15"/>
  <c r="I601" i="15"/>
  <c r="H601" i="15"/>
  <c r="I642" i="15"/>
  <c r="H642" i="15"/>
  <c r="H224" i="15"/>
  <c r="F224" i="15"/>
  <c r="I276" i="15"/>
  <c r="H276" i="15"/>
  <c r="I280" i="15"/>
  <c r="H280" i="15"/>
  <c r="F280" i="15"/>
  <c r="AN322" i="15"/>
  <c r="I358" i="15"/>
  <c r="H358" i="15"/>
  <c r="F358" i="15"/>
  <c r="I386" i="15"/>
  <c r="H386" i="15"/>
  <c r="I455" i="15"/>
  <c r="H455" i="15"/>
  <c r="F455" i="15"/>
  <c r="I1385" i="15"/>
  <c r="H1385" i="15"/>
  <c r="F1385" i="15"/>
  <c r="H2" i="15"/>
  <c r="H3" i="15"/>
  <c r="H4" i="15"/>
  <c r="H8" i="15"/>
  <c r="H12" i="15"/>
  <c r="H13" i="15"/>
  <c r="H17" i="15"/>
  <c r="I20" i="15"/>
  <c r="H30" i="15"/>
  <c r="I33" i="15"/>
  <c r="H35" i="15"/>
  <c r="H39" i="15"/>
  <c r="H46" i="15"/>
  <c r="H50" i="15"/>
  <c r="H54" i="15"/>
  <c r="H58" i="15"/>
  <c r="H62" i="15"/>
  <c r="H66" i="15"/>
  <c r="H74" i="15"/>
  <c r="H78" i="15"/>
  <c r="H82" i="15"/>
  <c r="H86" i="15"/>
  <c r="H90" i="15"/>
  <c r="H94" i="15"/>
  <c r="H98" i="15"/>
  <c r="H102" i="15"/>
  <c r="H107" i="15"/>
  <c r="H111" i="15"/>
  <c r="H115" i="15"/>
  <c r="H119" i="15"/>
  <c r="H122" i="15"/>
  <c r="H124" i="15"/>
  <c r="H128" i="15"/>
  <c r="H129" i="15"/>
  <c r="H133" i="15"/>
  <c r="H137" i="15"/>
  <c r="H146" i="15"/>
  <c r="H153" i="15"/>
  <c r="H157" i="15"/>
  <c r="H161" i="15"/>
  <c r="H165" i="15"/>
  <c r="H169" i="15"/>
  <c r="H173" i="15"/>
  <c r="H177" i="15"/>
  <c r="H181" i="15"/>
  <c r="H185" i="15"/>
  <c r="H189" i="15"/>
  <c r="H195" i="15"/>
  <c r="H199" i="15"/>
  <c r="H203" i="15"/>
  <c r="H208" i="15"/>
  <c r="H212" i="15"/>
  <c r="AK215" i="15"/>
  <c r="AN215" i="15" s="1"/>
  <c r="AH217" i="15"/>
  <c r="AN217" i="15" s="1"/>
  <c r="AN222" i="15"/>
  <c r="I223" i="15"/>
  <c r="H223" i="15"/>
  <c r="AN230" i="15"/>
  <c r="I237" i="15"/>
  <c r="H237" i="15"/>
  <c r="I241" i="15"/>
  <c r="H241" i="15"/>
  <c r="F241" i="15"/>
  <c r="AH242" i="15"/>
  <c r="AN242" i="15" s="1"/>
  <c r="AK243" i="15"/>
  <c r="AN243" i="15" s="1"/>
  <c r="AN244" i="15"/>
  <c r="AH247" i="15"/>
  <c r="AN247" i="15" s="1"/>
  <c r="AK248" i="15"/>
  <c r="AN248" i="15" s="1"/>
  <c r="AN249" i="15"/>
  <c r="AH251" i="15"/>
  <c r="AN251" i="15" s="1"/>
  <c r="AK252" i="15"/>
  <c r="AN252" i="15" s="1"/>
  <c r="AN253" i="15"/>
  <c r="AN260" i="15"/>
  <c r="I267" i="15"/>
  <c r="H267" i="15"/>
  <c r="I271" i="15"/>
  <c r="H271" i="15"/>
  <c r="F271" i="15"/>
  <c r="AN271" i="15"/>
  <c r="AN282" i="15"/>
  <c r="I288" i="15"/>
  <c r="H288" i="15"/>
  <c r="I292" i="15"/>
  <c r="H292" i="15"/>
  <c r="I296" i="15"/>
  <c r="H296" i="15"/>
  <c r="AN308" i="15"/>
  <c r="I310" i="15"/>
  <c r="H310" i="15"/>
  <c r="F310" i="15"/>
  <c r="AN314" i="15"/>
  <c r="I316" i="15"/>
  <c r="H316" i="15"/>
  <c r="F316" i="15"/>
  <c r="AH321" i="15"/>
  <c r="AN321" i="15" s="1"/>
  <c r="AK322" i="15"/>
  <c r="AN323" i="15"/>
  <c r="AN326" i="15"/>
  <c r="I328" i="15"/>
  <c r="H328" i="15"/>
  <c r="F328" i="15"/>
  <c r="AN330" i="15"/>
  <c r="I332" i="15"/>
  <c r="H332" i="15"/>
  <c r="F332" i="15"/>
  <c r="AN334" i="15"/>
  <c r="I340" i="15"/>
  <c r="H340" i="15"/>
  <c r="F340" i="15"/>
  <c r="I341" i="15"/>
  <c r="H341" i="15"/>
  <c r="I345" i="15"/>
  <c r="H345" i="15"/>
  <c r="F345" i="15"/>
  <c r="AH346" i="15"/>
  <c r="AN346" i="15" s="1"/>
  <c r="AK347" i="15"/>
  <c r="AN347" i="15" s="1"/>
  <c r="AN348" i="15"/>
  <c r="AN360" i="15"/>
  <c r="I366" i="15"/>
  <c r="H366" i="15"/>
  <c r="F366" i="15"/>
  <c r="AH367" i="15"/>
  <c r="AN367" i="15" s="1"/>
  <c r="AK368" i="15"/>
  <c r="AN368" i="15" s="1"/>
  <c r="AN369" i="15"/>
  <c r="AN371" i="15"/>
  <c r="AN375" i="15"/>
  <c r="I378" i="15"/>
  <c r="H378" i="15"/>
  <c r="F378" i="15"/>
  <c r="AN380" i="15"/>
  <c r="AH383" i="15"/>
  <c r="AN383" i="15" s="1"/>
  <c r="AN388" i="15"/>
  <c r="I394" i="15"/>
  <c r="H394" i="15"/>
  <c r="I395" i="15"/>
  <c r="H395" i="15"/>
  <c r="I396" i="15"/>
  <c r="H396" i="15"/>
  <c r="F396" i="15"/>
  <c r="AN396" i="15"/>
  <c r="AN403" i="15"/>
  <c r="AN408" i="15"/>
  <c r="AK413" i="15"/>
  <c r="AN413" i="15" s="1"/>
  <c r="AK417" i="15"/>
  <c r="AK421" i="15"/>
  <c r="AN421" i="15" s="1"/>
  <c r="AK426" i="15"/>
  <c r="AN426" i="15" s="1"/>
  <c r="AN427" i="15"/>
  <c r="I432" i="15"/>
  <c r="H432" i="15"/>
  <c r="F432" i="15"/>
  <c r="AN434" i="15"/>
  <c r="AH437" i="15"/>
  <c r="AN437" i="15" s="1"/>
  <c r="AN456" i="15"/>
  <c r="AN465" i="15"/>
  <c r="AK466" i="15"/>
  <c r="I471" i="15"/>
  <c r="H471" i="15"/>
  <c r="F471" i="15"/>
  <c r="AN484" i="15"/>
  <c r="AN493" i="15"/>
  <c r="H497" i="15"/>
  <c r="F497" i="15"/>
  <c r="I497" i="15"/>
  <c r="I505" i="15"/>
  <c r="H505" i="15"/>
  <c r="F505" i="15"/>
  <c r="I544" i="15"/>
  <c r="H544" i="15"/>
  <c r="AN588" i="15"/>
  <c r="I651" i="15"/>
  <c r="H651" i="15"/>
  <c r="AK218" i="15"/>
  <c r="AN218" i="15" s="1"/>
  <c r="H220" i="15"/>
  <c r="F220" i="15"/>
  <c r="AH221" i="15"/>
  <c r="AN221" i="15" s="1"/>
  <c r="AN226" i="15"/>
  <c r="AH229" i="15"/>
  <c r="AN229" i="15" s="1"/>
  <c r="I233" i="15"/>
  <c r="H233" i="15"/>
  <c r="F233" i="15"/>
  <c r="AH234" i="15"/>
  <c r="AN234" i="15" s="1"/>
  <c r="AK235" i="15"/>
  <c r="AN235" i="15" s="1"/>
  <c r="AN236" i="15"/>
  <c r="AH238" i="15"/>
  <c r="AN238" i="15" s="1"/>
  <c r="AK239" i="15"/>
  <c r="AN240" i="15"/>
  <c r="I262" i="15"/>
  <c r="H262" i="15"/>
  <c r="F262" i="15"/>
  <c r="AH263" i="15"/>
  <c r="AN263" i="15" s="1"/>
  <c r="AK264" i="15"/>
  <c r="AN264" i="15" s="1"/>
  <c r="AK265" i="15"/>
  <c r="AN265" i="15" s="1"/>
  <c r="AN266" i="15"/>
  <c r="AH268" i="15"/>
  <c r="AN268" i="15" s="1"/>
  <c r="AK269" i="15"/>
  <c r="AN269" i="15" s="1"/>
  <c r="AN270" i="15"/>
  <c r="AN274" i="15"/>
  <c r="I284" i="15"/>
  <c r="H284" i="15"/>
  <c r="F284" i="15"/>
  <c r="AH285" i="15"/>
  <c r="AN285" i="15" s="1"/>
  <c r="AK286" i="15"/>
  <c r="AN286" i="15" s="1"/>
  <c r="AN287" i="15"/>
  <c r="AH289" i="15"/>
  <c r="AN289" i="15" s="1"/>
  <c r="AK290" i="15"/>
  <c r="AN290" i="15" s="1"/>
  <c r="AN291" i="15"/>
  <c r="AH293" i="15"/>
  <c r="AN293" i="15" s="1"/>
  <c r="AK294" i="15"/>
  <c r="AN294" i="15" s="1"/>
  <c r="AN295" i="15"/>
  <c r="AH297" i="15"/>
  <c r="AN297" i="15" s="1"/>
  <c r="AK298" i="15"/>
  <c r="AN298" i="15" s="1"/>
  <c r="AN299" i="15"/>
  <c r="AH301" i="15"/>
  <c r="AN301" i="15" s="1"/>
  <c r="AH303" i="15"/>
  <c r="AN303" i="15" s="1"/>
  <c r="AK304" i="15"/>
  <c r="AN304" i="15" s="1"/>
  <c r="I320" i="15"/>
  <c r="H320" i="15"/>
  <c r="F320" i="15"/>
  <c r="AN327" i="15"/>
  <c r="AN331" i="15"/>
  <c r="I336" i="15"/>
  <c r="H336" i="15"/>
  <c r="AH337" i="15"/>
  <c r="AN337" i="15" s="1"/>
  <c r="AK338" i="15"/>
  <c r="AN338" i="15" s="1"/>
  <c r="AN339" i="15"/>
  <c r="AH342" i="15"/>
  <c r="AN342" i="15" s="1"/>
  <c r="AK343" i="15"/>
  <c r="AN343" i="15" s="1"/>
  <c r="AN344" i="15"/>
  <c r="I362" i="15"/>
  <c r="H362" i="15"/>
  <c r="F362" i="15"/>
  <c r="AH363" i="15"/>
  <c r="AN363" i="15" s="1"/>
  <c r="AK364" i="15"/>
  <c r="AN364" i="15" s="1"/>
  <c r="AN365" i="15"/>
  <c r="I373" i="15"/>
  <c r="H373" i="15"/>
  <c r="H377" i="15"/>
  <c r="F377" i="15"/>
  <c r="I382" i="15"/>
  <c r="H382" i="15"/>
  <c r="F382" i="15"/>
  <c r="I390" i="15"/>
  <c r="H390" i="15"/>
  <c r="F390" i="15"/>
  <c r="AH391" i="15"/>
  <c r="AN391" i="15" s="1"/>
  <c r="AK392" i="15"/>
  <c r="AN392" i="15" s="1"/>
  <c r="AN393" i="15"/>
  <c r="AN394" i="15"/>
  <c r="AN395" i="15"/>
  <c r="I405" i="15"/>
  <c r="H405" i="15"/>
  <c r="AH406" i="15"/>
  <c r="AN406" i="15" s="1"/>
  <c r="AK407" i="15"/>
  <c r="AH411" i="15"/>
  <c r="AN411" i="15" s="1"/>
  <c r="AK412" i="15"/>
  <c r="AN412" i="15" s="1"/>
  <c r="AH416" i="15"/>
  <c r="AN416" i="15" s="1"/>
  <c r="AH420" i="15"/>
  <c r="AN420" i="15" s="1"/>
  <c r="AH425" i="15"/>
  <c r="AN425" i="15" s="1"/>
  <c r="AK430" i="15"/>
  <c r="AN430" i="15" s="1"/>
  <c r="I436" i="15"/>
  <c r="H436" i="15"/>
  <c r="F436" i="15"/>
  <c r="AH441" i="15"/>
  <c r="AN441" i="15" s="1"/>
  <c r="AK442" i="15"/>
  <c r="AN442" i="15" s="1"/>
  <c r="I447" i="15"/>
  <c r="H447" i="15"/>
  <c r="F447" i="15"/>
  <c r="AN464" i="15"/>
  <c r="AK474" i="15"/>
  <c r="I479" i="15"/>
  <c r="H479" i="15"/>
  <c r="F479" i="15"/>
  <c r="AK486" i="15"/>
  <c r="I501" i="15"/>
  <c r="H501" i="15"/>
  <c r="I525" i="15"/>
  <c r="H525" i="15"/>
  <c r="F525" i="15"/>
  <c r="I542" i="15"/>
  <c r="H542" i="15"/>
  <c r="I593" i="15"/>
  <c r="H593" i="15"/>
  <c r="AN601" i="15"/>
  <c r="I613" i="15"/>
  <c r="H613" i="15"/>
  <c r="F613" i="15"/>
  <c r="H227" i="15"/>
  <c r="H231" i="15"/>
  <c r="H232" i="15"/>
  <c r="H236" i="15"/>
  <c r="H240" i="15"/>
  <c r="H244" i="15"/>
  <c r="H249" i="15"/>
  <c r="H253" i="15"/>
  <c r="H257" i="15"/>
  <c r="H261" i="15"/>
  <c r="H266" i="15"/>
  <c r="H270" i="15"/>
  <c r="H275" i="15"/>
  <c r="H279" i="15"/>
  <c r="H283" i="15"/>
  <c r="H287" i="15"/>
  <c r="H291" i="15"/>
  <c r="H295" i="15"/>
  <c r="H299" i="15"/>
  <c r="H305" i="15"/>
  <c r="H309" i="15"/>
  <c r="H315" i="15"/>
  <c r="H319" i="15"/>
  <c r="H323" i="15"/>
  <c r="H327" i="15"/>
  <c r="I330" i="15"/>
  <c r="H331" i="15"/>
  <c r="I334" i="15"/>
  <c r="H339" i="15"/>
  <c r="H344" i="15"/>
  <c r="H348" i="15"/>
  <c r="H352" i="15"/>
  <c r="H357" i="15"/>
  <c r="H361" i="15"/>
  <c r="H365" i="15"/>
  <c r="H369" i="15"/>
  <c r="H372" i="15"/>
  <c r="I380" i="15"/>
  <c r="I384" i="15"/>
  <c r="H389" i="15"/>
  <c r="H393" i="15"/>
  <c r="H400" i="15"/>
  <c r="H404" i="15"/>
  <c r="H408" i="15"/>
  <c r="H413" i="15"/>
  <c r="H414" i="15"/>
  <c r="I417" i="15"/>
  <c r="H418" i="15"/>
  <c r="I421" i="15"/>
  <c r="I426" i="15"/>
  <c r="I430" i="15"/>
  <c r="I434" i="15"/>
  <c r="I438" i="15"/>
  <c r="I448" i="15"/>
  <c r="I449" i="15"/>
  <c r="AH450" i="15"/>
  <c r="AN450" i="15" s="1"/>
  <c r="I456" i="15"/>
  <c r="I457" i="15"/>
  <c r="AH458" i="15"/>
  <c r="AN458" i="15" s="1"/>
  <c r="I464" i="15"/>
  <c r="I465" i="15"/>
  <c r="AH466" i="15"/>
  <c r="AN466" i="15" s="1"/>
  <c r="I472" i="15"/>
  <c r="I473" i="15"/>
  <c r="AH474" i="15"/>
  <c r="I480" i="15"/>
  <c r="H483" i="15"/>
  <c r="AH486" i="15"/>
  <c r="I492" i="15"/>
  <c r="H492" i="15"/>
  <c r="AH498" i="15"/>
  <c r="AN498" i="15" s="1"/>
  <c r="AK499" i="15"/>
  <c r="AN499" i="15" s="1"/>
  <c r="AN500" i="15"/>
  <c r="AH502" i="15"/>
  <c r="AN502" i="15" s="1"/>
  <c r="AK503" i="15"/>
  <c r="AN504" i="15"/>
  <c r="I521" i="15"/>
  <c r="H521" i="15"/>
  <c r="F521" i="15"/>
  <c r="AH522" i="15"/>
  <c r="AN522" i="15" s="1"/>
  <c r="AK523" i="15"/>
  <c r="AN524" i="15"/>
  <c r="I538" i="15"/>
  <c r="H538" i="15"/>
  <c r="F538" i="15"/>
  <c r="AH539" i="15"/>
  <c r="AN539" i="15" s="1"/>
  <c r="AK540" i="15"/>
  <c r="AN540" i="15" s="1"/>
  <c r="AN541" i="15"/>
  <c r="AN543" i="15"/>
  <c r="AH545" i="15"/>
  <c r="AN545" i="15" s="1"/>
  <c r="AK546" i="15"/>
  <c r="AN546" i="15" s="1"/>
  <c r="AN547" i="15"/>
  <c r="I580" i="15"/>
  <c r="H580" i="15"/>
  <c r="F580" i="15"/>
  <c r="AH585" i="15"/>
  <c r="AN585" i="15" s="1"/>
  <c r="AK586" i="15"/>
  <c r="AN586" i="15" s="1"/>
  <c r="AN587" i="15"/>
  <c r="AN592" i="15"/>
  <c r="AH598" i="15"/>
  <c r="AN598" i="15" s="1"/>
  <c r="AK599" i="15"/>
  <c r="AN600" i="15"/>
  <c r="AK611" i="15"/>
  <c r="AN612" i="15"/>
  <c r="I617" i="15"/>
  <c r="H617" i="15"/>
  <c r="F617" i="15"/>
  <c r="I625" i="15"/>
  <c r="H625" i="15"/>
  <c r="AH626" i="15"/>
  <c r="AN626" i="15" s="1"/>
  <c r="AN628" i="15"/>
  <c r="I629" i="15"/>
  <c r="H629" i="15"/>
  <c r="AH630" i="15"/>
  <c r="AN630" i="15" s="1"/>
  <c r="AN632" i="15"/>
  <c r="I633" i="15"/>
  <c r="H633" i="15"/>
  <c r="F633" i="15"/>
  <c r="AN644" i="15"/>
  <c r="AN680" i="15"/>
  <c r="I714" i="15"/>
  <c r="H714" i="15"/>
  <c r="F714" i="15"/>
  <c r="I744" i="15"/>
  <c r="H744" i="15"/>
  <c r="F744" i="15"/>
  <c r="I855" i="15"/>
  <c r="H855" i="15"/>
  <c r="AN875" i="15"/>
  <c r="I400" i="15"/>
  <c r="AN482" i="15"/>
  <c r="AN495" i="15"/>
  <c r="I496" i="15"/>
  <c r="H496" i="15"/>
  <c r="I513" i="15"/>
  <c r="H513" i="15"/>
  <c r="I517" i="15"/>
  <c r="H517" i="15"/>
  <c r="F517" i="15"/>
  <c r="AN527" i="15"/>
  <c r="I533" i="15"/>
  <c r="H533" i="15"/>
  <c r="F533" i="15"/>
  <c r="AN550" i="15"/>
  <c r="I560" i="15"/>
  <c r="H560" i="15"/>
  <c r="I564" i="15"/>
  <c r="H564" i="15"/>
  <c r="I568" i="15"/>
  <c r="H568" i="15"/>
  <c r="I576" i="15"/>
  <c r="H576" i="15"/>
  <c r="AH577" i="15"/>
  <c r="AN577" i="15" s="1"/>
  <c r="AK578" i="15"/>
  <c r="AN578" i="15" s="1"/>
  <c r="AN579" i="15"/>
  <c r="I584" i="15"/>
  <c r="H584" i="15"/>
  <c r="F584" i="15"/>
  <c r="I592" i="15"/>
  <c r="H592" i="15"/>
  <c r="F592" i="15"/>
  <c r="I597" i="15"/>
  <c r="H597" i="15"/>
  <c r="F597" i="15"/>
  <c r="AN603" i="15"/>
  <c r="I609" i="15"/>
  <c r="H609" i="15"/>
  <c r="AH610" i="15"/>
  <c r="AN610" i="15" s="1"/>
  <c r="AK615" i="15"/>
  <c r="AN615" i="15" s="1"/>
  <c r="AN616" i="15"/>
  <c r="I621" i="15"/>
  <c r="H621" i="15"/>
  <c r="AH622" i="15"/>
  <c r="AN622" i="15" s="1"/>
  <c r="AK623" i="15"/>
  <c r="AN623" i="15" s="1"/>
  <c r="AN624" i="15"/>
  <c r="AN636" i="15"/>
  <c r="I637" i="15"/>
  <c r="H637" i="15"/>
  <c r="H691" i="15"/>
  <c r="I691" i="15"/>
  <c r="I792" i="15"/>
  <c r="H792" i="15"/>
  <c r="F792" i="15"/>
  <c r="F443" i="15"/>
  <c r="AH446" i="15"/>
  <c r="AN446" i="15" s="1"/>
  <c r="F451" i="15"/>
  <c r="AH454" i="15"/>
  <c r="AH462" i="15"/>
  <c r="AN462" i="15" s="1"/>
  <c r="F467" i="15"/>
  <c r="AH470" i="15"/>
  <c r="F475" i="15"/>
  <c r="AH478" i="15"/>
  <c r="AN478" i="15" s="1"/>
  <c r="AK483" i="15"/>
  <c r="AN483" i="15" s="1"/>
  <c r="F487" i="15"/>
  <c r="AH490" i="15"/>
  <c r="AN490" i="15" s="1"/>
  <c r="AK491" i="15"/>
  <c r="H493" i="15"/>
  <c r="F493" i="15"/>
  <c r="F496" i="15"/>
  <c r="AN503" i="15"/>
  <c r="I509" i="15"/>
  <c r="H509" i="15"/>
  <c r="F509" i="15"/>
  <c r="AH510" i="15"/>
  <c r="AN510" i="15" s="1"/>
  <c r="AK511" i="15"/>
  <c r="AN511" i="15" s="1"/>
  <c r="AN512" i="15"/>
  <c r="AH514" i="15"/>
  <c r="AN514" i="15" s="1"/>
  <c r="AK515" i="15"/>
  <c r="AN515" i="15" s="1"/>
  <c r="AN516" i="15"/>
  <c r="AN523" i="15"/>
  <c r="I529" i="15"/>
  <c r="H529" i="15"/>
  <c r="F529" i="15"/>
  <c r="AH530" i="15"/>
  <c r="AN530" i="15" s="1"/>
  <c r="AK531" i="15"/>
  <c r="AN532" i="15"/>
  <c r="I552" i="15"/>
  <c r="H552" i="15"/>
  <c r="I556" i="15"/>
  <c r="H556" i="15"/>
  <c r="F556" i="15"/>
  <c r="AH557" i="15"/>
  <c r="AN557" i="15" s="1"/>
  <c r="AK558" i="15"/>
  <c r="AN558" i="15" s="1"/>
  <c r="AN559" i="15"/>
  <c r="AH561" i="15"/>
  <c r="AN561" i="15" s="1"/>
  <c r="AK562" i="15"/>
  <c r="AN563" i="15"/>
  <c r="AH565" i="15"/>
  <c r="AN565" i="15" s="1"/>
  <c r="AK566" i="15"/>
  <c r="AN566" i="15" s="1"/>
  <c r="AN567" i="15"/>
  <c r="AH569" i="15"/>
  <c r="AN569" i="15" s="1"/>
  <c r="AK570" i="15"/>
  <c r="AN570" i="15" s="1"/>
  <c r="AN571" i="15"/>
  <c r="AH573" i="15"/>
  <c r="AN573" i="15" s="1"/>
  <c r="AK574" i="15"/>
  <c r="AN574" i="15" s="1"/>
  <c r="AN575" i="15"/>
  <c r="AK582" i="15"/>
  <c r="AN583" i="15"/>
  <c r="AK590" i="15"/>
  <c r="AN590" i="15" s="1"/>
  <c r="AN591" i="15"/>
  <c r="AK595" i="15"/>
  <c r="AN596" i="15"/>
  <c r="AN599" i="15"/>
  <c r="I605" i="15"/>
  <c r="H605" i="15"/>
  <c r="AH606" i="15"/>
  <c r="AN606" i="15" s="1"/>
  <c r="AK607" i="15"/>
  <c r="AN607" i="15" s="1"/>
  <c r="AN608" i="15"/>
  <c r="AN611" i="15"/>
  <c r="AH614" i="15"/>
  <c r="AN614" i="15" s="1"/>
  <c r="AK619" i="15"/>
  <c r="AN620" i="15"/>
  <c r="I659" i="15"/>
  <c r="H659" i="15"/>
  <c r="F659" i="15"/>
  <c r="AN669" i="15"/>
  <c r="H672" i="15"/>
  <c r="I672" i="15"/>
  <c r="I673" i="15"/>
  <c r="H673" i="15"/>
  <c r="I675" i="15"/>
  <c r="H675" i="15"/>
  <c r="AN687" i="15"/>
  <c r="AN691" i="15"/>
  <c r="I788" i="15"/>
  <c r="H788" i="15"/>
  <c r="I811" i="15"/>
  <c r="H811" i="15"/>
  <c r="I875" i="15"/>
  <c r="H875" i="15"/>
  <c r="H500" i="15"/>
  <c r="H504" i="15"/>
  <c r="H508" i="15"/>
  <c r="H512" i="15"/>
  <c r="H516" i="15"/>
  <c r="H520" i="15"/>
  <c r="H524" i="15"/>
  <c r="H528" i="15"/>
  <c r="H532" i="15"/>
  <c r="H537" i="15"/>
  <c r="H541" i="15"/>
  <c r="H547" i="15"/>
  <c r="H551" i="15"/>
  <c r="H555" i="15"/>
  <c r="H559" i="15"/>
  <c r="H563" i="15"/>
  <c r="H567" i="15"/>
  <c r="I582" i="15"/>
  <c r="I590" i="15"/>
  <c r="I595" i="15"/>
  <c r="I611" i="15"/>
  <c r="I615" i="15"/>
  <c r="I619" i="15"/>
  <c r="I635" i="15"/>
  <c r="I639" i="15"/>
  <c r="I640" i="15"/>
  <c r="AH646" i="15"/>
  <c r="AN646" i="15" s="1"/>
  <c r="AH654" i="15"/>
  <c r="AN654" i="15" s="1"/>
  <c r="AH666" i="15"/>
  <c r="AN666" i="15" s="1"/>
  <c r="AK671" i="15"/>
  <c r="AN671" i="15" s="1"/>
  <c r="AH682" i="15"/>
  <c r="AN682" i="15" s="1"/>
  <c r="AH688" i="15"/>
  <c r="AN688" i="15" s="1"/>
  <c r="AN696" i="15"/>
  <c r="AN700" i="15"/>
  <c r="I722" i="15"/>
  <c r="H722" i="15"/>
  <c r="AN723" i="15"/>
  <c r="AN724" i="15"/>
  <c r="I734" i="15"/>
  <c r="H734" i="15"/>
  <c r="F734" i="15"/>
  <c r="AN736" i="15"/>
  <c r="AN749" i="15"/>
  <c r="I752" i="15"/>
  <c r="H752" i="15"/>
  <c r="F752" i="15"/>
  <c r="I776" i="15"/>
  <c r="H776" i="15"/>
  <c r="I780" i="15"/>
  <c r="H780" i="15"/>
  <c r="AN781" i="15"/>
  <c r="I784" i="15"/>
  <c r="H784" i="15"/>
  <c r="AN785" i="15"/>
  <c r="AN794" i="15"/>
  <c r="I800" i="15"/>
  <c r="H800" i="15"/>
  <c r="I804" i="15"/>
  <c r="H804" i="15"/>
  <c r="F804" i="15"/>
  <c r="AN808" i="15"/>
  <c r="I835" i="15"/>
  <c r="H835" i="15"/>
  <c r="AN836" i="15"/>
  <c r="AN841" i="15"/>
  <c r="I851" i="15"/>
  <c r="H851" i="15"/>
  <c r="I867" i="15"/>
  <c r="H867" i="15"/>
  <c r="AH868" i="15"/>
  <c r="AN868" i="15" s="1"/>
  <c r="I871" i="15"/>
  <c r="H871" i="15"/>
  <c r="AH872" i="15"/>
  <c r="AN872" i="15" s="1"/>
  <c r="AK873" i="15"/>
  <c r="H888" i="15"/>
  <c r="I888" i="15"/>
  <c r="I889" i="15"/>
  <c r="H889" i="15"/>
  <c r="I898" i="15"/>
  <c r="H898" i="15"/>
  <c r="I928" i="15"/>
  <c r="H928" i="15"/>
  <c r="F928" i="15"/>
  <c r="I948" i="15"/>
  <c r="H948" i="15"/>
  <c r="AN662" i="15"/>
  <c r="AN678" i="15"/>
  <c r="AN685" i="15"/>
  <c r="AN690" i="15"/>
  <c r="AN707" i="15"/>
  <c r="AN709" i="15"/>
  <c r="I710" i="15"/>
  <c r="H710" i="15"/>
  <c r="AN712" i="15"/>
  <c r="AN717" i="15"/>
  <c r="I718" i="15"/>
  <c r="H718" i="15"/>
  <c r="AN729" i="15"/>
  <c r="I730" i="15"/>
  <c r="H730" i="15"/>
  <c r="AN741" i="15"/>
  <c r="AN747" i="15"/>
  <c r="I748" i="15"/>
  <c r="H748" i="15"/>
  <c r="F748" i="15"/>
  <c r="I756" i="15"/>
  <c r="H756" i="15"/>
  <c r="F756" i="15"/>
  <c r="AN763" i="15"/>
  <c r="I764" i="15"/>
  <c r="H764" i="15"/>
  <c r="AN767" i="15"/>
  <c r="I768" i="15"/>
  <c r="H768" i="15"/>
  <c r="AN771" i="15"/>
  <c r="I772" i="15"/>
  <c r="H772" i="15"/>
  <c r="AN806" i="15"/>
  <c r="I807" i="15"/>
  <c r="H807" i="15"/>
  <c r="F807" i="15"/>
  <c r="I815" i="15"/>
  <c r="H815" i="15"/>
  <c r="AN818" i="15"/>
  <c r="I819" i="15"/>
  <c r="H819" i="15"/>
  <c r="AN822" i="15"/>
  <c r="I823" i="15"/>
  <c r="H823" i="15"/>
  <c r="AN826" i="15"/>
  <c r="I827" i="15"/>
  <c r="H827" i="15"/>
  <c r="AN830" i="15"/>
  <c r="I831" i="15"/>
  <c r="H831" i="15"/>
  <c r="AN846" i="15"/>
  <c r="I847" i="15"/>
  <c r="H847" i="15"/>
  <c r="AN862" i="15"/>
  <c r="I863" i="15"/>
  <c r="H863" i="15"/>
  <c r="AN877" i="15"/>
  <c r="I883" i="15"/>
  <c r="H883" i="15"/>
  <c r="I920" i="15"/>
  <c r="H920" i="15"/>
  <c r="F920" i="15"/>
  <c r="I940" i="15"/>
  <c r="H940" i="15"/>
  <c r="F940" i="15"/>
  <c r="I1003" i="15"/>
  <c r="H1003" i="15"/>
  <c r="F1003" i="15"/>
  <c r="I1005" i="15"/>
  <c r="H1005" i="15"/>
  <c r="F1005" i="15"/>
  <c r="I1017" i="15"/>
  <c r="H1017" i="15"/>
  <c r="F1017" i="15"/>
  <c r="F647" i="15"/>
  <c r="I648" i="15"/>
  <c r="I649" i="15"/>
  <c r="AH650" i="15"/>
  <c r="AN650" i="15" s="1"/>
  <c r="I656" i="15"/>
  <c r="I657" i="15"/>
  <c r="AH658" i="15"/>
  <c r="AN658" i="15" s="1"/>
  <c r="AK663" i="15"/>
  <c r="AN663" i="15" s="1"/>
  <c r="I668" i="15"/>
  <c r="H671" i="15"/>
  <c r="AH674" i="15"/>
  <c r="AN674" i="15" s="1"/>
  <c r="AK679" i="15"/>
  <c r="AN679" i="15" s="1"/>
  <c r="F680" i="15"/>
  <c r="AK686" i="15"/>
  <c r="F687" i="15"/>
  <c r="AH692" i="15"/>
  <c r="AN692" i="15" s="1"/>
  <c r="I693" i="15"/>
  <c r="I695" i="15"/>
  <c r="AN695" i="15"/>
  <c r="AN697" i="15"/>
  <c r="I698" i="15"/>
  <c r="H698" i="15"/>
  <c r="AN699" i="15"/>
  <c r="AN701" i="15"/>
  <c r="I702" i="15"/>
  <c r="H702" i="15"/>
  <c r="AN703" i="15"/>
  <c r="AN705" i="15"/>
  <c r="I706" i="15"/>
  <c r="H706" i="15"/>
  <c r="AN715" i="15"/>
  <c r="AN725" i="15"/>
  <c r="I726" i="15"/>
  <c r="H726" i="15"/>
  <c r="AN727" i="15"/>
  <c r="AN732" i="15"/>
  <c r="AN737" i="15"/>
  <c r="I738" i="15"/>
  <c r="H738" i="15"/>
  <c r="AN739" i="15"/>
  <c r="AN740" i="15"/>
  <c r="AN745" i="15"/>
  <c r="AN753" i="15"/>
  <c r="I760" i="15"/>
  <c r="H760" i="15"/>
  <c r="F760" i="15"/>
  <c r="AN774" i="15"/>
  <c r="AN778" i="15"/>
  <c r="AN782" i="15"/>
  <c r="AN793" i="15"/>
  <c r="AN795" i="15"/>
  <c r="I796" i="15"/>
  <c r="H796" i="15"/>
  <c r="AN798" i="15"/>
  <c r="AN802" i="15"/>
  <c r="AN812" i="15"/>
  <c r="AN842" i="15"/>
  <c r="I843" i="15"/>
  <c r="H843" i="15"/>
  <c r="AN844" i="15"/>
  <c r="AN849" i="15"/>
  <c r="AN858" i="15"/>
  <c r="I859" i="15"/>
  <c r="H859" i="15"/>
  <c r="AN860" i="15"/>
  <c r="AN865" i="15"/>
  <c r="AN869" i="15"/>
  <c r="AN873" i="15"/>
  <c r="I879" i="15"/>
  <c r="H879" i="15"/>
  <c r="AH880" i="15"/>
  <c r="AN880" i="15" s="1"/>
  <c r="AK881" i="15"/>
  <c r="AN881" i="15" s="1"/>
  <c r="AN882" i="15"/>
  <c r="AH885" i="15"/>
  <c r="AN885" i="15" s="1"/>
  <c r="AN898" i="15"/>
  <c r="AN932" i="15"/>
  <c r="AN953" i="15"/>
  <c r="I957" i="15"/>
  <c r="H957" i="15"/>
  <c r="I999" i="15"/>
  <c r="H999" i="15"/>
  <c r="AN1025" i="15"/>
  <c r="I712" i="15"/>
  <c r="I724" i="15"/>
  <c r="AK887" i="15"/>
  <c r="AN887" i="15" s="1"/>
  <c r="AN891" i="15"/>
  <c r="I893" i="15"/>
  <c r="H893" i="15"/>
  <c r="F893" i="15"/>
  <c r="AN897" i="15"/>
  <c r="I916" i="15"/>
  <c r="H916" i="15"/>
  <c r="AH917" i="15"/>
  <c r="AN917" i="15" s="1"/>
  <c r="AK918" i="15"/>
  <c r="AN923" i="15"/>
  <c r="I924" i="15"/>
  <c r="H924" i="15"/>
  <c r="AH925" i="15"/>
  <c r="AN925" i="15" s="1"/>
  <c r="AK926" i="15"/>
  <c r="AN937" i="15"/>
  <c r="AN943" i="15"/>
  <c r="I944" i="15"/>
  <c r="H944" i="15"/>
  <c r="AN945" i="15"/>
  <c r="AN952" i="15"/>
  <c r="I953" i="15"/>
  <c r="H953" i="15"/>
  <c r="AN954" i="15"/>
  <c r="AN963" i="15"/>
  <c r="AN974" i="15"/>
  <c r="I975" i="15"/>
  <c r="H975" i="15"/>
  <c r="F975" i="15"/>
  <c r="AN976" i="15"/>
  <c r="I977" i="15"/>
  <c r="H977" i="15"/>
  <c r="F977" i="15"/>
  <c r="AN978" i="15"/>
  <c r="I979" i="15"/>
  <c r="H979" i="15"/>
  <c r="AN980" i="15"/>
  <c r="AN1014" i="15"/>
  <c r="AN1024" i="15"/>
  <c r="I1025" i="15"/>
  <c r="H1025" i="15"/>
  <c r="AN1026" i="15"/>
  <c r="AN1028" i="15"/>
  <c r="F707" i="15"/>
  <c r="F753" i="15"/>
  <c r="F757" i="15"/>
  <c r="F797" i="15"/>
  <c r="F812" i="15"/>
  <c r="AN892" i="15"/>
  <c r="AN895" i="15"/>
  <c r="I897" i="15"/>
  <c r="H897" i="15"/>
  <c r="F897" i="15"/>
  <c r="AN900" i="15"/>
  <c r="I906" i="15"/>
  <c r="H906" i="15"/>
  <c r="I912" i="15"/>
  <c r="H912" i="15"/>
  <c r="F912" i="15"/>
  <c r="AH913" i="15"/>
  <c r="AN913" i="15" s="1"/>
  <c r="AK914" i="15"/>
  <c r="AN914" i="15" s="1"/>
  <c r="AN915" i="15"/>
  <c r="AH921" i="15"/>
  <c r="AN921" i="15" s="1"/>
  <c r="AN930" i="15"/>
  <c r="AN931" i="15"/>
  <c r="I932" i="15"/>
  <c r="H932" i="15"/>
  <c r="F932" i="15"/>
  <c r="AN964" i="15"/>
  <c r="I965" i="15"/>
  <c r="H965" i="15"/>
  <c r="AN985" i="15"/>
  <c r="I986" i="15"/>
  <c r="H986" i="15"/>
  <c r="AN1003" i="15"/>
  <c r="I1004" i="15"/>
  <c r="H1004" i="15"/>
  <c r="F1004" i="15"/>
  <c r="AN1005" i="15"/>
  <c r="I1006" i="15"/>
  <c r="H1006" i="15"/>
  <c r="AN1009" i="15"/>
  <c r="I1010" i="15"/>
  <c r="H1010" i="15"/>
  <c r="I1018" i="15"/>
  <c r="H1018" i="15"/>
  <c r="AN1029" i="15"/>
  <c r="I1030" i="15"/>
  <c r="H1030" i="15"/>
  <c r="I1035" i="15"/>
  <c r="H1035" i="15"/>
  <c r="AN1035" i="15"/>
  <c r="AN1041" i="15"/>
  <c r="AN1047" i="15"/>
  <c r="AN1069" i="15"/>
  <c r="I1105" i="15"/>
  <c r="H1105" i="15"/>
  <c r="I1112" i="15"/>
  <c r="F1111" i="15" s="1"/>
  <c r="H1112" i="15"/>
  <c r="H885" i="15"/>
  <c r="AH890" i="15"/>
  <c r="AN890" i="15" s="1"/>
  <c r="AK891" i="15"/>
  <c r="AN896" i="15"/>
  <c r="I902" i="15"/>
  <c r="H902" i="15"/>
  <c r="F902" i="15"/>
  <c r="AH903" i="15"/>
  <c r="AN903" i="15" s="1"/>
  <c r="AK904" i="15"/>
  <c r="AN905" i="15"/>
  <c r="AH909" i="15"/>
  <c r="AN909" i="15" s="1"/>
  <c r="AK910" i="15"/>
  <c r="AN910" i="15" s="1"/>
  <c r="AN911" i="15"/>
  <c r="AN918" i="15"/>
  <c r="AN926" i="15"/>
  <c r="AH929" i="15"/>
  <c r="AN929" i="15" s="1"/>
  <c r="I936" i="15"/>
  <c r="H936" i="15"/>
  <c r="F936" i="15"/>
  <c r="I952" i="15"/>
  <c r="H952" i="15"/>
  <c r="F952" i="15"/>
  <c r="I961" i="15"/>
  <c r="H961" i="15"/>
  <c r="I970" i="15"/>
  <c r="H970" i="15"/>
  <c r="I974" i="15"/>
  <c r="H974" i="15"/>
  <c r="F974" i="15"/>
  <c r="I976" i="15"/>
  <c r="H976" i="15"/>
  <c r="F976" i="15"/>
  <c r="I978" i="15"/>
  <c r="H978" i="15"/>
  <c r="F978" i="15"/>
  <c r="AN1060" i="15"/>
  <c r="I1064" i="15"/>
  <c r="H1064" i="15"/>
  <c r="I1162" i="15"/>
  <c r="H1162" i="15"/>
  <c r="F1162" i="15"/>
  <c r="I1164" i="15"/>
  <c r="H1164" i="15"/>
  <c r="F1164" i="15"/>
  <c r="I1166" i="15"/>
  <c r="H1166" i="15"/>
  <c r="F1166" i="15"/>
  <c r="H892" i="15"/>
  <c r="H896" i="15"/>
  <c r="H901" i="15"/>
  <c r="H905" i="15"/>
  <c r="H911" i="15"/>
  <c r="H915" i="15"/>
  <c r="I922" i="15"/>
  <c r="H927" i="15"/>
  <c r="H931" i="15"/>
  <c r="AN1036" i="15"/>
  <c r="F1037" i="15"/>
  <c r="I1037" i="15"/>
  <c r="AN1037" i="15"/>
  <c r="F1038" i="15"/>
  <c r="I1038" i="15"/>
  <c r="AN1038" i="15"/>
  <c r="I1047" i="15"/>
  <c r="H1047" i="15"/>
  <c r="AN1048" i="15"/>
  <c r="AN1049" i="15"/>
  <c r="AN1050" i="15"/>
  <c r="I1056" i="15"/>
  <c r="H1056" i="15"/>
  <c r="AN1061" i="15"/>
  <c r="AN1074" i="15"/>
  <c r="AN1075" i="15"/>
  <c r="AN1076" i="15"/>
  <c r="I1090" i="15"/>
  <c r="H1090" i="15"/>
  <c r="F1090" i="15"/>
  <c r="AN1099" i="15"/>
  <c r="AN1121" i="15"/>
  <c r="AN1125" i="15"/>
  <c r="AN1129" i="15"/>
  <c r="AN1133" i="15"/>
  <c r="AN1138" i="15"/>
  <c r="I1156" i="15"/>
  <c r="H1156" i="15"/>
  <c r="F1172" i="15"/>
  <c r="I1172" i="15"/>
  <c r="H1172" i="15"/>
  <c r="I1183" i="15"/>
  <c r="H1183" i="15"/>
  <c r="F1183" i="15"/>
  <c r="I1185" i="15"/>
  <c r="H1185" i="15"/>
  <c r="F1185" i="15"/>
  <c r="I1187" i="15"/>
  <c r="H1187" i="15"/>
  <c r="F1187" i="15"/>
  <c r="I1189" i="15"/>
  <c r="H1189" i="15"/>
  <c r="F1189" i="15"/>
  <c r="I1191" i="15"/>
  <c r="H1191" i="15"/>
  <c r="F1191" i="15"/>
  <c r="I1193" i="15"/>
  <c r="H1193" i="15"/>
  <c r="F1193" i="15"/>
  <c r="I1195" i="15"/>
  <c r="H1195" i="15"/>
  <c r="F1195" i="15"/>
  <c r="I1197" i="15"/>
  <c r="H1197" i="15"/>
  <c r="F1197" i="15"/>
  <c r="I1199" i="15"/>
  <c r="H1199" i="15"/>
  <c r="F1199" i="15"/>
  <c r="I1201" i="15"/>
  <c r="H1201" i="15"/>
  <c r="F1201" i="15"/>
  <c r="I1203" i="15"/>
  <c r="H1203" i="15"/>
  <c r="F1203" i="15"/>
  <c r="I1205" i="15"/>
  <c r="H1205" i="15"/>
  <c r="F1205" i="15"/>
  <c r="F933" i="15"/>
  <c r="F937" i="15"/>
  <c r="F941" i="15"/>
  <c r="F987" i="15"/>
  <c r="F988" i="15"/>
  <c r="F989" i="15"/>
  <c r="F990" i="15"/>
  <c r="F1011" i="15"/>
  <c r="F1012" i="15"/>
  <c r="F1013" i="15"/>
  <c r="F1019" i="15"/>
  <c r="F1020" i="15"/>
  <c r="F1031" i="15"/>
  <c r="F1032" i="15"/>
  <c r="F1033" i="15"/>
  <c r="H1037" i="15"/>
  <c r="H1038" i="15"/>
  <c r="AN1040" i="15"/>
  <c r="AN1043" i="15"/>
  <c r="AN1053" i="15"/>
  <c r="AN1062" i="15"/>
  <c r="AN1083" i="15"/>
  <c r="AN1085" i="15"/>
  <c r="I1086" i="15"/>
  <c r="H1086" i="15"/>
  <c r="AN1087" i="15"/>
  <c r="AN1093" i="15"/>
  <c r="I1096" i="15"/>
  <c r="H1096" i="15"/>
  <c r="AN1103" i="15"/>
  <c r="AN1107" i="15"/>
  <c r="AN1110" i="15"/>
  <c r="I1111" i="15"/>
  <c r="H1111" i="15"/>
  <c r="AN1118" i="15"/>
  <c r="AN1122" i="15"/>
  <c r="AN1126" i="15"/>
  <c r="AN1130" i="15"/>
  <c r="AN1139" i="15"/>
  <c r="AN1141" i="15"/>
  <c r="I1142" i="15"/>
  <c r="H1142" i="15"/>
  <c r="AN1150" i="15"/>
  <c r="AN1158" i="15"/>
  <c r="AN1160" i="15"/>
  <c r="I1161" i="15"/>
  <c r="H1161" i="15"/>
  <c r="F1161" i="15"/>
  <c r="AN1162" i="15"/>
  <c r="I1163" i="15"/>
  <c r="H1163" i="15"/>
  <c r="F1163" i="15"/>
  <c r="AN1164" i="15"/>
  <c r="I1165" i="15"/>
  <c r="H1165" i="15"/>
  <c r="F1165" i="15"/>
  <c r="AN1166" i="15"/>
  <c r="I1167" i="15"/>
  <c r="H1167" i="15"/>
  <c r="AN1171" i="15"/>
  <c r="AN1177" i="15"/>
  <c r="I1231" i="15"/>
  <c r="H1231" i="15"/>
  <c r="AH1034" i="15"/>
  <c r="AN1034" i="15" s="1"/>
  <c r="H1039" i="15"/>
  <c r="AK1041" i="15"/>
  <c r="AH1045" i="15"/>
  <c r="AN1045" i="15" s="1"/>
  <c r="I1046" i="15"/>
  <c r="H1046" i="15"/>
  <c r="F1046" i="15"/>
  <c r="AN1067" i="15"/>
  <c r="I1068" i="15"/>
  <c r="H1068" i="15"/>
  <c r="AN1088" i="15"/>
  <c r="AN1108" i="15"/>
  <c r="AN1119" i="15"/>
  <c r="AN1123" i="15"/>
  <c r="AN1131" i="15"/>
  <c r="AN1134" i="15"/>
  <c r="I1135" i="15"/>
  <c r="H1135" i="15"/>
  <c r="AN1151" i="15"/>
  <c r="AN1154" i="15"/>
  <c r="I1049" i="15"/>
  <c r="I1050" i="15"/>
  <c r="I1051" i="15"/>
  <c r="I1075" i="15"/>
  <c r="I1076" i="15"/>
  <c r="I1081" i="15"/>
  <c r="AN1181" i="15"/>
  <c r="I1182" i="15"/>
  <c r="H1182" i="15"/>
  <c r="AN1215" i="15"/>
  <c r="I1219" i="15"/>
  <c r="H1219" i="15"/>
  <c r="I1227" i="15"/>
  <c r="H1227" i="15"/>
  <c r="AN1236" i="15"/>
  <c r="AN1240" i="15"/>
  <c r="AN1241" i="15"/>
  <c r="I1245" i="15"/>
  <c r="H1245" i="15"/>
  <c r="F1245" i="15"/>
  <c r="I1247" i="15"/>
  <c r="H1247" i="15"/>
  <c r="AN1248" i="15"/>
  <c r="AN1249" i="15"/>
  <c r="AN1250" i="15"/>
  <c r="AN1251" i="15"/>
  <c r="AN1252" i="15"/>
  <c r="AN1253" i="15"/>
  <c r="AN1254" i="15"/>
  <c r="AN1256" i="15"/>
  <c r="AN1263" i="15"/>
  <c r="F1113" i="15"/>
  <c r="F1114" i="15"/>
  <c r="F1115" i="15"/>
  <c r="F1143" i="15"/>
  <c r="F1144" i="15"/>
  <c r="F1145" i="15"/>
  <c r="F1146" i="15"/>
  <c r="F1147" i="15"/>
  <c r="F1157" i="15"/>
  <c r="F1168" i="15"/>
  <c r="F1169" i="15"/>
  <c r="F1170" i="15"/>
  <c r="H1171" i="15"/>
  <c r="AN1180" i="15"/>
  <c r="I1181" i="15"/>
  <c r="H1181" i="15"/>
  <c r="F1182" i="15"/>
  <c r="I1184" i="15"/>
  <c r="H1184" i="15"/>
  <c r="F1184" i="15"/>
  <c r="AN1185" i="15"/>
  <c r="I1186" i="15"/>
  <c r="H1186" i="15"/>
  <c r="F1186" i="15"/>
  <c r="I1188" i="15"/>
  <c r="H1188" i="15"/>
  <c r="F1188" i="15"/>
  <c r="AN1189" i="15"/>
  <c r="I1190" i="15"/>
  <c r="H1190" i="15"/>
  <c r="F1190" i="15"/>
  <c r="I1192" i="15"/>
  <c r="H1192" i="15"/>
  <c r="F1192" i="15"/>
  <c r="AN1193" i="15"/>
  <c r="I1194" i="15"/>
  <c r="H1194" i="15"/>
  <c r="F1194" i="15"/>
  <c r="I1196" i="15"/>
  <c r="H1196" i="15"/>
  <c r="F1196" i="15"/>
  <c r="AN1197" i="15"/>
  <c r="I1198" i="15"/>
  <c r="H1198" i="15"/>
  <c r="F1198" i="15"/>
  <c r="I1200" i="15"/>
  <c r="H1200" i="15"/>
  <c r="F1200" i="15"/>
  <c r="AN1201" i="15"/>
  <c r="I1202" i="15"/>
  <c r="H1202" i="15"/>
  <c r="F1202" i="15"/>
  <c r="I1204" i="15"/>
  <c r="H1204" i="15"/>
  <c r="F1204" i="15"/>
  <c r="AN1205" i="15"/>
  <c r="I1206" i="15"/>
  <c r="H1206" i="15"/>
  <c r="AN1216" i="15"/>
  <c r="AN1224" i="15"/>
  <c r="AN1229" i="15"/>
  <c r="AN1237" i="15"/>
  <c r="AN1242" i="15"/>
  <c r="AN1261" i="15"/>
  <c r="I1288" i="15"/>
  <c r="H1288" i="15"/>
  <c r="F1288" i="15"/>
  <c r="I1292" i="15"/>
  <c r="H1292" i="15"/>
  <c r="I1171" i="15"/>
  <c r="H1174" i="15"/>
  <c r="AH1179" i="15"/>
  <c r="AN1179" i="15" s="1"/>
  <c r="F1181" i="15"/>
  <c r="AK1181" i="15"/>
  <c r="AN1217" i="15"/>
  <c r="AN1225" i="15"/>
  <c r="AN1238" i="15"/>
  <c r="AN1243" i="15"/>
  <c r="AN1245" i="15"/>
  <c r="I1246" i="15"/>
  <c r="H1246" i="15"/>
  <c r="F1246" i="15"/>
  <c r="I1235" i="15"/>
  <c r="I1241" i="15"/>
  <c r="I1249" i="15"/>
  <c r="I1250" i="15"/>
  <c r="I1251" i="15"/>
  <c r="I1252" i="15"/>
  <c r="I1253" i="15"/>
  <c r="I1254" i="15"/>
  <c r="I1255" i="15"/>
  <c r="I1256" i="15"/>
  <c r="AK1282" i="15"/>
  <c r="AN1282" i="15" s="1"/>
  <c r="AK1286" i="15"/>
  <c r="I1291" i="15"/>
  <c r="H1291" i="15"/>
  <c r="F1291" i="15"/>
  <c r="AN1307" i="15"/>
  <c r="I1311" i="15"/>
  <c r="H1311" i="15"/>
  <c r="F1311" i="15"/>
  <c r="AN1283" i="15"/>
  <c r="I1290" i="15"/>
  <c r="H1290" i="15"/>
  <c r="F1290" i="15"/>
  <c r="AN1308" i="15"/>
  <c r="AK1261" i="15"/>
  <c r="AK1280" i="15"/>
  <c r="AN1280" i="15" s="1"/>
  <c r="AK1284" i="15"/>
  <c r="AN1284" i="15" s="1"/>
  <c r="AN1286" i="15"/>
  <c r="I1289" i="15"/>
  <c r="H1289" i="15"/>
  <c r="F1289" i="15"/>
  <c r="AN1289" i="15"/>
  <c r="AH1294" i="15"/>
  <c r="AN1294" i="15" s="1"/>
  <c r="AH1296" i="15"/>
  <c r="AN1296" i="15" s="1"/>
  <c r="AH1298" i="15"/>
  <c r="AN1298" i="15" s="1"/>
  <c r="AH1300" i="15"/>
  <c r="AN1300" i="15" s="1"/>
  <c r="AH1302" i="15"/>
  <c r="AN1302" i="15" s="1"/>
  <c r="H1281" i="15"/>
  <c r="H1282" i="15"/>
  <c r="H1283" i="15"/>
  <c r="H1284" i="15"/>
  <c r="H1285" i="15"/>
  <c r="H1286" i="15"/>
  <c r="H1287" i="15"/>
  <c r="I1310" i="15"/>
  <c r="H1310" i="15"/>
  <c r="I1314" i="15"/>
  <c r="H1314" i="15"/>
  <c r="H1337" i="15"/>
  <c r="F1337" i="15"/>
  <c r="I1337" i="15"/>
  <c r="F1310" i="15"/>
  <c r="AN1312" i="15"/>
  <c r="I1313" i="15"/>
  <c r="H1313" i="15"/>
  <c r="F1314" i="15"/>
  <c r="AN1316" i="15"/>
  <c r="AN1320" i="15"/>
  <c r="AN1328" i="15"/>
  <c r="AN1332" i="15"/>
  <c r="AN1339" i="15"/>
  <c r="AK1309" i="15"/>
  <c r="AN1311" i="15"/>
  <c r="I1312" i="15"/>
  <c r="H1312" i="15"/>
  <c r="F1313" i="15"/>
  <c r="AK1313" i="15"/>
  <c r="AN1315" i="15"/>
  <c r="AK1317" i="15"/>
  <c r="AN1317" i="15" s="1"/>
  <c r="AN1319" i="15"/>
  <c r="AK1321" i="15"/>
  <c r="AN1321" i="15" s="1"/>
  <c r="AN1323" i="15"/>
  <c r="AK1325" i="15"/>
  <c r="AN1327" i="15"/>
  <c r="AK1329" i="15"/>
  <c r="AN1331" i="15"/>
  <c r="AN1343" i="15"/>
  <c r="H1315" i="15"/>
  <c r="H1316" i="15"/>
  <c r="H1317" i="15"/>
  <c r="H1318" i="15"/>
  <c r="H1319" i="15"/>
  <c r="H1320" i="15"/>
  <c r="H1321" i="15"/>
  <c r="H1322" i="15"/>
  <c r="H1323" i="15"/>
  <c r="H1324" i="15"/>
  <c r="H1325" i="15"/>
  <c r="H1326" i="15"/>
  <c r="H1327" i="15"/>
  <c r="H1328" i="15"/>
  <c r="H1329" i="15"/>
  <c r="H1330" i="15"/>
  <c r="H1331" i="15"/>
  <c r="H1332" i="15"/>
  <c r="I1333" i="15"/>
  <c r="H1334" i="15"/>
  <c r="F1334" i="15"/>
  <c r="I1368" i="15"/>
  <c r="H1368" i="15"/>
  <c r="F1368" i="15"/>
  <c r="I1372" i="15"/>
  <c r="H1372" i="15"/>
  <c r="F1372" i="15"/>
  <c r="I1376" i="15"/>
  <c r="H1376" i="15"/>
  <c r="F1376" i="15"/>
  <c r="I1380" i="15"/>
  <c r="H1380" i="15"/>
  <c r="F1380" i="15"/>
  <c r="I1384" i="15"/>
  <c r="H1384" i="15"/>
  <c r="F1384" i="15"/>
  <c r="I1388" i="15"/>
  <c r="H1388" i="15"/>
  <c r="F1388" i="15"/>
  <c r="AN1388" i="15"/>
  <c r="I1334" i="15"/>
  <c r="H1335" i="15"/>
  <c r="F1335" i="15"/>
  <c r="I1367" i="15"/>
  <c r="H1367" i="15"/>
  <c r="F1367" i="15"/>
  <c r="AN1367" i="15"/>
  <c r="I1371" i="15"/>
  <c r="H1371" i="15"/>
  <c r="F1371" i="15"/>
  <c r="AN1371" i="15"/>
  <c r="I1375" i="15"/>
  <c r="H1375" i="15"/>
  <c r="F1375" i="15"/>
  <c r="AN1375" i="15"/>
  <c r="I1379" i="15"/>
  <c r="H1379" i="15"/>
  <c r="F1379" i="15"/>
  <c r="AN1379" i="15"/>
  <c r="I1383" i="15"/>
  <c r="H1383" i="15"/>
  <c r="F1383" i="15"/>
  <c r="AN1383" i="15"/>
  <c r="I1387" i="15"/>
  <c r="H1387" i="15"/>
  <c r="F1387" i="15"/>
  <c r="H1336" i="15"/>
  <c r="F1336" i="15"/>
  <c r="I1366" i="15"/>
  <c r="H1366" i="15"/>
  <c r="F1366" i="15"/>
  <c r="AN1366" i="15"/>
  <c r="I1370" i="15"/>
  <c r="H1370" i="15"/>
  <c r="F1370" i="15"/>
  <c r="AN1370" i="15"/>
  <c r="I1374" i="15"/>
  <c r="H1374" i="15"/>
  <c r="F1374" i="15"/>
  <c r="I1378" i="15"/>
  <c r="H1378" i="15"/>
  <c r="F1378" i="15"/>
  <c r="AN1378" i="15"/>
  <c r="I1382" i="15"/>
  <c r="H1382" i="15"/>
  <c r="F1382" i="15"/>
  <c r="AN1382" i="15"/>
  <c r="I1386" i="15"/>
  <c r="H1386" i="15"/>
  <c r="F1386" i="15"/>
  <c r="AN1386" i="15"/>
  <c r="F1338" i="15"/>
  <c r="F1339" i="15"/>
  <c r="F1340" i="15"/>
  <c r="F1341" i="15"/>
  <c r="F1342" i="15"/>
  <c r="F1343" i="15"/>
  <c r="F1344" i="15"/>
  <c r="F1345" i="15"/>
  <c r="F1346" i="15"/>
  <c r="F1347" i="15"/>
  <c r="F1348" i="15"/>
  <c r="F1349" i="15"/>
  <c r="F1350" i="15"/>
  <c r="F1351" i="15"/>
  <c r="AH1221" i="1"/>
  <c r="AH1081" i="1"/>
  <c r="AK1083" i="1"/>
  <c r="AN1083" i="1" s="1"/>
  <c r="AK1262" i="1"/>
  <c r="AH238" i="1"/>
  <c r="AK1046" i="1"/>
  <c r="AK1080" i="1"/>
  <c r="AN1080" i="1" s="1"/>
  <c r="AK1081" i="1"/>
  <c r="AN1081" i="1" s="1"/>
  <c r="AK1001" i="1"/>
  <c r="AN1085" i="1"/>
  <c r="I1080" i="1"/>
  <c r="I1083" i="1"/>
  <c r="H1081" i="1"/>
  <c r="H1083" i="1"/>
  <c r="H1085" i="1"/>
  <c r="I1081" i="1"/>
  <c r="I1085" i="1"/>
  <c r="H1388" i="1"/>
  <c r="I1388" i="1"/>
  <c r="I1387" i="1"/>
  <c r="H1387" i="1"/>
  <c r="I1386" i="1"/>
  <c r="H1386" i="1"/>
  <c r="I1385" i="1"/>
  <c r="H1385" i="1"/>
  <c r="H1046" i="1"/>
  <c r="I1046" i="1"/>
  <c r="F1046" i="1"/>
  <c r="AH1046" i="1"/>
  <c r="AN1046" i="1" s="1"/>
  <c r="F238" i="1"/>
  <c r="H238" i="1"/>
  <c r="I238" i="1"/>
  <c r="AK238" i="1"/>
  <c r="H1384" i="1"/>
  <c r="I1384" i="1"/>
  <c r="AH1248" i="1"/>
  <c r="I1380" i="1"/>
  <c r="I1381" i="1"/>
  <c r="H1379" i="1"/>
  <c r="H1381" i="1"/>
  <c r="I1379" i="1"/>
  <c r="I1382" i="1"/>
  <c r="H1380" i="1"/>
  <c r="H1382" i="1"/>
  <c r="H1221" i="1"/>
  <c r="I1221" i="1"/>
  <c r="F1221" i="1"/>
  <c r="AK1221" i="1"/>
  <c r="I1383" i="1"/>
  <c r="H1383" i="1"/>
  <c r="H1376" i="1"/>
  <c r="F12" i="1"/>
  <c r="AN12" i="1"/>
  <c r="I1376" i="1"/>
  <c r="H12" i="1"/>
  <c r="I12" i="1"/>
  <c r="H1378" i="1"/>
  <c r="I1378" i="1"/>
  <c r="AH25" i="1"/>
  <c r="H1248" i="1"/>
  <c r="I1248" i="1"/>
  <c r="AK1248" i="1"/>
  <c r="H1377" i="1"/>
  <c r="AK25" i="1"/>
  <c r="H1375" i="1"/>
  <c r="I1375" i="1"/>
  <c r="F25" i="1"/>
  <c r="AH22" i="1"/>
  <c r="I25" i="1"/>
  <c r="H25" i="1"/>
  <c r="AK22" i="1"/>
  <c r="F22" i="1"/>
  <c r="H22" i="1"/>
  <c r="AH1263" i="1"/>
  <c r="AK1263" i="1"/>
  <c r="AH1262" i="1"/>
  <c r="AK1229" i="1"/>
  <c r="I1263" i="1"/>
  <c r="I1262" i="1"/>
  <c r="H1374" i="1"/>
  <c r="H1362" i="1"/>
  <c r="H1229" i="1"/>
  <c r="AH1229" i="1"/>
  <c r="H1365" i="1"/>
  <c r="I1363" i="1"/>
  <c r="I1366" i="1"/>
  <c r="H1364" i="1"/>
  <c r="H1361" i="1"/>
  <c r="AH1001" i="1"/>
  <c r="I1372" i="1"/>
  <c r="I1373" i="1"/>
  <c r="I1371" i="1"/>
  <c r="I1370" i="1"/>
  <c r="I1369" i="1"/>
  <c r="I1368" i="1"/>
  <c r="I1367" i="1"/>
  <c r="I1001" i="1"/>
  <c r="AN385" i="15" l="1"/>
  <c r="AN904" i="15"/>
  <c r="AN686" i="15"/>
  <c r="AN619" i="15"/>
  <c r="AN531" i="15"/>
  <c r="AN491" i="15"/>
  <c r="AN239" i="15"/>
  <c r="AN668" i="15"/>
  <c r="AN472" i="15"/>
  <c r="AN1329" i="15"/>
  <c r="AN1309" i="15"/>
  <c r="AN562" i="15"/>
  <c r="AN454" i="15"/>
  <c r="AN407" i="15"/>
  <c r="AN1330" i="15"/>
  <c r="AN1345" i="15"/>
  <c r="AN1140" i="15"/>
  <c r="AN968" i="15"/>
  <c r="AN888" i="15"/>
  <c r="AN627" i="15"/>
  <c r="AN760" i="15"/>
  <c r="AN738" i="15"/>
  <c r="AN439" i="15"/>
  <c r="AN381" i="15"/>
  <c r="AN214" i="15"/>
  <c r="AN582" i="15"/>
  <c r="AN470" i="15"/>
  <c r="AN417" i="15"/>
  <c r="AN1239" i="15"/>
  <c r="AN1120" i="15"/>
  <c r="AN1159" i="15"/>
  <c r="AN983" i="15"/>
  <c r="AN874" i="15"/>
  <c r="AN1018" i="15"/>
  <c r="AN829" i="15"/>
  <c r="AN485" i="15"/>
  <c r="AN435" i="15"/>
  <c r="AN414" i="15"/>
  <c r="AN139" i="15"/>
  <c r="AN474" i="15"/>
  <c r="AN486" i="15"/>
  <c r="AN1248" i="1"/>
  <c r="AN238" i="1"/>
  <c r="AN1221" i="1"/>
  <c r="AN25" i="1"/>
  <c r="AN22" i="1"/>
  <c r="AN1001" i="1"/>
  <c r="AN1263" i="1"/>
  <c r="AN1262" i="1"/>
  <c r="AN1229" i="1"/>
  <c r="AC1041" i="1"/>
  <c r="AC1227" i="1"/>
  <c r="AC1225" i="1"/>
  <c r="E1228" i="1"/>
  <c r="I1228" i="1" s="1"/>
  <c r="Y1228" i="1"/>
  <c r="AF1228" i="1"/>
  <c r="AG1228" i="1"/>
  <c r="AI1228" i="1"/>
  <c r="AJ1228" i="1"/>
  <c r="E1226" i="1"/>
  <c r="F1226" i="1" s="1"/>
  <c r="Y1226" i="1"/>
  <c r="AF1226" i="1"/>
  <c r="AG1226" i="1"/>
  <c r="AI1226" i="1"/>
  <c r="AJ1226" i="1"/>
  <c r="E1360" i="1"/>
  <c r="I1360" i="1" s="1"/>
  <c r="Y1360" i="1"/>
  <c r="E1359" i="1"/>
  <c r="Y1359" i="1"/>
  <c r="Y1358" i="1"/>
  <c r="E1358" i="1"/>
  <c r="AC1292" i="1"/>
  <c r="E1357" i="1"/>
  <c r="E1356" i="1"/>
  <c r="F1356" i="1" s="1"/>
  <c r="E1355" i="1"/>
  <c r="F1355" i="1" s="1"/>
  <c r="E1354" i="1"/>
  <c r="E1353" i="1"/>
  <c r="E1352" i="1"/>
  <c r="E1351" i="1"/>
  <c r="E1350" i="1"/>
  <c r="F1350" i="1" s="1"/>
  <c r="E1349" i="1"/>
  <c r="Y1357" i="1"/>
  <c r="Y1356" i="1"/>
  <c r="Y1355" i="1"/>
  <c r="Y1354" i="1"/>
  <c r="Y1353" i="1"/>
  <c r="Y1352" i="1"/>
  <c r="Y1351" i="1"/>
  <c r="Y1350" i="1"/>
  <c r="Y1349" i="1"/>
  <c r="AC1100" i="1"/>
  <c r="E1348" i="1"/>
  <c r="Y1348" i="1"/>
  <c r="E1344" i="1"/>
  <c r="E1345" i="1"/>
  <c r="E1346" i="1"/>
  <c r="E1347" i="1"/>
  <c r="AC1021" i="1"/>
  <c r="AF493" i="1"/>
  <c r="AG493" i="1"/>
  <c r="AI493" i="1"/>
  <c r="AJ493" i="1"/>
  <c r="AC493" i="1"/>
  <c r="Y493" i="1"/>
  <c r="E493" i="1"/>
  <c r="F493" i="1" s="1"/>
  <c r="AC1040" i="1"/>
  <c r="AF1041" i="1"/>
  <c r="AG1041" i="1"/>
  <c r="AI1041" i="1"/>
  <c r="AJ1041" i="1"/>
  <c r="Y1041" i="1"/>
  <c r="E1041" i="1"/>
  <c r="H1041" i="1" s="1"/>
  <c r="F1041" i="1"/>
  <c r="E897" i="1"/>
  <c r="I897" i="1" s="1"/>
  <c r="AF897" i="1"/>
  <c r="AG897" i="1"/>
  <c r="AI897" i="1"/>
  <c r="AJ897" i="1"/>
  <c r="Y897" i="1"/>
  <c r="E1343" i="1"/>
  <c r="I1343" i="1" s="1"/>
  <c r="Y1343" i="1"/>
  <c r="AF442" i="1"/>
  <c r="AG442" i="1"/>
  <c r="AI442" i="1"/>
  <c r="AJ442" i="1"/>
  <c r="Y442" i="1"/>
  <c r="E442" i="1"/>
  <c r="AF1261" i="1"/>
  <c r="AG1261" i="1"/>
  <c r="AI1261" i="1"/>
  <c r="AJ1261" i="1"/>
  <c r="E1261" i="1"/>
  <c r="F1261" i="1" s="1"/>
  <c r="E1292" i="1"/>
  <c r="H1292" i="1" s="1"/>
  <c r="F1292" i="1"/>
  <c r="Y1292" i="1"/>
  <c r="AF1292" i="1"/>
  <c r="AG1292" i="1"/>
  <c r="AI1292" i="1"/>
  <c r="AJ1292" i="1"/>
  <c r="E1291" i="1"/>
  <c r="H1291" i="1" s="1"/>
  <c r="Y1291" i="1"/>
  <c r="AF1291" i="1"/>
  <c r="AG1291" i="1"/>
  <c r="AI1291" i="1"/>
  <c r="AJ1291" i="1"/>
  <c r="E1290" i="1"/>
  <c r="H1290" i="1" s="1"/>
  <c r="Y1290" i="1"/>
  <c r="AF1290" i="1"/>
  <c r="AG1290" i="1"/>
  <c r="AI1290" i="1"/>
  <c r="AJ1290" i="1"/>
  <c r="E1289" i="1"/>
  <c r="I1289" i="1" s="1"/>
  <c r="Y1289" i="1"/>
  <c r="AF1289" i="1"/>
  <c r="AG1289" i="1"/>
  <c r="AI1289" i="1"/>
  <c r="AJ1289" i="1"/>
  <c r="AC1287" i="1"/>
  <c r="E1288" i="1"/>
  <c r="F1288" i="1" s="1"/>
  <c r="Y1288" i="1"/>
  <c r="AF1288" i="1"/>
  <c r="AG1288" i="1"/>
  <c r="AI1288" i="1"/>
  <c r="AJ1288" i="1"/>
  <c r="Y1345" i="1"/>
  <c r="Y1346" i="1"/>
  <c r="Y1347" i="1"/>
  <c r="Y1344" i="1"/>
  <c r="AI1342" i="1"/>
  <c r="E1342" i="1"/>
  <c r="Y1342" i="1"/>
  <c r="E1337" i="1"/>
  <c r="E1338" i="1"/>
  <c r="Y1337" i="1"/>
  <c r="Y1338" i="1"/>
  <c r="E1336" i="1"/>
  <c r="Y1336" i="1"/>
  <c r="AC997" i="1"/>
  <c r="AC1231" i="1"/>
  <c r="AC905" i="1"/>
  <c r="AC906" i="1"/>
  <c r="E1333" i="1"/>
  <c r="E1334" i="1"/>
  <c r="E1335" i="1"/>
  <c r="Y1333" i="1"/>
  <c r="Y1334" i="1"/>
  <c r="Y1335" i="1"/>
  <c r="Y1341" i="1"/>
  <c r="E1341" i="1"/>
  <c r="I303" i="1"/>
  <c r="H303" i="1"/>
  <c r="F303" i="1"/>
  <c r="AC303" i="1"/>
  <c r="AF303" i="1"/>
  <c r="AG303" i="1"/>
  <c r="AI303" i="1"/>
  <c r="AJ303" i="1"/>
  <c r="Y303" i="1"/>
  <c r="AF1335" i="1"/>
  <c r="AG1335" i="1"/>
  <c r="AI1335" i="1"/>
  <c r="AJ1335" i="1"/>
  <c r="E1339" i="1"/>
  <c r="F1339" i="1" s="1"/>
  <c r="E1340" i="1"/>
  <c r="Y1339" i="1"/>
  <c r="Y1340" i="1"/>
  <c r="AC1150" i="1"/>
  <c r="AF1151" i="1"/>
  <c r="AG1151" i="1"/>
  <c r="AJ1151" i="1"/>
  <c r="AK1151" i="1" s="1"/>
  <c r="Y1151" i="1"/>
  <c r="E1151" i="1"/>
  <c r="AC1230" i="1"/>
  <c r="AC1155" i="1"/>
  <c r="AC1154" i="1"/>
  <c r="AC973" i="1"/>
  <c r="AF974" i="1"/>
  <c r="AG974" i="1"/>
  <c r="AI974" i="1"/>
  <c r="AJ974" i="1"/>
  <c r="E974" i="1"/>
  <c r="F974" i="1" s="1"/>
  <c r="Y974" i="1"/>
  <c r="E1332" i="1"/>
  <c r="E1331" i="1"/>
  <c r="Y1332" i="1"/>
  <c r="Y1331" i="1"/>
  <c r="AC1135" i="1"/>
  <c r="AC1014" i="1"/>
  <c r="AC972" i="1"/>
  <c r="E973" i="1"/>
  <c r="F973" i="1"/>
  <c r="Y973" i="1"/>
  <c r="AF973" i="1"/>
  <c r="AG973" i="1"/>
  <c r="AI973" i="1"/>
  <c r="AJ973" i="1"/>
  <c r="AC966" i="1"/>
  <c r="AF967" i="1"/>
  <c r="AG967" i="1"/>
  <c r="AI967" i="1"/>
  <c r="AJ967" i="1"/>
  <c r="E967" i="1"/>
  <c r="Y967" i="1"/>
  <c r="AC1118" i="1"/>
  <c r="E767" i="1"/>
  <c r="Y767" i="1"/>
  <c r="AC767" i="1"/>
  <c r="AF767" i="1"/>
  <c r="AG767" i="1"/>
  <c r="AI767" i="1"/>
  <c r="AJ767" i="1"/>
  <c r="AC1018" i="1"/>
  <c r="E1019" i="1"/>
  <c r="Y1019" i="1"/>
  <c r="AF1019" i="1"/>
  <c r="AG1019" i="1"/>
  <c r="AI1019" i="1"/>
  <c r="AJ1019" i="1"/>
  <c r="AC958" i="1"/>
  <c r="Y1330" i="1"/>
  <c r="Y1329" i="1"/>
  <c r="E1330" i="1"/>
  <c r="E1329" i="1"/>
  <c r="E1271" i="1"/>
  <c r="Y1271" i="1"/>
  <c r="AF1271" i="1"/>
  <c r="AG1271" i="1"/>
  <c r="AI1271" i="1"/>
  <c r="AJ1271" i="1"/>
  <c r="E1328" i="1"/>
  <c r="Y1328" i="1"/>
  <c r="Y1327" i="1"/>
  <c r="E1327" i="1"/>
  <c r="AF982" i="1"/>
  <c r="AG982" i="1"/>
  <c r="AI982" i="1"/>
  <c r="AJ982" i="1"/>
  <c r="Y982" i="1"/>
  <c r="E982" i="1"/>
  <c r="E1326" i="1"/>
  <c r="E1325" i="1"/>
  <c r="Y1326" i="1"/>
  <c r="Y1325" i="1"/>
  <c r="E1324" i="1"/>
  <c r="E1323" i="1"/>
  <c r="E1320" i="1"/>
  <c r="E1321" i="1"/>
  <c r="I1321" i="1" s="1"/>
  <c r="E1322" i="1"/>
  <c r="I1322" i="1" s="1"/>
  <c r="Y1321" i="1"/>
  <c r="Y1322" i="1"/>
  <c r="Y1323" i="1"/>
  <c r="Y1324" i="1"/>
  <c r="E766" i="1"/>
  <c r="F766" i="1"/>
  <c r="Y766" i="1"/>
  <c r="AC766" i="1"/>
  <c r="AF766" i="1"/>
  <c r="AG766" i="1"/>
  <c r="AI766" i="1"/>
  <c r="AJ766" i="1"/>
  <c r="AC1136" i="1"/>
  <c r="AC1134" i="1"/>
  <c r="E1135" i="1"/>
  <c r="F1135" i="1"/>
  <c r="Y1135" i="1"/>
  <c r="AF1135" i="1"/>
  <c r="AG1135" i="1"/>
  <c r="AI1135" i="1"/>
  <c r="AJ1135" i="1"/>
  <c r="AC1156" i="1"/>
  <c r="AC1180" i="1"/>
  <c r="AC1179" i="1"/>
  <c r="AC304" i="1"/>
  <c r="Y1320" i="1"/>
  <c r="AF1138" i="1"/>
  <c r="AG1138" i="1"/>
  <c r="AI1138" i="1"/>
  <c r="AJ1138" i="1"/>
  <c r="Y1138" i="1"/>
  <c r="E1138" i="1"/>
  <c r="E1131" i="1"/>
  <c r="AC1222" i="1"/>
  <c r="AC1148" i="1"/>
  <c r="Y1319" i="1"/>
  <c r="E1319" i="1"/>
  <c r="AC1206" i="1"/>
  <c r="AC1062" i="1"/>
  <c r="AC1061" i="1"/>
  <c r="E1311" i="1"/>
  <c r="E1312" i="1"/>
  <c r="I1312" i="1" s="1"/>
  <c r="Y1311" i="1"/>
  <c r="Y1312" i="1"/>
  <c r="Y1313" i="1"/>
  <c r="Y1314" i="1"/>
  <c r="Y1315" i="1"/>
  <c r="Y1316" i="1"/>
  <c r="Y1317" i="1"/>
  <c r="Y1318" i="1"/>
  <c r="AF1316" i="1"/>
  <c r="AG1316" i="1"/>
  <c r="AI1316" i="1"/>
  <c r="AJ1316" i="1"/>
  <c r="E1316" i="1"/>
  <c r="E1313" i="1"/>
  <c r="E1314" i="1"/>
  <c r="E1315" i="1"/>
  <c r="E1317" i="1"/>
  <c r="E1318" i="1"/>
  <c r="E1310" i="1"/>
  <c r="E1309" i="1"/>
  <c r="Y1309" i="1"/>
  <c r="Y1310" i="1"/>
  <c r="E1302" i="1"/>
  <c r="E1303" i="1"/>
  <c r="E1304" i="1"/>
  <c r="Y1302" i="1"/>
  <c r="Y1303" i="1"/>
  <c r="Y1304" i="1"/>
  <c r="AC1214" i="1"/>
  <c r="Y11" i="1"/>
  <c r="F1048" i="1"/>
  <c r="AC1048" i="1"/>
  <c r="E1049" i="1"/>
  <c r="Y1049" i="1"/>
  <c r="AF1049" i="1"/>
  <c r="AG1049" i="1"/>
  <c r="AI1049" i="1"/>
  <c r="AJ1049" i="1"/>
  <c r="AC1055" i="1"/>
  <c r="AC1293" i="1"/>
  <c r="Y1308" i="1"/>
  <c r="Y1307" i="1"/>
  <c r="Y1306" i="1"/>
  <c r="Y1305" i="1"/>
  <c r="E1307" i="1"/>
  <c r="AF1307" i="1"/>
  <c r="AG1307" i="1"/>
  <c r="AI1307" i="1"/>
  <c r="AJ1307" i="1"/>
  <c r="E1308" i="1"/>
  <c r="AF1308" i="1"/>
  <c r="AG1308" i="1"/>
  <c r="AI1308" i="1"/>
  <c r="AJ1308" i="1"/>
  <c r="E1306" i="1"/>
  <c r="F1306" i="1" s="1"/>
  <c r="AF1306" i="1"/>
  <c r="AG1306" i="1"/>
  <c r="AI1306" i="1"/>
  <c r="AJ1306" i="1"/>
  <c r="E1305" i="1"/>
  <c r="E1299" i="1"/>
  <c r="E1300" i="1"/>
  <c r="I1300" i="1" s="1"/>
  <c r="E1301" i="1"/>
  <c r="I1301" i="1" s="1"/>
  <c r="Y1299" i="1"/>
  <c r="Y1300" i="1"/>
  <c r="Y1301" i="1"/>
  <c r="AF11" i="1"/>
  <c r="AG11" i="1"/>
  <c r="AI11" i="1"/>
  <c r="AJ11" i="1"/>
  <c r="E11" i="1"/>
  <c r="E1298" i="1"/>
  <c r="Y1298" i="1"/>
  <c r="E1296" i="1"/>
  <c r="E1297" i="1"/>
  <c r="Y1296" i="1"/>
  <c r="Y1297" i="1"/>
  <c r="E1087" i="1"/>
  <c r="F1087" i="1"/>
  <c r="Y1087" i="1"/>
  <c r="AC1087" i="1"/>
  <c r="AF1087" i="1"/>
  <c r="AG1087" i="1"/>
  <c r="AI1087" i="1"/>
  <c r="AJ1087" i="1"/>
  <c r="E1089" i="1"/>
  <c r="F1089" i="1"/>
  <c r="Y1089" i="1"/>
  <c r="AC1089" i="1"/>
  <c r="AF1089" i="1"/>
  <c r="AG1089" i="1"/>
  <c r="AI1089" i="1"/>
  <c r="AJ1089" i="1"/>
  <c r="AC108" i="1"/>
  <c r="E10" i="1"/>
  <c r="F10" i="1"/>
  <c r="Y10" i="1"/>
  <c r="AC10" i="1"/>
  <c r="AF10" i="1"/>
  <c r="AG10" i="1"/>
  <c r="AI10" i="1"/>
  <c r="AJ10" i="1"/>
  <c r="AC1094" i="1"/>
  <c r="AC1095" i="1"/>
  <c r="AC1030" i="1"/>
  <c r="AF1031" i="1"/>
  <c r="AG1031" i="1"/>
  <c r="AI1031" i="1"/>
  <c r="AJ1031" i="1"/>
  <c r="Y1031" i="1"/>
  <c r="E1031" i="1"/>
  <c r="AC948" i="1"/>
  <c r="AC929" i="1"/>
  <c r="AC1015" i="1"/>
  <c r="AJ1015" i="1"/>
  <c r="AI1015" i="1"/>
  <c r="AG1015" i="1"/>
  <c r="AF1015" i="1"/>
  <c r="Y1015" i="1"/>
  <c r="F1015" i="1"/>
  <c r="E1015" i="1"/>
  <c r="AC1218" i="1"/>
  <c r="AC1167" i="1"/>
  <c r="AJ453" i="1"/>
  <c r="AI453" i="1"/>
  <c r="AG453" i="1"/>
  <c r="AF453" i="1"/>
  <c r="AC453" i="1"/>
  <c r="Y453" i="1"/>
  <c r="E453" i="1"/>
  <c r="AC107" i="1"/>
  <c r="E108" i="1"/>
  <c r="F108" i="1"/>
  <c r="Y108" i="1"/>
  <c r="AF108" i="1"/>
  <c r="AG108" i="1"/>
  <c r="AI108" i="1"/>
  <c r="AJ108" i="1"/>
  <c r="E1282" i="1"/>
  <c r="I1282" i="1" s="1"/>
  <c r="E1283" i="1"/>
  <c r="I1283" i="1" s="1"/>
  <c r="E1284" i="1"/>
  <c r="I1284" i="1" s="1"/>
  <c r="E1285" i="1"/>
  <c r="I1285" i="1" s="1"/>
  <c r="E1286" i="1"/>
  <c r="I1286" i="1" s="1"/>
  <c r="Y1286" i="1"/>
  <c r="Y1285" i="1"/>
  <c r="Y1283" i="1"/>
  <c r="Y1284" i="1"/>
  <c r="Y1282" i="1"/>
  <c r="E1295" i="1"/>
  <c r="E1294" i="1"/>
  <c r="Y1295" i="1"/>
  <c r="Y1294" i="1"/>
  <c r="E1293" i="1"/>
  <c r="Y1293" i="1"/>
  <c r="E1287" i="1"/>
  <c r="Y1287" i="1"/>
  <c r="E1281" i="1"/>
  <c r="Y1281" i="1"/>
  <c r="E1266" i="1"/>
  <c r="Y1266" i="1"/>
  <c r="E1255" i="1"/>
  <c r="E1254" i="1"/>
  <c r="E1253" i="1"/>
  <c r="E1252" i="1"/>
  <c r="E1251" i="1"/>
  <c r="E1250" i="1"/>
  <c r="E1249" i="1"/>
  <c r="Y1253" i="1"/>
  <c r="Y1254" i="1"/>
  <c r="Y1255" i="1"/>
  <c r="Y1252" i="1"/>
  <c r="Y1251" i="1"/>
  <c r="Y1250" i="1"/>
  <c r="Y1249" i="1"/>
  <c r="E9" i="1"/>
  <c r="F9" i="1"/>
  <c r="Y9" i="1"/>
  <c r="AC9" i="1"/>
  <c r="AF9" i="1"/>
  <c r="AG9" i="1"/>
  <c r="AI9" i="1"/>
  <c r="AJ9" i="1"/>
  <c r="E1280" i="1"/>
  <c r="H1280" i="1" s="1"/>
  <c r="AC1280" i="1"/>
  <c r="Y1280" i="1"/>
  <c r="AC375" i="1"/>
  <c r="AJ375" i="1"/>
  <c r="AI375" i="1"/>
  <c r="AG375" i="1"/>
  <c r="AF375" i="1"/>
  <c r="Y375" i="1"/>
  <c r="E375" i="1"/>
  <c r="AC106" i="1"/>
  <c r="AF107" i="1"/>
  <c r="AG107" i="1"/>
  <c r="AI107" i="1"/>
  <c r="AJ107" i="1"/>
  <c r="E107" i="1"/>
  <c r="F107" i="1"/>
  <c r="Y107" i="1"/>
  <c r="AC1056" i="1"/>
  <c r="F302" i="1"/>
  <c r="AC302" i="1"/>
  <c r="AJ302" i="1"/>
  <c r="AI302" i="1"/>
  <c r="AG302" i="1"/>
  <c r="AF302" i="1"/>
  <c r="AC305" i="1"/>
  <c r="Y302" i="1"/>
  <c r="I302" i="1"/>
  <c r="H302" i="1"/>
  <c r="E374" i="1"/>
  <c r="F374" i="1" s="1"/>
  <c r="Y374" i="1"/>
  <c r="AC374" i="1"/>
  <c r="AF374" i="1"/>
  <c r="AG374" i="1"/>
  <c r="AI374" i="1"/>
  <c r="AJ374" i="1"/>
  <c r="Y1257" i="1"/>
  <c r="E1265" i="1"/>
  <c r="Y1265" i="1"/>
  <c r="E1264" i="1"/>
  <c r="I1264" i="1" s="1"/>
  <c r="Y1264" i="1"/>
  <c r="E1279" i="1"/>
  <c r="Y1279" i="1"/>
  <c r="E1278" i="1"/>
  <c r="F1278" i="1" s="1"/>
  <c r="Y1278" i="1"/>
  <c r="AF1278" i="1"/>
  <c r="AG1278" i="1"/>
  <c r="AI1278" i="1"/>
  <c r="AJ1278" i="1"/>
  <c r="Y1277" i="1"/>
  <c r="E1277" i="1"/>
  <c r="Y1276" i="1"/>
  <c r="E1276" i="1"/>
  <c r="E1260" i="1"/>
  <c r="Y1260" i="1"/>
  <c r="E1258" i="1"/>
  <c r="E1259" i="1"/>
  <c r="F1259" i="1" s="1"/>
  <c r="Y1275" i="1"/>
  <c r="Y1274" i="1"/>
  <c r="Y1273" i="1"/>
  <c r="Y1272" i="1"/>
  <c r="Y1270" i="1"/>
  <c r="Y1269" i="1"/>
  <c r="Y1268" i="1"/>
  <c r="Y1267" i="1"/>
  <c r="Y1258" i="1"/>
  <c r="Y1259" i="1"/>
  <c r="AF1259" i="1"/>
  <c r="AG1259" i="1"/>
  <c r="AI1259" i="1"/>
  <c r="AJ1259" i="1"/>
  <c r="E1270" i="1"/>
  <c r="AF1270" i="1"/>
  <c r="AG1270" i="1"/>
  <c r="AI1270" i="1"/>
  <c r="AJ1270" i="1"/>
  <c r="E1257" i="1"/>
  <c r="E1256" i="1"/>
  <c r="H1256" i="1" s="1"/>
  <c r="E1275" i="1"/>
  <c r="E1274" i="1"/>
  <c r="E1273" i="1"/>
  <c r="E1272" i="1"/>
  <c r="E1269" i="1"/>
  <c r="E1268" i="1"/>
  <c r="H1268" i="1" s="1"/>
  <c r="E1267" i="1"/>
  <c r="H1267" i="1" s="1"/>
  <c r="Y1256" i="1"/>
  <c r="Y1247" i="1"/>
  <c r="E1247" i="1"/>
  <c r="AC1079" i="1"/>
  <c r="E99" i="1"/>
  <c r="Y99" i="1"/>
  <c r="AC99" i="1"/>
  <c r="AF99" i="1"/>
  <c r="AG99" i="1"/>
  <c r="AI99" i="1"/>
  <c r="AJ99" i="1"/>
  <c r="E8" i="1"/>
  <c r="F8" i="1"/>
  <c r="Y8" i="1"/>
  <c r="AC8" i="1"/>
  <c r="AF8" i="1"/>
  <c r="AG8" i="1"/>
  <c r="AI8" i="1"/>
  <c r="AJ8" i="1"/>
  <c r="AC1215" i="1"/>
  <c r="AF247" i="1"/>
  <c r="AG247" i="1"/>
  <c r="AI247" i="1"/>
  <c r="AJ247" i="1"/>
  <c r="AC247" i="1"/>
  <c r="E247" i="1"/>
  <c r="AF97" i="1"/>
  <c r="AG97" i="1"/>
  <c r="AI97" i="1"/>
  <c r="AJ97" i="1"/>
  <c r="AC97" i="1"/>
  <c r="Y97" i="1"/>
  <c r="E97" i="1"/>
  <c r="AF106" i="1"/>
  <c r="AG106" i="1"/>
  <c r="AI106" i="1"/>
  <c r="AJ106" i="1"/>
  <c r="Y106" i="1"/>
  <c r="E106" i="1"/>
  <c r="F106" i="1"/>
  <c r="AC104" i="1"/>
  <c r="E105" i="1"/>
  <c r="Y105" i="1"/>
  <c r="AF105" i="1"/>
  <c r="AG105" i="1"/>
  <c r="AI105" i="1"/>
  <c r="AJ105" i="1"/>
  <c r="AC103" i="1"/>
  <c r="AF104" i="1"/>
  <c r="AG104" i="1"/>
  <c r="AI104" i="1"/>
  <c r="AJ104" i="1"/>
  <c r="E104" i="1"/>
  <c r="F104" i="1"/>
  <c r="Y104" i="1"/>
  <c r="AC1224" i="1"/>
  <c r="AF236" i="1"/>
  <c r="AG236" i="1"/>
  <c r="AI236" i="1"/>
  <c r="AJ236" i="1"/>
  <c r="AC236" i="1"/>
  <c r="Y236" i="1"/>
  <c r="E236" i="1"/>
  <c r="F236" i="1"/>
  <c r="E7" i="1"/>
  <c r="F7" i="1"/>
  <c r="Y7" i="1"/>
  <c r="AC7" i="1"/>
  <c r="AF7" i="1"/>
  <c r="AG7" i="1"/>
  <c r="AI7" i="1"/>
  <c r="AJ7" i="1"/>
  <c r="E6" i="1"/>
  <c r="F6" i="1"/>
  <c r="Y6" i="1"/>
  <c r="AC6" i="1"/>
  <c r="AF6" i="1"/>
  <c r="AG6" i="1"/>
  <c r="AI6" i="1"/>
  <c r="AJ6" i="1"/>
  <c r="E5" i="1"/>
  <c r="F5" i="1"/>
  <c r="Y5" i="1"/>
  <c r="AC5" i="1"/>
  <c r="AF5" i="1"/>
  <c r="AG5" i="1"/>
  <c r="AI5" i="1"/>
  <c r="AJ5" i="1"/>
  <c r="AC1096" i="1"/>
  <c r="AC1104" i="1"/>
  <c r="E1246" i="1"/>
  <c r="E1245" i="1"/>
  <c r="E1244" i="1"/>
  <c r="Y1246" i="1"/>
  <c r="Y1243" i="1"/>
  <c r="Y1244" i="1"/>
  <c r="Y1245" i="1"/>
  <c r="AC1024" i="1"/>
  <c r="AC1023" i="1"/>
  <c r="AJ1244" i="1"/>
  <c r="AI1244" i="1"/>
  <c r="AG1244" i="1"/>
  <c r="AF1244" i="1"/>
  <c r="AC1244" i="1"/>
  <c r="AF1243" i="1"/>
  <c r="AG1243" i="1"/>
  <c r="AI1243" i="1"/>
  <c r="AJ1243" i="1"/>
  <c r="E1243" i="1"/>
  <c r="AC1077" i="1"/>
  <c r="AC1078" i="1"/>
  <c r="AC995" i="1"/>
  <c r="AG995" i="1"/>
  <c r="AJ1016" i="1"/>
  <c r="AC1242" i="1"/>
  <c r="AC1044" i="1"/>
  <c r="E1045" i="1"/>
  <c r="F1045" i="1" s="1"/>
  <c r="Y1045" i="1"/>
  <c r="AF1045" i="1"/>
  <c r="AG1045" i="1"/>
  <c r="AI1045" i="1"/>
  <c r="AJ1045" i="1"/>
  <c r="AC996" i="1"/>
  <c r="AC848" i="1"/>
  <c r="E1242" i="1"/>
  <c r="Y1242" i="1"/>
  <c r="E1241" i="1"/>
  <c r="Y1241" i="1"/>
  <c r="AF226" i="1"/>
  <c r="AC761" i="1"/>
  <c r="AC951" i="1"/>
  <c r="AC1160" i="1"/>
  <c r="AC1159" i="1"/>
  <c r="AC1158" i="1"/>
  <c r="E1240" i="1"/>
  <c r="F1240" i="1" s="1"/>
  <c r="Y1239" i="1"/>
  <c r="E1239" i="1"/>
  <c r="E118" i="1"/>
  <c r="F118" i="1"/>
  <c r="Y118" i="1"/>
  <c r="AC118" i="1"/>
  <c r="AF118" i="1"/>
  <c r="AG118" i="1"/>
  <c r="AI118" i="1"/>
  <c r="AJ118" i="1"/>
  <c r="E117" i="1"/>
  <c r="Y117" i="1"/>
  <c r="AC117" i="1"/>
  <c r="AF117" i="1"/>
  <c r="AG117" i="1"/>
  <c r="AI117" i="1"/>
  <c r="AJ117" i="1"/>
  <c r="E17" i="1"/>
  <c r="F17" i="1"/>
  <c r="Y17" i="1"/>
  <c r="AC17" i="1"/>
  <c r="AF17" i="1"/>
  <c r="AG17" i="1"/>
  <c r="AI17" i="1"/>
  <c r="AJ17" i="1"/>
  <c r="F1280" i="1"/>
  <c r="F1293"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AJ1388" i="1"/>
  <c r="AI1388" i="1"/>
  <c r="AG1388" i="1"/>
  <c r="AF1388" i="1"/>
  <c r="AJ1387" i="1"/>
  <c r="AI1387" i="1"/>
  <c r="AG1387" i="1"/>
  <c r="AF1387" i="1"/>
  <c r="AJ1386" i="1"/>
  <c r="AI1386" i="1"/>
  <c r="AG1386" i="1"/>
  <c r="AF1386" i="1"/>
  <c r="AJ1385" i="1"/>
  <c r="AI1385" i="1"/>
  <c r="AG1385" i="1"/>
  <c r="AF1385" i="1"/>
  <c r="AJ1384" i="1"/>
  <c r="AI1384" i="1"/>
  <c r="AG1384" i="1"/>
  <c r="AF1384" i="1"/>
  <c r="AJ1383" i="1"/>
  <c r="AI1383" i="1"/>
  <c r="AK1383" i="1" s="1"/>
  <c r="AG1383" i="1"/>
  <c r="AF1383" i="1"/>
  <c r="AJ1382" i="1"/>
  <c r="AI1382" i="1"/>
  <c r="AG1382" i="1"/>
  <c r="AF1382" i="1"/>
  <c r="AJ1381" i="1"/>
  <c r="AI1381" i="1"/>
  <c r="AG1381" i="1"/>
  <c r="AF1381" i="1"/>
  <c r="AJ1380" i="1"/>
  <c r="AI1380" i="1"/>
  <c r="AK1380" i="1" s="1"/>
  <c r="AG1380" i="1"/>
  <c r="AF1380" i="1"/>
  <c r="AJ1379" i="1"/>
  <c r="AG1379" i="1"/>
  <c r="AF1379" i="1"/>
  <c r="AJ1378" i="1"/>
  <c r="AI1378" i="1"/>
  <c r="AG1378" i="1"/>
  <c r="AF1378" i="1"/>
  <c r="AJ1377" i="1"/>
  <c r="AI1377" i="1"/>
  <c r="AG1377" i="1"/>
  <c r="AF1377" i="1"/>
  <c r="AJ1376" i="1"/>
  <c r="AI1376" i="1"/>
  <c r="AG1376" i="1"/>
  <c r="AF1376" i="1"/>
  <c r="AJ1375" i="1"/>
  <c r="AI1375" i="1"/>
  <c r="AG1375" i="1"/>
  <c r="AF1375" i="1"/>
  <c r="AJ1374" i="1"/>
  <c r="AI1374" i="1"/>
  <c r="AG1374" i="1"/>
  <c r="AF1374" i="1"/>
  <c r="AJ1373" i="1"/>
  <c r="AI1373" i="1"/>
  <c r="AG1373" i="1"/>
  <c r="AF1373" i="1"/>
  <c r="AJ1372" i="1"/>
  <c r="AI1372" i="1"/>
  <c r="AG1372" i="1"/>
  <c r="AF1372" i="1"/>
  <c r="AJ1371" i="1"/>
  <c r="AI1371" i="1"/>
  <c r="AG1371" i="1"/>
  <c r="AF1371" i="1"/>
  <c r="AJ1370" i="1"/>
  <c r="AI1370" i="1"/>
  <c r="AG1370" i="1"/>
  <c r="AF1370" i="1"/>
  <c r="AJ1369" i="1"/>
  <c r="AI1369" i="1"/>
  <c r="AG1369" i="1"/>
  <c r="AF1369" i="1"/>
  <c r="AJ1368" i="1"/>
  <c r="AI1368" i="1"/>
  <c r="AG1368" i="1"/>
  <c r="AF1368" i="1"/>
  <c r="AJ1367" i="1"/>
  <c r="AI1367" i="1"/>
  <c r="AG1367" i="1"/>
  <c r="AF1367" i="1"/>
  <c r="AJ1366" i="1"/>
  <c r="AI1366" i="1"/>
  <c r="AG1366" i="1"/>
  <c r="AF1366" i="1"/>
  <c r="AJ1365" i="1"/>
  <c r="AI1365" i="1"/>
  <c r="AG1365" i="1"/>
  <c r="AF1365" i="1"/>
  <c r="AJ1364" i="1"/>
  <c r="AI1364" i="1"/>
  <c r="AG1364" i="1"/>
  <c r="AF1364" i="1"/>
  <c r="AJ1363" i="1"/>
  <c r="AI1363" i="1"/>
  <c r="AG1363" i="1"/>
  <c r="AF1363" i="1"/>
  <c r="AJ1362" i="1"/>
  <c r="AI1362" i="1"/>
  <c r="AG1362" i="1"/>
  <c r="AF1362" i="1"/>
  <c r="AJ1361" i="1"/>
  <c r="AI1361" i="1"/>
  <c r="AG1361" i="1"/>
  <c r="AF1361" i="1"/>
  <c r="AJ1360" i="1"/>
  <c r="AI1360" i="1"/>
  <c r="AG1360" i="1"/>
  <c r="AF1360" i="1"/>
  <c r="AJ1359" i="1"/>
  <c r="AI1359" i="1"/>
  <c r="AG1359" i="1"/>
  <c r="AF1359" i="1"/>
  <c r="AJ1358" i="1"/>
  <c r="AI1358" i="1"/>
  <c r="AG1358" i="1"/>
  <c r="AF1358" i="1"/>
  <c r="AJ1357" i="1"/>
  <c r="AI1357" i="1"/>
  <c r="AG1357" i="1"/>
  <c r="AF1357" i="1"/>
  <c r="AJ1356" i="1"/>
  <c r="AI1356" i="1"/>
  <c r="AG1356" i="1"/>
  <c r="AF1356" i="1"/>
  <c r="AJ1355" i="1"/>
  <c r="AI1355" i="1"/>
  <c r="AG1355" i="1"/>
  <c r="AF1355" i="1"/>
  <c r="AJ1354" i="1"/>
  <c r="AI1354" i="1"/>
  <c r="AG1354" i="1"/>
  <c r="AF1354" i="1"/>
  <c r="AJ1353" i="1"/>
  <c r="AI1353" i="1"/>
  <c r="AG1353" i="1"/>
  <c r="AF1353" i="1"/>
  <c r="AJ1352" i="1"/>
  <c r="AI1352" i="1"/>
  <c r="AG1352" i="1"/>
  <c r="AF1352" i="1"/>
  <c r="AJ1351" i="1"/>
  <c r="AI1351" i="1"/>
  <c r="AG1351" i="1"/>
  <c r="AF1351" i="1"/>
  <c r="AJ1350" i="1"/>
  <c r="AI1350" i="1"/>
  <c r="AG1350" i="1"/>
  <c r="AF1350" i="1"/>
  <c r="AJ1349" i="1"/>
  <c r="AI1349" i="1"/>
  <c r="AG1349" i="1"/>
  <c r="AF1349" i="1"/>
  <c r="AJ1348" i="1"/>
  <c r="AI1348" i="1"/>
  <c r="AG1348" i="1"/>
  <c r="AF1348" i="1"/>
  <c r="AJ1347" i="1"/>
  <c r="AI1347" i="1"/>
  <c r="AG1347" i="1"/>
  <c r="AF1347" i="1"/>
  <c r="AJ1346" i="1"/>
  <c r="AI1346" i="1"/>
  <c r="AG1346" i="1"/>
  <c r="AF1346" i="1"/>
  <c r="AJ1345" i="1"/>
  <c r="AI1345" i="1"/>
  <c r="AG1345" i="1"/>
  <c r="AF1345" i="1"/>
  <c r="AJ1344" i="1"/>
  <c r="AI1344" i="1"/>
  <c r="AG1344" i="1"/>
  <c r="AF1344" i="1"/>
  <c r="AJ1343" i="1"/>
  <c r="AI1343" i="1"/>
  <c r="AG1343" i="1"/>
  <c r="AF1343" i="1"/>
  <c r="AJ1342" i="1"/>
  <c r="AG1342" i="1"/>
  <c r="AF1342" i="1"/>
  <c r="AJ1341" i="1"/>
  <c r="AI1341" i="1"/>
  <c r="AG1341" i="1"/>
  <c r="AF1341" i="1"/>
  <c r="AJ1340" i="1"/>
  <c r="AI1340" i="1"/>
  <c r="AG1340" i="1"/>
  <c r="AF1340" i="1"/>
  <c r="AJ1339" i="1"/>
  <c r="AI1339" i="1"/>
  <c r="AG1339" i="1"/>
  <c r="AF1339" i="1"/>
  <c r="AJ1338" i="1"/>
  <c r="AI1338" i="1"/>
  <c r="AG1338" i="1"/>
  <c r="AF1338" i="1"/>
  <c r="AJ1337" i="1"/>
  <c r="AI1337" i="1"/>
  <c r="AG1337" i="1"/>
  <c r="AF1337" i="1"/>
  <c r="AJ1336" i="1"/>
  <c r="AI1336" i="1"/>
  <c r="AG1336" i="1"/>
  <c r="AF1336" i="1"/>
  <c r="AJ1334" i="1"/>
  <c r="AI1334" i="1"/>
  <c r="AG1334" i="1"/>
  <c r="AF1334" i="1"/>
  <c r="AJ1333" i="1"/>
  <c r="AI1333" i="1"/>
  <c r="AG1333" i="1"/>
  <c r="AF1333" i="1"/>
  <c r="AJ1332" i="1"/>
  <c r="AI1332" i="1"/>
  <c r="AG1332" i="1"/>
  <c r="AF1332" i="1"/>
  <c r="AJ1331" i="1"/>
  <c r="AI1331" i="1"/>
  <c r="AG1331" i="1"/>
  <c r="AF1331" i="1"/>
  <c r="AJ1330" i="1"/>
  <c r="AI1330" i="1"/>
  <c r="AG1330" i="1"/>
  <c r="AF1330" i="1"/>
  <c r="AJ1329" i="1"/>
  <c r="AI1329" i="1"/>
  <c r="AG1329" i="1"/>
  <c r="AF1329" i="1"/>
  <c r="AJ1328" i="1"/>
  <c r="AI1328" i="1"/>
  <c r="AG1328" i="1"/>
  <c r="AF1328" i="1"/>
  <c r="AJ1327" i="1"/>
  <c r="AI1327" i="1"/>
  <c r="AG1327" i="1"/>
  <c r="AF1327" i="1"/>
  <c r="AJ1326" i="1"/>
  <c r="AI1326" i="1"/>
  <c r="AG1326" i="1"/>
  <c r="AF1326" i="1"/>
  <c r="AJ1325" i="1"/>
  <c r="AI1325" i="1"/>
  <c r="AG1325" i="1"/>
  <c r="AF1325" i="1"/>
  <c r="AJ1324" i="1"/>
  <c r="AI1324" i="1"/>
  <c r="AG1324" i="1"/>
  <c r="AF1324" i="1"/>
  <c r="AJ1323" i="1"/>
  <c r="AI1323" i="1"/>
  <c r="AG1323" i="1"/>
  <c r="AF1323" i="1"/>
  <c r="AJ1322" i="1"/>
  <c r="AI1322" i="1"/>
  <c r="AG1322" i="1"/>
  <c r="AF1322" i="1"/>
  <c r="AJ1321" i="1"/>
  <c r="AI1321" i="1"/>
  <c r="AG1321" i="1"/>
  <c r="AF1321" i="1"/>
  <c r="AJ1320" i="1"/>
  <c r="AI1320" i="1"/>
  <c r="AG1320" i="1"/>
  <c r="AF1320" i="1"/>
  <c r="AJ1319" i="1"/>
  <c r="AI1319" i="1"/>
  <c r="AG1319" i="1"/>
  <c r="AF1319" i="1"/>
  <c r="AJ1318" i="1"/>
  <c r="AI1318" i="1"/>
  <c r="AG1318" i="1"/>
  <c r="AF1318" i="1"/>
  <c r="AJ1317" i="1"/>
  <c r="AI1317" i="1"/>
  <c r="AG1317" i="1"/>
  <c r="AF1317" i="1"/>
  <c r="AJ1315" i="1"/>
  <c r="AI1315" i="1"/>
  <c r="AG1315" i="1"/>
  <c r="AF1315" i="1"/>
  <c r="AJ1314" i="1"/>
  <c r="AI1314" i="1"/>
  <c r="AG1314" i="1"/>
  <c r="AF1314" i="1"/>
  <c r="AJ1313" i="1"/>
  <c r="AI1313" i="1"/>
  <c r="AG1313" i="1"/>
  <c r="AF1313" i="1"/>
  <c r="AJ1312" i="1"/>
  <c r="AI1312" i="1"/>
  <c r="AG1312" i="1"/>
  <c r="AF1312" i="1"/>
  <c r="AJ1311" i="1"/>
  <c r="AI1311" i="1"/>
  <c r="AG1311" i="1"/>
  <c r="AF1311" i="1"/>
  <c r="AJ1310" i="1"/>
  <c r="AI1310" i="1"/>
  <c r="AG1310" i="1"/>
  <c r="AF1310" i="1"/>
  <c r="AJ1309" i="1"/>
  <c r="AI1309" i="1"/>
  <c r="AG1309" i="1"/>
  <c r="AF1309" i="1"/>
  <c r="AJ1305" i="1"/>
  <c r="AI1305" i="1"/>
  <c r="AG1305" i="1"/>
  <c r="AF1305" i="1"/>
  <c r="AJ1304" i="1"/>
  <c r="AI1304" i="1"/>
  <c r="AG1304" i="1"/>
  <c r="AF1304" i="1"/>
  <c r="AJ1303" i="1"/>
  <c r="AI1303" i="1"/>
  <c r="AG1303" i="1"/>
  <c r="AF1303" i="1"/>
  <c r="AJ1302" i="1"/>
  <c r="AI1302" i="1"/>
  <c r="AG1302" i="1"/>
  <c r="AF1302" i="1"/>
  <c r="AJ1301" i="1"/>
  <c r="AI1301" i="1"/>
  <c r="AG1301" i="1"/>
  <c r="AF1301" i="1"/>
  <c r="AJ1300" i="1"/>
  <c r="AI1300" i="1"/>
  <c r="AG1300" i="1"/>
  <c r="AF1300" i="1"/>
  <c r="AJ1299" i="1"/>
  <c r="AI1299" i="1"/>
  <c r="AG1299" i="1"/>
  <c r="AF1299" i="1"/>
  <c r="AJ1298" i="1"/>
  <c r="AI1298" i="1"/>
  <c r="AG1298" i="1"/>
  <c r="AF1298" i="1"/>
  <c r="AJ1297" i="1"/>
  <c r="AI1297" i="1"/>
  <c r="AG1297" i="1"/>
  <c r="AF1297" i="1"/>
  <c r="AJ1296" i="1"/>
  <c r="AI1296" i="1"/>
  <c r="AG1296" i="1"/>
  <c r="AF1296" i="1"/>
  <c r="AJ1295" i="1"/>
  <c r="AI1295" i="1"/>
  <c r="AG1295" i="1"/>
  <c r="AF1295" i="1"/>
  <c r="AJ1294" i="1"/>
  <c r="AI1294" i="1"/>
  <c r="AG1294" i="1"/>
  <c r="AF1294" i="1"/>
  <c r="AJ1293" i="1"/>
  <c r="AI1293" i="1"/>
  <c r="AG1293" i="1"/>
  <c r="AF1293" i="1"/>
  <c r="AJ1287" i="1"/>
  <c r="AI1287" i="1"/>
  <c r="AG1287" i="1"/>
  <c r="AF1287" i="1"/>
  <c r="AJ1286" i="1"/>
  <c r="AI1286" i="1"/>
  <c r="AG1286" i="1"/>
  <c r="AF1286" i="1"/>
  <c r="AJ1285" i="1"/>
  <c r="AI1285" i="1"/>
  <c r="AG1285" i="1"/>
  <c r="AF1285" i="1"/>
  <c r="AJ1284" i="1"/>
  <c r="AI1284" i="1"/>
  <c r="AG1284" i="1"/>
  <c r="AF1284" i="1"/>
  <c r="AJ1283" i="1"/>
  <c r="AI1283" i="1"/>
  <c r="AG1283" i="1"/>
  <c r="AF1283" i="1"/>
  <c r="AJ1282" i="1"/>
  <c r="AI1282" i="1"/>
  <c r="AG1282" i="1"/>
  <c r="AF1282" i="1"/>
  <c r="AJ1281" i="1"/>
  <c r="AI1281" i="1"/>
  <c r="AG1281" i="1"/>
  <c r="AF1281" i="1"/>
  <c r="AJ1280" i="1"/>
  <c r="AI1280" i="1"/>
  <c r="AG1280" i="1"/>
  <c r="AF1280" i="1"/>
  <c r="AJ1279" i="1"/>
  <c r="AI1279" i="1"/>
  <c r="AG1279" i="1"/>
  <c r="AF1279" i="1"/>
  <c r="AJ1277" i="1"/>
  <c r="AI1277" i="1"/>
  <c r="AG1277" i="1"/>
  <c r="AF1277" i="1"/>
  <c r="AJ1276" i="1"/>
  <c r="AI1276" i="1"/>
  <c r="AG1276" i="1"/>
  <c r="AF1276" i="1"/>
  <c r="AJ1275" i="1"/>
  <c r="AI1275" i="1"/>
  <c r="AG1275" i="1"/>
  <c r="AF1275" i="1"/>
  <c r="AJ1274" i="1"/>
  <c r="AI1274" i="1"/>
  <c r="AG1274" i="1"/>
  <c r="AF1274" i="1"/>
  <c r="AJ1273" i="1"/>
  <c r="AI1273" i="1"/>
  <c r="AG1273" i="1"/>
  <c r="AF1273" i="1"/>
  <c r="AJ1272" i="1"/>
  <c r="AI1272" i="1"/>
  <c r="AG1272" i="1"/>
  <c r="AF1272" i="1"/>
  <c r="AJ1269" i="1"/>
  <c r="AI1269" i="1"/>
  <c r="AG1269" i="1"/>
  <c r="AF1269" i="1"/>
  <c r="AJ1268" i="1"/>
  <c r="AI1268" i="1"/>
  <c r="AG1268" i="1"/>
  <c r="AF1268" i="1"/>
  <c r="AJ1267" i="1"/>
  <c r="AI1267" i="1"/>
  <c r="AG1267" i="1"/>
  <c r="AF1267" i="1"/>
  <c r="AJ1266" i="1"/>
  <c r="AI1266" i="1"/>
  <c r="AG1266" i="1"/>
  <c r="AF1266" i="1"/>
  <c r="AJ1265" i="1"/>
  <c r="AI1265" i="1"/>
  <c r="AG1265" i="1"/>
  <c r="AF1265" i="1"/>
  <c r="AJ1264" i="1"/>
  <c r="AI1264" i="1"/>
  <c r="AG1264" i="1"/>
  <c r="AF1264" i="1"/>
  <c r="AJ1260" i="1"/>
  <c r="AI1260" i="1"/>
  <c r="AG1260" i="1"/>
  <c r="AF1260" i="1"/>
  <c r="AJ1258" i="1"/>
  <c r="AI1258" i="1"/>
  <c r="AG1258" i="1"/>
  <c r="AF1258" i="1"/>
  <c r="AJ1257" i="1"/>
  <c r="AI1257" i="1"/>
  <c r="AG1257" i="1"/>
  <c r="AF1257" i="1"/>
  <c r="AJ1256" i="1"/>
  <c r="AI1256" i="1"/>
  <c r="AG1256" i="1"/>
  <c r="AF1256" i="1"/>
  <c r="AJ1255" i="1"/>
  <c r="AI1255" i="1"/>
  <c r="AG1255" i="1"/>
  <c r="AF1255" i="1"/>
  <c r="AJ1254" i="1"/>
  <c r="AI1254" i="1"/>
  <c r="AG1254" i="1"/>
  <c r="AF1254" i="1"/>
  <c r="AJ1253" i="1"/>
  <c r="AI1253" i="1"/>
  <c r="AG1253" i="1"/>
  <c r="AF1253" i="1"/>
  <c r="AJ1252" i="1"/>
  <c r="AI1252" i="1"/>
  <c r="AG1252" i="1"/>
  <c r="AF1252" i="1"/>
  <c r="AJ1251" i="1"/>
  <c r="AI1251" i="1"/>
  <c r="AG1251" i="1"/>
  <c r="AF1251" i="1"/>
  <c r="AJ1250" i="1"/>
  <c r="AI1250" i="1"/>
  <c r="AG1250" i="1"/>
  <c r="AF1250" i="1"/>
  <c r="AJ1249" i="1"/>
  <c r="AI1249" i="1"/>
  <c r="AG1249" i="1"/>
  <c r="AF1249" i="1"/>
  <c r="AC1112" i="1"/>
  <c r="E1113" i="1"/>
  <c r="Y1113" i="1"/>
  <c r="AF1113" i="1"/>
  <c r="AG1113" i="1"/>
  <c r="AI1113" i="1"/>
  <c r="AJ1113" i="1"/>
  <c r="AF639" i="1"/>
  <c r="AG639" i="1"/>
  <c r="AI639" i="1"/>
  <c r="AJ639" i="1"/>
  <c r="AC639" i="1"/>
  <c r="E639" i="1"/>
  <c r="H639" i="1" s="1"/>
  <c r="AC1026" i="1"/>
  <c r="AC1025" i="1"/>
  <c r="Y1238" i="1"/>
  <c r="E1238" i="1"/>
  <c r="H1238" i="1" s="1"/>
  <c r="E1237" i="1"/>
  <c r="H1237" i="1" s="1"/>
  <c r="Y1237" i="1"/>
  <c r="E1231" i="1"/>
  <c r="I1231" i="1" s="1"/>
  <c r="Y1231" i="1"/>
  <c r="E1225" i="1"/>
  <c r="I1225" i="1" s="1"/>
  <c r="E1227" i="1"/>
  <c r="H1227" i="1" s="1"/>
  <c r="E1230" i="1"/>
  <c r="I1230" i="1" s="1"/>
  <c r="Y1230" i="1"/>
  <c r="Y1225" i="1"/>
  <c r="Y1227" i="1"/>
  <c r="AC1236" i="1"/>
  <c r="Y1235" i="1"/>
  <c r="Y1236" i="1"/>
  <c r="E1235" i="1"/>
  <c r="H1235" i="1" s="1"/>
  <c r="E1236" i="1"/>
  <c r="H1236" i="1" s="1"/>
  <c r="AK1250" i="1" l="1"/>
  <c r="AK1256" i="1"/>
  <c r="AH1015" i="1"/>
  <c r="F1289" i="1"/>
  <c r="AK1291" i="1"/>
  <c r="H1282" i="1"/>
  <c r="AK1344" i="1"/>
  <c r="AK1353" i="1"/>
  <c r="AK1371" i="1"/>
  <c r="AK1377" i="1"/>
  <c r="H1283" i="1"/>
  <c r="AH303" i="1"/>
  <c r="AK1350" i="1"/>
  <c r="AK1359" i="1"/>
  <c r="AK1356" i="1"/>
  <c r="AH1306" i="1"/>
  <c r="AH1226" i="1"/>
  <c r="AH493" i="1"/>
  <c r="AK1292" i="1"/>
  <c r="F1344" i="1"/>
  <c r="F1345" i="1"/>
  <c r="F1346" i="1"/>
  <c r="F1347" i="1"/>
  <c r="F1348" i="1"/>
  <c r="F1349" i="1"/>
  <c r="F1351" i="1"/>
  <c r="F1352" i="1"/>
  <c r="F1353" i="1"/>
  <c r="F1354" i="1"/>
  <c r="F1357" i="1"/>
  <c r="F1358" i="1"/>
  <c r="F1359" i="1"/>
  <c r="F1360" i="1"/>
  <c r="AH1290" i="1"/>
  <c r="AH1288" i="1"/>
  <c r="AH897" i="1"/>
  <c r="AH1041" i="1"/>
  <c r="AH442" i="1"/>
  <c r="AK974" i="1"/>
  <c r="AH1289" i="1"/>
  <c r="AK1271" i="1"/>
  <c r="AK1362" i="1"/>
  <c r="I1256" i="1"/>
  <c r="AH1291" i="1"/>
  <c r="F1343" i="1"/>
  <c r="AK374" i="1"/>
  <c r="AK493" i="1"/>
  <c r="AH1252" i="1"/>
  <c r="AH1258" i="1"/>
  <c r="AH1276" i="1"/>
  <c r="AH1283" i="1"/>
  <c r="AH1294" i="1"/>
  <c r="AH1300" i="1"/>
  <c r="H1289" i="1"/>
  <c r="F1290" i="1"/>
  <c r="AH639" i="1"/>
  <c r="AH1346" i="1"/>
  <c r="AH1352" i="1"/>
  <c r="AH1358" i="1"/>
  <c r="AK1289" i="1"/>
  <c r="AN1289" i="1" s="1"/>
  <c r="AH1228" i="1"/>
  <c r="AH453" i="1"/>
  <c r="F1291" i="1"/>
  <c r="H1360" i="1"/>
  <c r="AK1135" i="1"/>
  <c r="AH1292" i="1"/>
  <c r="AN1292" i="1" s="1"/>
  <c r="AK1228" i="1"/>
  <c r="AK1266" i="1"/>
  <c r="AK1287" i="1"/>
  <c r="AK1296" i="1"/>
  <c r="I1291" i="1"/>
  <c r="AH1261" i="1"/>
  <c r="AH1135" i="1"/>
  <c r="H1284" i="1"/>
  <c r="AH1349" i="1"/>
  <c r="AH1355" i="1"/>
  <c r="AH1379" i="1"/>
  <c r="AH1385" i="1"/>
  <c r="AH973" i="1"/>
  <c r="AH974" i="1"/>
  <c r="AK1031" i="1"/>
  <c r="AH1019" i="1"/>
  <c r="AH1089" i="1"/>
  <c r="AH967" i="1"/>
  <c r="AK1290" i="1"/>
  <c r="AN1290" i="1" s="1"/>
  <c r="AK1226" i="1"/>
  <c r="AH1318" i="1"/>
  <c r="AH1324" i="1"/>
  <c r="AH1330" i="1"/>
  <c r="AH1337" i="1"/>
  <c r="H1228" i="1"/>
  <c r="AK106" i="1"/>
  <c r="AK1288" i="1"/>
  <c r="AN1288" i="1" s="1"/>
  <c r="I1261" i="1"/>
  <c r="AK1041" i="1"/>
  <c r="F1228" i="1"/>
  <c r="AK1298" i="1"/>
  <c r="AK1304" i="1"/>
  <c r="AK1322" i="1"/>
  <c r="AK1334" i="1"/>
  <c r="AK1341" i="1"/>
  <c r="AK10" i="1"/>
  <c r="H1261" i="1"/>
  <c r="AH1364" i="1"/>
  <c r="AK1019" i="1"/>
  <c r="AK767" i="1"/>
  <c r="I1041" i="1"/>
  <c r="H1285" i="1"/>
  <c r="AH1335" i="1"/>
  <c r="AK105" i="1"/>
  <c r="AK442" i="1"/>
  <c r="AH1316" i="1"/>
  <c r="AK303" i="1"/>
  <c r="AK1261" i="1"/>
  <c r="AK897" i="1"/>
  <c r="AH1382" i="1"/>
  <c r="AH1388" i="1"/>
  <c r="AH1307" i="1"/>
  <c r="AH1249" i="1"/>
  <c r="AH1255" i="1"/>
  <c r="AH1265" i="1"/>
  <c r="AH1273" i="1"/>
  <c r="AH1280" i="1"/>
  <c r="AH1297" i="1"/>
  <c r="AH1314" i="1"/>
  <c r="AH1321" i="1"/>
  <c r="AH1333" i="1"/>
  <c r="AH1340" i="1"/>
  <c r="AK1260" i="1"/>
  <c r="AK1284" i="1"/>
  <c r="AK1295" i="1"/>
  <c r="AK1301" i="1"/>
  <c r="AK1319" i="1"/>
  <c r="AK1325" i="1"/>
  <c r="AK1338" i="1"/>
  <c r="AK302" i="1"/>
  <c r="I1288" i="1"/>
  <c r="H1288" i="1"/>
  <c r="I1290" i="1"/>
  <c r="I1292" i="1"/>
  <c r="AK1244" i="1"/>
  <c r="H1322" i="1"/>
  <c r="H1343" i="1"/>
  <c r="I493" i="1"/>
  <c r="I1226" i="1"/>
  <c r="AH302" i="1"/>
  <c r="H1286" i="1"/>
  <c r="H1321" i="1"/>
  <c r="F897" i="1"/>
  <c r="H493" i="1"/>
  <c r="H1226" i="1"/>
  <c r="H897" i="1"/>
  <c r="I1347" i="1"/>
  <c r="H1347" i="1"/>
  <c r="I1346" i="1"/>
  <c r="H1346" i="1"/>
  <c r="I1345" i="1"/>
  <c r="H1345" i="1"/>
  <c r="I1344" i="1"/>
  <c r="H1344" i="1"/>
  <c r="I1348" i="1"/>
  <c r="H1348" i="1"/>
  <c r="I1349" i="1"/>
  <c r="H1349" i="1"/>
  <c r="H1350" i="1"/>
  <c r="I1350" i="1"/>
  <c r="H1351" i="1"/>
  <c r="I1351" i="1"/>
  <c r="H1352" i="1"/>
  <c r="I1352" i="1"/>
  <c r="H1353" i="1"/>
  <c r="I1353" i="1"/>
  <c r="H1354" i="1"/>
  <c r="I1354" i="1"/>
  <c r="H1355" i="1"/>
  <c r="I1355" i="1"/>
  <c r="H1356" i="1"/>
  <c r="I1356" i="1"/>
  <c r="H1357" i="1"/>
  <c r="I1357" i="1"/>
  <c r="I1358" i="1"/>
  <c r="H1358" i="1"/>
  <c r="I1359" i="1"/>
  <c r="H1359" i="1"/>
  <c r="I442" i="1"/>
  <c r="H442" i="1"/>
  <c r="F442" i="1"/>
  <c r="H1311" i="1"/>
  <c r="AK766" i="1"/>
  <c r="AK1365" i="1"/>
  <c r="AH1151" i="1"/>
  <c r="AN1151" i="1" s="1"/>
  <c r="AH117" i="1"/>
  <c r="AK1243" i="1"/>
  <c r="AH1286" i="1"/>
  <c r="AK639" i="1"/>
  <c r="F1340" i="1"/>
  <c r="I1019" i="1"/>
  <c r="AH1367" i="1"/>
  <c r="I973" i="1"/>
  <c r="F1019" i="1"/>
  <c r="H1019" i="1"/>
  <c r="H766" i="1"/>
  <c r="I766" i="1"/>
  <c r="AK967" i="1"/>
  <c r="H1320" i="1"/>
  <c r="H973" i="1"/>
  <c r="AK1386" i="1"/>
  <c r="AK1328" i="1"/>
  <c r="AH766" i="1"/>
  <c r="I1342" i="1"/>
  <c r="H1342" i="1"/>
  <c r="H1135" i="1"/>
  <c r="I1135" i="1"/>
  <c r="F1342" i="1"/>
  <c r="I1337" i="1"/>
  <c r="I1338" i="1"/>
  <c r="H1337" i="1"/>
  <c r="H1338" i="1"/>
  <c r="I1336" i="1"/>
  <c r="H1336" i="1"/>
  <c r="I1333" i="1"/>
  <c r="I1334" i="1"/>
  <c r="I1335" i="1"/>
  <c r="H1335" i="1"/>
  <c r="H1333" i="1"/>
  <c r="H1334" i="1"/>
  <c r="AH1373" i="1"/>
  <c r="AK1312" i="1"/>
  <c r="AH1327" i="1"/>
  <c r="F1337" i="1"/>
  <c r="F1338" i="1"/>
  <c r="F1336" i="1"/>
  <c r="H1341" i="1"/>
  <c r="I1341" i="1"/>
  <c r="AH375" i="1"/>
  <c r="F1333" i="1"/>
  <c r="F1334" i="1"/>
  <c r="F1335" i="1"/>
  <c r="F1341" i="1"/>
  <c r="AH1376" i="1"/>
  <c r="AH1370" i="1"/>
  <c r="AK1138" i="1"/>
  <c r="AH1049" i="1"/>
  <c r="AH1138" i="1"/>
  <c r="F1049" i="1"/>
  <c r="AK1089" i="1"/>
  <c r="AK973" i="1"/>
  <c r="H1049" i="1"/>
  <c r="I1049" i="1"/>
  <c r="AH108" i="1"/>
  <c r="AK7" i="1"/>
  <c r="AH10" i="1"/>
  <c r="I974" i="1"/>
  <c r="AH767" i="1"/>
  <c r="F1031" i="1"/>
  <c r="I1151" i="1"/>
  <c r="AK1335" i="1"/>
  <c r="H1339" i="1"/>
  <c r="I1339" i="1"/>
  <c r="H1340" i="1"/>
  <c r="I1340" i="1"/>
  <c r="AK1347" i="1"/>
  <c r="AK375" i="1"/>
  <c r="AH7" i="1"/>
  <c r="H1151" i="1"/>
  <c r="F1151" i="1"/>
  <c r="AK1277" i="1"/>
  <c r="AH1087" i="1"/>
  <c r="AH5" i="1"/>
  <c r="H1246" i="1"/>
  <c r="I1246" i="1"/>
  <c r="H1245" i="1"/>
  <c r="I1245" i="1"/>
  <c r="H1301" i="1"/>
  <c r="AK453" i="1"/>
  <c r="H974" i="1"/>
  <c r="F967" i="1"/>
  <c r="H967" i="1"/>
  <c r="I967" i="1"/>
  <c r="H1300" i="1"/>
  <c r="F1331" i="1"/>
  <c r="F1332" i="1"/>
  <c r="AK1307" i="1"/>
  <c r="I1332" i="1"/>
  <c r="H1332" i="1"/>
  <c r="I1331" i="1"/>
  <c r="H1331" i="1"/>
  <c r="AH1311" i="1"/>
  <c r="AH11" i="1"/>
  <c r="AH1271" i="1"/>
  <c r="AH1244" i="1"/>
  <c r="AK1331" i="1"/>
  <c r="AH982" i="1"/>
  <c r="I1311" i="1"/>
  <c r="AH1308" i="1"/>
  <c r="F767" i="1"/>
  <c r="H767" i="1"/>
  <c r="I767" i="1"/>
  <c r="AK1308" i="1"/>
  <c r="AK1015" i="1"/>
  <c r="AN1015" i="1" s="1"/>
  <c r="I1271" i="1"/>
  <c r="AK117" i="1"/>
  <c r="AK1274" i="1"/>
  <c r="AK5" i="1"/>
  <c r="AK17" i="1"/>
  <c r="H1271" i="1"/>
  <c r="I99" i="1"/>
  <c r="AH105" i="1"/>
  <c r="F1271" i="1"/>
  <c r="I108" i="1"/>
  <c r="AH1045" i="1"/>
  <c r="H1299" i="1"/>
  <c r="H1306" i="1"/>
  <c r="AK97" i="1"/>
  <c r="AK104" i="1"/>
  <c r="I1307" i="1"/>
  <c r="AH1243" i="1"/>
  <c r="AH1361" i="1"/>
  <c r="F1307" i="1"/>
  <c r="AH6" i="1"/>
  <c r="AH118" i="1"/>
  <c r="H374" i="1"/>
  <c r="AH374" i="1"/>
  <c r="I374" i="1"/>
  <c r="AH8" i="1"/>
  <c r="AH1303" i="1"/>
  <c r="AH1343" i="1"/>
  <c r="I982" i="1"/>
  <c r="I1278" i="1"/>
  <c r="I1045" i="1"/>
  <c r="F99" i="1"/>
  <c r="AK1253" i="1"/>
  <c r="AH1113" i="1"/>
  <c r="AK1278" i="1"/>
  <c r="AH1031" i="1"/>
  <c r="AH99" i="1"/>
  <c r="H982" i="1"/>
  <c r="H108" i="1"/>
  <c r="F1270" i="1"/>
  <c r="H1328" i="1"/>
  <c r="AK9" i="1"/>
  <c r="AH107" i="1"/>
  <c r="AH17" i="1"/>
  <c r="H1278" i="1"/>
  <c r="AH104" i="1"/>
  <c r="F117" i="1"/>
  <c r="I1113" i="1"/>
  <c r="I117" i="1"/>
  <c r="H1113" i="1"/>
  <c r="AK1113" i="1"/>
  <c r="AK8" i="1"/>
  <c r="AK99" i="1"/>
  <c r="AK1306" i="1"/>
  <c r="AN1306" i="1" s="1"/>
  <c r="AK108" i="1"/>
  <c r="AK1315" i="1"/>
  <c r="AK1269" i="1"/>
  <c r="AH1268" i="1"/>
  <c r="AK1374" i="1"/>
  <c r="AK1368" i="1"/>
  <c r="I118" i="1"/>
  <c r="H117" i="1"/>
  <c r="I1319" i="1"/>
  <c r="H1308" i="1"/>
  <c r="AH1259" i="1"/>
  <c r="I1328" i="1"/>
  <c r="I1138" i="1"/>
  <c r="I1280" i="1"/>
  <c r="AK1259" i="1"/>
  <c r="AK1270" i="1"/>
  <c r="H1045" i="1"/>
  <c r="AK118" i="1"/>
  <c r="AK1281" i="1"/>
  <c r="F1113" i="1"/>
  <c r="AH1278" i="1"/>
  <c r="H1319" i="1"/>
  <c r="H1089" i="1"/>
  <c r="I1089" i="1"/>
  <c r="I1031" i="1"/>
  <c r="H1279" i="1"/>
  <c r="I1279" i="1"/>
  <c r="I1270" i="1"/>
  <c r="AK1045" i="1"/>
  <c r="H1138" i="1"/>
  <c r="H1296" i="1"/>
  <c r="H1297" i="1"/>
  <c r="H118" i="1"/>
  <c r="I17" i="1"/>
  <c r="I1087" i="1"/>
  <c r="AK107" i="1"/>
  <c r="I1265" i="1"/>
  <c r="H1264" i="1"/>
  <c r="H17" i="1"/>
  <c r="I639" i="1"/>
  <c r="AK11" i="1"/>
  <c r="AK1087" i="1"/>
  <c r="H1265" i="1"/>
  <c r="H99" i="1"/>
  <c r="AK982" i="1"/>
  <c r="F982" i="1"/>
  <c r="F1138" i="1"/>
  <c r="AK1049" i="1"/>
  <c r="H1087" i="1"/>
  <c r="I9" i="1"/>
  <c r="H107" i="1"/>
  <c r="I107" i="1"/>
  <c r="AH1270" i="1"/>
  <c r="I105" i="1"/>
  <c r="I6" i="1"/>
  <c r="I5" i="1"/>
  <c r="F1249" i="1"/>
  <c r="F1250" i="1"/>
  <c r="F1251" i="1"/>
  <c r="F1252" i="1"/>
  <c r="F1253" i="1"/>
  <c r="F1254" i="1"/>
  <c r="F1255" i="1"/>
  <c r="F1256" i="1"/>
  <c r="F1257" i="1"/>
  <c r="F1258" i="1"/>
  <c r="F1260" i="1"/>
  <c r="F1264" i="1"/>
  <c r="F1265" i="1"/>
  <c r="F1266" i="1"/>
  <c r="F1267" i="1"/>
  <c r="F1268" i="1"/>
  <c r="F1269" i="1"/>
  <c r="F1272" i="1"/>
  <c r="F1273" i="1"/>
  <c r="F1274" i="1"/>
  <c r="F1275" i="1"/>
  <c r="F1276" i="1"/>
  <c r="F1277" i="1"/>
  <c r="F1279" i="1"/>
  <c r="F1281" i="1"/>
  <c r="F1282" i="1"/>
  <c r="F1283" i="1"/>
  <c r="F1284" i="1"/>
  <c r="F1285" i="1"/>
  <c r="F1286" i="1"/>
  <c r="F1287" i="1"/>
  <c r="F1294" i="1"/>
  <c r="F1295" i="1"/>
  <c r="F1296" i="1"/>
  <c r="F1297" i="1"/>
  <c r="F1298" i="1"/>
  <c r="F1299" i="1"/>
  <c r="F1300" i="1"/>
  <c r="F1301" i="1"/>
  <c r="F1302" i="1"/>
  <c r="F1303" i="1"/>
  <c r="F1304" i="1"/>
  <c r="F1305" i="1"/>
  <c r="F1309" i="1"/>
  <c r="F1310" i="1"/>
  <c r="F1311" i="1"/>
  <c r="F1312" i="1"/>
  <c r="F1313" i="1"/>
  <c r="F1314" i="1"/>
  <c r="F1315" i="1"/>
  <c r="F1317" i="1"/>
  <c r="F1318" i="1"/>
  <c r="F1319" i="1"/>
  <c r="F1321" i="1"/>
  <c r="F1322" i="1"/>
  <c r="F1323" i="1"/>
  <c r="F1324" i="1"/>
  <c r="F1325" i="1"/>
  <c r="F1326" i="1"/>
  <c r="F1327" i="1"/>
  <c r="F1328" i="1"/>
  <c r="F1329" i="1"/>
  <c r="F1330" i="1"/>
  <c r="I104" i="1"/>
  <c r="AK6" i="1"/>
  <c r="H5" i="1"/>
  <c r="H1243" i="1"/>
  <c r="H1031" i="1"/>
  <c r="H9" i="1"/>
  <c r="I106" i="1"/>
  <c r="H105" i="1"/>
  <c r="H1312" i="1"/>
  <c r="I1310" i="1"/>
  <c r="I1308" i="1"/>
  <c r="I1299" i="1"/>
  <c r="H11" i="1"/>
  <c r="I11" i="1"/>
  <c r="H1270" i="1"/>
  <c r="H8" i="1"/>
  <c r="H247" i="1"/>
  <c r="I97" i="1"/>
  <c r="H106" i="1"/>
  <c r="F105" i="1"/>
  <c r="AH236" i="1"/>
  <c r="H236" i="1"/>
  <c r="H6" i="1"/>
  <c r="F1243" i="1"/>
  <c r="F1316" i="1"/>
  <c r="F1308" i="1"/>
  <c r="I1306" i="1"/>
  <c r="F11" i="1"/>
  <c r="I1296" i="1"/>
  <c r="H10" i="1"/>
  <c r="I10" i="1"/>
  <c r="AH9" i="1"/>
  <c r="I1276" i="1"/>
  <c r="AH247" i="1"/>
  <c r="F247" i="1"/>
  <c r="F97" i="1"/>
  <c r="AH106" i="1"/>
  <c r="AK236" i="1"/>
  <c r="H7" i="1"/>
  <c r="I7" i="1"/>
  <c r="I1243" i="1"/>
  <c r="AK1309" i="1"/>
  <c r="AK1316" i="1"/>
  <c r="H1310" i="1"/>
  <c r="H1307" i="1"/>
  <c r="I1297" i="1"/>
  <c r="H1276" i="1"/>
  <c r="I8" i="1"/>
  <c r="AK247" i="1"/>
  <c r="I247" i="1"/>
  <c r="AH97" i="1"/>
  <c r="H97" i="1"/>
  <c r="H104" i="1"/>
  <c r="I236" i="1"/>
  <c r="I1330" i="1"/>
  <c r="H1330" i="1"/>
  <c r="I1329" i="1"/>
  <c r="H1329" i="1"/>
  <c r="I1327" i="1"/>
  <c r="H1327" i="1"/>
  <c r="I1326" i="1"/>
  <c r="H1326" i="1"/>
  <c r="I1325" i="1"/>
  <c r="H1325" i="1"/>
  <c r="I1324" i="1"/>
  <c r="H1324" i="1"/>
  <c r="I1323" i="1"/>
  <c r="H1323" i="1"/>
  <c r="I1320" i="1"/>
  <c r="F1320" i="1"/>
  <c r="H1318" i="1"/>
  <c r="I1318" i="1"/>
  <c r="H1317" i="1"/>
  <c r="I1317" i="1"/>
  <c r="H1315" i="1"/>
  <c r="I1315" i="1"/>
  <c r="H1314" i="1"/>
  <c r="I1314" i="1"/>
  <c r="H1313" i="1"/>
  <c r="I1313" i="1"/>
  <c r="H1316" i="1"/>
  <c r="I1316" i="1"/>
  <c r="I1131" i="1"/>
  <c r="H1131" i="1"/>
  <c r="I1309" i="1"/>
  <c r="H1309" i="1"/>
  <c r="I1304" i="1"/>
  <c r="H1304" i="1"/>
  <c r="I1303" i="1"/>
  <c r="H1303" i="1"/>
  <c r="I1302" i="1"/>
  <c r="H1302" i="1"/>
  <c r="I1305" i="1"/>
  <c r="H1305" i="1"/>
  <c r="I1298" i="1"/>
  <c r="H1298" i="1"/>
  <c r="I1015" i="1"/>
  <c r="H1015" i="1"/>
  <c r="I453" i="1"/>
  <c r="H453" i="1"/>
  <c r="F453" i="1"/>
  <c r="I1249" i="1"/>
  <c r="H1249" i="1"/>
  <c r="I1250" i="1"/>
  <c r="H1250" i="1"/>
  <c r="I1251" i="1"/>
  <c r="H1251" i="1"/>
  <c r="I1252" i="1"/>
  <c r="H1252" i="1"/>
  <c r="I1253" i="1"/>
  <c r="H1253" i="1"/>
  <c r="I1254" i="1"/>
  <c r="H1254" i="1"/>
  <c r="I1255" i="1"/>
  <c r="H1255" i="1"/>
  <c r="I1266" i="1"/>
  <c r="H1266" i="1"/>
  <c r="I1281" i="1"/>
  <c r="H1281" i="1"/>
  <c r="I1287" i="1"/>
  <c r="H1287" i="1"/>
  <c r="I1293" i="1"/>
  <c r="H1293" i="1"/>
  <c r="I1294" i="1"/>
  <c r="H1294" i="1"/>
  <c r="I1295" i="1"/>
  <c r="H1295" i="1"/>
  <c r="F375" i="1"/>
  <c r="I375" i="1"/>
  <c r="H375" i="1"/>
  <c r="I1260" i="1"/>
  <c r="H1260" i="1"/>
  <c r="H1277" i="1"/>
  <c r="I1277" i="1"/>
  <c r="I1259" i="1"/>
  <c r="H1259" i="1"/>
  <c r="I1258" i="1"/>
  <c r="H1258" i="1"/>
  <c r="I1247" i="1"/>
  <c r="H1247" i="1"/>
  <c r="I1268" i="1"/>
  <c r="I1269" i="1"/>
  <c r="H1269" i="1"/>
  <c r="I1272" i="1"/>
  <c r="H1272" i="1"/>
  <c r="I1273" i="1"/>
  <c r="H1273" i="1"/>
  <c r="I1274" i="1"/>
  <c r="H1274" i="1"/>
  <c r="I1275" i="1"/>
  <c r="H1275" i="1"/>
  <c r="I1267" i="1"/>
  <c r="F639" i="1"/>
  <c r="AK1249" i="1"/>
  <c r="AH1251" i="1"/>
  <c r="AK1252" i="1"/>
  <c r="AH1254" i="1"/>
  <c r="AK1255" i="1"/>
  <c r="AH1257" i="1"/>
  <c r="AK1258" i="1"/>
  <c r="AH1264" i="1"/>
  <c r="AK1265" i="1"/>
  <c r="AH1267" i="1"/>
  <c r="AK1268" i="1"/>
  <c r="AH1272" i="1"/>
  <c r="AK1273" i="1"/>
  <c r="AH1275" i="1"/>
  <c r="AK1276" i="1"/>
  <c r="AH1279" i="1"/>
  <c r="AK1280" i="1"/>
  <c r="AH1282" i="1"/>
  <c r="AK1283" i="1"/>
  <c r="AH1285" i="1"/>
  <c r="AK1286" i="1"/>
  <c r="AH1293" i="1"/>
  <c r="AK1294" i="1"/>
  <c r="AH1296" i="1"/>
  <c r="AK1297" i="1"/>
  <c r="AH1299" i="1"/>
  <c r="AK1300" i="1"/>
  <c r="AH1302" i="1"/>
  <c r="AK1303" i="1"/>
  <c r="AH1305" i="1"/>
  <c r="AH1310" i="1"/>
  <c r="AK1311" i="1"/>
  <c r="AH1313" i="1"/>
  <c r="AK1314" i="1"/>
  <c r="AH1317" i="1"/>
  <c r="AK1318" i="1"/>
  <c r="AH1320" i="1"/>
  <c r="AK1321" i="1"/>
  <c r="AH1323" i="1"/>
  <c r="AK1324" i="1"/>
  <c r="AH1326" i="1"/>
  <c r="AK1327" i="1"/>
  <c r="AH1329" i="1"/>
  <c r="AK1330" i="1"/>
  <c r="AH1332" i="1"/>
  <c r="AK1333" i="1"/>
  <c r="AH1336" i="1"/>
  <c r="AK1337" i="1"/>
  <c r="AH1339" i="1"/>
  <c r="AK1340" i="1"/>
  <c r="AH1342" i="1"/>
  <c r="AK1343" i="1"/>
  <c r="AH1345" i="1"/>
  <c r="AK1346" i="1"/>
  <c r="AH1348" i="1"/>
  <c r="AK1349" i="1"/>
  <c r="AH1351" i="1"/>
  <c r="AK1352" i="1"/>
  <c r="AH1354" i="1"/>
  <c r="AK1355" i="1"/>
  <c r="AH1357" i="1"/>
  <c r="AK1358" i="1"/>
  <c r="AH1360" i="1"/>
  <c r="AK1361" i="1"/>
  <c r="AH1363" i="1"/>
  <c r="AK1364" i="1"/>
  <c r="AH1366" i="1"/>
  <c r="AK1367" i="1"/>
  <c r="AH1369" i="1"/>
  <c r="AK1370" i="1"/>
  <c r="AH1372" i="1"/>
  <c r="AK1373" i="1"/>
  <c r="AH1375" i="1"/>
  <c r="AK1376" i="1"/>
  <c r="AH1378" i="1"/>
  <c r="AK1379" i="1"/>
  <c r="AH1381" i="1"/>
  <c r="AK1382" i="1"/>
  <c r="AH1384" i="1"/>
  <c r="AK1385" i="1"/>
  <c r="AH1387" i="1"/>
  <c r="AK1388" i="1"/>
  <c r="AH1250" i="1"/>
  <c r="AN1250" i="1" s="1"/>
  <c r="AK1251" i="1"/>
  <c r="AH1253" i="1"/>
  <c r="AK1254" i="1"/>
  <c r="AH1256" i="1"/>
  <c r="AN1256" i="1" s="1"/>
  <c r="AK1257" i="1"/>
  <c r="AH1260" i="1"/>
  <c r="AK1264" i="1"/>
  <c r="AH1266" i="1"/>
  <c r="AK1267" i="1"/>
  <c r="AH1269" i="1"/>
  <c r="AK1272" i="1"/>
  <c r="AH1274" i="1"/>
  <c r="AK1275" i="1"/>
  <c r="AH1277" i="1"/>
  <c r="AK1279" i="1"/>
  <c r="AH1281" i="1"/>
  <c r="AK1282" i="1"/>
  <c r="AH1284" i="1"/>
  <c r="AK1285" i="1"/>
  <c r="AH1287" i="1"/>
  <c r="AK1293" i="1"/>
  <c r="AH1295" i="1"/>
  <c r="AH1298" i="1"/>
  <c r="AK1299" i="1"/>
  <c r="AH1301" i="1"/>
  <c r="AK1302" i="1"/>
  <c r="AH1304" i="1"/>
  <c r="AK1305" i="1"/>
  <c r="AH1309" i="1"/>
  <c r="AK1310" i="1"/>
  <c r="AH1312" i="1"/>
  <c r="AK1313" i="1"/>
  <c r="AH1315" i="1"/>
  <c r="AK1317" i="1"/>
  <c r="AH1319" i="1"/>
  <c r="AK1320" i="1"/>
  <c r="AH1322" i="1"/>
  <c r="AK1323" i="1"/>
  <c r="AH1325" i="1"/>
  <c r="AK1326" i="1"/>
  <c r="AH1328" i="1"/>
  <c r="AK1329" i="1"/>
  <c r="AH1331" i="1"/>
  <c r="AK1332" i="1"/>
  <c r="AH1334" i="1"/>
  <c r="AK1336" i="1"/>
  <c r="AH1338" i="1"/>
  <c r="AK1339" i="1"/>
  <c r="AH1341" i="1"/>
  <c r="AK1342" i="1"/>
  <c r="AH1344" i="1"/>
  <c r="AN1344" i="1" s="1"/>
  <c r="AK1345" i="1"/>
  <c r="AH1347" i="1"/>
  <c r="AK1348" i="1"/>
  <c r="AH1350" i="1"/>
  <c r="AN1350" i="1" s="1"/>
  <c r="AK1351" i="1"/>
  <c r="AH1353" i="1"/>
  <c r="AN1353" i="1" s="1"/>
  <c r="AK1354" i="1"/>
  <c r="AH1356" i="1"/>
  <c r="AK1357" i="1"/>
  <c r="AH1359" i="1"/>
  <c r="AK1360" i="1"/>
  <c r="AH1362" i="1"/>
  <c r="AK1363" i="1"/>
  <c r="AH1365" i="1"/>
  <c r="AK1366" i="1"/>
  <c r="AH1368" i="1"/>
  <c r="AK1369" i="1"/>
  <c r="AH1371" i="1"/>
  <c r="AN1371" i="1" s="1"/>
  <c r="AK1372" i="1"/>
  <c r="AH1374" i="1"/>
  <c r="AK1375" i="1"/>
  <c r="AH1377" i="1"/>
  <c r="AN1377" i="1" s="1"/>
  <c r="AK1378" i="1"/>
  <c r="AH1380" i="1"/>
  <c r="AN1380" i="1" s="1"/>
  <c r="AK1381" i="1"/>
  <c r="AH1383" i="1"/>
  <c r="AN1383" i="1" s="1"/>
  <c r="AK1384" i="1"/>
  <c r="AH1386" i="1"/>
  <c r="AK1387" i="1"/>
  <c r="I1244" i="1"/>
  <c r="H1244" i="1"/>
  <c r="F1244" i="1"/>
  <c r="H1241" i="1"/>
  <c r="I1241" i="1"/>
  <c r="I1242" i="1"/>
  <c r="H1242" i="1"/>
  <c r="H1240" i="1"/>
  <c r="I1240" i="1"/>
  <c r="H1239" i="1"/>
  <c r="I1239" i="1"/>
  <c r="I1238" i="1"/>
  <c r="I1237" i="1"/>
  <c r="H1225" i="1"/>
  <c r="I1236" i="1"/>
  <c r="H1231" i="1"/>
  <c r="H1230" i="1"/>
  <c r="I1227" i="1"/>
  <c r="I1235" i="1"/>
  <c r="AN493" i="1" l="1"/>
  <c r="AN1244" i="1"/>
  <c r="AN442" i="1"/>
  <c r="AN1261" i="1"/>
  <c r="AN1226" i="1"/>
  <c r="AN1284" i="1"/>
  <c r="AN1138" i="1"/>
  <c r="AN1301" i="1"/>
  <c r="AN1049" i="1"/>
  <c r="AN1340" i="1"/>
  <c r="AN1319" i="1"/>
  <c r="AN1356" i="1"/>
  <c r="AN1359" i="1"/>
  <c r="AN1325" i="1"/>
  <c r="AN1338" i="1"/>
  <c r="AN1362" i="1"/>
  <c r="AN1266" i="1"/>
  <c r="AN1291" i="1"/>
  <c r="AN1041" i="1"/>
  <c r="AN897" i="1"/>
  <c r="AN967" i="1"/>
  <c r="AN303" i="1"/>
  <c r="AN1135" i="1"/>
  <c r="AN1019" i="1"/>
  <c r="AN1089" i="1"/>
  <c r="AN767" i="1"/>
  <c r="AN453" i="1"/>
  <c r="AN974" i="1"/>
  <c r="AN105" i="1"/>
  <c r="AN1287" i="1"/>
  <c r="AN1298" i="1"/>
  <c r="AN1304" i="1"/>
  <c r="AN1322" i="1"/>
  <c r="AN1334" i="1"/>
  <c r="AN1341" i="1"/>
  <c r="AN1260" i="1"/>
  <c r="AN639" i="1"/>
  <c r="AN10" i="1"/>
  <c r="AN1252" i="1"/>
  <c r="AN1228" i="1"/>
  <c r="AN1295" i="1"/>
  <c r="AN7" i="1"/>
  <c r="AN1365" i="1"/>
  <c r="AN973" i="1"/>
  <c r="AN375" i="1"/>
  <c r="AN302" i="1"/>
  <c r="AN1308" i="1"/>
  <c r="AN1087" i="1"/>
  <c r="AN1386" i="1"/>
  <c r="AN1328" i="1"/>
  <c r="AN766" i="1"/>
  <c r="AN1312" i="1"/>
  <c r="AN117" i="1"/>
  <c r="AN1307" i="1"/>
  <c r="AN17" i="1"/>
  <c r="AN982" i="1"/>
  <c r="AN5" i="1"/>
  <c r="AN8" i="1"/>
  <c r="AN1347" i="1"/>
  <c r="AN99" i="1"/>
  <c r="AN108" i="1"/>
  <c r="AN1031" i="1"/>
  <c r="AN1277" i="1"/>
  <c r="AN374" i="1"/>
  <c r="AN1335" i="1"/>
  <c r="AN118" i="1"/>
  <c r="AN1271" i="1"/>
  <c r="AN1278" i="1"/>
  <c r="AN1045" i="1"/>
  <c r="AN107" i="1"/>
  <c r="AN11" i="1"/>
  <c r="AN104" i="1"/>
  <c r="AN1259" i="1"/>
  <c r="AN1113" i="1"/>
  <c r="AN1331" i="1"/>
  <c r="AN9" i="1"/>
  <c r="AN1243" i="1"/>
  <c r="AN1274" i="1"/>
  <c r="AN1255" i="1"/>
  <c r="AN1333" i="1"/>
  <c r="AN1349" i="1"/>
  <c r="AN1355" i="1"/>
  <c r="AN1361" i="1"/>
  <c r="AN1367" i="1"/>
  <c r="AN1370" i="1"/>
  <c r="AN1373" i="1"/>
  <c r="AN1376" i="1"/>
  <c r="AN1379" i="1"/>
  <c r="AN1382" i="1"/>
  <c r="AN1385" i="1"/>
  <c r="AN1388" i="1"/>
  <c r="AN1249" i="1"/>
  <c r="AN1258" i="1"/>
  <c r="AN1265" i="1"/>
  <c r="AN1268" i="1"/>
  <c r="AN1273" i="1"/>
  <c r="AN1276" i="1"/>
  <c r="AN1280" i="1"/>
  <c r="AN1253" i="1"/>
  <c r="AN1283" i="1"/>
  <c r="AN1286" i="1"/>
  <c r="AN1294" i="1"/>
  <c r="AN1297" i="1"/>
  <c r="AN1300" i="1"/>
  <c r="AN1303" i="1"/>
  <c r="AN1311" i="1"/>
  <c r="AN1314" i="1"/>
  <c r="AN1318" i="1"/>
  <c r="AN1321" i="1"/>
  <c r="AN1324" i="1"/>
  <c r="AN1327" i="1"/>
  <c r="AN1330" i="1"/>
  <c r="AN1337" i="1"/>
  <c r="AN1343" i="1"/>
  <c r="AN1346" i="1"/>
  <c r="AN1352" i="1"/>
  <c r="AN1358" i="1"/>
  <c r="AN1364" i="1"/>
  <c r="AN1269" i="1"/>
  <c r="AN1281" i="1"/>
  <c r="AN1315" i="1"/>
  <c r="AN1368" i="1"/>
  <c r="AN1374" i="1"/>
  <c r="AN1270" i="1"/>
  <c r="AN1316" i="1"/>
  <c r="AN6" i="1"/>
  <c r="AN1309" i="1"/>
  <c r="AN236" i="1"/>
  <c r="AN247" i="1"/>
  <c r="AN97" i="1"/>
  <c r="AN106" i="1"/>
  <c r="AN1381" i="1"/>
  <c r="AN1372" i="1"/>
  <c r="AN1363" i="1"/>
  <c r="AN1354" i="1"/>
  <c r="AN1345" i="1"/>
  <c r="AN1336" i="1"/>
  <c r="AN1326" i="1"/>
  <c r="AN1317" i="1"/>
  <c r="AN1305" i="1"/>
  <c r="AN1296" i="1"/>
  <c r="AN1282" i="1"/>
  <c r="AN1272" i="1"/>
  <c r="AN1257" i="1"/>
  <c r="AN1384" i="1"/>
  <c r="AN1375" i="1"/>
  <c r="AN1366" i="1"/>
  <c r="AN1357" i="1"/>
  <c r="AN1348" i="1"/>
  <c r="AN1339" i="1"/>
  <c r="AN1329" i="1"/>
  <c r="AN1320" i="1"/>
  <c r="AN1310" i="1"/>
  <c r="AN1299" i="1"/>
  <c r="AN1285" i="1"/>
  <c r="AN1275" i="1"/>
  <c r="AN1264" i="1"/>
  <c r="AN1251" i="1"/>
  <c r="AN1387" i="1"/>
  <c r="AN1378" i="1"/>
  <c r="AN1369" i="1"/>
  <c r="AN1360" i="1"/>
  <c r="AN1351" i="1"/>
  <c r="AN1342" i="1"/>
  <c r="AN1332" i="1"/>
  <c r="AN1323" i="1"/>
  <c r="AN1313" i="1"/>
  <c r="AN1302" i="1"/>
  <c r="AN1293" i="1"/>
  <c r="AN1279" i="1"/>
  <c r="AN1267" i="1"/>
  <c r="AN1254" i="1"/>
  <c r="AF774" i="1"/>
  <c r="AG774" i="1"/>
  <c r="AI774" i="1"/>
  <c r="AJ774" i="1"/>
  <c r="AC774" i="1"/>
  <c r="Y774" i="1"/>
  <c r="E774" i="1"/>
  <c r="F774" i="1" s="1"/>
  <c r="AC1140" i="1"/>
  <c r="Y1140" i="1"/>
  <c r="AC1234" i="1"/>
  <c r="Y1234" i="1"/>
  <c r="E1234" i="1"/>
  <c r="I1234" i="1" s="1"/>
  <c r="E214" i="1"/>
  <c r="F214" i="1" s="1"/>
  <c r="Y214" i="1"/>
  <c r="AC214" i="1"/>
  <c r="AF214" i="1"/>
  <c r="AG214" i="1"/>
  <c r="AI214" i="1"/>
  <c r="AJ214" i="1"/>
  <c r="E1224" i="1"/>
  <c r="Y1223" i="1"/>
  <c r="Y1224" i="1"/>
  <c r="E1223" i="1"/>
  <c r="I1223" i="1" s="1"/>
  <c r="E1222" i="1"/>
  <c r="Y1222" i="1"/>
  <c r="AF1233" i="1"/>
  <c r="AG1233" i="1"/>
  <c r="AI1233" i="1"/>
  <c r="AJ1233" i="1"/>
  <c r="Y1233" i="1"/>
  <c r="E1233" i="1"/>
  <c r="H1233" i="1" s="1"/>
  <c r="E1220" i="1"/>
  <c r="Y1220" i="1"/>
  <c r="E1218" i="1"/>
  <c r="Y1218" i="1"/>
  <c r="E1217" i="1"/>
  <c r="I1217" i="1" s="1"/>
  <c r="E1216" i="1"/>
  <c r="Y1217" i="1"/>
  <c r="Y1216" i="1"/>
  <c r="E1215" i="1"/>
  <c r="I1215" i="1" s="1"/>
  <c r="Y1215" i="1"/>
  <c r="E1214" i="1"/>
  <c r="I1214" i="1" s="1"/>
  <c r="E1213" i="1"/>
  <c r="I1213" i="1" s="1"/>
  <c r="E1212" i="1"/>
  <c r="I1212" i="1" s="1"/>
  <c r="Y1214" i="1"/>
  <c r="Y1213" i="1"/>
  <c r="Y1212" i="1"/>
  <c r="E1209" i="1"/>
  <c r="E1210" i="1"/>
  <c r="E1211" i="1"/>
  <c r="Y1209" i="1"/>
  <c r="Y1210" i="1"/>
  <c r="Y1211" i="1"/>
  <c r="E1208" i="1"/>
  <c r="Y1208" i="1"/>
  <c r="AC1029" i="1"/>
  <c r="AC961" i="1"/>
  <c r="Y1232" i="1"/>
  <c r="E1232" i="1"/>
  <c r="AC1107" i="1"/>
  <c r="AC1105" i="1"/>
  <c r="AC1106" i="1"/>
  <c r="AC970" i="1"/>
  <c r="AC971" i="1"/>
  <c r="AJ972" i="1"/>
  <c r="AI972" i="1"/>
  <c r="AG972" i="1"/>
  <c r="AF972" i="1"/>
  <c r="Y972" i="1"/>
  <c r="E972" i="1"/>
  <c r="E971" i="1"/>
  <c r="I971" i="1" s="1"/>
  <c r="F971" i="1"/>
  <c r="Y971" i="1"/>
  <c r="AF971" i="1"/>
  <c r="AG971" i="1"/>
  <c r="AI971" i="1"/>
  <c r="AJ971" i="1"/>
  <c r="AC960" i="1"/>
  <c r="E1207" i="1"/>
  <c r="Y1207" i="1"/>
  <c r="Y1206" i="1"/>
  <c r="E1206" i="1"/>
  <c r="E1205" i="1"/>
  <c r="Y1205" i="1"/>
  <c r="AC980" i="1"/>
  <c r="AC979" i="1"/>
  <c r="AC949" i="1"/>
  <c r="E183" i="1"/>
  <c r="H183" i="1" s="1"/>
  <c r="Y183" i="1"/>
  <c r="AC183" i="1"/>
  <c r="AF183" i="1"/>
  <c r="AG183" i="1"/>
  <c r="AI183" i="1"/>
  <c r="AJ183" i="1"/>
  <c r="E1219" i="1"/>
  <c r="H1219" i="1" s="1"/>
  <c r="Y1219" i="1"/>
  <c r="AC1028" i="1"/>
  <c r="AC1142" i="1"/>
  <c r="AC1141" i="1"/>
  <c r="AC1110" i="1"/>
  <c r="E513" i="1"/>
  <c r="I513" i="1" s="1"/>
  <c r="Y513" i="1"/>
  <c r="AC513" i="1"/>
  <c r="AF513" i="1"/>
  <c r="AG513" i="1"/>
  <c r="AI513" i="1"/>
  <c r="AJ513" i="1"/>
  <c r="E1202" i="1"/>
  <c r="E1203" i="1"/>
  <c r="E1204" i="1"/>
  <c r="Y1202" i="1"/>
  <c r="Y1203" i="1"/>
  <c r="Y1204" i="1"/>
  <c r="Y1201" i="1"/>
  <c r="E1201" i="1"/>
  <c r="I1201" i="1" s="1"/>
  <c r="E1200" i="1"/>
  <c r="H1200" i="1" s="1"/>
  <c r="E1199" i="1"/>
  <c r="E1198" i="1"/>
  <c r="E1197" i="1"/>
  <c r="E1196" i="1"/>
  <c r="E1195" i="1"/>
  <c r="F1195" i="1" s="1"/>
  <c r="E1194" i="1"/>
  <c r="F1194" i="1" s="1"/>
  <c r="E1193" i="1"/>
  <c r="E1192" i="1"/>
  <c r="E1191" i="1"/>
  <c r="E1190" i="1"/>
  <c r="E1189" i="1"/>
  <c r="E1188" i="1"/>
  <c r="E1187" i="1"/>
  <c r="E1186" i="1"/>
  <c r="E1185" i="1"/>
  <c r="E1184" i="1"/>
  <c r="E1183" i="1"/>
  <c r="Y1183" i="1"/>
  <c r="Y1184" i="1"/>
  <c r="Y1185" i="1"/>
  <c r="Y1186" i="1"/>
  <c r="Y1187" i="1"/>
  <c r="Y1188" i="1"/>
  <c r="Y1189" i="1"/>
  <c r="Y1190" i="1"/>
  <c r="Y1191" i="1"/>
  <c r="Y1192" i="1"/>
  <c r="Y1193" i="1"/>
  <c r="Y1194" i="1"/>
  <c r="Y1195" i="1"/>
  <c r="Y1196" i="1"/>
  <c r="Y1197" i="1"/>
  <c r="Y1198" i="1"/>
  <c r="Y1199" i="1"/>
  <c r="Y1200" i="1"/>
  <c r="AJ1195" i="1"/>
  <c r="AI1195" i="1"/>
  <c r="AG1195" i="1"/>
  <c r="AF1195" i="1"/>
  <c r="AF1194" i="1"/>
  <c r="AG1194" i="1"/>
  <c r="AI1194" i="1"/>
  <c r="AJ1194" i="1"/>
  <c r="AC991" i="1"/>
  <c r="AC962" i="1"/>
  <c r="AF18" i="1"/>
  <c r="AG18" i="1"/>
  <c r="AI18" i="1"/>
  <c r="AJ18" i="1"/>
  <c r="AC18" i="1"/>
  <c r="Y18" i="1"/>
  <c r="E18" i="1"/>
  <c r="F18" i="1" s="1"/>
  <c r="Y1182" i="1"/>
  <c r="E1182" i="1"/>
  <c r="E1181" i="1"/>
  <c r="I1181" i="1" s="1"/>
  <c r="Y1181" i="1"/>
  <c r="Y1179" i="1"/>
  <c r="Y1180" i="1"/>
  <c r="E1179" i="1"/>
  <c r="E1180" i="1"/>
  <c r="E1178" i="1"/>
  <c r="I1178" i="1" s="1"/>
  <c r="Y1178" i="1"/>
  <c r="AC743" i="1"/>
  <c r="E1167" i="1"/>
  <c r="E1168" i="1"/>
  <c r="E1169" i="1"/>
  <c r="E1170" i="1"/>
  <c r="E1171" i="1"/>
  <c r="E1172" i="1"/>
  <c r="E1173" i="1"/>
  <c r="E1174" i="1"/>
  <c r="E1175" i="1"/>
  <c r="E1176" i="1"/>
  <c r="E1177" i="1"/>
  <c r="Y1168" i="1"/>
  <c r="Y1169" i="1"/>
  <c r="Y1170" i="1"/>
  <c r="Y1171" i="1"/>
  <c r="Y1172" i="1"/>
  <c r="Y1173" i="1"/>
  <c r="Y1174" i="1"/>
  <c r="Y1175" i="1"/>
  <c r="Y1176" i="1"/>
  <c r="Y1177" i="1"/>
  <c r="Y1167" i="1"/>
  <c r="E1154" i="1"/>
  <c r="E1155" i="1"/>
  <c r="E1156" i="1"/>
  <c r="E1143" i="1"/>
  <c r="E1144" i="1"/>
  <c r="E1145" i="1"/>
  <c r="E1133" i="1"/>
  <c r="F1133" i="1" s="1"/>
  <c r="E1126" i="1"/>
  <c r="E1115" i="1"/>
  <c r="E1116" i="1"/>
  <c r="E1117" i="1"/>
  <c r="F1117" i="1" s="1"/>
  <c r="E1118" i="1"/>
  <c r="E1102" i="1"/>
  <c r="F1102" i="1" s="1"/>
  <c r="E1048" i="1"/>
  <c r="Y1154" i="1"/>
  <c r="Y1155" i="1"/>
  <c r="Y1156" i="1"/>
  <c r="Y1143" i="1"/>
  <c r="Y1144" i="1"/>
  <c r="Y1145" i="1"/>
  <c r="Y1133" i="1"/>
  <c r="Y1118" i="1"/>
  <c r="Y1109" i="1"/>
  <c r="Y1102" i="1"/>
  <c r="Y1066" i="1"/>
  <c r="Y1048" i="1"/>
  <c r="E1141" i="1"/>
  <c r="E1142" i="1"/>
  <c r="E1140" i="1"/>
  <c r="AF1142" i="1"/>
  <c r="AG1142" i="1"/>
  <c r="AI1142" i="1"/>
  <c r="AJ1142" i="1"/>
  <c r="AF1141" i="1"/>
  <c r="AG1141" i="1"/>
  <c r="AI1141" i="1"/>
  <c r="AJ1141" i="1"/>
  <c r="Y1142" i="1"/>
  <c r="Y1141" i="1"/>
  <c r="AC963" i="1"/>
  <c r="Y963" i="1"/>
  <c r="AC1016" i="1"/>
  <c r="E1166" i="1"/>
  <c r="F1166" i="1" s="1"/>
  <c r="E1165" i="1"/>
  <c r="F1165" i="1" s="1"/>
  <c r="E1164" i="1"/>
  <c r="H1164" i="1" s="1"/>
  <c r="E1163" i="1"/>
  <c r="F1163" i="1" s="1"/>
  <c r="E1162" i="1"/>
  <c r="I1162" i="1" s="1"/>
  <c r="E1161" i="1"/>
  <c r="I1161" i="1" s="1"/>
  <c r="Y1166" i="1"/>
  <c r="AF1166" i="1"/>
  <c r="AG1166" i="1"/>
  <c r="AI1166" i="1"/>
  <c r="AJ1166" i="1"/>
  <c r="Y1164" i="1"/>
  <c r="AF1164" i="1"/>
  <c r="AG1164" i="1"/>
  <c r="AI1164" i="1"/>
  <c r="AJ1164" i="1"/>
  <c r="Y1162" i="1"/>
  <c r="AF1162" i="1"/>
  <c r="AG1162" i="1"/>
  <c r="AI1162" i="1"/>
  <c r="AJ1162" i="1"/>
  <c r="AJ1165" i="1"/>
  <c r="AI1165" i="1"/>
  <c r="AG1165" i="1"/>
  <c r="AF1165" i="1"/>
  <c r="AJ1163" i="1"/>
  <c r="AI1163" i="1"/>
  <c r="AG1163" i="1"/>
  <c r="AF1163" i="1"/>
  <c r="AJ1161" i="1"/>
  <c r="AI1161" i="1"/>
  <c r="AG1161" i="1"/>
  <c r="AF1161" i="1"/>
  <c r="Y1165" i="1"/>
  <c r="Y1163" i="1"/>
  <c r="Y1161" i="1"/>
  <c r="AC969" i="1"/>
  <c r="AF970" i="1"/>
  <c r="AG970" i="1"/>
  <c r="AI970" i="1"/>
  <c r="AJ970" i="1"/>
  <c r="E970" i="1"/>
  <c r="F970" i="1" s="1"/>
  <c r="Y970" i="1"/>
  <c r="AF1102" i="1"/>
  <c r="AG1102" i="1"/>
  <c r="AI1102" i="1"/>
  <c r="AJ1102" i="1"/>
  <c r="AF1133" i="1"/>
  <c r="AG1133" i="1"/>
  <c r="AI1133" i="1"/>
  <c r="AJ1133" i="1"/>
  <c r="AC957" i="1"/>
  <c r="E958" i="1"/>
  <c r="F958" i="1" s="1"/>
  <c r="Y958" i="1"/>
  <c r="AF958" i="1"/>
  <c r="AG958" i="1"/>
  <c r="AI958" i="1"/>
  <c r="AJ958" i="1"/>
  <c r="AC1116" i="1"/>
  <c r="Y1117" i="1"/>
  <c r="AF1117" i="1"/>
  <c r="AG1117" i="1"/>
  <c r="AI1117" i="1"/>
  <c r="AJ1117" i="1"/>
  <c r="F1047" i="1"/>
  <c r="AC1047" i="1"/>
  <c r="AF1048" i="1"/>
  <c r="AG1048" i="1"/>
  <c r="AI1048" i="1"/>
  <c r="AJ1048" i="1"/>
  <c r="AC872" i="1"/>
  <c r="AC873" i="1"/>
  <c r="AC874" i="1"/>
  <c r="AC875" i="1"/>
  <c r="AC876" i="1"/>
  <c r="H971" i="1" l="1"/>
  <c r="H1213" i="1"/>
  <c r="AH1233" i="1"/>
  <c r="AK214" i="1"/>
  <c r="AH214" i="1"/>
  <c r="AK972" i="1"/>
  <c r="H1212" i="1"/>
  <c r="F1233" i="1"/>
  <c r="AK971" i="1"/>
  <c r="AH774" i="1"/>
  <c r="H1214" i="1"/>
  <c r="AH971" i="1"/>
  <c r="AK1195" i="1"/>
  <c r="AK1233" i="1"/>
  <c r="I774" i="1"/>
  <c r="H774" i="1"/>
  <c r="H18" i="1"/>
  <c r="AH972" i="1"/>
  <c r="AK774" i="1"/>
  <c r="H1234" i="1"/>
  <c r="H1217" i="1"/>
  <c r="I1233" i="1"/>
  <c r="F183" i="1"/>
  <c r="I214" i="1"/>
  <c r="H214" i="1"/>
  <c r="H1223" i="1"/>
  <c r="I1224" i="1"/>
  <c r="H1224" i="1"/>
  <c r="I1222" i="1"/>
  <c r="H1222" i="1"/>
  <c r="H1216" i="1"/>
  <c r="I1216" i="1"/>
  <c r="I1218" i="1"/>
  <c r="H1218" i="1"/>
  <c r="I1220" i="1"/>
  <c r="H1220" i="1"/>
  <c r="I1208" i="1"/>
  <c r="H1208" i="1"/>
  <c r="I1211" i="1"/>
  <c r="H1211" i="1"/>
  <c r="I1210" i="1"/>
  <c r="H1210" i="1"/>
  <c r="I1209" i="1"/>
  <c r="H1209" i="1"/>
  <c r="H1215" i="1"/>
  <c r="H1232" i="1"/>
  <c r="I1232" i="1"/>
  <c r="I972" i="1"/>
  <c r="H972" i="1"/>
  <c r="F972" i="1"/>
  <c r="I1205" i="1"/>
  <c r="H1205" i="1"/>
  <c r="I1206" i="1"/>
  <c r="H1206" i="1"/>
  <c r="I1207" i="1"/>
  <c r="H1207" i="1"/>
  <c r="AK1194" i="1"/>
  <c r="AH183" i="1"/>
  <c r="H1181" i="1"/>
  <c r="H513" i="1"/>
  <c r="AK183" i="1"/>
  <c r="I183" i="1"/>
  <c r="AK1142" i="1"/>
  <c r="H1201" i="1"/>
  <c r="F513" i="1"/>
  <c r="AK513" i="1"/>
  <c r="AH18" i="1"/>
  <c r="F1200" i="1"/>
  <c r="I1166" i="1"/>
  <c r="AK1166" i="1"/>
  <c r="AK1102" i="1"/>
  <c r="F1162" i="1"/>
  <c r="AH1142" i="1"/>
  <c r="H1163" i="1"/>
  <c r="AH1166" i="1"/>
  <c r="H1162" i="1"/>
  <c r="AK970" i="1"/>
  <c r="AH1162" i="1"/>
  <c r="I1164" i="1"/>
  <c r="I1163" i="1"/>
  <c r="F1164" i="1"/>
  <c r="H1166" i="1"/>
  <c r="AH1141" i="1"/>
  <c r="AH1133" i="1"/>
  <c r="H1165" i="1"/>
  <c r="AH513" i="1"/>
  <c r="AK1162" i="1"/>
  <c r="H1178" i="1"/>
  <c r="AK18" i="1"/>
  <c r="AH1163" i="1"/>
  <c r="AK1164" i="1"/>
  <c r="AH1164" i="1"/>
  <c r="AK1133" i="1"/>
  <c r="AH1102" i="1"/>
  <c r="AH970" i="1"/>
  <c r="AH1161" i="1"/>
  <c r="AH1165" i="1"/>
  <c r="AK1141" i="1"/>
  <c r="AK1161" i="1"/>
  <c r="AK1165" i="1"/>
  <c r="I18" i="1"/>
  <c r="AH1194" i="1"/>
  <c r="I1165" i="1"/>
  <c r="I970" i="1"/>
  <c r="F1161" i="1"/>
  <c r="H970" i="1"/>
  <c r="I1219" i="1"/>
  <c r="H1161" i="1"/>
  <c r="AK1163" i="1"/>
  <c r="AH1195" i="1"/>
  <c r="I1204" i="1"/>
  <c r="H1204" i="1"/>
  <c r="I1203" i="1"/>
  <c r="H1203" i="1"/>
  <c r="I1202" i="1"/>
  <c r="H1202" i="1"/>
  <c r="I1183" i="1"/>
  <c r="H1183" i="1"/>
  <c r="I1184" i="1"/>
  <c r="H1184" i="1"/>
  <c r="I1185" i="1"/>
  <c r="H1185" i="1"/>
  <c r="I1186" i="1"/>
  <c r="H1186" i="1"/>
  <c r="I1187" i="1"/>
  <c r="H1187" i="1"/>
  <c r="I1188" i="1"/>
  <c r="H1188" i="1"/>
  <c r="I1189" i="1"/>
  <c r="H1189" i="1"/>
  <c r="I1190" i="1"/>
  <c r="H1190" i="1"/>
  <c r="I1191" i="1"/>
  <c r="H1191" i="1"/>
  <c r="I1192" i="1"/>
  <c r="H1192" i="1"/>
  <c r="I1193" i="1"/>
  <c r="H1193" i="1"/>
  <c r="I1194" i="1"/>
  <c r="H1194" i="1"/>
  <c r="I1195" i="1"/>
  <c r="H1195" i="1"/>
  <c r="I1196" i="1"/>
  <c r="H1196" i="1"/>
  <c r="I1197" i="1"/>
  <c r="H1197" i="1"/>
  <c r="I1198" i="1"/>
  <c r="H1198" i="1"/>
  <c r="I1199" i="1"/>
  <c r="H1199" i="1"/>
  <c r="I1200" i="1"/>
  <c r="I1182" i="1"/>
  <c r="H1182" i="1"/>
  <c r="I1140" i="1"/>
  <c r="H1140" i="1"/>
  <c r="F1142" i="1"/>
  <c r="I1142" i="1"/>
  <c r="H1142" i="1"/>
  <c r="F1141" i="1"/>
  <c r="I1141" i="1"/>
  <c r="H1141" i="1"/>
  <c r="I1048" i="1"/>
  <c r="H1048" i="1"/>
  <c r="I1102" i="1"/>
  <c r="H1102" i="1"/>
  <c r="I1118" i="1"/>
  <c r="H1118" i="1"/>
  <c r="I1117" i="1"/>
  <c r="H1117" i="1"/>
  <c r="I1116" i="1"/>
  <c r="H1116" i="1"/>
  <c r="I1115" i="1"/>
  <c r="H1115" i="1"/>
  <c r="I1133" i="1"/>
  <c r="H1133" i="1"/>
  <c r="I1145" i="1"/>
  <c r="H1145" i="1"/>
  <c r="I1144" i="1"/>
  <c r="H1144" i="1"/>
  <c r="I1143" i="1"/>
  <c r="H1143" i="1"/>
  <c r="I1156" i="1"/>
  <c r="H1156" i="1"/>
  <c r="I1177" i="1"/>
  <c r="H1177" i="1"/>
  <c r="I1176" i="1"/>
  <c r="H1176" i="1"/>
  <c r="I1175" i="1"/>
  <c r="H1175" i="1"/>
  <c r="I1174" i="1"/>
  <c r="H1174" i="1"/>
  <c r="I1173" i="1"/>
  <c r="H1173" i="1"/>
  <c r="I1172" i="1"/>
  <c r="H1172" i="1"/>
  <c r="I1171" i="1"/>
  <c r="H1171" i="1"/>
  <c r="I1170" i="1"/>
  <c r="H1170" i="1"/>
  <c r="I1169" i="1"/>
  <c r="H1169" i="1"/>
  <c r="I1168" i="1"/>
  <c r="H1168" i="1"/>
  <c r="I1167" i="1"/>
  <c r="H1167" i="1"/>
  <c r="I1180" i="1"/>
  <c r="H1180" i="1"/>
  <c r="I1179" i="1"/>
  <c r="H1179" i="1"/>
  <c r="I1155" i="1"/>
  <c r="H1155" i="1"/>
  <c r="I1154" i="1"/>
  <c r="H1154" i="1"/>
  <c r="AK1117" i="1"/>
  <c r="AH958" i="1"/>
  <c r="AH1117" i="1"/>
  <c r="AK958" i="1"/>
  <c r="I958" i="1"/>
  <c r="H958" i="1"/>
  <c r="AK1048" i="1"/>
  <c r="AH1048" i="1"/>
  <c r="AN214" i="1" l="1"/>
  <c r="AN1233" i="1"/>
  <c r="AN971" i="1"/>
  <c r="AN774" i="1"/>
  <c r="AN972" i="1"/>
  <c r="AN1195" i="1"/>
  <c r="AN1194" i="1"/>
  <c r="AN1141" i="1"/>
  <c r="AN183" i="1"/>
  <c r="AN1166" i="1"/>
  <c r="AN970" i="1"/>
  <c r="AN18" i="1"/>
  <c r="AN1142" i="1"/>
  <c r="AN1102" i="1"/>
  <c r="AN513" i="1"/>
  <c r="AN1162" i="1"/>
  <c r="AN1133" i="1"/>
  <c r="AN958" i="1"/>
  <c r="AN1163" i="1"/>
  <c r="AN1161" i="1"/>
  <c r="AN1164" i="1"/>
  <c r="AN1165" i="1"/>
  <c r="AN1117" i="1"/>
  <c r="AN1048" i="1"/>
  <c r="Y1157" i="1"/>
  <c r="Y1158" i="1"/>
  <c r="Y1159" i="1"/>
  <c r="Y1160" i="1"/>
  <c r="E1157" i="1"/>
  <c r="H1157" i="1" s="1"/>
  <c r="E1158" i="1"/>
  <c r="H1158" i="1" s="1"/>
  <c r="E1159" i="1"/>
  <c r="I1159" i="1" s="1"/>
  <c r="E1160" i="1"/>
  <c r="H1160" i="1" s="1"/>
  <c r="AC408" i="1"/>
  <c r="E1153" i="1"/>
  <c r="I1153" i="1" s="1"/>
  <c r="E1152" i="1"/>
  <c r="I1152" i="1" s="1"/>
  <c r="Y1153" i="1"/>
  <c r="Y1152" i="1"/>
  <c r="E1150" i="1"/>
  <c r="H1150" i="1" s="1"/>
  <c r="Y1150" i="1"/>
  <c r="Y1149" i="1"/>
  <c r="E1149" i="1"/>
  <c r="I1149" i="1" s="1"/>
  <c r="E1148" i="1"/>
  <c r="H1148" i="1" s="1"/>
  <c r="Y1148" i="1"/>
  <c r="E1147" i="1"/>
  <c r="I1147" i="1" s="1"/>
  <c r="Y1147" i="1"/>
  <c r="E1146" i="1"/>
  <c r="H1146" i="1" s="1"/>
  <c r="Y1146" i="1"/>
  <c r="E1137" i="1"/>
  <c r="I1137" i="1" s="1"/>
  <c r="E1139" i="1"/>
  <c r="I1139" i="1" s="1"/>
  <c r="Y1137" i="1"/>
  <c r="Y1139" i="1"/>
  <c r="E1119" i="1"/>
  <c r="H1119" i="1" s="1"/>
  <c r="E1120" i="1"/>
  <c r="I1120" i="1" s="1"/>
  <c r="E1121" i="1"/>
  <c r="H1121" i="1" s="1"/>
  <c r="E1122" i="1"/>
  <c r="I1122" i="1" s="1"/>
  <c r="E1123" i="1"/>
  <c r="I1123" i="1" s="1"/>
  <c r="E1124" i="1"/>
  <c r="I1124" i="1" s="1"/>
  <c r="E1125" i="1"/>
  <c r="F1125" i="1" s="1"/>
  <c r="Y1125" i="1"/>
  <c r="AF1125" i="1"/>
  <c r="AG1125" i="1"/>
  <c r="AI1125" i="1"/>
  <c r="AJ1125" i="1"/>
  <c r="Y1119" i="1"/>
  <c r="Y1120" i="1"/>
  <c r="Y1121" i="1"/>
  <c r="Y1122" i="1"/>
  <c r="Y1123" i="1"/>
  <c r="Y1124" i="1"/>
  <c r="Y1126" i="1"/>
  <c r="AC964" i="1"/>
  <c r="AC1010" i="1"/>
  <c r="AC1009" i="1"/>
  <c r="AC1007" i="1"/>
  <c r="AC1006" i="1"/>
  <c r="AC1008" i="1"/>
  <c r="Y215" i="1"/>
  <c r="Y216" i="1"/>
  <c r="E216" i="1"/>
  <c r="H216" i="1" s="1"/>
  <c r="F216" i="1"/>
  <c r="AC216" i="1"/>
  <c r="AF216" i="1"/>
  <c r="AG216" i="1"/>
  <c r="AI216" i="1"/>
  <c r="AJ216" i="1"/>
  <c r="E373" i="1"/>
  <c r="I373" i="1" s="1"/>
  <c r="Y373" i="1"/>
  <c r="AC373" i="1"/>
  <c r="AF373" i="1"/>
  <c r="AG373" i="1"/>
  <c r="AI373" i="1"/>
  <c r="AJ373" i="1"/>
  <c r="AC655" i="1"/>
  <c r="AC983" i="1"/>
  <c r="AC1098" i="1"/>
  <c r="AC994" i="1"/>
  <c r="AF187" i="1"/>
  <c r="AC863" i="1"/>
  <c r="E864" i="1"/>
  <c r="I864" i="1" s="1"/>
  <c r="F864" i="1"/>
  <c r="Y864" i="1"/>
  <c r="AC864" i="1"/>
  <c r="AF864" i="1"/>
  <c r="AG864" i="1"/>
  <c r="AI864" i="1"/>
  <c r="AJ864" i="1"/>
  <c r="AC956" i="1"/>
  <c r="E957" i="1"/>
  <c r="F957" i="1" s="1"/>
  <c r="Y957" i="1"/>
  <c r="AF957" i="1"/>
  <c r="AG957" i="1"/>
  <c r="AI957" i="1"/>
  <c r="AJ957" i="1"/>
  <c r="E227" i="1"/>
  <c r="I227" i="1" s="1"/>
  <c r="Y227" i="1"/>
  <c r="AC227" i="1"/>
  <c r="AF227" i="1"/>
  <c r="AG227" i="1"/>
  <c r="AI227" i="1"/>
  <c r="AJ227" i="1"/>
  <c r="AC1043" i="1"/>
  <c r="E1044" i="1"/>
  <c r="I1044" i="1" s="1"/>
  <c r="Y1044" i="1"/>
  <c r="AF1044" i="1"/>
  <c r="AG1044" i="1"/>
  <c r="AI1044" i="1"/>
  <c r="AJ1044" i="1"/>
  <c r="AF1132" i="1"/>
  <c r="AG1132" i="1"/>
  <c r="AI1132" i="1"/>
  <c r="AJ1132" i="1"/>
  <c r="Y1132" i="1"/>
  <c r="E1132" i="1"/>
  <c r="I1132" i="1" s="1"/>
  <c r="AF1131" i="1"/>
  <c r="AG1131" i="1"/>
  <c r="AI1131" i="1"/>
  <c r="AJ1131" i="1"/>
  <c r="Y1131" i="1"/>
  <c r="F1131" i="1"/>
  <c r="AF1130" i="1"/>
  <c r="AG1130" i="1"/>
  <c r="AI1130" i="1"/>
  <c r="AJ1130" i="1"/>
  <c r="Y1130" i="1"/>
  <c r="E1130" i="1"/>
  <c r="H1130" i="1" s="1"/>
  <c r="AF1129" i="1"/>
  <c r="AG1129" i="1"/>
  <c r="AI1129" i="1"/>
  <c r="AJ1129" i="1"/>
  <c r="Y1129" i="1"/>
  <c r="E1129" i="1"/>
  <c r="F1129" i="1" s="1"/>
  <c r="AF1128" i="1"/>
  <c r="AG1128" i="1"/>
  <c r="AI1128" i="1"/>
  <c r="AJ1128" i="1"/>
  <c r="Y1128" i="1"/>
  <c r="E1128" i="1"/>
  <c r="F1128" i="1" s="1"/>
  <c r="F1118" i="1"/>
  <c r="Y1115" i="1"/>
  <c r="Y1116" i="1"/>
  <c r="AI956" i="1"/>
  <c r="AJ995" i="1"/>
  <c r="Y1136" i="1"/>
  <c r="E1136" i="1"/>
  <c r="Y1127" i="1"/>
  <c r="Y1134" i="1"/>
  <c r="E1127" i="1"/>
  <c r="E1134" i="1"/>
  <c r="AC1064" i="1"/>
  <c r="E1070" i="1"/>
  <c r="F1070" i="1" s="1"/>
  <c r="Y1070" i="1"/>
  <c r="AF1070" i="1"/>
  <c r="AG1070" i="1"/>
  <c r="AI1070" i="1"/>
  <c r="AJ1070" i="1"/>
  <c r="AF293" i="1"/>
  <c r="AG293" i="1"/>
  <c r="AI293" i="1"/>
  <c r="AJ293" i="1"/>
  <c r="AC293" i="1"/>
  <c r="Y293" i="1"/>
  <c r="E293" i="1"/>
  <c r="H293" i="1" s="1"/>
  <c r="AC1035" i="1"/>
  <c r="AC1036" i="1"/>
  <c r="AC1074" i="1"/>
  <c r="AC1066" i="1"/>
  <c r="Y1114" i="1"/>
  <c r="E1114" i="1"/>
  <c r="H1114" i="1" s="1"/>
  <c r="AJ1018" i="1"/>
  <c r="AI1018" i="1"/>
  <c r="AG1018" i="1"/>
  <c r="AF1018" i="1"/>
  <c r="Y1018" i="1"/>
  <c r="E1018" i="1"/>
  <c r="I1018" i="1" s="1"/>
  <c r="E1112" i="1"/>
  <c r="H1112" i="1" s="1"/>
  <c r="E1111" i="1"/>
  <c r="H1111" i="1" s="1"/>
  <c r="Y1112" i="1"/>
  <c r="AC1065" i="1"/>
  <c r="AF870" i="1"/>
  <c r="AF871" i="1"/>
  <c r="Y869" i="1"/>
  <c r="Y870" i="1"/>
  <c r="Y871" i="1"/>
  <c r="AC986" i="1"/>
  <c r="AC985" i="1"/>
  <c r="Y1111" i="1"/>
  <c r="AC1034" i="1"/>
  <c r="E1035" i="1"/>
  <c r="H1035" i="1" s="1"/>
  <c r="Y1035" i="1"/>
  <c r="AF1035" i="1"/>
  <c r="AG1035" i="1"/>
  <c r="AI1035" i="1"/>
  <c r="AJ1035" i="1"/>
  <c r="E1110" i="1"/>
  <c r="I1110" i="1" s="1"/>
  <c r="Y1110" i="1"/>
  <c r="E1109" i="1"/>
  <c r="E1108" i="1"/>
  <c r="H1108" i="1" s="1"/>
  <c r="Y1108" i="1"/>
  <c r="E1107" i="1"/>
  <c r="F1107" i="1" s="1"/>
  <c r="E1106" i="1"/>
  <c r="F1106" i="1" s="1"/>
  <c r="E1105" i="1"/>
  <c r="Y1107" i="1"/>
  <c r="Y1106" i="1"/>
  <c r="Y1105" i="1"/>
  <c r="AF1107" i="1"/>
  <c r="AG1107" i="1"/>
  <c r="AI1107" i="1"/>
  <c r="AJ1107" i="1"/>
  <c r="AF1106" i="1"/>
  <c r="AG1106" i="1"/>
  <c r="AI1106" i="1"/>
  <c r="AJ1106" i="1"/>
  <c r="AC953" i="1"/>
  <c r="AC1039" i="1"/>
  <c r="E1016" i="1"/>
  <c r="E1017" i="1"/>
  <c r="E1020" i="1"/>
  <c r="E1021" i="1"/>
  <c r="E1022" i="1"/>
  <c r="E1023" i="1"/>
  <c r="E1024" i="1"/>
  <c r="E1025" i="1"/>
  <c r="E1026" i="1"/>
  <c r="E1027" i="1"/>
  <c r="E1043" i="1"/>
  <c r="E1028" i="1"/>
  <c r="E1029" i="1"/>
  <c r="E1030" i="1"/>
  <c r="E1032" i="1"/>
  <c r="E1033" i="1"/>
  <c r="E1034" i="1"/>
  <c r="E1036" i="1"/>
  <c r="E1037" i="1"/>
  <c r="E1038" i="1"/>
  <c r="E1039" i="1"/>
  <c r="E1040" i="1"/>
  <c r="E1042" i="1"/>
  <c r="E1047" i="1"/>
  <c r="E1050" i="1"/>
  <c r="E1051" i="1"/>
  <c r="E1052" i="1"/>
  <c r="E1053" i="1"/>
  <c r="E1054" i="1"/>
  <c r="E1055" i="1"/>
  <c r="E1056" i="1"/>
  <c r="E1057" i="1"/>
  <c r="E1058" i="1"/>
  <c r="E1059" i="1"/>
  <c r="E1060" i="1"/>
  <c r="E1061" i="1"/>
  <c r="E1062" i="1"/>
  <c r="E1063" i="1"/>
  <c r="E1064" i="1"/>
  <c r="E1065" i="1"/>
  <c r="E1066" i="1"/>
  <c r="E1067" i="1"/>
  <c r="E1068" i="1"/>
  <c r="E1069" i="1"/>
  <c r="E1071" i="1"/>
  <c r="E1072" i="1"/>
  <c r="E1073" i="1"/>
  <c r="E1074" i="1"/>
  <c r="E1075" i="1"/>
  <c r="E1076" i="1"/>
  <c r="E1077" i="1"/>
  <c r="E1078" i="1"/>
  <c r="E1079" i="1"/>
  <c r="E1082" i="1"/>
  <c r="E1084" i="1"/>
  <c r="E1086" i="1"/>
  <c r="E1088" i="1"/>
  <c r="E1090" i="1"/>
  <c r="E1091" i="1"/>
  <c r="E1092" i="1"/>
  <c r="E1093" i="1"/>
  <c r="E1094" i="1"/>
  <c r="E1095" i="1"/>
  <c r="E1096" i="1"/>
  <c r="E1097" i="1"/>
  <c r="F1097" i="1" s="1"/>
  <c r="E1098" i="1"/>
  <c r="E1099" i="1"/>
  <c r="E1100" i="1"/>
  <c r="E1101" i="1"/>
  <c r="E1103" i="1"/>
  <c r="E1104" i="1"/>
  <c r="Y1016" i="1"/>
  <c r="Y1017" i="1"/>
  <c r="Y1020" i="1"/>
  <c r="Y1021" i="1"/>
  <c r="Y1022" i="1"/>
  <c r="Y1023" i="1"/>
  <c r="Y1024" i="1"/>
  <c r="Y1025" i="1"/>
  <c r="Y1026" i="1"/>
  <c r="Y1027" i="1"/>
  <c r="Y1043" i="1"/>
  <c r="Y1028" i="1"/>
  <c r="Y1029" i="1"/>
  <c r="Y1030" i="1"/>
  <c r="Y1032" i="1"/>
  <c r="Y1033" i="1"/>
  <c r="Y1034" i="1"/>
  <c r="Y1036" i="1"/>
  <c r="Y1037" i="1"/>
  <c r="Y1038" i="1"/>
  <c r="Y1039" i="1"/>
  <c r="Y1040" i="1"/>
  <c r="Y1042" i="1"/>
  <c r="Y1047" i="1"/>
  <c r="Y1050" i="1"/>
  <c r="Y1052" i="1"/>
  <c r="Y1053" i="1"/>
  <c r="Y1054" i="1"/>
  <c r="Y1055" i="1"/>
  <c r="Y1056" i="1"/>
  <c r="Y1057" i="1"/>
  <c r="Y1058" i="1"/>
  <c r="Y1059" i="1"/>
  <c r="Y1060" i="1"/>
  <c r="Y1061" i="1"/>
  <c r="Y1062" i="1"/>
  <c r="Y1063" i="1"/>
  <c r="Y1064" i="1"/>
  <c r="Y1065" i="1"/>
  <c r="Y1067" i="1"/>
  <c r="Y1068" i="1"/>
  <c r="Y1069" i="1"/>
  <c r="Y1071" i="1"/>
  <c r="Y1072" i="1"/>
  <c r="Y1073" i="1"/>
  <c r="Y1074" i="1"/>
  <c r="Y1075" i="1"/>
  <c r="Y1076" i="1"/>
  <c r="Y1077" i="1"/>
  <c r="Y1078" i="1"/>
  <c r="Y1079" i="1"/>
  <c r="Y1082" i="1"/>
  <c r="Y1084" i="1"/>
  <c r="Y1086" i="1"/>
  <c r="Y1088" i="1"/>
  <c r="Y1090" i="1"/>
  <c r="Y1091" i="1"/>
  <c r="Y1092" i="1"/>
  <c r="Y1093" i="1"/>
  <c r="Y1094" i="1"/>
  <c r="Y1095" i="1"/>
  <c r="Y1096" i="1"/>
  <c r="Y1097" i="1"/>
  <c r="Y1098" i="1"/>
  <c r="Y1099" i="1"/>
  <c r="Y1100" i="1"/>
  <c r="Y1101" i="1"/>
  <c r="Y1103" i="1"/>
  <c r="Y1104" i="1"/>
  <c r="AC950" i="1"/>
  <c r="AI1100" i="1"/>
  <c r="AF1097" i="1"/>
  <c r="AG1097" i="1"/>
  <c r="AI1097" i="1"/>
  <c r="AJ1097" i="1"/>
  <c r="F1091" i="1"/>
  <c r="AF1092" i="1"/>
  <c r="AG1092" i="1"/>
  <c r="AI1092" i="1"/>
  <c r="AJ1092" i="1"/>
  <c r="AJ1084" i="1"/>
  <c r="AI1084" i="1"/>
  <c r="AG1084" i="1"/>
  <c r="AF1084" i="1"/>
  <c r="AJ1082" i="1"/>
  <c r="AI1082" i="1"/>
  <c r="AG1082" i="1"/>
  <c r="AF1082" i="1"/>
  <c r="AC621" i="1"/>
  <c r="AC1090" i="1"/>
  <c r="AC1091" i="1"/>
  <c r="AJ1091" i="1"/>
  <c r="AI1091" i="1"/>
  <c r="AG1091" i="1"/>
  <c r="AF1091" i="1"/>
  <c r="E818" i="1"/>
  <c r="F818" i="1" s="1"/>
  <c r="Y818" i="1"/>
  <c r="AC818" i="1"/>
  <c r="AF818" i="1"/>
  <c r="AG818" i="1"/>
  <c r="AI818" i="1"/>
  <c r="AJ818" i="1"/>
  <c r="E986" i="1"/>
  <c r="H986" i="1" s="1"/>
  <c r="Y986" i="1"/>
  <c r="AF986" i="1"/>
  <c r="AG986" i="1"/>
  <c r="AI986" i="1"/>
  <c r="AJ986" i="1"/>
  <c r="E1005" i="1"/>
  <c r="H1005" i="1" s="1"/>
  <c r="Y1005" i="1"/>
  <c r="AF1005" i="1"/>
  <c r="AG1005" i="1"/>
  <c r="AI1005" i="1"/>
  <c r="AJ1005" i="1"/>
  <c r="Y899" i="1"/>
  <c r="E899" i="1"/>
  <c r="F899" i="1" s="1"/>
  <c r="AC899" i="1"/>
  <c r="AF899" i="1"/>
  <c r="AG899" i="1"/>
  <c r="AI899" i="1"/>
  <c r="AJ899" i="1"/>
  <c r="E892" i="1"/>
  <c r="F892" i="1" s="1"/>
  <c r="Y892" i="1"/>
  <c r="AC892" i="1"/>
  <c r="AF892" i="1"/>
  <c r="AG892" i="1"/>
  <c r="AI892" i="1"/>
  <c r="AJ892" i="1"/>
  <c r="E759" i="1"/>
  <c r="F759" i="1" s="1"/>
  <c r="Y759" i="1"/>
  <c r="AC759" i="1"/>
  <c r="AF759" i="1"/>
  <c r="AG759" i="1"/>
  <c r="AI759" i="1"/>
  <c r="AJ759" i="1"/>
  <c r="E757" i="1"/>
  <c r="F757" i="1" s="1"/>
  <c r="Y757" i="1"/>
  <c r="AC757" i="1"/>
  <c r="AF757" i="1"/>
  <c r="AG757" i="1"/>
  <c r="AI757" i="1"/>
  <c r="AJ757" i="1"/>
  <c r="AC725" i="1"/>
  <c r="E726" i="1"/>
  <c r="F726" i="1" s="1"/>
  <c r="Y726" i="1"/>
  <c r="AC726" i="1"/>
  <c r="AF726" i="1"/>
  <c r="AG726" i="1"/>
  <c r="AI726" i="1"/>
  <c r="AJ726" i="1"/>
  <c r="AC955" i="1"/>
  <c r="AC954" i="1"/>
  <c r="E956" i="1"/>
  <c r="H956" i="1" s="1"/>
  <c r="Y956" i="1"/>
  <c r="AF956" i="1"/>
  <c r="AG956" i="1"/>
  <c r="AJ956" i="1"/>
  <c r="E955" i="1"/>
  <c r="H955" i="1" s="1"/>
  <c r="F955" i="1"/>
  <c r="Y955" i="1"/>
  <c r="AF955" i="1"/>
  <c r="AG955" i="1"/>
  <c r="AI955" i="1"/>
  <c r="AJ955" i="1"/>
  <c r="AC799" i="1"/>
  <c r="AC1088" i="1"/>
  <c r="AC1086" i="1"/>
  <c r="E848" i="1"/>
  <c r="F848" i="1" s="1"/>
  <c r="Y848" i="1"/>
  <c r="AF848" i="1"/>
  <c r="AG848" i="1"/>
  <c r="AI848" i="1"/>
  <c r="AJ848" i="1"/>
  <c r="E847" i="1"/>
  <c r="I847" i="1" s="1"/>
  <c r="F847" i="1"/>
  <c r="Y847" i="1"/>
  <c r="AC847" i="1"/>
  <c r="AF847" i="1"/>
  <c r="AG847" i="1"/>
  <c r="AI847" i="1"/>
  <c r="AJ847" i="1"/>
  <c r="AF1078" i="1"/>
  <c r="AG1078" i="1"/>
  <c r="AI1078" i="1"/>
  <c r="AJ1078" i="1"/>
  <c r="F1143" i="1" l="1"/>
  <c r="I1158" i="1"/>
  <c r="I1157" i="1"/>
  <c r="I1160" i="1"/>
  <c r="H1159" i="1"/>
  <c r="H1123" i="1"/>
  <c r="F1130" i="1"/>
  <c r="AK1132" i="1"/>
  <c r="AH1125" i="1"/>
  <c r="AH1129" i="1"/>
  <c r="H1124" i="1"/>
  <c r="AH216" i="1"/>
  <c r="H1120" i="1"/>
  <c r="AK864" i="1"/>
  <c r="AH1132" i="1"/>
  <c r="AH227" i="1"/>
  <c r="I1119" i="1"/>
  <c r="AK1131" i="1"/>
  <c r="H1044" i="1"/>
  <c r="H864" i="1"/>
  <c r="AK1125" i="1"/>
  <c r="AK1129" i="1"/>
  <c r="F1044" i="1"/>
  <c r="I216" i="1"/>
  <c r="H1122" i="1"/>
  <c r="AK1130" i="1"/>
  <c r="F373" i="1"/>
  <c r="AK1044" i="1"/>
  <c r="H1137" i="1"/>
  <c r="AH1128" i="1"/>
  <c r="AK227" i="1"/>
  <c r="AK216" i="1"/>
  <c r="H1129" i="1"/>
  <c r="I1130" i="1"/>
  <c r="AK957" i="1"/>
  <c r="AK373" i="1"/>
  <c r="I1146" i="1"/>
  <c r="AK1128" i="1"/>
  <c r="AH1131" i="1"/>
  <c r="AH957" i="1"/>
  <c r="AH864" i="1"/>
  <c r="AH373" i="1"/>
  <c r="I1150" i="1"/>
  <c r="I1129" i="1"/>
  <c r="AH1130" i="1"/>
  <c r="H1139" i="1"/>
  <c r="H227" i="1"/>
  <c r="AH1044" i="1"/>
  <c r="F227" i="1"/>
  <c r="H373" i="1"/>
  <c r="I1148" i="1"/>
  <c r="H1132" i="1"/>
  <c r="I1121" i="1"/>
  <c r="H1147" i="1"/>
  <c r="H1149" i="1"/>
  <c r="F1132" i="1"/>
  <c r="I1128" i="1"/>
  <c r="I1125" i="1"/>
  <c r="H1152" i="1"/>
  <c r="H1128" i="1"/>
  <c r="I957" i="1"/>
  <c r="H1125" i="1"/>
  <c r="H1153" i="1"/>
  <c r="H957" i="1"/>
  <c r="I1126" i="1"/>
  <c r="H1126" i="1"/>
  <c r="AK293" i="1"/>
  <c r="AK1070" i="1"/>
  <c r="AH1070" i="1"/>
  <c r="AH293" i="1"/>
  <c r="F293" i="1"/>
  <c r="I1070" i="1"/>
  <c r="H1070" i="1"/>
  <c r="I293" i="1"/>
  <c r="H1136" i="1"/>
  <c r="I1136" i="1"/>
  <c r="H1134" i="1"/>
  <c r="I1134" i="1"/>
  <c r="H1127" i="1"/>
  <c r="I1127" i="1"/>
  <c r="AH1018" i="1"/>
  <c r="I1114" i="1"/>
  <c r="F1018" i="1"/>
  <c r="AK1018" i="1"/>
  <c r="H1018" i="1"/>
  <c r="AH1035" i="1"/>
  <c r="I1112" i="1"/>
  <c r="I1111" i="1"/>
  <c r="F1035" i="1"/>
  <c r="AK1035" i="1"/>
  <c r="I1035" i="1"/>
  <c r="AK1106" i="1"/>
  <c r="AK1107" i="1"/>
  <c r="AH1107" i="1"/>
  <c r="I1109" i="1"/>
  <c r="H1109" i="1"/>
  <c r="H1110" i="1"/>
  <c r="AH1106" i="1"/>
  <c r="I1108" i="1"/>
  <c r="I1105" i="1"/>
  <c r="H1105" i="1"/>
  <c r="I1106" i="1"/>
  <c r="H1106" i="1"/>
  <c r="I1107" i="1"/>
  <c r="H1107" i="1"/>
  <c r="F986" i="1"/>
  <c r="AK818" i="1"/>
  <c r="H899" i="1"/>
  <c r="F1005" i="1"/>
  <c r="AH818" i="1"/>
  <c r="AK955" i="1"/>
  <c r="AH847" i="1"/>
  <c r="AH986" i="1"/>
  <c r="AK759" i="1"/>
  <c r="AH956" i="1"/>
  <c r="I955" i="1"/>
  <c r="AH1092" i="1"/>
  <c r="I986" i="1"/>
  <c r="F956" i="1"/>
  <c r="AH1097" i="1"/>
  <c r="AH726" i="1"/>
  <c r="AK899" i="1"/>
  <c r="AH892" i="1"/>
  <c r="AH899" i="1"/>
  <c r="AH1084" i="1"/>
  <c r="AK1097" i="1"/>
  <c r="AK956" i="1"/>
  <c r="AK1091" i="1"/>
  <c r="H847" i="1"/>
  <c r="AH955" i="1"/>
  <c r="AK1092" i="1"/>
  <c r="AH759" i="1"/>
  <c r="AH1005" i="1"/>
  <c r="AH848" i="1"/>
  <c r="I818" i="1"/>
  <c r="AK1005" i="1"/>
  <c r="AK986" i="1"/>
  <c r="H818" i="1"/>
  <c r="AH757" i="1"/>
  <c r="AK892" i="1"/>
  <c r="I848" i="1"/>
  <c r="I759" i="1"/>
  <c r="AK848" i="1"/>
  <c r="H759" i="1"/>
  <c r="AK847" i="1"/>
  <c r="AK726" i="1"/>
  <c r="AK757" i="1"/>
  <c r="I899" i="1"/>
  <c r="AK1082" i="1"/>
  <c r="I757" i="1"/>
  <c r="H848" i="1"/>
  <c r="H757" i="1"/>
  <c r="AH1091" i="1"/>
  <c r="I726" i="1"/>
  <c r="I892" i="1"/>
  <c r="AK1084" i="1"/>
  <c r="H726" i="1"/>
  <c r="I956" i="1"/>
  <c r="H892" i="1"/>
  <c r="I1005" i="1"/>
  <c r="AH1082" i="1"/>
  <c r="I1104" i="1"/>
  <c r="H1104" i="1"/>
  <c r="I1103" i="1"/>
  <c r="H1103" i="1"/>
  <c r="I1101" i="1"/>
  <c r="H1101" i="1"/>
  <c r="I1100" i="1"/>
  <c r="H1100" i="1"/>
  <c r="I1099" i="1"/>
  <c r="H1099" i="1"/>
  <c r="I1098" i="1"/>
  <c r="H1098" i="1"/>
  <c r="I1097" i="1"/>
  <c r="H1097" i="1"/>
  <c r="I1096" i="1"/>
  <c r="H1096" i="1"/>
  <c r="I1095" i="1"/>
  <c r="H1095" i="1"/>
  <c r="I1094" i="1"/>
  <c r="H1094" i="1"/>
  <c r="I1093" i="1"/>
  <c r="H1093" i="1"/>
  <c r="I1092" i="1"/>
  <c r="H1092" i="1"/>
  <c r="I1091" i="1"/>
  <c r="H1091" i="1"/>
  <c r="I1090" i="1"/>
  <c r="H1090" i="1"/>
  <c r="I1088" i="1"/>
  <c r="H1088" i="1"/>
  <c r="I1086" i="1"/>
  <c r="H1086" i="1"/>
  <c r="I1084" i="1"/>
  <c r="H1084" i="1"/>
  <c r="I1082" i="1"/>
  <c r="H1082" i="1"/>
  <c r="I1079" i="1"/>
  <c r="H1079" i="1"/>
  <c r="I1078" i="1"/>
  <c r="H1078" i="1"/>
  <c r="I1077" i="1"/>
  <c r="H1077" i="1"/>
  <c r="I1076" i="1"/>
  <c r="H1076" i="1"/>
  <c r="I1075" i="1"/>
  <c r="H1075" i="1"/>
  <c r="I1074" i="1"/>
  <c r="H1074" i="1"/>
  <c r="I1073" i="1"/>
  <c r="H1073" i="1"/>
  <c r="I1072" i="1"/>
  <c r="H1072" i="1"/>
  <c r="I1071" i="1"/>
  <c r="H1071" i="1"/>
  <c r="I1069" i="1"/>
  <c r="H1069" i="1"/>
  <c r="I1068" i="1"/>
  <c r="H1068" i="1"/>
  <c r="I1067" i="1"/>
  <c r="H1067" i="1"/>
  <c r="I1066" i="1"/>
  <c r="H1066" i="1"/>
  <c r="I1065" i="1"/>
  <c r="H1065" i="1"/>
  <c r="I1064" i="1"/>
  <c r="H1064" i="1"/>
  <c r="I1063" i="1"/>
  <c r="H1063" i="1"/>
  <c r="I1062" i="1"/>
  <c r="H1062" i="1"/>
  <c r="I1061" i="1"/>
  <c r="H1061" i="1"/>
  <c r="I1060" i="1"/>
  <c r="H1060" i="1"/>
  <c r="I1059" i="1"/>
  <c r="H1059" i="1"/>
  <c r="I1058" i="1"/>
  <c r="H1058" i="1"/>
  <c r="I1057" i="1"/>
  <c r="H1057" i="1"/>
  <c r="I1056" i="1"/>
  <c r="H1056" i="1"/>
  <c r="I1055" i="1"/>
  <c r="H1055" i="1"/>
  <c r="I1054" i="1"/>
  <c r="H1054" i="1"/>
  <c r="I1053" i="1"/>
  <c r="H1053" i="1"/>
  <c r="I1052" i="1"/>
  <c r="H1052" i="1"/>
  <c r="I1051" i="1"/>
  <c r="H1051" i="1"/>
  <c r="I1050" i="1"/>
  <c r="H1050" i="1"/>
  <c r="I1047" i="1"/>
  <c r="H1047" i="1"/>
  <c r="I1042" i="1"/>
  <c r="H1042" i="1"/>
  <c r="I1040" i="1"/>
  <c r="H1040" i="1"/>
  <c r="I1039" i="1"/>
  <c r="H1039" i="1"/>
  <c r="I1038" i="1"/>
  <c r="H1038" i="1"/>
  <c r="I1037" i="1"/>
  <c r="H1037" i="1"/>
  <c r="I1036" i="1"/>
  <c r="H1036" i="1"/>
  <c r="I1034" i="1"/>
  <c r="H1034" i="1"/>
  <c r="I1033" i="1"/>
  <c r="H1033" i="1"/>
  <c r="I1032" i="1"/>
  <c r="H1032" i="1"/>
  <c r="I1030" i="1"/>
  <c r="H1030" i="1"/>
  <c r="I1029" i="1"/>
  <c r="H1029" i="1"/>
  <c r="I1028" i="1"/>
  <c r="H1028" i="1"/>
  <c r="I1043" i="1"/>
  <c r="H1043" i="1"/>
  <c r="I1027" i="1"/>
  <c r="H1027" i="1"/>
  <c r="I1026" i="1"/>
  <c r="H1026" i="1"/>
  <c r="I1025" i="1"/>
  <c r="H1025" i="1"/>
  <c r="I1024" i="1"/>
  <c r="H1024" i="1"/>
  <c r="I1023" i="1"/>
  <c r="H1023" i="1"/>
  <c r="I1022" i="1"/>
  <c r="H1022" i="1"/>
  <c r="I1021" i="1"/>
  <c r="H1021" i="1"/>
  <c r="I1020" i="1"/>
  <c r="H1020" i="1"/>
  <c r="I1017" i="1"/>
  <c r="H1017" i="1"/>
  <c r="I1016" i="1"/>
  <c r="H1016" i="1"/>
  <c r="F1092" i="1"/>
  <c r="AH1078" i="1"/>
  <c r="F1078" i="1"/>
  <c r="AK1078" i="1"/>
  <c r="AF1072" i="1"/>
  <c r="AG1072" i="1"/>
  <c r="AI1072" i="1"/>
  <c r="AJ1072" i="1"/>
  <c r="AJ1068" i="1"/>
  <c r="AI1068" i="1"/>
  <c r="AG1068" i="1"/>
  <c r="AF1068" i="1"/>
  <c r="AC1068" i="1"/>
  <c r="AJ1067" i="1"/>
  <c r="AI1067" i="1"/>
  <c r="AG1067" i="1"/>
  <c r="AF1067" i="1"/>
  <c r="AC1067" i="1"/>
  <c r="F1068" i="1"/>
  <c r="AC785" i="1"/>
  <c r="AC313" i="1"/>
  <c r="AC959" i="1"/>
  <c r="AC965" i="1"/>
  <c r="E966" i="1"/>
  <c r="F966" i="1" s="1"/>
  <c r="Y966" i="1"/>
  <c r="AF966" i="1"/>
  <c r="AG966" i="1"/>
  <c r="AI966" i="1"/>
  <c r="AJ966" i="1"/>
  <c r="AF1052" i="1"/>
  <c r="AG1052" i="1"/>
  <c r="AI1052" i="1"/>
  <c r="AJ1052" i="1"/>
  <c r="F1052" i="1"/>
  <c r="W1051" i="1"/>
  <c r="Y1051" i="1" s="1"/>
  <c r="AF1047" i="1"/>
  <c r="AG1047" i="1"/>
  <c r="AI1047" i="1"/>
  <c r="AJ1047" i="1"/>
  <c r="AF1062" i="1"/>
  <c r="AG1062" i="1"/>
  <c r="AI1062" i="1"/>
  <c r="AJ1062" i="1"/>
  <c r="F1062" i="1"/>
  <c r="AF1060" i="1"/>
  <c r="AG1060" i="1"/>
  <c r="AI1060" i="1"/>
  <c r="AJ1060" i="1"/>
  <c r="F1060" i="1"/>
  <c r="AF1055" i="1"/>
  <c r="AG1055" i="1"/>
  <c r="AI1055" i="1"/>
  <c r="AJ1055" i="1"/>
  <c r="F1055" i="1"/>
  <c r="AC15" i="1"/>
  <c r="AC919" i="1"/>
  <c r="AC998" i="1"/>
  <c r="AC999" i="1"/>
  <c r="AC968" i="1"/>
  <c r="AF969" i="1"/>
  <c r="AG969" i="1"/>
  <c r="AI969" i="1"/>
  <c r="AJ969" i="1"/>
  <c r="E969" i="1"/>
  <c r="F969" i="1" s="1"/>
  <c r="Y969" i="1"/>
  <c r="Y552" i="1"/>
  <c r="Y553" i="1"/>
  <c r="AF553" i="1"/>
  <c r="AG553" i="1"/>
  <c r="AI553" i="1"/>
  <c r="AJ553" i="1"/>
  <c r="AC553" i="1"/>
  <c r="E553" i="1"/>
  <c r="H553" i="1" s="1"/>
  <c r="F553" i="1"/>
  <c r="AN1132" i="1" l="1"/>
  <c r="AN1125" i="1"/>
  <c r="AN1131" i="1"/>
  <c r="AN1128" i="1"/>
  <c r="AN1129" i="1"/>
  <c r="AN373" i="1"/>
  <c r="AN864" i="1"/>
  <c r="AN216" i="1"/>
  <c r="AN227" i="1"/>
  <c r="AN957" i="1"/>
  <c r="AN1044" i="1"/>
  <c r="AN1130" i="1"/>
  <c r="AN1070" i="1"/>
  <c r="AN293" i="1"/>
  <c r="AN1018" i="1"/>
  <c r="AN1035" i="1"/>
  <c r="AN1106" i="1"/>
  <c r="AN1107" i="1"/>
  <c r="AN818" i="1"/>
  <c r="AN847" i="1"/>
  <c r="AN986" i="1"/>
  <c r="AN955" i="1"/>
  <c r="AN899" i="1"/>
  <c r="AN759" i="1"/>
  <c r="AN956" i="1"/>
  <c r="AN1092" i="1"/>
  <c r="AN726" i="1"/>
  <c r="AN1097" i="1"/>
  <c r="AN1005" i="1"/>
  <c r="AN892" i="1"/>
  <c r="AN848" i="1"/>
  <c r="AN757" i="1"/>
  <c r="AN1091" i="1"/>
  <c r="AN1078" i="1"/>
  <c r="AK553" i="1"/>
  <c r="AK1072" i="1"/>
  <c r="F1069" i="1"/>
  <c r="AH1072" i="1"/>
  <c r="F1072" i="1"/>
  <c r="AK1047" i="1"/>
  <c r="AH1055" i="1"/>
  <c r="AK1062" i="1"/>
  <c r="AH1062" i="1"/>
  <c r="AK966" i="1"/>
  <c r="AH1047" i="1"/>
  <c r="AH1052" i="1"/>
  <c r="AH966" i="1"/>
  <c r="AH1060" i="1"/>
  <c r="AH1067" i="1"/>
  <c r="AK1068" i="1"/>
  <c r="AK1055" i="1"/>
  <c r="AK1052" i="1"/>
  <c r="AK1060" i="1"/>
  <c r="I966" i="1"/>
  <c r="H966" i="1"/>
  <c r="AH1068" i="1"/>
  <c r="AH969" i="1"/>
  <c r="AH553" i="1"/>
  <c r="AK969" i="1"/>
  <c r="I553" i="1"/>
  <c r="I969" i="1"/>
  <c r="H969" i="1"/>
  <c r="AN553" i="1" l="1"/>
  <c r="AN1072" i="1"/>
  <c r="AN1047" i="1"/>
  <c r="AN1062" i="1"/>
  <c r="AN1055" i="1"/>
  <c r="AN1068" i="1"/>
  <c r="AN966" i="1"/>
  <c r="AN1060" i="1"/>
  <c r="AN1052" i="1"/>
  <c r="AN969" i="1"/>
  <c r="AC484" i="1"/>
  <c r="E785" i="1" l="1"/>
  <c r="H785" i="1" s="1"/>
  <c r="Y785" i="1"/>
  <c r="AF785" i="1"/>
  <c r="AG785" i="1"/>
  <c r="AI785" i="1"/>
  <c r="AJ785" i="1"/>
  <c r="AC784" i="1"/>
  <c r="AC946" i="1"/>
  <c r="AC947" i="1"/>
  <c r="AC747" i="1"/>
  <c r="AC944" i="1"/>
  <c r="E240" i="1"/>
  <c r="H240" i="1" s="1"/>
  <c r="F240" i="1"/>
  <c r="Y240" i="1"/>
  <c r="AC240" i="1"/>
  <c r="AF240" i="1"/>
  <c r="AG240" i="1"/>
  <c r="AI240" i="1"/>
  <c r="AJ240" i="1"/>
  <c r="E778" i="1"/>
  <c r="F778" i="1" s="1"/>
  <c r="Y778" i="1"/>
  <c r="AC778" i="1"/>
  <c r="AF778" i="1"/>
  <c r="AG778" i="1"/>
  <c r="AI778" i="1"/>
  <c r="AJ778" i="1"/>
  <c r="E278" i="1"/>
  <c r="F278" i="1" s="1"/>
  <c r="Y278" i="1"/>
  <c r="AC278" i="1"/>
  <c r="AF278" i="1"/>
  <c r="AG278" i="1"/>
  <c r="AI278" i="1"/>
  <c r="AJ278" i="1"/>
  <c r="AC582" i="1"/>
  <c r="AC583" i="1"/>
  <c r="AC584" i="1"/>
  <c r="AC585" i="1"/>
  <c r="AC586" i="1"/>
  <c r="AC587" i="1"/>
  <c r="E586" i="1"/>
  <c r="F586" i="1" s="1"/>
  <c r="Y586" i="1"/>
  <c r="AF586" i="1"/>
  <c r="AG586" i="1"/>
  <c r="AI586" i="1"/>
  <c r="AJ586" i="1"/>
  <c r="AG871" i="1"/>
  <c r="Y157" i="1"/>
  <c r="F1038" i="1"/>
  <c r="AC776" i="1"/>
  <c r="E144" i="1"/>
  <c r="E235" i="1"/>
  <c r="H235" i="1" s="1"/>
  <c r="Y235" i="1"/>
  <c r="AC235" i="1"/>
  <c r="AF235" i="1"/>
  <c r="AG235" i="1"/>
  <c r="AI235" i="1"/>
  <c r="AJ235" i="1"/>
  <c r="E947" i="1"/>
  <c r="F947" i="1" s="1"/>
  <c r="Y947" i="1"/>
  <c r="AF947" i="1"/>
  <c r="AG947" i="1"/>
  <c r="AI947" i="1"/>
  <c r="AJ947" i="1"/>
  <c r="AF765" i="1"/>
  <c r="AG765" i="1"/>
  <c r="AI765" i="1"/>
  <c r="AJ765" i="1"/>
  <c r="AC765" i="1"/>
  <c r="E765" i="1"/>
  <c r="H765" i="1" s="1"/>
  <c r="Y765" i="1"/>
  <c r="E860" i="1"/>
  <c r="H860" i="1" s="1"/>
  <c r="F860" i="1"/>
  <c r="Y860" i="1"/>
  <c r="AC860" i="1"/>
  <c r="AF860" i="1"/>
  <c r="AG860" i="1"/>
  <c r="AI860" i="1"/>
  <c r="AJ860" i="1"/>
  <c r="AC637" i="1"/>
  <c r="F1030" i="1"/>
  <c r="F1032" i="1"/>
  <c r="F1028" i="1"/>
  <c r="F1029" i="1"/>
  <c r="AF859" i="1"/>
  <c r="AG859" i="1"/>
  <c r="AI859" i="1"/>
  <c r="AJ859" i="1"/>
  <c r="AC859" i="1"/>
  <c r="E859" i="1"/>
  <c r="I859" i="1" s="1"/>
  <c r="F859" i="1"/>
  <c r="Y859" i="1"/>
  <c r="AF828" i="1"/>
  <c r="AG828" i="1"/>
  <c r="AI828" i="1"/>
  <c r="AJ828" i="1"/>
  <c r="AC828" i="1"/>
  <c r="E828" i="1"/>
  <c r="H828" i="1" s="1"/>
  <c r="F828" i="1"/>
  <c r="Y828" i="1"/>
  <c r="AF613" i="1"/>
  <c r="AG613" i="1"/>
  <c r="AI613" i="1"/>
  <c r="AJ613" i="1"/>
  <c r="AC613" i="1"/>
  <c r="Y613" i="1"/>
  <c r="E613" i="1"/>
  <c r="F613" i="1" s="1"/>
  <c r="F1023" i="1"/>
  <c r="F1024" i="1"/>
  <c r="F1025" i="1"/>
  <c r="F1026" i="1"/>
  <c r="AF1026" i="1"/>
  <c r="AG1026" i="1"/>
  <c r="AI1026" i="1"/>
  <c r="AJ1026" i="1"/>
  <c r="AF1024" i="1"/>
  <c r="AG1024" i="1"/>
  <c r="AI1024" i="1"/>
  <c r="AJ1024" i="1"/>
  <c r="F1022" i="1"/>
  <c r="AF239" i="1"/>
  <c r="AG239" i="1"/>
  <c r="AI239" i="1"/>
  <c r="AJ239" i="1"/>
  <c r="AC239" i="1"/>
  <c r="Y239" i="1"/>
  <c r="E239" i="1"/>
  <c r="F239" i="1" s="1"/>
  <c r="F1040" i="1"/>
  <c r="F1042" i="1"/>
  <c r="F1050" i="1"/>
  <c r="F1051" i="1"/>
  <c r="F1053" i="1"/>
  <c r="F1054" i="1"/>
  <c r="F1056" i="1"/>
  <c r="F1057" i="1"/>
  <c r="F1058" i="1"/>
  <c r="F1059" i="1"/>
  <c r="F1061" i="1"/>
  <c r="F1063" i="1"/>
  <c r="F1064" i="1"/>
  <c r="F1065" i="1"/>
  <c r="F1066" i="1"/>
  <c r="F1067" i="1"/>
  <c r="F1071" i="1"/>
  <c r="F1073" i="1"/>
  <c r="F1074" i="1"/>
  <c r="F1075" i="1"/>
  <c r="F1076" i="1"/>
  <c r="F1077" i="1"/>
  <c r="F1079" i="1"/>
  <c r="F1082" i="1"/>
  <c r="F1084" i="1"/>
  <c r="F1086" i="1"/>
  <c r="F1088" i="1"/>
  <c r="F1090" i="1"/>
  <c r="F1093" i="1"/>
  <c r="F1094" i="1"/>
  <c r="F1095" i="1"/>
  <c r="F1096" i="1"/>
  <c r="F1098" i="1"/>
  <c r="F1099" i="1"/>
  <c r="F1100" i="1"/>
  <c r="F1101" i="1"/>
  <c r="F1103" i="1"/>
  <c r="F1104" i="1"/>
  <c r="F1105" i="1"/>
  <c r="F1108" i="1"/>
  <c r="F1109" i="1"/>
  <c r="F1110" i="1"/>
  <c r="F1111" i="1"/>
  <c r="F1112" i="1"/>
  <c r="F1114" i="1"/>
  <c r="F1115" i="1"/>
  <c r="F1116" i="1"/>
  <c r="F1119" i="1"/>
  <c r="F1120" i="1"/>
  <c r="F1121" i="1"/>
  <c r="F1122" i="1"/>
  <c r="F1123" i="1"/>
  <c r="F1124" i="1"/>
  <c r="F1126" i="1"/>
  <c r="F1127" i="1"/>
  <c r="F1134" i="1"/>
  <c r="F1136" i="1"/>
  <c r="F1137" i="1"/>
  <c r="F1139" i="1"/>
  <c r="F1140" i="1"/>
  <c r="F1144" i="1"/>
  <c r="F1145" i="1"/>
  <c r="F1146" i="1"/>
  <c r="F1147" i="1"/>
  <c r="F1148" i="1"/>
  <c r="F1149" i="1"/>
  <c r="F1150" i="1"/>
  <c r="F1152" i="1"/>
  <c r="F1153" i="1"/>
  <c r="F1154" i="1"/>
  <c r="F1155" i="1"/>
  <c r="F1156" i="1"/>
  <c r="F1157" i="1"/>
  <c r="F1158" i="1"/>
  <c r="F1159" i="1"/>
  <c r="F1160"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6" i="1"/>
  <c r="F1197" i="1"/>
  <c r="F1198" i="1"/>
  <c r="F1199" i="1"/>
  <c r="F1201" i="1"/>
  <c r="F1202" i="1"/>
  <c r="F1203" i="1"/>
  <c r="F1204" i="1"/>
  <c r="F1205" i="1"/>
  <c r="F1206" i="1"/>
  <c r="F1207" i="1"/>
  <c r="F1208" i="1"/>
  <c r="F1209" i="1"/>
  <c r="F1210" i="1"/>
  <c r="F1211" i="1"/>
  <c r="F1212" i="1"/>
  <c r="F1213" i="1"/>
  <c r="F1214" i="1"/>
  <c r="F1215" i="1"/>
  <c r="F1216" i="1"/>
  <c r="F1217" i="1"/>
  <c r="F1218" i="1"/>
  <c r="F1219" i="1"/>
  <c r="F1220" i="1"/>
  <c r="F1222" i="1"/>
  <c r="F1223" i="1"/>
  <c r="F1224" i="1"/>
  <c r="F1225" i="1"/>
  <c r="F1227" i="1"/>
  <c r="F1230" i="1"/>
  <c r="F1231" i="1"/>
  <c r="F1232" i="1"/>
  <c r="F1234" i="1"/>
  <c r="F1235" i="1"/>
  <c r="F1236" i="1"/>
  <c r="F1237" i="1"/>
  <c r="F1238" i="1"/>
  <c r="F1239" i="1"/>
  <c r="F1241" i="1"/>
  <c r="F1242" i="1"/>
  <c r="F1245" i="1"/>
  <c r="F1246" i="1"/>
  <c r="F1247" i="1"/>
  <c r="F945" i="1"/>
  <c r="F993" i="1"/>
  <c r="AF1010" i="1"/>
  <c r="AG1010" i="1"/>
  <c r="AI1010" i="1"/>
  <c r="AJ1010" i="1"/>
  <c r="Y1010" i="1"/>
  <c r="E1010" i="1"/>
  <c r="H1010" i="1" s="1"/>
  <c r="F1016" i="1"/>
  <c r="F1017" i="1"/>
  <c r="F1039" i="1" l="1"/>
  <c r="AH778" i="1"/>
  <c r="AK778" i="1"/>
  <c r="AH586" i="1"/>
  <c r="AH240" i="1"/>
  <c r="AK785" i="1"/>
  <c r="H278" i="1"/>
  <c r="F785" i="1"/>
  <c r="AK278" i="1"/>
  <c r="AH785" i="1"/>
  <c r="I278" i="1"/>
  <c r="AK586" i="1"/>
  <c r="AH278" i="1"/>
  <c r="I785" i="1"/>
  <c r="AK240" i="1"/>
  <c r="I586" i="1"/>
  <c r="H586" i="1"/>
  <c r="H778" i="1"/>
  <c r="I240" i="1"/>
  <c r="I778" i="1"/>
  <c r="AH235" i="1"/>
  <c r="F235" i="1"/>
  <c r="AK235" i="1"/>
  <c r="I235" i="1"/>
  <c r="AH947" i="1"/>
  <c r="F1036" i="1"/>
  <c r="AK947" i="1"/>
  <c r="I947" i="1"/>
  <c r="H947" i="1"/>
  <c r="F1027" i="1"/>
  <c r="F1034" i="1"/>
  <c r="AH765" i="1"/>
  <c r="AH1026" i="1"/>
  <c r="AK859" i="1"/>
  <c r="AH828" i="1"/>
  <c r="AH859" i="1"/>
  <c r="I613" i="1"/>
  <c r="AH860" i="1"/>
  <c r="H239" i="1"/>
  <c r="AK1026" i="1"/>
  <c r="AK860" i="1"/>
  <c r="AK765" i="1"/>
  <c r="AH1024" i="1"/>
  <c r="AK828" i="1"/>
  <c r="F1033" i="1"/>
  <c r="F765" i="1"/>
  <c r="AH613" i="1"/>
  <c r="F1037" i="1"/>
  <c r="AK1024" i="1"/>
  <c r="H859" i="1"/>
  <c r="I860" i="1"/>
  <c r="F1021" i="1"/>
  <c r="I828" i="1"/>
  <c r="F1043" i="1"/>
  <c r="I765" i="1"/>
  <c r="AK613" i="1"/>
  <c r="AH239" i="1"/>
  <c r="H613" i="1"/>
  <c r="I239" i="1"/>
  <c r="F1020" i="1"/>
  <c r="AK239" i="1"/>
  <c r="AH1010" i="1"/>
  <c r="AK1010" i="1"/>
  <c r="F1010" i="1"/>
  <c r="I1010" i="1"/>
  <c r="AN586" i="1" l="1"/>
  <c r="AN1026" i="1"/>
  <c r="AN240" i="1"/>
  <c r="AN785" i="1"/>
  <c r="AN778" i="1"/>
  <c r="AN278" i="1"/>
  <c r="AN235" i="1"/>
  <c r="AN947" i="1"/>
  <c r="AN765" i="1"/>
  <c r="AN239" i="1"/>
  <c r="AN859" i="1"/>
  <c r="AN828" i="1"/>
  <c r="AN1024" i="1"/>
  <c r="AN860" i="1"/>
  <c r="AN613" i="1"/>
  <c r="AN1010" i="1"/>
  <c r="AF1009" i="1" l="1"/>
  <c r="AG1009" i="1"/>
  <c r="AI1009" i="1"/>
  <c r="AJ1009" i="1"/>
  <c r="Y1009" i="1"/>
  <c r="E1009" i="1"/>
  <c r="H1009" i="1" s="1"/>
  <c r="AF210" i="1"/>
  <c r="AG210" i="1"/>
  <c r="AI210" i="1"/>
  <c r="AJ210" i="1"/>
  <c r="AC210" i="1"/>
  <c r="Y210" i="1"/>
  <c r="E210" i="1"/>
  <c r="I210" i="1" s="1"/>
  <c r="AF1008" i="1"/>
  <c r="AG1008" i="1"/>
  <c r="AI1008" i="1"/>
  <c r="AJ1008" i="1"/>
  <c r="Y1008" i="1"/>
  <c r="E1008" i="1"/>
  <c r="AF1007" i="1"/>
  <c r="AG1007" i="1"/>
  <c r="AI1007" i="1"/>
  <c r="AJ1007" i="1"/>
  <c r="Y1007" i="1"/>
  <c r="E1007" i="1"/>
  <c r="AH1008" i="1" l="1"/>
  <c r="H1007" i="1"/>
  <c r="F1007" i="1"/>
  <c r="I1009" i="1"/>
  <c r="F1009" i="1"/>
  <c r="AH1007" i="1"/>
  <c r="H1008" i="1"/>
  <c r="F1008" i="1"/>
  <c r="AH1009" i="1"/>
  <c r="F210" i="1"/>
  <c r="AK1009" i="1"/>
  <c r="AK1008" i="1"/>
  <c r="AK1007" i="1"/>
  <c r="AK210" i="1"/>
  <c r="I1008" i="1"/>
  <c r="H210" i="1"/>
  <c r="AH210" i="1"/>
  <c r="I1007" i="1"/>
  <c r="AN1007" i="1" l="1"/>
  <c r="AN1009" i="1"/>
  <c r="AN1008" i="1"/>
  <c r="AN210" i="1"/>
  <c r="E1014" i="1"/>
  <c r="Y1014" i="1"/>
  <c r="E1004" i="1"/>
  <c r="Y1004" i="1"/>
  <c r="E1003" i="1"/>
  <c r="Y1003" i="1"/>
  <c r="AG996" i="1"/>
  <c r="AF996" i="1"/>
  <c r="AJ996" i="1"/>
  <c r="AI996" i="1"/>
  <c r="E996" i="1"/>
  <c r="Y996" i="1"/>
  <c r="Y1002" i="1"/>
  <c r="Y1000" i="1"/>
  <c r="E1002" i="1"/>
  <c r="AF1002" i="1"/>
  <c r="AG1002" i="1"/>
  <c r="AI1002" i="1"/>
  <c r="AJ1002" i="1"/>
  <c r="AC917" i="1"/>
  <c r="AC36" i="1"/>
  <c r="E831" i="1"/>
  <c r="H831" i="1" s="1"/>
  <c r="F831" i="1"/>
  <c r="Y831" i="1"/>
  <c r="AC831" i="1"/>
  <c r="AF831" i="1"/>
  <c r="AG831" i="1"/>
  <c r="AI831" i="1"/>
  <c r="AJ831" i="1"/>
  <c r="E830" i="1"/>
  <c r="I830" i="1" s="1"/>
  <c r="F830" i="1"/>
  <c r="Y830" i="1"/>
  <c r="AC830" i="1"/>
  <c r="AF830" i="1"/>
  <c r="AG830" i="1"/>
  <c r="AI830" i="1"/>
  <c r="AJ830" i="1"/>
  <c r="E829" i="1"/>
  <c r="I829" i="1" s="1"/>
  <c r="F829" i="1"/>
  <c r="Y829" i="1"/>
  <c r="AC829" i="1"/>
  <c r="AF829" i="1"/>
  <c r="AG829" i="1"/>
  <c r="AI829" i="1"/>
  <c r="AJ829" i="1"/>
  <c r="E827" i="1"/>
  <c r="F827" i="1" s="1"/>
  <c r="Y827" i="1"/>
  <c r="AC827" i="1"/>
  <c r="AF827" i="1"/>
  <c r="AG827" i="1"/>
  <c r="AI827" i="1"/>
  <c r="AJ827" i="1"/>
  <c r="AJ394" i="1"/>
  <c r="AI394" i="1"/>
  <c r="AG394" i="1"/>
  <c r="AF394" i="1"/>
  <c r="AC394" i="1"/>
  <c r="E394" i="1"/>
  <c r="AJ396" i="1"/>
  <c r="AI396" i="1"/>
  <c r="AG396" i="1"/>
  <c r="AF396" i="1"/>
  <c r="AC396" i="1"/>
  <c r="E396" i="1"/>
  <c r="E395" i="1"/>
  <c r="H395" i="1" s="1"/>
  <c r="F395" i="1"/>
  <c r="AC395" i="1"/>
  <c r="AF395" i="1"/>
  <c r="AG395" i="1"/>
  <c r="AI395" i="1"/>
  <c r="AJ395" i="1"/>
  <c r="E846" i="1"/>
  <c r="H846" i="1" s="1"/>
  <c r="Y846" i="1"/>
  <c r="AC846" i="1"/>
  <c r="AF846" i="1"/>
  <c r="AG846" i="1"/>
  <c r="AI846" i="1"/>
  <c r="AJ846" i="1"/>
  <c r="AC588" i="1"/>
  <c r="AC780" i="1"/>
  <c r="AC212" i="1"/>
  <c r="E213" i="1"/>
  <c r="H213" i="1" s="1"/>
  <c r="Y213" i="1"/>
  <c r="AC213" i="1"/>
  <c r="AF213" i="1"/>
  <c r="AG213" i="1"/>
  <c r="AI213" i="1"/>
  <c r="AJ213" i="1"/>
  <c r="AC544" i="1"/>
  <c r="AC551" i="1"/>
  <c r="E858" i="1"/>
  <c r="F858" i="1" s="1"/>
  <c r="Y858" i="1"/>
  <c r="AC858" i="1"/>
  <c r="AF858" i="1"/>
  <c r="AG858" i="1"/>
  <c r="AI858" i="1"/>
  <c r="AJ858" i="1"/>
  <c r="Y1012" i="1"/>
  <c r="Y1013" i="1"/>
  <c r="E1013" i="1"/>
  <c r="F1013" i="1" s="1"/>
  <c r="E1012" i="1"/>
  <c r="F1012" i="1" s="1"/>
  <c r="Y1006" i="1"/>
  <c r="E1006" i="1"/>
  <c r="E1000" i="1"/>
  <c r="I1004" i="1" l="1"/>
  <c r="F1004" i="1"/>
  <c r="H1003" i="1"/>
  <c r="F1003" i="1"/>
  <c r="I1014" i="1"/>
  <c r="F1014" i="1"/>
  <c r="H1000" i="1"/>
  <c r="F1000" i="1"/>
  <c r="I1006" i="1"/>
  <c r="F1006" i="1"/>
  <c r="H1002" i="1"/>
  <c r="F1002" i="1"/>
  <c r="I996" i="1"/>
  <c r="F996" i="1"/>
  <c r="AK830" i="1"/>
  <c r="AH1002" i="1"/>
  <c r="AH831" i="1"/>
  <c r="AH213" i="1"/>
  <c r="AK829" i="1"/>
  <c r="AH830" i="1"/>
  <c r="AH846" i="1"/>
  <c r="H829" i="1"/>
  <c r="H1014" i="1"/>
  <c r="H1013" i="1"/>
  <c r="AK213" i="1"/>
  <c r="AK996" i="1"/>
  <c r="AK827" i="1"/>
  <c r="AK1002" i="1"/>
  <c r="I1003" i="1"/>
  <c r="AH395" i="1"/>
  <c r="AK858" i="1"/>
  <c r="AK846" i="1"/>
  <c r="AH396" i="1"/>
  <c r="AK394" i="1"/>
  <c r="AK831" i="1"/>
  <c r="AH996" i="1"/>
  <c r="H1004" i="1"/>
  <c r="I1002" i="1"/>
  <c r="H996" i="1"/>
  <c r="AH858" i="1"/>
  <c r="H858" i="1"/>
  <c r="F213" i="1"/>
  <c r="F846" i="1"/>
  <c r="AH827" i="1"/>
  <c r="H827" i="1"/>
  <c r="I858" i="1"/>
  <c r="AK395" i="1"/>
  <c r="I827" i="1"/>
  <c r="AH829" i="1"/>
  <c r="I1013" i="1"/>
  <c r="I213" i="1"/>
  <c r="I846" i="1"/>
  <c r="I395" i="1"/>
  <c r="AK396" i="1"/>
  <c r="AH394" i="1"/>
  <c r="H830" i="1"/>
  <c r="I831" i="1"/>
  <c r="I394" i="1"/>
  <c r="H394" i="1"/>
  <c r="F394" i="1"/>
  <c r="I396" i="1"/>
  <c r="H396" i="1"/>
  <c r="F396" i="1"/>
  <c r="H1012" i="1"/>
  <c r="I1012" i="1"/>
  <c r="H1006" i="1"/>
  <c r="I1000" i="1"/>
  <c r="AN996" i="1" l="1"/>
  <c r="AN831" i="1"/>
  <c r="AN829" i="1"/>
  <c r="AN830" i="1"/>
  <c r="AN1002" i="1"/>
  <c r="AN213" i="1"/>
  <c r="AN396" i="1"/>
  <c r="AN846" i="1"/>
  <c r="AN395" i="1"/>
  <c r="AN394" i="1"/>
  <c r="AN827" i="1"/>
  <c r="AN858" i="1"/>
  <c r="AF110" i="1"/>
  <c r="AG110" i="1"/>
  <c r="AI110" i="1"/>
  <c r="AJ110" i="1"/>
  <c r="AC110" i="1"/>
  <c r="Y110" i="1"/>
  <c r="E110" i="1"/>
  <c r="H110" i="1" s="1"/>
  <c r="F110" i="1"/>
  <c r="AF111" i="1"/>
  <c r="AG111" i="1"/>
  <c r="AI111" i="1"/>
  <c r="AJ111" i="1"/>
  <c r="AC111" i="1"/>
  <c r="Y111" i="1"/>
  <c r="E111" i="1"/>
  <c r="F111" i="1" s="1"/>
  <c r="E999" i="1"/>
  <c r="Y999" i="1"/>
  <c r="Y998" i="1"/>
  <c r="E998" i="1"/>
  <c r="F998" i="1" s="1"/>
  <c r="E997" i="1"/>
  <c r="F997" i="1" s="1"/>
  <c r="AI995" i="1"/>
  <c r="AI997" i="1"/>
  <c r="AJ997" i="1"/>
  <c r="Y997" i="1"/>
  <c r="E995" i="1"/>
  <c r="F995" i="1" s="1"/>
  <c r="AG994" i="1"/>
  <c r="AG997" i="1"/>
  <c r="Y995" i="1"/>
  <c r="AC485" i="1"/>
  <c r="E212" i="1"/>
  <c r="H212" i="1" s="1"/>
  <c r="Y212" i="1"/>
  <c r="AF212" i="1"/>
  <c r="AG212" i="1"/>
  <c r="AI212" i="1"/>
  <c r="AJ212" i="1"/>
  <c r="AC195" i="1"/>
  <c r="AC203" i="1"/>
  <c r="E109" i="1"/>
  <c r="H109" i="1" s="1"/>
  <c r="Y109" i="1"/>
  <c r="AC109" i="1"/>
  <c r="AF109" i="1"/>
  <c r="AG109" i="1"/>
  <c r="AI109" i="1"/>
  <c r="AJ109" i="1"/>
  <c r="Y485" i="1"/>
  <c r="AC560" i="1"/>
  <c r="AG217" i="1"/>
  <c r="E777" i="1"/>
  <c r="I777" i="1" s="1"/>
  <c r="Y777" i="1"/>
  <c r="AC777" i="1"/>
  <c r="AF777" i="1"/>
  <c r="AG777" i="1"/>
  <c r="AI777" i="1"/>
  <c r="AJ777" i="1"/>
  <c r="E720" i="1"/>
  <c r="I720" i="1" s="1"/>
  <c r="F720" i="1"/>
  <c r="Y720" i="1"/>
  <c r="AC720" i="1"/>
  <c r="AF720" i="1"/>
  <c r="AG720" i="1"/>
  <c r="AI720" i="1"/>
  <c r="AJ720" i="1"/>
  <c r="E719" i="1"/>
  <c r="I719" i="1" s="1"/>
  <c r="F719" i="1"/>
  <c r="Y719" i="1"/>
  <c r="AC719" i="1"/>
  <c r="AF719" i="1"/>
  <c r="AG719" i="1"/>
  <c r="AI719" i="1"/>
  <c r="AJ719" i="1"/>
  <c r="AC993" i="1"/>
  <c r="E723" i="1"/>
  <c r="I723" i="1" s="1"/>
  <c r="F723" i="1"/>
  <c r="Y723" i="1"/>
  <c r="AC723" i="1"/>
  <c r="AF723" i="1"/>
  <c r="AG723" i="1"/>
  <c r="AI723" i="1"/>
  <c r="AJ723" i="1"/>
  <c r="E722" i="1"/>
  <c r="H722" i="1" s="1"/>
  <c r="F722" i="1"/>
  <c r="Y722" i="1"/>
  <c r="AC722" i="1"/>
  <c r="AF722" i="1"/>
  <c r="AG722" i="1"/>
  <c r="AI722" i="1"/>
  <c r="AJ722" i="1"/>
  <c r="E731" i="1"/>
  <c r="I731" i="1" s="1"/>
  <c r="F731" i="1"/>
  <c r="Y731" i="1"/>
  <c r="AC731" i="1"/>
  <c r="AF731" i="1"/>
  <c r="AG731" i="1"/>
  <c r="AI731" i="1"/>
  <c r="AJ731" i="1"/>
  <c r="AC266" i="1"/>
  <c r="AC636" i="1"/>
  <c r="E637" i="1"/>
  <c r="H637" i="1" s="1"/>
  <c r="Y637" i="1"/>
  <c r="AF637" i="1"/>
  <c r="AG637" i="1"/>
  <c r="AI637" i="1"/>
  <c r="AJ637" i="1"/>
  <c r="AC945" i="1"/>
  <c r="E730" i="1"/>
  <c r="H730" i="1" s="1"/>
  <c r="F730" i="1"/>
  <c r="Y730" i="1"/>
  <c r="AC730" i="1"/>
  <c r="AF730" i="1"/>
  <c r="AG730" i="1"/>
  <c r="AI730" i="1"/>
  <c r="AJ730" i="1"/>
  <c r="E729" i="1"/>
  <c r="H729" i="1" s="1"/>
  <c r="F729" i="1"/>
  <c r="Y729" i="1"/>
  <c r="AC729" i="1"/>
  <c r="AF729" i="1"/>
  <c r="AG729" i="1"/>
  <c r="AI729" i="1"/>
  <c r="AJ729" i="1"/>
  <c r="Y993" i="1"/>
  <c r="Y1011" i="1"/>
  <c r="Y994" i="1"/>
  <c r="E993" i="1"/>
  <c r="H993" i="1" s="1"/>
  <c r="E1011" i="1"/>
  <c r="E994" i="1"/>
  <c r="F994" i="1" s="1"/>
  <c r="E987" i="1"/>
  <c r="E988" i="1"/>
  <c r="E989" i="1"/>
  <c r="E990" i="1"/>
  <c r="E991" i="1"/>
  <c r="E992" i="1"/>
  <c r="Y987" i="1"/>
  <c r="Y988" i="1"/>
  <c r="Y989" i="1"/>
  <c r="Y990" i="1"/>
  <c r="Y991" i="1"/>
  <c r="Y992" i="1"/>
  <c r="E985" i="1"/>
  <c r="Y985" i="1"/>
  <c r="AC632" i="1"/>
  <c r="AF632" i="1"/>
  <c r="AG632" i="1"/>
  <c r="AI632" i="1"/>
  <c r="AJ632" i="1"/>
  <c r="E632" i="1"/>
  <c r="H632" i="1" s="1"/>
  <c r="F632" i="1"/>
  <c r="Y632" i="1"/>
  <c r="AC631" i="1"/>
  <c r="AF631" i="1"/>
  <c r="AG631" i="1"/>
  <c r="AI631" i="1"/>
  <c r="AJ631" i="1"/>
  <c r="E631" i="1"/>
  <c r="H631" i="1" s="1"/>
  <c r="F631" i="1"/>
  <c r="Y631" i="1"/>
  <c r="AF857" i="1"/>
  <c r="AG857" i="1"/>
  <c r="AI857" i="1"/>
  <c r="AJ857" i="1"/>
  <c r="AC857" i="1"/>
  <c r="E857" i="1"/>
  <c r="H857" i="1" s="1"/>
  <c r="Y857" i="1"/>
  <c r="AF789" i="1"/>
  <c r="AG789" i="1"/>
  <c r="AI789" i="1"/>
  <c r="AJ789" i="1"/>
  <c r="AC789" i="1"/>
  <c r="E789" i="1"/>
  <c r="H789" i="1" s="1"/>
  <c r="Y789" i="1"/>
  <c r="AF597" i="1"/>
  <c r="AG597" i="1"/>
  <c r="AI597" i="1"/>
  <c r="AJ597" i="1"/>
  <c r="AC597" i="1"/>
  <c r="Y597" i="1"/>
  <c r="E597" i="1"/>
  <c r="H597" i="1" s="1"/>
  <c r="AF560" i="1"/>
  <c r="AG560" i="1"/>
  <c r="AI560" i="1"/>
  <c r="AJ560" i="1"/>
  <c r="Y560" i="1"/>
  <c r="E560" i="1"/>
  <c r="H560" i="1" s="1"/>
  <c r="E559" i="1"/>
  <c r="F559" i="1" s="1"/>
  <c r="Y559" i="1"/>
  <c r="AC559" i="1"/>
  <c r="AF559" i="1"/>
  <c r="AG559" i="1"/>
  <c r="AI559" i="1"/>
  <c r="AJ559" i="1"/>
  <c r="H990" i="1" l="1"/>
  <c r="F990" i="1"/>
  <c r="H989" i="1"/>
  <c r="F989" i="1"/>
  <c r="H1011" i="1"/>
  <c r="F1011" i="1"/>
  <c r="H992" i="1"/>
  <c r="F992" i="1"/>
  <c r="I988" i="1"/>
  <c r="F988" i="1"/>
  <c r="I985" i="1"/>
  <c r="F985" i="1"/>
  <c r="H991" i="1"/>
  <c r="F991" i="1"/>
  <c r="I987" i="1"/>
  <c r="F987" i="1"/>
  <c r="I999" i="1"/>
  <c r="F999" i="1"/>
  <c r="AH111" i="1"/>
  <c r="AH110" i="1"/>
  <c r="AK110" i="1"/>
  <c r="I998" i="1"/>
  <c r="I110" i="1"/>
  <c r="AH777" i="1"/>
  <c r="AK111" i="1"/>
  <c r="I111" i="1"/>
  <c r="H111" i="1"/>
  <c r="AK720" i="1"/>
  <c r="H720" i="1"/>
  <c r="AH109" i="1"/>
  <c r="I637" i="1"/>
  <c r="AK777" i="1"/>
  <c r="F637" i="1"/>
  <c r="AH730" i="1"/>
  <c r="AK109" i="1"/>
  <c r="AK729" i="1"/>
  <c r="AK730" i="1"/>
  <c r="AH723" i="1"/>
  <c r="AH729" i="1"/>
  <c r="AK637" i="1"/>
  <c r="I722" i="1"/>
  <c r="AH720" i="1"/>
  <c r="AH212" i="1"/>
  <c r="AH637" i="1"/>
  <c r="AK731" i="1"/>
  <c r="AK722" i="1"/>
  <c r="H719" i="1"/>
  <c r="AH722" i="1"/>
  <c r="AK723" i="1"/>
  <c r="I729" i="1"/>
  <c r="H731" i="1"/>
  <c r="AK719" i="1"/>
  <c r="F109" i="1"/>
  <c r="AK212" i="1"/>
  <c r="AH719" i="1"/>
  <c r="AH731" i="1"/>
  <c r="F212" i="1"/>
  <c r="I109" i="1"/>
  <c r="AK997" i="1"/>
  <c r="I730" i="1"/>
  <c r="H723" i="1"/>
  <c r="H777" i="1"/>
  <c r="I212" i="1"/>
  <c r="F777" i="1"/>
  <c r="H999" i="1"/>
  <c r="H998" i="1"/>
  <c r="I997" i="1"/>
  <c r="H997" i="1"/>
  <c r="I995" i="1"/>
  <c r="H995" i="1"/>
  <c r="AK632" i="1"/>
  <c r="AK857" i="1"/>
  <c r="F857" i="1"/>
  <c r="H985" i="1"/>
  <c r="I993" i="1"/>
  <c r="I994" i="1"/>
  <c r="H994" i="1"/>
  <c r="I1011" i="1"/>
  <c r="H988" i="1"/>
  <c r="H987" i="1"/>
  <c r="I992" i="1"/>
  <c r="I991" i="1"/>
  <c r="I990" i="1"/>
  <c r="I989" i="1"/>
  <c r="AH632" i="1"/>
  <c r="AH631" i="1"/>
  <c r="I632" i="1"/>
  <c r="I631" i="1"/>
  <c r="AK631" i="1"/>
  <c r="AH857" i="1"/>
  <c r="I857" i="1"/>
  <c r="F597" i="1"/>
  <c r="F560" i="1"/>
  <c r="F789" i="1"/>
  <c r="AH560" i="1"/>
  <c r="AH597" i="1"/>
  <c r="I560" i="1"/>
  <c r="AH789" i="1"/>
  <c r="AK789" i="1"/>
  <c r="I789" i="1"/>
  <c r="AK560" i="1"/>
  <c r="AH559" i="1"/>
  <c r="AK597" i="1"/>
  <c r="I597" i="1"/>
  <c r="AK559" i="1"/>
  <c r="I559" i="1"/>
  <c r="H559" i="1"/>
  <c r="AN777" i="1" l="1"/>
  <c r="AN110" i="1"/>
  <c r="AN632" i="1"/>
  <c r="AN111" i="1"/>
  <c r="AN720" i="1"/>
  <c r="AN212" i="1"/>
  <c r="AN109" i="1"/>
  <c r="AN730" i="1"/>
  <c r="AN729" i="1"/>
  <c r="AN723" i="1"/>
  <c r="AN731" i="1"/>
  <c r="AN722" i="1"/>
  <c r="AN857" i="1"/>
  <c r="AN637" i="1"/>
  <c r="AN719" i="1"/>
  <c r="AN597" i="1"/>
  <c r="AN631" i="1"/>
  <c r="AN789" i="1"/>
  <c r="AN559" i="1"/>
  <c r="AN560" i="1"/>
  <c r="AF209" i="1"/>
  <c r="AG209" i="1"/>
  <c r="AI209" i="1"/>
  <c r="AJ209" i="1"/>
  <c r="AC209" i="1"/>
  <c r="Y209" i="1"/>
  <c r="E209" i="1"/>
  <c r="F209" i="1" s="1"/>
  <c r="E945" i="1"/>
  <c r="H945" i="1" s="1"/>
  <c r="Y945" i="1"/>
  <c r="AF945" i="1"/>
  <c r="AG945" i="1"/>
  <c r="AI945" i="1"/>
  <c r="AJ945" i="1"/>
  <c r="E984" i="1"/>
  <c r="Y984" i="1"/>
  <c r="E983" i="1"/>
  <c r="Y983" i="1"/>
  <c r="E981" i="1"/>
  <c r="F981" i="1" s="1"/>
  <c r="Y981" i="1"/>
  <c r="AC790" i="1"/>
  <c r="AC787" i="1"/>
  <c r="E788" i="1"/>
  <c r="H788" i="1" s="1"/>
  <c r="Y788" i="1"/>
  <c r="AC788" i="1"/>
  <c r="AF788" i="1"/>
  <c r="AG788" i="1"/>
  <c r="AI788" i="1"/>
  <c r="AJ788" i="1"/>
  <c r="E790" i="1"/>
  <c r="H790" i="1" s="1"/>
  <c r="F790" i="1"/>
  <c r="Y790" i="1"/>
  <c r="AF790" i="1"/>
  <c r="AG790" i="1"/>
  <c r="AI790" i="1"/>
  <c r="AJ790" i="1"/>
  <c r="E195" i="1"/>
  <c r="F195" i="1" s="1"/>
  <c r="Y195" i="1"/>
  <c r="AF195" i="1"/>
  <c r="AG195" i="1"/>
  <c r="AI195" i="1"/>
  <c r="AJ195" i="1"/>
  <c r="Y979" i="1"/>
  <c r="Y980" i="1"/>
  <c r="E979" i="1"/>
  <c r="F979" i="1" s="1"/>
  <c r="E980" i="1"/>
  <c r="F980" i="1" s="1"/>
  <c r="E976" i="1"/>
  <c r="F976" i="1" s="1"/>
  <c r="E977" i="1"/>
  <c r="F977" i="1" s="1"/>
  <c r="E978" i="1"/>
  <c r="F978" i="1" s="1"/>
  <c r="Y977" i="1"/>
  <c r="AF977" i="1"/>
  <c r="AG977" i="1"/>
  <c r="AI977" i="1"/>
  <c r="AJ977" i="1"/>
  <c r="Y976" i="1"/>
  <c r="Y978" i="1"/>
  <c r="E975" i="1"/>
  <c r="F975" i="1" s="1"/>
  <c r="Y975" i="1"/>
  <c r="E965" i="1"/>
  <c r="F965" i="1" s="1"/>
  <c r="E968" i="1"/>
  <c r="F968" i="1" s="1"/>
  <c r="Y965" i="1"/>
  <c r="Y968" i="1"/>
  <c r="AF968" i="1"/>
  <c r="AG968" i="1"/>
  <c r="AI968" i="1"/>
  <c r="AJ968" i="1"/>
  <c r="AC158" i="1"/>
  <c r="E207" i="1"/>
  <c r="F207" i="1" s="1"/>
  <c r="Y207" i="1"/>
  <c r="AC207" i="1"/>
  <c r="AF207" i="1"/>
  <c r="AG207" i="1"/>
  <c r="AI207" i="1"/>
  <c r="AJ207" i="1"/>
  <c r="AC855" i="1"/>
  <c r="E856" i="1"/>
  <c r="F856" i="1" s="1"/>
  <c r="Y856" i="1"/>
  <c r="AC856" i="1"/>
  <c r="AF856" i="1"/>
  <c r="AG856" i="1"/>
  <c r="AI856" i="1"/>
  <c r="AJ856" i="1"/>
  <c r="E963" i="1"/>
  <c r="F963" i="1" s="1"/>
  <c r="E964" i="1"/>
  <c r="F964" i="1" s="1"/>
  <c r="Y964" i="1"/>
  <c r="E962" i="1"/>
  <c r="F962" i="1" s="1"/>
  <c r="Y962" i="1"/>
  <c r="E961" i="1"/>
  <c r="F961" i="1" s="1"/>
  <c r="E960" i="1"/>
  <c r="F960" i="1" s="1"/>
  <c r="Y960" i="1"/>
  <c r="Y961" i="1"/>
  <c r="E959" i="1"/>
  <c r="F959" i="1" s="1"/>
  <c r="Y954" i="1"/>
  <c r="Y959" i="1"/>
  <c r="E372" i="1"/>
  <c r="F372" i="1" s="1"/>
  <c r="Y372" i="1"/>
  <c r="AC372" i="1"/>
  <c r="AF372" i="1"/>
  <c r="AG372" i="1"/>
  <c r="AI372" i="1"/>
  <c r="AJ372" i="1"/>
  <c r="AC820" i="1"/>
  <c r="AC821" i="1"/>
  <c r="Y819" i="1"/>
  <c r="Y820" i="1"/>
  <c r="Y821" i="1"/>
  <c r="E821" i="1"/>
  <c r="H821" i="1" s="1"/>
  <c r="F821" i="1"/>
  <c r="AF821" i="1"/>
  <c r="AG821" i="1"/>
  <c r="AI821" i="1"/>
  <c r="AJ821" i="1"/>
  <c r="E820" i="1"/>
  <c r="H820" i="1" s="1"/>
  <c r="F820" i="1"/>
  <c r="AF820" i="1"/>
  <c r="AG820" i="1"/>
  <c r="AI820" i="1"/>
  <c r="AJ820" i="1"/>
  <c r="AF802" i="1"/>
  <c r="AG802" i="1"/>
  <c r="AI802" i="1"/>
  <c r="AJ802" i="1"/>
  <c r="AC802" i="1"/>
  <c r="Y802" i="1"/>
  <c r="E802" i="1"/>
  <c r="H802" i="1" s="1"/>
  <c r="F802" i="1"/>
  <c r="AF801" i="1"/>
  <c r="AG801" i="1"/>
  <c r="AI801" i="1"/>
  <c r="AJ801" i="1"/>
  <c r="AC801" i="1"/>
  <c r="Y801" i="1"/>
  <c r="E801" i="1"/>
  <c r="H801" i="1" s="1"/>
  <c r="F801" i="1"/>
  <c r="H984" i="1" l="1"/>
  <c r="F984" i="1"/>
  <c r="I983" i="1"/>
  <c r="F983" i="1"/>
  <c r="I984" i="1"/>
  <c r="AK209" i="1"/>
  <c r="AH977" i="1"/>
  <c r="AK821" i="1"/>
  <c r="AK977" i="1"/>
  <c r="AH788" i="1"/>
  <c r="AH856" i="1"/>
  <c r="AK856" i="1"/>
  <c r="AH790" i="1"/>
  <c r="AH209" i="1"/>
  <c r="AH968" i="1"/>
  <c r="AH945" i="1"/>
  <c r="AK207" i="1"/>
  <c r="AK788" i="1"/>
  <c r="I207" i="1"/>
  <c r="AH195" i="1"/>
  <c r="AK820" i="1"/>
  <c r="H207" i="1"/>
  <c r="AK372" i="1"/>
  <c r="AH207" i="1"/>
  <c r="AK968" i="1"/>
  <c r="AK195" i="1"/>
  <c r="AK790" i="1"/>
  <c r="AK945" i="1"/>
  <c r="F788" i="1"/>
  <c r="I209" i="1"/>
  <c r="I856" i="1"/>
  <c r="I790" i="1"/>
  <c r="H856" i="1"/>
  <c r="H209" i="1"/>
  <c r="AH820" i="1"/>
  <c r="I195" i="1"/>
  <c r="H195" i="1"/>
  <c r="I788" i="1"/>
  <c r="I945" i="1"/>
  <c r="H983" i="1"/>
  <c r="I981" i="1"/>
  <c r="H981" i="1"/>
  <c r="I978" i="1"/>
  <c r="H978" i="1"/>
  <c r="I977" i="1"/>
  <c r="H977" i="1"/>
  <c r="I976" i="1"/>
  <c r="H976" i="1"/>
  <c r="I980" i="1"/>
  <c r="H980" i="1"/>
  <c r="I979" i="1"/>
  <c r="H979" i="1"/>
  <c r="I968" i="1"/>
  <c r="H968" i="1"/>
  <c r="I965" i="1"/>
  <c r="H965" i="1"/>
  <c r="I975" i="1"/>
  <c r="H975" i="1"/>
  <c r="I964" i="1"/>
  <c r="H964" i="1"/>
  <c r="I963" i="1"/>
  <c r="H963" i="1"/>
  <c r="AH372" i="1"/>
  <c r="I959" i="1"/>
  <c r="H959" i="1"/>
  <c r="I962" i="1"/>
  <c r="H962" i="1"/>
  <c r="I960" i="1"/>
  <c r="H960" i="1"/>
  <c r="I961" i="1"/>
  <c r="H961" i="1"/>
  <c r="AH821" i="1"/>
  <c r="I821" i="1"/>
  <c r="I372" i="1"/>
  <c r="H372" i="1"/>
  <c r="I820" i="1"/>
  <c r="AH802" i="1"/>
  <c r="AK801" i="1"/>
  <c r="AK802" i="1"/>
  <c r="AH801" i="1"/>
  <c r="I802" i="1"/>
  <c r="I801" i="1"/>
  <c r="AN821" i="1" l="1"/>
  <c r="AN209" i="1"/>
  <c r="AN788" i="1"/>
  <c r="AN977" i="1"/>
  <c r="AN820" i="1"/>
  <c r="AN195" i="1"/>
  <c r="AN790" i="1"/>
  <c r="AN856" i="1"/>
  <c r="AN968" i="1"/>
  <c r="AN207" i="1"/>
  <c r="AN945" i="1"/>
  <c r="AN372" i="1"/>
  <c r="AN802" i="1"/>
  <c r="AN801" i="1"/>
  <c r="AF473" i="1"/>
  <c r="AG473" i="1"/>
  <c r="AI473" i="1"/>
  <c r="AJ473" i="1"/>
  <c r="AC473" i="1"/>
  <c r="Y473" i="1"/>
  <c r="E473" i="1"/>
  <c r="F473" i="1" s="1"/>
  <c r="AC741" i="1"/>
  <c r="AF867" i="1"/>
  <c r="AG867" i="1"/>
  <c r="AI867" i="1"/>
  <c r="AJ867" i="1"/>
  <c r="AC867" i="1"/>
  <c r="Y867" i="1"/>
  <c r="E867" i="1"/>
  <c r="H867" i="1" s="1"/>
  <c r="AF866" i="1"/>
  <c r="AG866" i="1"/>
  <c r="AI866" i="1"/>
  <c r="AJ866" i="1"/>
  <c r="AC866" i="1"/>
  <c r="Y866" i="1"/>
  <c r="E866" i="1"/>
  <c r="H866" i="1" s="1"/>
  <c r="F866" i="1"/>
  <c r="AH867" i="1" l="1"/>
  <c r="AH473" i="1"/>
  <c r="AK473" i="1"/>
  <c r="I473" i="1"/>
  <c r="H473" i="1"/>
  <c r="AK866" i="1"/>
  <c r="F867" i="1"/>
  <c r="AK867" i="1"/>
  <c r="I867" i="1"/>
  <c r="AH866" i="1"/>
  <c r="I866" i="1"/>
  <c r="AN867" i="1" l="1"/>
  <c r="AN473" i="1"/>
  <c r="AN866" i="1"/>
  <c r="E954" i="1"/>
  <c r="AX804" i="1"/>
  <c r="E162" i="1"/>
  <c r="H162" i="1" s="1"/>
  <c r="Y162" i="1"/>
  <c r="AC162" i="1"/>
  <c r="AF162" i="1"/>
  <c r="AG162" i="1"/>
  <c r="AI162" i="1"/>
  <c r="AJ162" i="1"/>
  <c r="E953" i="1"/>
  <c r="F953" i="1" s="1"/>
  <c r="Y953" i="1"/>
  <c r="F741" i="1"/>
  <c r="F740" i="1"/>
  <c r="AC742" i="1"/>
  <c r="AC740" i="1"/>
  <c r="AI740" i="1"/>
  <c r="AK740" i="1" s="1"/>
  <c r="AI741" i="1"/>
  <c r="AK741" i="1" s="1"/>
  <c r="AF739" i="1"/>
  <c r="AF740" i="1"/>
  <c r="AH740" i="1" s="1"/>
  <c r="AF741" i="1"/>
  <c r="AH741" i="1" s="1"/>
  <c r="Y741" i="1"/>
  <c r="Y740" i="1"/>
  <c r="AF855" i="1"/>
  <c r="AG855" i="1"/>
  <c r="AI855" i="1"/>
  <c r="AJ855" i="1"/>
  <c r="Y855" i="1"/>
  <c r="E855" i="1"/>
  <c r="H855" i="1" s="1"/>
  <c r="AF943" i="1"/>
  <c r="AG943" i="1"/>
  <c r="AI943" i="1"/>
  <c r="AJ943" i="1"/>
  <c r="AC943" i="1"/>
  <c r="Y943" i="1"/>
  <c r="E943" i="1"/>
  <c r="F943" i="1" s="1"/>
  <c r="AF942" i="1"/>
  <c r="AG942" i="1"/>
  <c r="AI942" i="1"/>
  <c r="AJ942" i="1"/>
  <c r="AC942" i="1"/>
  <c r="Y942" i="1"/>
  <c r="E942" i="1"/>
  <c r="AF941" i="1"/>
  <c r="AG941" i="1"/>
  <c r="AI941" i="1"/>
  <c r="AJ941" i="1"/>
  <c r="AC941" i="1"/>
  <c r="Y941" i="1"/>
  <c r="E941" i="1"/>
  <c r="F941" i="1" s="1"/>
  <c r="AF940" i="1"/>
  <c r="AG940" i="1"/>
  <c r="AI940" i="1"/>
  <c r="AJ940" i="1"/>
  <c r="AC940" i="1"/>
  <c r="Y940" i="1"/>
  <c r="E940" i="1"/>
  <c r="H940" i="1" s="1"/>
  <c r="AF939" i="1"/>
  <c r="AG939" i="1"/>
  <c r="AI939" i="1"/>
  <c r="AJ939" i="1"/>
  <c r="AC939" i="1"/>
  <c r="Y939" i="1"/>
  <c r="E939" i="1"/>
  <c r="F939" i="1" s="1"/>
  <c r="AF938" i="1"/>
  <c r="AG938" i="1"/>
  <c r="AI938" i="1"/>
  <c r="AJ938" i="1"/>
  <c r="AC938" i="1"/>
  <c r="Y938" i="1"/>
  <c r="E938" i="1"/>
  <c r="H938" i="1" s="1"/>
  <c r="AF937" i="1"/>
  <c r="AG937" i="1"/>
  <c r="AI937" i="1"/>
  <c r="AJ937" i="1"/>
  <c r="AC937" i="1"/>
  <c r="Y937" i="1"/>
  <c r="E937" i="1"/>
  <c r="F937" i="1" s="1"/>
  <c r="AF936" i="1"/>
  <c r="AG936" i="1"/>
  <c r="AI936" i="1"/>
  <c r="AJ936" i="1"/>
  <c r="AC936" i="1"/>
  <c r="Y936" i="1"/>
  <c r="E936" i="1"/>
  <c r="H936" i="1" s="1"/>
  <c r="AF935" i="1"/>
  <c r="AG935" i="1"/>
  <c r="AI935" i="1"/>
  <c r="AJ935" i="1"/>
  <c r="AC935" i="1"/>
  <c r="Y935" i="1"/>
  <c r="E935" i="1"/>
  <c r="F935" i="1" s="1"/>
  <c r="AF934" i="1"/>
  <c r="AG934" i="1"/>
  <c r="AI934" i="1"/>
  <c r="AJ934" i="1"/>
  <c r="AC934" i="1"/>
  <c r="Y934" i="1"/>
  <c r="E934" i="1"/>
  <c r="H934" i="1" s="1"/>
  <c r="AF933" i="1"/>
  <c r="AG933" i="1"/>
  <c r="AI933" i="1"/>
  <c r="AJ933" i="1"/>
  <c r="AC933" i="1"/>
  <c r="Y933" i="1"/>
  <c r="E933" i="1"/>
  <c r="F933" i="1" s="1"/>
  <c r="AF932" i="1"/>
  <c r="AG932" i="1"/>
  <c r="AI932" i="1"/>
  <c r="AJ932" i="1"/>
  <c r="AC932" i="1"/>
  <c r="Y932" i="1"/>
  <c r="E932" i="1"/>
  <c r="H932" i="1" s="1"/>
  <c r="AF931" i="1"/>
  <c r="AG931" i="1"/>
  <c r="AI931" i="1"/>
  <c r="AJ931" i="1"/>
  <c r="AC931" i="1"/>
  <c r="Y931" i="1"/>
  <c r="E931" i="1"/>
  <c r="H931" i="1" s="1"/>
  <c r="AF930" i="1"/>
  <c r="AG930" i="1"/>
  <c r="AI930" i="1"/>
  <c r="AJ930" i="1"/>
  <c r="AC930" i="1"/>
  <c r="Y930" i="1"/>
  <c r="E930" i="1"/>
  <c r="H930" i="1" s="1"/>
  <c r="AF929" i="1"/>
  <c r="AG929" i="1"/>
  <c r="AI929" i="1"/>
  <c r="AJ929" i="1"/>
  <c r="Y929" i="1"/>
  <c r="E929" i="1"/>
  <c r="H929" i="1" s="1"/>
  <c r="E952" i="1"/>
  <c r="F952" i="1" s="1"/>
  <c r="Y951" i="1"/>
  <c r="Y952" i="1"/>
  <c r="E951" i="1"/>
  <c r="F951" i="1" s="1"/>
  <c r="Y950" i="1"/>
  <c r="E950" i="1"/>
  <c r="E949" i="1"/>
  <c r="F949" i="1" s="1"/>
  <c r="Y949" i="1"/>
  <c r="E948" i="1"/>
  <c r="F948" i="1" s="1"/>
  <c r="Y948" i="1"/>
  <c r="AJ1247" i="1"/>
  <c r="AJ951" i="1"/>
  <c r="AJ952" i="1"/>
  <c r="AJ953" i="1"/>
  <c r="AJ954" i="1"/>
  <c r="AJ959" i="1"/>
  <c r="AJ960" i="1"/>
  <c r="AJ961" i="1"/>
  <c r="AJ962" i="1"/>
  <c r="AJ963" i="1"/>
  <c r="AJ964" i="1"/>
  <c r="AJ965" i="1"/>
  <c r="AJ975" i="1"/>
  <c r="AJ976" i="1"/>
  <c r="AJ978" i="1"/>
  <c r="AJ979" i="1"/>
  <c r="AJ980" i="1"/>
  <c r="AJ981" i="1"/>
  <c r="AJ983" i="1"/>
  <c r="AJ984" i="1"/>
  <c r="AJ985" i="1"/>
  <c r="AJ987" i="1"/>
  <c r="AJ988" i="1"/>
  <c r="AJ989" i="1"/>
  <c r="AJ990" i="1"/>
  <c r="AJ991" i="1"/>
  <c r="AJ992" i="1"/>
  <c r="AJ993" i="1"/>
  <c r="AJ1011" i="1"/>
  <c r="AJ994" i="1"/>
  <c r="AJ998" i="1"/>
  <c r="AJ999" i="1"/>
  <c r="AJ1000" i="1"/>
  <c r="AJ1003" i="1"/>
  <c r="AJ1004" i="1"/>
  <c r="AJ1006" i="1"/>
  <c r="AJ1012" i="1"/>
  <c r="AJ1013" i="1"/>
  <c r="AJ1014" i="1"/>
  <c r="AJ1017" i="1"/>
  <c r="AJ1020" i="1"/>
  <c r="AJ1021" i="1"/>
  <c r="AJ1022" i="1"/>
  <c r="AJ1023" i="1"/>
  <c r="AJ1025" i="1"/>
  <c r="AJ1027" i="1"/>
  <c r="AJ1043" i="1"/>
  <c r="AJ1028" i="1"/>
  <c r="AJ1029" i="1"/>
  <c r="AJ1030" i="1"/>
  <c r="AJ1032" i="1"/>
  <c r="AJ1033" i="1"/>
  <c r="AJ1034" i="1"/>
  <c r="AJ1036" i="1"/>
  <c r="AJ1037" i="1"/>
  <c r="AJ1038" i="1"/>
  <c r="AJ1039" i="1"/>
  <c r="AJ1040" i="1"/>
  <c r="AJ1042" i="1"/>
  <c r="AJ1050" i="1"/>
  <c r="AJ1051" i="1"/>
  <c r="AJ1053" i="1"/>
  <c r="AJ1054" i="1"/>
  <c r="AJ1056" i="1"/>
  <c r="AJ1057" i="1"/>
  <c r="AJ1058" i="1"/>
  <c r="AJ1059" i="1"/>
  <c r="AJ1061" i="1"/>
  <c r="AJ1063" i="1"/>
  <c r="AJ1064" i="1"/>
  <c r="AJ1065" i="1"/>
  <c r="AJ1066" i="1"/>
  <c r="AJ1069" i="1"/>
  <c r="AJ1071" i="1"/>
  <c r="AJ1073" i="1"/>
  <c r="AJ1074" i="1"/>
  <c r="AJ1075" i="1"/>
  <c r="AJ1076" i="1"/>
  <c r="AJ1077" i="1"/>
  <c r="AJ1079" i="1"/>
  <c r="AJ1086" i="1"/>
  <c r="AJ1088" i="1"/>
  <c r="AJ1090" i="1"/>
  <c r="AJ1093" i="1"/>
  <c r="AJ1094" i="1"/>
  <c r="AJ1095" i="1"/>
  <c r="AJ1096" i="1"/>
  <c r="AJ1098" i="1"/>
  <c r="AJ1099" i="1"/>
  <c r="AJ1100" i="1"/>
  <c r="AJ1101" i="1"/>
  <c r="AJ1103" i="1"/>
  <c r="AJ1104" i="1"/>
  <c r="AJ1105" i="1"/>
  <c r="AJ1108" i="1"/>
  <c r="AJ1109" i="1"/>
  <c r="AJ1110" i="1"/>
  <c r="AJ1111" i="1"/>
  <c r="AJ1112" i="1"/>
  <c r="AJ1114" i="1"/>
  <c r="AJ1115" i="1"/>
  <c r="AJ1116" i="1"/>
  <c r="AJ1118" i="1"/>
  <c r="AJ1119" i="1"/>
  <c r="AJ1120" i="1"/>
  <c r="AJ1121" i="1"/>
  <c r="AJ1122" i="1"/>
  <c r="AJ1123" i="1"/>
  <c r="AJ1124" i="1"/>
  <c r="AJ1126" i="1"/>
  <c r="AJ1127" i="1"/>
  <c r="AJ1134" i="1"/>
  <c r="AJ1136" i="1"/>
  <c r="AJ1137" i="1"/>
  <c r="AJ1139" i="1"/>
  <c r="AJ1140" i="1"/>
  <c r="AJ1143" i="1"/>
  <c r="AJ1144" i="1"/>
  <c r="AJ1145" i="1"/>
  <c r="AJ1146" i="1"/>
  <c r="AJ1147" i="1"/>
  <c r="AJ1148" i="1"/>
  <c r="AJ1149" i="1"/>
  <c r="AJ1150" i="1"/>
  <c r="AJ1152" i="1"/>
  <c r="AJ1153" i="1"/>
  <c r="AJ1154" i="1"/>
  <c r="AJ1155" i="1"/>
  <c r="AJ1156" i="1"/>
  <c r="AJ1157" i="1"/>
  <c r="AJ1158" i="1"/>
  <c r="AJ1159" i="1"/>
  <c r="AJ1160" i="1"/>
  <c r="AJ1167" i="1"/>
  <c r="AJ1168" i="1"/>
  <c r="AJ1169" i="1"/>
  <c r="AJ1170" i="1"/>
  <c r="AJ1171" i="1"/>
  <c r="AJ1172" i="1"/>
  <c r="AJ1173" i="1"/>
  <c r="AJ1174" i="1"/>
  <c r="AJ1175" i="1"/>
  <c r="AJ1176" i="1"/>
  <c r="AJ1177" i="1"/>
  <c r="AJ1178" i="1"/>
  <c r="AJ1179" i="1"/>
  <c r="AJ1180" i="1"/>
  <c r="AJ1181" i="1"/>
  <c r="AJ1182" i="1"/>
  <c r="AJ1183" i="1"/>
  <c r="AJ1184" i="1"/>
  <c r="AJ1185" i="1"/>
  <c r="AJ1186" i="1"/>
  <c r="AJ1187" i="1"/>
  <c r="AJ1188" i="1"/>
  <c r="AJ1189" i="1"/>
  <c r="AJ1190" i="1"/>
  <c r="AJ1191" i="1"/>
  <c r="AJ1192" i="1"/>
  <c r="AJ1193" i="1"/>
  <c r="AJ1196" i="1"/>
  <c r="AJ1197" i="1"/>
  <c r="AJ1198" i="1"/>
  <c r="AJ1199" i="1"/>
  <c r="AJ1200" i="1"/>
  <c r="AJ1201" i="1"/>
  <c r="AJ1202" i="1"/>
  <c r="AJ1203" i="1"/>
  <c r="AJ1204" i="1"/>
  <c r="AJ1205" i="1"/>
  <c r="AJ1206" i="1"/>
  <c r="AJ1207" i="1"/>
  <c r="AJ1208" i="1"/>
  <c r="AJ1209" i="1"/>
  <c r="AJ1210" i="1"/>
  <c r="AJ1211" i="1"/>
  <c r="AJ1212" i="1"/>
  <c r="AJ1213" i="1"/>
  <c r="AJ1214" i="1"/>
  <c r="AJ1215" i="1"/>
  <c r="AJ1216" i="1"/>
  <c r="AJ1217" i="1"/>
  <c r="AJ1218" i="1"/>
  <c r="AJ1219" i="1"/>
  <c r="AJ1220" i="1"/>
  <c r="AJ1222" i="1"/>
  <c r="AJ1223" i="1"/>
  <c r="AJ1224" i="1"/>
  <c r="AJ1225" i="1"/>
  <c r="AJ1227" i="1"/>
  <c r="AJ1230" i="1"/>
  <c r="AJ1231" i="1"/>
  <c r="AJ1232" i="1"/>
  <c r="AJ1234" i="1"/>
  <c r="AJ1235" i="1"/>
  <c r="AJ1236" i="1"/>
  <c r="AJ1237" i="1"/>
  <c r="AJ1238" i="1"/>
  <c r="AJ1239" i="1"/>
  <c r="AJ1240" i="1"/>
  <c r="AJ1241" i="1"/>
  <c r="AJ1242" i="1"/>
  <c r="AJ1245" i="1"/>
  <c r="AJ1246" i="1"/>
  <c r="AI951" i="1"/>
  <c r="AI952" i="1"/>
  <c r="AI953" i="1"/>
  <c r="AI954" i="1"/>
  <c r="AI959" i="1"/>
  <c r="AI960" i="1"/>
  <c r="AI961" i="1"/>
  <c r="AI962" i="1"/>
  <c r="AI963" i="1"/>
  <c r="AI964" i="1"/>
  <c r="AI965" i="1"/>
  <c r="AI975" i="1"/>
  <c r="AI976" i="1"/>
  <c r="AI978" i="1"/>
  <c r="AI979" i="1"/>
  <c r="AI980" i="1"/>
  <c r="AI981" i="1"/>
  <c r="AI983" i="1"/>
  <c r="AI984" i="1"/>
  <c r="AI985" i="1"/>
  <c r="AI987" i="1"/>
  <c r="AI988" i="1"/>
  <c r="AI989" i="1"/>
  <c r="AI990" i="1"/>
  <c r="AI991" i="1"/>
  <c r="AI992" i="1"/>
  <c r="AI993" i="1"/>
  <c r="AI1011" i="1"/>
  <c r="AI994" i="1"/>
  <c r="AI998" i="1"/>
  <c r="AI999" i="1"/>
  <c r="AI1000" i="1"/>
  <c r="AI1003" i="1"/>
  <c r="AI1004" i="1"/>
  <c r="AI1006" i="1"/>
  <c r="AI1012" i="1"/>
  <c r="AI1013" i="1"/>
  <c r="AI1014" i="1"/>
  <c r="AI1016" i="1"/>
  <c r="AI1017" i="1"/>
  <c r="AI1020" i="1"/>
  <c r="AI1021" i="1"/>
  <c r="AI1022" i="1"/>
  <c r="AI1023" i="1"/>
  <c r="AI1025" i="1"/>
  <c r="AI1027" i="1"/>
  <c r="AI1043" i="1"/>
  <c r="AI1028" i="1"/>
  <c r="AI1029" i="1"/>
  <c r="AI1030" i="1"/>
  <c r="AI1032" i="1"/>
  <c r="AI1033" i="1"/>
  <c r="AI1034" i="1"/>
  <c r="AI1036" i="1"/>
  <c r="AI1037" i="1"/>
  <c r="AI1038" i="1"/>
  <c r="AI1039" i="1"/>
  <c r="AI1040" i="1"/>
  <c r="AI1042" i="1"/>
  <c r="AI1050" i="1"/>
  <c r="AI1051" i="1"/>
  <c r="AI1053" i="1"/>
  <c r="AI1054" i="1"/>
  <c r="AI1056" i="1"/>
  <c r="AI1057" i="1"/>
  <c r="AI1058" i="1"/>
  <c r="AI1059" i="1"/>
  <c r="AI1061" i="1"/>
  <c r="AI1063" i="1"/>
  <c r="AI1064" i="1"/>
  <c r="AI1065" i="1"/>
  <c r="AI1066" i="1"/>
  <c r="AI1069" i="1"/>
  <c r="AI1071" i="1"/>
  <c r="AI1073" i="1"/>
  <c r="AI1074" i="1"/>
  <c r="AI1075" i="1"/>
  <c r="AI1076" i="1"/>
  <c r="AI1077" i="1"/>
  <c r="AI1079" i="1"/>
  <c r="AI1086" i="1"/>
  <c r="AI1088" i="1"/>
  <c r="AI1090" i="1"/>
  <c r="AI1093" i="1"/>
  <c r="AI1094" i="1"/>
  <c r="AI1095" i="1"/>
  <c r="AI1096" i="1"/>
  <c r="AI1098" i="1"/>
  <c r="AI1099" i="1"/>
  <c r="AI1101" i="1"/>
  <c r="AI1103" i="1"/>
  <c r="AI1104" i="1"/>
  <c r="AI1105" i="1"/>
  <c r="AI1108" i="1"/>
  <c r="AI1109" i="1"/>
  <c r="AI1110" i="1"/>
  <c r="AI1111" i="1"/>
  <c r="AI1112" i="1"/>
  <c r="AI1114" i="1"/>
  <c r="AI1115" i="1"/>
  <c r="AI1116" i="1"/>
  <c r="AI1118" i="1"/>
  <c r="AI1119" i="1"/>
  <c r="AI1120" i="1"/>
  <c r="AI1121" i="1"/>
  <c r="AI1122" i="1"/>
  <c r="AI1123" i="1"/>
  <c r="AI1124" i="1"/>
  <c r="AI1126" i="1"/>
  <c r="AI1127" i="1"/>
  <c r="AI1134" i="1"/>
  <c r="AI1136" i="1"/>
  <c r="AI1137" i="1"/>
  <c r="AI1139" i="1"/>
  <c r="AI1140" i="1"/>
  <c r="AI1143" i="1"/>
  <c r="AI1144" i="1"/>
  <c r="AI1145" i="1"/>
  <c r="AI1146" i="1"/>
  <c r="AI1147" i="1"/>
  <c r="AI1148" i="1"/>
  <c r="AI1149" i="1"/>
  <c r="AI1150" i="1"/>
  <c r="AI1152" i="1"/>
  <c r="AI1153" i="1"/>
  <c r="AI1154" i="1"/>
  <c r="AI1155" i="1"/>
  <c r="AI1156" i="1"/>
  <c r="AI1157" i="1"/>
  <c r="AI1158" i="1"/>
  <c r="AI1159" i="1"/>
  <c r="AI1160" i="1"/>
  <c r="AI1167" i="1"/>
  <c r="AI1168" i="1"/>
  <c r="AI1169" i="1"/>
  <c r="AI1170" i="1"/>
  <c r="AI1171" i="1"/>
  <c r="AI1172" i="1"/>
  <c r="AI1173" i="1"/>
  <c r="AI1174" i="1"/>
  <c r="AI1175" i="1"/>
  <c r="AI1176" i="1"/>
  <c r="AI1177" i="1"/>
  <c r="AI1178" i="1"/>
  <c r="AI1179" i="1"/>
  <c r="AI1180" i="1"/>
  <c r="AI1181" i="1"/>
  <c r="AI1182" i="1"/>
  <c r="AI1183" i="1"/>
  <c r="AI1184" i="1"/>
  <c r="AI1185" i="1"/>
  <c r="AI1186" i="1"/>
  <c r="AI1187" i="1"/>
  <c r="AI1188" i="1"/>
  <c r="AI1189" i="1"/>
  <c r="AI1190" i="1"/>
  <c r="AI1191" i="1"/>
  <c r="AI1192" i="1"/>
  <c r="AI1193" i="1"/>
  <c r="AI1196" i="1"/>
  <c r="AI1197" i="1"/>
  <c r="AI1198" i="1"/>
  <c r="AI1199" i="1"/>
  <c r="AI1200" i="1"/>
  <c r="AI1201" i="1"/>
  <c r="AI1202" i="1"/>
  <c r="AI1203" i="1"/>
  <c r="AI1204" i="1"/>
  <c r="AI1205" i="1"/>
  <c r="AI1206" i="1"/>
  <c r="AI1207" i="1"/>
  <c r="AI1208" i="1"/>
  <c r="AI1209" i="1"/>
  <c r="AI1210" i="1"/>
  <c r="AI1211" i="1"/>
  <c r="AI1212" i="1"/>
  <c r="AI1213" i="1"/>
  <c r="AI1214" i="1"/>
  <c r="AI1215" i="1"/>
  <c r="AI1216" i="1"/>
  <c r="AI1217" i="1"/>
  <c r="AI1218" i="1"/>
  <c r="AI1219" i="1"/>
  <c r="AI1220" i="1"/>
  <c r="AI1222" i="1"/>
  <c r="AI1223" i="1"/>
  <c r="AI1224" i="1"/>
  <c r="AI1225" i="1"/>
  <c r="AI1227" i="1"/>
  <c r="AI1230" i="1"/>
  <c r="AI1231" i="1"/>
  <c r="AI1232" i="1"/>
  <c r="AI1234" i="1"/>
  <c r="AI1235" i="1"/>
  <c r="AI1236" i="1"/>
  <c r="AI1237" i="1"/>
  <c r="AI1238" i="1"/>
  <c r="AI1239" i="1"/>
  <c r="AI1240" i="1"/>
  <c r="AI1241" i="1"/>
  <c r="AI1242" i="1"/>
  <c r="AI1245" i="1"/>
  <c r="AI1246" i="1"/>
  <c r="AI1247" i="1"/>
  <c r="AG951" i="1"/>
  <c r="AG952" i="1"/>
  <c r="AG953" i="1"/>
  <c r="AG954" i="1"/>
  <c r="AG959" i="1"/>
  <c r="AG960" i="1"/>
  <c r="AG961" i="1"/>
  <c r="AG962" i="1"/>
  <c r="AG963" i="1"/>
  <c r="AG964" i="1"/>
  <c r="AG965" i="1"/>
  <c r="AG975" i="1"/>
  <c r="AG976" i="1"/>
  <c r="AG978" i="1"/>
  <c r="AG979" i="1"/>
  <c r="AG980" i="1"/>
  <c r="AG981" i="1"/>
  <c r="AG983" i="1"/>
  <c r="AG984" i="1"/>
  <c r="AG985" i="1"/>
  <c r="AG987" i="1"/>
  <c r="AG988" i="1"/>
  <c r="AG989" i="1"/>
  <c r="AG990" i="1"/>
  <c r="AG991" i="1"/>
  <c r="AG992" i="1"/>
  <c r="AG993" i="1"/>
  <c r="AG1011" i="1"/>
  <c r="AG998" i="1"/>
  <c r="AG999" i="1"/>
  <c r="AG1000" i="1"/>
  <c r="AG1003" i="1"/>
  <c r="AG1004" i="1"/>
  <c r="AG1006" i="1"/>
  <c r="AG1012" i="1"/>
  <c r="AG1013" i="1"/>
  <c r="AG1014" i="1"/>
  <c r="AG1016" i="1"/>
  <c r="AG1017" i="1"/>
  <c r="AG1020" i="1"/>
  <c r="AG1021" i="1"/>
  <c r="AG1022" i="1"/>
  <c r="AG1023" i="1"/>
  <c r="AG1025" i="1"/>
  <c r="AG1027" i="1"/>
  <c r="AG1043" i="1"/>
  <c r="AG1028" i="1"/>
  <c r="AG1029" i="1"/>
  <c r="AG1030" i="1"/>
  <c r="AG1032" i="1"/>
  <c r="AG1033" i="1"/>
  <c r="AG1034" i="1"/>
  <c r="AG1036" i="1"/>
  <c r="AG1037" i="1"/>
  <c r="AG1038" i="1"/>
  <c r="AG1039" i="1"/>
  <c r="AG1040" i="1"/>
  <c r="AG1042" i="1"/>
  <c r="AG1050" i="1"/>
  <c r="AG1051" i="1"/>
  <c r="AG1053" i="1"/>
  <c r="AG1054" i="1"/>
  <c r="AG1056" i="1"/>
  <c r="AG1057" i="1"/>
  <c r="AG1058" i="1"/>
  <c r="AG1059" i="1"/>
  <c r="AG1061" i="1"/>
  <c r="AG1063" i="1"/>
  <c r="AG1064" i="1"/>
  <c r="AG1065" i="1"/>
  <c r="AG1066" i="1"/>
  <c r="AG1069" i="1"/>
  <c r="AG1071" i="1"/>
  <c r="AG1073" i="1"/>
  <c r="AG1074" i="1"/>
  <c r="AG1075" i="1"/>
  <c r="AG1076" i="1"/>
  <c r="AG1077" i="1"/>
  <c r="AG1079" i="1"/>
  <c r="AG1086" i="1"/>
  <c r="AG1088" i="1"/>
  <c r="AG1090" i="1"/>
  <c r="AG1093" i="1"/>
  <c r="AG1094" i="1"/>
  <c r="AG1095" i="1"/>
  <c r="AG1096" i="1"/>
  <c r="AG1098" i="1"/>
  <c r="AG1099" i="1"/>
  <c r="AG1100" i="1"/>
  <c r="AG1101" i="1"/>
  <c r="AG1103" i="1"/>
  <c r="AG1104" i="1"/>
  <c r="AG1105" i="1"/>
  <c r="AG1108" i="1"/>
  <c r="AG1109" i="1"/>
  <c r="AG1110" i="1"/>
  <c r="AG1111" i="1"/>
  <c r="AG1112" i="1"/>
  <c r="AG1114" i="1"/>
  <c r="AG1115" i="1"/>
  <c r="AG1116" i="1"/>
  <c r="AG1118" i="1"/>
  <c r="AG1119" i="1"/>
  <c r="AG1120" i="1"/>
  <c r="AG1121" i="1"/>
  <c r="AG1122" i="1"/>
  <c r="AG1123" i="1"/>
  <c r="AG1124" i="1"/>
  <c r="AG1126" i="1"/>
  <c r="AG1127" i="1"/>
  <c r="AG1134" i="1"/>
  <c r="AG1136" i="1"/>
  <c r="AG1137" i="1"/>
  <c r="AG1139" i="1"/>
  <c r="AG1140" i="1"/>
  <c r="AG1143" i="1"/>
  <c r="AG1144" i="1"/>
  <c r="AG1145" i="1"/>
  <c r="AG1146" i="1"/>
  <c r="AG1147" i="1"/>
  <c r="AG1148" i="1"/>
  <c r="AG1149" i="1"/>
  <c r="AG1150" i="1"/>
  <c r="AG1152" i="1"/>
  <c r="AG1153" i="1"/>
  <c r="AG1154" i="1"/>
  <c r="AG1155" i="1"/>
  <c r="AG1156" i="1"/>
  <c r="AG1157" i="1"/>
  <c r="AG1158" i="1"/>
  <c r="AG1159" i="1"/>
  <c r="AG1160" i="1"/>
  <c r="AG1167" i="1"/>
  <c r="AG1168" i="1"/>
  <c r="AG1169" i="1"/>
  <c r="AG1170" i="1"/>
  <c r="AG1171" i="1"/>
  <c r="AG1172" i="1"/>
  <c r="AG1173" i="1"/>
  <c r="AG1174" i="1"/>
  <c r="AG1175" i="1"/>
  <c r="AG1176" i="1"/>
  <c r="AG1177" i="1"/>
  <c r="AG1178" i="1"/>
  <c r="AG1179" i="1"/>
  <c r="AG1180" i="1"/>
  <c r="AG1181" i="1"/>
  <c r="AG1182" i="1"/>
  <c r="AG1183" i="1"/>
  <c r="AG1184" i="1"/>
  <c r="AG1185" i="1"/>
  <c r="AG1186" i="1"/>
  <c r="AG1187" i="1"/>
  <c r="AG1188" i="1"/>
  <c r="AG1189" i="1"/>
  <c r="AG1190" i="1"/>
  <c r="AG1191" i="1"/>
  <c r="AG1192" i="1"/>
  <c r="AG1193" i="1"/>
  <c r="AG1196" i="1"/>
  <c r="AG1197" i="1"/>
  <c r="AG1198" i="1"/>
  <c r="AG1199" i="1"/>
  <c r="AG1200" i="1"/>
  <c r="AG1201" i="1"/>
  <c r="AG1202" i="1"/>
  <c r="AG1203" i="1"/>
  <c r="AG1204" i="1"/>
  <c r="AG1205" i="1"/>
  <c r="AG1206" i="1"/>
  <c r="AG1207" i="1"/>
  <c r="AG1208" i="1"/>
  <c r="AG1209" i="1"/>
  <c r="AG1210" i="1"/>
  <c r="AG1211" i="1"/>
  <c r="AG1212" i="1"/>
  <c r="AG1213" i="1"/>
  <c r="AG1214" i="1"/>
  <c r="AG1215" i="1"/>
  <c r="AG1216" i="1"/>
  <c r="AG1217" i="1"/>
  <c r="AG1218" i="1"/>
  <c r="AG1219" i="1"/>
  <c r="AG1220" i="1"/>
  <c r="AG1222" i="1"/>
  <c r="AG1223" i="1"/>
  <c r="AG1224" i="1"/>
  <c r="AG1225" i="1"/>
  <c r="AG1227" i="1"/>
  <c r="AG1230" i="1"/>
  <c r="AG1231" i="1"/>
  <c r="AG1232" i="1"/>
  <c r="AG1234" i="1"/>
  <c r="AG1235" i="1"/>
  <c r="AG1236" i="1"/>
  <c r="AG1237" i="1"/>
  <c r="AG1238" i="1"/>
  <c r="AG1239" i="1"/>
  <c r="AG1240" i="1"/>
  <c r="AG1241" i="1"/>
  <c r="AG1242" i="1"/>
  <c r="AG1245" i="1"/>
  <c r="AG1246" i="1"/>
  <c r="AG1247" i="1"/>
  <c r="AF951" i="1"/>
  <c r="AF952" i="1"/>
  <c r="AF953" i="1"/>
  <c r="AF954" i="1"/>
  <c r="AF959" i="1"/>
  <c r="AF960" i="1"/>
  <c r="AF961" i="1"/>
  <c r="AF962" i="1"/>
  <c r="AF963" i="1"/>
  <c r="AF964" i="1"/>
  <c r="AF965" i="1"/>
  <c r="AF975" i="1"/>
  <c r="AF976" i="1"/>
  <c r="AF978" i="1"/>
  <c r="AF979" i="1"/>
  <c r="AF980" i="1"/>
  <c r="AF981" i="1"/>
  <c r="AF983" i="1"/>
  <c r="AF984" i="1"/>
  <c r="AF985" i="1"/>
  <c r="AF987" i="1"/>
  <c r="AF988" i="1"/>
  <c r="AF989" i="1"/>
  <c r="AF990" i="1"/>
  <c r="AF991" i="1"/>
  <c r="AF992" i="1"/>
  <c r="AF993" i="1"/>
  <c r="AF1011" i="1"/>
  <c r="AF994" i="1"/>
  <c r="AF995" i="1"/>
  <c r="AF997" i="1"/>
  <c r="AF998" i="1"/>
  <c r="AF999" i="1"/>
  <c r="AF1000" i="1"/>
  <c r="AF1003" i="1"/>
  <c r="AF1004" i="1"/>
  <c r="AF1006" i="1"/>
  <c r="AF1012" i="1"/>
  <c r="AF1013" i="1"/>
  <c r="AF1014" i="1"/>
  <c r="AF1016" i="1"/>
  <c r="AF1017" i="1"/>
  <c r="AF1020" i="1"/>
  <c r="AF1021" i="1"/>
  <c r="AF1022" i="1"/>
  <c r="AF1023" i="1"/>
  <c r="AF1025" i="1"/>
  <c r="AF1027" i="1"/>
  <c r="AF1043" i="1"/>
  <c r="AF1028" i="1"/>
  <c r="AF1029" i="1"/>
  <c r="AF1030" i="1"/>
  <c r="AF1032" i="1"/>
  <c r="AF1033" i="1"/>
  <c r="AF1034" i="1"/>
  <c r="AF1036" i="1"/>
  <c r="AF1037" i="1"/>
  <c r="AF1038" i="1"/>
  <c r="AF1039" i="1"/>
  <c r="AF1040" i="1"/>
  <c r="AF1042" i="1"/>
  <c r="AF1050" i="1"/>
  <c r="AF1051" i="1"/>
  <c r="AF1053" i="1"/>
  <c r="AF1054" i="1"/>
  <c r="AF1056" i="1"/>
  <c r="AF1057" i="1"/>
  <c r="AF1058" i="1"/>
  <c r="AF1059" i="1"/>
  <c r="AF1061" i="1"/>
  <c r="AF1063" i="1"/>
  <c r="AF1064" i="1"/>
  <c r="AF1065" i="1"/>
  <c r="AF1066" i="1"/>
  <c r="AF1069" i="1"/>
  <c r="AF1071" i="1"/>
  <c r="AF1073" i="1"/>
  <c r="AF1074" i="1"/>
  <c r="AF1075" i="1"/>
  <c r="AF1076" i="1"/>
  <c r="AF1077" i="1"/>
  <c r="AF1079" i="1"/>
  <c r="AF1086" i="1"/>
  <c r="AF1088" i="1"/>
  <c r="AF1090" i="1"/>
  <c r="AF1093" i="1"/>
  <c r="AF1094" i="1"/>
  <c r="AF1095" i="1"/>
  <c r="AF1096" i="1"/>
  <c r="AF1098" i="1"/>
  <c r="AF1099" i="1"/>
  <c r="AF1100" i="1"/>
  <c r="AF1101" i="1"/>
  <c r="AF1103" i="1"/>
  <c r="AF1104" i="1"/>
  <c r="AF1105" i="1"/>
  <c r="AF1108" i="1"/>
  <c r="AF1109" i="1"/>
  <c r="AF1110" i="1"/>
  <c r="AF1111" i="1"/>
  <c r="AF1112" i="1"/>
  <c r="AF1114" i="1"/>
  <c r="AF1115" i="1"/>
  <c r="AF1116" i="1"/>
  <c r="AF1118" i="1"/>
  <c r="AF1119" i="1"/>
  <c r="AF1120" i="1"/>
  <c r="AF1121" i="1"/>
  <c r="AF1122" i="1"/>
  <c r="AF1123" i="1"/>
  <c r="AF1124" i="1"/>
  <c r="AF1126" i="1"/>
  <c r="AF1127" i="1"/>
  <c r="AF1134" i="1"/>
  <c r="AF1136" i="1"/>
  <c r="AF1137" i="1"/>
  <c r="AF1139" i="1"/>
  <c r="AF1140" i="1"/>
  <c r="AF1143" i="1"/>
  <c r="AF1144" i="1"/>
  <c r="AF1145" i="1"/>
  <c r="AF1146" i="1"/>
  <c r="AF1147" i="1"/>
  <c r="AF1148" i="1"/>
  <c r="AF1149" i="1"/>
  <c r="AF1150" i="1"/>
  <c r="AF1152" i="1"/>
  <c r="AF1153" i="1"/>
  <c r="AF1154" i="1"/>
  <c r="AF1155" i="1"/>
  <c r="AF1156" i="1"/>
  <c r="AF1157" i="1"/>
  <c r="AF1158" i="1"/>
  <c r="AF1159" i="1"/>
  <c r="AF1160" i="1"/>
  <c r="AF1167" i="1"/>
  <c r="AF1168" i="1"/>
  <c r="AF1169" i="1"/>
  <c r="AF1170" i="1"/>
  <c r="AF1171" i="1"/>
  <c r="AF1172" i="1"/>
  <c r="AF1173" i="1"/>
  <c r="AF1174" i="1"/>
  <c r="AF1175" i="1"/>
  <c r="AF1176" i="1"/>
  <c r="AF1177" i="1"/>
  <c r="AF1178" i="1"/>
  <c r="AF1179" i="1"/>
  <c r="AF1180" i="1"/>
  <c r="AF1181" i="1"/>
  <c r="AF1182" i="1"/>
  <c r="AF1183" i="1"/>
  <c r="AF1184" i="1"/>
  <c r="AF1185" i="1"/>
  <c r="AF1186" i="1"/>
  <c r="AF1187" i="1"/>
  <c r="AF1188" i="1"/>
  <c r="AF1189" i="1"/>
  <c r="AF1190" i="1"/>
  <c r="AF1191" i="1"/>
  <c r="AF1192" i="1"/>
  <c r="AF1193" i="1"/>
  <c r="AF1196" i="1"/>
  <c r="AF1197" i="1"/>
  <c r="AF1198" i="1"/>
  <c r="AF1199" i="1"/>
  <c r="AF1200" i="1"/>
  <c r="AF1201" i="1"/>
  <c r="AF1202" i="1"/>
  <c r="AF1203" i="1"/>
  <c r="AF1204" i="1"/>
  <c r="AF1205" i="1"/>
  <c r="AF1206" i="1"/>
  <c r="AF1207" i="1"/>
  <c r="AF1208" i="1"/>
  <c r="AF1209" i="1"/>
  <c r="AF1210" i="1"/>
  <c r="AF1211" i="1"/>
  <c r="AF1212" i="1"/>
  <c r="AF1213" i="1"/>
  <c r="AF1214" i="1"/>
  <c r="AF1215" i="1"/>
  <c r="AF1216" i="1"/>
  <c r="AF1217" i="1"/>
  <c r="AF1218" i="1"/>
  <c r="AF1219" i="1"/>
  <c r="AF1220" i="1"/>
  <c r="AF1222" i="1"/>
  <c r="AF1223" i="1"/>
  <c r="AF1224" i="1"/>
  <c r="AF1225" i="1"/>
  <c r="AF1227" i="1"/>
  <c r="AF1230" i="1"/>
  <c r="AF1231" i="1"/>
  <c r="AF1232" i="1"/>
  <c r="AF1234" i="1"/>
  <c r="AF1235" i="1"/>
  <c r="AF1236" i="1"/>
  <c r="AF1237" i="1"/>
  <c r="AF1238" i="1"/>
  <c r="AF1239" i="1"/>
  <c r="AF1240" i="1"/>
  <c r="AF1241" i="1"/>
  <c r="AF1242" i="1"/>
  <c r="AF1245" i="1"/>
  <c r="AF1246" i="1"/>
  <c r="AF1247" i="1"/>
  <c r="AF950" i="1"/>
  <c r="AG950" i="1"/>
  <c r="AI950" i="1"/>
  <c r="AJ950" i="1"/>
  <c r="AF949" i="1"/>
  <c r="AG949" i="1"/>
  <c r="AI949" i="1"/>
  <c r="AJ949" i="1"/>
  <c r="AJ948" i="1"/>
  <c r="AI948" i="1"/>
  <c r="AG948" i="1"/>
  <c r="AF948" i="1"/>
  <c r="E946" i="1"/>
  <c r="F946" i="1" s="1"/>
  <c r="AJ946" i="1"/>
  <c r="AI946" i="1"/>
  <c r="AG946" i="1"/>
  <c r="AF946" i="1"/>
  <c r="Y946" i="1"/>
  <c r="E944" i="1"/>
  <c r="F944" i="1" s="1"/>
  <c r="Y944" i="1"/>
  <c r="E924" i="1"/>
  <c r="F924" i="1" s="1"/>
  <c r="E923" i="1"/>
  <c r="H923" i="1" s="1"/>
  <c r="E922" i="1"/>
  <c r="F922" i="1" s="1"/>
  <c r="E920" i="1"/>
  <c r="F920" i="1" s="1"/>
  <c r="E921" i="1"/>
  <c r="F921" i="1" s="1"/>
  <c r="E918" i="1"/>
  <c r="E919" i="1"/>
  <c r="E337" i="1"/>
  <c r="H337" i="1" s="1"/>
  <c r="F337" i="1"/>
  <c r="Y337" i="1"/>
  <c r="AC337" i="1"/>
  <c r="AF337" i="1"/>
  <c r="AG337" i="1"/>
  <c r="AI337" i="1"/>
  <c r="AJ337" i="1"/>
  <c r="E916" i="1"/>
  <c r="I916" i="1" s="1"/>
  <c r="E917" i="1"/>
  <c r="I917" i="1" s="1"/>
  <c r="AF944" i="1"/>
  <c r="AG944" i="1"/>
  <c r="AI944" i="1"/>
  <c r="AJ944" i="1"/>
  <c r="E915" i="1"/>
  <c r="E926" i="1"/>
  <c r="F926" i="1" s="1"/>
  <c r="E927" i="1"/>
  <c r="H927" i="1" s="1"/>
  <c r="E928" i="1"/>
  <c r="F928" i="1" s="1"/>
  <c r="AF927" i="1"/>
  <c r="AG927" i="1"/>
  <c r="AI927" i="1"/>
  <c r="AJ927" i="1"/>
  <c r="AC927" i="1"/>
  <c r="Y927" i="1"/>
  <c r="E914" i="1"/>
  <c r="I914" i="1" s="1"/>
  <c r="E909" i="1"/>
  <c r="F909" i="1" s="1"/>
  <c r="E910" i="1"/>
  <c r="E911" i="1"/>
  <c r="E912" i="1"/>
  <c r="E913" i="1"/>
  <c r="AF928" i="1"/>
  <c r="AG928" i="1"/>
  <c r="AI928" i="1"/>
  <c r="AJ928" i="1"/>
  <c r="AC928" i="1"/>
  <c r="Y928" i="1"/>
  <c r="Y926" i="1"/>
  <c r="AC926" i="1"/>
  <c r="AF926" i="1"/>
  <c r="AG926" i="1"/>
  <c r="AI926" i="1"/>
  <c r="AJ926" i="1"/>
  <c r="E905" i="1"/>
  <c r="H905" i="1" s="1"/>
  <c r="E906" i="1"/>
  <c r="H906" i="1" s="1"/>
  <c r="E907" i="1"/>
  <c r="F907" i="1" s="1"/>
  <c r="E908" i="1"/>
  <c r="F908" i="1" s="1"/>
  <c r="Y905" i="1"/>
  <c r="Y906" i="1"/>
  <c r="Y907" i="1"/>
  <c r="Y908" i="1"/>
  <c r="E925" i="1"/>
  <c r="I925" i="1" s="1"/>
  <c r="E901" i="1"/>
  <c r="AF796" i="1"/>
  <c r="AG796" i="1"/>
  <c r="AI796" i="1"/>
  <c r="AJ796" i="1"/>
  <c r="AC796" i="1"/>
  <c r="Y796" i="1"/>
  <c r="E796" i="1"/>
  <c r="H796" i="1" s="1"/>
  <c r="F796" i="1"/>
  <c r="AF621" i="1"/>
  <c r="AG621" i="1"/>
  <c r="AI621" i="1"/>
  <c r="AJ621" i="1"/>
  <c r="Y621" i="1"/>
  <c r="E621" i="1"/>
  <c r="H621" i="1" s="1"/>
  <c r="AF619" i="1"/>
  <c r="AG619" i="1"/>
  <c r="AI619" i="1"/>
  <c r="AJ619" i="1"/>
  <c r="AC619" i="1"/>
  <c r="Y619" i="1"/>
  <c r="E619" i="1"/>
  <c r="F619" i="1" s="1"/>
  <c r="AF925" i="1"/>
  <c r="AG925" i="1"/>
  <c r="AI925" i="1"/>
  <c r="AJ925" i="1"/>
  <c r="AC925" i="1"/>
  <c r="Y925" i="1"/>
  <c r="AF924" i="1"/>
  <c r="AG924" i="1"/>
  <c r="AI924" i="1"/>
  <c r="AJ924" i="1"/>
  <c r="AC924" i="1"/>
  <c r="Y924" i="1"/>
  <c r="AF923" i="1"/>
  <c r="AG923" i="1"/>
  <c r="AI923" i="1"/>
  <c r="AJ923" i="1"/>
  <c r="AC923" i="1"/>
  <c r="Y923" i="1"/>
  <c r="AF922" i="1"/>
  <c r="AG922" i="1"/>
  <c r="AI922" i="1"/>
  <c r="AJ922" i="1"/>
  <c r="AC922" i="1"/>
  <c r="Y922" i="1"/>
  <c r="AF921" i="1"/>
  <c r="AG921" i="1"/>
  <c r="AI921" i="1"/>
  <c r="AJ921" i="1"/>
  <c r="AC921" i="1"/>
  <c r="Y921" i="1"/>
  <c r="AF920" i="1"/>
  <c r="AG920" i="1"/>
  <c r="AI920" i="1"/>
  <c r="AJ920" i="1"/>
  <c r="Y920" i="1"/>
  <c r="AF566" i="1"/>
  <c r="AG566" i="1"/>
  <c r="AI566" i="1"/>
  <c r="AJ566" i="1"/>
  <c r="AC566" i="1"/>
  <c r="Y566" i="1"/>
  <c r="E566" i="1"/>
  <c r="I566" i="1" s="1"/>
  <c r="AC387" i="1"/>
  <c r="AF387" i="1"/>
  <c r="AG387" i="1"/>
  <c r="AI387" i="1"/>
  <c r="AJ387" i="1"/>
  <c r="Y387" i="1"/>
  <c r="E387" i="1"/>
  <c r="F387" i="1"/>
  <c r="AC481" i="1"/>
  <c r="E900" i="1"/>
  <c r="E898" i="1"/>
  <c r="I898" i="1" s="1"/>
  <c r="E896" i="1"/>
  <c r="F896" i="1" s="1"/>
  <c r="AJ908" i="1"/>
  <c r="AI908" i="1"/>
  <c r="AG908" i="1"/>
  <c r="AF908" i="1"/>
  <c r="AJ907" i="1"/>
  <c r="AI907" i="1"/>
  <c r="AG907" i="1"/>
  <c r="AF907" i="1"/>
  <c r="AJ906" i="1"/>
  <c r="AI906" i="1"/>
  <c r="AG906" i="1"/>
  <c r="AF906" i="1"/>
  <c r="AJ905" i="1"/>
  <c r="AI905" i="1"/>
  <c r="AG905" i="1"/>
  <c r="AF905" i="1"/>
  <c r="E904" i="1"/>
  <c r="H904" i="1" s="1"/>
  <c r="E903" i="1"/>
  <c r="H903" i="1" s="1"/>
  <c r="E902" i="1"/>
  <c r="H902" i="1" s="1"/>
  <c r="E894" i="1"/>
  <c r="I894" i="1" s="1"/>
  <c r="E895" i="1"/>
  <c r="I895" i="1" s="1"/>
  <c r="F950" i="1" l="1"/>
  <c r="I950" i="1"/>
  <c r="AK1219" i="1"/>
  <c r="H954" i="1"/>
  <c r="F954" i="1"/>
  <c r="H942" i="1"/>
  <c r="F942" i="1"/>
  <c r="AK927" i="1"/>
  <c r="F936" i="1"/>
  <c r="AK1235" i="1"/>
  <c r="AK1223" i="1"/>
  <c r="AK1214" i="1"/>
  <c r="AK1207" i="1"/>
  <c r="AK1200" i="1"/>
  <c r="AK1191" i="1"/>
  <c r="AK1183" i="1"/>
  <c r="AK1176" i="1"/>
  <c r="AK1168" i="1"/>
  <c r="AK1154" i="1"/>
  <c r="AK1145" i="1"/>
  <c r="AK1134" i="1"/>
  <c r="AK1122" i="1"/>
  <c r="AK1112" i="1"/>
  <c r="AK1101" i="1"/>
  <c r="AK1077" i="1"/>
  <c r="AK1066" i="1"/>
  <c r="AK1056" i="1"/>
  <c r="AK1040" i="1"/>
  <c r="AK1030" i="1"/>
  <c r="AK1021" i="1"/>
  <c r="AK1006" i="1"/>
  <c r="AK994" i="1"/>
  <c r="AK987" i="1"/>
  <c r="AK979" i="1"/>
  <c r="AK961" i="1"/>
  <c r="F905" i="1"/>
  <c r="I933" i="1"/>
  <c r="H933" i="1"/>
  <c r="AH929" i="1"/>
  <c r="AH940" i="1"/>
  <c r="I942" i="1"/>
  <c r="AH942" i="1"/>
  <c r="AK937" i="1"/>
  <c r="AH939" i="1"/>
  <c r="AK1247" i="1"/>
  <c r="AH937" i="1"/>
  <c r="I954" i="1"/>
  <c r="AH943" i="1"/>
  <c r="AH855" i="1"/>
  <c r="AH933" i="1"/>
  <c r="F855" i="1"/>
  <c r="AK935" i="1"/>
  <c r="AK936" i="1"/>
  <c r="AK928" i="1"/>
  <c r="AK931" i="1"/>
  <c r="AK939" i="1"/>
  <c r="AK940" i="1"/>
  <c r="AK943" i="1"/>
  <c r="AK930" i="1"/>
  <c r="AK932" i="1"/>
  <c r="AK933" i="1"/>
  <c r="AH941" i="1"/>
  <c r="AH1235" i="1"/>
  <c r="AH1223" i="1"/>
  <c r="AH1214" i="1"/>
  <c r="AH1207" i="1"/>
  <c r="AH1200" i="1"/>
  <c r="AH1191" i="1"/>
  <c r="AH1183" i="1"/>
  <c r="AH1176" i="1"/>
  <c r="AH1168" i="1"/>
  <c r="AH1154" i="1"/>
  <c r="AH1145" i="1"/>
  <c r="AH1134" i="1"/>
  <c r="AH1122" i="1"/>
  <c r="AH1112" i="1"/>
  <c r="AH1101" i="1"/>
  <c r="AH1077" i="1"/>
  <c r="AH1066" i="1"/>
  <c r="AH1056" i="1"/>
  <c r="AH1040" i="1"/>
  <c r="AH1030" i="1"/>
  <c r="AH1021" i="1"/>
  <c r="AH1006" i="1"/>
  <c r="AH994" i="1"/>
  <c r="AH987" i="1"/>
  <c r="AH979" i="1"/>
  <c r="AH961" i="1"/>
  <c r="AK944" i="1"/>
  <c r="AH337" i="1"/>
  <c r="F940" i="1"/>
  <c r="I941" i="1"/>
  <c r="I927" i="1"/>
  <c r="F929" i="1"/>
  <c r="F930" i="1"/>
  <c r="I931" i="1"/>
  <c r="F927" i="1"/>
  <c r="AH926" i="1"/>
  <c r="AH928" i="1"/>
  <c r="AK950" i="1"/>
  <c r="F923" i="1"/>
  <c r="F931" i="1"/>
  <c r="AH931" i="1"/>
  <c r="AH932" i="1"/>
  <c r="H941" i="1"/>
  <c r="AK162" i="1"/>
  <c r="AH1247" i="1"/>
  <c r="AH1239" i="1"/>
  <c r="AH1230" i="1"/>
  <c r="AH1218" i="1"/>
  <c r="AH1210" i="1"/>
  <c r="AH1203" i="1"/>
  <c r="AH1196" i="1"/>
  <c r="AH1187" i="1"/>
  <c r="AH1180" i="1"/>
  <c r="AH1172" i="1"/>
  <c r="AH1158" i="1"/>
  <c r="AH1149" i="1"/>
  <c r="AH1139" i="1"/>
  <c r="AH1118" i="1"/>
  <c r="AH1108" i="1"/>
  <c r="AH1096" i="1"/>
  <c r="AH1073" i="1"/>
  <c r="AH1061" i="1"/>
  <c r="AH1036" i="1"/>
  <c r="AH1027" i="1"/>
  <c r="AH1016" i="1"/>
  <c r="AH999" i="1"/>
  <c r="AH991" i="1"/>
  <c r="AH983" i="1"/>
  <c r="AH965" i="1"/>
  <c r="AH953" i="1"/>
  <c r="F932" i="1"/>
  <c r="AK1236" i="1"/>
  <c r="AK1224" i="1"/>
  <c r="AK1215" i="1"/>
  <c r="AK1201" i="1"/>
  <c r="AK1192" i="1"/>
  <c r="AK1184" i="1"/>
  <c r="AK1177" i="1"/>
  <c r="AK1169" i="1"/>
  <c r="AK1155" i="1"/>
  <c r="AK1146" i="1"/>
  <c r="AK1136" i="1"/>
  <c r="AK1123" i="1"/>
  <c r="AK1114" i="1"/>
  <c r="AK1103" i="1"/>
  <c r="AK1093" i="1"/>
  <c r="AK1079" i="1"/>
  <c r="AK1067" i="1"/>
  <c r="AK1057" i="1"/>
  <c r="AK1042" i="1"/>
  <c r="AK1032" i="1"/>
  <c r="AK1022" i="1"/>
  <c r="AK1012" i="1"/>
  <c r="AK995" i="1"/>
  <c r="AK988" i="1"/>
  <c r="AK980" i="1"/>
  <c r="AK962" i="1"/>
  <c r="AH934" i="1"/>
  <c r="AH162" i="1"/>
  <c r="AK929" i="1"/>
  <c r="H935" i="1"/>
  <c r="AH935" i="1"/>
  <c r="AH936" i="1"/>
  <c r="I937" i="1"/>
  <c r="AH927" i="1"/>
  <c r="AK1241" i="1"/>
  <c r="AK1232" i="1"/>
  <c r="AK1220" i="1"/>
  <c r="AK1212" i="1"/>
  <c r="AK1205" i="1"/>
  <c r="AK1198" i="1"/>
  <c r="AK1189" i="1"/>
  <c r="AK1181" i="1"/>
  <c r="AK1174" i="1"/>
  <c r="AK1160" i="1"/>
  <c r="AK1152" i="1"/>
  <c r="AK1143" i="1"/>
  <c r="AK1120" i="1"/>
  <c r="AK1110" i="1"/>
  <c r="AK1099" i="1"/>
  <c r="AK1088" i="1"/>
  <c r="AK1075" i="1"/>
  <c r="AK1064" i="1"/>
  <c r="AK1053" i="1"/>
  <c r="AK1038" i="1"/>
  <c r="AK1028" i="1"/>
  <c r="AK1020" i="1"/>
  <c r="AK1003" i="1"/>
  <c r="AK993" i="1"/>
  <c r="AK976" i="1"/>
  <c r="AK959" i="1"/>
  <c r="H937" i="1"/>
  <c r="AH938" i="1"/>
  <c r="AK941" i="1"/>
  <c r="F162" i="1"/>
  <c r="H939" i="1"/>
  <c r="AK855" i="1"/>
  <c r="AK934" i="1"/>
  <c r="AK938" i="1"/>
  <c r="AK942" i="1"/>
  <c r="AK926" i="1"/>
  <c r="AH944" i="1"/>
  <c r="H916" i="1"/>
  <c r="AH1245" i="1"/>
  <c r="AH1237" i="1"/>
  <c r="AH1225" i="1"/>
  <c r="AH1216" i="1"/>
  <c r="AH1208" i="1"/>
  <c r="AH1193" i="1"/>
  <c r="AH1185" i="1"/>
  <c r="AH1178" i="1"/>
  <c r="AH1170" i="1"/>
  <c r="AH1156" i="1"/>
  <c r="AH1147" i="1"/>
  <c r="AH1124" i="1"/>
  <c r="AH1115" i="1"/>
  <c r="AH1104" i="1"/>
  <c r="AH1094" i="1"/>
  <c r="AH1069" i="1"/>
  <c r="AH1058" i="1"/>
  <c r="AH1050" i="1"/>
  <c r="AH1033" i="1"/>
  <c r="AH1023" i="1"/>
  <c r="AH1013" i="1"/>
  <c r="AH997" i="1"/>
  <c r="AH989" i="1"/>
  <c r="AH981" i="1"/>
  <c r="AH963" i="1"/>
  <c r="AH951" i="1"/>
  <c r="I930" i="1"/>
  <c r="AH930" i="1"/>
  <c r="I906" i="1"/>
  <c r="H914" i="1"/>
  <c r="I337" i="1"/>
  <c r="AK949" i="1"/>
  <c r="AH950" i="1"/>
  <c r="I934" i="1"/>
  <c r="I938" i="1"/>
  <c r="F934" i="1"/>
  <c r="I935" i="1"/>
  <c r="F938" i="1"/>
  <c r="I939" i="1"/>
  <c r="I943" i="1"/>
  <c r="AN740" i="1"/>
  <c r="AH1242" i="1"/>
  <c r="AH1234" i="1"/>
  <c r="AH1222" i="1"/>
  <c r="AH1213" i="1"/>
  <c r="AH1206" i="1"/>
  <c r="AH1199" i="1"/>
  <c r="AH1190" i="1"/>
  <c r="AH1182" i="1"/>
  <c r="AH1175" i="1"/>
  <c r="AH1167" i="1"/>
  <c r="AH1153" i="1"/>
  <c r="AH1144" i="1"/>
  <c r="AH1127" i="1"/>
  <c r="AH1121" i="1"/>
  <c r="AH1111" i="1"/>
  <c r="AH1100" i="1"/>
  <c r="AH1090" i="1"/>
  <c r="AH1076" i="1"/>
  <c r="AH1065" i="1"/>
  <c r="AH1054" i="1"/>
  <c r="AH1039" i="1"/>
  <c r="AH1029" i="1"/>
  <c r="AH1004" i="1"/>
  <c r="AH1011" i="1"/>
  <c r="AH985" i="1"/>
  <c r="AH978" i="1"/>
  <c r="AH960" i="1"/>
  <c r="H943" i="1"/>
  <c r="I162" i="1"/>
  <c r="I928" i="1"/>
  <c r="AK337" i="1"/>
  <c r="AH949" i="1"/>
  <c r="AH1241" i="1"/>
  <c r="AH1232" i="1"/>
  <c r="AH1220" i="1"/>
  <c r="AH1212" i="1"/>
  <c r="AH1205" i="1"/>
  <c r="AH1198" i="1"/>
  <c r="AH1189" i="1"/>
  <c r="AH1181" i="1"/>
  <c r="AH1174" i="1"/>
  <c r="AH1160" i="1"/>
  <c r="AH1152" i="1"/>
  <c r="AH1143" i="1"/>
  <c r="AH1120" i="1"/>
  <c r="AH1110" i="1"/>
  <c r="AH1099" i="1"/>
  <c r="AH1088" i="1"/>
  <c r="AH1075" i="1"/>
  <c r="AH1064" i="1"/>
  <c r="AH1053" i="1"/>
  <c r="AH1038" i="1"/>
  <c r="AH1028" i="1"/>
  <c r="AH1020" i="1"/>
  <c r="AH1003" i="1"/>
  <c r="AH993" i="1"/>
  <c r="AH976" i="1"/>
  <c r="AH959" i="1"/>
  <c r="AK1239" i="1"/>
  <c r="AK1230" i="1"/>
  <c r="AK1218" i="1"/>
  <c r="AK1210" i="1"/>
  <c r="AK1203" i="1"/>
  <c r="AK1196" i="1"/>
  <c r="AK1187" i="1"/>
  <c r="AK1180" i="1"/>
  <c r="AK1172" i="1"/>
  <c r="AK1158" i="1"/>
  <c r="AK1149" i="1"/>
  <c r="AK1139" i="1"/>
  <c r="AK1118" i="1"/>
  <c r="AK1108" i="1"/>
  <c r="AK1096" i="1"/>
  <c r="AK1073" i="1"/>
  <c r="AK1061" i="1"/>
  <c r="AK1036" i="1"/>
  <c r="AK1027" i="1"/>
  <c r="AK1016" i="1"/>
  <c r="AK999" i="1"/>
  <c r="AK991" i="1"/>
  <c r="AK983" i="1"/>
  <c r="AK965" i="1"/>
  <c r="AK953" i="1"/>
  <c r="I929" i="1"/>
  <c r="AK1246" i="1"/>
  <c r="AK1238" i="1"/>
  <c r="AK1227" i="1"/>
  <c r="AK1217" i="1"/>
  <c r="AK1209" i="1"/>
  <c r="AK1202" i="1"/>
  <c r="AK1186" i="1"/>
  <c r="AK1179" i="1"/>
  <c r="AK1171" i="1"/>
  <c r="AK1157" i="1"/>
  <c r="AK1148" i="1"/>
  <c r="AK1137" i="1"/>
  <c r="AK1126" i="1"/>
  <c r="AK1116" i="1"/>
  <c r="AK1105" i="1"/>
  <c r="AK1095" i="1"/>
  <c r="AK1071" i="1"/>
  <c r="AK1059" i="1"/>
  <c r="AK1034" i="1"/>
  <c r="AK1025" i="1"/>
  <c r="AK1014" i="1"/>
  <c r="AK998" i="1"/>
  <c r="AK990" i="1"/>
  <c r="AK964" i="1"/>
  <c r="AK952" i="1"/>
  <c r="I932" i="1"/>
  <c r="I936" i="1"/>
  <c r="I940" i="1"/>
  <c r="I855" i="1"/>
  <c r="I905" i="1"/>
  <c r="H928" i="1"/>
  <c r="H917" i="1"/>
  <c r="AK948" i="1"/>
  <c r="AH1236" i="1"/>
  <c r="AH1224" i="1"/>
  <c r="AH1215" i="1"/>
  <c r="AH1201" i="1"/>
  <c r="AH1192" i="1"/>
  <c r="AH1184" i="1"/>
  <c r="AH1177" i="1"/>
  <c r="AH1169" i="1"/>
  <c r="AH1155" i="1"/>
  <c r="AH1146" i="1"/>
  <c r="AH1136" i="1"/>
  <c r="AH1123" i="1"/>
  <c r="AH1114" i="1"/>
  <c r="AH1103" i="1"/>
  <c r="AH1093" i="1"/>
  <c r="AH1079" i="1"/>
  <c r="AH1057" i="1"/>
  <c r="AH1042" i="1"/>
  <c r="AH1032" i="1"/>
  <c r="AH1022" i="1"/>
  <c r="AH1012" i="1"/>
  <c r="AH995" i="1"/>
  <c r="AH988" i="1"/>
  <c r="AH980" i="1"/>
  <c r="AH962" i="1"/>
  <c r="AK1242" i="1"/>
  <c r="AK1234" i="1"/>
  <c r="AK1222" i="1"/>
  <c r="AK1213" i="1"/>
  <c r="AK1206" i="1"/>
  <c r="AK1199" i="1"/>
  <c r="AK1190" i="1"/>
  <c r="AK1182" i="1"/>
  <c r="AK1175" i="1"/>
  <c r="AK1167" i="1"/>
  <c r="AK1153" i="1"/>
  <c r="AK1144" i="1"/>
  <c r="AK1127" i="1"/>
  <c r="AK1121" i="1"/>
  <c r="AK1111" i="1"/>
  <c r="AK1100" i="1"/>
  <c r="AK1090" i="1"/>
  <c r="AK1076" i="1"/>
  <c r="AK1065" i="1"/>
  <c r="AK1054" i="1"/>
  <c r="AK1039" i="1"/>
  <c r="AK1029" i="1"/>
  <c r="AK1004" i="1"/>
  <c r="AK1011" i="1"/>
  <c r="AK985" i="1"/>
  <c r="AK978" i="1"/>
  <c r="AK960" i="1"/>
  <c r="AK1240" i="1"/>
  <c r="AK1231" i="1"/>
  <c r="AK1211" i="1"/>
  <c r="AK1204" i="1"/>
  <c r="AK1197" i="1"/>
  <c r="AK1188" i="1"/>
  <c r="AK1173" i="1"/>
  <c r="AK1159" i="1"/>
  <c r="AK1150" i="1"/>
  <c r="AK1140" i="1"/>
  <c r="AK1119" i="1"/>
  <c r="AK1109" i="1"/>
  <c r="AK1098" i="1"/>
  <c r="AK1086" i="1"/>
  <c r="AK1074" i="1"/>
  <c r="AK1063" i="1"/>
  <c r="AK1051" i="1"/>
  <c r="AK1037" i="1"/>
  <c r="AK1043" i="1"/>
  <c r="AK1017" i="1"/>
  <c r="AK1000" i="1"/>
  <c r="AK992" i="1"/>
  <c r="AK984" i="1"/>
  <c r="AK975" i="1"/>
  <c r="AK954" i="1"/>
  <c r="I926" i="1"/>
  <c r="H926" i="1"/>
  <c r="AH1240" i="1"/>
  <c r="AH1231" i="1"/>
  <c r="AH1219" i="1"/>
  <c r="AH1211" i="1"/>
  <c r="AH1204" i="1"/>
  <c r="AH1197" i="1"/>
  <c r="AH1188" i="1"/>
  <c r="AH1173" i="1"/>
  <c r="AH1159" i="1"/>
  <c r="AH1150" i="1"/>
  <c r="AH1140" i="1"/>
  <c r="AH1119" i="1"/>
  <c r="AH1109" i="1"/>
  <c r="AH1098" i="1"/>
  <c r="AH1086" i="1"/>
  <c r="AH1074" i="1"/>
  <c r="AH1063" i="1"/>
  <c r="AH1051" i="1"/>
  <c r="AH1037" i="1"/>
  <c r="AH1043" i="1"/>
  <c r="AH1017" i="1"/>
  <c r="AH1000" i="1"/>
  <c r="AH992" i="1"/>
  <c r="AH984" i="1"/>
  <c r="AH975" i="1"/>
  <c r="AH954" i="1"/>
  <c r="H944" i="1"/>
  <c r="AK1245" i="1"/>
  <c r="AK1237" i="1"/>
  <c r="AK1225" i="1"/>
  <c r="AK1216" i="1"/>
  <c r="AK1208" i="1"/>
  <c r="AK1193" i="1"/>
  <c r="AK1185" i="1"/>
  <c r="AK1178" i="1"/>
  <c r="AK1170" i="1"/>
  <c r="AK1156" i="1"/>
  <c r="AK1147" i="1"/>
  <c r="AK1124" i="1"/>
  <c r="AK1115" i="1"/>
  <c r="AK1104" i="1"/>
  <c r="AK1094" i="1"/>
  <c r="AK1069" i="1"/>
  <c r="AK1058" i="1"/>
  <c r="AK1050" i="1"/>
  <c r="AK1033" i="1"/>
  <c r="AK1023" i="1"/>
  <c r="AK1013" i="1"/>
  <c r="AK989" i="1"/>
  <c r="AK981" i="1"/>
  <c r="AK963" i="1"/>
  <c r="AK951" i="1"/>
  <c r="F906" i="1"/>
  <c r="I944" i="1"/>
  <c r="AH946" i="1"/>
  <c r="AH948" i="1"/>
  <c r="AH1246" i="1"/>
  <c r="AH1238" i="1"/>
  <c r="AH1227" i="1"/>
  <c r="AH1217" i="1"/>
  <c r="AH1209" i="1"/>
  <c r="AH1202" i="1"/>
  <c r="AH1186" i="1"/>
  <c r="AH1179" i="1"/>
  <c r="AH1171" i="1"/>
  <c r="AH1157" i="1"/>
  <c r="AH1148" i="1"/>
  <c r="AH1137" i="1"/>
  <c r="AH1126" i="1"/>
  <c r="AH1116" i="1"/>
  <c r="AH1105" i="1"/>
  <c r="AH1095" i="1"/>
  <c r="AH1071" i="1"/>
  <c r="AH1059" i="1"/>
  <c r="AH1034" i="1"/>
  <c r="AH1025" i="1"/>
  <c r="AH1014" i="1"/>
  <c r="AH998" i="1"/>
  <c r="AH990" i="1"/>
  <c r="AH964" i="1"/>
  <c r="AH952" i="1"/>
  <c r="AN741" i="1"/>
  <c r="I953" i="1"/>
  <c r="H953" i="1"/>
  <c r="I952" i="1"/>
  <c r="H952" i="1"/>
  <c r="I946" i="1"/>
  <c r="H946" i="1"/>
  <c r="I948" i="1"/>
  <c r="H948" i="1"/>
  <c r="I949" i="1"/>
  <c r="H949" i="1"/>
  <c r="I951" i="1"/>
  <c r="H951" i="1"/>
  <c r="H950" i="1"/>
  <c r="AK946" i="1"/>
  <c r="I924" i="1"/>
  <c r="H924" i="1"/>
  <c r="I923" i="1"/>
  <c r="AK920" i="1"/>
  <c r="I921" i="1"/>
  <c r="H921" i="1"/>
  <c r="I920" i="1"/>
  <c r="H920" i="1"/>
  <c r="I922" i="1"/>
  <c r="H922" i="1"/>
  <c r="I919" i="1"/>
  <c r="H919" i="1"/>
  <c r="I918" i="1"/>
  <c r="H918" i="1"/>
  <c r="I915" i="1"/>
  <c r="H915" i="1"/>
  <c r="H901" i="1"/>
  <c r="I901" i="1"/>
  <c r="I908" i="1"/>
  <c r="H908" i="1"/>
  <c r="I907" i="1"/>
  <c r="H907" i="1"/>
  <c r="I913" i="1"/>
  <c r="H913" i="1"/>
  <c r="I912" i="1"/>
  <c r="H912" i="1"/>
  <c r="I911" i="1"/>
  <c r="H911" i="1"/>
  <c r="I910" i="1"/>
  <c r="H910" i="1"/>
  <c r="I909" i="1"/>
  <c r="H909" i="1"/>
  <c r="AK619" i="1"/>
  <c r="F925" i="1"/>
  <c r="H925" i="1"/>
  <c r="AK387" i="1"/>
  <c r="AK796" i="1"/>
  <c r="F621" i="1"/>
  <c r="AK922" i="1"/>
  <c r="I796" i="1"/>
  <c r="AH796" i="1"/>
  <c r="AK924" i="1"/>
  <c r="AK923" i="1"/>
  <c r="F566" i="1"/>
  <c r="AH621" i="1"/>
  <c r="AK621" i="1"/>
  <c r="I621" i="1"/>
  <c r="AH925" i="1"/>
  <c r="AH921" i="1"/>
  <c r="AH922" i="1"/>
  <c r="AH923" i="1"/>
  <c r="AH924" i="1"/>
  <c r="I619" i="1"/>
  <c r="H619" i="1"/>
  <c r="AH619" i="1"/>
  <c r="H566" i="1"/>
  <c r="AH566" i="1"/>
  <c r="AK906" i="1"/>
  <c r="AK908" i="1"/>
  <c r="AH905" i="1"/>
  <c r="AH907" i="1"/>
  <c r="AK905" i="1"/>
  <c r="AK907" i="1"/>
  <c r="AK921" i="1"/>
  <c r="H898" i="1"/>
  <c r="AH920" i="1"/>
  <c r="AH906" i="1"/>
  <c r="AH908" i="1"/>
  <c r="AH387" i="1"/>
  <c r="AK566" i="1"/>
  <c r="AK925" i="1"/>
  <c r="I387" i="1"/>
  <c r="H387" i="1"/>
  <c r="I896" i="1"/>
  <c r="H896" i="1"/>
  <c r="I900" i="1"/>
  <c r="H900" i="1"/>
  <c r="I902" i="1"/>
  <c r="I904" i="1"/>
  <c r="I903" i="1"/>
  <c r="H895" i="1"/>
  <c r="H894" i="1"/>
  <c r="AN1220" i="1" l="1"/>
  <c r="AN923" i="1"/>
  <c r="AN928" i="1"/>
  <c r="AN941" i="1"/>
  <c r="AN1028" i="1"/>
  <c r="AN927" i="1"/>
  <c r="AN1176" i="1"/>
  <c r="AN994" i="1"/>
  <c r="AN1020" i="1"/>
  <c r="AN1110" i="1"/>
  <c r="AN1006" i="1"/>
  <c r="AN926" i="1"/>
  <c r="AN940" i="1"/>
  <c r="AN1033" i="1"/>
  <c r="AN1124" i="1"/>
  <c r="AN1242" i="1"/>
  <c r="AN1187" i="1"/>
  <c r="AN929" i="1"/>
  <c r="AN1247" i="1"/>
  <c r="AN1101" i="1"/>
  <c r="AN1183" i="1"/>
  <c r="AN1088" i="1"/>
  <c r="AN987" i="1"/>
  <c r="AN1077" i="1"/>
  <c r="AN1168" i="1"/>
  <c r="AN1235" i="1"/>
  <c r="AN1032" i="1"/>
  <c r="AN1123" i="1"/>
  <c r="AN1201" i="1"/>
  <c r="AN961" i="1"/>
  <c r="AN1056" i="1"/>
  <c r="AN1214" i="1"/>
  <c r="AN983" i="1"/>
  <c r="AN1073" i="1"/>
  <c r="AN1158" i="1"/>
  <c r="AN1230" i="1"/>
  <c r="AN933" i="1"/>
  <c r="AN939" i="1"/>
  <c r="AN937" i="1"/>
  <c r="AN1013" i="1"/>
  <c r="AN1104" i="1"/>
  <c r="AN1185" i="1"/>
  <c r="AN942" i="1"/>
  <c r="AN1207" i="1"/>
  <c r="AN1022" i="1"/>
  <c r="AN1114" i="1"/>
  <c r="AN1192" i="1"/>
  <c r="AN959" i="1"/>
  <c r="AN1021" i="1"/>
  <c r="AN1112" i="1"/>
  <c r="AN1191" i="1"/>
  <c r="AN855" i="1"/>
  <c r="AN979" i="1"/>
  <c r="AN1066" i="1"/>
  <c r="AN1154" i="1"/>
  <c r="AN1223" i="1"/>
  <c r="AN943" i="1"/>
  <c r="AN976" i="1"/>
  <c r="AN1064" i="1"/>
  <c r="AN1152" i="1"/>
  <c r="AN998" i="1"/>
  <c r="AN1095" i="1"/>
  <c r="AN1179" i="1"/>
  <c r="AN1246" i="1"/>
  <c r="AN1029" i="1"/>
  <c r="AN953" i="1"/>
  <c r="AN1139" i="1"/>
  <c r="AN1210" i="1"/>
  <c r="AN1003" i="1"/>
  <c r="AN1099" i="1"/>
  <c r="AN1181" i="1"/>
  <c r="AN1030" i="1"/>
  <c r="AN1122" i="1"/>
  <c r="AN1200" i="1"/>
  <c r="AN934" i="1"/>
  <c r="AN1145" i="1"/>
  <c r="AN1040" i="1"/>
  <c r="AN1134" i="1"/>
  <c r="AN1042" i="1"/>
  <c r="AN1136" i="1"/>
  <c r="AN1071" i="1"/>
  <c r="AN1157" i="1"/>
  <c r="AN1227" i="1"/>
  <c r="AN997" i="1"/>
  <c r="AN1094" i="1"/>
  <c r="AN1178" i="1"/>
  <c r="AN1245" i="1"/>
  <c r="AN1075" i="1"/>
  <c r="AN1160" i="1"/>
  <c r="AN1232" i="1"/>
  <c r="AN990" i="1"/>
  <c r="AN1082" i="1"/>
  <c r="AN1171" i="1"/>
  <c r="AN1238" i="1"/>
  <c r="AN1039" i="1"/>
  <c r="AN1127" i="1"/>
  <c r="AN1206" i="1"/>
  <c r="AN993" i="1"/>
  <c r="AN1174" i="1"/>
  <c r="AN1241" i="1"/>
  <c r="AN965" i="1"/>
  <c r="AN1061" i="1"/>
  <c r="AN1149" i="1"/>
  <c r="AN1218" i="1"/>
  <c r="AN387" i="1"/>
  <c r="AN931" i="1"/>
  <c r="AN978" i="1"/>
  <c r="AN1065" i="1"/>
  <c r="AN1153" i="1"/>
  <c r="AN1222" i="1"/>
  <c r="AN1014" i="1"/>
  <c r="AN1105" i="1"/>
  <c r="AN1186" i="1"/>
  <c r="AN1053" i="1"/>
  <c r="AN1038" i="1"/>
  <c r="AN935" i="1"/>
  <c r="AN936" i="1"/>
  <c r="AN1143" i="1"/>
  <c r="AN1212" i="1"/>
  <c r="AN1036" i="1"/>
  <c r="AN932" i="1"/>
  <c r="AN984" i="1"/>
  <c r="AN1074" i="1"/>
  <c r="AN1159" i="1"/>
  <c r="AN1231" i="1"/>
  <c r="AN1205" i="1"/>
  <c r="AN1121" i="1"/>
  <c r="AN1199" i="1"/>
  <c r="AN980" i="1"/>
  <c r="AN1067" i="1"/>
  <c r="AN1155" i="1"/>
  <c r="AN1224" i="1"/>
  <c r="AN999" i="1"/>
  <c r="AN1096" i="1"/>
  <c r="AN1180" i="1"/>
  <c r="AN1076" i="1"/>
  <c r="AN963" i="1"/>
  <c r="AN1058" i="1"/>
  <c r="AN1147" i="1"/>
  <c r="AN1216" i="1"/>
  <c r="AN949" i="1"/>
  <c r="AN1111" i="1"/>
  <c r="AN946" i="1"/>
  <c r="AN981" i="1"/>
  <c r="AN1069" i="1"/>
  <c r="AN1156" i="1"/>
  <c r="AN1225" i="1"/>
  <c r="AN1011" i="1"/>
  <c r="AN1090" i="1"/>
  <c r="AN1175" i="1"/>
  <c r="AN1189" i="1"/>
  <c r="AN337" i="1"/>
  <c r="AN950" i="1"/>
  <c r="AN938" i="1"/>
  <c r="AN1120" i="1"/>
  <c r="AN1198" i="1"/>
  <c r="AN162" i="1"/>
  <c r="AN975" i="1"/>
  <c r="AN1063" i="1"/>
  <c r="AN1150" i="1"/>
  <c r="AN1219" i="1"/>
  <c r="AN948" i="1"/>
  <c r="AN995" i="1"/>
  <c r="AN1093" i="1"/>
  <c r="AN1177" i="1"/>
  <c r="AN1054" i="1"/>
  <c r="AN1144" i="1"/>
  <c r="AN1190" i="1"/>
  <c r="AN1012" i="1"/>
  <c r="AN1103" i="1"/>
  <c r="AN1184" i="1"/>
  <c r="AN1027" i="1"/>
  <c r="AN1118" i="1"/>
  <c r="AN1196" i="1"/>
  <c r="AN1000" i="1"/>
  <c r="AN1098" i="1"/>
  <c r="AN1203" i="1"/>
  <c r="AN1167" i="1"/>
  <c r="AN930" i="1"/>
  <c r="AN944" i="1"/>
  <c r="AN991" i="1"/>
  <c r="AN1023" i="1"/>
  <c r="AN1115" i="1"/>
  <c r="AN1193" i="1"/>
  <c r="AN985" i="1"/>
  <c r="AN1234" i="1"/>
  <c r="AN1025" i="1"/>
  <c r="AN951" i="1"/>
  <c r="AN1050" i="1"/>
  <c r="AN1208" i="1"/>
  <c r="AN962" i="1"/>
  <c r="AN1057" i="1"/>
  <c r="AN1146" i="1"/>
  <c r="AN1215" i="1"/>
  <c r="AN1116" i="1"/>
  <c r="AN952" i="1"/>
  <c r="AN1137" i="1"/>
  <c r="AN1209" i="1"/>
  <c r="AN1004" i="1"/>
  <c r="AN1100" i="1"/>
  <c r="AN1182" i="1"/>
  <c r="AN964" i="1"/>
  <c r="AN1059" i="1"/>
  <c r="AN1148" i="1"/>
  <c r="AN1217" i="1"/>
  <c r="AN1043" i="1"/>
  <c r="AN1119" i="1"/>
  <c r="AN1197" i="1"/>
  <c r="AN988" i="1"/>
  <c r="AN1079" i="1"/>
  <c r="AN1169" i="1"/>
  <c r="AN1236" i="1"/>
  <c r="AN1084" i="1"/>
  <c r="AN1172" i="1"/>
  <c r="AN1239" i="1"/>
  <c r="AN1037" i="1"/>
  <c r="AN1204" i="1"/>
  <c r="AN954" i="1"/>
  <c r="AN1051" i="1"/>
  <c r="AN1140" i="1"/>
  <c r="AN1211" i="1"/>
  <c r="AN960" i="1"/>
  <c r="AN1213" i="1"/>
  <c r="AN1016" i="1"/>
  <c r="AN1108" i="1"/>
  <c r="AN1017" i="1"/>
  <c r="AN1109" i="1"/>
  <c r="AN1188" i="1"/>
  <c r="AN619" i="1"/>
  <c r="AN989" i="1"/>
  <c r="AN1170" i="1"/>
  <c r="AN1237" i="1"/>
  <c r="AN1034" i="1"/>
  <c r="AN1126" i="1"/>
  <c r="AN1202" i="1"/>
  <c r="AN992" i="1"/>
  <c r="AN1086" i="1"/>
  <c r="AN1173" i="1"/>
  <c r="AN1240" i="1"/>
  <c r="AN922" i="1"/>
  <c r="AN924" i="1"/>
  <c r="AN796" i="1"/>
  <c r="AN925" i="1"/>
  <c r="AN621" i="1"/>
  <c r="AN921" i="1"/>
  <c r="AN566" i="1"/>
  <c r="AN906" i="1"/>
  <c r="AN908" i="1"/>
  <c r="AN907" i="1"/>
  <c r="AN905" i="1"/>
  <c r="AN920" i="1"/>
  <c r="AF764" i="1"/>
  <c r="AG764" i="1"/>
  <c r="AI764" i="1"/>
  <c r="AJ764" i="1"/>
  <c r="AC764" i="1"/>
  <c r="E764" i="1"/>
  <c r="H764" i="1" s="1"/>
  <c r="Y764" i="1"/>
  <c r="AF862" i="1"/>
  <c r="AG862" i="1"/>
  <c r="AI862" i="1"/>
  <c r="AJ862" i="1"/>
  <c r="AC862" i="1"/>
  <c r="Y862" i="1"/>
  <c r="E862" i="1"/>
  <c r="H862" i="1" s="1"/>
  <c r="F862" i="1"/>
  <c r="Y696" i="1"/>
  <c r="AF158" i="1"/>
  <c r="AG158" i="1"/>
  <c r="AI158" i="1"/>
  <c r="AJ158" i="1"/>
  <c r="Y158" i="1"/>
  <c r="E158" i="1"/>
  <c r="H158" i="1" s="1"/>
  <c r="AF23" i="1"/>
  <c r="AG23" i="1"/>
  <c r="AI23" i="1"/>
  <c r="AJ23" i="1"/>
  <c r="Y23" i="1"/>
  <c r="E23" i="1"/>
  <c r="H23" i="1" s="1"/>
  <c r="AK862" i="1" l="1"/>
  <c r="AH764" i="1"/>
  <c r="F764" i="1"/>
  <c r="AK764" i="1"/>
  <c r="I764" i="1"/>
  <c r="AK158" i="1"/>
  <c r="AH862" i="1"/>
  <c r="F158" i="1"/>
  <c r="AH158" i="1"/>
  <c r="I862" i="1"/>
  <c r="I158" i="1"/>
  <c r="AH23" i="1"/>
  <c r="AK23" i="1"/>
  <c r="F23" i="1"/>
  <c r="E893" i="1"/>
  <c r="I893" i="1" s="1"/>
  <c r="E891" i="1"/>
  <c r="H891" i="1" s="1"/>
  <c r="E890" i="1"/>
  <c r="I890" i="1" s="1"/>
  <c r="E889" i="1"/>
  <c r="I889" i="1" s="1"/>
  <c r="E887" i="1"/>
  <c r="I887" i="1" s="1"/>
  <c r="E888" i="1"/>
  <c r="I888" i="1" s="1"/>
  <c r="Y887" i="1"/>
  <c r="Y888" i="1"/>
  <c r="AC677" i="1"/>
  <c r="AC678" i="1"/>
  <c r="AC679" i="1"/>
  <c r="AC680" i="1"/>
  <c r="AC681" i="1"/>
  <c r="AC682" i="1"/>
  <c r="Y739" i="1"/>
  <c r="E739" i="1"/>
  <c r="H739" i="1" s="1"/>
  <c r="AC739" i="1"/>
  <c r="AG739" i="1"/>
  <c r="AH739" i="1" s="1"/>
  <c r="AI739" i="1"/>
  <c r="AJ739" i="1"/>
  <c r="AF763" i="1"/>
  <c r="AG763" i="1"/>
  <c r="AI763" i="1"/>
  <c r="AJ763" i="1"/>
  <c r="AC763" i="1"/>
  <c r="Y763" i="1"/>
  <c r="E763" i="1"/>
  <c r="H763" i="1" s="1"/>
  <c r="AF769" i="1"/>
  <c r="AG769" i="1"/>
  <c r="AI769" i="1"/>
  <c r="AJ769" i="1"/>
  <c r="AC769" i="1"/>
  <c r="Y769" i="1"/>
  <c r="E769" i="1"/>
  <c r="H769" i="1" s="1"/>
  <c r="F769" i="1"/>
  <c r="AF768" i="1"/>
  <c r="AG768" i="1"/>
  <c r="AI768" i="1"/>
  <c r="AJ768" i="1"/>
  <c r="AC768" i="1"/>
  <c r="Y768" i="1"/>
  <c r="E768" i="1"/>
  <c r="H768" i="1" s="1"/>
  <c r="E884" i="1"/>
  <c r="I884" i="1" s="1"/>
  <c r="E885" i="1"/>
  <c r="H885" i="1" s="1"/>
  <c r="E886" i="1"/>
  <c r="H886" i="1" s="1"/>
  <c r="AN764" i="1" l="1"/>
  <c r="AN862" i="1"/>
  <c r="AN158" i="1"/>
  <c r="AN23" i="1"/>
  <c r="H893" i="1"/>
  <c r="F739" i="1"/>
  <c r="H887" i="1"/>
  <c r="F893" i="1"/>
  <c r="AH768" i="1"/>
  <c r="I739" i="1"/>
  <c r="H889" i="1"/>
  <c r="F763" i="1"/>
  <c r="AK739" i="1"/>
  <c r="H890" i="1"/>
  <c r="I891" i="1"/>
  <c r="H888" i="1"/>
  <c r="AH763" i="1"/>
  <c r="I763" i="1"/>
  <c r="AH769" i="1"/>
  <c r="AK763" i="1"/>
  <c r="AK768" i="1"/>
  <c r="AK769" i="1"/>
  <c r="F768" i="1"/>
  <c r="I769" i="1"/>
  <c r="I768" i="1"/>
  <c r="I886" i="1"/>
  <c r="I885" i="1"/>
  <c r="AN739" i="1" l="1"/>
  <c r="AN768" i="1"/>
  <c r="AN769" i="1"/>
  <c r="AN763" i="1"/>
  <c r="AF481" i="1"/>
  <c r="AG481" i="1"/>
  <c r="AI481" i="1"/>
  <c r="AJ481" i="1"/>
  <c r="Y481" i="1"/>
  <c r="E481" i="1"/>
  <c r="H481" i="1" s="1"/>
  <c r="E480" i="1"/>
  <c r="AC702" i="1"/>
  <c r="E872" i="1"/>
  <c r="I872" i="1" s="1"/>
  <c r="E873" i="1"/>
  <c r="I873" i="1" s="1"/>
  <c r="E874" i="1"/>
  <c r="F874" i="1" s="1"/>
  <c r="E875" i="1"/>
  <c r="F875" i="1" s="1"/>
  <c r="E876" i="1"/>
  <c r="F876" i="1" s="1"/>
  <c r="E877" i="1"/>
  <c r="I877" i="1" s="1"/>
  <c r="E878" i="1"/>
  <c r="F878" i="1" s="1"/>
  <c r="E879" i="1"/>
  <c r="F879" i="1" s="1"/>
  <c r="E880" i="1"/>
  <c r="I880" i="1" s="1"/>
  <c r="E881" i="1"/>
  <c r="F881" i="1" s="1"/>
  <c r="E882" i="1"/>
  <c r="I882" i="1" s="1"/>
  <c r="Y882" i="1"/>
  <c r="AC882" i="1"/>
  <c r="AF882" i="1"/>
  <c r="AG882" i="1"/>
  <c r="AI882" i="1"/>
  <c r="AJ882" i="1"/>
  <c r="Y881" i="1"/>
  <c r="AC881" i="1"/>
  <c r="AF881" i="1"/>
  <c r="AG881" i="1"/>
  <c r="AI881" i="1"/>
  <c r="AJ881" i="1"/>
  <c r="Y880" i="1"/>
  <c r="AC880" i="1"/>
  <c r="AF880" i="1"/>
  <c r="AG880" i="1"/>
  <c r="AI880" i="1"/>
  <c r="AJ880" i="1"/>
  <c r="Y879" i="1"/>
  <c r="AC879" i="1"/>
  <c r="AF879" i="1"/>
  <c r="AG879" i="1"/>
  <c r="AI879" i="1"/>
  <c r="AJ879" i="1"/>
  <c r="Y878" i="1"/>
  <c r="AC878" i="1"/>
  <c r="AF878" i="1"/>
  <c r="AG878" i="1"/>
  <c r="AI878" i="1"/>
  <c r="AJ878" i="1"/>
  <c r="Y876" i="1"/>
  <c r="AF876" i="1"/>
  <c r="AG876" i="1"/>
  <c r="AI876" i="1"/>
  <c r="AJ876" i="1"/>
  <c r="Y875" i="1"/>
  <c r="AF875" i="1"/>
  <c r="AG875" i="1"/>
  <c r="AI875" i="1"/>
  <c r="AJ875" i="1"/>
  <c r="Y874" i="1"/>
  <c r="AF874" i="1"/>
  <c r="AG874" i="1"/>
  <c r="AI874" i="1"/>
  <c r="AJ874" i="1"/>
  <c r="AJ873" i="1"/>
  <c r="AI873" i="1"/>
  <c r="AG873" i="1"/>
  <c r="AF873" i="1"/>
  <c r="Y873" i="1"/>
  <c r="Y872" i="1"/>
  <c r="AF872" i="1"/>
  <c r="AG872" i="1"/>
  <c r="AI872" i="1"/>
  <c r="AJ872" i="1"/>
  <c r="E870" i="1"/>
  <c r="H870" i="1" s="1"/>
  <c r="E871" i="1"/>
  <c r="H871" i="1" s="1"/>
  <c r="AI871" i="1"/>
  <c r="E883" i="1"/>
  <c r="I883" i="1" s="1"/>
  <c r="H884" i="1"/>
  <c r="AF603" i="1"/>
  <c r="AG603" i="1"/>
  <c r="AI603" i="1"/>
  <c r="AJ603" i="1"/>
  <c r="AC603" i="1"/>
  <c r="E603" i="1"/>
  <c r="F603" i="1" s="1"/>
  <c r="Y603" i="1"/>
  <c r="AF644" i="1"/>
  <c r="AG644" i="1"/>
  <c r="AI644" i="1"/>
  <c r="AJ644" i="1"/>
  <c r="AC644" i="1"/>
  <c r="E644" i="1"/>
  <c r="H644" i="1" s="1"/>
  <c r="F644" i="1"/>
  <c r="Y644" i="1"/>
  <c r="AF642" i="1"/>
  <c r="AG642" i="1"/>
  <c r="AI642" i="1"/>
  <c r="AJ642" i="1"/>
  <c r="AC642" i="1"/>
  <c r="E642" i="1"/>
  <c r="H642" i="1" s="1"/>
  <c r="F642" i="1"/>
  <c r="Y642" i="1"/>
  <c r="AF599" i="1"/>
  <c r="AG599" i="1"/>
  <c r="AI599" i="1"/>
  <c r="AJ599" i="1"/>
  <c r="AC599" i="1"/>
  <c r="Y599" i="1"/>
  <c r="E599" i="1"/>
  <c r="I599" i="1" s="1"/>
  <c r="F599" i="1"/>
  <c r="AF602" i="1"/>
  <c r="AG602" i="1"/>
  <c r="AI602" i="1"/>
  <c r="AJ602" i="1"/>
  <c r="AC602" i="1"/>
  <c r="Y602" i="1"/>
  <c r="E602" i="1"/>
  <c r="H602" i="1" s="1"/>
  <c r="F602" i="1"/>
  <c r="AF606" i="1"/>
  <c r="AG606" i="1"/>
  <c r="AI606" i="1"/>
  <c r="AJ606" i="1"/>
  <c r="AC606" i="1"/>
  <c r="Y606" i="1"/>
  <c r="E606" i="1"/>
  <c r="H606" i="1" s="1"/>
  <c r="F606" i="1"/>
  <c r="AF605" i="1"/>
  <c r="AG605" i="1"/>
  <c r="AI605" i="1"/>
  <c r="AJ605" i="1"/>
  <c r="AC605" i="1"/>
  <c r="Y605" i="1"/>
  <c r="E605" i="1"/>
  <c r="H605" i="1" s="1"/>
  <c r="F605" i="1"/>
  <c r="AF604" i="1"/>
  <c r="AG604" i="1"/>
  <c r="AI604" i="1"/>
  <c r="AJ604" i="1"/>
  <c r="AC604" i="1"/>
  <c r="Y604" i="1"/>
  <c r="E604" i="1"/>
  <c r="H604" i="1" s="1"/>
  <c r="E780" i="1"/>
  <c r="F780" i="1" s="1"/>
  <c r="AJ780" i="1"/>
  <c r="AI780" i="1"/>
  <c r="AG780" i="1"/>
  <c r="AF780" i="1"/>
  <c r="Y780" i="1"/>
  <c r="E321" i="1"/>
  <c r="H321" i="1" s="1"/>
  <c r="Y321" i="1"/>
  <c r="AC321" i="1"/>
  <c r="AF321" i="1"/>
  <c r="AG321" i="1"/>
  <c r="AI321" i="1"/>
  <c r="AJ321" i="1"/>
  <c r="E868" i="1"/>
  <c r="I868" i="1" s="1"/>
  <c r="E869" i="1"/>
  <c r="I869" i="1" s="1"/>
  <c r="E865" i="1"/>
  <c r="I865" i="1" s="1"/>
  <c r="E863" i="1"/>
  <c r="I863" i="1" s="1"/>
  <c r="E861" i="1"/>
  <c r="I861" i="1" s="1"/>
  <c r="AH872" i="1" l="1"/>
  <c r="AK875" i="1"/>
  <c r="AH874" i="1"/>
  <c r="H877" i="1"/>
  <c r="I875" i="1"/>
  <c r="AH876" i="1"/>
  <c r="H875" i="1"/>
  <c r="I481" i="1"/>
  <c r="AH875" i="1"/>
  <c r="I871" i="1"/>
  <c r="H876" i="1"/>
  <c r="AK481" i="1"/>
  <c r="F481" i="1"/>
  <c r="AH481" i="1"/>
  <c r="AH604" i="1"/>
  <c r="I870" i="1"/>
  <c r="H599" i="1"/>
  <c r="AK602" i="1"/>
  <c r="I874" i="1"/>
  <c r="AK642" i="1"/>
  <c r="AK644" i="1"/>
  <c r="H874" i="1"/>
  <c r="AH603" i="1"/>
  <c r="I876" i="1"/>
  <c r="H882" i="1"/>
  <c r="AK872" i="1"/>
  <c r="AH873" i="1"/>
  <c r="AK876" i="1"/>
  <c r="AK879" i="1"/>
  <c r="AH880" i="1"/>
  <c r="F882" i="1"/>
  <c r="F604" i="1"/>
  <c r="AH606" i="1"/>
  <c r="AH881" i="1"/>
  <c r="AH599" i="1"/>
  <c r="AK603" i="1"/>
  <c r="AH644" i="1"/>
  <c r="AH879" i="1"/>
  <c r="I881" i="1"/>
  <c r="I603" i="1"/>
  <c r="F873" i="1"/>
  <c r="H880" i="1"/>
  <c r="H881" i="1"/>
  <c r="H603" i="1"/>
  <c r="H873" i="1"/>
  <c r="AH878" i="1"/>
  <c r="AK881" i="1"/>
  <c r="H780" i="1"/>
  <c r="H878" i="1"/>
  <c r="I878" i="1"/>
  <c r="AK605" i="1"/>
  <c r="I605" i="1"/>
  <c r="I644" i="1"/>
  <c r="AH605" i="1"/>
  <c r="AK606" i="1"/>
  <c r="AK878" i="1"/>
  <c r="AK880" i="1"/>
  <c r="AK882" i="1"/>
  <c r="AH642" i="1"/>
  <c r="AK780" i="1"/>
  <c r="I606" i="1"/>
  <c r="AH882" i="1"/>
  <c r="I780" i="1"/>
  <c r="AK604" i="1"/>
  <c r="AH602" i="1"/>
  <c r="AK874" i="1"/>
  <c r="H872" i="1"/>
  <c r="F872" i="1"/>
  <c r="AK873" i="1"/>
  <c r="I879" i="1"/>
  <c r="H879" i="1"/>
  <c r="AK599" i="1"/>
  <c r="I602" i="1"/>
  <c r="H883" i="1"/>
  <c r="F880" i="1"/>
  <c r="I604" i="1"/>
  <c r="I642" i="1"/>
  <c r="AH780" i="1"/>
  <c r="AK321" i="1"/>
  <c r="F321" i="1"/>
  <c r="AH321" i="1"/>
  <c r="I321" i="1"/>
  <c r="H869" i="1"/>
  <c r="H868" i="1"/>
  <c r="H865" i="1"/>
  <c r="H861" i="1"/>
  <c r="H863" i="1"/>
  <c r="AN644" i="1" l="1"/>
  <c r="AN604" i="1"/>
  <c r="AN872" i="1"/>
  <c r="AN875" i="1"/>
  <c r="AN874" i="1"/>
  <c r="AN876" i="1"/>
  <c r="AN602" i="1"/>
  <c r="AN873" i="1"/>
  <c r="AN881" i="1"/>
  <c r="AN599" i="1"/>
  <c r="AN481" i="1"/>
  <c r="AN880" i="1"/>
  <c r="AN642" i="1"/>
  <c r="AN879" i="1"/>
  <c r="AN603" i="1"/>
  <c r="AN882" i="1"/>
  <c r="AN780" i="1"/>
  <c r="AN878" i="1"/>
  <c r="AN606" i="1"/>
  <c r="AN605" i="1"/>
  <c r="AN321" i="1"/>
  <c r="E59" i="1"/>
  <c r="I59" i="1" s="1"/>
  <c r="Y59" i="1"/>
  <c r="AC59" i="1"/>
  <c r="AF59" i="1"/>
  <c r="AG59" i="1"/>
  <c r="AI59" i="1"/>
  <c r="AJ59" i="1"/>
  <c r="E854" i="1"/>
  <c r="I854" i="1" s="1"/>
  <c r="E851" i="1"/>
  <c r="H851" i="1" s="1"/>
  <c r="AF311" i="1"/>
  <c r="AG311" i="1"/>
  <c r="AI311" i="1"/>
  <c r="AJ311" i="1"/>
  <c r="AC311" i="1"/>
  <c r="E311" i="1"/>
  <c r="H311" i="1" s="1"/>
  <c r="Y850" i="1"/>
  <c r="E845" i="1"/>
  <c r="H845" i="1" s="1"/>
  <c r="E849" i="1"/>
  <c r="H849" i="1" s="1"/>
  <c r="E850" i="1"/>
  <c r="I850" i="1" s="1"/>
  <c r="AF850" i="1"/>
  <c r="AG850" i="1"/>
  <c r="AI850" i="1"/>
  <c r="AJ850" i="1"/>
  <c r="AC850" i="1"/>
  <c r="E844" i="1"/>
  <c r="H844" i="1" s="1"/>
  <c r="AF292" i="1"/>
  <c r="AG292" i="1"/>
  <c r="AI292" i="1"/>
  <c r="AJ292" i="1"/>
  <c r="AC292" i="1"/>
  <c r="Y292" i="1"/>
  <c r="E292" i="1"/>
  <c r="F292" i="1" s="1"/>
  <c r="AF62" i="1"/>
  <c r="AG62" i="1"/>
  <c r="AI62" i="1"/>
  <c r="AJ62" i="1"/>
  <c r="AC62" i="1"/>
  <c r="Y62" i="1"/>
  <c r="E62" i="1"/>
  <c r="I62" i="1" s="1"/>
  <c r="E843" i="1"/>
  <c r="H843" i="1" s="1"/>
  <c r="AH59" i="1" l="1"/>
  <c r="F59" i="1"/>
  <c r="H59" i="1"/>
  <c r="AK59" i="1"/>
  <c r="F311" i="1"/>
  <c r="H854" i="1"/>
  <c r="AH311" i="1"/>
  <c r="F850" i="1"/>
  <c r="AH292" i="1"/>
  <c r="AK62" i="1"/>
  <c r="AH850" i="1"/>
  <c r="I311" i="1"/>
  <c r="AK311" i="1"/>
  <c r="AK292" i="1"/>
  <c r="AK850" i="1"/>
  <c r="H850" i="1"/>
  <c r="I292" i="1"/>
  <c r="H292" i="1"/>
  <c r="F62" i="1"/>
  <c r="AH62" i="1"/>
  <c r="H62" i="1"/>
  <c r="AN59" i="1" l="1"/>
  <c r="AN850" i="1"/>
  <c r="AN311" i="1"/>
  <c r="AN62" i="1"/>
  <c r="AN292" i="1"/>
  <c r="I843" i="1"/>
  <c r="I844" i="1"/>
  <c r="I845" i="1"/>
  <c r="I849" i="1"/>
  <c r="I851" i="1"/>
  <c r="E852" i="1"/>
  <c r="I852" i="1" s="1"/>
  <c r="E853" i="1"/>
  <c r="F853" i="1" s="1"/>
  <c r="AF853" i="1"/>
  <c r="AG853" i="1"/>
  <c r="AI853" i="1"/>
  <c r="AJ853" i="1"/>
  <c r="AC853" i="1"/>
  <c r="Y853" i="1"/>
  <c r="E842" i="1"/>
  <c r="I842" i="1" s="1"/>
  <c r="E841" i="1"/>
  <c r="H841" i="1" s="1"/>
  <c r="AI840" i="1"/>
  <c r="E840" i="1"/>
  <c r="I840" i="1" s="1"/>
  <c r="E839" i="1"/>
  <c r="I839" i="1" s="1"/>
  <c r="E291" i="1"/>
  <c r="F291" i="1" s="1"/>
  <c r="Y291" i="1"/>
  <c r="AC291" i="1"/>
  <c r="AF291" i="1"/>
  <c r="AG291" i="1"/>
  <c r="AI291" i="1"/>
  <c r="AJ291" i="1"/>
  <c r="E139" i="1"/>
  <c r="F139" i="1" s="1"/>
  <c r="Y139" i="1"/>
  <c r="AC139" i="1"/>
  <c r="AF139" i="1"/>
  <c r="AG139" i="1"/>
  <c r="AI139" i="1"/>
  <c r="AJ139" i="1"/>
  <c r="AF580" i="1"/>
  <c r="AG580" i="1"/>
  <c r="AI580" i="1"/>
  <c r="AJ580" i="1"/>
  <c r="AC580" i="1"/>
  <c r="E580" i="1"/>
  <c r="H580" i="1" s="1"/>
  <c r="Y580" i="1"/>
  <c r="AG685" i="1"/>
  <c r="E685" i="1"/>
  <c r="H685" i="1" s="1"/>
  <c r="F685" i="1"/>
  <c r="Y685" i="1"/>
  <c r="AC685" i="1"/>
  <c r="AF685" i="1"/>
  <c r="AI685" i="1"/>
  <c r="AJ685" i="1"/>
  <c r="E833" i="1"/>
  <c r="I833" i="1" s="1"/>
  <c r="E834" i="1"/>
  <c r="E835" i="1"/>
  <c r="H835" i="1" s="1"/>
  <c r="E836" i="1"/>
  <c r="H836" i="1" s="1"/>
  <c r="E837" i="1"/>
  <c r="E838" i="1"/>
  <c r="H838" i="1" s="1"/>
  <c r="E826" i="1"/>
  <c r="E832" i="1"/>
  <c r="E825" i="1"/>
  <c r="E822" i="1"/>
  <c r="E823" i="1"/>
  <c r="E824" i="1"/>
  <c r="F824" i="1"/>
  <c r="Y824" i="1"/>
  <c r="AC824" i="1"/>
  <c r="AF824" i="1"/>
  <c r="AG824" i="1"/>
  <c r="AI824" i="1"/>
  <c r="AJ824" i="1"/>
  <c r="F823" i="1"/>
  <c r="Y823" i="1"/>
  <c r="AC823" i="1"/>
  <c r="AF823" i="1"/>
  <c r="AG823" i="1"/>
  <c r="AI823" i="1"/>
  <c r="AJ823" i="1"/>
  <c r="E819" i="1"/>
  <c r="E817" i="1"/>
  <c r="E816" i="1"/>
  <c r="E815" i="1"/>
  <c r="I815" i="1" s="1"/>
  <c r="E814" i="1"/>
  <c r="E813" i="1"/>
  <c r="E812" i="1"/>
  <c r="I812" i="1" s="1"/>
  <c r="E148" i="1"/>
  <c r="H148" i="1" s="1"/>
  <c r="Y148" i="1"/>
  <c r="AC148" i="1"/>
  <c r="AF148" i="1"/>
  <c r="AG148" i="1"/>
  <c r="AI148" i="1"/>
  <c r="AJ148" i="1"/>
  <c r="AF579" i="1"/>
  <c r="AG579" i="1"/>
  <c r="AI579" i="1"/>
  <c r="AJ579" i="1"/>
  <c r="AC579" i="1"/>
  <c r="E579" i="1"/>
  <c r="H579" i="1" s="1"/>
  <c r="Y579" i="1"/>
  <c r="AC717" i="1"/>
  <c r="AF64" i="1"/>
  <c r="AG64" i="1"/>
  <c r="AI64" i="1"/>
  <c r="AJ64" i="1"/>
  <c r="AC64" i="1"/>
  <c r="Y64" i="1"/>
  <c r="E64" i="1"/>
  <c r="F64" i="1" s="1"/>
  <c r="AK139" i="1" l="1"/>
  <c r="AK853" i="1"/>
  <c r="F148" i="1"/>
  <c r="AH291" i="1"/>
  <c r="AH824" i="1"/>
  <c r="AH580" i="1"/>
  <c r="I853" i="1"/>
  <c r="AH853" i="1"/>
  <c r="AK823" i="1"/>
  <c r="AH139" i="1"/>
  <c r="H852" i="1"/>
  <c r="H853" i="1"/>
  <c r="H840" i="1"/>
  <c r="I139" i="1"/>
  <c r="H139" i="1"/>
  <c r="I291" i="1"/>
  <c r="AH148" i="1"/>
  <c r="H815" i="1"/>
  <c r="AK291" i="1"/>
  <c r="H291" i="1"/>
  <c r="F839" i="1"/>
  <c r="F580" i="1"/>
  <c r="H812" i="1"/>
  <c r="I841" i="1"/>
  <c r="H839" i="1"/>
  <c r="H842" i="1"/>
  <c r="AK148" i="1"/>
  <c r="AH823" i="1"/>
  <c r="AK824" i="1"/>
  <c r="I838" i="1"/>
  <c r="H837" i="1"/>
  <c r="I837" i="1"/>
  <c r="I834" i="1"/>
  <c r="H834" i="1"/>
  <c r="AK580" i="1"/>
  <c r="H833" i="1"/>
  <c r="F579" i="1"/>
  <c r="I836" i="1"/>
  <c r="I580" i="1"/>
  <c r="I835" i="1"/>
  <c r="AK685" i="1"/>
  <c r="AH685" i="1"/>
  <c r="I685" i="1"/>
  <c r="I824" i="1"/>
  <c r="H824" i="1"/>
  <c r="I823" i="1"/>
  <c r="H823" i="1"/>
  <c r="I822" i="1"/>
  <c r="H822" i="1"/>
  <c r="I825" i="1"/>
  <c r="H825" i="1"/>
  <c r="I826" i="1"/>
  <c r="H826" i="1"/>
  <c r="I832" i="1"/>
  <c r="H832" i="1"/>
  <c r="I813" i="1"/>
  <c r="H813" i="1"/>
  <c r="I814" i="1"/>
  <c r="H814" i="1"/>
  <c r="I816" i="1"/>
  <c r="H816" i="1"/>
  <c r="I817" i="1"/>
  <c r="H817" i="1"/>
  <c r="I819" i="1"/>
  <c r="H819" i="1"/>
  <c r="I579" i="1"/>
  <c r="AK579" i="1"/>
  <c r="AH579" i="1"/>
  <c r="AK64" i="1"/>
  <c r="AH64" i="1"/>
  <c r="H64" i="1"/>
  <c r="I64" i="1"/>
  <c r="AN824" i="1" l="1"/>
  <c r="AN291" i="1"/>
  <c r="AN139" i="1"/>
  <c r="AN853" i="1"/>
  <c r="AN580" i="1"/>
  <c r="AN148" i="1"/>
  <c r="AN823" i="1"/>
  <c r="AN685" i="1"/>
  <c r="AN579" i="1"/>
  <c r="AN64" i="1"/>
  <c r="AF137" i="1"/>
  <c r="AG137" i="1"/>
  <c r="AI137" i="1"/>
  <c r="AJ137" i="1"/>
  <c r="AC137" i="1"/>
  <c r="Y137" i="1"/>
  <c r="E137" i="1"/>
  <c r="F137" i="1" s="1"/>
  <c r="AF450" i="1"/>
  <c r="AG450" i="1"/>
  <c r="AI450" i="1"/>
  <c r="AJ450" i="1"/>
  <c r="AC450" i="1"/>
  <c r="Y450" i="1"/>
  <c r="E450" i="1"/>
  <c r="H450" i="1" s="1"/>
  <c r="AF275" i="1"/>
  <c r="AG275" i="1"/>
  <c r="AI275" i="1"/>
  <c r="AJ275" i="1"/>
  <c r="AC275" i="1"/>
  <c r="Y275" i="1"/>
  <c r="E275" i="1"/>
  <c r="H275" i="1" s="1"/>
  <c r="AI128" i="1"/>
  <c r="AI70" i="1"/>
  <c r="AI71" i="1"/>
  <c r="AI72" i="1"/>
  <c r="AI67" i="1"/>
  <c r="AI3" i="1"/>
  <c r="AI2" i="1"/>
  <c r="AF578" i="1"/>
  <c r="AG578" i="1"/>
  <c r="AI578" i="1"/>
  <c r="AJ578" i="1"/>
  <c r="AC578" i="1"/>
  <c r="E578" i="1"/>
  <c r="H578" i="1" s="1"/>
  <c r="Y578" i="1"/>
  <c r="AF15" i="1"/>
  <c r="AG15" i="1"/>
  <c r="AI15" i="1"/>
  <c r="AJ15" i="1"/>
  <c r="E15" i="1"/>
  <c r="H15" i="1" s="1"/>
  <c r="Y15" i="1"/>
  <c r="AF577" i="1"/>
  <c r="AG577" i="1"/>
  <c r="AI577" i="1"/>
  <c r="AJ577" i="1"/>
  <c r="AC577" i="1"/>
  <c r="E577" i="1"/>
  <c r="F577" i="1" s="1"/>
  <c r="Y577" i="1"/>
  <c r="AC572" i="1"/>
  <c r="E717" i="1"/>
  <c r="I717" i="1" s="1"/>
  <c r="AJ717" i="1"/>
  <c r="AI717" i="1"/>
  <c r="AG717" i="1"/>
  <c r="AF717" i="1"/>
  <c r="Y717" i="1"/>
  <c r="E810" i="1"/>
  <c r="E811" i="1"/>
  <c r="I811" i="1" s="1"/>
  <c r="E809" i="1"/>
  <c r="AH137" i="1" l="1"/>
  <c r="I450" i="1"/>
  <c r="AK275" i="1"/>
  <c r="F450" i="1"/>
  <c r="AK450" i="1"/>
  <c r="AH450" i="1"/>
  <c r="H137" i="1"/>
  <c r="AK137" i="1"/>
  <c r="I137" i="1"/>
  <c r="F578" i="1"/>
  <c r="F275" i="1"/>
  <c r="AH275" i="1"/>
  <c r="I275" i="1"/>
  <c r="AH15" i="1"/>
  <c r="AH717" i="1"/>
  <c r="I578" i="1"/>
  <c r="AH578" i="1"/>
  <c r="AK578" i="1"/>
  <c r="AH577" i="1"/>
  <c r="F15" i="1"/>
  <c r="I15" i="1"/>
  <c r="AK15" i="1"/>
  <c r="AK577" i="1"/>
  <c r="F717" i="1"/>
  <c r="I577" i="1"/>
  <c r="H577" i="1"/>
  <c r="AK717" i="1"/>
  <c r="H717" i="1"/>
  <c r="I809" i="1"/>
  <c r="H809" i="1"/>
  <c r="H811" i="1"/>
  <c r="I810" i="1"/>
  <c r="H810" i="1"/>
  <c r="AN137" i="1" l="1"/>
  <c r="AN275" i="1"/>
  <c r="AN450" i="1"/>
  <c r="AN578" i="1"/>
  <c r="AN717" i="1"/>
  <c r="AN15" i="1"/>
  <c r="AN577" i="1"/>
  <c r="E808" i="1"/>
  <c r="H808" i="1" s="1"/>
  <c r="E2" i="1"/>
  <c r="F2" i="1" s="1"/>
  <c r="E3" i="1"/>
  <c r="F3" i="1" s="1"/>
  <c r="E4" i="1"/>
  <c r="F4" i="1" s="1"/>
  <c r="E13" i="1"/>
  <c r="F13" i="1" s="1"/>
  <c r="E14" i="1"/>
  <c r="E16" i="1"/>
  <c r="F16" i="1" s="1"/>
  <c r="E19" i="1"/>
  <c r="F19" i="1" s="1"/>
  <c r="E20" i="1"/>
  <c r="F20" i="1" s="1"/>
  <c r="E21" i="1"/>
  <c r="I22" i="1" s="1"/>
  <c r="E24" i="1"/>
  <c r="F24" i="1" s="1"/>
  <c r="E26" i="1"/>
  <c r="F26" i="1" s="1"/>
  <c r="E27" i="1"/>
  <c r="F27" i="1" s="1"/>
  <c r="E28" i="1"/>
  <c r="F28" i="1" s="1"/>
  <c r="E29" i="1"/>
  <c r="F29" i="1" s="1"/>
  <c r="E30" i="1"/>
  <c r="F30" i="1" s="1"/>
  <c r="E31" i="1"/>
  <c r="F31" i="1" s="1"/>
  <c r="E32" i="1"/>
  <c r="F32" i="1" s="1"/>
  <c r="E33" i="1"/>
  <c r="F33" i="1" s="1"/>
  <c r="E34" i="1"/>
  <c r="F34" i="1" s="1"/>
  <c r="E35" i="1"/>
  <c r="F35" i="1" s="1"/>
  <c r="E36" i="1"/>
  <c r="F36" i="1" s="1"/>
  <c r="E37" i="1"/>
  <c r="F37" i="1" s="1"/>
  <c r="E38" i="1"/>
  <c r="F38" i="1" s="1"/>
  <c r="E39" i="1"/>
  <c r="F39" i="1" s="1"/>
  <c r="E40" i="1"/>
  <c r="F40" i="1" s="1"/>
  <c r="E41" i="1"/>
  <c r="F41" i="1" s="1"/>
  <c r="E42" i="1"/>
  <c r="F42" i="1" s="1"/>
  <c r="E43" i="1"/>
  <c r="F43" i="1" s="1"/>
  <c r="E44" i="1"/>
  <c r="F44" i="1" s="1"/>
  <c r="E45" i="1"/>
  <c r="F45" i="1" s="1"/>
  <c r="E46" i="1"/>
  <c r="F46" i="1" s="1"/>
  <c r="E47" i="1"/>
  <c r="F47" i="1" s="1"/>
  <c r="E48" i="1"/>
  <c r="F48" i="1" s="1"/>
  <c r="E49" i="1"/>
  <c r="F49" i="1" s="1"/>
  <c r="E50" i="1"/>
  <c r="F50" i="1" s="1"/>
  <c r="E51" i="1"/>
  <c r="F51" i="1" s="1"/>
  <c r="E52" i="1"/>
  <c r="F52" i="1" s="1"/>
  <c r="E53" i="1"/>
  <c r="F53" i="1" s="1"/>
  <c r="E54" i="1"/>
  <c r="F54" i="1" s="1"/>
  <c r="E55" i="1"/>
  <c r="F55" i="1" s="1"/>
  <c r="E56" i="1"/>
  <c r="F56" i="1" s="1"/>
  <c r="E57" i="1"/>
  <c r="F57" i="1" s="1"/>
  <c r="E58" i="1"/>
  <c r="F58" i="1" s="1"/>
  <c r="E60" i="1"/>
  <c r="F60" i="1" s="1"/>
  <c r="E61" i="1"/>
  <c r="F61" i="1" s="1"/>
  <c r="E63" i="1"/>
  <c r="F63" i="1" s="1"/>
  <c r="E65" i="1"/>
  <c r="F65" i="1" s="1"/>
  <c r="E66" i="1"/>
  <c r="F66" i="1" s="1"/>
  <c r="E67" i="1"/>
  <c r="F67" i="1" s="1"/>
  <c r="E68" i="1"/>
  <c r="F68" i="1" s="1"/>
  <c r="E69" i="1"/>
  <c r="F69" i="1" s="1"/>
  <c r="E70" i="1"/>
  <c r="F70" i="1" s="1"/>
  <c r="E71" i="1"/>
  <c r="F71" i="1" s="1"/>
  <c r="E72" i="1"/>
  <c r="F72" i="1" s="1"/>
  <c r="E73" i="1"/>
  <c r="F73" i="1" s="1"/>
  <c r="E74" i="1"/>
  <c r="F74" i="1" s="1"/>
  <c r="E75" i="1"/>
  <c r="F75" i="1" s="1"/>
  <c r="E76" i="1"/>
  <c r="F76" i="1" s="1"/>
  <c r="E77" i="1"/>
  <c r="F77" i="1" s="1"/>
  <c r="E78" i="1"/>
  <c r="F78" i="1" s="1"/>
  <c r="E79" i="1"/>
  <c r="F79" i="1" s="1"/>
  <c r="E80" i="1"/>
  <c r="F80" i="1" s="1"/>
  <c r="E81" i="1"/>
  <c r="F81" i="1" s="1"/>
  <c r="E82" i="1"/>
  <c r="F82" i="1" s="1"/>
  <c r="E83" i="1"/>
  <c r="F83" i="1" s="1"/>
  <c r="E84" i="1"/>
  <c r="F84" i="1" s="1"/>
  <c r="E85" i="1"/>
  <c r="F85" i="1" s="1"/>
  <c r="E86" i="1"/>
  <c r="F86" i="1" s="1"/>
  <c r="E87" i="1"/>
  <c r="F87" i="1" s="1"/>
  <c r="E88" i="1"/>
  <c r="F88" i="1" s="1"/>
  <c r="E89" i="1"/>
  <c r="F89" i="1" s="1"/>
  <c r="E90" i="1"/>
  <c r="F90" i="1" s="1"/>
  <c r="E91" i="1"/>
  <c r="F91" i="1" s="1"/>
  <c r="E92" i="1"/>
  <c r="F92" i="1" s="1"/>
  <c r="E93" i="1"/>
  <c r="F93" i="1" s="1"/>
  <c r="E94" i="1"/>
  <c r="F94" i="1" s="1"/>
  <c r="E95" i="1"/>
  <c r="F95" i="1" s="1"/>
  <c r="E96" i="1"/>
  <c r="F96" i="1" s="1"/>
  <c r="E98" i="1"/>
  <c r="F98" i="1" s="1"/>
  <c r="E100" i="1"/>
  <c r="F100" i="1" s="1"/>
  <c r="E101" i="1"/>
  <c r="F101" i="1" s="1"/>
  <c r="E102" i="1"/>
  <c r="F102" i="1" s="1"/>
  <c r="E103" i="1"/>
  <c r="F103" i="1" s="1"/>
  <c r="E112" i="1"/>
  <c r="F112" i="1" s="1"/>
  <c r="E113" i="1"/>
  <c r="F113" i="1" s="1"/>
  <c r="E114" i="1"/>
  <c r="F114" i="1" s="1"/>
  <c r="E115" i="1"/>
  <c r="F115" i="1" s="1"/>
  <c r="E116" i="1"/>
  <c r="F116" i="1" s="1"/>
  <c r="E119" i="1"/>
  <c r="F119" i="1" s="1"/>
  <c r="E120" i="1"/>
  <c r="F120" i="1" s="1"/>
  <c r="E121" i="1"/>
  <c r="E122" i="1"/>
  <c r="F122" i="1" s="1"/>
  <c r="E123" i="1"/>
  <c r="F123" i="1" s="1"/>
  <c r="E124" i="1"/>
  <c r="F124" i="1" s="1"/>
  <c r="E125" i="1"/>
  <c r="F125" i="1" s="1"/>
  <c r="E126" i="1"/>
  <c r="F126" i="1" s="1"/>
  <c r="E127" i="1"/>
  <c r="F127" i="1" s="1"/>
  <c r="E128" i="1"/>
  <c r="F128" i="1" s="1"/>
  <c r="E129" i="1"/>
  <c r="F129" i="1" s="1"/>
  <c r="E130" i="1"/>
  <c r="F130" i="1" s="1"/>
  <c r="E131" i="1"/>
  <c r="F131" i="1" s="1"/>
  <c r="E132" i="1"/>
  <c r="F132" i="1" s="1"/>
  <c r="E133" i="1"/>
  <c r="F133" i="1" s="1"/>
  <c r="E134" i="1"/>
  <c r="F134" i="1" s="1"/>
  <c r="E135" i="1"/>
  <c r="F135" i="1" s="1"/>
  <c r="E136" i="1"/>
  <c r="F136" i="1" s="1"/>
  <c r="E138" i="1"/>
  <c r="F138" i="1" s="1"/>
  <c r="E140" i="1"/>
  <c r="F140" i="1" s="1"/>
  <c r="E141" i="1"/>
  <c r="F141" i="1" s="1"/>
  <c r="E142" i="1"/>
  <c r="F142" i="1" s="1"/>
  <c r="E143" i="1"/>
  <c r="F143" i="1" s="1"/>
  <c r="F144" i="1"/>
  <c r="E145" i="1"/>
  <c r="F145" i="1" s="1"/>
  <c r="E146" i="1"/>
  <c r="F146" i="1" s="1"/>
  <c r="E147" i="1"/>
  <c r="F147" i="1" s="1"/>
  <c r="E149" i="1"/>
  <c r="F149" i="1" s="1"/>
  <c r="E150" i="1"/>
  <c r="F150" i="1" s="1"/>
  <c r="E151" i="1"/>
  <c r="E152" i="1"/>
  <c r="F152" i="1" s="1"/>
  <c r="E153" i="1"/>
  <c r="F153" i="1" s="1"/>
  <c r="E154" i="1"/>
  <c r="F154" i="1" s="1"/>
  <c r="E155" i="1"/>
  <c r="F155" i="1" s="1"/>
  <c r="E156" i="1"/>
  <c r="F156" i="1" s="1"/>
  <c r="E157" i="1"/>
  <c r="F157" i="1" s="1"/>
  <c r="E159" i="1"/>
  <c r="F159" i="1" s="1"/>
  <c r="E160" i="1"/>
  <c r="F160" i="1" s="1"/>
  <c r="E161" i="1"/>
  <c r="F161" i="1" s="1"/>
  <c r="E163" i="1"/>
  <c r="F163" i="1" s="1"/>
  <c r="E164" i="1"/>
  <c r="F164" i="1" s="1"/>
  <c r="E165" i="1"/>
  <c r="F165" i="1" s="1"/>
  <c r="E166" i="1"/>
  <c r="F166" i="1" s="1"/>
  <c r="E167" i="1"/>
  <c r="F167" i="1" s="1"/>
  <c r="E168" i="1"/>
  <c r="F168" i="1" s="1"/>
  <c r="E169" i="1"/>
  <c r="F169" i="1" s="1"/>
  <c r="E170" i="1"/>
  <c r="F170" i="1" s="1"/>
  <c r="E171" i="1"/>
  <c r="F171" i="1" s="1"/>
  <c r="E172" i="1"/>
  <c r="F172" i="1" s="1"/>
  <c r="E173" i="1"/>
  <c r="F173" i="1" s="1"/>
  <c r="E174" i="1"/>
  <c r="E175" i="1"/>
  <c r="F175" i="1" s="1"/>
  <c r="E176" i="1"/>
  <c r="F176" i="1" s="1"/>
  <c r="E177" i="1"/>
  <c r="F177" i="1" s="1"/>
  <c r="E178" i="1"/>
  <c r="F178" i="1" s="1"/>
  <c r="E179" i="1"/>
  <c r="F179" i="1" s="1"/>
  <c r="E180" i="1"/>
  <c r="F180" i="1" s="1"/>
  <c r="E181" i="1"/>
  <c r="F181" i="1" s="1"/>
  <c r="E182" i="1"/>
  <c r="F182" i="1" s="1"/>
  <c r="E184" i="1"/>
  <c r="F184" i="1" s="1"/>
  <c r="E185" i="1"/>
  <c r="F185" i="1" s="1"/>
  <c r="E186" i="1"/>
  <c r="F186" i="1" s="1"/>
  <c r="E187" i="1"/>
  <c r="F187" i="1" s="1"/>
  <c r="E188" i="1"/>
  <c r="F188" i="1" s="1"/>
  <c r="E189" i="1"/>
  <c r="F189" i="1" s="1"/>
  <c r="E190" i="1"/>
  <c r="F190" i="1" s="1"/>
  <c r="E191" i="1"/>
  <c r="F191" i="1" s="1"/>
  <c r="E192" i="1"/>
  <c r="F192" i="1" s="1"/>
  <c r="E193" i="1"/>
  <c r="F193" i="1" s="1"/>
  <c r="E194" i="1"/>
  <c r="F194" i="1" s="1"/>
  <c r="E196" i="1"/>
  <c r="F196" i="1" s="1"/>
  <c r="E197" i="1"/>
  <c r="E198" i="1"/>
  <c r="F198" i="1" s="1"/>
  <c r="E199" i="1"/>
  <c r="F199" i="1" s="1"/>
  <c r="E200" i="1"/>
  <c r="F200" i="1" s="1"/>
  <c r="E201" i="1"/>
  <c r="F201" i="1" s="1"/>
  <c r="E202" i="1"/>
  <c r="F202" i="1" s="1"/>
  <c r="E203" i="1"/>
  <c r="F203" i="1" s="1"/>
  <c r="E204" i="1"/>
  <c r="F204" i="1" s="1"/>
  <c r="E205" i="1"/>
  <c r="F205" i="1" s="1"/>
  <c r="E206" i="1"/>
  <c r="F206" i="1" s="1"/>
  <c r="E208" i="1"/>
  <c r="F208" i="1" s="1"/>
  <c r="E211" i="1"/>
  <c r="F211" i="1" s="1"/>
  <c r="E215" i="1"/>
  <c r="F215" i="1" s="1"/>
  <c r="E217" i="1"/>
  <c r="F217" i="1" s="1"/>
  <c r="E218" i="1"/>
  <c r="F218" i="1" s="1"/>
  <c r="E219" i="1"/>
  <c r="F219" i="1" s="1"/>
  <c r="E220" i="1"/>
  <c r="F220" i="1" s="1"/>
  <c r="E221" i="1"/>
  <c r="F221" i="1" s="1"/>
  <c r="E222" i="1"/>
  <c r="F222" i="1" s="1"/>
  <c r="E223" i="1"/>
  <c r="F223" i="1" s="1"/>
  <c r="E224" i="1"/>
  <c r="F224" i="1" s="1"/>
  <c r="E225" i="1"/>
  <c r="F225" i="1" s="1"/>
  <c r="E226" i="1"/>
  <c r="F226" i="1" s="1"/>
  <c r="E228" i="1"/>
  <c r="F228" i="1" s="1"/>
  <c r="E229" i="1"/>
  <c r="F229" i="1" s="1"/>
  <c r="E230" i="1"/>
  <c r="F230" i="1" s="1"/>
  <c r="E231" i="1"/>
  <c r="F231" i="1" s="1"/>
  <c r="E232" i="1"/>
  <c r="F232" i="1" s="1"/>
  <c r="E233" i="1"/>
  <c r="F233" i="1" s="1"/>
  <c r="E234" i="1"/>
  <c r="F234" i="1" s="1"/>
  <c r="E237" i="1"/>
  <c r="F237" i="1" s="1"/>
  <c r="E241" i="1"/>
  <c r="F241" i="1" s="1"/>
  <c r="E242" i="1"/>
  <c r="F242" i="1" s="1"/>
  <c r="E243" i="1"/>
  <c r="F243" i="1" s="1"/>
  <c r="E244" i="1"/>
  <c r="F244" i="1" s="1"/>
  <c r="E245" i="1"/>
  <c r="F245" i="1" s="1"/>
  <c r="E246" i="1"/>
  <c r="F246" i="1" s="1"/>
  <c r="E248" i="1"/>
  <c r="F248" i="1" s="1"/>
  <c r="E249" i="1"/>
  <c r="F249" i="1" s="1"/>
  <c r="E250" i="1"/>
  <c r="F250" i="1" s="1"/>
  <c r="E251" i="1"/>
  <c r="F251" i="1" s="1"/>
  <c r="E252" i="1"/>
  <c r="F252" i="1" s="1"/>
  <c r="E253" i="1"/>
  <c r="F253" i="1" s="1"/>
  <c r="E254" i="1"/>
  <c r="E255" i="1"/>
  <c r="F255" i="1" s="1"/>
  <c r="E256" i="1"/>
  <c r="F256" i="1" s="1"/>
  <c r="E257" i="1"/>
  <c r="F257" i="1" s="1"/>
  <c r="E258" i="1"/>
  <c r="F258" i="1" s="1"/>
  <c r="E259" i="1"/>
  <c r="F259" i="1" s="1"/>
  <c r="E260" i="1"/>
  <c r="F260" i="1" s="1"/>
  <c r="E261" i="1"/>
  <c r="F261" i="1" s="1"/>
  <c r="E262" i="1"/>
  <c r="F262" i="1" s="1"/>
  <c r="E263" i="1"/>
  <c r="F263" i="1" s="1"/>
  <c r="E264" i="1"/>
  <c r="F264" i="1" s="1"/>
  <c r="E265" i="1"/>
  <c r="F265" i="1" s="1"/>
  <c r="E266" i="1"/>
  <c r="F266" i="1" s="1"/>
  <c r="E267" i="1"/>
  <c r="F267" i="1" s="1"/>
  <c r="E268" i="1"/>
  <c r="F268" i="1" s="1"/>
  <c r="E269" i="1"/>
  <c r="F269" i="1" s="1"/>
  <c r="E270" i="1"/>
  <c r="F270" i="1" s="1"/>
  <c r="E271" i="1"/>
  <c r="F271" i="1" s="1"/>
  <c r="E272" i="1"/>
  <c r="F272" i="1" s="1"/>
  <c r="E273" i="1"/>
  <c r="F273" i="1" s="1"/>
  <c r="E274" i="1"/>
  <c r="F274" i="1" s="1"/>
  <c r="E276" i="1"/>
  <c r="F276" i="1" s="1"/>
  <c r="E277" i="1"/>
  <c r="F277" i="1" s="1"/>
  <c r="E279" i="1"/>
  <c r="F279" i="1" s="1"/>
  <c r="E280" i="1"/>
  <c r="F280" i="1" s="1"/>
  <c r="E281" i="1"/>
  <c r="E282" i="1"/>
  <c r="F282" i="1" s="1"/>
  <c r="E283" i="1"/>
  <c r="F283" i="1" s="1"/>
  <c r="E284" i="1"/>
  <c r="F284" i="1" s="1"/>
  <c r="E285" i="1"/>
  <c r="F285" i="1" s="1"/>
  <c r="E286" i="1"/>
  <c r="F286" i="1" s="1"/>
  <c r="E287" i="1"/>
  <c r="F287" i="1" s="1"/>
  <c r="E288" i="1"/>
  <c r="F288" i="1" s="1"/>
  <c r="E289" i="1"/>
  <c r="F289" i="1" s="1"/>
  <c r="E290" i="1"/>
  <c r="F290" i="1" s="1"/>
  <c r="E294" i="1"/>
  <c r="E295" i="1"/>
  <c r="F295" i="1" s="1"/>
  <c r="E296" i="1"/>
  <c r="F296" i="1" s="1"/>
  <c r="E297" i="1"/>
  <c r="F297" i="1" s="1"/>
  <c r="E298" i="1"/>
  <c r="F298" i="1" s="1"/>
  <c r="E299" i="1"/>
  <c r="F299" i="1" s="1"/>
  <c r="E300" i="1"/>
  <c r="F300" i="1" s="1"/>
  <c r="E301" i="1"/>
  <c r="F301" i="1" s="1"/>
  <c r="E304" i="1"/>
  <c r="F304" i="1" s="1"/>
  <c r="E305" i="1"/>
  <c r="F305" i="1" s="1"/>
  <c r="E306" i="1"/>
  <c r="F306" i="1" s="1"/>
  <c r="E307" i="1"/>
  <c r="F307" i="1" s="1"/>
  <c r="E308" i="1"/>
  <c r="F308" i="1" s="1"/>
  <c r="E309" i="1"/>
  <c r="F309" i="1" s="1"/>
  <c r="E310" i="1"/>
  <c r="E312" i="1"/>
  <c r="F312" i="1" s="1"/>
  <c r="E313" i="1"/>
  <c r="F313" i="1" s="1"/>
  <c r="E314" i="1"/>
  <c r="F314" i="1" s="1"/>
  <c r="E315" i="1"/>
  <c r="F315" i="1" s="1"/>
  <c r="E316" i="1"/>
  <c r="F316" i="1" s="1"/>
  <c r="E317" i="1"/>
  <c r="F317" i="1" s="1"/>
  <c r="E318" i="1"/>
  <c r="F318" i="1" s="1"/>
  <c r="E319" i="1"/>
  <c r="F319" i="1" s="1"/>
  <c r="E320" i="1"/>
  <c r="F320" i="1" s="1"/>
  <c r="E322" i="1"/>
  <c r="F322" i="1" s="1"/>
  <c r="E323" i="1"/>
  <c r="F323" i="1" s="1"/>
  <c r="E324" i="1"/>
  <c r="F324" i="1" s="1"/>
  <c r="E325" i="1"/>
  <c r="F325" i="1" s="1"/>
  <c r="E326" i="1"/>
  <c r="F326" i="1" s="1"/>
  <c r="E327" i="1"/>
  <c r="F327" i="1" s="1"/>
  <c r="E328" i="1"/>
  <c r="F328" i="1" s="1"/>
  <c r="E329" i="1"/>
  <c r="F329" i="1" s="1"/>
  <c r="E330" i="1"/>
  <c r="F330" i="1" s="1"/>
  <c r="E331" i="1"/>
  <c r="F331" i="1" s="1"/>
  <c r="E332" i="1"/>
  <c r="F332" i="1" s="1"/>
  <c r="E333" i="1"/>
  <c r="F333" i="1" s="1"/>
  <c r="E334" i="1"/>
  <c r="F334" i="1" s="1"/>
  <c r="E335" i="1"/>
  <c r="F335" i="1" s="1"/>
  <c r="E336" i="1"/>
  <c r="F336" i="1" s="1"/>
  <c r="E338" i="1"/>
  <c r="F338" i="1" s="1"/>
  <c r="E339" i="1"/>
  <c r="F339" i="1" s="1"/>
  <c r="E340" i="1"/>
  <c r="F340" i="1" s="1"/>
  <c r="E341" i="1"/>
  <c r="E342" i="1"/>
  <c r="F342" i="1" s="1"/>
  <c r="E343" i="1"/>
  <c r="F343" i="1" s="1"/>
  <c r="E344" i="1"/>
  <c r="F344" i="1" s="1"/>
  <c r="E345" i="1"/>
  <c r="F345" i="1" s="1"/>
  <c r="E346" i="1"/>
  <c r="F346" i="1" s="1"/>
  <c r="E347" i="1"/>
  <c r="F347" i="1" s="1"/>
  <c r="E348" i="1"/>
  <c r="F348" i="1" s="1"/>
  <c r="E349" i="1"/>
  <c r="F349" i="1" s="1"/>
  <c r="E350" i="1"/>
  <c r="F350" i="1" s="1"/>
  <c r="E351" i="1"/>
  <c r="F351" i="1" s="1"/>
  <c r="E352" i="1"/>
  <c r="F352" i="1" s="1"/>
  <c r="E353" i="1"/>
  <c r="F353" i="1" s="1"/>
  <c r="E354" i="1"/>
  <c r="F354" i="1" s="1"/>
  <c r="E355" i="1"/>
  <c r="F355" i="1" s="1"/>
  <c r="E356" i="1"/>
  <c r="F356" i="1" s="1"/>
  <c r="E357" i="1"/>
  <c r="F357" i="1" s="1"/>
  <c r="E358" i="1"/>
  <c r="F358" i="1" s="1"/>
  <c r="E359" i="1"/>
  <c r="F359" i="1" s="1"/>
  <c r="E360" i="1"/>
  <c r="F360" i="1" s="1"/>
  <c r="E361" i="1"/>
  <c r="F361" i="1" s="1"/>
  <c r="E362" i="1"/>
  <c r="F362" i="1" s="1"/>
  <c r="E363" i="1"/>
  <c r="F363" i="1" s="1"/>
  <c r="E364" i="1"/>
  <c r="F364" i="1" s="1"/>
  <c r="E365" i="1"/>
  <c r="F365" i="1" s="1"/>
  <c r="E366" i="1"/>
  <c r="F366" i="1" s="1"/>
  <c r="E367" i="1"/>
  <c r="E368" i="1"/>
  <c r="F368" i="1" s="1"/>
  <c r="E369" i="1"/>
  <c r="F369" i="1" s="1"/>
  <c r="E370" i="1"/>
  <c r="F370" i="1" s="1"/>
  <c r="E371" i="1"/>
  <c r="E376" i="1"/>
  <c r="F376" i="1" s="1"/>
  <c r="E377" i="1"/>
  <c r="F377" i="1" s="1"/>
  <c r="E378" i="1"/>
  <c r="F378" i="1" s="1"/>
  <c r="E379" i="1"/>
  <c r="F379" i="1" s="1"/>
  <c r="E380" i="1"/>
  <c r="F380" i="1" s="1"/>
  <c r="E381" i="1"/>
  <c r="F381" i="1" s="1"/>
  <c r="E382" i="1"/>
  <c r="F382" i="1" s="1"/>
  <c r="E383" i="1"/>
  <c r="F383" i="1" s="1"/>
  <c r="E384" i="1"/>
  <c r="F384" i="1" s="1"/>
  <c r="E385" i="1"/>
  <c r="F385" i="1" s="1"/>
  <c r="E386" i="1"/>
  <c r="F386" i="1" s="1"/>
  <c r="E388" i="1"/>
  <c r="F388" i="1" s="1"/>
  <c r="E389" i="1"/>
  <c r="F389" i="1" s="1"/>
  <c r="E390" i="1"/>
  <c r="F390" i="1" s="1"/>
  <c r="E391" i="1"/>
  <c r="F391" i="1" s="1"/>
  <c r="E392" i="1"/>
  <c r="F392" i="1" s="1"/>
  <c r="E393" i="1"/>
  <c r="F393" i="1" s="1"/>
  <c r="E397" i="1"/>
  <c r="F397" i="1" s="1"/>
  <c r="E398" i="1"/>
  <c r="F398" i="1" s="1"/>
  <c r="E399" i="1"/>
  <c r="F399" i="1" s="1"/>
  <c r="E400" i="1"/>
  <c r="F400" i="1" s="1"/>
  <c r="E401" i="1"/>
  <c r="F401" i="1" s="1"/>
  <c r="E402" i="1"/>
  <c r="F402" i="1" s="1"/>
  <c r="E403" i="1"/>
  <c r="F403" i="1" s="1"/>
  <c r="E404" i="1"/>
  <c r="F404" i="1" s="1"/>
  <c r="E405" i="1"/>
  <c r="F405" i="1" s="1"/>
  <c r="E406" i="1"/>
  <c r="F406" i="1" s="1"/>
  <c r="E407" i="1"/>
  <c r="F407" i="1" s="1"/>
  <c r="E408" i="1"/>
  <c r="F408" i="1" s="1"/>
  <c r="E409" i="1"/>
  <c r="F409" i="1" s="1"/>
  <c r="E410" i="1"/>
  <c r="F410" i="1" s="1"/>
  <c r="E411" i="1"/>
  <c r="F411" i="1" s="1"/>
  <c r="E412" i="1"/>
  <c r="F412" i="1" s="1"/>
  <c r="E413" i="1"/>
  <c r="F413" i="1" s="1"/>
  <c r="E414" i="1"/>
  <c r="F414" i="1" s="1"/>
  <c r="E415" i="1"/>
  <c r="F415" i="1" s="1"/>
  <c r="E416" i="1"/>
  <c r="F416" i="1" s="1"/>
  <c r="E417" i="1"/>
  <c r="F417" i="1" s="1"/>
  <c r="E418" i="1"/>
  <c r="F418" i="1" s="1"/>
  <c r="E419" i="1"/>
  <c r="F419" i="1" s="1"/>
  <c r="E420" i="1"/>
  <c r="F420" i="1" s="1"/>
  <c r="E421" i="1"/>
  <c r="F421" i="1" s="1"/>
  <c r="E422" i="1"/>
  <c r="F422" i="1" s="1"/>
  <c r="E423" i="1"/>
  <c r="F423" i="1" s="1"/>
  <c r="E424" i="1"/>
  <c r="F424" i="1" s="1"/>
  <c r="E425" i="1"/>
  <c r="F425" i="1" s="1"/>
  <c r="E426" i="1"/>
  <c r="F426" i="1" s="1"/>
  <c r="E427" i="1"/>
  <c r="F427" i="1" s="1"/>
  <c r="E428" i="1"/>
  <c r="F428" i="1" s="1"/>
  <c r="E429" i="1"/>
  <c r="F429" i="1" s="1"/>
  <c r="E430" i="1"/>
  <c r="F430" i="1" s="1"/>
  <c r="E431" i="1"/>
  <c r="F431" i="1" s="1"/>
  <c r="E432" i="1"/>
  <c r="F432" i="1" s="1"/>
  <c r="E433" i="1"/>
  <c r="F433" i="1" s="1"/>
  <c r="E434" i="1"/>
  <c r="F434" i="1" s="1"/>
  <c r="E435" i="1"/>
  <c r="F435" i="1" s="1"/>
  <c r="E436" i="1"/>
  <c r="F436" i="1" s="1"/>
  <c r="E437" i="1"/>
  <c r="F437" i="1" s="1"/>
  <c r="E438" i="1"/>
  <c r="F438" i="1" s="1"/>
  <c r="E439" i="1"/>
  <c r="F439" i="1" s="1"/>
  <c r="E440" i="1"/>
  <c r="F440" i="1" s="1"/>
  <c r="E441" i="1"/>
  <c r="F441" i="1" s="1"/>
  <c r="E443" i="1"/>
  <c r="F443" i="1" s="1"/>
  <c r="E444" i="1"/>
  <c r="F444" i="1" s="1"/>
  <c r="E445" i="1"/>
  <c r="F445" i="1" s="1"/>
  <c r="E446" i="1"/>
  <c r="F446" i="1" s="1"/>
  <c r="E447" i="1"/>
  <c r="F447" i="1" s="1"/>
  <c r="E448" i="1"/>
  <c r="F448" i="1" s="1"/>
  <c r="E449" i="1"/>
  <c r="F449" i="1" s="1"/>
  <c r="E451" i="1"/>
  <c r="F451" i="1" s="1"/>
  <c r="E452" i="1"/>
  <c r="F452" i="1" s="1"/>
  <c r="E454" i="1"/>
  <c r="F454" i="1" s="1"/>
  <c r="E455" i="1"/>
  <c r="F455" i="1" s="1"/>
  <c r="E456" i="1"/>
  <c r="F456" i="1" s="1"/>
  <c r="E457" i="1"/>
  <c r="F457" i="1" s="1"/>
  <c r="E458" i="1"/>
  <c r="F458" i="1" s="1"/>
  <c r="E459" i="1"/>
  <c r="F459" i="1" s="1"/>
  <c r="E460" i="1"/>
  <c r="F460" i="1" s="1"/>
  <c r="E461" i="1"/>
  <c r="F461" i="1" s="1"/>
  <c r="E462" i="1"/>
  <c r="F462" i="1" s="1"/>
  <c r="E463" i="1"/>
  <c r="F463" i="1" s="1"/>
  <c r="E464" i="1"/>
  <c r="F464" i="1" s="1"/>
  <c r="E465" i="1"/>
  <c r="F465" i="1" s="1"/>
  <c r="E466" i="1"/>
  <c r="F466" i="1" s="1"/>
  <c r="E467" i="1"/>
  <c r="F467" i="1" s="1"/>
  <c r="E468" i="1"/>
  <c r="F468" i="1" s="1"/>
  <c r="E469" i="1"/>
  <c r="F469" i="1" s="1"/>
  <c r="E470" i="1"/>
  <c r="F470" i="1" s="1"/>
  <c r="E471" i="1"/>
  <c r="F471" i="1" s="1"/>
  <c r="E472" i="1"/>
  <c r="F472" i="1" s="1"/>
  <c r="E474" i="1"/>
  <c r="F474" i="1" s="1"/>
  <c r="E475" i="1"/>
  <c r="F475" i="1" s="1"/>
  <c r="E476" i="1"/>
  <c r="F476" i="1" s="1"/>
  <c r="E477" i="1"/>
  <c r="F477" i="1" s="1"/>
  <c r="E478" i="1"/>
  <c r="F478" i="1" s="1"/>
  <c r="E479" i="1"/>
  <c r="F479" i="1" s="1"/>
  <c r="F480" i="1"/>
  <c r="E482" i="1"/>
  <c r="F482" i="1" s="1"/>
  <c r="E483" i="1"/>
  <c r="F483" i="1" s="1"/>
  <c r="E484" i="1"/>
  <c r="F484" i="1" s="1"/>
  <c r="E485" i="1"/>
  <c r="F485" i="1" s="1"/>
  <c r="E486" i="1"/>
  <c r="F486" i="1" s="1"/>
  <c r="E487" i="1"/>
  <c r="F487" i="1" s="1"/>
  <c r="E488" i="1"/>
  <c r="F488" i="1" s="1"/>
  <c r="E489" i="1"/>
  <c r="F489" i="1" s="1"/>
  <c r="E490" i="1"/>
  <c r="F490" i="1" s="1"/>
  <c r="E491" i="1"/>
  <c r="F491" i="1" s="1"/>
  <c r="E492" i="1"/>
  <c r="F492" i="1" s="1"/>
  <c r="E494" i="1"/>
  <c r="F494" i="1" s="1"/>
  <c r="E495" i="1"/>
  <c r="F495" i="1" s="1"/>
  <c r="E496" i="1"/>
  <c r="F496" i="1" s="1"/>
  <c r="E497" i="1"/>
  <c r="F497" i="1" s="1"/>
  <c r="E498" i="1"/>
  <c r="F498" i="1" s="1"/>
  <c r="E499" i="1"/>
  <c r="F499" i="1" s="1"/>
  <c r="E500" i="1"/>
  <c r="F500" i="1" s="1"/>
  <c r="E501" i="1"/>
  <c r="F501" i="1" s="1"/>
  <c r="E502" i="1"/>
  <c r="F502" i="1" s="1"/>
  <c r="E503" i="1"/>
  <c r="F503" i="1" s="1"/>
  <c r="E504" i="1"/>
  <c r="F504" i="1" s="1"/>
  <c r="E505" i="1"/>
  <c r="F505" i="1" s="1"/>
  <c r="E506" i="1"/>
  <c r="F506" i="1" s="1"/>
  <c r="E507" i="1"/>
  <c r="F507" i="1" s="1"/>
  <c r="E508" i="1"/>
  <c r="F508" i="1" s="1"/>
  <c r="E509" i="1"/>
  <c r="F509" i="1" s="1"/>
  <c r="E510" i="1"/>
  <c r="F510" i="1" s="1"/>
  <c r="E511" i="1"/>
  <c r="F511" i="1" s="1"/>
  <c r="E512" i="1"/>
  <c r="F512" i="1" s="1"/>
  <c r="E514" i="1"/>
  <c r="F514" i="1" s="1"/>
  <c r="E515" i="1"/>
  <c r="F515" i="1" s="1"/>
  <c r="E516" i="1"/>
  <c r="F516" i="1" s="1"/>
  <c r="E517" i="1"/>
  <c r="F517" i="1" s="1"/>
  <c r="E518" i="1"/>
  <c r="F518" i="1" s="1"/>
  <c r="E519" i="1"/>
  <c r="F519" i="1" s="1"/>
  <c r="E520" i="1"/>
  <c r="F520" i="1" s="1"/>
  <c r="E521" i="1"/>
  <c r="F521" i="1" s="1"/>
  <c r="E522" i="1"/>
  <c r="F522" i="1" s="1"/>
  <c r="E523" i="1"/>
  <c r="F523" i="1" s="1"/>
  <c r="E524" i="1"/>
  <c r="F524" i="1" s="1"/>
  <c r="E525" i="1"/>
  <c r="F525" i="1" s="1"/>
  <c r="E526" i="1"/>
  <c r="F526" i="1" s="1"/>
  <c r="E527" i="1"/>
  <c r="F527" i="1" s="1"/>
  <c r="E528" i="1"/>
  <c r="F528" i="1" s="1"/>
  <c r="E529" i="1"/>
  <c r="F529" i="1" s="1"/>
  <c r="E530" i="1"/>
  <c r="F530" i="1" s="1"/>
  <c r="E531" i="1"/>
  <c r="F531" i="1" s="1"/>
  <c r="E532" i="1"/>
  <c r="F532" i="1" s="1"/>
  <c r="E533" i="1"/>
  <c r="F533" i="1" s="1"/>
  <c r="E534" i="1"/>
  <c r="F534" i="1" s="1"/>
  <c r="E535" i="1"/>
  <c r="F535" i="1" s="1"/>
  <c r="E536" i="1"/>
  <c r="F536" i="1" s="1"/>
  <c r="E537" i="1"/>
  <c r="F537" i="1" s="1"/>
  <c r="E538" i="1"/>
  <c r="F538" i="1" s="1"/>
  <c r="E539" i="1"/>
  <c r="F539" i="1" s="1"/>
  <c r="E540" i="1"/>
  <c r="E541" i="1"/>
  <c r="F541" i="1" s="1"/>
  <c r="E542" i="1"/>
  <c r="E543" i="1"/>
  <c r="F543" i="1" s="1"/>
  <c r="E544" i="1"/>
  <c r="F544" i="1" s="1"/>
  <c r="E545" i="1"/>
  <c r="F545" i="1" s="1"/>
  <c r="E546" i="1"/>
  <c r="F546" i="1" s="1"/>
  <c r="E547" i="1"/>
  <c r="F547" i="1" s="1"/>
  <c r="E548" i="1"/>
  <c r="F548" i="1" s="1"/>
  <c r="E549" i="1"/>
  <c r="F549" i="1" s="1"/>
  <c r="E550" i="1"/>
  <c r="F550" i="1" s="1"/>
  <c r="E551" i="1"/>
  <c r="F551" i="1" s="1"/>
  <c r="E552" i="1"/>
  <c r="F552" i="1" s="1"/>
  <c r="E554" i="1"/>
  <c r="F554" i="1" s="1"/>
  <c r="E555" i="1"/>
  <c r="F555" i="1" s="1"/>
  <c r="E556" i="1"/>
  <c r="F556" i="1" s="1"/>
  <c r="E557" i="1"/>
  <c r="F557" i="1" s="1"/>
  <c r="E558" i="1"/>
  <c r="F558" i="1" s="1"/>
  <c r="E561" i="1"/>
  <c r="F561" i="1" s="1"/>
  <c r="E562" i="1"/>
  <c r="F562" i="1" s="1"/>
  <c r="E563" i="1"/>
  <c r="F563" i="1" s="1"/>
  <c r="E564" i="1"/>
  <c r="F564" i="1" s="1"/>
  <c r="E565" i="1"/>
  <c r="F565" i="1" s="1"/>
  <c r="E567" i="1"/>
  <c r="E568" i="1"/>
  <c r="E569" i="1"/>
  <c r="F569" i="1" s="1"/>
  <c r="E570" i="1"/>
  <c r="E571" i="1"/>
  <c r="E572" i="1"/>
  <c r="F572" i="1" s="1"/>
  <c r="E573" i="1"/>
  <c r="E574" i="1"/>
  <c r="E575" i="1"/>
  <c r="E576" i="1"/>
  <c r="F576" i="1" s="1"/>
  <c r="E581" i="1"/>
  <c r="F581" i="1" s="1"/>
  <c r="E582" i="1"/>
  <c r="F582" i="1" s="1"/>
  <c r="E583" i="1"/>
  <c r="F583" i="1" s="1"/>
  <c r="E584" i="1"/>
  <c r="F584" i="1" s="1"/>
  <c r="E585" i="1"/>
  <c r="F585" i="1" s="1"/>
  <c r="E587" i="1"/>
  <c r="F587" i="1" s="1"/>
  <c r="E588" i="1"/>
  <c r="F588" i="1" s="1"/>
  <c r="E589" i="1"/>
  <c r="F589" i="1" s="1"/>
  <c r="E590" i="1"/>
  <c r="F590" i="1" s="1"/>
  <c r="E591" i="1"/>
  <c r="F591" i="1" s="1"/>
  <c r="E592" i="1"/>
  <c r="F592" i="1" s="1"/>
  <c r="E593" i="1"/>
  <c r="F593" i="1" s="1"/>
  <c r="E594" i="1"/>
  <c r="F594" i="1" s="1"/>
  <c r="E595" i="1"/>
  <c r="F595" i="1" s="1"/>
  <c r="E596" i="1"/>
  <c r="F596" i="1" s="1"/>
  <c r="E598" i="1"/>
  <c r="F598" i="1" s="1"/>
  <c r="E600" i="1"/>
  <c r="F600" i="1" s="1"/>
  <c r="E601" i="1"/>
  <c r="F601" i="1" s="1"/>
  <c r="E607" i="1"/>
  <c r="F607" i="1" s="1"/>
  <c r="E608" i="1"/>
  <c r="E609" i="1"/>
  <c r="E610" i="1"/>
  <c r="F610" i="1" s="1"/>
  <c r="E611" i="1"/>
  <c r="F611" i="1" s="1"/>
  <c r="E612" i="1"/>
  <c r="F612" i="1" s="1"/>
  <c r="E614" i="1"/>
  <c r="F614" i="1" s="1"/>
  <c r="E615" i="1"/>
  <c r="F615" i="1" s="1"/>
  <c r="E616" i="1"/>
  <c r="F616" i="1" s="1"/>
  <c r="E617" i="1"/>
  <c r="F617" i="1" s="1"/>
  <c r="E618" i="1"/>
  <c r="F618" i="1" s="1"/>
  <c r="E620" i="1"/>
  <c r="F620" i="1" s="1"/>
  <c r="E622" i="1"/>
  <c r="F622" i="1" s="1"/>
  <c r="E623" i="1"/>
  <c r="F623" i="1" s="1"/>
  <c r="E624" i="1"/>
  <c r="F624" i="1" s="1"/>
  <c r="E625" i="1"/>
  <c r="F625" i="1" s="1"/>
  <c r="E626" i="1"/>
  <c r="F626" i="1" s="1"/>
  <c r="E627" i="1"/>
  <c r="E628" i="1"/>
  <c r="F628" i="1" s="1"/>
  <c r="E629" i="1"/>
  <c r="E630" i="1"/>
  <c r="E633" i="1"/>
  <c r="F633" i="1" s="1"/>
  <c r="E634" i="1"/>
  <c r="F634" i="1" s="1"/>
  <c r="E635" i="1"/>
  <c r="F635" i="1" s="1"/>
  <c r="E636" i="1"/>
  <c r="F636" i="1" s="1"/>
  <c r="E638" i="1"/>
  <c r="F638" i="1" s="1"/>
  <c r="E640" i="1"/>
  <c r="F640" i="1" s="1"/>
  <c r="E641" i="1"/>
  <c r="F641" i="1" s="1"/>
  <c r="E643" i="1"/>
  <c r="F643" i="1" s="1"/>
  <c r="E645" i="1"/>
  <c r="F645" i="1" s="1"/>
  <c r="E646" i="1"/>
  <c r="F646" i="1" s="1"/>
  <c r="E647" i="1"/>
  <c r="F647" i="1" s="1"/>
  <c r="E648" i="1"/>
  <c r="F648" i="1" s="1"/>
  <c r="E649" i="1"/>
  <c r="F649" i="1" s="1"/>
  <c r="E650" i="1"/>
  <c r="F650" i="1" s="1"/>
  <c r="E651" i="1"/>
  <c r="F651" i="1" s="1"/>
  <c r="E652" i="1"/>
  <c r="F652" i="1" s="1"/>
  <c r="E653" i="1"/>
  <c r="F653" i="1" s="1"/>
  <c r="E654" i="1"/>
  <c r="F654" i="1" s="1"/>
  <c r="E655" i="1"/>
  <c r="F655" i="1" s="1"/>
  <c r="E656" i="1"/>
  <c r="F656" i="1" s="1"/>
  <c r="E657" i="1"/>
  <c r="F657" i="1" s="1"/>
  <c r="E658" i="1"/>
  <c r="F658" i="1" s="1"/>
  <c r="E659" i="1"/>
  <c r="F659" i="1" s="1"/>
  <c r="E660" i="1"/>
  <c r="F660" i="1" s="1"/>
  <c r="E661" i="1"/>
  <c r="F661" i="1" s="1"/>
  <c r="E662" i="1"/>
  <c r="F662" i="1" s="1"/>
  <c r="E663" i="1"/>
  <c r="F663" i="1" s="1"/>
  <c r="E664" i="1"/>
  <c r="F664" i="1" s="1"/>
  <c r="E665" i="1"/>
  <c r="F665" i="1" s="1"/>
  <c r="E666" i="1"/>
  <c r="F666" i="1" s="1"/>
  <c r="E667" i="1"/>
  <c r="F667" i="1" s="1"/>
  <c r="E668" i="1"/>
  <c r="F668" i="1" s="1"/>
  <c r="E669" i="1"/>
  <c r="F669" i="1" s="1"/>
  <c r="E670" i="1"/>
  <c r="F670" i="1" s="1"/>
  <c r="E671" i="1"/>
  <c r="F671" i="1" s="1"/>
  <c r="E672" i="1"/>
  <c r="F672" i="1" s="1"/>
  <c r="E673" i="1"/>
  <c r="F673" i="1" s="1"/>
  <c r="E674" i="1"/>
  <c r="F674" i="1" s="1"/>
  <c r="E675" i="1"/>
  <c r="E676" i="1"/>
  <c r="F676" i="1" s="1"/>
  <c r="E677" i="1"/>
  <c r="F677" i="1" s="1"/>
  <c r="E678" i="1"/>
  <c r="F678" i="1" s="1"/>
  <c r="E679" i="1"/>
  <c r="F679" i="1" s="1"/>
  <c r="E680" i="1"/>
  <c r="F680" i="1" s="1"/>
  <c r="E681" i="1"/>
  <c r="F681" i="1" s="1"/>
  <c r="E682" i="1"/>
  <c r="F682" i="1" s="1"/>
  <c r="E683" i="1"/>
  <c r="F683" i="1" s="1"/>
  <c r="E684" i="1"/>
  <c r="F684" i="1" s="1"/>
  <c r="E686" i="1"/>
  <c r="F686" i="1" s="1"/>
  <c r="E687" i="1"/>
  <c r="F687" i="1" s="1"/>
  <c r="E688" i="1"/>
  <c r="F688" i="1" s="1"/>
  <c r="E689" i="1"/>
  <c r="F689" i="1" s="1"/>
  <c r="E690" i="1"/>
  <c r="F690" i="1" s="1"/>
  <c r="E691" i="1"/>
  <c r="F691" i="1" s="1"/>
  <c r="E692" i="1"/>
  <c r="F692" i="1" s="1"/>
  <c r="E693" i="1"/>
  <c r="F693" i="1" s="1"/>
  <c r="E694" i="1"/>
  <c r="F694" i="1" s="1"/>
  <c r="E695" i="1"/>
  <c r="F695" i="1" s="1"/>
  <c r="E696" i="1"/>
  <c r="F696" i="1" s="1"/>
  <c r="E697" i="1"/>
  <c r="F697" i="1" s="1"/>
  <c r="E698" i="1"/>
  <c r="E699" i="1"/>
  <c r="E700" i="1"/>
  <c r="E701" i="1"/>
  <c r="F701" i="1" s="1"/>
  <c r="E702" i="1"/>
  <c r="F702" i="1" s="1"/>
  <c r="E703" i="1"/>
  <c r="F703" i="1" s="1"/>
  <c r="E704" i="1"/>
  <c r="F704" i="1" s="1"/>
  <c r="E705" i="1"/>
  <c r="F705" i="1" s="1"/>
  <c r="E706" i="1"/>
  <c r="F706" i="1" s="1"/>
  <c r="E707" i="1"/>
  <c r="F707" i="1" s="1"/>
  <c r="E708" i="1"/>
  <c r="F708" i="1" s="1"/>
  <c r="E709" i="1"/>
  <c r="F709" i="1" s="1"/>
  <c r="E710" i="1"/>
  <c r="E711" i="1"/>
  <c r="F711" i="1" s="1"/>
  <c r="E712" i="1"/>
  <c r="F712" i="1" s="1"/>
  <c r="E713" i="1"/>
  <c r="F713" i="1" s="1"/>
  <c r="E714" i="1"/>
  <c r="F714" i="1" s="1"/>
  <c r="E715" i="1"/>
  <c r="F715" i="1" s="1"/>
  <c r="E716" i="1"/>
  <c r="F716" i="1" s="1"/>
  <c r="E718" i="1"/>
  <c r="F718" i="1" s="1"/>
  <c r="E721" i="1"/>
  <c r="F721" i="1" s="1"/>
  <c r="E724" i="1"/>
  <c r="F724" i="1" s="1"/>
  <c r="E725" i="1"/>
  <c r="F725" i="1" s="1"/>
  <c r="E727" i="1"/>
  <c r="E728" i="1"/>
  <c r="F728" i="1" s="1"/>
  <c r="E732" i="1"/>
  <c r="F732" i="1" s="1"/>
  <c r="E733" i="1"/>
  <c r="F733" i="1" s="1"/>
  <c r="E734" i="1"/>
  <c r="F734" i="1" s="1"/>
  <c r="E735" i="1"/>
  <c r="F735" i="1" s="1"/>
  <c r="E736" i="1"/>
  <c r="F736" i="1" s="1"/>
  <c r="E737" i="1"/>
  <c r="F737" i="1" s="1"/>
  <c r="E738" i="1"/>
  <c r="F738" i="1" s="1"/>
  <c r="E742" i="1"/>
  <c r="F742" i="1" s="1"/>
  <c r="E743" i="1"/>
  <c r="F743" i="1" s="1"/>
  <c r="E744" i="1"/>
  <c r="F744" i="1" s="1"/>
  <c r="E745" i="1"/>
  <c r="F745" i="1" s="1"/>
  <c r="E746" i="1"/>
  <c r="F746" i="1" s="1"/>
  <c r="E747" i="1"/>
  <c r="F747" i="1" s="1"/>
  <c r="E748" i="1"/>
  <c r="F748" i="1" s="1"/>
  <c r="E749" i="1"/>
  <c r="F749" i="1" s="1"/>
  <c r="E750" i="1"/>
  <c r="F750" i="1" s="1"/>
  <c r="E751" i="1"/>
  <c r="F751" i="1" s="1"/>
  <c r="E752" i="1"/>
  <c r="F752" i="1" s="1"/>
  <c r="E753" i="1"/>
  <c r="F753" i="1" s="1"/>
  <c r="E754" i="1"/>
  <c r="F754" i="1" s="1"/>
  <c r="E755" i="1"/>
  <c r="F755" i="1" s="1"/>
  <c r="E756" i="1"/>
  <c r="F756" i="1" s="1"/>
  <c r="E758" i="1"/>
  <c r="F758" i="1" s="1"/>
  <c r="E760" i="1"/>
  <c r="F760" i="1" s="1"/>
  <c r="E761" i="1"/>
  <c r="F761" i="1" s="1"/>
  <c r="E762" i="1"/>
  <c r="F762" i="1" s="1"/>
  <c r="E770" i="1"/>
  <c r="F770" i="1" s="1"/>
  <c r="E771" i="1"/>
  <c r="F771" i="1" s="1"/>
  <c r="E772" i="1"/>
  <c r="F772" i="1" s="1"/>
  <c r="E773" i="1"/>
  <c r="F773" i="1" s="1"/>
  <c r="E775" i="1"/>
  <c r="F775" i="1" s="1"/>
  <c r="E776" i="1"/>
  <c r="F776" i="1" s="1"/>
  <c r="E779" i="1"/>
  <c r="F779" i="1" s="1"/>
  <c r="E781" i="1"/>
  <c r="F781" i="1" s="1"/>
  <c r="E782" i="1"/>
  <c r="F782" i="1" s="1"/>
  <c r="E783" i="1"/>
  <c r="F783" i="1" s="1"/>
  <c r="E784" i="1"/>
  <c r="F784" i="1" s="1"/>
  <c r="E786" i="1"/>
  <c r="F786" i="1" s="1"/>
  <c r="E787" i="1"/>
  <c r="F787" i="1" s="1"/>
  <c r="E791" i="1"/>
  <c r="F791" i="1" s="1"/>
  <c r="E792" i="1"/>
  <c r="F792" i="1" s="1"/>
  <c r="E793" i="1"/>
  <c r="F793" i="1" s="1"/>
  <c r="E794" i="1"/>
  <c r="F794" i="1" s="1"/>
  <c r="E795" i="1"/>
  <c r="F795" i="1" s="1"/>
  <c r="E797" i="1"/>
  <c r="F797" i="1" s="1"/>
  <c r="E798" i="1"/>
  <c r="F798" i="1" s="1"/>
  <c r="E799" i="1"/>
  <c r="F799" i="1" s="1"/>
  <c r="E800" i="1"/>
  <c r="F800" i="1" s="1"/>
  <c r="E803" i="1"/>
  <c r="F803" i="1" s="1"/>
  <c r="E804" i="1"/>
  <c r="F804" i="1" s="1"/>
  <c r="E805" i="1"/>
  <c r="F805" i="1" s="1"/>
  <c r="E806" i="1"/>
  <c r="I806" i="1" s="1"/>
  <c r="E807" i="1"/>
  <c r="F807" i="1" s="1"/>
  <c r="F14" i="1"/>
  <c r="F121" i="1"/>
  <c r="F174" i="1"/>
  <c r="F294" i="1"/>
  <c r="F341" i="1"/>
  <c r="F367" i="1"/>
  <c r="F540" i="1"/>
  <c r="F542" i="1"/>
  <c r="F567" i="1"/>
  <c r="F568" i="1"/>
  <c r="F570" i="1"/>
  <c r="F571" i="1"/>
  <c r="F573" i="1"/>
  <c r="F574" i="1"/>
  <c r="F575" i="1"/>
  <c r="F608" i="1"/>
  <c r="F609" i="1"/>
  <c r="F627" i="1"/>
  <c r="F629" i="1"/>
  <c r="F630" i="1"/>
  <c r="F675" i="1"/>
  <c r="F698" i="1"/>
  <c r="F699" i="1"/>
  <c r="F700" i="1"/>
  <c r="F710" i="1"/>
  <c r="F727" i="1"/>
  <c r="F809" i="1"/>
  <c r="F810" i="1"/>
  <c r="F811" i="1"/>
  <c r="F812" i="1"/>
  <c r="F813" i="1"/>
  <c r="F814" i="1"/>
  <c r="F815" i="1"/>
  <c r="F816" i="1"/>
  <c r="F817" i="1"/>
  <c r="F819" i="1"/>
  <c r="F822" i="1"/>
  <c r="F825" i="1"/>
  <c r="F826" i="1"/>
  <c r="F832" i="1"/>
  <c r="F833" i="1"/>
  <c r="F834" i="1"/>
  <c r="F835" i="1"/>
  <c r="F836" i="1"/>
  <c r="F837" i="1"/>
  <c r="F838" i="1"/>
  <c r="F840" i="1"/>
  <c r="F841" i="1"/>
  <c r="F842" i="1"/>
  <c r="F843" i="1"/>
  <c r="F844" i="1"/>
  <c r="F845" i="1"/>
  <c r="F849" i="1"/>
  <c r="F851" i="1"/>
  <c r="F852" i="1"/>
  <c r="F854" i="1"/>
  <c r="F861" i="1"/>
  <c r="F863" i="1"/>
  <c r="F865" i="1"/>
  <c r="F868" i="1"/>
  <c r="F869" i="1"/>
  <c r="F870" i="1"/>
  <c r="F871" i="1"/>
  <c r="F877" i="1"/>
  <c r="F883" i="1"/>
  <c r="F884" i="1"/>
  <c r="F885" i="1"/>
  <c r="F886" i="1"/>
  <c r="F887" i="1"/>
  <c r="F888" i="1"/>
  <c r="F889" i="1"/>
  <c r="F890" i="1"/>
  <c r="F891" i="1"/>
  <c r="F894" i="1"/>
  <c r="F895" i="1"/>
  <c r="F898" i="1"/>
  <c r="F900" i="1"/>
  <c r="F901" i="1"/>
  <c r="F902" i="1"/>
  <c r="F903" i="1"/>
  <c r="F904" i="1"/>
  <c r="F910" i="1"/>
  <c r="F911" i="1"/>
  <c r="F912" i="1"/>
  <c r="F913" i="1"/>
  <c r="F914" i="1"/>
  <c r="F915" i="1"/>
  <c r="F916" i="1"/>
  <c r="F917" i="1"/>
  <c r="F918" i="1"/>
  <c r="F919" i="1"/>
  <c r="AC2" i="1"/>
  <c r="AC3" i="1"/>
  <c r="AC4" i="1"/>
  <c r="AC13" i="1"/>
  <c r="AC14" i="1"/>
  <c r="AC16" i="1"/>
  <c r="AC19" i="1"/>
  <c r="AC20" i="1"/>
  <c r="AC21" i="1"/>
  <c r="AC24" i="1"/>
  <c r="AC26" i="1"/>
  <c r="AC27" i="1"/>
  <c r="AC28" i="1"/>
  <c r="AC29" i="1"/>
  <c r="AC30" i="1"/>
  <c r="AC31" i="1"/>
  <c r="AC32" i="1"/>
  <c r="AC33" i="1"/>
  <c r="AC34" i="1"/>
  <c r="AC35" i="1"/>
  <c r="AC37" i="1"/>
  <c r="AC38" i="1"/>
  <c r="AC39" i="1"/>
  <c r="AC40" i="1"/>
  <c r="AC41" i="1"/>
  <c r="AC42" i="1"/>
  <c r="AC43" i="1"/>
  <c r="AC44" i="1"/>
  <c r="AC45" i="1"/>
  <c r="AC46" i="1"/>
  <c r="AC47" i="1"/>
  <c r="AC48" i="1"/>
  <c r="AC49" i="1"/>
  <c r="AC50" i="1"/>
  <c r="AC51" i="1"/>
  <c r="AC52" i="1"/>
  <c r="AC53" i="1"/>
  <c r="AC54" i="1"/>
  <c r="AC55" i="1"/>
  <c r="AC56" i="1"/>
  <c r="AC57" i="1"/>
  <c r="AC58" i="1"/>
  <c r="AC60" i="1"/>
  <c r="AC61" i="1"/>
  <c r="AC63" i="1"/>
  <c r="AC65" i="1"/>
  <c r="AC66" i="1"/>
  <c r="AC67" i="1"/>
  <c r="AC68" i="1"/>
  <c r="AC69" i="1"/>
  <c r="AC70" i="1"/>
  <c r="AC71" i="1"/>
  <c r="AC72" i="1"/>
  <c r="AC73" i="1"/>
  <c r="AC74" i="1"/>
  <c r="AC75" i="1"/>
  <c r="AC76" i="1"/>
  <c r="AC77" i="1"/>
  <c r="AC78" i="1"/>
  <c r="AC79" i="1"/>
  <c r="AC80" i="1"/>
  <c r="AC81" i="1"/>
  <c r="AC82" i="1"/>
  <c r="AC83" i="1"/>
  <c r="AC84" i="1"/>
  <c r="AC85" i="1"/>
  <c r="AC86" i="1"/>
  <c r="AC87" i="1"/>
  <c r="AC88" i="1"/>
  <c r="AC89" i="1"/>
  <c r="AC90" i="1"/>
  <c r="AC91" i="1"/>
  <c r="AC92" i="1"/>
  <c r="AC93" i="1"/>
  <c r="AC94" i="1"/>
  <c r="AC95" i="1"/>
  <c r="AC96" i="1"/>
  <c r="AC98" i="1"/>
  <c r="AC100" i="1"/>
  <c r="AC101" i="1"/>
  <c r="AC102" i="1"/>
  <c r="AC112" i="1"/>
  <c r="AC113" i="1"/>
  <c r="AC114" i="1"/>
  <c r="AC115" i="1"/>
  <c r="AC116" i="1"/>
  <c r="AC119" i="1"/>
  <c r="AC120" i="1"/>
  <c r="AC121" i="1"/>
  <c r="AC122" i="1"/>
  <c r="AC123" i="1"/>
  <c r="AC124" i="1"/>
  <c r="AC125" i="1"/>
  <c r="AC126" i="1"/>
  <c r="AC127" i="1"/>
  <c r="AC128" i="1"/>
  <c r="AC129" i="1"/>
  <c r="AC130" i="1"/>
  <c r="AC131" i="1"/>
  <c r="AC132" i="1"/>
  <c r="AC133" i="1"/>
  <c r="AC134" i="1"/>
  <c r="AC135" i="1"/>
  <c r="AC136" i="1"/>
  <c r="AC138" i="1"/>
  <c r="AC140" i="1"/>
  <c r="AC141" i="1"/>
  <c r="AC142" i="1"/>
  <c r="AC143" i="1"/>
  <c r="AC144" i="1"/>
  <c r="AC145" i="1"/>
  <c r="AC146" i="1"/>
  <c r="AC147" i="1"/>
  <c r="AC149" i="1"/>
  <c r="AC150" i="1"/>
  <c r="AC151" i="1"/>
  <c r="AC152" i="1"/>
  <c r="AC153" i="1"/>
  <c r="AC154" i="1"/>
  <c r="AC155" i="1"/>
  <c r="AC156" i="1"/>
  <c r="AC157" i="1"/>
  <c r="AC159" i="1"/>
  <c r="AC160" i="1"/>
  <c r="AC161" i="1"/>
  <c r="AC163" i="1"/>
  <c r="AC164" i="1"/>
  <c r="AC165" i="1"/>
  <c r="AC166" i="1"/>
  <c r="AC167" i="1"/>
  <c r="AC168" i="1"/>
  <c r="AC169" i="1"/>
  <c r="AC170" i="1"/>
  <c r="AC171" i="1"/>
  <c r="AC172" i="1"/>
  <c r="AC173" i="1"/>
  <c r="AC174" i="1"/>
  <c r="AC175" i="1"/>
  <c r="AC176" i="1"/>
  <c r="AC177" i="1"/>
  <c r="AC178" i="1"/>
  <c r="AC179" i="1"/>
  <c r="AC180" i="1"/>
  <c r="AC181" i="1"/>
  <c r="AC182" i="1"/>
  <c r="AC184" i="1"/>
  <c r="AC185" i="1"/>
  <c r="AC186" i="1"/>
  <c r="AC187" i="1"/>
  <c r="AC188" i="1"/>
  <c r="AC189" i="1"/>
  <c r="AC190" i="1"/>
  <c r="AC191" i="1"/>
  <c r="AC192" i="1"/>
  <c r="AC193" i="1"/>
  <c r="AC194" i="1"/>
  <c r="AC196" i="1"/>
  <c r="AC197" i="1"/>
  <c r="AC198" i="1"/>
  <c r="AC199" i="1"/>
  <c r="AC200" i="1"/>
  <c r="AC201" i="1"/>
  <c r="AC202" i="1"/>
  <c r="AC204" i="1"/>
  <c r="AC205" i="1"/>
  <c r="AC206" i="1"/>
  <c r="AC208" i="1"/>
  <c r="AC211" i="1"/>
  <c r="AC215" i="1"/>
  <c r="AC217" i="1"/>
  <c r="AC218" i="1"/>
  <c r="AC219" i="1"/>
  <c r="AC220" i="1"/>
  <c r="AC221" i="1"/>
  <c r="AC222" i="1"/>
  <c r="AC223" i="1"/>
  <c r="AC224" i="1"/>
  <c r="AC225" i="1"/>
  <c r="AC226" i="1"/>
  <c r="AC228" i="1"/>
  <c r="AC229" i="1"/>
  <c r="AC230" i="1"/>
  <c r="AC231" i="1"/>
  <c r="AC232" i="1"/>
  <c r="AC233" i="1"/>
  <c r="AC234" i="1"/>
  <c r="AC237" i="1"/>
  <c r="AC241" i="1"/>
  <c r="AC242" i="1"/>
  <c r="AC243" i="1"/>
  <c r="AC244" i="1"/>
  <c r="AC245" i="1"/>
  <c r="AC246" i="1"/>
  <c r="AC248" i="1"/>
  <c r="AC249" i="1"/>
  <c r="AC250" i="1"/>
  <c r="AC251" i="1"/>
  <c r="AC252" i="1"/>
  <c r="AC253" i="1"/>
  <c r="AC254" i="1"/>
  <c r="AC255" i="1"/>
  <c r="AC256" i="1"/>
  <c r="AC257" i="1"/>
  <c r="AC258" i="1"/>
  <c r="AC259" i="1"/>
  <c r="AC260" i="1"/>
  <c r="AC261" i="1"/>
  <c r="AC262" i="1"/>
  <c r="AC263" i="1"/>
  <c r="AC264" i="1"/>
  <c r="AC265" i="1"/>
  <c r="AC267" i="1"/>
  <c r="AC268" i="1"/>
  <c r="AC269" i="1"/>
  <c r="AC270" i="1"/>
  <c r="AC271" i="1"/>
  <c r="AC272" i="1"/>
  <c r="AC273" i="1"/>
  <c r="AC274" i="1"/>
  <c r="AC276" i="1"/>
  <c r="AC277" i="1"/>
  <c r="AC279" i="1"/>
  <c r="AC280" i="1"/>
  <c r="AC281" i="1"/>
  <c r="AC282" i="1"/>
  <c r="AC283" i="1"/>
  <c r="AC284" i="1"/>
  <c r="AC285" i="1"/>
  <c r="AC286" i="1"/>
  <c r="AC287" i="1"/>
  <c r="AC288" i="1"/>
  <c r="AC289" i="1"/>
  <c r="AC290" i="1"/>
  <c r="AC294" i="1"/>
  <c r="AC295" i="1"/>
  <c r="AC296" i="1"/>
  <c r="AC297" i="1"/>
  <c r="AC298" i="1"/>
  <c r="AC299" i="1"/>
  <c r="AC300" i="1"/>
  <c r="AC301" i="1"/>
  <c r="AC306" i="1"/>
  <c r="AC307" i="1"/>
  <c r="AC308" i="1"/>
  <c r="AC309" i="1"/>
  <c r="AC310" i="1"/>
  <c r="AC312" i="1"/>
  <c r="AC314" i="1"/>
  <c r="AC315" i="1"/>
  <c r="AC316" i="1"/>
  <c r="AC317" i="1"/>
  <c r="AC318" i="1"/>
  <c r="AC319" i="1"/>
  <c r="AC320" i="1"/>
  <c r="AC322" i="1"/>
  <c r="AC323" i="1"/>
  <c r="AC324" i="1"/>
  <c r="AC325" i="1"/>
  <c r="AC326" i="1"/>
  <c r="AC327" i="1"/>
  <c r="AC328" i="1"/>
  <c r="AC329" i="1"/>
  <c r="AC330" i="1"/>
  <c r="AC331" i="1"/>
  <c r="AC332" i="1"/>
  <c r="AC333" i="1"/>
  <c r="AC334" i="1"/>
  <c r="AC335" i="1"/>
  <c r="AC336" i="1"/>
  <c r="AC338" i="1"/>
  <c r="AC339" i="1"/>
  <c r="AC340" i="1"/>
  <c r="AC341" i="1"/>
  <c r="AC342" i="1"/>
  <c r="AC343" i="1"/>
  <c r="AC344" i="1"/>
  <c r="AC345" i="1"/>
  <c r="AC346" i="1"/>
  <c r="AC347" i="1"/>
  <c r="AC348" i="1"/>
  <c r="AC349" i="1"/>
  <c r="AC350" i="1"/>
  <c r="AC351" i="1"/>
  <c r="AC352" i="1"/>
  <c r="AC353" i="1"/>
  <c r="AC354" i="1"/>
  <c r="AC355" i="1"/>
  <c r="AC356" i="1"/>
  <c r="AC357" i="1"/>
  <c r="AC358" i="1"/>
  <c r="AC359" i="1"/>
  <c r="AC360" i="1"/>
  <c r="AC361" i="1"/>
  <c r="AC362" i="1"/>
  <c r="AC363" i="1"/>
  <c r="AC364" i="1"/>
  <c r="AC365" i="1"/>
  <c r="AC366" i="1"/>
  <c r="AC367" i="1"/>
  <c r="AC368" i="1"/>
  <c r="AC369" i="1"/>
  <c r="AC370" i="1"/>
  <c r="AC371" i="1"/>
  <c r="AC376" i="1"/>
  <c r="AC377" i="1"/>
  <c r="AC378" i="1"/>
  <c r="AC379" i="1"/>
  <c r="AC380" i="1"/>
  <c r="AC381" i="1"/>
  <c r="AC382" i="1"/>
  <c r="AC383" i="1"/>
  <c r="AC384" i="1"/>
  <c r="AC385" i="1"/>
  <c r="AC386" i="1"/>
  <c r="AC388" i="1"/>
  <c r="AC389" i="1"/>
  <c r="AC390" i="1"/>
  <c r="AC391" i="1"/>
  <c r="AC392" i="1"/>
  <c r="AC393" i="1"/>
  <c r="AC397" i="1"/>
  <c r="AC398" i="1"/>
  <c r="AC399" i="1"/>
  <c r="AC400" i="1"/>
  <c r="AC401" i="1"/>
  <c r="AC402" i="1"/>
  <c r="AC403" i="1"/>
  <c r="AC404" i="1"/>
  <c r="AC405" i="1"/>
  <c r="AC406" i="1"/>
  <c r="AC407" i="1"/>
  <c r="AC409" i="1"/>
  <c r="AC410" i="1"/>
  <c r="AC411" i="1"/>
  <c r="AC412" i="1"/>
  <c r="AC413" i="1"/>
  <c r="AC414" i="1"/>
  <c r="AC415" i="1"/>
  <c r="AC416" i="1"/>
  <c r="AC417" i="1"/>
  <c r="AC418" i="1"/>
  <c r="AC419" i="1"/>
  <c r="AC420" i="1"/>
  <c r="AC421" i="1"/>
  <c r="AC422" i="1"/>
  <c r="AC423" i="1"/>
  <c r="AC424" i="1"/>
  <c r="AC425" i="1"/>
  <c r="AC426" i="1"/>
  <c r="AC427" i="1"/>
  <c r="AC428" i="1"/>
  <c r="AC429" i="1"/>
  <c r="AC430" i="1"/>
  <c r="AC431" i="1"/>
  <c r="AC432" i="1"/>
  <c r="AC433" i="1"/>
  <c r="AC434" i="1"/>
  <c r="AC435" i="1"/>
  <c r="AC436" i="1"/>
  <c r="AC437" i="1"/>
  <c r="AC438" i="1"/>
  <c r="AC439" i="1"/>
  <c r="AC440" i="1"/>
  <c r="AC441" i="1"/>
  <c r="AC443" i="1"/>
  <c r="AC444" i="1"/>
  <c r="AC445" i="1"/>
  <c r="AC446" i="1"/>
  <c r="AC447" i="1"/>
  <c r="AC448" i="1"/>
  <c r="AC449" i="1"/>
  <c r="AC451" i="1"/>
  <c r="AC452" i="1"/>
  <c r="AC454" i="1"/>
  <c r="AC455" i="1"/>
  <c r="AC456" i="1"/>
  <c r="AC457" i="1"/>
  <c r="AC458" i="1"/>
  <c r="AC459" i="1"/>
  <c r="AC460" i="1"/>
  <c r="AC461" i="1"/>
  <c r="AC462" i="1"/>
  <c r="AC463" i="1"/>
  <c r="AC464" i="1"/>
  <c r="AC465" i="1"/>
  <c r="AC466" i="1"/>
  <c r="AC467" i="1"/>
  <c r="AC468" i="1"/>
  <c r="AC469" i="1"/>
  <c r="AC470" i="1"/>
  <c r="AC471" i="1"/>
  <c r="AC472" i="1"/>
  <c r="AC474" i="1"/>
  <c r="AC475" i="1"/>
  <c r="AC476" i="1"/>
  <c r="AC477" i="1"/>
  <c r="AC478" i="1"/>
  <c r="AC479" i="1"/>
  <c r="AC480" i="1"/>
  <c r="AC482" i="1"/>
  <c r="AC483" i="1"/>
  <c r="AC486" i="1"/>
  <c r="AC487" i="1"/>
  <c r="AC488" i="1"/>
  <c r="AC489" i="1"/>
  <c r="AC490" i="1"/>
  <c r="AC491" i="1"/>
  <c r="AC492" i="1"/>
  <c r="AC494" i="1"/>
  <c r="AC495" i="1"/>
  <c r="AC496" i="1"/>
  <c r="AC497" i="1"/>
  <c r="AC498" i="1"/>
  <c r="AC499" i="1"/>
  <c r="AC500" i="1"/>
  <c r="AC501" i="1"/>
  <c r="AC502" i="1"/>
  <c r="AC503" i="1"/>
  <c r="AC504" i="1"/>
  <c r="AC505" i="1"/>
  <c r="AC506" i="1"/>
  <c r="AC507" i="1"/>
  <c r="AC508" i="1"/>
  <c r="AC509" i="1"/>
  <c r="AC510" i="1"/>
  <c r="AC511" i="1"/>
  <c r="AC512" i="1"/>
  <c r="AC514" i="1"/>
  <c r="AC515" i="1"/>
  <c r="AC516" i="1"/>
  <c r="AC517" i="1"/>
  <c r="AC518" i="1"/>
  <c r="AC519" i="1"/>
  <c r="AC520" i="1"/>
  <c r="AC521" i="1"/>
  <c r="AC522" i="1"/>
  <c r="AC523" i="1"/>
  <c r="AC524" i="1"/>
  <c r="AC525" i="1"/>
  <c r="AC526" i="1"/>
  <c r="AC527" i="1"/>
  <c r="AC528" i="1"/>
  <c r="AC529" i="1"/>
  <c r="AC530" i="1"/>
  <c r="AC531" i="1"/>
  <c r="AC532" i="1"/>
  <c r="AC533" i="1"/>
  <c r="AC534" i="1"/>
  <c r="AC535" i="1"/>
  <c r="AC536" i="1"/>
  <c r="AC537" i="1"/>
  <c r="AC538" i="1"/>
  <c r="AC539" i="1"/>
  <c r="AC540" i="1"/>
  <c r="AC541" i="1"/>
  <c r="AC542" i="1"/>
  <c r="AC543" i="1"/>
  <c r="AC545" i="1"/>
  <c r="AC546" i="1"/>
  <c r="AC547" i="1"/>
  <c r="AC548" i="1"/>
  <c r="AC549" i="1"/>
  <c r="AC550" i="1"/>
  <c r="AC552" i="1"/>
  <c r="AC554" i="1"/>
  <c r="AC555" i="1"/>
  <c r="AC556" i="1"/>
  <c r="AC557" i="1"/>
  <c r="AC558" i="1"/>
  <c r="AC561" i="1"/>
  <c r="AC562" i="1"/>
  <c r="AC563" i="1"/>
  <c r="AC564" i="1"/>
  <c r="AC565" i="1"/>
  <c r="AC567" i="1"/>
  <c r="AC568" i="1"/>
  <c r="AC569" i="1"/>
  <c r="AC570" i="1"/>
  <c r="AC571" i="1"/>
  <c r="AC573" i="1"/>
  <c r="AC574" i="1"/>
  <c r="AC575" i="1"/>
  <c r="AC576" i="1"/>
  <c r="AC581" i="1"/>
  <c r="AC589" i="1"/>
  <c r="AC590" i="1"/>
  <c r="AC591" i="1"/>
  <c r="AC592" i="1"/>
  <c r="AC593" i="1"/>
  <c r="AC594" i="1"/>
  <c r="AC595" i="1"/>
  <c r="AC596" i="1"/>
  <c r="AC598" i="1"/>
  <c r="AC600" i="1"/>
  <c r="AC601" i="1"/>
  <c r="AC607" i="1"/>
  <c r="AC608" i="1"/>
  <c r="AC609" i="1"/>
  <c r="AC610" i="1"/>
  <c r="AC611" i="1"/>
  <c r="AC612" i="1"/>
  <c r="AC614" i="1"/>
  <c r="AC615" i="1"/>
  <c r="AC616" i="1"/>
  <c r="AC617" i="1"/>
  <c r="AC618" i="1"/>
  <c r="AC620" i="1"/>
  <c r="AC622" i="1"/>
  <c r="AC623" i="1"/>
  <c r="AC624" i="1"/>
  <c r="AC625" i="1"/>
  <c r="AC626" i="1"/>
  <c r="AC627" i="1"/>
  <c r="AC628" i="1"/>
  <c r="AC629" i="1"/>
  <c r="AC630" i="1"/>
  <c r="AC633" i="1"/>
  <c r="AC634" i="1"/>
  <c r="AC635" i="1"/>
  <c r="AC638" i="1"/>
  <c r="AC640" i="1"/>
  <c r="AC641" i="1"/>
  <c r="AC643" i="1"/>
  <c r="AC645" i="1"/>
  <c r="AC646" i="1"/>
  <c r="AC647" i="1"/>
  <c r="AC648" i="1"/>
  <c r="AC649" i="1"/>
  <c r="AC650" i="1"/>
  <c r="AC651" i="1"/>
  <c r="AC652" i="1"/>
  <c r="AC653" i="1"/>
  <c r="AC654" i="1"/>
  <c r="AC656" i="1"/>
  <c r="AC657" i="1"/>
  <c r="AC658" i="1"/>
  <c r="AC659" i="1"/>
  <c r="AC660" i="1"/>
  <c r="AC661" i="1"/>
  <c r="AC662" i="1"/>
  <c r="AC663" i="1"/>
  <c r="AC664" i="1"/>
  <c r="AC665" i="1"/>
  <c r="AC666" i="1"/>
  <c r="AC667" i="1"/>
  <c r="AC668" i="1"/>
  <c r="AC669" i="1"/>
  <c r="AC670" i="1"/>
  <c r="AC671" i="1"/>
  <c r="AC672" i="1"/>
  <c r="AC673" i="1"/>
  <c r="AC674" i="1"/>
  <c r="AC675" i="1"/>
  <c r="AC676" i="1"/>
  <c r="AC683" i="1"/>
  <c r="AC684" i="1"/>
  <c r="AC686" i="1"/>
  <c r="AC687" i="1"/>
  <c r="AC688" i="1"/>
  <c r="AC689" i="1"/>
  <c r="AC690" i="1"/>
  <c r="AC691" i="1"/>
  <c r="AC692" i="1"/>
  <c r="AC693" i="1"/>
  <c r="AC694" i="1"/>
  <c r="AC695" i="1"/>
  <c r="AC696" i="1"/>
  <c r="AC697" i="1"/>
  <c r="AC698" i="1"/>
  <c r="AC699" i="1"/>
  <c r="AC700" i="1"/>
  <c r="AC701" i="1"/>
  <c r="AC703" i="1"/>
  <c r="AC704" i="1"/>
  <c r="AC705" i="1"/>
  <c r="AC706" i="1"/>
  <c r="AC707" i="1"/>
  <c r="AC708" i="1"/>
  <c r="AC709" i="1"/>
  <c r="AC710" i="1"/>
  <c r="AC711" i="1"/>
  <c r="AC712" i="1"/>
  <c r="AC713" i="1"/>
  <c r="AC714" i="1"/>
  <c r="AC715" i="1"/>
  <c r="AC716" i="1"/>
  <c r="AC718" i="1"/>
  <c r="AC721" i="1"/>
  <c r="AC724" i="1"/>
  <c r="AC727" i="1"/>
  <c r="AC728" i="1"/>
  <c r="AC732" i="1"/>
  <c r="AC733" i="1"/>
  <c r="AC734" i="1"/>
  <c r="AC735" i="1"/>
  <c r="AC736" i="1"/>
  <c r="AC737" i="1"/>
  <c r="AC738" i="1"/>
  <c r="AC744" i="1"/>
  <c r="AC745" i="1"/>
  <c r="AC746" i="1"/>
  <c r="AC748" i="1"/>
  <c r="AC749" i="1"/>
  <c r="AC750" i="1"/>
  <c r="AC751" i="1"/>
  <c r="AC752" i="1"/>
  <c r="AC753" i="1"/>
  <c r="AC754" i="1"/>
  <c r="AC755" i="1"/>
  <c r="AC756" i="1"/>
  <c r="AC758" i="1"/>
  <c r="AC760" i="1"/>
  <c r="AC762" i="1"/>
  <c r="AC770" i="1"/>
  <c r="AC771" i="1"/>
  <c r="AC772" i="1"/>
  <c r="AC773" i="1"/>
  <c r="AC775" i="1"/>
  <c r="AC779" i="1"/>
  <c r="AC781" i="1"/>
  <c r="AC782" i="1"/>
  <c r="AC783" i="1"/>
  <c r="AC786" i="1"/>
  <c r="AC791" i="1"/>
  <c r="AC792" i="1"/>
  <c r="AC793" i="1"/>
  <c r="AC794" i="1"/>
  <c r="AC795" i="1"/>
  <c r="AC797" i="1"/>
  <c r="AC798" i="1"/>
  <c r="AC800" i="1"/>
  <c r="AC803" i="1"/>
  <c r="AC804" i="1"/>
  <c r="AC805" i="1"/>
  <c r="AC806" i="1"/>
  <c r="AC807" i="1"/>
  <c r="AC808" i="1"/>
  <c r="AC809" i="1"/>
  <c r="AC810" i="1"/>
  <c r="AC811" i="1"/>
  <c r="AC812" i="1"/>
  <c r="AC813" i="1"/>
  <c r="AC814" i="1"/>
  <c r="AC815" i="1"/>
  <c r="AC816" i="1"/>
  <c r="AC817" i="1"/>
  <c r="AC819" i="1"/>
  <c r="AC822" i="1"/>
  <c r="AC825" i="1"/>
  <c r="AC826" i="1"/>
  <c r="AC832" i="1"/>
  <c r="AC833" i="1"/>
  <c r="AC834" i="1"/>
  <c r="AC835" i="1"/>
  <c r="AC836" i="1"/>
  <c r="AC837" i="1"/>
  <c r="AC838" i="1"/>
  <c r="AC839" i="1"/>
  <c r="AC840" i="1"/>
  <c r="AC841" i="1"/>
  <c r="AC842" i="1"/>
  <c r="AC843" i="1"/>
  <c r="AC844" i="1"/>
  <c r="AC845" i="1"/>
  <c r="AC849" i="1"/>
  <c r="AC851" i="1"/>
  <c r="AC852" i="1"/>
  <c r="AC854" i="1"/>
  <c r="AC861" i="1"/>
  <c r="AC865" i="1"/>
  <c r="AC868" i="1"/>
  <c r="AC869" i="1"/>
  <c r="AC870" i="1"/>
  <c r="AC871" i="1"/>
  <c r="AC877" i="1"/>
  <c r="AC883" i="1"/>
  <c r="AC884" i="1"/>
  <c r="AC885" i="1"/>
  <c r="AC886" i="1"/>
  <c r="AC887" i="1"/>
  <c r="AC888" i="1"/>
  <c r="AC889" i="1"/>
  <c r="AC890" i="1"/>
  <c r="AC891" i="1"/>
  <c r="AC893" i="1"/>
  <c r="AC894" i="1"/>
  <c r="AC895" i="1"/>
  <c r="AC896" i="1"/>
  <c r="AC898" i="1"/>
  <c r="AC900" i="1"/>
  <c r="AC901" i="1"/>
  <c r="AC902" i="1"/>
  <c r="AC903" i="1"/>
  <c r="AC904" i="1"/>
  <c r="AC909" i="1"/>
  <c r="AC910" i="1"/>
  <c r="AC911" i="1"/>
  <c r="AC912" i="1"/>
  <c r="AC913" i="1"/>
  <c r="AC914" i="1"/>
  <c r="AC915" i="1"/>
  <c r="AC916" i="1"/>
  <c r="AC918" i="1"/>
  <c r="AC920" i="1"/>
  <c r="F151" i="1" l="1"/>
  <c r="I151" i="1"/>
  <c r="F310" i="1"/>
  <c r="I310" i="1"/>
  <c r="F254" i="1"/>
  <c r="I254" i="1"/>
  <c r="F197" i="1"/>
  <c r="I197" i="1"/>
  <c r="F21" i="1"/>
  <c r="I23" i="1"/>
  <c r="F371" i="1"/>
  <c r="I371" i="1"/>
  <c r="F281" i="1"/>
  <c r="I281" i="1"/>
  <c r="F808" i="1"/>
  <c r="H807" i="1"/>
  <c r="I807" i="1"/>
  <c r="I808" i="1"/>
  <c r="H806" i="1"/>
  <c r="F806" i="1"/>
  <c r="AF175" i="1" l="1"/>
  <c r="AG175" i="1"/>
  <c r="AI175" i="1"/>
  <c r="AJ175" i="1"/>
  <c r="I175" i="1"/>
  <c r="Y175" i="1"/>
  <c r="AF174" i="1"/>
  <c r="AG174" i="1"/>
  <c r="AI174" i="1"/>
  <c r="AJ174" i="1"/>
  <c r="Y174" i="1"/>
  <c r="I174" i="1"/>
  <c r="Y576" i="1"/>
  <c r="AF576" i="1"/>
  <c r="AG576" i="1"/>
  <c r="AI576" i="1"/>
  <c r="AJ576" i="1"/>
  <c r="Y610" i="1"/>
  <c r="AF610" i="1"/>
  <c r="AG610" i="1"/>
  <c r="AI610" i="1"/>
  <c r="AJ610" i="1"/>
  <c r="AF609" i="1"/>
  <c r="AG609" i="1"/>
  <c r="AI609" i="1"/>
  <c r="AJ609" i="1"/>
  <c r="H609" i="1"/>
  <c r="Y609" i="1"/>
  <c r="AF611" i="1"/>
  <c r="AG611" i="1"/>
  <c r="AI611" i="1"/>
  <c r="AJ611" i="1"/>
  <c r="Y611" i="1"/>
  <c r="I803" i="1"/>
  <c r="AF541" i="1"/>
  <c r="AG541" i="1"/>
  <c r="AI541" i="1"/>
  <c r="AJ541" i="1"/>
  <c r="Y541" i="1"/>
  <c r="H541" i="1"/>
  <c r="AI542" i="1"/>
  <c r="AF575" i="1"/>
  <c r="AG575" i="1"/>
  <c r="AI575" i="1"/>
  <c r="AJ575" i="1"/>
  <c r="I575" i="1"/>
  <c r="Y575" i="1"/>
  <c r="AF341" i="1"/>
  <c r="AG341" i="1"/>
  <c r="AI341" i="1"/>
  <c r="AJ341" i="1"/>
  <c r="Y341" i="1"/>
  <c r="H341" i="1"/>
  <c r="I571" i="1"/>
  <c r="H571" i="1"/>
  <c r="Y571" i="1"/>
  <c r="AF571" i="1"/>
  <c r="AG571" i="1"/>
  <c r="AI571" i="1"/>
  <c r="AJ571" i="1"/>
  <c r="Y568" i="1"/>
  <c r="H568" i="1"/>
  <c r="AF568" i="1"/>
  <c r="AG568" i="1"/>
  <c r="AI568" i="1"/>
  <c r="AJ568" i="1"/>
  <c r="AF608" i="1"/>
  <c r="AG608" i="1"/>
  <c r="AI608" i="1"/>
  <c r="AJ608" i="1"/>
  <c r="Y608" i="1"/>
  <c r="Y61" i="1"/>
  <c r="I219" i="1"/>
  <c r="Y219" i="1"/>
  <c r="AF219" i="1"/>
  <c r="AG219" i="1"/>
  <c r="AI219" i="1"/>
  <c r="AJ219" i="1"/>
  <c r="H14" i="1"/>
  <c r="Y14" i="1"/>
  <c r="AF14" i="1"/>
  <c r="AG14" i="1"/>
  <c r="AI14" i="1"/>
  <c r="AJ14" i="1"/>
  <c r="AF217" i="1"/>
  <c r="AI217" i="1"/>
  <c r="AJ217" i="1"/>
  <c r="Y217" i="1"/>
  <c r="H217" i="1"/>
  <c r="AF76" i="1"/>
  <c r="AG76" i="1"/>
  <c r="AI76" i="1"/>
  <c r="AJ76" i="1"/>
  <c r="H76" i="1"/>
  <c r="Y76" i="1"/>
  <c r="Y290" i="1"/>
  <c r="AF284" i="1"/>
  <c r="AG284" i="1"/>
  <c r="AI284" i="1"/>
  <c r="AJ284" i="1"/>
  <c r="H284" i="1"/>
  <c r="Y284" i="1"/>
  <c r="H798" i="1"/>
  <c r="AF294" i="1"/>
  <c r="AG294" i="1"/>
  <c r="AI294" i="1"/>
  <c r="AJ294" i="1"/>
  <c r="I294" i="1"/>
  <c r="Y294" i="1"/>
  <c r="AH174" i="1" l="1"/>
  <c r="AK609" i="1"/>
  <c r="AH610" i="1"/>
  <c r="AK568" i="1"/>
  <c r="AK174" i="1"/>
  <c r="AH609" i="1"/>
  <c r="H174" i="1"/>
  <c r="AK610" i="1"/>
  <c r="AK541" i="1"/>
  <c r="AH541" i="1"/>
  <c r="AH571" i="1"/>
  <c r="AK175" i="1"/>
  <c r="AH341" i="1"/>
  <c r="AK571" i="1"/>
  <c r="H175" i="1"/>
  <c r="H803" i="1"/>
  <c r="I610" i="1"/>
  <c r="H610" i="1"/>
  <c r="H575" i="1"/>
  <c r="AK575" i="1"/>
  <c r="AK611" i="1"/>
  <c r="AH576" i="1"/>
  <c r="AH575" i="1"/>
  <c r="I609" i="1"/>
  <c r="I541" i="1"/>
  <c r="AH611" i="1"/>
  <c r="AK341" i="1"/>
  <c r="AH568" i="1"/>
  <c r="I341" i="1"/>
  <c r="I568" i="1"/>
  <c r="AK576" i="1"/>
  <c r="AK219" i="1"/>
  <c r="AH175" i="1"/>
  <c r="I611" i="1"/>
  <c r="I576" i="1"/>
  <c r="H611" i="1"/>
  <c r="H576" i="1"/>
  <c r="I805" i="1"/>
  <c r="H805" i="1"/>
  <c r="I804" i="1"/>
  <c r="H804" i="1"/>
  <c r="I800" i="1"/>
  <c r="H800" i="1"/>
  <c r="I799" i="1"/>
  <c r="H799" i="1"/>
  <c r="AK14" i="1"/>
  <c r="AH608" i="1"/>
  <c r="AK608" i="1"/>
  <c r="I608" i="1"/>
  <c r="H608" i="1"/>
  <c r="I14" i="1"/>
  <c r="H219" i="1"/>
  <c r="AH14" i="1"/>
  <c r="AH219" i="1"/>
  <c r="AH76" i="1"/>
  <c r="AH217" i="1"/>
  <c r="I217" i="1"/>
  <c r="H294" i="1"/>
  <c r="AK284" i="1"/>
  <c r="AH284" i="1"/>
  <c r="I76" i="1"/>
  <c r="AK76" i="1"/>
  <c r="AK217" i="1"/>
  <c r="AK294" i="1"/>
  <c r="I798" i="1"/>
  <c r="I284" i="1"/>
  <c r="AH294" i="1"/>
  <c r="AN568" i="1" l="1"/>
  <c r="AN609" i="1"/>
  <c r="AN174" i="1"/>
  <c r="AN175" i="1"/>
  <c r="AN610" i="1"/>
  <c r="AN541" i="1"/>
  <c r="AN341" i="1"/>
  <c r="AN571" i="1"/>
  <c r="AN219" i="1"/>
  <c r="AN575" i="1"/>
  <c r="AN608" i="1"/>
  <c r="AN576" i="1"/>
  <c r="AN611" i="1"/>
  <c r="AN14" i="1"/>
  <c r="AN76" i="1"/>
  <c r="AN217" i="1"/>
  <c r="AN284" i="1"/>
  <c r="AN294" i="1"/>
  <c r="H797" i="1" l="1"/>
  <c r="AG226" i="1"/>
  <c r="AI226" i="1"/>
  <c r="AJ226" i="1"/>
  <c r="H226" i="1"/>
  <c r="Y226" i="1"/>
  <c r="H542" i="1"/>
  <c r="Y542" i="1"/>
  <c r="AF542" i="1"/>
  <c r="AG542" i="1"/>
  <c r="AJ542" i="1"/>
  <c r="AK542" i="1" s="1"/>
  <c r="AF300" i="1"/>
  <c r="AH300" i="1" s="1"/>
  <c r="Y300" i="1"/>
  <c r="I188" i="1"/>
  <c r="Y188" i="1"/>
  <c r="AF188" i="1"/>
  <c r="AG188" i="1"/>
  <c r="AI188" i="1"/>
  <c r="AJ188" i="1"/>
  <c r="I793" i="1"/>
  <c r="I794" i="1"/>
  <c r="H574" i="1"/>
  <c r="Y574" i="1"/>
  <c r="AF574" i="1"/>
  <c r="AG574" i="1"/>
  <c r="AI574" i="1"/>
  <c r="AJ574" i="1"/>
  <c r="AF218" i="1"/>
  <c r="AG218" i="1"/>
  <c r="AI218" i="1"/>
  <c r="AJ218" i="1"/>
  <c r="H218" i="1"/>
  <c r="Y218" i="1"/>
  <c r="AI231" i="1"/>
  <c r="AK231" i="1" s="1"/>
  <c r="AN231" i="1" s="1"/>
  <c r="I231" i="1"/>
  <c r="H231" i="1"/>
  <c r="AI370" i="1"/>
  <c r="AK370" i="1" s="1"/>
  <c r="AN370" i="1" s="1"/>
  <c r="H791" i="1"/>
  <c r="AH218" i="1" l="1"/>
  <c r="I797" i="1"/>
  <c r="AK226" i="1"/>
  <c r="AK188" i="1"/>
  <c r="AH542" i="1"/>
  <c r="AN542" i="1" s="1"/>
  <c r="AH188" i="1"/>
  <c r="AH574" i="1"/>
  <c r="H188" i="1"/>
  <c r="I542" i="1"/>
  <c r="AK574" i="1"/>
  <c r="AH226" i="1"/>
  <c r="I226" i="1"/>
  <c r="H794" i="1"/>
  <c r="H793" i="1"/>
  <c r="I574" i="1"/>
  <c r="AK218" i="1"/>
  <c r="I795" i="1"/>
  <c r="H795" i="1"/>
  <c r="I792" i="1"/>
  <c r="H792" i="1"/>
  <c r="I218" i="1"/>
  <c r="I791" i="1"/>
  <c r="H786" i="1"/>
  <c r="H782" i="1"/>
  <c r="AJ783" i="1"/>
  <c r="AI783" i="1"/>
  <c r="AG783" i="1"/>
  <c r="AF783" i="1"/>
  <c r="Y781" i="1"/>
  <c r="Y782" i="1"/>
  <c r="Y783" i="1"/>
  <c r="I784" i="1"/>
  <c r="I781" i="1"/>
  <c r="H772" i="1"/>
  <c r="H773" i="1"/>
  <c r="H775" i="1"/>
  <c r="H771" i="1"/>
  <c r="AF290" i="1"/>
  <c r="AG290" i="1"/>
  <c r="AI290" i="1"/>
  <c r="AJ290" i="1"/>
  <c r="H770" i="1"/>
  <c r="AN574" i="1" l="1"/>
  <c r="AN226" i="1"/>
  <c r="AN188" i="1"/>
  <c r="AN218" i="1"/>
  <c r="I782" i="1"/>
  <c r="H781" i="1"/>
  <c r="H784" i="1"/>
  <c r="AK783" i="1"/>
  <c r="I786" i="1"/>
  <c r="AH783" i="1"/>
  <c r="I783" i="1"/>
  <c r="H783" i="1"/>
  <c r="I787" i="1"/>
  <c r="H787" i="1"/>
  <c r="I779" i="1"/>
  <c r="H779" i="1"/>
  <c r="I776" i="1"/>
  <c r="H776" i="1"/>
  <c r="AK290" i="1"/>
  <c r="I775" i="1"/>
  <c r="I773" i="1"/>
  <c r="I772" i="1"/>
  <c r="I771" i="1"/>
  <c r="AH290" i="1"/>
  <c r="I290" i="1"/>
  <c r="H290" i="1"/>
  <c r="I770" i="1"/>
  <c r="AN783" i="1" l="1"/>
  <c r="AN290" i="1"/>
  <c r="Y770" i="1"/>
  <c r="I257" i="1"/>
  <c r="Y257" i="1"/>
  <c r="AF257" i="1"/>
  <c r="AG257" i="1"/>
  <c r="AI257" i="1"/>
  <c r="AJ257" i="1"/>
  <c r="Y173" i="1"/>
  <c r="AF173" i="1"/>
  <c r="AG173" i="1"/>
  <c r="AI173" i="1"/>
  <c r="AJ173" i="1"/>
  <c r="I760" i="1"/>
  <c r="I758" i="1"/>
  <c r="I756" i="1"/>
  <c r="I748" i="1"/>
  <c r="I749" i="1"/>
  <c r="I750" i="1"/>
  <c r="I751" i="1"/>
  <c r="I752" i="1"/>
  <c r="I753" i="1"/>
  <c r="I754" i="1"/>
  <c r="H755" i="1"/>
  <c r="AH257" i="1" l="1"/>
  <c r="AH173" i="1"/>
  <c r="H750" i="1"/>
  <c r="H749" i="1"/>
  <c r="AK257" i="1"/>
  <c r="H748" i="1"/>
  <c r="H257" i="1"/>
  <c r="AK173" i="1"/>
  <c r="I173" i="1"/>
  <c r="H173" i="1"/>
  <c r="I761" i="1"/>
  <c r="H761" i="1"/>
  <c r="I762" i="1"/>
  <c r="H762" i="1"/>
  <c r="H751" i="1"/>
  <c r="H760" i="1"/>
  <c r="H753" i="1"/>
  <c r="H758" i="1"/>
  <c r="H754" i="1"/>
  <c r="H752" i="1"/>
  <c r="H756" i="1"/>
  <c r="I755" i="1"/>
  <c r="I745" i="1"/>
  <c r="H746" i="1"/>
  <c r="H747" i="1"/>
  <c r="I744" i="1"/>
  <c r="I743" i="1"/>
  <c r="I511" i="1"/>
  <c r="Y511" i="1"/>
  <c r="AF511" i="1"/>
  <c r="AG511" i="1"/>
  <c r="AI511" i="1"/>
  <c r="AJ511" i="1"/>
  <c r="Y320" i="1"/>
  <c r="Y203" i="1"/>
  <c r="AF203" i="1"/>
  <c r="AG203" i="1"/>
  <c r="AI203" i="1"/>
  <c r="AJ203" i="1"/>
  <c r="Y737" i="1"/>
  <c r="Y738" i="1"/>
  <c r="Y742" i="1"/>
  <c r="I737" i="1"/>
  <c r="I738" i="1"/>
  <c r="I742" i="1"/>
  <c r="I736" i="1"/>
  <c r="AF412" i="1"/>
  <c r="AG412" i="1"/>
  <c r="AI412" i="1"/>
  <c r="AJ412" i="1"/>
  <c r="Y412" i="1"/>
  <c r="AF656" i="1"/>
  <c r="AG656" i="1"/>
  <c r="AI656" i="1"/>
  <c r="AJ656" i="1"/>
  <c r="Y656" i="1"/>
  <c r="I656" i="1"/>
  <c r="AN257" i="1" l="1"/>
  <c r="AN173" i="1"/>
  <c r="I746" i="1"/>
  <c r="I747" i="1"/>
  <c r="AH511" i="1"/>
  <c r="AH203" i="1"/>
  <c r="H745" i="1"/>
  <c r="H738" i="1"/>
  <c r="AK203" i="1"/>
  <c r="H511" i="1"/>
  <c r="H737" i="1"/>
  <c r="AK511" i="1"/>
  <c r="H744" i="1"/>
  <c r="H742" i="1"/>
  <c r="I203" i="1"/>
  <c r="H743" i="1"/>
  <c r="H203" i="1"/>
  <c r="H412" i="1"/>
  <c r="AH412" i="1"/>
  <c r="H656" i="1"/>
  <c r="AK656" i="1"/>
  <c r="AK412" i="1"/>
  <c r="H736" i="1"/>
  <c r="I412" i="1"/>
  <c r="AH656" i="1"/>
  <c r="AN203" i="1" l="1"/>
  <c r="AN511" i="1"/>
  <c r="AN656" i="1"/>
  <c r="AN412" i="1"/>
  <c r="I734" i="1" l="1"/>
  <c r="I735" i="1"/>
  <c r="I732" i="1"/>
  <c r="I733" i="1"/>
  <c r="AI300" i="1"/>
  <c r="AK300" i="1" s="1"/>
  <c r="AN300" i="1" s="1"/>
  <c r="H735" i="1" l="1"/>
  <c r="H734" i="1"/>
  <c r="H733" i="1"/>
  <c r="H732" i="1"/>
  <c r="I727" i="1"/>
  <c r="H725" i="1"/>
  <c r="I724" i="1"/>
  <c r="AF153" i="1"/>
  <c r="AG153" i="1"/>
  <c r="AI153" i="1"/>
  <c r="AJ153" i="1"/>
  <c r="Y153" i="1"/>
  <c r="AF384" i="1"/>
  <c r="AG384" i="1"/>
  <c r="AI384" i="1"/>
  <c r="AJ384" i="1"/>
  <c r="Y384" i="1"/>
  <c r="H384" i="1"/>
  <c r="AF320" i="1"/>
  <c r="AG320" i="1"/>
  <c r="AI320" i="1"/>
  <c r="AJ320" i="1"/>
  <c r="I320" i="1"/>
  <c r="I60" i="1"/>
  <c r="Y60" i="1"/>
  <c r="AF60" i="1"/>
  <c r="AG60" i="1"/>
  <c r="AI60" i="1"/>
  <c r="AJ60" i="1"/>
  <c r="AJ121" i="1"/>
  <c r="H721" i="1"/>
  <c r="AF518" i="1"/>
  <c r="AG518" i="1"/>
  <c r="AI518" i="1"/>
  <c r="AJ518" i="1"/>
  <c r="I518" i="1"/>
  <c r="Y518" i="1"/>
  <c r="I728" i="1" l="1"/>
  <c r="H728" i="1"/>
  <c r="I725" i="1"/>
  <c r="H727" i="1"/>
  <c r="H724" i="1"/>
  <c r="AK153" i="1"/>
  <c r="AK384" i="1"/>
  <c r="AH153" i="1"/>
  <c r="AH60" i="1"/>
  <c r="AH384" i="1"/>
  <c r="I153" i="1"/>
  <c r="H60" i="1"/>
  <c r="H153" i="1"/>
  <c r="AK320" i="1"/>
  <c r="I384" i="1"/>
  <c r="AH320" i="1"/>
  <c r="H320" i="1"/>
  <c r="AK60" i="1"/>
  <c r="I721" i="1"/>
  <c r="AK518" i="1"/>
  <c r="H518" i="1"/>
  <c r="AH518" i="1"/>
  <c r="AN60" i="1" l="1"/>
  <c r="AN153" i="1"/>
  <c r="AN384" i="1"/>
  <c r="AN320" i="1"/>
  <c r="AN518" i="1"/>
  <c r="I718" i="1" l="1"/>
  <c r="I716" i="1"/>
  <c r="AF77" i="1"/>
  <c r="AG77" i="1"/>
  <c r="AI77" i="1"/>
  <c r="AJ77" i="1"/>
  <c r="Y77" i="1"/>
  <c r="H710" i="1"/>
  <c r="H711" i="1"/>
  <c r="H712" i="1"/>
  <c r="H713" i="1"/>
  <c r="H714" i="1"/>
  <c r="H715" i="1"/>
  <c r="H709" i="1"/>
  <c r="Y709" i="1"/>
  <c r="Y710" i="1"/>
  <c r="Y711" i="1"/>
  <c r="Y712" i="1"/>
  <c r="Y713" i="1"/>
  <c r="Y714" i="1"/>
  <c r="Y715" i="1"/>
  <c r="Y716" i="1"/>
  <c r="Y718" i="1"/>
  <c r="Y721" i="1"/>
  <c r="Y724" i="1"/>
  <c r="Y725" i="1"/>
  <c r="Y727" i="1"/>
  <c r="Y728" i="1"/>
  <c r="Y732" i="1"/>
  <c r="Y733" i="1"/>
  <c r="Y734" i="1"/>
  <c r="Y735" i="1"/>
  <c r="Y736" i="1"/>
  <c r="Y743" i="1"/>
  <c r="Y744" i="1"/>
  <c r="Y745" i="1"/>
  <c r="Y746" i="1"/>
  <c r="Y747" i="1"/>
  <c r="Y748" i="1"/>
  <c r="Y749" i="1"/>
  <c r="Y750" i="1"/>
  <c r="Y751" i="1"/>
  <c r="Y752" i="1"/>
  <c r="Y753" i="1"/>
  <c r="Y754" i="1"/>
  <c r="Y755" i="1"/>
  <c r="Y756" i="1"/>
  <c r="Y758" i="1"/>
  <c r="Y760" i="1"/>
  <c r="Y761" i="1"/>
  <c r="Y762" i="1"/>
  <c r="Y771" i="1"/>
  <c r="Y772" i="1"/>
  <c r="Y773" i="1"/>
  <c r="Y775" i="1"/>
  <c r="Y776" i="1"/>
  <c r="Y779" i="1"/>
  <c r="Y784" i="1"/>
  <c r="Y786" i="1"/>
  <c r="Y787" i="1"/>
  <c r="Y791" i="1"/>
  <c r="Y792" i="1"/>
  <c r="Y793" i="1"/>
  <c r="Y794" i="1"/>
  <c r="Y795" i="1"/>
  <c r="Y797" i="1"/>
  <c r="Y798" i="1"/>
  <c r="Y799" i="1"/>
  <c r="Y800" i="1"/>
  <c r="Y803" i="1"/>
  <c r="Y804" i="1"/>
  <c r="Y805" i="1"/>
  <c r="Y806" i="1"/>
  <c r="Y807" i="1"/>
  <c r="Y808" i="1"/>
  <c r="Y809" i="1"/>
  <c r="Y810" i="1"/>
  <c r="Y811" i="1"/>
  <c r="Y812" i="1"/>
  <c r="Y813" i="1"/>
  <c r="Y814" i="1"/>
  <c r="Y815" i="1"/>
  <c r="Y816" i="1"/>
  <c r="Y817" i="1"/>
  <c r="Y822" i="1"/>
  <c r="Y825" i="1"/>
  <c r="Y826" i="1"/>
  <c r="Y832" i="1"/>
  <c r="Y833" i="1"/>
  <c r="Y834" i="1"/>
  <c r="Y835" i="1"/>
  <c r="Y836" i="1"/>
  <c r="Y837" i="1"/>
  <c r="Y838" i="1"/>
  <c r="Y839" i="1"/>
  <c r="Y840" i="1"/>
  <c r="Y841" i="1"/>
  <c r="Y842" i="1"/>
  <c r="Y843" i="1"/>
  <c r="Y844" i="1"/>
  <c r="Y845" i="1"/>
  <c r="Y849" i="1"/>
  <c r="Y851" i="1"/>
  <c r="Y852" i="1"/>
  <c r="Y854" i="1"/>
  <c r="Y861" i="1"/>
  <c r="Y863" i="1"/>
  <c r="Y865" i="1"/>
  <c r="Y868" i="1"/>
  <c r="Y877" i="1"/>
  <c r="Y883" i="1"/>
  <c r="Y884" i="1"/>
  <c r="Y885" i="1"/>
  <c r="Y886" i="1"/>
  <c r="Y889" i="1"/>
  <c r="Y890" i="1"/>
  <c r="Y891" i="1"/>
  <c r="Y893" i="1"/>
  <c r="Y894" i="1"/>
  <c r="Y895" i="1"/>
  <c r="Y896" i="1"/>
  <c r="Y898" i="1"/>
  <c r="Y900" i="1"/>
  <c r="Y901" i="1"/>
  <c r="Y902" i="1"/>
  <c r="Y903" i="1"/>
  <c r="Y904" i="1"/>
  <c r="Y909" i="1"/>
  <c r="Y910" i="1"/>
  <c r="Y911" i="1"/>
  <c r="Y912" i="1"/>
  <c r="Y913" i="1"/>
  <c r="Y914" i="1"/>
  <c r="Y915" i="1"/>
  <c r="Y916" i="1"/>
  <c r="Y917" i="1"/>
  <c r="Y918" i="1"/>
  <c r="Y919" i="1"/>
  <c r="I708" i="1"/>
  <c r="Y707" i="1"/>
  <c r="Y708" i="1"/>
  <c r="I707" i="1"/>
  <c r="Y706" i="1"/>
  <c r="H178" i="1"/>
  <c r="Y178" i="1"/>
  <c r="AF178" i="1"/>
  <c r="AG178" i="1"/>
  <c r="AI178" i="1"/>
  <c r="AJ178" i="1"/>
  <c r="I75" i="1"/>
  <c r="Y75" i="1"/>
  <c r="AF75" i="1"/>
  <c r="AG75" i="1"/>
  <c r="AI75" i="1"/>
  <c r="AJ75" i="1"/>
  <c r="I314" i="1"/>
  <c r="Y314" i="1"/>
  <c r="AF314" i="1"/>
  <c r="AG314" i="1"/>
  <c r="AI314" i="1"/>
  <c r="AJ314" i="1"/>
  <c r="H556" i="1"/>
  <c r="Y556" i="1"/>
  <c r="AF556" i="1"/>
  <c r="AG556" i="1"/>
  <c r="AI556" i="1"/>
  <c r="AJ556" i="1"/>
  <c r="Y705" i="1"/>
  <c r="Y703" i="1"/>
  <c r="Y704" i="1"/>
  <c r="AF704" i="1"/>
  <c r="AG704" i="1"/>
  <c r="AI704" i="1"/>
  <c r="AJ704" i="1"/>
  <c r="Y700" i="1"/>
  <c r="AF700" i="1"/>
  <c r="AG700" i="1"/>
  <c r="AI700" i="1"/>
  <c r="AJ700" i="1"/>
  <c r="I699" i="1"/>
  <c r="Y699" i="1"/>
  <c r="AF699" i="1"/>
  <c r="AG699" i="1"/>
  <c r="AI699" i="1"/>
  <c r="AJ699" i="1"/>
  <c r="H30" i="1"/>
  <c r="Y30" i="1"/>
  <c r="AF30" i="1"/>
  <c r="AG30" i="1"/>
  <c r="AI30" i="1"/>
  <c r="AJ30" i="1"/>
  <c r="Y697" i="1"/>
  <c r="Y698" i="1"/>
  <c r="Y701" i="1"/>
  <c r="Y702" i="1"/>
  <c r="D695" i="1"/>
  <c r="D694" i="1"/>
  <c r="D693" i="1"/>
  <c r="D692" i="1"/>
  <c r="D691" i="1"/>
  <c r="D690" i="1"/>
  <c r="D689" i="1"/>
  <c r="D688" i="1"/>
  <c r="I688" i="1"/>
  <c r="I689" i="1"/>
  <c r="I690" i="1"/>
  <c r="I691" i="1"/>
  <c r="I692" i="1"/>
  <c r="I693" i="1"/>
  <c r="I694" i="1"/>
  <c r="I695" i="1"/>
  <c r="AJ689" i="1"/>
  <c r="AJ690" i="1"/>
  <c r="AJ691" i="1"/>
  <c r="AJ692" i="1"/>
  <c r="AJ693" i="1"/>
  <c r="AJ694" i="1"/>
  <c r="AJ695" i="1"/>
  <c r="AI689" i="1"/>
  <c r="AI690" i="1"/>
  <c r="AI691" i="1"/>
  <c r="AI692" i="1"/>
  <c r="AI693" i="1"/>
  <c r="AI694" i="1"/>
  <c r="AI695" i="1"/>
  <c r="AG689" i="1"/>
  <c r="AG690" i="1"/>
  <c r="AG691" i="1"/>
  <c r="AG692" i="1"/>
  <c r="AG693" i="1"/>
  <c r="AG694" i="1"/>
  <c r="AG695" i="1"/>
  <c r="AF689" i="1"/>
  <c r="AF690" i="1"/>
  <c r="AF691" i="1"/>
  <c r="AF692" i="1"/>
  <c r="AF693" i="1"/>
  <c r="AF694" i="1"/>
  <c r="AF695" i="1"/>
  <c r="Y688" i="1"/>
  <c r="Y689" i="1"/>
  <c r="Y690" i="1"/>
  <c r="Y691" i="1"/>
  <c r="Y692" i="1"/>
  <c r="Y693" i="1"/>
  <c r="Y694" i="1"/>
  <c r="Y695" i="1"/>
  <c r="Y150" i="1"/>
  <c r="AF150" i="1"/>
  <c r="AG150" i="1"/>
  <c r="AI150" i="1"/>
  <c r="AJ150" i="1"/>
  <c r="I686" i="1"/>
  <c r="H687" i="1"/>
  <c r="Y686" i="1"/>
  <c r="Y687" i="1"/>
  <c r="H274" i="1"/>
  <c r="Y274" i="1"/>
  <c r="AF274" i="1"/>
  <c r="AG274" i="1"/>
  <c r="AI274" i="1"/>
  <c r="AJ274" i="1"/>
  <c r="I684" i="1"/>
  <c r="Y679" i="1"/>
  <c r="Y680" i="1"/>
  <c r="Y681" i="1"/>
  <c r="Y682" i="1"/>
  <c r="Y683" i="1"/>
  <c r="Y684" i="1"/>
  <c r="H718" i="1" l="1"/>
  <c r="AK77" i="1"/>
  <c r="H716" i="1"/>
  <c r="AH77" i="1"/>
  <c r="I77" i="1"/>
  <c r="H77" i="1"/>
  <c r="H689" i="1"/>
  <c r="AH704" i="1"/>
  <c r="AH556" i="1"/>
  <c r="H688" i="1"/>
  <c r="H75" i="1"/>
  <c r="H693" i="1"/>
  <c r="AK75" i="1"/>
  <c r="H691" i="1"/>
  <c r="AK699" i="1"/>
  <c r="AH700" i="1"/>
  <c r="AK314" i="1"/>
  <c r="I715" i="1"/>
  <c r="I714" i="1"/>
  <c r="I713" i="1"/>
  <c r="I712" i="1"/>
  <c r="I711" i="1"/>
  <c r="I710" i="1"/>
  <c r="H690" i="1"/>
  <c r="AH699" i="1"/>
  <c r="AH692" i="1"/>
  <c r="AK690" i="1"/>
  <c r="AK30" i="1"/>
  <c r="AK704" i="1"/>
  <c r="AK700" i="1"/>
  <c r="AK178" i="1"/>
  <c r="AH690" i="1"/>
  <c r="AH75" i="1"/>
  <c r="AH178" i="1"/>
  <c r="H695" i="1"/>
  <c r="H708" i="1"/>
  <c r="I709" i="1"/>
  <c r="AK694" i="1"/>
  <c r="AH30" i="1"/>
  <c r="H699" i="1"/>
  <c r="I556" i="1"/>
  <c r="AH314" i="1"/>
  <c r="I178" i="1"/>
  <c r="H692" i="1"/>
  <c r="I30" i="1"/>
  <c r="H314" i="1"/>
  <c r="AK556" i="1"/>
  <c r="AH689" i="1"/>
  <c r="AK695" i="1"/>
  <c r="H694" i="1"/>
  <c r="AH694" i="1"/>
  <c r="AK692" i="1"/>
  <c r="AH695" i="1"/>
  <c r="AK693" i="1"/>
  <c r="AH693" i="1"/>
  <c r="AK691" i="1"/>
  <c r="I700" i="1"/>
  <c r="H707" i="1"/>
  <c r="H700" i="1"/>
  <c r="AH691" i="1"/>
  <c r="AK689" i="1"/>
  <c r="I706" i="1"/>
  <c r="H706" i="1"/>
  <c r="I703" i="1"/>
  <c r="H703" i="1"/>
  <c r="I704" i="1"/>
  <c r="H704" i="1"/>
  <c r="I705" i="1"/>
  <c r="H705" i="1"/>
  <c r="I701" i="1"/>
  <c r="H701" i="1"/>
  <c r="I698" i="1"/>
  <c r="H698" i="1"/>
  <c r="I697" i="1"/>
  <c r="H697" i="1"/>
  <c r="I702" i="1"/>
  <c r="H702" i="1"/>
  <c r="I696" i="1"/>
  <c r="H696" i="1"/>
  <c r="H150" i="1"/>
  <c r="I687" i="1"/>
  <c r="H686" i="1"/>
  <c r="AK150" i="1"/>
  <c r="AH150" i="1"/>
  <c r="AH274" i="1"/>
  <c r="I274" i="1"/>
  <c r="AK274" i="1"/>
  <c r="I150" i="1"/>
  <c r="H684" i="1"/>
  <c r="I683" i="1"/>
  <c r="D683" i="1"/>
  <c r="H682" i="1"/>
  <c r="I681" i="1"/>
  <c r="AF4" i="1"/>
  <c r="AG4" i="1"/>
  <c r="AI4" i="1"/>
  <c r="AJ4" i="1"/>
  <c r="Y4" i="1"/>
  <c r="H4" i="1"/>
  <c r="H515" i="1"/>
  <c r="Y515" i="1"/>
  <c r="AF515" i="1"/>
  <c r="AG515" i="1"/>
  <c r="AI515" i="1"/>
  <c r="AJ515" i="1"/>
  <c r="Y514" i="1"/>
  <c r="AF514" i="1"/>
  <c r="AG514" i="1"/>
  <c r="AI514" i="1"/>
  <c r="AJ514" i="1"/>
  <c r="H680" i="1"/>
  <c r="AF431" i="1"/>
  <c r="AG431" i="1"/>
  <c r="AI431" i="1"/>
  <c r="AJ431" i="1"/>
  <c r="Y431" i="1"/>
  <c r="H431" i="1"/>
  <c r="H679" i="1"/>
  <c r="Y678" i="1"/>
  <c r="I678" i="1"/>
  <c r="H677" i="1"/>
  <c r="Y319" i="1"/>
  <c r="AF319" i="1"/>
  <c r="AG319" i="1"/>
  <c r="AI319" i="1"/>
  <c r="AJ319" i="1"/>
  <c r="Y677" i="1"/>
  <c r="AN75" i="1" l="1"/>
  <c r="AN700" i="1"/>
  <c r="AN556" i="1"/>
  <c r="AN77" i="1"/>
  <c r="AN704" i="1"/>
  <c r="AN314" i="1"/>
  <c r="AN699" i="1"/>
  <c r="AN694" i="1"/>
  <c r="AN178" i="1"/>
  <c r="AN693" i="1"/>
  <c r="AN690" i="1"/>
  <c r="AN692" i="1"/>
  <c r="AN30" i="1"/>
  <c r="AN691" i="1"/>
  <c r="AN689" i="1"/>
  <c r="AN695" i="1"/>
  <c r="AN150" i="1"/>
  <c r="AN274" i="1"/>
  <c r="AK4" i="1"/>
  <c r="AH4" i="1"/>
  <c r="I4" i="1"/>
  <c r="H683" i="1"/>
  <c r="I682" i="1"/>
  <c r="H681" i="1"/>
  <c r="AH515" i="1"/>
  <c r="I514" i="1"/>
  <c r="AH514" i="1"/>
  <c r="AK515" i="1"/>
  <c r="AK514" i="1"/>
  <c r="I515" i="1"/>
  <c r="H514" i="1"/>
  <c r="AH431" i="1"/>
  <c r="AK431" i="1"/>
  <c r="I680" i="1"/>
  <c r="H319" i="1"/>
  <c r="I431" i="1"/>
  <c r="H678" i="1"/>
  <c r="AH319" i="1"/>
  <c r="I679" i="1"/>
  <c r="AK319" i="1"/>
  <c r="I319" i="1"/>
  <c r="I677" i="1"/>
  <c r="AN4" i="1" l="1"/>
  <c r="AN515" i="1"/>
  <c r="AN514" i="1"/>
  <c r="AN431" i="1"/>
  <c r="AN319" i="1"/>
  <c r="Y675" i="1"/>
  <c r="Y676" i="1"/>
  <c r="Y673" i="1"/>
  <c r="Y674" i="1"/>
  <c r="I673" i="1"/>
  <c r="H674" i="1"/>
  <c r="Y670" i="1"/>
  <c r="Y671" i="1"/>
  <c r="I667" i="1"/>
  <c r="H668" i="1"/>
  <c r="H669" i="1"/>
  <c r="Y672" i="1"/>
  <c r="AF672" i="1"/>
  <c r="AG672" i="1"/>
  <c r="AI672" i="1"/>
  <c r="AJ672" i="1"/>
  <c r="AF671" i="1"/>
  <c r="AG671" i="1"/>
  <c r="AI671" i="1"/>
  <c r="AJ671" i="1"/>
  <c r="AF670" i="1"/>
  <c r="AG670" i="1"/>
  <c r="AI670" i="1"/>
  <c r="AJ670" i="1"/>
  <c r="Y667" i="1"/>
  <c r="Y668" i="1"/>
  <c r="Y669" i="1"/>
  <c r="AF668" i="1"/>
  <c r="AG668" i="1"/>
  <c r="AI668" i="1"/>
  <c r="AJ668" i="1"/>
  <c r="AF667" i="1"/>
  <c r="AG667" i="1"/>
  <c r="AI667" i="1"/>
  <c r="AJ667" i="1"/>
  <c r="H661" i="1"/>
  <c r="Y661" i="1"/>
  <c r="I662" i="1"/>
  <c r="H663" i="1"/>
  <c r="H664" i="1"/>
  <c r="I665" i="1"/>
  <c r="H666" i="1"/>
  <c r="Y660" i="1"/>
  <c r="Y662" i="1"/>
  <c r="Y663" i="1"/>
  <c r="Y664" i="1"/>
  <c r="Y665" i="1"/>
  <c r="Y666" i="1"/>
  <c r="Y659" i="1"/>
  <c r="Y658" i="1"/>
  <c r="Y657" i="1"/>
  <c r="Y655" i="1"/>
  <c r="Y654" i="1"/>
  <c r="AF324" i="1"/>
  <c r="AF315" i="1"/>
  <c r="Y653" i="1"/>
  <c r="Y652" i="1"/>
  <c r="I649" i="1"/>
  <c r="Y650" i="1"/>
  <c r="Y651" i="1"/>
  <c r="Y648" i="1"/>
  <c r="Y649" i="1"/>
  <c r="H648" i="1"/>
  <c r="AF573" i="1"/>
  <c r="AG573" i="1"/>
  <c r="AI573" i="1"/>
  <c r="AJ573" i="1"/>
  <c r="I573" i="1"/>
  <c r="Y573" i="1"/>
  <c r="I676" i="1" l="1"/>
  <c r="H676" i="1"/>
  <c r="I675" i="1"/>
  <c r="H675" i="1"/>
  <c r="AH668" i="1"/>
  <c r="AH671" i="1"/>
  <c r="I661" i="1"/>
  <c r="H665" i="1"/>
  <c r="AK670" i="1"/>
  <c r="I674" i="1"/>
  <c r="H673" i="1"/>
  <c r="I664" i="1"/>
  <c r="I663" i="1"/>
  <c r="AK671" i="1"/>
  <c r="H662" i="1"/>
  <c r="H649" i="1"/>
  <c r="AK672" i="1"/>
  <c r="AH667" i="1"/>
  <c r="AH672" i="1"/>
  <c r="I666" i="1"/>
  <c r="AK668" i="1"/>
  <c r="AK667" i="1"/>
  <c r="AH670" i="1"/>
  <c r="H667" i="1"/>
  <c r="I672" i="1"/>
  <c r="H672" i="1"/>
  <c r="I671" i="1"/>
  <c r="H671" i="1"/>
  <c r="I670" i="1"/>
  <c r="H670" i="1"/>
  <c r="I669" i="1"/>
  <c r="I668" i="1"/>
  <c r="I660" i="1"/>
  <c r="H660" i="1"/>
  <c r="I657" i="1"/>
  <c r="H657" i="1"/>
  <c r="I658" i="1"/>
  <c r="H658" i="1"/>
  <c r="I659" i="1"/>
  <c r="H659" i="1"/>
  <c r="I654" i="1"/>
  <c r="H654" i="1"/>
  <c r="I655" i="1"/>
  <c r="H655" i="1"/>
  <c r="AK573" i="1"/>
  <c r="I648" i="1"/>
  <c r="I653" i="1"/>
  <c r="H653" i="1"/>
  <c r="I651" i="1"/>
  <c r="H651" i="1"/>
  <c r="I650" i="1"/>
  <c r="H650" i="1"/>
  <c r="I652" i="1"/>
  <c r="H652" i="1"/>
  <c r="H573" i="1"/>
  <c r="AH573" i="1"/>
  <c r="Y647" i="1"/>
  <c r="H647" i="1"/>
  <c r="Y646" i="1"/>
  <c r="I646" i="1"/>
  <c r="I645" i="1"/>
  <c r="Y645" i="1"/>
  <c r="I641" i="1"/>
  <c r="H643" i="1"/>
  <c r="Y641" i="1"/>
  <c r="Y643" i="1"/>
  <c r="AF28" i="1"/>
  <c r="AG28" i="1"/>
  <c r="AI28" i="1"/>
  <c r="AJ28" i="1"/>
  <c r="I28" i="1"/>
  <c r="Y28" i="1"/>
  <c r="I271" i="1"/>
  <c r="AF271" i="1"/>
  <c r="AG271" i="1"/>
  <c r="AI271" i="1"/>
  <c r="AJ271" i="1"/>
  <c r="AF485" i="1"/>
  <c r="AG485" i="1"/>
  <c r="AI485" i="1"/>
  <c r="AJ485" i="1"/>
  <c r="Y325" i="1"/>
  <c r="Y308" i="1"/>
  <c r="Y309" i="1"/>
  <c r="Y306" i="1"/>
  <c r="Y270" i="1"/>
  <c r="Y263" i="1"/>
  <c r="Y228" i="1"/>
  <c r="Y196" i="1"/>
  <c r="Y177" i="1"/>
  <c r="Y146" i="1"/>
  <c r="Y130" i="1"/>
  <c r="Y126" i="1"/>
  <c r="Y101" i="1"/>
  <c r="H68" i="1"/>
  <c r="Y68" i="1"/>
  <c r="AF68" i="1"/>
  <c r="AG68" i="1"/>
  <c r="AI68" i="1"/>
  <c r="AJ68" i="1"/>
  <c r="AG315" i="1"/>
  <c r="AI315" i="1"/>
  <c r="AJ315" i="1"/>
  <c r="I315" i="1"/>
  <c r="Y315" i="1"/>
  <c r="AG324" i="1"/>
  <c r="AI324" i="1"/>
  <c r="AJ324" i="1"/>
  <c r="Y324" i="1"/>
  <c r="AF360" i="1"/>
  <c r="AG360" i="1"/>
  <c r="AI360" i="1"/>
  <c r="AJ360" i="1"/>
  <c r="Y360" i="1"/>
  <c r="Y172" i="1"/>
  <c r="AF172" i="1"/>
  <c r="AG172" i="1"/>
  <c r="AI172" i="1"/>
  <c r="AJ172" i="1"/>
  <c r="AF307" i="1"/>
  <c r="AG307" i="1"/>
  <c r="AI307" i="1"/>
  <c r="AJ307" i="1"/>
  <c r="Y307" i="1"/>
  <c r="AN670" i="1" l="1"/>
  <c r="AN671" i="1"/>
  <c r="AN668" i="1"/>
  <c r="AN672" i="1"/>
  <c r="AN667" i="1"/>
  <c r="AN573" i="1"/>
  <c r="I643" i="1"/>
  <c r="H645" i="1"/>
  <c r="H641" i="1"/>
  <c r="I647" i="1"/>
  <c r="H646" i="1"/>
  <c r="AH271" i="1"/>
  <c r="AK28" i="1"/>
  <c r="AH28" i="1"/>
  <c r="AH485" i="1"/>
  <c r="AK271" i="1"/>
  <c r="AK485" i="1"/>
  <c r="H271" i="1"/>
  <c r="H28" i="1"/>
  <c r="I485" i="1"/>
  <c r="H485" i="1"/>
  <c r="AK68" i="1"/>
  <c r="AH68" i="1"/>
  <c r="I68" i="1"/>
  <c r="H315" i="1"/>
  <c r="AH315" i="1"/>
  <c r="AK315" i="1"/>
  <c r="H324" i="1"/>
  <c r="AH324" i="1"/>
  <c r="I324" i="1"/>
  <c r="AK324" i="1"/>
  <c r="AK360" i="1"/>
  <c r="AH360" i="1"/>
  <c r="I360" i="1"/>
  <c r="H360" i="1"/>
  <c r="AK172" i="1"/>
  <c r="AH172" i="1"/>
  <c r="I172" i="1"/>
  <c r="H172" i="1"/>
  <c r="AK307" i="1"/>
  <c r="AH307" i="1"/>
  <c r="I307" i="1"/>
  <c r="H307" i="1"/>
  <c r="Y638" i="1"/>
  <c r="Y640" i="1"/>
  <c r="Y635" i="1"/>
  <c r="Y636" i="1"/>
  <c r="Y634" i="1"/>
  <c r="AN271" i="1" l="1"/>
  <c r="AN28" i="1"/>
  <c r="AN485" i="1"/>
  <c r="AN68" i="1"/>
  <c r="AN315" i="1"/>
  <c r="AN324" i="1"/>
  <c r="AN360" i="1"/>
  <c r="AN172" i="1"/>
  <c r="AN307" i="1"/>
  <c r="H640" i="1"/>
  <c r="I640" i="1"/>
  <c r="H638" i="1"/>
  <c r="I638" i="1"/>
  <c r="H634" i="1"/>
  <c r="I634" i="1"/>
  <c r="H636" i="1"/>
  <c r="I636" i="1"/>
  <c r="H635" i="1"/>
  <c r="I635" i="1"/>
  <c r="Y633" i="1" l="1"/>
  <c r="Y629" i="1"/>
  <c r="Y630" i="1"/>
  <c r="I628" i="1"/>
  <c r="Y628" i="1"/>
  <c r="H627" i="1"/>
  <c r="Y627" i="1"/>
  <c r="Y626" i="1"/>
  <c r="Y623" i="1"/>
  <c r="Y624" i="1"/>
  <c r="Y625" i="1"/>
  <c r="AF625" i="1"/>
  <c r="AG625" i="1"/>
  <c r="AI625" i="1"/>
  <c r="AJ625" i="1"/>
  <c r="AF624" i="1"/>
  <c r="AG624" i="1"/>
  <c r="AI624" i="1"/>
  <c r="AJ624" i="1"/>
  <c r="Y618" i="1"/>
  <c r="Y620" i="1"/>
  <c r="Y622" i="1"/>
  <c r="Y617" i="1"/>
  <c r="Y616" i="1"/>
  <c r="Y615" i="1"/>
  <c r="Y614" i="1"/>
  <c r="Y612" i="1"/>
  <c r="H612" i="1"/>
  <c r="Y607" i="1"/>
  <c r="Y601" i="1"/>
  <c r="Y600" i="1"/>
  <c r="H600" i="1"/>
  <c r="H633" i="1" l="1"/>
  <c r="I633" i="1"/>
  <c r="I630" i="1"/>
  <c r="H630" i="1"/>
  <c r="I629" i="1"/>
  <c r="H629" i="1"/>
  <c r="AK624" i="1"/>
  <c r="AK625" i="1"/>
  <c r="AH625" i="1"/>
  <c r="AH624" i="1"/>
  <c r="I612" i="1"/>
  <c r="H628" i="1"/>
  <c r="I626" i="1"/>
  <c r="H626" i="1"/>
  <c r="I627" i="1"/>
  <c r="I625" i="1"/>
  <c r="H625" i="1"/>
  <c r="I624" i="1"/>
  <c r="H624" i="1"/>
  <c r="I623" i="1"/>
  <c r="H623" i="1"/>
  <c r="H622" i="1"/>
  <c r="I622" i="1"/>
  <c r="H620" i="1"/>
  <c r="I620" i="1"/>
  <c r="H618" i="1"/>
  <c r="I618" i="1"/>
  <c r="H617" i="1"/>
  <c r="I617" i="1"/>
  <c r="H616" i="1"/>
  <c r="I616" i="1"/>
  <c r="H615" i="1"/>
  <c r="I615" i="1"/>
  <c r="H614" i="1"/>
  <c r="I614" i="1"/>
  <c r="I601" i="1"/>
  <c r="H601" i="1"/>
  <c r="I607" i="1"/>
  <c r="H607" i="1"/>
  <c r="I600" i="1"/>
  <c r="H428" i="1"/>
  <c r="Y428" i="1"/>
  <c r="AF428" i="1"/>
  <c r="AG428" i="1"/>
  <c r="AI428" i="1"/>
  <c r="AJ428" i="1"/>
  <c r="Y598" i="1"/>
  <c r="Y596" i="1"/>
  <c r="H596" i="1"/>
  <c r="Y595" i="1"/>
  <c r="H595" i="1"/>
  <c r="Y594" i="1"/>
  <c r="H594" i="1"/>
  <c r="Y593" i="1"/>
  <c r="H593" i="1"/>
  <c r="Y591" i="1"/>
  <c r="H591" i="1"/>
  <c r="H592" i="1"/>
  <c r="AF381" i="1"/>
  <c r="AG381" i="1"/>
  <c r="AI381" i="1"/>
  <c r="AJ381" i="1"/>
  <c r="H381" i="1"/>
  <c r="Y381" i="1"/>
  <c r="AN625" i="1" l="1"/>
  <c r="AN624" i="1"/>
  <c r="I428" i="1"/>
  <c r="AH428" i="1"/>
  <c r="AK428" i="1"/>
  <c r="I598" i="1"/>
  <c r="H598" i="1"/>
  <c r="I596" i="1"/>
  <c r="I595" i="1"/>
  <c r="I594" i="1"/>
  <c r="I593" i="1"/>
  <c r="I592" i="1"/>
  <c r="I591" i="1"/>
  <c r="AK381" i="1"/>
  <c r="AH381" i="1"/>
  <c r="I381" i="1"/>
  <c r="AN428" i="1" l="1"/>
  <c r="AN381" i="1"/>
  <c r="Y590" i="1" l="1"/>
  <c r="AG377" i="1"/>
  <c r="Y589" i="1"/>
  <c r="Y588" i="1"/>
  <c r="I589" i="1"/>
  <c r="Y585" i="1"/>
  <c r="Y587" i="1"/>
  <c r="Y583" i="1"/>
  <c r="Y584" i="1"/>
  <c r="AF584" i="1"/>
  <c r="AG584" i="1"/>
  <c r="AI584" i="1"/>
  <c r="AJ584" i="1"/>
  <c r="AH584" i="1" l="1"/>
  <c r="AK584" i="1"/>
  <c r="I590" i="1"/>
  <c r="H590" i="1"/>
  <c r="I587" i="1"/>
  <c r="H587" i="1"/>
  <c r="I585" i="1"/>
  <c r="H585" i="1"/>
  <c r="H589" i="1"/>
  <c r="I588" i="1"/>
  <c r="H588" i="1"/>
  <c r="I584" i="1"/>
  <c r="H584" i="1"/>
  <c r="I583" i="1"/>
  <c r="H583" i="1"/>
  <c r="Y581" i="1"/>
  <c r="Y582" i="1"/>
  <c r="H572" i="1"/>
  <c r="Y572" i="1"/>
  <c r="H570" i="1"/>
  <c r="Y570" i="1"/>
  <c r="AF103" i="1"/>
  <c r="AG103" i="1"/>
  <c r="AI103" i="1"/>
  <c r="AJ103" i="1"/>
  <c r="H103" i="1"/>
  <c r="Y103" i="1"/>
  <c r="AF245" i="1"/>
  <c r="AG245" i="1"/>
  <c r="AI245" i="1"/>
  <c r="AJ245" i="1"/>
  <c r="H245" i="1"/>
  <c r="Y245" i="1"/>
  <c r="Y569" i="1"/>
  <c r="Y567" i="1"/>
  <c r="Y565" i="1"/>
  <c r="I565" i="1"/>
  <c r="Y563" i="1"/>
  <c r="Y564" i="1"/>
  <c r="Y562" i="1"/>
  <c r="Y561" i="1"/>
  <c r="Y558" i="1"/>
  <c r="Y557" i="1"/>
  <c r="AF555" i="1"/>
  <c r="AG555" i="1"/>
  <c r="AI555" i="1"/>
  <c r="AJ555" i="1"/>
  <c r="Y555" i="1"/>
  <c r="Y554" i="1"/>
  <c r="AF136" i="1"/>
  <c r="AG136" i="1"/>
  <c r="AI136" i="1"/>
  <c r="AJ136" i="1"/>
  <c r="H136" i="1"/>
  <c r="Y136" i="1"/>
  <c r="Y371" i="1"/>
  <c r="AF371" i="1"/>
  <c r="AG371" i="1"/>
  <c r="AI371" i="1"/>
  <c r="AJ371" i="1"/>
  <c r="AF546" i="1"/>
  <c r="AG546" i="1"/>
  <c r="AI546" i="1"/>
  <c r="AJ546" i="1"/>
  <c r="Y546" i="1"/>
  <c r="AF549" i="1"/>
  <c r="AG549" i="1"/>
  <c r="AI549" i="1"/>
  <c r="AJ549" i="1"/>
  <c r="Y549" i="1"/>
  <c r="AF548" i="1"/>
  <c r="AG548" i="1"/>
  <c r="AI548" i="1"/>
  <c r="AJ548" i="1"/>
  <c r="Y548" i="1"/>
  <c r="I548" i="1"/>
  <c r="AF547" i="1"/>
  <c r="AG547" i="1"/>
  <c r="AI547" i="1"/>
  <c r="AJ547" i="1"/>
  <c r="Y547" i="1"/>
  <c r="AJ786" i="1"/>
  <c r="AJ787" i="1"/>
  <c r="AJ791" i="1"/>
  <c r="AJ792" i="1"/>
  <c r="AJ793" i="1"/>
  <c r="AJ794" i="1"/>
  <c r="AJ795" i="1"/>
  <c r="AJ797" i="1"/>
  <c r="AJ798" i="1"/>
  <c r="AJ799" i="1"/>
  <c r="AJ800" i="1"/>
  <c r="AJ803" i="1"/>
  <c r="AJ804" i="1"/>
  <c r="AJ805" i="1"/>
  <c r="AJ806" i="1"/>
  <c r="AJ807" i="1"/>
  <c r="AJ808" i="1"/>
  <c r="AJ809" i="1"/>
  <c r="AJ810" i="1"/>
  <c r="AJ811" i="1"/>
  <c r="AJ812" i="1"/>
  <c r="AJ813" i="1"/>
  <c r="AJ814" i="1"/>
  <c r="AJ815" i="1"/>
  <c r="AJ816" i="1"/>
  <c r="AJ817" i="1"/>
  <c r="AJ819" i="1"/>
  <c r="AJ822" i="1"/>
  <c r="AJ825" i="1"/>
  <c r="AJ826" i="1"/>
  <c r="AJ832" i="1"/>
  <c r="AJ833" i="1"/>
  <c r="AJ834" i="1"/>
  <c r="AJ835" i="1"/>
  <c r="AJ836" i="1"/>
  <c r="AJ837" i="1"/>
  <c r="AJ838" i="1"/>
  <c r="AJ839" i="1"/>
  <c r="AJ840" i="1"/>
  <c r="AJ841" i="1"/>
  <c r="AJ842" i="1"/>
  <c r="AJ843" i="1"/>
  <c r="AJ844" i="1"/>
  <c r="AJ845" i="1"/>
  <c r="AJ849" i="1"/>
  <c r="AJ851" i="1"/>
  <c r="AJ852" i="1"/>
  <c r="AJ854" i="1"/>
  <c r="AJ861" i="1"/>
  <c r="AJ863" i="1"/>
  <c r="AJ865" i="1"/>
  <c r="AJ868" i="1"/>
  <c r="AJ869" i="1"/>
  <c r="AJ870" i="1"/>
  <c r="AJ871" i="1"/>
  <c r="AJ877" i="1"/>
  <c r="AJ883" i="1"/>
  <c r="AJ884" i="1"/>
  <c r="AJ885" i="1"/>
  <c r="AJ886" i="1"/>
  <c r="AJ887" i="1"/>
  <c r="AJ888" i="1"/>
  <c r="AJ889" i="1"/>
  <c r="AJ890" i="1"/>
  <c r="AJ891" i="1"/>
  <c r="AJ893" i="1"/>
  <c r="AJ894" i="1"/>
  <c r="AJ895" i="1"/>
  <c r="AJ896" i="1"/>
  <c r="AJ898" i="1"/>
  <c r="AJ900" i="1"/>
  <c r="AJ901" i="1"/>
  <c r="AJ902" i="1"/>
  <c r="AJ903" i="1"/>
  <c r="AJ904" i="1"/>
  <c r="AJ909" i="1"/>
  <c r="AJ910" i="1"/>
  <c r="AJ911" i="1"/>
  <c r="AJ912" i="1"/>
  <c r="AJ913" i="1"/>
  <c r="AJ914" i="1"/>
  <c r="AJ915" i="1"/>
  <c r="AJ916" i="1"/>
  <c r="AJ917" i="1"/>
  <c r="AJ918" i="1"/>
  <c r="AJ919" i="1"/>
  <c r="AI786" i="1"/>
  <c r="AI787" i="1"/>
  <c r="AI791" i="1"/>
  <c r="AI792" i="1"/>
  <c r="AI793" i="1"/>
  <c r="AI794" i="1"/>
  <c r="AI795" i="1"/>
  <c r="AI797" i="1"/>
  <c r="AI798" i="1"/>
  <c r="AI799" i="1"/>
  <c r="AI800" i="1"/>
  <c r="AI803" i="1"/>
  <c r="AI804" i="1"/>
  <c r="AI805" i="1"/>
  <c r="AI806" i="1"/>
  <c r="AI807" i="1"/>
  <c r="AI808" i="1"/>
  <c r="AI809" i="1"/>
  <c r="AI810" i="1"/>
  <c r="AI811" i="1"/>
  <c r="AI812" i="1"/>
  <c r="AI813" i="1"/>
  <c r="AI814" i="1"/>
  <c r="AI815" i="1"/>
  <c r="AI816" i="1"/>
  <c r="AI817" i="1"/>
  <c r="AI819" i="1"/>
  <c r="AI822" i="1"/>
  <c r="AI825" i="1"/>
  <c r="AI826" i="1"/>
  <c r="AI832" i="1"/>
  <c r="AI833" i="1"/>
  <c r="AI834" i="1"/>
  <c r="AI835" i="1"/>
  <c r="AI836" i="1"/>
  <c r="AI837" i="1"/>
  <c r="AI838" i="1"/>
  <c r="AI839" i="1"/>
  <c r="AI841" i="1"/>
  <c r="AI842" i="1"/>
  <c r="AI843" i="1"/>
  <c r="AI844" i="1"/>
  <c r="AI845" i="1"/>
  <c r="AI849" i="1"/>
  <c r="AI851" i="1"/>
  <c r="AI852" i="1"/>
  <c r="AI854" i="1"/>
  <c r="AI861" i="1"/>
  <c r="AI863" i="1"/>
  <c r="AI865" i="1"/>
  <c r="AI868" i="1"/>
  <c r="AI869" i="1"/>
  <c r="AI870" i="1"/>
  <c r="AI877" i="1"/>
  <c r="AI883" i="1"/>
  <c r="AI884" i="1"/>
  <c r="AI885" i="1"/>
  <c r="AI886" i="1"/>
  <c r="AI887" i="1"/>
  <c r="AI888" i="1"/>
  <c r="AI889" i="1"/>
  <c r="AI890" i="1"/>
  <c r="AI891" i="1"/>
  <c r="AI893" i="1"/>
  <c r="AI894" i="1"/>
  <c r="AI895" i="1"/>
  <c r="AI896" i="1"/>
  <c r="AI898" i="1"/>
  <c r="AI900" i="1"/>
  <c r="AI901" i="1"/>
  <c r="AI902" i="1"/>
  <c r="AI903" i="1"/>
  <c r="AI904" i="1"/>
  <c r="AI909" i="1"/>
  <c r="AI910" i="1"/>
  <c r="AI911" i="1"/>
  <c r="AI912" i="1"/>
  <c r="AI913" i="1"/>
  <c r="AI914" i="1"/>
  <c r="AI915" i="1"/>
  <c r="AI916" i="1"/>
  <c r="AI917" i="1"/>
  <c r="AI918" i="1"/>
  <c r="AI919" i="1"/>
  <c r="AG919" i="1"/>
  <c r="AG786" i="1"/>
  <c r="AG787" i="1"/>
  <c r="AG791" i="1"/>
  <c r="AG792" i="1"/>
  <c r="AG793" i="1"/>
  <c r="AG794" i="1"/>
  <c r="AG795" i="1"/>
  <c r="AG797" i="1"/>
  <c r="AG798" i="1"/>
  <c r="AG799" i="1"/>
  <c r="AG800" i="1"/>
  <c r="AG803" i="1"/>
  <c r="AG804" i="1"/>
  <c r="AG805" i="1"/>
  <c r="AG806" i="1"/>
  <c r="AG807" i="1"/>
  <c r="AG808" i="1"/>
  <c r="AG809" i="1"/>
  <c r="AG810" i="1"/>
  <c r="AG811" i="1"/>
  <c r="AG812" i="1"/>
  <c r="AG813" i="1"/>
  <c r="AG814" i="1"/>
  <c r="AG815" i="1"/>
  <c r="AG816" i="1"/>
  <c r="AG817" i="1"/>
  <c r="AG819" i="1"/>
  <c r="AG822" i="1"/>
  <c r="AG825" i="1"/>
  <c r="AG826" i="1"/>
  <c r="AG832" i="1"/>
  <c r="AG833" i="1"/>
  <c r="AG834" i="1"/>
  <c r="AG835" i="1"/>
  <c r="AG836" i="1"/>
  <c r="AG837" i="1"/>
  <c r="AG838" i="1"/>
  <c r="AG839" i="1"/>
  <c r="AG840" i="1"/>
  <c r="AG841" i="1"/>
  <c r="AG842" i="1"/>
  <c r="AG843" i="1"/>
  <c r="AG844" i="1"/>
  <c r="AG845" i="1"/>
  <c r="AG849" i="1"/>
  <c r="AG851" i="1"/>
  <c r="AG852" i="1"/>
  <c r="AG854" i="1"/>
  <c r="AG861" i="1"/>
  <c r="AG863" i="1"/>
  <c r="AG865" i="1"/>
  <c r="AG868" i="1"/>
  <c r="AG869" i="1"/>
  <c r="AG870" i="1"/>
  <c r="AG877" i="1"/>
  <c r="AG883" i="1"/>
  <c r="AG884" i="1"/>
  <c r="AG885" i="1"/>
  <c r="AG886" i="1"/>
  <c r="AG887" i="1"/>
  <c r="AG888" i="1"/>
  <c r="AG889" i="1"/>
  <c r="AG890" i="1"/>
  <c r="AG891" i="1"/>
  <c r="AG893" i="1"/>
  <c r="AG894" i="1"/>
  <c r="AG895" i="1"/>
  <c r="AG896" i="1"/>
  <c r="AG898" i="1"/>
  <c r="AG900" i="1"/>
  <c r="AG901" i="1"/>
  <c r="AG902" i="1"/>
  <c r="AG903" i="1"/>
  <c r="AG904" i="1"/>
  <c r="AG909" i="1"/>
  <c r="AG910" i="1"/>
  <c r="AG911" i="1"/>
  <c r="AG912" i="1"/>
  <c r="AG913" i="1"/>
  <c r="AG914" i="1"/>
  <c r="AG915" i="1"/>
  <c r="AG916" i="1"/>
  <c r="AG917" i="1"/>
  <c r="AG918" i="1"/>
  <c r="AF786" i="1"/>
  <c r="AF787" i="1"/>
  <c r="AF791" i="1"/>
  <c r="AF792" i="1"/>
  <c r="AF793" i="1"/>
  <c r="AF794" i="1"/>
  <c r="AF795" i="1"/>
  <c r="AF797" i="1"/>
  <c r="AF798" i="1"/>
  <c r="AF799" i="1"/>
  <c r="AF800" i="1"/>
  <c r="AF803" i="1"/>
  <c r="AF804" i="1"/>
  <c r="AF805" i="1"/>
  <c r="AF806" i="1"/>
  <c r="AF807" i="1"/>
  <c r="AF808" i="1"/>
  <c r="AF809" i="1"/>
  <c r="AF810" i="1"/>
  <c r="AF811" i="1"/>
  <c r="AF812" i="1"/>
  <c r="AF813" i="1"/>
  <c r="AF814" i="1"/>
  <c r="AF815" i="1"/>
  <c r="AF816" i="1"/>
  <c r="AF817" i="1"/>
  <c r="AF819" i="1"/>
  <c r="AF822" i="1"/>
  <c r="AF825" i="1"/>
  <c r="AF826" i="1"/>
  <c r="AF832" i="1"/>
  <c r="AF833" i="1"/>
  <c r="AF834" i="1"/>
  <c r="AF835" i="1"/>
  <c r="AF836" i="1"/>
  <c r="AF837" i="1"/>
  <c r="AF838" i="1"/>
  <c r="AF839" i="1"/>
  <c r="AF840" i="1"/>
  <c r="AF841" i="1"/>
  <c r="AF842" i="1"/>
  <c r="AF843" i="1"/>
  <c r="AF844" i="1"/>
  <c r="AF845" i="1"/>
  <c r="AF849" i="1"/>
  <c r="AF851" i="1"/>
  <c r="AF852" i="1"/>
  <c r="AF854" i="1"/>
  <c r="AF861" i="1"/>
  <c r="AF863" i="1"/>
  <c r="AF865" i="1"/>
  <c r="AF868" i="1"/>
  <c r="AF869" i="1"/>
  <c r="AF877" i="1"/>
  <c r="AF883" i="1"/>
  <c r="AF884" i="1"/>
  <c r="AF885" i="1"/>
  <c r="AF886" i="1"/>
  <c r="AF887" i="1"/>
  <c r="AF888" i="1"/>
  <c r="AF889" i="1"/>
  <c r="AF890" i="1"/>
  <c r="AF891" i="1"/>
  <c r="AF893" i="1"/>
  <c r="AF894" i="1"/>
  <c r="AF895" i="1"/>
  <c r="AF896" i="1"/>
  <c r="AF898" i="1"/>
  <c r="AF900" i="1"/>
  <c r="AF901" i="1"/>
  <c r="AF902" i="1"/>
  <c r="AF903" i="1"/>
  <c r="AF904" i="1"/>
  <c r="AF909" i="1"/>
  <c r="AF910" i="1"/>
  <c r="AF911" i="1"/>
  <c r="AF912" i="1"/>
  <c r="AF913" i="1"/>
  <c r="AF914" i="1"/>
  <c r="AF915" i="1"/>
  <c r="AF916" i="1"/>
  <c r="AF917" i="1"/>
  <c r="AF918" i="1"/>
  <c r="AF919" i="1"/>
  <c r="Y551" i="1"/>
  <c r="Y545" i="1"/>
  <c r="Y550" i="1"/>
  <c r="AF550" i="1"/>
  <c r="AG550" i="1"/>
  <c r="AI550" i="1"/>
  <c r="AJ550" i="1"/>
  <c r="I544" i="1"/>
  <c r="Y544" i="1"/>
  <c r="Y543" i="1"/>
  <c r="Y540" i="1"/>
  <c r="Y539" i="1"/>
  <c r="Y538" i="1"/>
  <c r="Y537" i="1"/>
  <c r="Y536" i="1"/>
  <c r="Y535" i="1"/>
  <c r="Y525" i="1"/>
  <c r="Y526" i="1"/>
  <c r="Y527" i="1"/>
  <c r="Y528" i="1"/>
  <c r="Y529" i="1"/>
  <c r="Y530" i="1"/>
  <c r="Y531" i="1"/>
  <c r="Y532" i="1"/>
  <c r="Y533" i="1"/>
  <c r="Y521" i="1"/>
  <c r="Y522" i="1"/>
  <c r="Y523" i="1"/>
  <c r="Y524" i="1"/>
  <c r="Y520" i="1"/>
  <c r="Y519" i="1"/>
  <c r="Y516" i="1"/>
  <c r="Y517" i="1"/>
  <c r="H517" i="1"/>
  <c r="H516" i="1"/>
  <c r="AK555" i="1" l="1"/>
  <c r="AH555" i="1"/>
  <c r="AK245" i="1"/>
  <c r="AN584" i="1"/>
  <c r="AH103" i="1"/>
  <c r="I103" i="1"/>
  <c r="H547" i="1"/>
  <c r="H582" i="1"/>
  <c r="I582" i="1"/>
  <c r="I581" i="1"/>
  <c r="H581" i="1"/>
  <c r="H544" i="1"/>
  <c r="AH548" i="1"/>
  <c r="AK136" i="1"/>
  <c r="I245" i="1"/>
  <c r="I547" i="1"/>
  <c r="AK550" i="1"/>
  <c r="AK787" i="1"/>
  <c r="AH546" i="1"/>
  <c r="I136" i="1"/>
  <c r="AK786" i="1"/>
  <c r="AK548" i="1"/>
  <c r="AH549" i="1"/>
  <c r="AK103" i="1"/>
  <c r="AH245" i="1"/>
  <c r="AK546" i="1"/>
  <c r="I569" i="1"/>
  <c r="H569" i="1"/>
  <c r="H567" i="1"/>
  <c r="I567" i="1"/>
  <c r="H565" i="1"/>
  <c r="AH371" i="1"/>
  <c r="AH547" i="1"/>
  <c r="H371" i="1"/>
  <c r="AK549" i="1"/>
  <c r="AH550" i="1"/>
  <c r="H548" i="1"/>
  <c r="AK547" i="1"/>
  <c r="AH786" i="1"/>
  <c r="AH787" i="1"/>
  <c r="AH791" i="1"/>
  <c r="AH792" i="1"/>
  <c r="AH793" i="1"/>
  <c r="AH794" i="1"/>
  <c r="AH795" i="1"/>
  <c r="AH797" i="1"/>
  <c r="AH798" i="1"/>
  <c r="AH799" i="1"/>
  <c r="AH800" i="1"/>
  <c r="AH803" i="1"/>
  <c r="AH804" i="1"/>
  <c r="AH805" i="1"/>
  <c r="AH806" i="1"/>
  <c r="AH807" i="1"/>
  <c r="AH808" i="1"/>
  <c r="AH809" i="1"/>
  <c r="AH810" i="1"/>
  <c r="AH811" i="1"/>
  <c r="AH812" i="1"/>
  <c r="AH813" i="1"/>
  <c r="AH814" i="1"/>
  <c r="AH815" i="1"/>
  <c r="AH816" i="1"/>
  <c r="AH817" i="1"/>
  <c r="H549" i="1"/>
  <c r="I549" i="1"/>
  <c r="H564" i="1"/>
  <c r="I564" i="1"/>
  <c r="H563" i="1"/>
  <c r="I563" i="1"/>
  <c r="I562" i="1"/>
  <c r="H562" i="1"/>
  <c r="I561" i="1"/>
  <c r="H561" i="1"/>
  <c r="AH136" i="1"/>
  <c r="H538" i="1"/>
  <c r="I538" i="1"/>
  <c r="I550" i="1"/>
  <c r="H550" i="1"/>
  <c r="H558" i="1"/>
  <c r="I558" i="1"/>
  <c r="I546" i="1"/>
  <c r="H546" i="1"/>
  <c r="AK371" i="1"/>
  <c r="AK791" i="1"/>
  <c r="AK792" i="1"/>
  <c r="AK793" i="1"/>
  <c r="AK794" i="1"/>
  <c r="AK795" i="1"/>
  <c r="AK797" i="1"/>
  <c r="AK798" i="1"/>
  <c r="AK799" i="1"/>
  <c r="AK800" i="1"/>
  <c r="AK803" i="1"/>
  <c r="AK804" i="1"/>
  <c r="AK805" i="1"/>
  <c r="AK806" i="1"/>
  <c r="AK807" i="1"/>
  <c r="AK808" i="1"/>
  <c r="AK809" i="1"/>
  <c r="AK810" i="1"/>
  <c r="AK811" i="1"/>
  <c r="AK812" i="1"/>
  <c r="AK813" i="1"/>
  <c r="AK814" i="1"/>
  <c r="AK815" i="1"/>
  <c r="AK816" i="1"/>
  <c r="AK817" i="1"/>
  <c r="AH819" i="1"/>
  <c r="AH822" i="1"/>
  <c r="I557" i="1"/>
  <c r="H557" i="1"/>
  <c r="I554" i="1"/>
  <c r="H554" i="1"/>
  <c r="I555" i="1"/>
  <c r="H555" i="1"/>
  <c r="AK819" i="1"/>
  <c r="AK822" i="1"/>
  <c r="AK825" i="1"/>
  <c r="AK826" i="1"/>
  <c r="AK832" i="1"/>
  <c r="AK833" i="1"/>
  <c r="AK834" i="1"/>
  <c r="AK835" i="1"/>
  <c r="AK836" i="1"/>
  <c r="AK837" i="1"/>
  <c r="AK838" i="1"/>
  <c r="AK839" i="1"/>
  <c r="AK840" i="1"/>
  <c r="AK841" i="1"/>
  <c r="AK842" i="1"/>
  <c r="AK843" i="1"/>
  <c r="AK844" i="1"/>
  <c r="AK845" i="1"/>
  <c r="AK849" i="1"/>
  <c r="AK851" i="1"/>
  <c r="AK852" i="1"/>
  <c r="AK854" i="1"/>
  <c r="AK861" i="1"/>
  <c r="AK863" i="1"/>
  <c r="AK865" i="1"/>
  <c r="AK868" i="1"/>
  <c r="AK869" i="1"/>
  <c r="AK870" i="1"/>
  <c r="AK871" i="1"/>
  <c r="AK877" i="1"/>
  <c r="AK883" i="1"/>
  <c r="AK884" i="1"/>
  <c r="AK885" i="1"/>
  <c r="AK886" i="1"/>
  <c r="AK887" i="1"/>
  <c r="AK888" i="1"/>
  <c r="AK889" i="1"/>
  <c r="AK890" i="1"/>
  <c r="AK891" i="1"/>
  <c r="AK893" i="1"/>
  <c r="AK894" i="1"/>
  <c r="AK895" i="1"/>
  <c r="AK896" i="1"/>
  <c r="AK898" i="1"/>
  <c r="AK900" i="1"/>
  <c r="AK901" i="1"/>
  <c r="AK902" i="1"/>
  <c r="AK903" i="1"/>
  <c r="AK904" i="1"/>
  <c r="AK909" i="1"/>
  <c r="AK910" i="1"/>
  <c r="AK911" i="1"/>
  <c r="AK912" i="1"/>
  <c r="AK913" i="1"/>
  <c r="AK914" i="1"/>
  <c r="AK915" i="1"/>
  <c r="AK916" i="1"/>
  <c r="AK917" i="1"/>
  <c r="AK918" i="1"/>
  <c r="AK919" i="1"/>
  <c r="AH825" i="1"/>
  <c r="AH826" i="1"/>
  <c r="AH832" i="1"/>
  <c r="AH833" i="1"/>
  <c r="AH834" i="1"/>
  <c r="AH835" i="1"/>
  <c r="AH836" i="1"/>
  <c r="AH837" i="1"/>
  <c r="AH838" i="1"/>
  <c r="AH839" i="1"/>
  <c r="AH840" i="1"/>
  <c r="AH841" i="1"/>
  <c r="AH842" i="1"/>
  <c r="AH843" i="1"/>
  <c r="AH844" i="1"/>
  <c r="AH845" i="1"/>
  <c r="AH849" i="1"/>
  <c r="AH851" i="1"/>
  <c r="AH852" i="1"/>
  <c r="AH854" i="1"/>
  <c r="AH861" i="1"/>
  <c r="AH863" i="1"/>
  <c r="AH865" i="1"/>
  <c r="AH868" i="1"/>
  <c r="AH869" i="1"/>
  <c r="AH870" i="1"/>
  <c r="AH871" i="1"/>
  <c r="AH877" i="1"/>
  <c r="AH883" i="1"/>
  <c r="AH884" i="1"/>
  <c r="AH885" i="1"/>
  <c r="AH886" i="1"/>
  <c r="AH887" i="1"/>
  <c r="AH888" i="1"/>
  <c r="AH889" i="1"/>
  <c r="AH890" i="1"/>
  <c r="AH891" i="1"/>
  <c r="AH893" i="1"/>
  <c r="AH894" i="1"/>
  <c r="AH895" i="1"/>
  <c r="AH896" i="1"/>
  <c r="AH898" i="1"/>
  <c r="AH900" i="1"/>
  <c r="AH901" i="1"/>
  <c r="AH902" i="1"/>
  <c r="AH903" i="1"/>
  <c r="AH904" i="1"/>
  <c r="AH909" i="1"/>
  <c r="AH910" i="1"/>
  <c r="AH911" i="1"/>
  <c r="AH912" i="1"/>
  <c r="AH913" i="1"/>
  <c r="AH914" i="1"/>
  <c r="AH915" i="1"/>
  <c r="AH916" i="1"/>
  <c r="AH917" i="1"/>
  <c r="AH918" i="1"/>
  <c r="AH919" i="1"/>
  <c r="I552" i="1"/>
  <c r="H552" i="1"/>
  <c r="I551" i="1"/>
  <c r="H551" i="1"/>
  <c r="H545" i="1"/>
  <c r="I545" i="1"/>
  <c r="H539" i="1"/>
  <c r="I539" i="1"/>
  <c r="H540" i="1"/>
  <c r="I540" i="1"/>
  <c r="I537" i="1"/>
  <c r="H537" i="1"/>
  <c r="I536" i="1"/>
  <c r="H536" i="1"/>
  <c r="I535" i="1"/>
  <c r="H535" i="1"/>
  <c r="H519" i="1"/>
  <c r="I519" i="1"/>
  <c r="H520" i="1"/>
  <c r="I520" i="1"/>
  <c r="I534" i="1"/>
  <c r="H534" i="1"/>
  <c r="I533" i="1"/>
  <c r="H533" i="1"/>
  <c r="I532" i="1"/>
  <c r="H532" i="1"/>
  <c r="I531" i="1"/>
  <c r="H531" i="1"/>
  <c r="I530" i="1"/>
  <c r="H530" i="1"/>
  <c r="I529" i="1"/>
  <c r="H529" i="1"/>
  <c r="I528" i="1"/>
  <c r="H528" i="1"/>
  <c r="I527" i="1"/>
  <c r="H527" i="1"/>
  <c r="I526" i="1"/>
  <c r="H526" i="1"/>
  <c r="I525" i="1"/>
  <c r="H525" i="1"/>
  <c r="H524" i="1"/>
  <c r="I524" i="1"/>
  <c r="H523" i="1"/>
  <c r="I523" i="1"/>
  <c r="H522" i="1"/>
  <c r="I522" i="1"/>
  <c r="H521" i="1"/>
  <c r="I521" i="1"/>
  <c r="I517" i="1"/>
  <c r="I516" i="1"/>
  <c r="Y78" i="1"/>
  <c r="H277" i="1"/>
  <c r="Y277" i="1"/>
  <c r="AF277" i="1"/>
  <c r="AG277" i="1"/>
  <c r="AI277" i="1"/>
  <c r="AJ277" i="1"/>
  <c r="Y512" i="1"/>
  <c r="Y510" i="1"/>
  <c r="Y509" i="1"/>
  <c r="Y508" i="1"/>
  <c r="Y507" i="1"/>
  <c r="I508" i="1"/>
  <c r="Y503" i="1"/>
  <c r="Y504" i="1"/>
  <c r="Y505" i="1"/>
  <c r="Y506" i="1"/>
  <c r="Y502" i="1"/>
  <c r="Y500" i="1"/>
  <c r="Y501" i="1"/>
  <c r="I494" i="1"/>
  <c r="Y494" i="1"/>
  <c r="AF494" i="1"/>
  <c r="AG494" i="1"/>
  <c r="AI494" i="1"/>
  <c r="AJ494" i="1"/>
  <c r="Y349" i="1"/>
  <c r="AF349" i="1"/>
  <c r="AG349" i="1"/>
  <c r="AI349" i="1"/>
  <c r="AJ349" i="1"/>
  <c r="I285" i="1"/>
  <c r="Y285" i="1"/>
  <c r="AF285" i="1"/>
  <c r="AG285" i="1"/>
  <c r="AI285" i="1"/>
  <c r="AJ285" i="1"/>
  <c r="AF90" i="1"/>
  <c r="AJ686" i="1"/>
  <c r="AJ687" i="1"/>
  <c r="AJ688" i="1"/>
  <c r="AJ696" i="1"/>
  <c r="AJ697" i="1"/>
  <c r="AJ698" i="1"/>
  <c r="AJ701" i="1"/>
  <c r="AJ702" i="1"/>
  <c r="AJ703" i="1"/>
  <c r="AJ705" i="1"/>
  <c r="AJ706" i="1"/>
  <c r="AJ707" i="1"/>
  <c r="AJ708" i="1"/>
  <c r="AJ709" i="1"/>
  <c r="AJ710" i="1"/>
  <c r="AJ711" i="1"/>
  <c r="AJ712" i="1"/>
  <c r="AJ713" i="1"/>
  <c r="AJ714" i="1"/>
  <c r="AJ715" i="1"/>
  <c r="AJ716" i="1"/>
  <c r="AJ718" i="1"/>
  <c r="AJ721" i="1"/>
  <c r="AJ724" i="1"/>
  <c r="AJ725" i="1"/>
  <c r="AJ727" i="1"/>
  <c r="AJ728" i="1"/>
  <c r="AJ732" i="1"/>
  <c r="AJ733" i="1"/>
  <c r="AJ734" i="1"/>
  <c r="AJ735" i="1"/>
  <c r="AJ736" i="1"/>
  <c r="AJ737" i="1"/>
  <c r="AJ738" i="1"/>
  <c r="AJ742" i="1"/>
  <c r="AJ743" i="1"/>
  <c r="AJ744" i="1"/>
  <c r="AJ745" i="1"/>
  <c r="AJ746" i="1"/>
  <c r="AJ747" i="1"/>
  <c r="AJ748" i="1"/>
  <c r="AJ749" i="1"/>
  <c r="AJ750" i="1"/>
  <c r="AJ751" i="1"/>
  <c r="AJ752" i="1"/>
  <c r="AJ753" i="1"/>
  <c r="AJ754" i="1"/>
  <c r="AJ755" i="1"/>
  <c r="AJ756" i="1"/>
  <c r="AJ758" i="1"/>
  <c r="AJ760" i="1"/>
  <c r="AJ761" i="1"/>
  <c r="AJ762" i="1"/>
  <c r="AJ770" i="1"/>
  <c r="AJ771" i="1"/>
  <c r="AJ772" i="1"/>
  <c r="AJ773" i="1"/>
  <c r="AJ775" i="1"/>
  <c r="AJ776" i="1"/>
  <c r="AJ779" i="1"/>
  <c r="AJ781" i="1"/>
  <c r="AJ782" i="1"/>
  <c r="AJ784" i="1"/>
  <c r="AI686" i="1"/>
  <c r="AI687" i="1"/>
  <c r="AI688" i="1"/>
  <c r="AI696" i="1"/>
  <c r="AI697" i="1"/>
  <c r="AI698" i="1"/>
  <c r="AI701" i="1"/>
  <c r="AI702" i="1"/>
  <c r="AI703" i="1"/>
  <c r="AI705" i="1"/>
  <c r="AI706" i="1"/>
  <c r="AI707" i="1"/>
  <c r="AI708" i="1"/>
  <c r="AI709" i="1"/>
  <c r="AI710" i="1"/>
  <c r="AI711" i="1"/>
  <c r="AI712" i="1"/>
  <c r="AI713" i="1"/>
  <c r="AI714" i="1"/>
  <c r="AI715" i="1"/>
  <c r="AI716" i="1"/>
  <c r="AI718" i="1"/>
  <c r="AI721" i="1"/>
  <c r="AI724" i="1"/>
  <c r="AI725" i="1"/>
  <c r="AI727" i="1"/>
  <c r="AI728" i="1"/>
  <c r="AI732" i="1"/>
  <c r="AI733" i="1"/>
  <c r="AI734" i="1"/>
  <c r="AI735" i="1"/>
  <c r="AI736" i="1"/>
  <c r="AI737" i="1"/>
  <c r="AI738" i="1"/>
  <c r="AI742" i="1"/>
  <c r="AI743" i="1"/>
  <c r="AI744" i="1"/>
  <c r="AI745" i="1"/>
  <c r="AI746" i="1"/>
  <c r="AI747" i="1"/>
  <c r="AI748" i="1"/>
  <c r="AI749" i="1"/>
  <c r="AI750" i="1"/>
  <c r="AI751" i="1"/>
  <c r="AI752" i="1"/>
  <c r="AI753" i="1"/>
  <c r="AI754" i="1"/>
  <c r="AI755" i="1"/>
  <c r="AI756" i="1"/>
  <c r="AI758" i="1"/>
  <c r="AI760" i="1"/>
  <c r="AI761" i="1"/>
  <c r="AI762" i="1"/>
  <c r="AI770" i="1"/>
  <c r="AI771" i="1"/>
  <c r="AI772" i="1"/>
  <c r="AI773" i="1"/>
  <c r="AI775" i="1"/>
  <c r="AI776" i="1"/>
  <c r="AI779" i="1"/>
  <c r="AI781" i="1"/>
  <c r="AI782" i="1"/>
  <c r="AI784" i="1"/>
  <c r="AG686" i="1"/>
  <c r="AG687" i="1"/>
  <c r="AG688" i="1"/>
  <c r="AG696" i="1"/>
  <c r="AG697" i="1"/>
  <c r="AG698" i="1"/>
  <c r="AG701" i="1"/>
  <c r="AG702" i="1"/>
  <c r="AG703" i="1"/>
  <c r="AG705" i="1"/>
  <c r="AG706" i="1"/>
  <c r="AG707" i="1"/>
  <c r="AG708" i="1"/>
  <c r="AG709" i="1"/>
  <c r="AG710" i="1"/>
  <c r="AG711" i="1"/>
  <c r="AG712" i="1"/>
  <c r="AG713" i="1"/>
  <c r="AG714" i="1"/>
  <c r="AG715" i="1"/>
  <c r="AG716" i="1"/>
  <c r="AG718" i="1"/>
  <c r="AG721" i="1"/>
  <c r="AG724" i="1"/>
  <c r="AG725" i="1"/>
  <c r="AG727" i="1"/>
  <c r="AG728" i="1"/>
  <c r="AG732" i="1"/>
  <c r="AG733" i="1"/>
  <c r="AG734" i="1"/>
  <c r="AG735" i="1"/>
  <c r="AG736" i="1"/>
  <c r="AG737" i="1"/>
  <c r="AG738" i="1"/>
  <c r="AG742" i="1"/>
  <c r="AG743" i="1"/>
  <c r="AG744" i="1"/>
  <c r="AG745" i="1"/>
  <c r="AG746" i="1"/>
  <c r="AG747" i="1"/>
  <c r="AG748" i="1"/>
  <c r="AG749" i="1"/>
  <c r="AG750" i="1"/>
  <c r="AG751" i="1"/>
  <c r="AG752" i="1"/>
  <c r="AG753" i="1"/>
  <c r="AG754" i="1"/>
  <c r="AG755" i="1"/>
  <c r="AG756" i="1"/>
  <c r="AG758" i="1"/>
  <c r="AG760" i="1"/>
  <c r="AG761" i="1"/>
  <c r="AG762" i="1"/>
  <c r="AG770" i="1"/>
  <c r="AG771" i="1"/>
  <c r="AG772" i="1"/>
  <c r="AG773" i="1"/>
  <c r="AG775" i="1"/>
  <c r="AG776" i="1"/>
  <c r="AG779" i="1"/>
  <c r="AG781" i="1"/>
  <c r="AG782" i="1"/>
  <c r="AG784" i="1"/>
  <c r="AF686" i="1"/>
  <c r="AF687" i="1"/>
  <c r="AF688" i="1"/>
  <c r="AF696" i="1"/>
  <c r="AF697" i="1"/>
  <c r="AF698" i="1"/>
  <c r="AF701" i="1"/>
  <c r="AF702" i="1"/>
  <c r="AF703" i="1"/>
  <c r="AF705" i="1"/>
  <c r="AF706" i="1"/>
  <c r="AF707" i="1"/>
  <c r="AF708" i="1"/>
  <c r="AF709" i="1"/>
  <c r="AF710" i="1"/>
  <c r="AF711" i="1"/>
  <c r="AF712" i="1"/>
  <c r="AF713" i="1"/>
  <c r="AF714" i="1"/>
  <c r="AF715" i="1"/>
  <c r="AF716" i="1"/>
  <c r="AF718" i="1"/>
  <c r="AF721" i="1"/>
  <c r="AF724" i="1"/>
  <c r="AF725" i="1"/>
  <c r="AF727" i="1"/>
  <c r="AF728" i="1"/>
  <c r="AF732" i="1"/>
  <c r="AF733" i="1"/>
  <c r="AF734" i="1"/>
  <c r="AF735" i="1"/>
  <c r="AF736" i="1"/>
  <c r="AF737" i="1"/>
  <c r="AF738" i="1"/>
  <c r="AF742" i="1"/>
  <c r="AF743" i="1"/>
  <c r="AF744" i="1"/>
  <c r="AF745" i="1"/>
  <c r="AF746" i="1"/>
  <c r="AF747" i="1"/>
  <c r="AF748" i="1"/>
  <c r="AF749" i="1"/>
  <c r="AF750" i="1"/>
  <c r="AF751" i="1"/>
  <c r="AF752" i="1"/>
  <c r="AF753" i="1"/>
  <c r="AF754" i="1"/>
  <c r="AF755" i="1"/>
  <c r="AF756" i="1"/>
  <c r="AF758" i="1"/>
  <c r="AF760" i="1"/>
  <c r="AF761" i="1"/>
  <c r="AF762" i="1"/>
  <c r="AF770" i="1"/>
  <c r="AF771" i="1"/>
  <c r="AF772" i="1"/>
  <c r="AF773" i="1"/>
  <c r="AF775" i="1"/>
  <c r="AF776" i="1"/>
  <c r="AF779" i="1"/>
  <c r="AF781" i="1"/>
  <c r="AF782" i="1"/>
  <c r="AF784" i="1"/>
  <c r="Y499" i="1"/>
  <c r="I159" i="1"/>
  <c r="Y159" i="1"/>
  <c r="AF159" i="1"/>
  <c r="AG159" i="1"/>
  <c r="AI159" i="1"/>
  <c r="AJ159" i="1"/>
  <c r="H248" i="1"/>
  <c r="Y248" i="1"/>
  <c r="AF248" i="1"/>
  <c r="AG248" i="1"/>
  <c r="AI248" i="1"/>
  <c r="AJ248" i="1"/>
  <c r="Y496" i="1"/>
  <c r="Y497" i="1"/>
  <c r="Y498" i="1"/>
  <c r="Y495" i="1"/>
  <c r="AF157" i="1"/>
  <c r="AG157" i="1"/>
  <c r="AI157" i="1"/>
  <c r="AJ157" i="1"/>
  <c r="Y492" i="1"/>
  <c r="Y491" i="1"/>
  <c r="Y487" i="1"/>
  <c r="Y488" i="1"/>
  <c r="Y489" i="1"/>
  <c r="Y490" i="1"/>
  <c r="Y486" i="1"/>
  <c r="I253" i="1"/>
  <c r="Y253" i="1"/>
  <c r="AF253" i="1"/>
  <c r="AG253" i="1"/>
  <c r="AI253" i="1"/>
  <c r="AJ253" i="1"/>
  <c r="AJ495" i="1"/>
  <c r="AJ496" i="1"/>
  <c r="AJ497" i="1"/>
  <c r="AJ498" i="1"/>
  <c r="AJ499" i="1"/>
  <c r="AJ500" i="1"/>
  <c r="AJ501" i="1"/>
  <c r="AJ502" i="1"/>
  <c r="AJ503" i="1"/>
  <c r="AJ504" i="1"/>
  <c r="AJ505" i="1"/>
  <c r="AJ506" i="1"/>
  <c r="AJ507" i="1"/>
  <c r="AJ508" i="1"/>
  <c r="AJ509" i="1"/>
  <c r="AJ510" i="1"/>
  <c r="AJ512" i="1"/>
  <c r="AJ516" i="1"/>
  <c r="AJ517" i="1"/>
  <c r="AJ519" i="1"/>
  <c r="AJ520" i="1"/>
  <c r="AJ521" i="1"/>
  <c r="AJ522" i="1"/>
  <c r="AJ523" i="1"/>
  <c r="AJ524" i="1"/>
  <c r="AJ525" i="1"/>
  <c r="AJ526" i="1"/>
  <c r="AJ527" i="1"/>
  <c r="AJ528" i="1"/>
  <c r="AJ529" i="1"/>
  <c r="AJ530" i="1"/>
  <c r="AJ531" i="1"/>
  <c r="AJ532" i="1"/>
  <c r="AJ533" i="1"/>
  <c r="AJ534" i="1"/>
  <c r="AJ535" i="1"/>
  <c r="AJ536" i="1"/>
  <c r="AJ537" i="1"/>
  <c r="AJ538" i="1"/>
  <c r="AJ539" i="1"/>
  <c r="AJ540" i="1"/>
  <c r="AJ543" i="1"/>
  <c r="AJ544" i="1"/>
  <c r="AJ545" i="1"/>
  <c r="AJ551" i="1"/>
  <c r="AJ552" i="1"/>
  <c r="AJ554" i="1"/>
  <c r="AJ557" i="1"/>
  <c r="AJ558" i="1"/>
  <c r="AJ561" i="1"/>
  <c r="AJ562" i="1"/>
  <c r="AJ563" i="1"/>
  <c r="AJ564" i="1"/>
  <c r="AJ565" i="1"/>
  <c r="AJ567" i="1"/>
  <c r="AJ569" i="1"/>
  <c r="AJ570" i="1"/>
  <c r="AJ572" i="1"/>
  <c r="AJ581" i="1"/>
  <c r="AJ582" i="1"/>
  <c r="AJ583" i="1"/>
  <c r="AJ585" i="1"/>
  <c r="AJ587" i="1"/>
  <c r="AJ588" i="1"/>
  <c r="AJ589" i="1"/>
  <c r="AJ590" i="1"/>
  <c r="AJ591" i="1"/>
  <c r="AJ592" i="1"/>
  <c r="AJ593" i="1"/>
  <c r="AJ594" i="1"/>
  <c r="AJ595" i="1"/>
  <c r="AJ596" i="1"/>
  <c r="AJ598" i="1"/>
  <c r="AJ600" i="1"/>
  <c r="AJ601" i="1"/>
  <c r="AJ607" i="1"/>
  <c r="AJ612" i="1"/>
  <c r="AJ614" i="1"/>
  <c r="AJ615" i="1"/>
  <c r="AJ616" i="1"/>
  <c r="AJ617" i="1"/>
  <c r="AJ618" i="1"/>
  <c r="AJ620" i="1"/>
  <c r="AJ622" i="1"/>
  <c r="AJ623" i="1"/>
  <c r="AJ626" i="1"/>
  <c r="AJ627" i="1"/>
  <c r="AJ628" i="1"/>
  <c r="AJ629" i="1"/>
  <c r="AJ630" i="1"/>
  <c r="AJ633" i="1"/>
  <c r="AJ634" i="1"/>
  <c r="AJ635" i="1"/>
  <c r="AJ636" i="1"/>
  <c r="AJ638" i="1"/>
  <c r="AJ640" i="1"/>
  <c r="AJ641" i="1"/>
  <c r="AJ643" i="1"/>
  <c r="AJ645" i="1"/>
  <c r="AJ646" i="1"/>
  <c r="AJ647" i="1"/>
  <c r="AJ648" i="1"/>
  <c r="AJ649" i="1"/>
  <c r="AJ650" i="1"/>
  <c r="AJ651" i="1"/>
  <c r="AJ652" i="1"/>
  <c r="AJ653" i="1"/>
  <c r="AJ654" i="1"/>
  <c r="AJ655" i="1"/>
  <c r="AJ657" i="1"/>
  <c r="AJ658" i="1"/>
  <c r="AJ659" i="1"/>
  <c r="AJ660" i="1"/>
  <c r="AJ661" i="1"/>
  <c r="AJ662" i="1"/>
  <c r="AJ663" i="1"/>
  <c r="AJ664" i="1"/>
  <c r="AJ665" i="1"/>
  <c r="AJ666" i="1"/>
  <c r="AJ669" i="1"/>
  <c r="AJ673" i="1"/>
  <c r="AJ674" i="1"/>
  <c r="AJ675" i="1"/>
  <c r="AJ676" i="1"/>
  <c r="AJ677" i="1"/>
  <c r="AJ678" i="1"/>
  <c r="AJ679" i="1"/>
  <c r="AJ680" i="1"/>
  <c r="AJ681" i="1"/>
  <c r="AJ682" i="1"/>
  <c r="AJ683" i="1"/>
  <c r="AJ684" i="1"/>
  <c r="AI495" i="1"/>
  <c r="AI496" i="1"/>
  <c r="AI497" i="1"/>
  <c r="AI498" i="1"/>
  <c r="AI499" i="1"/>
  <c r="AI500" i="1"/>
  <c r="AI501" i="1"/>
  <c r="AI502" i="1"/>
  <c r="AI503" i="1"/>
  <c r="AI504" i="1"/>
  <c r="AI505" i="1"/>
  <c r="AI506" i="1"/>
  <c r="AI507" i="1"/>
  <c r="AI508" i="1"/>
  <c r="AI509" i="1"/>
  <c r="AI510" i="1"/>
  <c r="AI512" i="1"/>
  <c r="AI516" i="1"/>
  <c r="AI517" i="1"/>
  <c r="AI519" i="1"/>
  <c r="AI520" i="1"/>
  <c r="AI521" i="1"/>
  <c r="AI522" i="1"/>
  <c r="AI523" i="1"/>
  <c r="AI524" i="1"/>
  <c r="AI525" i="1"/>
  <c r="AI526" i="1"/>
  <c r="AI527" i="1"/>
  <c r="AI528" i="1"/>
  <c r="AI529" i="1"/>
  <c r="AI530" i="1"/>
  <c r="AI531" i="1"/>
  <c r="AI532" i="1"/>
  <c r="AI533" i="1"/>
  <c r="AI534" i="1"/>
  <c r="AI535" i="1"/>
  <c r="AI536" i="1"/>
  <c r="AI537" i="1"/>
  <c r="AI538" i="1"/>
  <c r="AI539" i="1"/>
  <c r="AI540" i="1"/>
  <c r="AI543" i="1"/>
  <c r="AI544" i="1"/>
  <c r="AI545" i="1"/>
  <c r="AI551" i="1"/>
  <c r="AI552" i="1"/>
  <c r="AI554" i="1"/>
  <c r="AI557" i="1"/>
  <c r="AI558" i="1"/>
  <c r="AI561" i="1"/>
  <c r="AI562" i="1"/>
  <c r="AI563" i="1"/>
  <c r="AI564" i="1"/>
  <c r="AI565" i="1"/>
  <c r="AI567" i="1"/>
  <c r="AI569" i="1"/>
  <c r="AI570" i="1"/>
  <c r="AI572" i="1"/>
  <c r="AI581" i="1"/>
  <c r="AI582" i="1"/>
  <c r="AI583" i="1"/>
  <c r="AI585" i="1"/>
  <c r="AI587" i="1"/>
  <c r="AI588" i="1"/>
  <c r="AI589" i="1"/>
  <c r="AI590" i="1"/>
  <c r="AI591" i="1"/>
  <c r="AI592" i="1"/>
  <c r="AI593" i="1"/>
  <c r="AI594" i="1"/>
  <c r="AI595" i="1"/>
  <c r="AI596" i="1"/>
  <c r="AI598" i="1"/>
  <c r="AI600" i="1"/>
  <c r="AI601" i="1"/>
  <c r="AI607" i="1"/>
  <c r="AI612" i="1"/>
  <c r="AI614" i="1"/>
  <c r="AI615" i="1"/>
  <c r="AI616" i="1"/>
  <c r="AI617" i="1"/>
  <c r="AI618" i="1"/>
  <c r="AI620" i="1"/>
  <c r="AI622" i="1"/>
  <c r="AI623" i="1"/>
  <c r="AI626" i="1"/>
  <c r="AI627" i="1"/>
  <c r="AI628" i="1"/>
  <c r="AI629" i="1"/>
  <c r="AI630" i="1"/>
  <c r="AI633" i="1"/>
  <c r="AI634" i="1"/>
  <c r="AI635" i="1"/>
  <c r="AI636" i="1"/>
  <c r="AI638" i="1"/>
  <c r="AI640" i="1"/>
  <c r="AI641" i="1"/>
  <c r="AI643" i="1"/>
  <c r="AI645" i="1"/>
  <c r="AI646" i="1"/>
  <c r="AI647" i="1"/>
  <c r="AI648" i="1"/>
  <c r="AI649" i="1"/>
  <c r="AI650" i="1"/>
  <c r="AI651" i="1"/>
  <c r="AI652" i="1"/>
  <c r="AI653" i="1"/>
  <c r="AI654" i="1"/>
  <c r="AI655" i="1"/>
  <c r="AI657" i="1"/>
  <c r="AI658" i="1"/>
  <c r="AI659" i="1"/>
  <c r="AI660" i="1"/>
  <c r="AI661" i="1"/>
  <c r="AI662" i="1"/>
  <c r="AI663" i="1"/>
  <c r="AI664" i="1"/>
  <c r="AI665" i="1"/>
  <c r="AI666" i="1"/>
  <c r="AI669" i="1"/>
  <c r="AI673" i="1"/>
  <c r="AI674" i="1"/>
  <c r="AI675" i="1"/>
  <c r="AI676" i="1"/>
  <c r="AI677" i="1"/>
  <c r="AI678" i="1"/>
  <c r="AI679" i="1"/>
  <c r="AI680" i="1"/>
  <c r="AI681" i="1"/>
  <c r="AI682" i="1"/>
  <c r="AI683" i="1"/>
  <c r="AI684" i="1"/>
  <c r="AG618" i="1"/>
  <c r="AG620" i="1"/>
  <c r="AG622" i="1"/>
  <c r="AG623" i="1"/>
  <c r="AG626" i="1"/>
  <c r="AG627" i="1"/>
  <c r="AG628" i="1"/>
  <c r="AG629" i="1"/>
  <c r="AG630" i="1"/>
  <c r="AG633" i="1"/>
  <c r="AG634" i="1"/>
  <c r="AG635" i="1"/>
  <c r="AG636" i="1"/>
  <c r="AG638" i="1"/>
  <c r="AG640" i="1"/>
  <c r="AG641" i="1"/>
  <c r="AG643" i="1"/>
  <c r="AG645" i="1"/>
  <c r="AG646" i="1"/>
  <c r="AG647" i="1"/>
  <c r="AG648" i="1"/>
  <c r="AG649" i="1"/>
  <c r="AG650" i="1"/>
  <c r="AG651" i="1"/>
  <c r="AG652" i="1"/>
  <c r="AG653" i="1"/>
  <c r="AG654" i="1"/>
  <c r="AG655" i="1"/>
  <c r="AG657" i="1"/>
  <c r="AG658" i="1"/>
  <c r="AG659" i="1"/>
  <c r="AG660" i="1"/>
  <c r="AG661" i="1"/>
  <c r="AG662" i="1"/>
  <c r="AG663" i="1"/>
  <c r="AG664" i="1"/>
  <c r="AG665" i="1"/>
  <c r="AG666" i="1"/>
  <c r="AG669" i="1"/>
  <c r="AG673" i="1"/>
  <c r="AG674" i="1"/>
  <c r="AG675" i="1"/>
  <c r="AG676" i="1"/>
  <c r="AG677" i="1"/>
  <c r="AG678" i="1"/>
  <c r="AG679" i="1"/>
  <c r="AG680" i="1"/>
  <c r="AG681" i="1"/>
  <c r="AG682" i="1"/>
  <c r="AG683" i="1"/>
  <c r="AG684" i="1"/>
  <c r="AG495" i="1"/>
  <c r="AG496" i="1"/>
  <c r="AG497" i="1"/>
  <c r="AG498" i="1"/>
  <c r="AG499" i="1"/>
  <c r="AG500" i="1"/>
  <c r="AG501" i="1"/>
  <c r="AG502" i="1"/>
  <c r="AG503" i="1"/>
  <c r="AG504" i="1"/>
  <c r="AG505" i="1"/>
  <c r="AG506" i="1"/>
  <c r="AG507" i="1"/>
  <c r="AG508" i="1"/>
  <c r="AG509" i="1"/>
  <c r="AG510" i="1"/>
  <c r="AG512" i="1"/>
  <c r="AG516" i="1"/>
  <c r="AG517" i="1"/>
  <c r="AG519" i="1"/>
  <c r="AG520" i="1"/>
  <c r="AG521" i="1"/>
  <c r="AG522" i="1"/>
  <c r="AG523" i="1"/>
  <c r="AG524" i="1"/>
  <c r="AG525" i="1"/>
  <c r="AG526" i="1"/>
  <c r="AG527" i="1"/>
  <c r="AG528" i="1"/>
  <c r="AG529" i="1"/>
  <c r="AG530" i="1"/>
  <c r="AG531" i="1"/>
  <c r="AG532" i="1"/>
  <c r="AG533" i="1"/>
  <c r="AG534" i="1"/>
  <c r="AG535" i="1"/>
  <c r="AG536" i="1"/>
  <c r="AG537" i="1"/>
  <c r="AG538" i="1"/>
  <c r="AG539" i="1"/>
  <c r="AG540" i="1"/>
  <c r="AG543" i="1"/>
  <c r="AG544" i="1"/>
  <c r="AG545" i="1"/>
  <c r="AG551" i="1"/>
  <c r="AG552" i="1"/>
  <c r="AG554" i="1"/>
  <c r="AG557" i="1"/>
  <c r="AG558" i="1"/>
  <c r="AG561" i="1"/>
  <c r="AG562" i="1"/>
  <c r="AG563" i="1"/>
  <c r="AG564" i="1"/>
  <c r="AG565" i="1"/>
  <c r="AG567" i="1"/>
  <c r="AG569" i="1"/>
  <c r="AG570" i="1"/>
  <c r="AG572" i="1"/>
  <c r="AG581" i="1"/>
  <c r="AG582" i="1"/>
  <c r="AG583" i="1"/>
  <c r="AG585" i="1"/>
  <c r="AG587" i="1"/>
  <c r="AG588" i="1"/>
  <c r="AG589" i="1"/>
  <c r="AG590" i="1"/>
  <c r="AG591" i="1"/>
  <c r="AG592" i="1"/>
  <c r="AG593" i="1"/>
  <c r="AG594" i="1"/>
  <c r="AG595" i="1"/>
  <c r="AG596" i="1"/>
  <c r="AG598" i="1"/>
  <c r="AG600" i="1"/>
  <c r="AG601" i="1"/>
  <c r="AG607" i="1"/>
  <c r="AG612" i="1"/>
  <c r="AG614" i="1"/>
  <c r="AG615" i="1"/>
  <c r="AG616" i="1"/>
  <c r="AG617" i="1"/>
  <c r="AF495" i="1"/>
  <c r="AF496" i="1"/>
  <c r="AF497" i="1"/>
  <c r="AF498" i="1"/>
  <c r="AF499" i="1"/>
  <c r="AF500" i="1"/>
  <c r="AF501" i="1"/>
  <c r="AF502" i="1"/>
  <c r="AF503" i="1"/>
  <c r="AF504" i="1"/>
  <c r="AF505" i="1"/>
  <c r="AF506" i="1"/>
  <c r="AF507" i="1"/>
  <c r="AF508" i="1"/>
  <c r="AF509" i="1"/>
  <c r="AF510" i="1"/>
  <c r="AF512" i="1"/>
  <c r="AF516" i="1"/>
  <c r="AF517" i="1"/>
  <c r="AF519" i="1"/>
  <c r="AF520" i="1"/>
  <c r="AF521" i="1"/>
  <c r="AF522" i="1"/>
  <c r="AF523" i="1"/>
  <c r="AF524" i="1"/>
  <c r="AF525" i="1"/>
  <c r="AF526" i="1"/>
  <c r="AF527" i="1"/>
  <c r="AF528" i="1"/>
  <c r="AF529" i="1"/>
  <c r="AF530" i="1"/>
  <c r="AF531" i="1"/>
  <c r="AF532" i="1"/>
  <c r="AF533" i="1"/>
  <c r="AF534" i="1"/>
  <c r="AF535" i="1"/>
  <c r="AF536" i="1"/>
  <c r="AF537" i="1"/>
  <c r="AF538" i="1"/>
  <c r="AF539" i="1"/>
  <c r="AF540" i="1"/>
  <c r="AF543" i="1"/>
  <c r="AF544" i="1"/>
  <c r="AF545" i="1"/>
  <c r="AF551" i="1"/>
  <c r="AF552" i="1"/>
  <c r="AF554" i="1"/>
  <c r="AF557" i="1"/>
  <c r="AF558" i="1"/>
  <c r="AF561" i="1"/>
  <c r="AF562" i="1"/>
  <c r="AF563" i="1"/>
  <c r="AF564" i="1"/>
  <c r="AF565" i="1"/>
  <c r="AF567" i="1"/>
  <c r="AF569" i="1"/>
  <c r="AF570" i="1"/>
  <c r="AF572" i="1"/>
  <c r="AF581" i="1"/>
  <c r="AF582" i="1"/>
  <c r="AF583" i="1"/>
  <c r="AF585" i="1"/>
  <c r="AF587" i="1"/>
  <c r="AF588" i="1"/>
  <c r="AF589" i="1"/>
  <c r="AF590" i="1"/>
  <c r="AF591" i="1"/>
  <c r="AF592" i="1"/>
  <c r="AF593" i="1"/>
  <c r="AF594" i="1"/>
  <c r="AF595" i="1"/>
  <c r="AF596" i="1"/>
  <c r="AF598" i="1"/>
  <c r="AF600" i="1"/>
  <c r="AF601" i="1"/>
  <c r="AF607" i="1"/>
  <c r="AF612" i="1"/>
  <c r="AF614" i="1"/>
  <c r="AF615" i="1"/>
  <c r="AF616" i="1"/>
  <c r="AF617" i="1"/>
  <c r="AF618" i="1"/>
  <c r="AF620" i="1"/>
  <c r="AF622" i="1"/>
  <c r="AF623" i="1"/>
  <c r="AF626" i="1"/>
  <c r="AF627" i="1"/>
  <c r="AF628" i="1"/>
  <c r="AF629" i="1"/>
  <c r="AF630" i="1"/>
  <c r="AF633" i="1"/>
  <c r="AF634" i="1"/>
  <c r="AF635" i="1"/>
  <c r="AF636" i="1"/>
  <c r="AF638" i="1"/>
  <c r="AF640" i="1"/>
  <c r="AF641" i="1"/>
  <c r="AF643" i="1"/>
  <c r="AF645" i="1"/>
  <c r="AF646" i="1"/>
  <c r="AF647" i="1"/>
  <c r="AF648" i="1"/>
  <c r="AF649" i="1"/>
  <c r="AF650" i="1"/>
  <c r="AF651" i="1"/>
  <c r="AF652" i="1"/>
  <c r="AF653" i="1"/>
  <c r="AF654" i="1"/>
  <c r="AF655" i="1"/>
  <c r="AF657" i="1"/>
  <c r="AF658" i="1"/>
  <c r="AF659" i="1"/>
  <c r="AF660" i="1"/>
  <c r="AF661" i="1"/>
  <c r="AF662" i="1"/>
  <c r="AF663" i="1"/>
  <c r="AF664" i="1"/>
  <c r="AF665" i="1"/>
  <c r="AF666" i="1"/>
  <c r="AF669" i="1"/>
  <c r="AF673" i="1"/>
  <c r="AF674" i="1"/>
  <c r="AF675" i="1"/>
  <c r="AF676" i="1"/>
  <c r="AF677" i="1"/>
  <c r="AF678" i="1"/>
  <c r="AF679" i="1"/>
  <c r="AF680" i="1"/>
  <c r="AF681" i="1"/>
  <c r="AF682" i="1"/>
  <c r="AF683" i="1"/>
  <c r="AF684" i="1"/>
  <c r="I570" i="1"/>
  <c r="I572" i="1"/>
  <c r="Y484" i="1"/>
  <c r="Y483" i="1"/>
  <c r="Y482" i="1"/>
  <c r="AF397" i="1"/>
  <c r="AG397" i="1"/>
  <c r="AI397" i="1"/>
  <c r="AJ397" i="1"/>
  <c r="Y397" i="1"/>
  <c r="AF352" i="1"/>
  <c r="AG352" i="1"/>
  <c r="AI352" i="1"/>
  <c r="AJ352" i="1"/>
  <c r="I352" i="1"/>
  <c r="Y352" i="1"/>
  <c r="AF480" i="1"/>
  <c r="AG480" i="1"/>
  <c r="AI480" i="1"/>
  <c r="AJ480" i="1"/>
  <c r="Y480" i="1"/>
  <c r="H480" i="1"/>
  <c r="Y478" i="1"/>
  <c r="Y479" i="1"/>
  <c r="Y475" i="1"/>
  <c r="Y476" i="1"/>
  <c r="Y477" i="1"/>
  <c r="Y474" i="1"/>
  <c r="Y471" i="1"/>
  <c r="Y472" i="1"/>
  <c r="AI116" i="1"/>
  <c r="Y202" i="1"/>
  <c r="Y199" i="1"/>
  <c r="Y176" i="1"/>
  <c r="Y69" i="1"/>
  <c r="H69" i="1"/>
  <c r="Y280" i="1"/>
  <c r="Y149" i="1"/>
  <c r="Y189" i="1"/>
  <c r="Y13" i="1"/>
  <c r="Y224" i="1"/>
  <c r="Y262" i="1"/>
  <c r="Y415" i="1"/>
  <c r="Y73" i="1"/>
  <c r="Y340" i="1"/>
  <c r="AF340" i="1"/>
  <c r="AG340" i="1"/>
  <c r="AJ340" i="1"/>
  <c r="I340" i="1"/>
  <c r="Y163" i="1"/>
  <c r="Y470" i="1"/>
  <c r="Y468" i="1"/>
  <c r="Y464" i="1"/>
  <c r="Y465" i="1"/>
  <c r="AF198" i="1"/>
  <c r="AG198" i="1"/>
  <c r="AI198" i="1"/>
  <c r="AJ198" i="1"/>
  <c r="Y198" i="1"/>
  <c r="AF386" i="1"/>
  <c r="AG386" i="1"/>
  <c r="AI386" i="1"/>
  <c r="AJ386" i="1"/>
  <c r="Y386" i="1"/>
  <c r="Y268" i="1"/>
  <c r="Y351" i="1"/>
  <c r="Y367" i="1"/>
  <c r="Y289" i="1"/>
  <c r="Y134" i="1"/>
  <c r="I134" i="1"/>
  <c r="Y237" i="1"/>
  <c r="Y234" i="1"/>
  <c r="Y187" i="1"/>
  <c r="Y286" i="1"/>
  <c r="Y287" i="1"/>
  <c r="AI250" i="1"/>
  <c r="AI135" i="1"/>
  <c r="AF403" i="1"/>
  <c r="AG403" i="1"/>
  <c r="AI403" i="1"/>
  <c r="AJ403" i="1"/>
  <c r="Y403" i="1"/>
  <c r="Y182" i="1"/>
  <c r="Y232" i="1"/>
  <c r="Y327" i="1"/>
  <c r="Y250" i="1"/>
  <c r="Y135" i="1"/>
  <c r="Y296" i="1"/>
  <c r="Y171" i="1"/>
  <c r="Y467" i="1"/>
  <c r="Y462" i="1"/>
  <c r="Y469" i="1"/>
  <c r="Y460" i="1"/>
  <c r="Y222" i="1"/>
  <c r="H377" i="1"/>
  <c r="Y377" i="1"/>
  <c r="AF377" i="1"/>
  <c r="AH377" i="1" s="1"/>
  <c r="AI377" i="1"/>
  <c r="AJ377" i="1"/>
  <c r="Y167" i="1"/>
  <c r="AG161" i="1"/>
  <c r="AF459" i="1"/>
  <c r="AG459" i="1"/>
  <c r="AI459" i="1"/>
  <c r="AJ459" i="1"/>
  <c r="Y459" i="1"/>
  <c r="AF461" i="1"/>
  <c r="AG461" i="1"/>
  <c r="AI461" i="1"/>
  <c r="AJ461" i="1"/>
  <c r="Y461" i="1"/>
  <c r="AF458" i="1"/>
  <c r="AG458" i="1"/>
  <c r="AI458" i="1"/>
  <c r="AJ458" i="1"/>
  <c r="Y458" i="1"/>
  <c r="AF466" i="1"/>
  <c r="AG466" i="1"/>
  <c r="AI466" i="1"/>
  <c r="AJ466" i="1"/>
  <c r="Y466" i="1"/>
  <c r="Y161" i="1"/>
  <c r="Y267" i="1"/>
  <c r="AJ161" i="1"/>
  <c r="AI161" i="1"/>
  <c r="AF161" i="1"/>
  <c r="Y295" i="1"/>
  <c r="Y279" i="1"/>
  <c r="Y37" i="1"/>
  <c r="Y254" i="1"/>
  <c r="Y145" i="1"/>
  <c r="Y252" i="1"/>
  <c r="Y26" i="1"/>
  <c r="Y221" i="1"/>
  <c r="Y143" i="1"/>
  <c r="Y151" i="1"/>
  <c r="Y310" i="1"/>
  <c r="Y197" i="1"/>
  <c r="Y21" i="1"/>
  <c r="AF399" i="1"/>
  <c r="AG399" i="1"/>
  <c r="AI399" i="1"/>
  <c r="AJ399" i="1"/>
  <c r="I399" i="1"/>
  <c r="Y399" i="1"/>
  <c r="H24" i="1"/>
  <c r="Y24" i="1"/>
  <c r="H463" i="1"/>
  <c r="Y463" i="1"/>
  <c r="Y297" i="1"/>
  <c r="AF297" i="1"/>
  <c r="AG297" i="1"/>
  <c r="AI297" i="1"/>
  <c r="AJ297" i="1"/>
  <c r="H281" i="1"/>
  <c r="Y281" i="1"/>
  <c r="AF194" i="1"/>
  <c r="AG194" i="1"/>
  <c r="AI194" i="1"/>
  <c r="AJ194" i="1"/>
  <c r="Y194" i="1"/>
  <c r="AF422" i="1"/>
  <c r="AG422" i="1"/>
  <c r="AI422" i="1"/>
  <c r="AJ422" i="1"/>
  <c r="Y422" i="1"/>
  <c r="H422" i="1"/>
  <c r="Y401" i="1"/>
  <c r="H401" i="1"/>
  <c r="Y34" i="1"/>
  <c r="H229" i="1"/>
  <c r="Y229" i="1"/>
  <c r="AN799" i="1" l="1"/>
  <c r="AN103" i="1"/>
  <c r="AK525" i="1"/>
  <c r="AK534" i="1"/>
  <c r="AN555" i="1"/>
  <c r="AN549" i="1"/>
  <c r="AN546" i="1"/>
  <c r="AN808" i="1"/>
  <c r="AN816" i="1"/>
  <c r="AN798" i="1"/>
  <c r="AN793" i="1"/>
  <c r="AN817" i="1"/>
  <c r="AN809" i="1"/>
  <c r="AN136" i="1"/>
  <c r="AN245" i="1"/>
  <c r="AN807" i="1"/>
  <c r="AN547" i="1"/>
  <c r="AN917" i="1"/>
  <c r="AN909" i="1"/>
  <c r="AN895" i="1"/>
  <c r="AN886" i="1"/>
  <c r="AN792" i="1"/>
  <c r="AN791" i="1"/>
  <c r="AN786" i="1"/>
  <c r="AN822" i="1"/>
  <c r="AN813" i="1"/>
  <c r="AN805" i="1"/>
  <c r="AN794" i="1"/>
  <c r="AN811" i="1"/>
  <c r="AN810" i="1"/>
  <c r="AN800" i="1"/>
  <c r="AN787" i="1"/>
  <c r="AN371" i="1"/>
  <c r="AN806" i="1"/>
  <c r="AN918" i="1"/>
  <c r="AN910" i="1"/>
  <c r="AN896" i="1"/>
  <c r="AN887" i="1"/>
  <c r="AN870" i="1"/>
  <c r="AN851" i="1"/>
  <c r="AN839" i="1"/>
  <c r="AN826" i="1"/>
  <c r="AN869" i="1"/>
  <c r="AN849" i="1"/>
  <c r="AN838" i="1"/>
  <c r="AN550" i="1"/>
  <c r="AN548" i="1"/>
  <c r="AN812" i="1"/>
  <c r="AN804" i="1"/>
  <c r="AN803" i="1"/>
  <c r="AN815" i="1"/>
  <c r="AN797" i="1"/>
  <c r="AN814" i="1"/>
  <c r="AN795" i="1"/>
  <c r="AN915" i="1"/>
  <c r="AN903" i="1"/>
  <c r="AN893" i="1"/>
  <c r="AN884" i="1"/>
  <c r="AN865" i="1"/>
  <c r="AN844" i="1"/>
  <c r="AN836" i="1"/>
  <c r="AN914" i="1"/>
  <c r="AN902" i="1"/>
  <c r="AN891" i="1"/>
  <c r="AN883" i="1"/>
  <c r="AN863" i="1"/>
  <c r="AN843" i="1"/>
  <c r="AN835" i="1"/>
  <c r="AN912" i="1"/>
  <c r="AN900" i="1"/>
  <c r="AN889" i="1"/>
  <c r="AN854" i="1"/>
  <c r="AN841" i="1"/>
  <c r="AN833" i="1"/>
  <c r="AN825" i="1"/>
  <c r="AN916" i="1"/>
  <c r="AN904" i="1"/>
  <c r="AN894" i="1"/>
  <c r="AN885" i="1"/>
  <c r="AN868" i="1"/>
  <c r="AN845" i="1"/>
  <c r="AN837" i="1"/>
  <c r="AN913" i="1"/>
  <c r="AN901" i="1"/>
  <c r="AN890" i="1"/>
  <c r="AN877" i="1"/>
  <c r="AN861" i="1"/>
  <c r="AN842" i="1"/>
  <c r="AN834" i="1"/>
  <c r="AN919" i="1"/>
  <c r="AN911" i="1"/>
  <c r="AN898" i="1"/>
  <c r="AN888" i="1"/>
  <c r="AN871" i="1"/>
  <c r="AN852" i="1"/>
  <c r="AN840" i="1"/>
  <c r="AN832" i="1"/>
  <c r="AN819" i="1"/>
  <c r="AH253" i="1"/>
  <c r="AK703" i="1"/>
  <c r="AK696" i="1"/>
  <c r="AH494" i="1"/>
  <c r="AK686" i="1"/>
  <c r="AH159" i="1"/>
  <c r="AK277" i="1"/>
  <c r="AK157" i="1"/>
  <c r="H503" i="1"/>
  <c r="AK159" i="1"/>
  <c r="H494" i="1"/>
  <c r="AH198" i="1"/>
  <c r="AK697" i="1"/>
  <c r="H285" i="1"/>
  <c r="AK285" i="1"/>
  <c r="AH349" i="1"/>
  <c r="AH480" i="1"/>
  <c r="I349" i="1"/>
  <c r="H352" i="1"/>
  <c r="H349" i="1"/>
  <c r="I277" i="1"/>
  <c r="AK253" i="1"/>
  <c r="AH248" i="1"/>
  <c r="AK705" i="1"/>
  <c r="AK397" i="1"/>
  <c r="AK248" i="1"/>
  <c r="AH403" i="1"/>
  <c r="AK352" i="1"/>
  <c r="AH277" i="1"/>
  <c r="H159" i="1"/>
  <c r="I506" i="1"/>
  <c r="AH285" i="1"/>
  <c r="H506" i="1"/>
  <c r="AK461" i="1"/>
  <c r="H253" i="1"/>
  <c r="H504" i="1"/>
  <c r="H508" i="1"/>
  <c r="AK480" i="1"/>
  <c r="I505" i="1"/>
  <c r="I480" i="1"/>
  <c r="AK702" i="1"/>
  <c r="AK688" i="1"/>
  <c r="AK349" i="1"/>
  <c r="H505" i="1"/>
  <c r="AK297" i="1"/>
  <c r="AH352" i="1"/>
  <c r="AH157" i="1"/>
  <c r="AK701" i="1"/>
  <c r="AK687" i="1"/>
  <c r="I504" i="1"/>
  <c r="I248" i="1"/>
  <c r="AK698" i="1"/>
  <c r="I503" i="1"/>
  <c r="I512" i="1"/>
  <c r="H512" i="1"/>
  <c r="AK706" i="1"/>
  <c r="AK707" i="1"/>
  <c r="AK708" i="1"/>
  <c r="AK709" i="1"/>
  <c r="AK710" i="1"/>
  <c r="AK711" i="1"/>
  <c r="AK712" i="1"/>
  <c r="AK713" i="1"/>
  <c r="AK714" i="1"/>
  <c r="H386" i="1"/>
  <c r="I386" i="1"/>
  <c r="AK715" i="1"/>
  <c r="AK716" i="1"/>
  <c r="AK718" i="1"/>
  <c r="AK721" i="1"/>
  <c r="AK724" i="1"/>
  <c r="AK725" i="1"/>
  <c r="AK727" i="1"/>
  <c r="AK728" i="1"/>
  <c r="AK732" i="1"/>
  <c r="AK733" i="1"/>
  <c r="AK734" i="1"/>
  <c r="AK735" i="1"/>
  <c r="AK736" i="1"/>
  <c r="AK737" i="1"/>
  <c r="AK738" i="1"/>
  <c r="AK742" i="1"/>
  <c r="AK743" i="1"/>
  <c r="AK744" i="1"/>
  <c r="AK745" i="1"/>
  <c r="AK746" i="1"/>
  <c r="AK747" i="1"/>
  <c r="AK748" i="1"/>
  <c r="AK749" i="1"/>
  <c r="AK750" i="1"/>
  <c r="AK751" i="1"/>
  <c r="AK752" i="1"/>
  <c r="AK753" i="1"/>
  <c r="AK754" i="1"/>
  <c r="AK755" i="1"/>
  <c r="AK756" i="1"/>
  <c r="AK758" i="1"/>
  <c r="AK760" i="1"/>
  <c r="AK761" i="1"/>
  <c r="AK762" i="1"/>
  <c r="AK770" i="1"/>
  <c r="AK771" i="1"/>
  <c r="AK772" i="1"/>
  <c r="AK773" i="1"/>
  <c r="AK775" i="1"/>
  <c r="AK776" i="1"/>
  <c r="AK779" i="1"/>
  <c r="AK781" i="1"/>
  <c r="AK782" i="1"/>
  <c r="AK198" i="1"/>
  <c r="AK494" i="1"/>
  <c r="AK784" i="1"/>
  <c r="H397" i="1"/>
  <c r="I397" i="1"/>
  <c r="AH686" i="1"/>
  <c r="AH687" i="1"/>
  <c r="AH688" i="1"/>
  <c r="AH696" i="1"/>
  <c r="AH697" i="1"/>
  <c r="H510" i="1"/>
  <c r="I510" i="1"/>
  <c r="H509" i="1"/>
  <c r="I509" i="1"/>
  <c r="AH698" i="1"/>
  <c r="H483" i="1"/>
  <c r="I483" i="1"/>
  <c r="H340" i="1"/>
  <c r="AH701" i="1"/>
  <c r="AH702" i="1"/>
  <c r="AH703" i="1"/>
  <c r="AH705" i="1"/>
  <c r="AH706" i="1"/>
  <c r="AH707" i="1"/>
  <c r="AH708" i="1"/>
  <c r="AH709" i="1"/>
  <c r="AH710" i="1"/>
  <c r="AH711" i="1"/>
  <c r="AH712" i="1"/>
  <c r="AH713" i="1"/>
  <c r="AH714" i="1"/>
  <c r="AH715" i="1"/>
  <c r="AH716" i="1"/>
  <c r="AH718" i="1"/>
  <c r="AH721" i="1"/>
  <c r="AH724" i="1"/>
  <c r="AH725" i="1"/>
  <c r="AH727" i="1"/>
  <c r="AH728" i="1"/>
  <c r="AH732" i="1"/>
  <c r="AH733" i="1"/>
  <c r="AH734" i="1"/>
  <c r="AH735" i="1"/>
  <c r="AH736" i="1"/>
  <c r="AH737" i="1"/>
  <c r="AH738" i="1"/>
  <c r="AH742" i="1"/>
  <c r="AH743" i="1"/>
  <c r="AH744" i="1"/>
  <c r="AH745" i="1"/>
  <c r="AH746" i="1"/>
  <c r="AH747" i="1"/>
  <c r="AH748" i="1"/>
  <c r="AH749" i="1"/>
  <c r="AH750" i="1"/>
  <c r="AH751" i="1"/>
  <c r="AH752" i="1"/>
  <c r="AH753" i="1"/>
  <c r="AH754" i="1"/>
  <c r="AH755" i="1"/>
  <c r="AH756" i="1"/>
  <c r="AH758" i="1"/>
  <c r="H507" i="1"/>
  <c r="I507" i="1"/>
  <c r="H502" i="1"/>
  <c r="I502" i="1"/>
  <c r="AH760" i="1"/>
  <c r="AH761" i="1"/>
  <c r="AH762" i="1"/>
  <c r="AH770" i="1"/>
  <c r="AH771" i="1"/>
  <c r="AH772" i="1"/>
  <c r="AH773" i="1"/>
  <c r="AH775" i="1"/>
  <c r="AH776" i="1"/>
  <c r="AH779" i="1"/>
  <c r="AH781" i="1"/>
  <c r="AH782" i="1"/>
  <c r="AH784" i="1"/>
  <c r="I500" i="1"/>
  <c r="H500" i="1"/>
  <c r="I501" i="1"/>
  <c r="H501" i="1"/>
  <c r="I157" i="1"/>
  <c r="H157" i="1"/>
  <c r="AH540" i="1"/>
  <c r="AH543" i="1"/>
  <c r="AH544" i="1"/>
  <c r="AH545" i="1"/>
  <c r="AH551" i="1"/>
  <c r="AH552" i="1"/>
  <c r="AH554" i="1"/>
  <c r="AH557" i="1"/>
  <c r="AH558" i="1"/>
  <c r="AH561" i="1"/>
  <c r="AH562" i="1"/>
  <c r="AH563" i="1"/>
  <c r="AH564" i="1"/>
  <c r="AH565" i="1"/>
  <c r="AH567" i="1"/>
  <c r="AH569" i="1"/>
  <c r="AH570" i="1"/>
  <c r="AH572" i="1"/>
  <c r="AH581" i="1"/>
  <c r="AH582" i="1"/>
  <c r="AH583" i="1"/>
  <c r="AH585" i="1"/>
  <c r="AH587" i="1"/>
  <c r="AH588" i="1"/>
  <c r="AH589" i="1"/>
  <c r="AH590" i="1"/>
  <c r="AH591" i="1"/>
  <c r="AH592" i="1"/>
  <c r="AH593" i="1"/>
  <c r="AH594" i="1"/>
  <c r="AH595" i="1"/>
  <c r="AH596" i="1"/>
  <c r="AH598" i="1"/>
  <c r="AH600" i="1"/>
  <c r="AH601" i="1"/>
  <c r="AH607" i="1"/>
  <c r="AH612" i="1"/>
  <c r="AH614" i="1"/>
  <c r="AH615" i="1"/>
  <c r="AH616" i="1"/>
  <c r="AH617" i="1"/>
  <c r="AK673" i="1"/>
  <c r="AK674" i="1"/>
  <c r="AK675" i="1"/>
  <c r="AK676" i="1"/>
  <c r="AK677" i="1"/>
  <c r="AK678" i="1"/>
  <c r="AK679" i="1"/>
  <c r="AK680" i="1"/>
  <c r="AK681" i="1"/>
  <c r="AK682" i="1"/>
  <c r="AK683" i="1"/>
  <c r="AK684" i="1"/>
  <c r="AK386" i="1"/>
  <c r="H499" i="1"/>
  <c r="I499" i="1"/>
  <c r="AH626" i="1"/>
  <c r="AH627" i="1"/>
  <c r="AH628" i="1"/>
  <c r="AH629" i="1"/>
  <c r="AH630" i="1"/>
  <c r="AH633" i="1"/>
  <c r="AH634" i="1"/>
  <c r="AH635" i="1"/>
  <c r="AH636" i="1"/>
  <c r="AH638" i="1"/>
  <c r="AH640" i="1"/>
  <c r="AH641" i="1"/>
  <c r="AH643" i="1"/>
  <c r="AH645" i="1"/>
  <c r="AH646" i="1"/>
  <c r="AH647" i="1"/>
  <c r="AH648" i="1"/>
  <c r="AH649" i="1"/>
  <c r="AH650" i="1"/>
  <c r="AH651" i="1"/>
  <c r="AH652" i="1"/>
  <c r="AH653" i="1"/>
  <c r="AH654" i="1"/>
  <c r="AH655" i="1"/>
  <c r="AH657" i="1"/>
  <c r="AH658" i="1"/>
  <c r="AH659" i="1"/>
  <c r="AH618" i="1"/>
  <c r="AH620" i="1"/>
  <c r="AH622" i="1"/>
  <c r="AH623" i="1"/>
  <c r="AH660" i="1"/>
  <c r="AH661" i="1"/>
  <c r="AH662" i="1"/>
  <c r="AH663" i="1"/>
  <c r="AH664" i="1"/>
  <c r="AH665" i="1"/>
  <c r="AH666" i="1"/>
  <c r="AH669" i="1"/>
  <c r="AH673" i="1"/>
  <c r="AH674" i="1"/>
  <c r="AH675" i="1"/>
  <c r="AH676" i="1"/>
  <c r="AH677" i="1"/>
  <c r="AH678" i="1"/>
  <c r="AH679" i="1"/>
  <c r="AH680" i="1"/>
  <c r="AH681" i="1"/>
  <c r="AH682" i="1"/>
  <c r="AH683" i="1"/>
  <c r="AH684" i="1"/>
  <c r="AH495" i="1"/>
  <c r="AH496" i="1"/>
  <c r="AH497" i="1"/>
  <c r="AH498" i="1"/>
  <c r="AH499" i="1"/>
  <c r="AH500" i="1"/>
  <c r="AH501" i="1"/>
  <c r="AH502" i="1"/>
  <c r="AH503" i="1"/>
  <c r="AH504" i="1"/>
  <c r="AH505" i="1"/>
  <c r="AH506" i="1"/>
  <c r="AH507" i="1"/>
  <c r="AH508" i="1"/>
  <c r="AH509" i="1"/>
  <c r="AH510" i="1"/>
  <c r="AH512" i="1"/>
  <c r="AH516" i="1"/>
  <c r="AH517" i="1"/>
  <c r="AH519" i="1"/>
  <c r="AH520" i="1"/>
  <c r="AH521" i="1"/>
  <c r="AH522" i="1"/>
  <c r="AH523" i="1"/>
  <c r="AH524" i="1"/>
  <c r="AH525" i="1"/>
  <c r="AH526" i="1"/>
  <c r="AH527" i="1"/>
  <c r="AH528" i="1"/>
  <c r="AH529" i="1"/>
  <c r="AH530" i="1"/>
  <c r="AH531" i="1"/>
  <c r="AH532" i="1"/>
  <c r="AH533" i="1"/>
  <c r="AH534" i="1"/>
  <c r="AH535" i="1"/>
  <c r="AH536" i="1"/>
  <c r="AH537" i="1"/>
  <c r="AH538" i="1"/>
  <c r="AH539" i="1"/>
  <c r="AK495" i="1"/>
  <c r="AK496" i="1"/>
  <c r="AK497" i="1"/>
  <c r="AK498" i="1"/>
  <c r="AK499" i="1"/>
  <c r="AK500" i="1"/>
  <c r="AK501" i="1"/>
  <c r="AK502" i="1"/>
  <c r="AK503" i="1"/>
  <c r="AK504" i="1"/>
  <c r="AK505" i="1"/>
  <c r="AK506" i="1"/>
  <c r="AK507" i="1"/>
  <c r="AK508" i="1"/>
  <c r="AK509" i="1"/>
  <c r="AK510" i="1"/>
  <c r="AK512" i="1"/>
  <c r="AK516" i="1"/>
  <c r="AK517" i="1"/>
  <c r="AK519" i="1"/>
  <c r="AK520" i="1"/>
  <c r="AK521" i="1"/>
  <c r="AK522" i="1"/>
  <c r="AK523" i="1"/>
  <c r="AK524" i="1"/>
  <c r="AK526" i="1"/>
  <c r="AK527" i="1"/>
  <c r="AK528" i="1"/>
  <c r="AK529" i="1"/>
  <c r="AK530" i="1"/>
  <c r="AK531" i="1"/>
  <c r="AK532" i="1"/>
  <c r="AK533" i="1"/>
  <c r="AK535" i="1"/>
  <c r="AK536" i="1"/>
  <c r="AK537" i="1"/>
  <c r="AK538" i="1"/>
  <c r="AK539" i="1"/>
  <c r="AK540" i="1"/>
  <c r="AK543" i="1"/>
  <c r="AK544" i="1"/>
  <c r="AK545" i="1"/>
  <c r="AK551" i="1"/>
  <c r="AK552" i="1"/>
  <c r="AK554" i="1"/>
  <c r="AK557" i="1"/>
  <c r="AK558" i="1"/>
  <c r="AK561" i="1"/>
  <c r="AK562" i="1"/>
  <c r="AK563" i="1"/>
  <c r="AK564" i="1"/>
  <c r="AK565" i="1"/>
  <c r="AK567" i="1"/>
  <c r="AK569" i="1"/>
  <c r="AK570" i="1"/>
  <c r="AK572" i="1"/>
  <c r="AK581" i="1"/>
  <c r="AK582" i="1"/>
  <c r="AK583" i="1"/>
  <c r="AK585" i="1"/>
  <c r="AK587" i="1"/>
  <c r="AK588" i="1"/>
  <c r="AK589" i="1"/>
  <c r="AK590" i="1"/>
  <c r="AK591" i="1"/>
  <c r="AK592" i="1"/>
  <c r="AK593" i="1"/>
  <c r="AK594" i="1"/>
  <c r="AK595" i="1"/>
  <c r="AK596" i="1"/>
  <c r="AK598" i="1"/>
  <c r="AK600" i="1"/>
  <c r="AK601" i="1"/>
  <c r="AK607" i="1"/>
  <c r="AK612" i="1"/>
  <c r="AK614" i="1"/>
  <c r="AK615" i="1"/>
  <c r="AK616" i="1"/>
  <c r="AK617" i="1"/>
  <c r="AK618" i="1"/>
  <c r="AK620" i="1"/>
  <c r="AK622" i="1"/>
  <c r="AK623" i="1"/>
  <c r="AK626" i="1"/>
  <c r="AK627" i="1"/>
  <c r="AK628" i="1"/>
  <c r="AK629" i="1"/>
  <c r="AK630" i="1"/>
  <c r="AK633" i="1"/>
  <c r="AK634" i="1"/>
  <c r="AK635" i="1"/>
  <c r="AK636" i="1"/>
  <c r="AK638" i="1"/>
  <c r="AK640" i="1"/>
  <c r="AK641" i="1"/>
  <c r="AK643" i="1"/>
  <c r="AK645" i="1"/>
  <c r="AK646" i="1"/>
  <c r="AK647" i="1"/>
  <c r="AK648" i="1"/>
  <c r="AK649" i="1"/>
  <c r="AK650" i="1"/>
  <c r="AK651" i="1"/>
  <c r="AK652" i="1"/>
  <c r="AK653" i="1"/>
  <c r="AK654" i="1"/>
  <c r="AK655" i="1"/>
  <c r="AK657" i="1"/>
  <c r="AK658" i="1"/>
  <c r="AK659" i="1"/>
  <c r="AK660" i="1"/>
  <c r="AK661" i="1"/>
  <c r="AK662" i="1"/>
  <c r="AK663" i="1"/>
  <c r="AK664" i="1"/>
  <c r="AK665" i="1"/>
  <c r="AK666" i="1"/>
  <c r="AK669" i="1"/>
  <c r="I496" i="1"/>
  <c r="H496" i="1"/>
  <c r="I497" i="1"/>
  <c r="H497" i="1"/>
  <c r="I498" i="1"/>
  <c r="H498" i="1"/>
  <c r="I495" i="1"/>
  <c r="H495" i="1"/>
  <c r="I492" i="1"/>
  <c r="H492" i="1"/>
  <c r="H490" i="1"/>
  <c r="I490" i="1"/>
  <c r="H488" i="1"/>
  <c r="I488" i="1"/>
  <c r="H491" i="1"/>
  <c r="I491" i="1"/>
  <c r="H489" i="1"/>
  <c r="I489" i="1"/>
  <c r="H487" i="1"/>
  <c r="I487" i="1"/>
  <c r="I486" i="1"/>
  <c r="H486" i="1"/>
  <c r="H482" i="1"/>
  <c r="I482" i="1"/>
  <c r="H484" i="1"/>
  <c r="I484" i="1"/>
  <c r="AH397" i="1"/>
  <c r="H479" i="1"/>
  <c r="I479" i="1"/>
  <c r="H478" i="1"/>
  <c r="I478" i="1"/>
  <c r="H476" i="1"/>
  <c r="I476" i="1"/>
  <c r="H477" i="1"/>
  <c r="I477" i="1"/>
  <c r="H475" i="1"/>
  <c r="I475" i="1"/>
  <c r="H194" i="1"/>
  <c r="I194" i="1"/>
  <c r="H474" i="1"/>
  <c r="I474" i="1"/>
  <c r="I471" i="1"/>
  <c r="H471" i="1"/>
  <c r="H472" i="1"/>
  <c r="I472" i="1"/>
  <c r="H202" i="1"/>
  <c r="I202" i="1"/>
  <c r="H199" i="1"/>
  <c r="I199" i="1"/>
  <c r="H176" i="1"/>
  <c r="I176" i="1"/>
  <c r="AH422" i="1"/>
  <c r="I69" i="1"/>
  <c r="H280" i="1"/>
  <c r="I280" i="1"/>
  <c r="H149" i="1"/>
  <c r="I149" i="1"/>
  <c r="H189" i="1"/>
  <c r="I189" i="1"/>
  <c r="H13" i="1"/>
  <c r="I13" i="1"/>
  <c r="AK377" i="1"/>
  <c r="AH386" i="1"/>
  <c r="AK458" i="1"/>
  <c r="AH458" i="1"/>
  <c r="H237" i="1"/>
  <c r="I237" i="1"/>
  <c r="H234" i="1"/>
  <c r="I234" i="1"/>
  <c r="H198" i="1"/>
  <c r="I198" i="1"/>
  <c r="AK161" i="1"/>
  <c r="H466" i="1"/>
  <c r="I459" i="1"/>
  <c r="H461" i="1"/>
  <c r="I262" i="1"/>
  <c r="H262" i="1"/>
  <c r="H224" i="1"/>
  <c r="I224" i="1"/>
  <c r="AH466" i="1"/>
  <c r="AK403" i="1"/>
  <c r="H415" i="1"/>
  <c r="I415" i="1"/>
  <c r="AK466" i="1"/>
  <c r="AH340" i="1"/>
  <c r="AK340" i="1"/>
  <c r="H163" i="1"/>
  <c r="I163" i="1"/>
  <c r="H470" i="1"/>
  <c r="I470" i="1"/>
  <c r="H468" i="1"/>
  <c r="I468" i="1"/>
  <c r="H464" i="1"/>
  <c r="I464" i="1"/>
  <c r="H465" i="1"/>
  <c r="I465" i="1"/>
  <c r="I73" i="1"/>
  <c r="H73" i="1"/>
  <c r="H403" i="1"/>
  <c r="I403" i="1"/>
  <c r="H134" i="1"/>
  <c r="H289" i="1"/>
  <c r="I289" i="1"/>
  <c r="H367" i="1"/>
  <c r="I367" i="1"/>
  <c r="H351" i="1"/>
  <c r="I351" i="1"/>
  <c r="H268" i="1"/>
  <c r="I268" i="1"/>
  <c r="H286" i="1"/>
  <c r="I286" i="1"/>
  <c r="H287" i="1"/>
  <c r="I287" i="1"/>
  <c r="H187" i="1"/>
  <c r="I187" i="1"/>
  <c r="H26" i="1"/>
  <c r="AH461" i="1"/>
  <c r="H458" i="1"/>
  <c r="AH459" i="1"/>
  <c r="AK459" i="1"/>
  <c r="H459" i="1"/>
  <c r="I232" i="1"/>
  <c r="H232" i="1"/>
  <c r="I182" i="1"/>
  <c r="H182" i="1"/>
  <c r="I135" i="1"/>
  <c r="H135" i="1"/>
  <c r="I250" i="1"/>
  <c r="H250" i="1"/>
  <c r="I296" i="1"/>
  <c r="H296" i="1"/>
  <c r="I327" i="1"/>
  <c r="H327" i="1"/>
  <c r="H171" i="1"/>
  <c r="I171" i="1"/>
  <c r="I460" i="1"/>
  <c r="H460" i="1"/>
  <c r="I469" i="1"/>
  <c r="H469" i="1"/>
  <c r="I462" i="1"/>
  <c r="H462" i="1"/>
  <c r="I467" i="1"/>
  <c r="H467" i="1"/>
  <c r="I222" i="1"/>
  <c r="H222" i="1"/>
  <c r="AH161" i="1"/>
  <c r="I167" i="1"/>
  <c r="H167" i="1"/>
  <c r="AH399" i="1"/>
  <c r="I267" i="1"/>
  <c r="H267" i="1"/>
  <c r="I161" i="1"/>
  <c r="H161" i="1"/>
  <c r="H295" i="1"/>
  <c r="I295" i="1"/>
  <c r="I279" i="1"/>
  <c r="H279" i="1"/>
  <c r="I37" i="1"/>
  <c r="H37" i="1"/>
  <c r="AK399" i="1"/>
  <c r="H254" i="1"/>
  <c r="H145" i="1"/>
  <c r="H399" i="1"/>
  <c r="H21" i="1"/>
  <c r="H197" i="1"/>
  <c r="I26" i="1"/>
  <c r="H252" i="1"/>
  <c r="H310" i="1"/>
  <c r="H151" i="1"/>
  <c r="H143" i="1"/>
  <c r="H221" i="1"/>
  <c r="H34" i="1"/>
  <c r="I297" i="1"/>
  <c r="H297" i="1"/>
  <c r="AK194" i="1"/>
  <c r="AK422" i="1"/>
  <c r="I229" i="1"/>
  <c r="I422" i="1"/>
  <c r="AH297" i="1"/>
  <c r="AH194" i="1"/>
  <c r="AN742" i="1" l="1"/>
  <c r="AN567" i="1"/>
  <c r="AN525" i="1"/>
  <c r="AN696" i="1"/>
  <c r="AN534" i="1"/>
  <c r="AN277" i="1"/>
  <c r="AN253" i="1"/>
  <c r="AN480" i="1"/>
  <c r="AN701" i="1"/>
  <c r="AN705" i="1"/>
  <c r="AN721" i="1"/>
  <c r="AN713" i="1"/>
  <c r="AN697" i="1"/>
  <c r="AN461" i="1"/>
  <c r="AN712" i="1"/>
  <c r="AN703" i="1"/>
  <c r="AN297" i="1"/>
  <c r="AN349" i="1"/>
  <c r="AN198" i="1"/>
  <c r="AN159" i="1"/>
  <c r="AN698" i="1"/>
  <c r="AN716" i="1"/>
  <c r="AN157" i="1"/>
  <c r="AN494" i="1"/>
  <c r="AN352" i="1"/>
  <c r="AN686" i="1"/>
  <c r="AN285" i="1"/>
  <c r="AN397" i="1"/>
  <c r="AN706" i="1"/>
  <c r="AN724" i="1"/>
  <c r="AN714" i="1"/>
  <c r="AN688" i="1"/>
  <c r="AN709" i="1"/>
  <c r="AN248" i="1"/>
  <c r="AN718" i="1"/>
  <c r="AN711" i="1"/>
  <c r="AN687" i="1"/>
  <c r="AN710" i="1"/>
  <c r="AN727" i="1"/>
  <c r="AN403" i="1"/>
  <c r="AN715" i="1"/>
  <c r="AN708" i="1"/>
  <c r="AN707" i="1"/>
  <c r="AN702" i="1"/>
  <c r="AN725" i="1"/>
  <c r="AN728" i="1"/>
  <c r="AN732" i="1"/>
  <c r="AN733" i="1"/>
  <c r="AN734" i="1"/>
  <c r="AN735" i="1"/>
  <c r="AN736" i="1"/>
  <c r="AN737" i="1"/>
  <c r="AN738" i="1"/>
  <c r="AN760" i="1"/>
  <c r="AN761" i="1"/>
  <c r="AN762" i="1"/>
  <c r="AN770" i="1"/>
  <c r="AN771" i="1"/>
  <c r="AN772" i="1"/>
  <c r="AN773" i="1"/>
  <c r="AN775" i="1"/>
  <c r="AN776" i="1"/>
  <c r="AN779" i="1"/>
  <c r="AN781" i="1"/>
  <c r="AN782" i="1"/>
  <c r="AN784" i="1"/>
  <c r="AN743" i="1"/>
  <c r="AN744" i="1"/>
  <c r="AN745" i="1"/>
  <c r="AN746" i="1"/>
  <c r="AN747" i="1"/>
  <c r="AN748" i="1"/>
  <c r="AN749" i="1"/>
  <c r="AN750" i="1"/>
  <c r="AN751" i="1"/>
  <c r="AN752" i="1"/>
  <c r="AN512" i="1"/>
  <c r="AN753" i="1"/>
  <c r="AN754" i="1"/>
  <c r="AN755" i="1"/>
  <c r="AN756" i="1"/>
  <c r="AN758" i="1"/>
  <c r="AN552" i="1"/>
  <c r="AN554" i="1"/>
  <c r="AN561" i="1"/>
  <c r="AN564" i="1"/>
  <c r="AN565" i="1"/>
  <c r="AN569" i="1"/>
  <c r="AN540" i="1"/>
  <c r="AN543" i="1"/>
  <c r="AN544" i="1"/>
  <c r="AN545" i="1"/>
  <c r="AN551" i="1"/>
  <c r="AN557" i="1"/>
  <c r="AN558" i="1"/>
  <c r="AN562" i="1"/>
  <c r="AN563" i="1"/>
  <c r="AN570" i="1"/>
  <c r="AN572" i="1"/>
  <c r="AN581" i="1"/>
  <c r="AN582" i="1"/>
  <c r="AN583" i="1"/>
  <c r="AN585" i="1"/>
  <c r="AN587" i="1"/>
  <c r="AN588" i="1"/>
  <c r="AN589" i="1"/>
  <c r="AN590" i="1"/>
  <c r="AN591" i="1"/>
  <c r="AN592" i="1"/>
  <c r="AN593" i="1"/>
  <c r="AN594" i="1"/>
  <c r="AN595" i="1"/>
  <c r="AN596" i="1"/>
  <c r="AN598" i="1"/>
  <c r="AN600" i="1"/>
  <c r="AN601" i="1"/>
  <c r="AN607" i="1"/>
  <c r="AN612" i="1"/>
  <c r="AN614" i="1"/>
  <c r="AN615" i="1"/>
  <c r="AN616" i="1"/>
  <c r="AN617" i="1"/>
  <c r="AN673" i="1"/>
  <c r="AN674" i="1"/>
  <c r="AN675" i="1"/>
  <c r="AN676" i="1"/>
  <c r="AN677" i="1"/>
  <c r="AN678" i="1"/>
  <c r="AN679" i="1"/>
  <c r="AN680" i="1"/>
  <c r="AN681" i="1"/>
  <c r="AN682" i="1"/>
  <c r="AN683" i="1"/>
  <c r="AN684" i="1"/>
  <c r="AN386" i="1"/>
  <c r="AN495" i="1"/>
  <c r="AN496" i="1"/>
  <c r="AN497" i="1"/>
  <c r="AN498" i="1"/>
  <c r="AN626" i="1"/>
  <c r="AN627" i="1"/>
  <c r="AN628" i="1"/>
  <c r="AN629" i="1"/>
  <c r="AN630" i="1"/>
  <c r="AN633" i="1"/>
  <c r="AN634" i="1"/>
  <c r="AN635" i="1"/>
  <c r="AN636" i="1"/>
  <c r="AN638" i="1"/>
  <c r="AN640" i="1"/>
  <c r="AN641" i="1"/>
  <c r="AN643" i="1"/>
  <c r="AN645" i="1"/>
  <c r="AN646" i="1"/>
  <c r="AN647" i="1"/>
  <c r="AN648" i="1"/>
  <c r="AN649" i="1"/>
  <c r="AN650" i="1"/>
  <c r="AN651" i="1"/>
  <c r="AN652" i="1"/>
  <c r="AN653" i="1"/>
  <c r="AN654" i="1"/>
  <c r="AN655" i="1"/>
  <c r="AN657" i="1"/>
  <c r="AN658" i="1"/>
  <c r="AN659" i="1"/>
  <c r="AN499" i="1"/>
  <c r="AN500" i="1"/>
  <c r="AN501" i="1"/>
  <c r="AN502" i="1"/>
  <c r="AN503" i="1"/>
  <c r="AN504" i="1"/>
  <c r="AN505" i="1"/>
  <c r="AN506" i="1"/>
  <c r="AN507" i="1"/>
  <c r="AN508" i="1"/>
  <c r="AN509" i="1"/>
  <c r="AN510" i="1"/>
  <c r="AN516" i="1"/>
  <c r="AN517" i="1"/>
  <c r="AN519" i="1"/>
  <c r="AN520" i="1"/>
  <c r="AN521" i="1"/>
  <c r="AN522" i="1"/>
  <c r="AN523" i="1"/>
  <c r="AN524" i="1"/>
  <c r="AN526" i="1"/>
  <c r="AN527" i="1"/>
  <c r="AN528" i="1"/>
  <c r="AN529" i="1"/>
  <c r="AN530" i="1"/>
  <c r="AN531" i="1"/>
  <c r="AN532" i="1"/>
  <c r="AN533" i="1"/>
  <c r="AN535" i="1"/>
  <c r="AN536" i="1"/>
  <c r="AN537" i="1"/>
  <c r="AN538" i="1"/>
  <c r="AN539" i="1"/>
  <c r="AN618" i="1"/>
  <c r="AN620" i="1"/>
  <c r="AN622" i="1"/>
  <c r="AN623" i="1"/>
  <c r="AN660" i="1"/>
  <c r="AN661" i="1"/>
  <c r="AN662" i="1"/>
  <c r="AN663" i="1"/>
  <c r="AN664" i="1"/>
  <c r="AN665" i="1"/>
  <c r="AN666" i="1"/>
  <c r="AN669" i="1"/>
  <c r="AN458" i="1"/>
  <c r="AN377" i="1"/>
  <c r="AN422" i="1"/>
  <c r="AN466" i="1"/>
  <c r="AN340" i="1"/>
  <c r="AN459" i="1"/>
  <c r="AN399" i="1"/>
  <c r="AN194" i="1"/>
  <c r="H336" i="1"/>
  <c r="Y336" i="1"/>
  <c r="Y366" i="1"/>
  <c r="Y125" i="1"/>
  <c r="H418" i="1"/>
  <c r="H246" i="1"/>
  <c r="AF98" i="1"/>
  <c r="AG98" i="1"/>
  <c r="AI98" i="1"/>
  <c r="AJ98" i="1"/>
  <c r="Y98" i="1"/>
  <c r="Y443" i="1"/>
  <c r="Y246" i="1"/>
  <c r="Y418" i="1"/>
  <c r="AF418" i="1"/>
  <c r="AG418" i="1"/>
  <c r="AI418" i="1"/>
  <c r="AJ418" i="1"/>
  <c r="H443" i="1" l="1"/>
  <c r="H98" i="1"/>
  <c r="I125" i="1"/>
  <c r="H125" i="1"/>
  <c r="I246" i="1"/>
  <c r="I336" i="1"/>
  <c r="I418" i="1"/>
  <c r="I443" i="1"/>
  <c r="AK98" i="1"/>
  <c r="AH98" i="1"/>
  <c r="I98" i="1"/>
  <c r="AH418" i="1"/>
  <c r="AK418" i="1"/>
  <c r="AN418" i="1" l="1"/>
  <c r="AN98" i="1"/>
  <c r="AF421" i="1"/>
  <c r="AG421" i="1"/>
  <c r="AI421" i="1"/>
  <c r="AJ421" i="1"/>
  <c r="Y421" i="1"/>
  <c r="H184" i="1"/>
  <c r="AF184" i="1"/>
  <c r="AG184" i="1"/>
  <c r="AI184" i="1"/>
  <c r="AJ184" i="1"/>
  <c r="Y184" i="1"/>
  <c r="H421" i="1" l="1"/>
  <c r="AH421" i="1"/>
  <c r="AK421" i="1"/>
  <c r="I421" i="1"/>
  <c r="AK184" i="1"/>
  <c r="AH184" i="1"/>
  <c r="I184" i="1"/>
  <c r="AN421" i="1" l="1"/>
  <c r="AN184" i="1"/>
  <c r="AF261" i="1"/>
  <c r="AG261" i="1"/>
  <c r="AI261" i="1"/>
  <c r="AJ261" i="1"/>
  <c r="Y261" i="1"/>
  <c r="H63" i="1"/>
  <c r="H206" i="1"/>
  <c r="Y63" i="1"/>
  <c r="Y206" i="1"/>
  <c r="H354" i="1"/>
  <c r="H348" i="1"/>
  <c r="H424" i="1"/>
  <c r="H346" i="1"/>
  <c r="Y354" i="1"/>
  <c r="Y348" i="1"/>
  <c r="Y424" i="1"/>
  <c r="Y346" i="1"/>
  <c r="AF426" i="1"/>
  <c r="AG426" i="1"/>
  <c r="AI426" i="1"/>
  <c r="AJ426" i="1"/>
  <c r="Y426" i="1"/>
  <c r="H426" i="1" l="1"/>
  <c r="H261" i="1"/>
  <c r="AK261" i="1"/>
  <c r="AH261" i="1"/>
  <c r="I206" i="1"/>
  <c r="I63" i="1"/>
  <c r="I261" i="1"/>
  <c r="I348" i="1"/>
  <c r="I346" i="1"/>
  <c r="I424" i="1"/>
  <c r="I354" i="1"/>
  <c r="AK426" i="1"/>
  <c r="AH426" i="1"/>
  <c r="I426" i="1"/>
  <c r="AN261" i="1" l="1"/>
  <c r="AN426" i="1"/>
  <c r="Y301" i="1" l="1"/>
  <c r="H301" i="1"/>
  <c r="AJ63" i="1"/>
  <c r="AJ206" i="1"/>
  <c r="AJ246" i="1"/>
  <c r="AJ443" i="1"/>
  <c r="AJ125" i="1"/>
  <c r="AJ336" i="1"/>
  <c r="AJ229" i="1"/>
  <c r="AJ34" i="1"/>
  <c r="AJ401" i="1"/>
  <c r="AJ281" i="1"/>
  <c r="AJ463" i="1"/>
  <c r="AJ24" i="1"/>
  <c r="AJ21" i="1"/>
  <c r="AJ221" i="1"/>
  <c r="AJ143" i="1"/>
  <c r="AJ151" i="1"/>
  <c r="AJ310" i="1"/>
  <c r="AJ197" i="1"/>
  <c r="AJ252" i="1"/>
  <c r="AJ26" i="1"/>
  <c r="AJ145" i="1"/>
  <c r="AJ254" i="1"/>
  <c r="AJ279" i="1"/>
  <c r="AJ37" i="1"/>
  <c r="AJ295" i="1"/>
  <c r="AJ267" i="1"/>
  <c r="AJ167" i="1"/>
  <c r="AJ222" i="1"/>
  <c r="AJ460" i="1"/>
  <c r="AJ469" i="1"/>
  <c r="AJ462" i="1"/>
  <c r="AJ467" i="1"/>
  <c r="AJ171" i="1"/>
  <c r="AJ296" i="1"/>
  <c r="AJ250" i="1"/>
  <c r="AJ135" i="1"/>
  <c r="AJ182" i="1"/>
  <c r="AJ232" i="1"/>
  <c r="AJ327" i="1"/>
  <c r="AJ187" i="1"/>
  <c r="AJ286" i="1"/>
  <c r="AJ287" i="1"/>
  <c r="AJ237" i="1"/>
  <c r="AJ234" i="1"/>
  <c r="AJ268" i="1"/>
  <c r="AJ351" i="1"/>
  <c r="AJ367" i="1"/>
  <c r="AJ289" i="1"/>
  <c r="AJ134" i="1"/>
  <c r="AJ163" i="1"/>
  <c r="AJ470" i="1"/>
  <c r="AJ468" i="1"/>
  <c r="AJ464" i="1"/>
  <c r="AJ465" i="1"/>
  <c r="AJ73" i="1"/>
  <c r="AJ415" i="1"/>
  <c r="AJ262" i="1"/>
  <c r="AJ224" i="1"/>
  <c r="AJ13" i="1"/>
  <c r="AJ189" i="1"/>
  <c r="AJ149" i="1"/>
  <c r="AJ280" i="1"/>
  <c r="AJ69" i="1"/>
  <c r="AJ176" i="1"/>
  <c r="AJ199" i="1"/>
  <c r="AJ202" i="1"/>
  <c r="AJ471" i="1"/>
  <c r="AJ472" i="1"/>
  <c r="AJ474" i="1"/>
  <c r="AJ475" i="1"/>
  <c r="AJ476" i="1"/>
  <c r="AJ477" i="1"/>
  <c r="AJ478" i="1"/>
  <c r="AJ479" i="1"/>
  <c r="AJ482" i="1"/>
  <c r="AJ483" i="1"/>
  <c r="AJ484" i="1"/>
  <c r="AJ486" i="1"/>
  <c r="AJ487" i="1"/>
  <c r="AJ488" i="1"/>
  <c r="AJ489" i="1"/>
  <c r="AJ490" i="1"/>
  <c r="AJ491" i="1"/>
  <c r="AJ492" i="1"/>
  <c r="AI63" i="1"/>
  <c r="AI206" i="1"/>
  <c r="AI246" i="1"/>
  <c r="AI443" i="1"/>
  <c r="AI125" i="1"/>
  <c r="AI336" i="1"/>
  <c r="AI229" i="1"/>
  <c r="AI34" i="1"/>
  <c r="AI401" i="1"/>
  <c r="AI281" i="1"/>
  <c r="AI463" i="1"/>
  <c r="AI24" i="1"/>
  <c r="AI21" i="1"/>
  <c r="AI221" i="1"/>
  <c r="AI143" i="1"/>
  <c r="AI151" i="1"/>
  <c r="AI310" i="1"/>
  <c r="AI197" i="1"/>
  <c r="AI252" i="1"/>
  <c r="AI26" i="1"/>
  <c r="AI145" i="1"/>
  <c r="AI254" i="1"/>
  <c r="AI279" i="1"/>
  <c r="AI37" i="1"/>
  <c r="AI295" i="1"/>
  <c r="AI267" i="1"/>
  <c r="AI167" i="1"/>
  <c r="AI222" i="1"/>
  <c r="AI460" i="1"/>
  <c r="AI469" i="1"/>
  <c r="AI462" i="1"/>
  <c r="AI467" i="1"/>
  <c r="AI171" i="1"/>
  <c r="AI296" i="1"/>
  <c r="AI182" i="1"/>
  <c r="AI232" i="1"/>
  <c r="AI327" i="1"/>
  <c r="AI187" i="1"/>
  <c r="AI286" i="1"/>
  <c r="AI287" i="1"/>
  <c r="AI237" i="1"/>
  <c r="AI234" i="1"/>
  <c r="AI268" i="1"/>
  <c r="AI351" i="1"/>
  <c r="AI367" i="1"/>
  <c r="AI289" i="1"/>
  <c r="AI134" i="1"/>
  <c r="AI163" i="1"/>
  <c r="AI470" i="1"/>
  <c r="AI468" i="1"/>
  <c r="AI464" i="1"/>
  <c r="AI465" i="1"/>
  <c r="AI73" i="1"/>
  <c r="AI415" i="1"/>
  <c r="AI262" i="1"/>
  <c r="AI224" i="1"/>
  <c r="AI13" i="1"/>
  <c r="AI189" i="1"/>
  <c r="AI149" i="1"/>
  <c r="AI280" i="1"/>
  <c r="AI69" i="1"/>
  <c r="AI176" i="1"/>
  <c r="AI199" i="1"/>
  <c r="AI202" i="1"/>
  <c r="AI471" i="1"/>
  <c r="AI472" i="1"/>
  <c r="AI474" i="1"/>
  <c r="AI475" i="1"/>
  <c r="AI476" i="1"/>
  <c r="AI477" i="1"/>
  <c r="AI478" i="1"/>
  <c r="AI479" i="1"/>
  <c r="AI482" i="1"/>
  <c r="AI483" i="1"/>
  <c r="AI484" i="1"/>
  <c r="AI486" i="1"/>
  <c r="AI487" i="1"/>
  <c r="AI488" i="1"/>
  <c r="AI489" i="1"/>
  <c r="AI490" i="1"/>
  <c r="AI491" i="1"/>
  <c r="AI492" i="1"/>
  <c r="AG63" i="1"/>
  <c r="AG206" i="1"/>
  <c r="AG246" i="1"/>
  <c r="AG443" i="1"/>
  <c r="AG125" i="1"/>
  <c r="AG336" i="1"/>
  <c r="AG229" i="1"/>
  <c r="AG34" i="1"/>
  <c r="AG401" i="1"/>
  <c r="AG281" i="1"/>
  <c r="AG463" i="1"/>
  <c r="AG24" i="1"/>
  <c r="AG21" i="1"/>
  <c r="AG221" i="1"/>
  <c r="AG143" i="1"/>
  <c r="AG151" i="1"/>
  <c r="AG310" i="1"/>
  <c r="AG197" i="1"/>
  <c r="AG252" i="1"/>
  <c r="AG26" i="1"/>
  <c r="AG145" i="1"/>
  <c r="AG254" i="1"/>
  <c r="AG279" i="1"/>
  <c r="AG37" i="1"/>
  <c r="AG295" i="1"/>
  <c r="AG267" i="1"/>
  <c r="AG167" i="1"/>
  <c r="AG222" i="1"/>
  <c r="AG460" i="1"/>
  <c r="AG469" i="1"/>
  <c r="AG462" i="1"/>
  <c r="AG467" i="1"/>
  <c r="AG171" i="1"/>
  <c r="AG296" i="1"/>
  <c r="AG250" i="1"/>
  <c r="AG135" i="1"/>
  <c r="AG182" i="1"/>
  <c r="AG232" i="1"/>
  <c r="AG327" i="1"/>
  <c r="AG187" i="1"/>
  <c r="AG286" i="1"/>
  <c r="AG287" i="1"/>
  <c r="AG237" i="1"/>
  <c r="AG234" i="1"/>
  <c r="AG268" i="1"/>
  <c r="AG351" i="1"/>
  <c r="AG367" i="1"/>
  <c r="AG289" i="1"/>
  <c r="AG134" i="1"/>
  <c r="AG163" i="1"/>
  <c r="AG470" i="1"/>
  <c r="AG468" i="1"/>
  <c r="AG464" i="1"/>
  <c r="AG465" i="1"/>
  <c r="AG73" i="1"/>
  <c r="AG415" i="1"/>
  <c r="AG262" i="1"/>
  <c r="AG224" i="1"/>
  <c r="AG13" i="1"/>
  <c r="AG189" i="1"/>
  <c r="AG149" i="1"/>
  <c r="AG280" i="1"/>
  <c r="AG69" i="1"/>
  <c r="AG176" i="1"/>
  <c r="AG199" i="1"/>
  <c r="AG202" i="1"/>
  <c r="AG471" i="1"/>
  <c r="AG472" i="1"/>
  <c r="AG474" i="1"/>
  <c r="AG475" i="1"/>
  <c r="AG476" i="1"/>
  <c r="AG477" i="1"/>
  <c r="AG478" i="1"/>
  <c r="AG479" i="1"/>
  <c r="AG482" i="1"/>
  <c r="AG483" i="1"/>
  <c r="AG484" i="1"/>
  <c r="AG486" i="1"/>
  <c r="AG487" i="1"/>
  <c r="AG488" i="1"/>
  <c r="AG489" i="1"/>
  <c r="AG490" i="1"/>
  <c r="AG491" i="1"/>
  <c r="AG492" i="1"/>
  <c r="AF63" i="1"/>
  <c r="AF206" i="1"/>
  <c r="AF246" i="1"/>
  <c r="AF443" i="1"/>
  <c r="AF125" i="1"/>
  <c r="AF336" i="1"/>
  <c r="AF229" i="1"/>
  <c r="AF34" i="1"/>
  <c r="AF401" i="1"/>
  <c r="AF281" i="1"/>
  <c r="AF463" i="1"/>
  <c r="AF24" i="1"/>
  <c r="AF21" i="1"/>
  <c r="AF221" i="1"/>
  <c r="AF143" i="1"/>
  <c r="AF151" i="1"/>
  <c r="AF310" i="1"/>
  <c r="AF197" i="1"/>
  <c r="AF252" i="1"/>
  <c r="AF26" i="1"/>
  <c r="AF145" i="1"/>
  <c r="AF254" i="1"/>
  <c r="AF279" i="1"/>
  <c r="AF37" i="1"/>
  <c r="AF295" i="1"/>
  <c r="AF267" i="1"/>
  <c r="AF167" i="1"/>
  <c r="AF222" i="1"/>
  <c r="AF460" i="1"/>
  <c r="AF469" i="1"/>
  <c r="AF462" i="1"/>
  <c r="AF467" i="1"/>
  <c r="AF171" i="1"/>
  <c r="AF296" i="1"/>
  <c r="AF250" i="1"/>
  <c r="AF135" i="1"/>
  <c r="AF182" i="1"/>
  <c r="AF232" i="1"/>
  <c r="AF327" i="1"/>
  <c r="AF286" i="1"/>
  <c r="AF287" i="1"/>
  <c r="AF237" i="1"/>
  <c r="AF234" i="1"/>
  <c r="AF268" i="1"/>
  <c r="AF351" i="1"/>
  <c r="AF367" i="1"/>
  <c r="AF289" i="1"/>
  <c r="AF134" i="1"/>
  <c r="AF163" i="1"/>
  <c r="AF470" i="1"/>
  <c r="AF468" i="1"/>
  <c r="AF464" i="1"/>
  <c r="AF465" i="1"/>
  <c r="AF73" i="1"/>
  <c r="AF415" i="1"/>
  <c r="AF262" i="1"/>
  <c r="AF224" i="1"/>
  <c r="AF13" i="1"/>
  <c r="AF189" i="1"/>
  <c r="AF149" i="1"/>
  <c r="AF280" i="1"/>
  <c r="AF69" i="1"/>
  <c r="AF176" i="1"/>
  <c r="AF199" i="1"/>
  <c r="AF202" i="1"/>
  <c r="AF471" i="1"/>
  <c r="AF472" i="1"/>
  <c r="AF474" i="1"/>
  <c r="AF475" i="1"/>
  <c r="AF476" i="1"/>
  <c r="AF477" i="1"/>
  <c r="AF478" i="1"/>
  <c r="AF479" i="1"/>
  <c r="AF482" i="1"/>
  <c r="AF483" i="1"/>
  <c r="AF484" i="1"/>
  <c r="AF486" i="1"/>
  <c r="AF487" i="1"/>
  <c r="AF488" i="1"/>
  <c r="AF489" i="1"/>
  <c r="AF490" i="1"/>
  <c r="AF491" i="1"/>
  <c r="AF492" i="1"/>
  <c r="AF140" i="1"/>
  <c r="AG140" i="1"/>
  <c r="AI140" i="1"/>
  <c r="AJ140" i="1"/>
  <c r="Y140" i="1"/>
  <c r="Y32" i="1"/>
  <c r="H32" i="1"/>
  <c r="H299" i="1"/>
  <c r="Y299" i="1"/>
  <c r="AH176" i="1" l="1"/>
  <c r="H140" i="1"/>
  <c r="AH487" i="1"/>
  <c r="AH471" i="1"/>
  <c r="AH69" i="1"/>
  <c r="AH224" i="1"/>
  <c r="AH470" i="1"/>
  <c r="AH351" i="1"/>
  <c r="AH222" i="1"/>
  <c r="AH167" i="1"/>
  <c r="AH267" i="1"/>
  <c r="AH221" i="1"/>
  <c r="AH24" i="1"/>
  <c r="AH486" i="1"/>
  <c r="AH202" i="1"/>
  <c r="AH149" i="1"/>
  <c r="AH73" i="1"/>
  <c r="AH234" i="1"/>
  <c r="AH327" i="1"/>
  <c r="AH26" i="1"/>
  <c r="AH463" i="1"/>
  <c r="AK489" i="1"/>
  <c r="AK482" i="1"/>
  <c r="AK478" i="1"/>
  <c r="AK475" i="1"/>
  <c r="AK474" i="1"/>
  <c r="AK464" i="1"/>
  <c r="AK289" i="1"/>
  <c r="AK187" i="1"/>
  <c r="AK250" i="1"/>
  <c r="AK469" i="1"/>
  <c r="AK37" i="1"/>
  <c r="AK145" i="1"/>
  <c r="AK151" i="1"/>
  <c r="AK229" i="1"/>
  <c r="AK125" i="1"/>
  <c r="AK206" i="1"/>
  <c r="AH280" i="1"/>
  <c r="AH415" i="1"/>
  <c r="AH163" i="1"/>
  <c r="AH268" i="1"/>
  <c r="AH171" i="1"/>
  <c r="AH21" i="1"/>
  <c r="AK490" i="1"/>
  <c r="AK483" i="1"/>
  <c r="AK479" i="1"/>
  <c r="AK476" i="1"/>
  <c r="AK199" i="1"/>
  <c r="AK465" i="1"/>
  <c r="AK134" i="1"/>
  <c r="AK286" i="1"/>
  <c r="AK135" i="1"/>
  <c r="AK462" i="1"/>
  <c r="AK295" i="1"/>
  <c r="AK254" i="1"/>
  <c r="AK310" i="1"/>
  <c r="AK34" i="1"/>
  <c r="AH490" i="1"/>
  <c r="AH483" i="1"/>
  <c r="AH479" i="1"/>
  <c r="AH476" i="1"/>
  <c r="AH199" i="1"/>
  <c r="AH465" i="1"/>
  <c r="AH134" i="1"/>
  <c r="AH286" i="1"/>
  <c r="AH135" i="1"/>
  <c r="AH462" i="1"/>
  <c r="AH295" i="1"/>
  <c r="AH254" i="1"/>
  <c r="AH310" i="1"/>
  <c r="AH34" i="1"/>
  <c r="AK280" i="1"/>
  <c r="AK415" i="1"/>
  <c r="AK163" i="1"/>
  <c r="AK268" i="1"/>
  <c r="AK171" i="1"/>
  <c r="AK21" i="1"/>
  <c r="AH491" i="1"/>
  <c r="AH484" i="1"/>
  <c r="AH477" i="1"/>
  <c r="AH13" i="1"/>
  <c r="AH287" i="1"/>
  <c r="AH182" i="1"/>
  <c r="AH467" i="1"/>
  <c r="AH197" i="1"/>
  <c r="AH401" i="1"/>
  <c r="AK487" i="1"/>
  <c r="AK471" i="1"/>
  <c r="AK69" i="1"/>
  <c r="AK224" i="1"/>
  <c r="AK470" i="1"/>
  <c r="AK351" i="1"/>
  <c r="AK222" i="1"/>
  <c r="AK167" i="1"/>
  <c r="AK267" i="1"/>
  <c r="AK221" i="1"/>
  <c r="AK24" i="1"/>
  <c r="AK246" i="1"/>
  <c r="AK63" i="1"/>
  <c r="AH246" i="1"/>
  <c r="AH63" i="1"/>
  <c r="AK491" i="1"/>
  <c r="AK484" i="1"/>
  <c r="AK477" i="1"/>
  <c r="AK13" i="1"/>
  <c r="AK287" i="1"/>
  <c r="AK182" i="1"/>
  <c r="AK467" i="1"/>
  <c r="AK197" i="1"/>
  <c r="AK401" i="1"/>
  <c r="AH492" i="1"/>
  <c r="AH189" i="1"/>
  <c r="AH262" i="1"/>
  <c r="AH237" i="1"/>
  <c r="AH232" i="1"/>
  <c r="AH252" i="1"/>
  <c r="AH281" i="1"/>
  <c r="AK488" i="1"/>
  <c r="AK472" i="1"/>
  <c r="AK176" i="1"/>
  <c r="AK468" i="1"/>
  <c r="AK367" i="1"/>
  <c r="AK296" i="1"/>
  <c r="AK460" i="1"/>
  <c r="AK279" i="1"/>
  <c r="AK143" i="1"/>
  <c r="AK336" i="1"/>
  <c r="AK443" i="1"/>
  <c r="AH489" i="1"/>
  <c r="AH482" i="1"/>
  <c r="AH478" i="1"/>
  <c r="AH475" i="1"/>
  <c r="AH474" i="1"/>
  <c r="AH464" i="1"/>
  <c r="AH289" i="1"/>
  <c r="AH187" i="1"/>
  <c r="AH250" i="1"/>
  <c r="AH469" i="1"/>
  <c r="AH37" i="1"/>
  <c r="AH145" i="1"/>
  <c r="AH151" i="1"/>
  <c r="AH229" i="1"/>
  <c r="AH125" i="1"/>
  <c r="AH206" i="1"/>
  <c r="AK486" i="1"/>
  <c r="AK202" i="1"/>
  <c r="AK149" i="1"/>
  <c r="AK73" i="1"/>
  <c r="AK234" i="1"/>
  <c r="AK327" i="1"/>
  <c r="AK26" i="1"/>
  <c r="AK463" i="1"/>
  <c r="AH488" i="1"/>
  <c r="AH472" i="1"/>
  <c r="AH468" i="1"/>
  <c r="AH367" i="1"/>
  <c r="AH296" i="1"/>
  <c r="AH460" i="1"/>
  <c r="AH279" i="1"/>
  <c r="AH143" i="1"/>
  <c r="AH336" i="1"/>
  <c r="AH443" i="1"/>
  <c r="AK492" i="1"/>
  <c r="AK189" i="1"/>
  <c r="AK262" i="1"/>
  <c r="AK237" i="1"/>
  <c r="AK232" i="1"/>
  <c r="AK252" i="1"/>
  <c r="AK281" i="1"/>
  <c r="I301" i="1"/>
  <c r="AK140" i="1"/>
  <c r="AH140" i="1"/>
  <c r="I140" i="1"/>
  <c r="I32" i="1"/>
  <c r="I299" i="1"/>
  <c r="AN327" i="1" l="1"/>
  <c r="AN149" i="1"/>
  <c r="AN221" i="1"/>
  <c r="AN222" i="1"/>
  <c r="AN187" i="1"/>
  <c r="AN289" i="1"/>
  <c r="AN474" i="1"/>
  <c r="AN69" i="1"/>
  <c r="AN26" i="1"/>
  <c r="AN486" i="1"/>
  <c r="AN199" i="1"/>
  <c r="AN167" i="1"/>
  <c r="AN24" i="1"/>
  <c r="AN267" i="1"/>
  <c r="AN73" i="1"/>
  <c r="AN34" i="1"/>
  <c r="AN171" i="1"/>
  <c r="AN351" i="1"/>
  <c r="AN471" i="1"/>
  <c r="AN163" i="1"/>
  <c r="AN254" i="1"/>
  <c r="AN135" i="1"/>
  <c r="AN475" i="1"/>
  <c r="AN229" i="1"/>
  <c r="AN37" i="1"/>
  <c r="AN470" i="1"/>
  <c r="AN197" i="1"/>
  <c r="AN467" i="1"/>
  <c r="AN295" i="1"/>
  <c r="AN224" i="1"/>
  <c r="AN487" i="1"/>
  <c r="AN415" i="1"/>
  <c r="AN490" i="1"/>
  <c r="AN286" i="1"/>
  <c r="AN161" i="1"/>
  <c r="AN336" i="1"/>
  <c r="AN463" i="1"/>
  <c r="AN125" i="1"/>
  <c r="AN145" i="1"/>
  <c r="AN250" i="1"/>
  <c r="AN489" i="1"/>
  <c r="AN206" i="1"/>
  <c r="AN482" i="1"/>
  <c r="AN469" i="1"/>
  <c r="AN176" i="1"/>
  <c r="AN279" i="1"/>
  <c r="AN151" i="1"/>
  <c r="AN465" i="1"/>
  <c r="AN234" i="1"/>
  <c r="AN479" i="1"/>
  <c r="AN464" i="1"/>
  <c r="AN478" i="1"/>
  <c r="AN21" i="1"/>
  <c r="AN134" i="1"/>
  <c r="AN202" i="1"/>
  <c r="AN476" i="1"/>
  <c r="AN483" i="1"/>
  <c r="AN268" i="1"/>
  <c r="AN280" i="1"/>
  <c r="AN310" i="1"/>
  <c r="AN462" i="1"/>
  <c r="AN484" i="1"/>
  <c r="AN287" i="1"/>
  <c r="AN477" i="1"/>
  <c r="AN367" i="1"/>
  <c r="AN472" i="1"/>
  <c r="AN63" i="1"/>
  <c r="AN401" i="1"/>
  <c r="AN281" i="1"/>
  <c r="AN237" i="1"/>
  <c r="AN443" i="1"/>
  <c r="AN296" i="1"/>
  <c r="AN488" i="1"/>
  <c r="AN182" i="1"/>
  <c r="AN13" i="1"/>
  <c r="AN491" i="1"/>
  <c r="AN246" i="1"/>
  <c r="AN143" i="1"/>
  <c r="AN460" i="1"/>
  <c r="AN252" i="1"/>
  <c r="AN262" i="1"/>
  <c r="AN232" i="1"/>
  <c r="AN189" i="1"/>
  <c r="AN492" i="1"/>
  <c r="AN468" i="1"/>
  <c r="AN140" i="1"/>
  <c r="H141" i="1" l="1"/>
  <c r="H208" i="1"/>
  <c r="H439" i="1"/>
  <c r="H437" i="1"/>
  <c r="H142" i="1"/>
  <c r="H258" i="1"/>
  <c r="H269" i="1"/>
  <c r="H260" i="1"/>
  <c r="H265" i="1"/>
  <c r="Y265" i="1"/>
  <c r="Y260" i="1"/>
  <c r="Y269" i="1"/>
  <c r="Y258" i="1"/>
  <c r="Y142" i="1"/>
  <c r="AF74" i="1"/>
  <c r="AG74" i="1"/>
  <c r="AI74" i="1"/>
  <c r="AJ74" i="1"/>
  <c r="Y74" i="1"/>
  <c r="H256" i="1"/>
  <c r="H440" i="1" l="1"/>
  <c r="H457" i="1"/>
  <c r="I74" i="1"/>
  <c r="H74" i="1"/>
  <c r="I260" i="1"/>
  <c r="I269" i="1"/>
  <c r="I258" i="1"/>
  <c r="AK74" i="1"/>
  <c r="AH74" i="1"/>
  <c r="Y256" i="1"/>
  <c r="Y266" i="1"/>
  <c r="H266" i="1"/>
  <c r="AF114" i="1"/>
  <c r="AG114" i="1"/>
  <c r="AI114" i="1"/>
  <c r="AJ114" i="1"/>
  <c r="Y114" i="1"/>
  <c r="AF430" i="1"/>
  <c r="AG430" i="1"/>
  <c r="AI430" i="1"/>
  <c r="AJ430" i="1"/>
  <c r="Y430" i="1"/>
  <c r="Y432" i="1"/>
  <c r="I432" i="1" l="1"/>
  <c r="H432" i="1"/>
  <c r="H430" i="1"/>
  <c r="I114" i="1"/>
  <c r="H114" i="1"/>
  <c r="AN74" i="1"/>
  <c r="AK114" i="1"/>
  <c r="I256" i="1"/>
  <c r="AK430" i="1"/>
  <c r="AH430" i="1"/>
  <c r="AH114" i="1"/>
  <c r="I266" i="1"/>
  <c r="I430" i="1"/>
  <c r="D141" i="1"/>
  <c r="AF208" i="1"/>
  <c r="AG208" i="1"/>
  <c r="AI208" i="1"/>
  <c r="AJ208" i="1"/>
  <c r="Y141" i="1"/>
  <c r="Y208" i="1"/>
  <c r="AF141" i="1"/>
  <c r="AG141" i="1"/>
  <c r="AI141" i="1"/>
  <c r="AJ141" i="1"/>
  <c r="AN430" i="1" l="1"/>
  <c r="AN114" i="1"/>
  <c r="AH208" i="1"/>
  <c r="I141" i="1"/>
  <c r="AK208" i="1"/>
  <c r="I208" i="1"/>
  <c r="AH141" i="1"/>
  <c r="AK141" i="1"/>
  <c r="AN208" i="1" l="1"/>
  <c r="AN141" i="1"/>
  <c r="H316" i="1" l="1"/>
  <c r="Y316" i="1"/>
  <c r="I316" i="1" l="1"/>
  <c r="H328" i="1" l="1"/>
  <c r="H350" i="1"/>
  <c r="Y328" i="1"/>
  <c r="Y350" i="1"/>
  <c r="AF330" i="1"/>
  <c r="AG330" i="1"/>
  <c r="AI330" i="1"/>
  <c r="AJ330" i="1"/>
  <c r="Y330" i="1"/>
  <c r="AJ456" i="1"/>
  <c r="AI456" i="1"/>
  <c r="AG456" i="1"/>
  <c r="AF456" i="1"/>
  <c r="Y455" i="1"/>
  <c r="Y456" i="1"/>
  <c r="H456" i="1"/>
  <c r="Y445" i="1"/>
  <c r="Y448" i="1"/>
  <c r="Y444" i="1"/>
  <c r="Y451" i="1"/>
  <c r="H455" i="1"/>
  <c r="H448" i="1"/>
  <c r="H445" i="1"/>
  <c r="H444" i="1"/>
  <c r="H451" i="1"/>
  <c r="AF334" i="1"/>
  <c r="AG334" i="1"/>
  <c r="AI334" i="1"/>
  <c r="AJ334" i="1"/>
  <c r="Y334" i="1"/>
  <c r="AJ446" i="1"/>
  <c r="AI446" i="1"/>
  <c r="AG446" i="1"/>
  <c r="AF446" i="1"/>
  <c r="Y446" i="1"/>
  <c r="H446" i="1"/>
  <c r="I334" i="1" l="1"/>
  <c r="H334" i="1"/>
  <c r="H330" i="1"/>
  <c r="I350" i="1"/>
  <c r="I328" i="1"/>
  <c r="AH330" i="1"/>
  <c r="AK330" i="1"/>
  <c r="I330" i="1"/>
  <c r="AH456" i="1"/>
  <c r="AK446" i="1"/>
  <c r="AK456" i="1"/>
  <c r="I456" i="1"/>
  <c r="I451" i="1"/>
  <c r="I444" i="1"/>
  <c r="I445" i="1"/>
  <c r="I448" i="1"/>
  <c r="I455" i="1"/>
  <c r="AK334" i="1"/>
  <c r="AH334" i="1"/>
  <c r="AH446" i="1"/>
  <c r="I446" i="1"/>
  <c r="I466" i="1"/>
  <c r="AI121" i="1"/>
  <c r="AG121" i="1"/>
  <c r="AF121" i="1"/>
  <c r="Y121" i="1"/>
  <c r="H121" i="1"/>
  <c r="AH121" i="1" l="1"/>
  <c r="AN446" i="1"/>
  <c r="AN456" i="1"/>
  <c r="AN334" i="1"/>
  <c r="AN330" i="1"/>
  <c r="AK121" i="1"/>
  <c r="I121" i="1"/>
  <c r="D120" i="1"/>
  <c r="H120" i="1"/>
  <c r="Y120" i="1"/>
  <c r="AN121" i="1" l="1"/>
  <c r="I120" i="1"/>
  <c r="AF113" i="1" l="1"/>
  <c r="AG113" i="1"/>
  <c r="AI113" i="1"/>
  <c r="AJ113" i="1"/>
  <c r="Y113" i="1"/>
  <c r="H113" i="1"/>
  <c r="H127" i="1"/>
  <c r="H119" i="1"/>
  <c r="AK113" i="1" l="1"/>
  <c r="AH113" i="1"/>
  <c r="I113" i="1"/>
  <c r="AN113" i="1" l="1"/>
  <c r="Y127" i="1"/>
  <c r="I127" i="1"/>
  <c r="Y119" i="1"/>
  <c r="I119" i="1"/>
  <c r="AF356" i="1" l="1"/>
  <c r="AG356" i="1"/>
  <c r="AI356" i="1"/>
  <c r="AJ356" i="1"/>
  <c r="Y356" i="1"/>
  <c r="H356" i="1"/>
  <c r="AF355" i="1"/>
  <c r="AG355" i="1"/>
  <c r="AI355" i="1"/>
  <c r="AJ355" i="1"/>
  <c r="Y31" i="1"/>
  <c r="I31" i="1" l="1"/>
  <c r="H31" i="1"/>
  <c r="H355" i="1"/>
  <c r="AH356" i="1"/>
  <c r="AK356" i="1"/>
  <c r="AH355" i="1"/>
  <c r="I356" i="1"/>
  <c r="AK355" i="1"/>
  <c r="I355" i="1"/>
  <c r="I458" i="1"/>
  <c r="H364" i="1"/>
  <c r="Y364" i="1"/>
  <c r="Y344" i="1"/>
  <c r="AN356" i="1" l="1"/>
  <c r="AN355" i="1"/>
  <c r="I364" i="1"/>
  <c r="H344" i="1" l="1"/>
  <c r="I344" i="1" l="1"/>
  <c r="AF393" i="1" l="1"/>
  <c r="AG393" i="1"/>
  <c r="AI393" i="1"/>
  <c r="AJ393" i="1"/>
  <c r="Y393" i="1"/>
  <c r="AF344" i="1"/>
  <c r="AG344" i="1"/>
  <c r="AI344" i="1"/>
  <c r="AJ344" i="1"/>
  <c r="Y42" i="1"/>
  <c r="H42" i="1"/>
  <c r="H393" i="1" l="1"/>
  <c r="AH393" i="1"/>
  <c r="AH344" i="1"/>
  <c r="I393" i="1"/>
  <c r="AK393" i="1"/>
  <c r="AK344" i="1"/>
  <c r="I42" i="1"/>
  <c r="AN344" i="1" l="1"/>
  <c r="AN393" i="1"/>
  <c r="AF434" i="1"/>
  <c r="AG434" i="1"/>
  <c r="AI434" i="1"/>
  <c r="AJ434" i="1"/>
  <c r="Y434" i="1"/>
  <c r="I434" i="1" l="1"/>
  <c r="H434" i="1"/>
  <c r="AK434" i="1"/>
  <c r="AH434" i="1"/>
  <c r="AN434" i="1" l="1"/>
  <c r="Y179" i="1"/>
  <c r="Y389" i="1"/>
  <c r="H389" i="1"/>
  <c r="Y339" i="1"/>
  <c r="Y16" i="1"/>
  <c r="Y116" i="1"/>
  <c r="H16" i="1"/>
  <c r="H116" i="1"/>
  <c r="AJ265" i="1"/>
  <c r="AJ299" i="1"/>
  <c r="AJ32" i="1"/>
  <c r="AJ301" i="1"/>
  <c r="AJ354" i="1"/>
  <c r="AJ348" i="1"/>
  <c r="AJ424" i="1"/>
  <c r="AJ346" i="1"/>
  <c r="AI265" i="1"/>
  <c r="AI299" i="1"/>
  <c r="AI32" i="1"/>
  <c r="AI301" i="1"/>
  <c r="AI354" i="1"/>
  <c r="AI348" i="1"/>
  <c r="AI424" i="1"/>
  <c r="AI346" i="1"/>
  <c r="AG265" i="1"/>
  <c r="AG299" i="1"/>
  <c r="AG32" i="1"/>
  <c r="AG301" i="1"/>
  <c r="AG354" i="1"/>
  <c r="AG348" i="1"/>
  <c r="AG424" i="1"/>
  <c r="AG346" i="1"/>
  <c r="AF265" i="1"/>
  <c r="AF299" i="1"/>
  <c r="AF32" i="1"/>
  <c r="AF301" i="1"/>
  <c r="AF354" i="1"/>
  <c r="AF348" i="1"/>
  <c r="AF424" i="1"/>
  <c r="AF346" i="1"/>
  <c r="H449" i="1"/>
  <c r="Y452" i="1"/>
  <c r="Y449" i="1"/>
  <c r="H454" i="1"/>
  <c r="Y454" i="1"/>
  <c r="AF383" i="1"/>
  <c r="AG383" i="1"/>
  <c r="AI383" i="1"/>
  <c r="AJ383" i="1"/>
  <c r="Y383" i="1"/>
  <c r="AF164" i="1"/>
  <c r="AG164" i="1"/>
  <c r="AI164" i="1"/>
  <c r="AJ164" i="1"/>
  <c r="Y164" i="1"/>
  <c r="H164" i="1" l="1"/>
  <c r="H383" i="1"/>
  <c r="I452" i="1"/>
  <c r="H452" i="1"/>
  <c r="I339" i="1"/>
  <c r="H339" i="1"/>
  <c r="I179" i="1"/>
  <c r="H179" i="1"/>
  <c r="AH348" i="1"/>
  <c r="AH265" i="1"/>
  <c r="AK301" i="1"/>
  <c r="AH354" i="1"/>
  <c r="AH424" i="1"/>
  <c r="AH301" i="1"/>
  <c r="AK32" i="1"/>
  <c r="I116" i="1"/>
  <c r="AK346" i="1"/>
  <c r="AK299" i="1"/>
  <c r="AK348" i="1"/>
  <c r="AH32" i="1"/>
  <c r="AK354" i="1"/>
  <c r="AH346" i="1"/>
  <c r="AH299" i="1"/>
  <c r="AK424" i="1"/>
  <c r="I389" i="1"/>
  <c r="I16" i="1"/>
  <c r="AK265" i="1"/>
  <c r="AH383" i="1"/>
  <c r="I449" i="1"/>
  <c r="I454" i="1"/>
  <c r="AK383" i="1"/>
  <c r="I383" i="1"/>
  <c r="AK164" i="1"/>
  <c r="AH164" i="1"/>
  <c r="I164" i="1"/>
  <c r="AN301" i="1" l="1"/>
  <c r="AN32" i="1"/>
  <c r="AN346" i="1"/>
  <c r="AN164" i="1"/>
  <c r="AN299" i="1"/>
  <c r="AN424" i="1"/>
  <c r="AN348" i="1"/>
  <c r="AN354" i="1"/>
  <c r="AN265" i="1"/>
  <c r="AN383" i="1"/>
  <c r="Y333" i="1"/>
  <c r="AF333" i="1"/>
  <c r="AG333" i="1"/>
  <c r="AI333" i="1"/>
  <c r="AJ333" i="1"/>
  <c r="H333" i="1" l="1"/>
  <c r="AK333" i="1"/>
  <c r="AH333" i="1"/>
  <c r="I333" i="1"/>
  <c r="AI205" i="1"/>
  <c r="Y205" i="1"/>
  <c r="AF205" i="1"/>
  <c r="AG205" i="1"/>
  <c r="AJ205" i="1"/>
  <c r="H205" i="1"/>
  <c r="Y243" i="1"/>
  <c r="H427" i="1"/>
  <c r="Y427" i="1"/>
  <c r="H379" i="1"/>
  <c r="AJ379" i="1"/>
  <c r="AI379" i="1"/>
  <c r="AG379" i="1"/>
  <c r="AF379" i="1"/>
  <c r="Y379" i="1"/>
  <c r="H43" i="1"/>
  <c r="AF43" i="1"/>
  <c r="AG43" i="1"/>
  <c r="AI43" i="1"/>
  <c r="AJ43" i="1"/>
  <c r="Y43" i="1"/>
  <c r="Y36" i="1"/>
  <c r="Y27" i="1"/>
  <c r="H27" i="1"/>
  <c r="H243" i="1" l="1"/>
  <c r="I36" i="1"/>
  <c r="H36" i="1"/>
  <c r="AN333" i="1"/>
  <c r="AH379" i="1"/>
  <c r="AH43" i="1"/>
  <c r="AK43" i="1"/>
  <c r="AK205" i="1"/>
  <c r="AH205" i="1"/>
  <c r="AK379" i="1"/>
  <c r="I205" i="1"/>
  <c r="I43" i="1"/>
  <c r="I243" i="1"/>
  <c r="I427" i="1"/>
  <c r="I379" i="1"/>
  <c r="I27" i="1"/>
  <c r="AN205" i="1" l="1"/>
  <c r="AN43" i="1"/>
  <c r="AN379" i="1"/>
  <c r="Y273" i="1" l="1"/>
  <c r="Y230" i="1"/>
  <c r="H273" i="1"/>
  <c r="H230" i="1"/>
  <c r="Y439" i="1"/>
  <c r="I273" i="1" l="1"/>
  <c r="I230" i="1"/>
  <c r="I439" i="1" l="1"/>
  <c r="Y65" i="1"/>
  <c r="AF404" i="1"/>
  <c r="AG404" i="1"/>
  <c r="AI404" i="1"/>
  <c r="AJ404" i="1"/>
  <c r="Y404" i="1"/>
  <c r="H423" i="1"/>
  <c r="Y423" i="1"/>
  <c r="H404" i="1" l="1"/>
  <c r="I65" i="1"/>
  <c r="H65" i="1"/>
  <c r="AK404" i="1"/>
  <c r="AH404" i="1"/>
  <c r="I404" i="1"/>
  <c r="AN404" i="1" l="1"/>
  <c r="Y298" i="1"/>
  <c r="Y19" i="1"/>
  <c r="Y66" i="1"/>
  <c r="Y241" i="1"/>
  <c r="Y186" i="1"/>
  <c r="Y326" i="1"/>
  <c r="Y39" i="1"/>
  <c r="H298" i="1"/>
  <c r="H19" i="1"/>
  <c r="H66" i="1"/>
  <c r="H241" i="1"/>
  <c r="H186" i="1"/>
  <c r="H326" i="1"/>
  <c r="H39" i="1"/>
  <c r="I326" i="1" l="1"/>
  <c r="I186" i="1"/>
  <c r="I241" i="1"/>
  <c r="I66" i="1"/>
  <c r="I19" i="1"/>
  <c r="I298" i="1"/>
  <c r="I39" i="1"/>
  <c r="Y185" i="1" l="1"/>
  <c r="Y211" i="1"/>
  <c r="Y305" i="1"/>
  <c r="H185" i="1"/>
  <c r="H211" i="1"/>
  <c r="AJ31" i="1"/>
  <c r="AJ119" i="1"/>
  <c r="AJ127" i="1"/>
  <c r="AJ120" i="1"/>
  <c r="AJ451" i="1"/>
  <c r="AJ444" i="1"/>
  <c r="AJ445" i="1"/>
  <c r="AJ448" i="1"/>
  <c r="AJ455" i="1"/>
  <c r="AJ328" i="1"/>
  <c r="AJ350" i="1"/>
  <c r="AJ316" i="1"/>
  <c r="AJ432" i="1"/>
  <c r="AJ266" i="1"/>
  <c r="AJ256" i="1"/>
  <c r="AJ142" i="1"/>
  <c r="AJ258" i="1"/>
  <c r="AJ269" i="1"/>
  <c r="AJ260" i="1"/>
  <c r="AI31" i="1"/>
  <c r="AI119" i="1"/>
  <c r="AI127" i="1"/>
  <c r="AI120" i="1"/>
  <c r="AI451" i="1"/>
  <c r="AI444" i="1"/>
  <c r="AI445" i="1"/>
  <c r="AI448" i="1"/>
  <c r="AI455" i="1"/>
  <c r="AI328" i="1"/>
  <c r="AI350" i="1"/>
  <c r="AI316" i="1"/>
  <c r="AI432" i="1"/>
  <c r="AI266" i="1"/>
  <c r="AI256" i="1"/>
  <c r="AI142" i="1"/>
  <c r="AI258" i="1"/>
  <c r="AI269" i="1"/>
  <c r="AI260" i="1"/>
  <c r="AG31" i="1"/>
  <c r="AG119" i="1"/>
  <c r="AG127" i="1"/>
  <c r="AG120" i="1"/>
  <c r="AG451" i="1"/>
  <c r="AG444" i="1"/>
  <c r="AG445" i="1"/>
  <c r="AG448" i="1"/>
  <c r="AG455" i="1"/>
  <c r="AG328" i="1"/>
  <c r="AG350" i="1"/>
  <c r="AG316" i="1"/>
  <c r="AG432" i="1"/>
  <c r="AG266" i="1"/>
  <c r="AG256" i="1"/>
  <c r="AG142" i="1"/>
  <c r="AG258" i="1"/>
  <c r="AG269" i="1"/>
  <c r="AG260" i="1"/>
  <c r="AF31" i="1"/>
  <c r="AF119" i="1"/>
  <c r="AF127" i="1"/>
  <c r="AF120" i="1"/>
  <c r="AF451" i="1"/>
  <c r="AF444" i="1"/>
  <c r="AF445" i="1"/>
  <c r="AF448" i="1"/>
  <c r="AF455" i="1"/>
  <c r="AF328" i="1"/>
  <c r="AF350" i="1"/>
  <c r="AF316" i="1"/>
  <c r="AF432" i="1"/>
  <c r="AF266" i="1"/>
  <c r="AF256" i="1"/>
  <c r="AF142" i="1"/>
  <c r="AF258" i="1"/>
  <c r="AF269" i="1"/>
  <c r="AF260" i="1"/>
  <c r="AI427" i="1"/>
  <c r="AI243" i="1"/>
  <c r="AI454" i="1"/>
  <c r="AI452" i="1"/>
  <c r="AI449" i="1"/>
  <c r="AI339" i="1"/>
  <c r="AI16" i="1"/>
  <c r="AI389" i="1"/>
  <c r="AI179" i="1"/>
  <c r="AI42" i="1"/>
  <c r="AI364" i="1"/>
  <c r="AG427" i="1"/>
  <c r="AG243" i="1"/>
  <c r="AG454" i="1"/>
  <c r="AG452" i="1"/>
  <c r="AG449" i="1"/>
  <c r="AG339" i="1"/>
  <c r="AG16" i="1"/>
  <c r="AG116" i="1"/>
  <c r="AG389" i="1"/>
  <c r="AG179" i="1"/>
  <c r="AG42" i="1"/>
  <c r="AG364" i="1"/>
  <c r="AF427" i="1"/>
  <c r="AF243" i="1"/>
  <c r="AF454" i="1"/>
  <c r="AF452" i="1"/>
  <c r="AF449" i="1"/>
  <c r="AF339" i="1"/>
  <c r="AF16" i="1"/>
  <c r="AF116" i="1"/>
  <c r="AF389" i="1"/>
  <c r="AF179" i="1"/>
  <c r="AF42" i="1"/>
  <c r="AF364" i="1"/>
  <c r="AJ427" i="1"/>
  <c r="AJ243" i="1"/>
  <c r="AJ454" i="1"/>
  <c r="AJ452" i="1"/>
  <c r="AJ449" i="1"/>
  <c r="AJ339" i="1"/>
  <c r="AJ16" i="1"/>
  <c r="AJ116" i="1"/>
  <c r="AJ389" i="1"/>
  <c r="AJ179" i="1"/>
  <c r="AJ42" i="1"/>
  <c r="AJ364" i="1"/>
  <c r="AJ39" i="1"/>
  <c r="AJ326" i="1"/>
  <c r="AJ186" i="1"/>
  <c r="AJ241" i="1"/>
  <c r="AJ66" i="1"/>
  <c r="AJ19" i="1"/>
  <c r="AJ298" i="1"/>
  <c r="AJ423" i="1"/>
  <c r="AJ65" i="1"/>
  <c r="AJ439" i="1"/>
  <c r="AJ230" i="1"/>
  <c r="AJ273" i="1"/>
  <c r="AJ27" i="1"/>
  <c r="AJ36" i="1"/>
  <c r="AI39" i="1"/>
  <c r="AI326" i="1"/>
  <c r="AI186" i="1"/>
  <c r="AI241" i="1"/>
  <c r="AI66" i="1"/>
  <c r="AI19" i="1"/>
  <c r="AI298" i="1"/>
  <c r="AI423" i="1"/>
  <c r="AI65" i="1"/>
  <c r="AI439" i="1"/>
  <c r="AI230" i="1"/>
  <c r="AI273" i="1"/>
  <c r="AI27" i="1"/>
  <c r="AI36" i="1"/>
  <c r="AG39" i="1"/>
  <c r="AG326" i="1"/>
  <c r="AG186" i="1"/>
  <c r="AG241" i="1"/>
  <c r="AG66" i="1"/>
  <c r="AG19" i="1"/>
  <c r="AG298" i="1"/>
  <c r="AG423" i="1"/>
  <c r="AG65" i="1"/>
  <c r="AG439" i="1"/>
  <c r="AG230" i="1"/>
  <c r="AG273" i="1"/>
  <c r="AG27" i="1"/>
  <c r="AG36" i="1"/>
  <c r="AF39" i="1"/>
  <c r="AF326" i="1"/>
  <c r="AF186" i="1"/>
  <c r="AF241" i="1"/>
  <c r="AF66" i="1"/>
  <c r="AF19" i="1"/>
  <c r="AF298" i="1"/>
  <c r="AF423" i="1"/>
  <c r="AF65" i="1"/>
  <c r="AF439" i="1"/>
  <c r="AF230" i="1"/>
  <c r="AF273" i="1"/>
  <c r="AF27" i="1"/>
  <c r="AF36" i="1"/>
  <c r="Y283" i="1"/>
  <c r="Y358" i="1"/>
  <c r="Y369" i="1"/>
  <c r="Y398" i="1"/>
  <c r="Y385" i="1"/>
  <c r="Y242" i="1"/>
  <c r="Y233" i="1"/>
  <c r="Y342" i="1"/>
  <c r="Y318" i="1"/>
  <c r="Y359" i="1"/>
  <c r="Y251" i="1"/>
  <c r="Y338" i="1"/>
  <c r="Y353" i="1"/>
  <c r="Y165" i="1"/>
  <c r="Y391" i="1"/>
  <c r="Y361" i="1"/>
  <c r="Y390" i="1"/>
  <c r="Y380" i="1"/>
  <c r="Y402" i="1"/>
  <c r="Y345" i="1"/>
  <c r="Y382" i="1"/>
  <c r="Y406" i="1"/>
  <c r="Y357" i="1"/>
  <c r="Y249" i="1"/>
  <c r="Y190" i="1"/>
  <c r="Y368" i="1"/>
  <c r="Y363" i="1"/>
  <c r="Y417" i="1"/>
  <c r="Y378" i="1"/>
  <c r="Y407" i="1"/>
  <c r="Y425" i="1"/>
  <c r="Y419" i="1"/>
  <c r="Y335" i="1"/>
  <c r="I463" i="1"/>
  <c r="I252" i="1"/>
  <c r="H406" i="1"/>
  <c r="H357" i="1"/>
  <c r="H249" i="1"/>
  <c r="H190" i="1"/>
  <c r="H368" i="1"/>
  <c r="H363" i="1"/>
  <c r="H417" i="1"/>
  <c r="H378" i="1"/>
  <c r="H407" i="1"/>
  <c r="H425" i="1"/>
  <c r="H419" i="1"/>
  <c r="H335" i="1"/>
  <c r="AF283" i="1"/>
  <c r="AG283" i="1"/>
  <c r="AI283" i="1"/>
  <c r="AJ283" i="1"/>
  <c r="AF358" i="1"/>
  <c r="AG358" i="1"/>
  <c r="AI358" i="1"/>
  <c r="AJ358" i="1"/>
  <c r="AF369" i="1"/>
  <c r="AG369" i="1"/>
  <c r="AI369" i="1"/>
  <c r="AJ369" i="1"/>
  <c r="AF398" i="1"/>
  <c r="AG398" i="1"/>
  <c r="AI398" i="1"/>
  <c r="AJ398" i="1"/>
  <c r="AF385" i="1"/>
  <c r="AG385" i="1"/>
  <c r="AI385" i="1"/>
  <c r="AJ385" i="1"/>
  <c r="AF242" i="1"/>
  <c r="AG242" i="1"/>
  <c r="AI242" i="1"/>
  <c r="AJ242" i="1"/>
  <c r="AF233" i="1"/>
  <c r="AG233" i="1"/>
  <c r="AI233" i="1"/>
  <c r="AJ233" i="1"/>
  <c r="AF342" i="1"/>
  <c r="AG342" i="1"/>
  <c r="AI342" i="1"/>
  <c r="AJ342" i="1"/>
  <c r="AF318" i="1"/>
  <c r="AG318" i="1"/>
  <c r="AI318" i="1"/>
  <c r="AJ318" i="1"/>
  <c r="AF359" i="1"/>
  <c r="AG359" i="1"/>
  <c r="AI359" i="1"/>
  <c r="AJ359" i="1"/>
  <c r="AF251" i="1"/>
  <c r="AG251" i="1"/>
  <c r="AI251" i="1"/>
  <c r="AJ251" i="1"/>
  <c r="AF338" i="1"/>
  <c r="AG338" i="1"/>
  <c r="AI338" i="1"/>
  <c r="AJ338" i="1"/>
  <c r="AF353" i="1"/>
  <c r="AG353" i="1"/>
  <c r="AI353" i="1"/>
  <c r="AJ353" i="1"/>
  <c r="AF165" i="1"/>
  <c r="AG165" i="1"/>
  <c r="AI165" i="1"/>
  <c r="AJ165" i="1"/>
  <c r="AF391" i="1"/>
  <c r="AG391" i="1"/>
  <c r="AI391" i="1"/>
  <c r="AJ391" i="1"/>
  <c r="AF361" i="1"/>
  <c r="AG361" i="1"/>
  <c r="AI361" i="1"/>
  <c r="AJ361" i="1"/>
  <c r="AF390" i="1"/>
  <c r="AG390" i="1"/>
  <c r="AI390" i="1"/>
  <c r="AJ390" i="1"/>
  <c r="AF380" i="1"/>
  <c r="AG380" i="1"/>
  <c r="AI380" i="1"/>
  <c r="AJ380" i="1"/>
  <c r="AF402" i="1"/>
  <c r="AG402" i="1"/>
  <c r="AI402" i="1"/>
  <c r="AJ402" i="1"/>
  <c r="AF345" i="1"/>
  <c r="AG345" i="1"/>
  <c r="AI345" i="1"/>
  <c r="AJ345" i="1"/>
  <c r="AK342" i="1" l="1"/>
  <c r="H382" i="1"/>
  <c r="H345" i="1"/>
  <c r="H402" i="1"/>
  <c r="H380" i="1"/>
  <c r="H390" i="1"/>
  <c r="H361" i="1"/>
  <c r="H391" i="1"/>
  <c r="H165" i="1"/>
  <c r="H353" i="1"/>
  <c r="H338" i="1"/>
  <c r="H251" i="1"/>
  <c r="H359" i="1"/>
  <c r="H318" i="1"/>
  <c r="H342" i="1"/>
  <c r="H233" i="1"/>
  <c r="H242" i="1"/>
  <c r="H385" i="1"/>
  <c r="H398" i="1"/>
  <c r="H369" i="1"/>
  <c r="H358" i="1"/>
  <c r="H283" i="1"/>
  <c r="I305" i="1"/>
  <c r="H305" i="1"/>
  <c r="AK19" i="1"/>
  <c r="AH241" i="1"/>
  <c r="AK273" i="1"/>
  <c r="AK326" i="1"/>
  <c r="AH36" i="1"/>
  <c r="AH65" i="1"/>
  <c r="AH439" i="1"/>
  <c r="AH66" i="1"/>
  <c r="AK27" i="1"/>
  <c r="AK423" i="1"/>
  <c r="AK298" i="1"/>
  <c r="AK186" i="1"/>
  <c r="AH423" i="1"/>
  <c r="AH298" i="1"/>
  <c r="AH186" i="1"/>
  <c r="AK230" i="1"/>
  <c r="AK439" i="1"/>
  <c r="AK66" i="1"/>
  <c r="AK39" i="1"/>
  <c r="AK36" i="1"/>
  <c r="AK65" i="1"/>
  <c r="AK241" i="1"/>
  <c r="AH27" i="1"/>
  <c r="AH273" i="1"/>
  <c r="AH19" i="1"/>
  <c r="AH326" i="1"/>
  <c r="AH230" i="1"/>
  <c r="I185" i="1"/>
  <c r="I211" i="1"/>
  <c r="AK364" i="1"/>
  <c r="AK42" i="1"/>
  <c r="AK179" i="1"/>
  <c r="AK16" i="1"/>
  <c r="AK449" i="1"/>
  <c r="AK427" i="1"/>
  <c r="AH116" i="1"/>
  <c r="AH243" i="1"/>
  <c r="AK258" i="1"/>
  <c r="AK256" i="1"/>
  <c r="AK350" i="1"/>
  <c r="AK445" i="1"/>
  <c r="AK120" i="1"/>
  <c r="AK31" i="1"/>
  <c r="AK116" i="1"/>
  <c r="AK243" i="1"/>
  <c r="AH432" i="1"/>
  <c r="AH328" i="1"/>
  <c r="AH444" i="1"/>
  <c r="AH39" i="1"/>
  <c r="AK266" i="1"/>
  <c r="AK448" i="1"/>
  <c r="AK119" i="1"/>
  <c r="AK454" i="1"/>
  <c r="AK389" i="1"/>
  <c r="AK339" i="1"/>
  <c r="AK452" i="1"/>
  <c r="AH448" i="1"/>
  <c r="AH389" i="1"/>
  <c r="AH339" i="1"/>
  <c r="AH452" i="1"/>
  <c r="AH266" i="1"/>
  <c r="AH119" i="1"/>
  <c r="AK432" i="1"/>
  <c r="AK328" i="1"/>
  <c r="AK444" i="1"/>
  <c r="AH258" i="1"/>
  <c r="AH256" i="1"/>
  <c r="AH350" i="1"/>
  <c r="AH445" i="1"/>
  <c r="AH120" i="1"/>
  <c r="AH31" i="1"/>
  <c r="AH260" i="1"/>
  <c r="AH269" i="1"/>
  <c r="AH142" i="1"/>
  <c r="AH316" i="1"/>
  <c r="AH455" i="1"/>
  <c r="AH451" i="1"/>
  <c r="AH127" i="1"/>
  <c r="AK260" i="1"/>
  <c r="AK269" i="1"/>
  <c r="AK142" i="1"/>
  <c r="AK316" i="1"/>
  <c r="AK455" i="1"/>
  <c r="AK451" i="1"/>
  <c r="AK127" i="1"/>
  <c r="AH364" i="1"/>
  <c r="AH42" i="1"/>
  <c r="AH179" i="1"/>
  <c r="AH16" i="1"/>
  <c r="AH449" i="1"/>
  <c r="AH427" i="1"/>
  <c r="AH454" i="1"/>
  <c r="AH359" i="1"/>
  <c r="AH398" i="1"/>
  <c r="AK380" i="1"/>
  <c r="AK251" i="1"/>
  <c r="AH390" i="1"/>
  <c r="AH165" i="1"/>
  <c r="AH353" i="1"/>
  <c r="AH338" i="1"/>
  <c r="AK318" i="1"/>
  <c r="AK233" i="1"/>
  <c r="AH345" i="1"/>
  <c r="AH402" i="1"/>
  <c r="AK361" i="1"/>
  <c r="AH242" i="1"/>
  <c r="AH385" i="1"/>
  <c r="AK358" i="1"/>
  <c r="AK165" i="1"/>
  <c r="AK345" i="1"/>
  <c r="AH361" i="1"/>
  <c r="AH391" i="1"/>
  <c r="AK353" i="1"/>
  <c r="AH318" i="1"/>
  <c r="AH342" i="1"/>
  <c r="AK242" i="1"/>
  <c r="AH369" i="1"/>
  <c r="AK283" i="1"/>
  <c r="AK390" i="1"/>
  <c r="AK359" i="1"/>
  <c r="AK398" i="1"/>
  <c r="AK402" i="1"/>
  <c r="AH380" i="1"/>
  <c r="AK391" i="1"/>
  <c r="AK338" i="1"/>
  <c r="AH251" i="1"/>
  <c r="AH233" i="1"/>
  <c r="AK385" i="1"/>
  <c r="AK369" i="1"/>
  <c r="AH358" i="1"/>
  <c r="AH283" i="1"/>
  <c r="I335" i="1"/>
  <c r="I419" i="1"/>
  <c r="I425" i="1"/>
  <c r="I407" i="1"/>
  <c r="I378" i="1"/>
  <c r="I417" i="1"/>
  <c r="I363" i="1"/>
  <c r="I368" i="1"/>
  <c r="I190" i="1"/>
  <c r="I249" i="1"/>
  <c r="I357" i="1"/>
  <c r="I406" i="1"/>
  <c r="I382" i="1"/>
  <c r="I345" i="1"/>
  <c r="I402" i="1"/>
  <c r="I380" i="1"/>
  <c r="I390" i="1"/>
  <c r="I361" i="1"/>
  <c r="I391" i="1"/>
  <c r="I165" i="1"/>
  <c r="I353" i="1"/>
  <c r="I338" i="1"/>
  <c r="I251" i="1"/>
  <c r="I359" i="1"/>
  <c r="I318" i="1"/>
  <c r="I342" i="1"/>
  <c r="I233" i="1"/>
  <c r="I242" i="1"/>
  <c r="I385" i="1"/>
  <c r="I398" i="1"/>
  <c r="I369" i="1"/>
  <c r="I358" i="1"/>
  <c r="I283" i="1"/>
  <c r="AN298" i="1" l="1"/>
  <c r="AN186" i="1"/>
  <c r="AN423" i="1"/>
  <c r="AN326" i="1"/>
  <c r="AN230" i="1"/>
  <c r="AN361" i="1"/>
  <c r="AN256" i="1"/>
  <c r="AN39" i="1"/>
  <c r="AN16" i="1"/>
  <c r="AN258" i="1"/>
  <c r="AN42" i="1"/>
  <c r="AN454" i="1"/>
  <c r="AN350" i="1"/>
  <c r="AN445" i="1"/>
  <c r="AN273" i="1"/>
  <c r="AN119" i="1"/>
  <c r="AN380" i="1"/>
  <c r="AN318" i="1"/>
  <c r="AN389" i="1"/>
  <c r="AN427" i="1"/>
  <c r="AN449" i="1"/>
  <c r="AN242" i="1"/>
  <c r="AN451" i="1"/>
  <c r="AN269" i="1"/>
  <c r="AN364" i="1"/>
  <c r="AN342" i="1"/>
  <c r="AN179" i="1"/>
  <c r="AN358" i="1"/>
  <c r="AN165" i="1"/>
  <c r="AN142" i="1"/>
  <c r="AN260" i="1"/>
  <c r="AN266" i="1"/>
  <c r="AN339" i="1"/>
  <c r="AN243" i="1"/>
  <c r="AN19" i="1"/>
  <c r="AN27" i="1"/>
  <c r="AN369" i="1"/>
  <c r="AN251" i="1"/>
  <c r="AN391" i="1"/>
  <c r="AN353" i="1"/>
  <c r="AN359" i="1"/>
  <c r="AN385" i="1"/>
  <c r="AN127" i="1"/>
  <c r="AN432" i="1"/>
  <c r="AN283" i="1"/>
  <c r="AN233" i="1"/>
  <c r="AN402" i="1"/>
  <c r="AN390" i="1"/>
  <c r="AN448" i="1"/>
  <c r="AN328" i="1"/>
  <c r="AN66" i="1"/>
  <c r="AN345" i="1"/>
  <c r="AN338" i="1"/>
  <c r="AN398" i="1"/>
  <c r="AN455" i="1"/>
  <c r="AN444" i="1"/>
  <c r="AN439" i="1"/>
  <c r="AN316" i="1"/>
  <c r="AN31" i="1"/>
  <c r="AN120" i="1"/>
  <c r="AN452" i="1"/>
  <c r="AN116" i="1"/>
  <c r="AN65" i="1"/>
  <c r="AN36" i="1"/>
  <c r="AN241" i="1"/>
  <c r="Y156" i="1" l="1"/>
  <c r="AF414" i="1"/>
  <c r="AG414" i="1"/>
  <c r="AI414" i="1"/>
  <c r="AJ414" i="1"/>
  <c r="Y414" i="1"/>
  <c r="H414" i="1"/>
  <c r="H44" i="1"/>
  <c r="H40" i="1"/>
  <c r="H152" i="1"/>
  <c r="H215" i="1"/>
  <c r="H180" i="1"/>
  <c r="H272" i="1"/>
  <c r="H138" i="1"/>
  <c r="H201" i="1"/>
  <c r="H411" i="1"/>
  <c r="H259" i="1"/>
  <c r="H409" i="1"/>
  <c r="H322" i="1"/>
  <c r="AF156" i="1"/>
  <c r="AG156" i="1"/>
  <c r="AI156" i="1"/>
  <c r="AJ156" i="1"/>
  <c r="Y409" i="1"/>
  <c r="Y322" i="1"/>
  <c r="Y259" i="1"/>
  <c r="Y411" i="1"/>
  <c r="Y201" i="1"/>
  <c r="Y138" i="1"/>
  <c r="Y272" i="1"/>
  <c r="Y180" i="1"/>
  <c r="AF204" i="1"/>
  <c r="AG204" i="1"/>
  <c r="AI204" i="1"/>
  <c r="AJ204" i="1"/>
  <c r="Y204" i="1"/>
  <c r="Y152" i="1"/>
  <c r="AF436" i="1"/>
  <c r="AG436" i="1"/>
  <c r="AI436" i="1"/>
  <c r="AJ436" i="1"/>
  <c r="Y436" i="1"/>
  <c r="H204" i="1" l="1"/>
  <c r="I143" i="1"/>
  <c r="H436" i="1"/>
  <c r="H156" i="1"/>
  <c r="I322" i="1"/>
  <c r="AK414" i="1"/>
  <c r="AH414" i="1"/>
  <c r="AH156" i="1"/>
  <c r="AK156" i="1"/>
  <c r="I414" i="1"/>
  <c r="I156" i="1"/>
  <c r="I409" i="1"/>
  <c r="I259" i="1"/>
  <c r="I411" i="1"/>
  <c r="I180" i="1"/>
  <c r="I272" i="1"/>
  <c r="I201" i="1"/>
  <c r="I138" i="1"/>
  <c r="I215" i="1"/>
  <c r="AK204" i="1"/>
  <c r="AH436" i="1"/>
  <c r="AK436" i="1"/>
  <c r="AH204" i="1"/>
  <c r="I436" i="1"/>
  <c r="AN204" i="1" l="1"/>
  <c r="AN156" i="1"/>
  <c r="AN414" i="1"/>
  <c r="AN436" i="1"/>
  <c r="Y35" i="1"/>
  <c r="Y40" i="1"/>
  <c r="Y44" i="1"/>
  <c r="H264" i="1"/>
  <c r="AJ264" i="1"/>
  <c r="AI264" i="1"/>
  <c r="AG264" i="1"/>
  <c r="AF264" i="1"/>
  <c r="Y264" i="1"/>
  <c r="Y225" i="1"/>
  <c r="AK264" i="1" l="1"/>
  <c r="AH264" i="1"/>
  <c r="I264" i="1"/>
  <c r="AN264" i="1" l="1"/>
  <c r="H438" i="1"/>
  <c r="AJ438" i="1"/>
  <c r="AI438" i="1"/>
  <c r="AG438" i="1"/>
  <c r="AF438" i="1"/>
  <c r="Y438" i="1"/>
  <c r="AK438" i="1" l="1"/>
  <c r="AH438" i="1"/>
  <c r="I438" i="1"/>
  <c r="AI191" i="1"/>
  <c r="AK191" i="1" s="1"/>
  <c r="AG191" i="1"/>
  <c r="AF191" i="1"/>
  <c r="Y191" i="1"/>
  <c r="Y457" i="1"/>
  <c r="I461" i="1"/>
  <c r="Y147" i="1"/>
  <c r="H147" i="1"/>
  <c r="H191" i="1" l="1"/>
  <c r="AN438" i="1"/>
  <c r="I191" i="1"/>
  <c r="AH191" i="1"/>
  <c r="AN191" i="1" s="1"/>
  <c r="I457" i="1"/>
  <c r="Y405" i="1" l="1"/>
  <c r="H405" i="1"/>
  <c r="I405" i="1" l="1"/>
  <c r="AJ405" i="1" l="1"/>
  <c r="AJ147" i="1"/>
  <c r="AJ457" i="1"/>
  <c r="AJ44" i="1"/>
  <c r="AJ40" i="1"/>
  <c r="AJ152" i="1"/>
  <c r="AJ215" i="1"/>
  <c r="AJ180" i="1"/>
  <c r="AJ272" i="1"/>
  <c r="AJ138" i="1"/>
  <c r="AJ201" i="1"/>
  <c r="AJ411" i="1"/>
  <c r="AJ259" i="1"/>
  <c r="AJ409" i="1"/>
  <c r="AJ322" i="1"/>
  <c r="AJ382" i="1"/>
  <c r="AJ406" i="1"/>
  <c r="AJ357" i="1"/>
  <c r="AJ249" i="1"/>
  <c r="AJ190" i="1"/>
  <c r="AJ368" i="1"/>
  <c r="AJ363" i="1"/>
  <c r="AJ417" i="1"/>
  <c r="AJ378" i="1"/>
  <c r="AJ407" i="1"/>
  <c r="AJ425" i="1"/>
  <c r="AJ419" i="1"/>
  <c r="AJ335" i="1"/>
  <c r="AJ185" i="1"/>
  <c r="AJ211" i="1"/>
  <c r="AJ305" i="1"/>
  <c r="AI405" i="1"/>
  <c r="AI147" i="1"/>
  <c r="AI457" i="1"/>
  <c r="AI44" i="1"/>
  <c r="AI40" i="1"/>
  <c r="AI152" i="1"/>
  <c r="AI215" i="1"/>
  <c r="AI180" i="1"/>
  <c r="AI272" i="1"/>
  <c r="AI138" i="1"/>
  <c r="AI201" i="1"/>
  <c r="AI411" i="1"/>
  <c r="AI259" i="1"/>
  <c r="AI409" i="1"/>
  <c r="AI322" i="1"/>
  <c r="AI382" i="1"/>
  <c r="AI406" i="1"/>
  <c r="AI357" i="1"/>
  <c r="AI249" i="1"/>
  <c r="AI190" i="1"/>
  <c r="AI368" i="1"/>
  <c r="AI363" i="1"/>
  <c r="AI417" i="1"/>
  <c r="AI378" i="1"/>
  <c r="AI407" i="1"/>
  <c r="AI425" i="1"/>
  <c r="AI419" i="1"/>
  <c r="AI335" i="1"/>
  <c r="AI185" i="1"/>
  <c r="AI211" i="1"/>
  <c r="AI305" i="1"/>
  <c r="AG405" i="1"/>
  <c r="AG147" i="1"/>
  <c r="AG457" i="1"/>
  <c r="AG44" i="1"/>
  <c r="AG40" i="1"/>
  <c r="AG152" i="1"/>
  <c r="AG215" i="1"/>
  <c r="AG180" i="1"/>
  <c r="AG272" i="1"/>
  <c r="AG138" i="1"/>
  <c r="AG201" i="1"/>
  <c r="AG411" i="1"/>
  <c r="AG259" i="1"/>
  <c r="AG409" i="1"/>
  <c r="AG322" i="1"/>
  <c r="AG382" i="1"/>
  <c r="AG406" i="1"/>
  <c r="AG357" i="1"/>
  <c r="AG249" i="1"/>
  <c r="AG190" i="1"/>
  <c r="AG368" i="1"/>
  <c r="AG363" i="1"/>
  <c r="AG417" i="1"/>
  <c r="AG378" i="1"/>
  <c r="AG407" i="1"/>
  <c r="AG425" i="1"/>
  <c r="AG419" i="1"/>
  <c r="AG335" i="1"/>
  <c r="AG185" i="1"/>
  <c r="AG211" i="1"/>
  <c r="AG305" i="1"/>
  <c r="AF405" i="1"/>
  <c r="AF147" i="1"/>
  <c r="AF457" i="1"/>
  <c r="AF44" i="1"/>
  <c r="AF40" i="1"/>
  <c r="AF152" i="1"/>
  <c r="AF215" i="1"/>
  <c r="AF180" i="1"/>
  <c r="AF272" i="1"/>
  <c r="AF138" i="1"/>
  <c r="AF201" i="1"/>
  <c r="AF411" i="1"/>
  <c r="AF259" i="1"/>
  <c r="AF409" i="1"/>
  <c r="AF322" i="1"/>
  <c r="AF382" i="1"/>
  <c r="AF406" i="1"/>
  <c r="AF357" i="1"/>
  <c r="AF249" i="1"/>
  <c r="AF190" i="1"/>
  <c r="AF368" i="1"/>
  <c r="AF363" i="1"/>
  <c r="AF417" i="1"/>
  <c r="AF378" i="1"/>
  <c r="AF407" i="1"/>
  <c r="AF425" i="1"/>
  <c r="AF419" i="1"/>
  <c r="AF335" i="1"/>
  <c r="AF185" i="1"/>
  <c r="AF211" i="1"/>
  <c r="AF305" i="1"/>
  <c r="AK211" i="1" l="1"/>
  <c r="AK185" i="1"/>
  <c r="AK305" i="1"/>
  <c r="AK335" i="1"/>
  <c r="AK378" i="1"/>
  <c r="AK190" i="1"/>
  <c r="AK180" i="1"/>
  <c r="AK40" i="1"/>
  <c r="AH368" i="1"/>
  <c r="AH259" i="1"/>
  <c r="AH138" i="1"/>
  <c r="AH405" i="1"/>
  <c r="AK417" i="1"/>
  <c r="AK382" i="1"/>
  <c r="AK409" i="1"/>
  <c r="AK201" i="1"/>
  <c r="AK419" i="1"/>
  <c r="AK44" i="1"/>
  <c r="AH417" i="1"/>
  <c r="AH382" i="1"/>
  <c r="AH409" i="1"/>
  <c r="AH201" i="1"/>
  <c r="AK249" i="1"/>
  <c r="AK215" i="1"/>
  <c r="AH185" i="1"/>
  <c r="AH249" i="1"/>
  <c r="AH215" i="1"/>
  <c r="AH425" i="1"/>
  <c r="AK407" i="1"/>
  <c r="AK406" i="1"/>
  <c r="AK322" i="1"/>
  <c r="AK152" i="1"/>
  <c r="AH305" i="1"/>
  <c r="AH335" i="1"/>
  <c r="AH378" i="1"/>
  <c r="AH190" i="1"/>
  <c r="AH180" i="1"/>
  <c r="AH40" i="1"/>
  <c r="AK363" i="1"/>
  <c r="AK272" i="1"/>
  <c r="AK147" i="1"/>
  <c r="AH357" i="1"/>
  <c r="AH457" i="1"/>
  <c r="AK411" i="1"/>
  <c r="AK425" i="1"/>
  <c r="AK357" i="1"/>
  <c r="AK457" i="1"/>
  <c r="AH211" i="1"/>
  <c r="AH419" i="1"/>
  <c r="AH44" i="1"/>
  <c r="AH363" i="1"/>
  <c r="AH411" i="1"/>
  <c r="AH272" i="1"/>
  <c r="AH147" i="1"/>
  <c r="AK368" i="1"/>
  <c r="AK259" i="1"/>
  <c r="AK138" i="1"/>
  <c r="AK405" i="1"/>
  <c r="AH407" i="1"/>
  <c r="AH406" i="1"/>
  <c r="AH322" i="1"/>
  <c r="AH152" i="1"/>
  <c r="AN40" i="1" l="1"/>
  <c r="AN406" i="1"/>
  <c r="AN378" i="1"/>
  <c r="AN411" i="1"/>
  <c r="AN201" i="1"/>
  <c r="AN211" i="1"/>
  <c r="AN44" i="1"/>
  <c r="AN152" i="1"/>
  <c r="AN407" i="1"/>
  <c r="AN382" i="1"/>
  <c r="AN180" i="1"/>
  <c r="AN305" i="1"/>
  <c r="AN185" i="1"/>
  <c r="AN363" i="1"/>
  <c r="AN357" i="1"/>
  <c r="AN272" i="1"/>
  <c r="AN190" i="1"/>
  <c r="AN322" i="1"/>
  <c r="AN419" i="1"/>
  <c r="AN215" i="1"/>
  <c r="AN249" i="1"/>
  <c r="AN335" i="1"/>
  <c r="AN409" i="1"/>
  <c r="AN417" i="1"/>
  <c r="AN138" i="1"/>
  <c r="AN368" i="1"/>
  <c r="AN425" i="1"/>
  <c r="AN405" i="1"/>
  <c r="AN259" i="1"/>
  <c r="AN147" i="1"/>
  <c r="AN457" i="1"/>
  <c r="AF329" i="1" l="1"/>
  <c r="AG329" i="1"/>
  <c r="AI329" i="1"/>
  <c r="AJ329" i="1"/>
  <c r="Y329" i="1"/>
  <c r="AF376" i="1"/>
  <c r="AG376" i="1"/>
  <c r="AI376" i="1"/>
  <c r="AJ376" i="1"/>
  <c r="Y376" i="1"/>
  <c r="AF388" i="1"/>
  <c r="AG388" i="1"/>
  <c r="AI388" i="1"/>
  <c r="AJ388" i="1"/>
  <c r="Y388" i="1"/>
  <c r="H388" i="1"/>
  <c r="I376" i="1" l="1"/>
  <c r="H376" i="1"/>
  <c r="I329" i="1"/>
  <c r="H329" i="1"/>
  <c r="AH388" i="1"/>
  <c r="I388" i="1"/>
  <c r="AK388" i="1"/>
  <c r="AH376" i="1"/>
  <c r="AH329" i="1"/>
  <c r="AK376" i="1"/>
  <c r="AK329" i="1"/>
  <c r="AN376" i="1" l="1"/>
  <c r="AN388" i="1"/>
  <c r="AN329" i="1"/>
  <c r="Y144" i="1"/>
  <c r="H144" i="1"/>
  <c r="AJ160" i="1"/>
  <c r="AJ410" i="1"/>
  <c r="AJ131" i="1"/>
  <c r="AJ435" i="1"/>
  <c r="AJ168" i="1"/>
  <c r="AJ169" i="1"/>
  <c r="AJ408" i="1"/>
  <c r="AJ441" i="1"/>
  <c r="AJ447" i="1"/>
  <c r="AJ154" i="1"/>
  <c r="AJ244" i="1"/>
  <c r="AJ304" i="1"/>
  <c r="AJ413" i="1"/>
  <c r="AJ115" i="1"/>
  <c r="AJ144" i="1"/>
  <c r="AJ20" i="1"/>
  <c r="AJ433" i="1"/>
  <c r="AJ347" i="1"/>
  <c r="AJ155" i="1"/>
  <c r="AJ2" i="1"/>
  <c r="AJ3" i="1"/>
  <c r="AJ58" i="1"/>
  <c r="AJ57" i="1"/>
  <c r="AJ56" i="1"/>
  <c r="AJ55" i="1"/>
  <c r="AJ54" i="1"/>
  <c r="AJ53" i="1"/>
  <c r="AJ52" i="1"/>
  <c r="AJ51" i="1"/>
  <c r="AJ50" i="1"/>
  <c r="AJ49" i="1"/>
  <c r="AJ282" i="1"/>
  <c r="AJ132" i="1"/>
  <c r="AJ48" i="1"/>
  <c r="AJ47" i="1"/>
  <c r="AJ46" i="1"/>
  <c r="AJ45" i="1"/>
  <c r="AJ35" i="1"/>
  <c r="AJ365" i="1"/>
  <c r="AJ317" i="1"/>
  <c r="AJ332" i="1"/>
  <c r="AJ29" i="1"/>
  <c r="AJ223" i="1"/>
  <c r="AJ200" i="1"/>
  <c r="AJ38" i="1"/>
  <c r="AJ220" i="1"/>
  <c r="AJ181" i="1"/>
  <c r="AJ225" i="1"/>
  <c r="AJ366" i="1"/>
  <c r="AJ312" i="1"/>
  <c r="AJ102" i="1"/>
  <c r="AJ193" i="1"/>
  <c r="AJ192" i="1"/>
  <c r="AJ166" i="1"/>
  <c r="AJ133" i="1"/>
  <c r="AJ170" i="1"/>
  <c r="AJ323" i="1"/>
  <c r="AJ288" i="1"/>
  <c r="AJ313" i="1"/>
  <c r="AJ61" i="1"/>
  <c r="AJ177" i="1"/>
  <c r="AJ41" i="1"/>
  <c r="AJ309" i="1"/>
  <c r="AJ101" i="1"/>
  <c r="AJ306" i="1"/>
  <c r="AJ308" i="1"/>
  <c r="AJ263" i="1"/>
  <c r="AJ126" i="1"/>
  <c r="AJ270" i="1"/>
  <c r="AJ325" i="1"/>
  <c r="AJ130" i="1"/>
  <c r="AJ146" i="1"/>
  <c r="AJ196" i="1"/>
  <c r="AJ228" i="1"/>
  <c r="AJ33" i="1"/>
  <c r="AJ70" i="1"/>
  <c r="AJ71" i="1"/>
  <c r="AJ72" i="1"/>
  <c r="AJ255" i="1"/>
  <c r="AJ96" i="1"/>
  <c r="AJ95" i="1"/>
  <c r="AJ94" i="1"/>
  <c r="AJ93" i="1"/>
  <c r="AJ92" i="1"/>
  <c r="AJ91" i="1"/>
  <c r="AJ90" i="1"/>
  <c r="AJ89" i="1"/>
  <c r="AJ100" i="1"/>
  <c r="AJ88" i="1"/>
  <c r="AJ87" i="1"/>
  <c r="AJ86" i="1"/>
  <c r="AJ85" i="1"/>
  <c r="AJ84" i="1"/>
  <c r="AJ83" i="1"/>
  <c r="AJ82" i="1"/>
  <c r="AJ81" i="1"/>
  <c r="AJ80" i="1"/>
  <c r="AJ112" i="1"/>
  <c r="AJ79" i="1"/>
  <c r="AJ78" i="1"/>
  <c r="AJ416" i="1"/>
  <c r="AJ400" i="1"/>
  <c r="AJ440" i="1"/>
  <c r="AJ420" i="1"/>
  <c r="AJ122" i="1"/>
  <c r="AJ123" i="1"/>
  <c r="AJ124" i="1"/>
  <c r="AJ128" i="1"/>
  <c r="AJ129" i="1"/>
  <c r="AJ343" i="1"/>
  <c r="AJ392" i="1"/>
  <c r="AJ429" i="1"/>
  <c r="AJ362" i="1"/>
  <c r="AJ67" i="1"/>
  <c r="AJ437" i="1"/>
  <c r="AJ276" i="1"/>
  <c r="AJ331" i="1"/>
  <c r="AG343" i="1"/>
  <c r="AG392" i="1"/>
  <c r="AG429" i="1"/>
  <c r="AG362" i="1"/>
  <c r="AG67" i="1"/>
  <c r="AG437" i="1"/>
  <c r="AG276" i="1"/>
  <c r="AG331" i="1"/>
  <c r="AG20" i="1"/>
  <c r="AG160" i="1"/>
  <c r="AG410" i="1"/>
  <c r="AG131" i="1"/>
  <c r="AG435" i="1"/>
  <c r="AG168" i="1"/>
  <c r="AG169" i="1"/>
  <c r="AG408" i="1"/>
  <c r="AG441" i="1"/>
  <c r="AG447" i="1"/>
  <c r="AG154" i="1"/>
  <c r="AG244" i="1"/>
  <c r="AG304" i="1"/>
  <c r="AG413" i="1"/>
  <c r="AG115" i="1"/>
  <c r="AG144" i="1"/>
  <c r="AG365" i="1"/>
  <c r="AG317" i="1"/>
  <c r="AG332" i="1"/>
  <c r="AG29" i="1"/>
  <c r="AG223" i="1"/>
  <c r="AG200" i="1"/>
  <c r="AG38" i="1"/>
  <c r="AG220" i="1"/>
  <c r="AG181" i="1"/>
  <c r="AG225" i="1"/>
  <c r="AG366" i="1"/>
  <c r="AG312" i="1"/>
  <c r="AG102" i="1"/>
  <c r="AG193" i="1"/>
  <c r="AG192" i="1"/>
  <c r="AG166" i="1"/>
  <c r="AG133" i="1"/>
  <c r="AG170" i="1"/>
  <c r="AG323" i="1"/>
  <c r="AG288" i="1"/>
  <c r="AG313" i="1"/>
  <c r="AG61" i="1"/>
  <c r="AG177" i="1"/>
  <c r="AG41" i="1"/>
  <c r="AG309" i="1"/>
  <c r="AG101" i="1"/>
  <c r="AG306" i="1"/>
  <c r="AG308" i="1"/>
  <c r="AG263" i="1"/>
  <c r="AG126" i="1"/>
  <c r="AG270" i="1"/>
  <c r="AG325" i="1"/>
  <c r="AG130" i="1"/>
  <c r="AG146" i="1"/>
  <c r="AG196" i="1"/>
  <c r="AG228" i="1"/>
  <c r="AG33" i="1"/>
  <c r="AG70" i="1"/>
  <c r="AG71" i="1"/>
  <c r="AG72" i="1"/>
  <c r="AG255" i="1"/>
  <c r="AG96" i="1"/>
  <c r="AG95" i="1"/>
  <c r="AG94" i="1"/>
  <c r="AG93" i="1"/>
  <c r="AG92" i="1"/>
  <c r="AG91" i="1"/>
  <c r="AG90" i="1"/>
  <c r="AG89" i="1"/>
  <c r="AG100" i="1"/>
  <c r="AG88" i="1"/>
  <c r="AG87" i="1"/>
  <c r="AG86" i="1"/>
  <c r="AG85" i="1"/>
  <c r="AG84" i="1"/>
  <c r="AG83" i="1"/>
  <c r="AG82" i="1"/>
  <c r="AG81" i="1"/>
  <c r="AG80" i="1"/>
  <c r="AG112" i="1"/>
  <c r="AG79" i="1"/>
  <c r="AG78" i="1"/>
  <c r="AG416" i="1"/>
  <c r="AG400" i="1"/>
  <c r="AG440" i="1"/>
  <c r="AG420" i="1"/>
  <c r="AG122" i="1"/>
  <c r="AG123" i="1"/>
  <c r="AG124" i="1"/>
  <c r="AG128" i="1"/>
  <c r="AG129" i="1"/>
  <c r="AG433" i="1"/>
  <c r="AG347" i="1"/>
  <c r="AG155" i="1"/>
  <c r="AG2" i="1"/>
  <c r="AG3" i="1"/>
  <c r="AG58" i="1"/>
  <c r="AG57" i="1"/>
  <c r="AG56" i="1"/>
  <c r="AG55" i="1"/>
  <c r="AG54" i="1"/>
  <c r="AG53" i="1"/>
  <c r="AG52" i="1"/>
  <c r="AG51" i="1"/>
  <c r="AG50" i="1"/>
  <c r="AG49" i="1"/>
  <c r="AG282" i="1"/>
  <c r="AG132" i="1"/>
  <c r="AG48" i="1"/>
  <c r="AG47" i="1"/>
  <c r="AG46" i="1"/>
  <c r="AG45" i="1"/>
  <c r="AG35" i="1"/>
  <c r="AF413" i="1" l="1"/>
  <c r="AH413" i="1" s="1"/>
  <c r="AI413" i="1"/>
  <c r="AK413" i="1" s="1"/>
  <c r="H413" i="1"/>
  <c r="AN413" i="1" l="1"/>
  <c r="I413" i="1"/>
  <c r="Y115" i="1"/>
  <c r="I115" i="1" l="1"/>
  <c r="H115" i="1"/>
  <c r="Y304" i="1" l="1"/>
  <c r="H304" i="1"/>
  <c r="Y154" i="1"/>
  <c r="Y244" i="1"/>
  <c r="H244" i="1"/>
  <c r="H154" i="1"/>
  <c r="I304" i="1" l="1"/>
  <c r="I154" i="1"/>
  <c r="I244" i="1"/>
  <c r="H441" i="1" l="1"/>
  <c r="H447" i="1"/>
  <c r="AI408" i="1"/>
  <c r="AF408" i="1"/>
  <c r="Y408" i="1"/>
  <c r="Y441" i="1"/>
  <c r="Y447" i="1"/>
  <c r="Y435" i="1"/>
  <c r="Y168" i="1"/>
  <c r="Y169" i="1"/>
  <c r="AI441" i="1"/>
  <c r="AI447" i="1"/>
  <c r="AI154" i="1"/>
  <c r="AI244" i="1"/>
  <c r="AI304" i="1"/>
  <c r="AI115" i="1"/>
  <c r="AI144" i="1"/>
  <c r="AF154" i="1"/>
  <c r="AF244" i="1"/>
  <c r="AF304" i="1"/>
  <c r="AF115" i="1"/>
  <c r="AF144" i="1"/>
  <c r="H169" i="1"/>
  <c r="H435" i="1"/>
  <c r="H168" i="1"/>
  <c r="AF441" i="1"/>
  <c r="AF447" i="1"/>
  <c r="H408" i="1" l="1"/>
  <c r="I447" i="1"/>
  <c r="I441" i="1"/>
  <c r="AK304" i="1"/>
  <c r="AK154" i="1"/>
  <c r="AH441" i="1"/>
  <c r="AH244" i="1"/>
  <c r="AH447" i="1"/>
  <c r="AK115" i="1"/>
  <c r="AK447" i="1"/>
  <c r="I169" i="1"/>
  <c r="AH144" i="1"/>
  <c r="AK244" i="1"/>
  <c r="AH408" i="1"/>
  <c r="I408" i="1"/>
  <c r="AH304" i="1"/>
  <c r="AH154" i="1"/>
  <c r="AH115" i="1"/>
  <c r="AK144" i="1"/>
  <c r="AK408" i="1"/>
  <c r="AK441" i="1"/>
  <c r="I168" i="1"/>
  <c r="I435" i="1"/>
  <c r="Y131" i="1"/>
  <c r="H131" i="1"/>
  <c r="AN304" i="1" l="1"/>
  <c r="AN154" i="1"/>
  <c r="AN115" i="1"/>
  <c r="AN408" i="1"/>
  <c r="AN447" i="1"/>
  <c r="AN144" i="1"/>
  <c r="AN441" i="1"/>
  <c r="AN244" i="1"/>
  <c r="I131" i="1"/>
  <c r="H433" i="1" l="1"/>
  <c r="H347" i="1"/>
  <c r="H155" i="1"/>
  <c r="H2" i="1"/>
  <c r="H3" i="1"/>
  <c r="H58" i="1"/>
  <c r="H57" i="1"/>
  <c r="H56" i="1"/>
  <c r="H55" i="1"/>
  <c r="H54" i="1"/>
  <c r="H53" i="1"/>
  <c r="H52" i="1"/>
  <c r="H51" i="1"/>
  <c r="H50" i="1"/>
  <c r="H49" i="1"/>
  <c r="H282" i="1"/>
  <c r="H132" i="1"/>
  <c r="H48" i="1"/>
  <c r="H47" i="1"/>
  <c r="H46" i="1"/>
  <c r="H45" i="1"/>
  <c r="H35" i="1"/>
  <c r="H317" i="1"/>
  <c r="H332" i="1"/>
  <c r="H29" i="1"/>
  <c r="H223" i="1"/>
  <c r="H200" i="1"/>
  <c r="H38" i="1"/>
  <c r="H220" i="1"/>
  <c r="H181" i="1"/>
  <c r="H225" i="1"/>
  <c r="H366" i="1"/>
  <c r="H312" i="1"/>
  <c r="H102" i="1"/>
  <c r="H193" i="1"/>
  <c r="H192" i="1"/>
  <c r="H166" i="1"/>
  <c r="H133" i="1"/>
  <c r="H170" i="1"/>
  <c r="H323" i="1"/>
  <c r="H313" i="1"/>
  <c r="H61" i="1"/>
  <c r="H177" i="1"/>
  <c r="H41" i="1"/>
  <c r="H309" i="1"/>
  <c r="H101" i="1"/>
  <c r="H306" i="1"/>
  <c r="H308" i="1"/>
  <c r="H263" i="1"/>
  <c r="H126" i="1"/>
  <c r="H270" i="1"/>
  <c r="H325" i="1"/>
  <c r="H130" i="1"/>
  <c r="H146" i="1"/>
  <c r="H196" i="1"/>
  <c r="H228" i="1"/>
  <c r="H33" i="1"/>
  <c r="H70" i="1"/>
  <c r="H71" i="1"/>
  <c r="H72" i="1"/>
  <c r="H255" i="1"/>
  <c r="H96" i="1"/>
  <c r="H95" i="1"/>
  <c r="H94" i="1"/>
  <c r="H93" i="1"/>
  <c r="H92" i="1"/>
  <c r="H91" i="1"/>
  <c r="H90" i="1"/>
  <c r="H89" i="1"/>
  <c r="H100" i="1"/>
  <c r="H88" i="1"/>
  <c r="H87" i="1"/>
  <c r="H86" i="1"/>
  <c r="H85" i="1"/>
  <c r="H84" i="1"/>
  <c r="H83" i="1"/>
  <c r="H82" i="1"/>
  <c r="H81" i="1"/>
  <c r="H80" i="1"/>
  <c r="H112" i="1"/>
  <c r="H79" i="1"/>
  <c r="H78" i="1"/>
  <c r="H416" i="1"/>
  <c r="H420" i="1"/>
  <c r="H122" i="1"/>
  <c r="H123" i="1"/>
  <c r="H124" i="1"/>
  <c r="H128" i="1"/>
  <c r="H129" i="1"/>
  <c r="H343" i="1"/>
  <c r="H429" i="1"/>
  <c r="H362" i="1"/>
  <c r="H67" i="1"/>
  <c r="H276" i="1"/>
  <c r="H331" i="1"/>
  <c r="H20" i="1"/>
  <c r="H160" i="1"/>
  <c r="H410" i="1"/>
  <c r="H392" i="1" l="1"/>
  <c r="H288" i="1"/>
  <c r="H400" i="1"/>
  <c r="I401" i="1"/>
  <c r="H365" i="1"/>
  <c r="I21" i="1"/>
  <c r="I24" i="1"/>
  <c r="I34" i="1"/>
  <c r="I221" i="1"/>
  <c r="I145" i="1"/>
  <c r="Y410" i="1"/>
  <c r="Y160" i="1"/>
  <c r="AI160" i="1" l="1"/>
  <c r="AI433" i="1"/>
  <c r="AF433" i="1"/>
  <c r="AH433" i="1" s="1"/>
  <c r="Y433" i="1"/>
  <c r="AI20" i="1"/>
  <c r="Y20" i="1"/>
  <c r="AI437" i="1"/>
  <c r="AF437" i="1"/>
  <c r="Y437" i="1"/>
  <c r="AI362" i="1"/>
  <c r="Y362" i="1"/>
  <c r="AF362" i="1"/>
  <c r="AF67" i="1"/>
  <c r="Y331" i="1"/>
  <c r="AI276" i="1"/>
  <c r="AI331" i="1"/>
  <c r="Y276" i="1"/>
  <c r="AI410" i="1"/>
  <c r="AI131" i="1"/>
  <c r="AI435" i="1"/>
  <c r="AI168" i="1"/>
  <c r="AI169" i="1"/>
  <c r="AF20" i="1"/>
  <c r="AF160" i="1"/>
  <c r="AF410" i="1"/>
  <c r="AF131" i="1"/>
  <c r="AF435" i="1"/>
  <c r="AF168" i="1"/>
  <c r="AF169" i="1"/>
  <c r="Y67" i="1"/>
  <c r="AF276" i="1"/>
  <c r="AF331" i="1"/>
  <c r="AF366" i="1"/>
  <c r="AF225" i="1"/>
  <c r="AF181" i="1"/>
  <c r="AF220" i="1"/>
  <c r="AF38" i="1"/>
  <c r="AF200" i="1"/>
  <c r="AF223" i="1"/>
  <c r="AF29" i="1"/>
  <c r="AF332" i="1"/>
  <c r="AF317" i="1"/>
  <c r="AF365" i="1"/>
  <c r="AF3" i="1"/>
  <c r="AI440" i="1"/>
  <c r="AF440" i="1"/>
  <c r="Y440" i="1"/>
  <c r="Y255" i="1"/>
  <c r="AF255" i="1"/>
  <c r="AI255" i="1"/>
  <c r="Y96" i="1"/>
  <c r="AF96" i="1"/>
  <c r="AI96" i="1"/>
  <c r="Y95" i="1"/>
  <c r="AF95" i="1"/>
  <c r="AI95" i="1"/>
  <c r="Y94" i="1"/>
  <c r="AF94" i="1"/>
  <c r="AI94" i="1"/>
  <c r="Y93" i="1"/>
  <c r="AF93" i="1"/>
  <c r="AI93" i="1"/>
  <c r="Y92" i="1"/>
  <c r="AF92" i="1"/>
  <c r="AI92" i="1"/>
  <c r="Y91" i="1"/>
  <c r="AF91" i="1"/>
  <c r="AI91" i="1"/>
  <c r="Y90" i="1"/>
  <c r="AI90" i="1"/>
  <c r="Y89" i="1"/>
  <c r="AF89" i="1"/>
  <c r="AI89" i="1"/>
  <c r="Y100" i="1"/>
  <c r="AF100" i="1"/>
  <c r="AI100" i="1"/>
  <c r="Y88" i="1"/>
  <c r="AF88" i="1"/>
  <c r="AI88" i="1"/>
  <c r="Y87" i="1"/>
  <c r="AF87" i="1"/>
  <c r="AI87" i="1"/>
  <c r="Y86" i="1"/>
  <c r="AF86" i="1"/>
  <c r="AI86" i="1"/>
  <c r="Y85" i="1"/>
  <c r="AF85" i="1"/>
  <c r="AI85" i="1"/>
  <c r="Y84" i="1"/>
  <c r="AF84" i="1"/>
  <c r="AI84" i="1"/>
  <c r="Y83" i="1"/>
  <c r="AF83" i="1"/>
  <c r="AI83" i="1"/>
  <c r="Y82" i="1"/>
  <c r="AF82" i="1"/>
  <c r="AI82" i="1"/>
  <c r="Y81" i="1"/>
  <c r="AF81" i="1"/>
  <c r="AI81" i="1"/>
  <c r="Y80" i="1"/>
  <c r="AF80" i="1"/>
  <c r="AI80" i="1"/>
  <c r="Y112" i="1"/>
  <c r="AF112" i="1"/>
  <c r="AI112" i="1"/>
  <c r="Y79" i="1"/>
  <c r="AF79" i="1"/>
  <c r="AI79" i="1"/>
  <c r="AF78" i="1"/>
  <c r="AI78" i="1"/>
  <c r="Y365" i="1"/>
  <c r="AI365" i="1"/>
  <c r="Y317" i="1"/>
  <c r="AI317" i="1"/>
  <c r="Y332" i="1"/>
  <c r="AI332" i="1"/>
  <c r="Y29" i="1"/>
  <c r="AI29" i="1"/>
  <c r="Y223" i="1"/>
  <c r="AI223" i="1"/>
  <c r="Y200" i="1"/>
  <c r="AI200" i="1"/>
  <c r="Y38" i="1"/>
  <c r="AI38" i="1"/>
  <c r="Y220" i="1"/>
  <c r="AI220" i="1"/>
  <c r="Y181" i="1"/>
  <c r="AI181" i="1"/>
  <c r="AI225" i="1"/>
  <c r="AI366" i="1"/>
  <c r="Y58" i="1"/>
  <c r="AF58" i="1"/>
  <c r="AI58" i="1"/>
  <c r="Y57" i="1"/>
  <c r="AF57" i="1"/>
  <c r="AI57" i="1"/>
  <c r="Y56" i="1"/>
  <c r="AF56" i="1"/>
  <c r="AI56" i="1"/>
  <c r="Y55" i="1"/>
  <c r="AF55" i="1"/>
  <c r="AI55" i="1"/>
  <c r="Y54" i="1"/>
  <c r="AF54" i="1"/>
  <c r="AI54" i="1"/>
  <c r="Y53" i="1"/>
  <c r="AF53" i="1"/>
  <c r="AI53" i="1"/>
  <c r="Y52" i="1"/>
  <c r="AF52" i="1"/>
  <c r="AI52" i="1"/>
  <c r="Y51" i="1"/>
  <c r="AF51" i="1"/>
  <c r="AI51" i="1"/>
  <c r="Y50" i="1"/>
  <c r="AF50" i="1"/>
  <c r="AI50" i="1"/>
  <c r="Y49" i="1"/>
  <c r="AF49" i="1"/>
  <c r="AI49" i="1"/>
  <c r="Y282" i="1"/>
  <c r="AF282" i="1"/>
  <c r="AI282" i="1"/>
  <c r="Y132" i="1"/>
  <c r="AF132" i="1"/>
  <c r="AI132" i="1"/>
  <c r="Y48" i="1"/>
  <c r="AF48" i="1"/>
  <c r="AI48" i="1"/>
  <c r="Y47" i="1"/>
  <c r="AF47" i="1"/>
  <c r="AI47" i="1"/>
  <c r="Y46" i="1"/>
  <c r="AF46" i="1"/>
  <c r="AI46" i="1"/>
  <c r="Y45" i="1"/>
  <c r="AF45" i="1"/>
  <c r="AI45" i="1"/>
  <c r="AF35" i="1"/>
  <c r="AI35" i="1"/>
  <c r="Y429" i="1"/>
  <c r="AF129" i="1"/>
  <c r="AF128" i="1"/>
  <c r="AI429" i="1"/>
  <c r="AF429" i="1"/>
  <c r="AI343" i="1"/>
  <c r="AI392" i="1"/>
  <c r="Y343" i="1"/>
  <c r="Y392" i="1"/>
  <c r="AF392" i="1"/>
  <c r="AF343" i="1"/>
  <c r="AF61" i="1"/>
  <c r="AI61" i="1"/>
  <c r="AF177" i="1"/>
  <c r="AI177" i="1"/>
  <c r="AF41" i="1"/>
  <c r="AI41" i="1"/>
  <c r="AF309" i="1"/>
  <c r="AI309" i="1"/>
  <c r="AF101" i="1"/>
  <c r="AI101" i="1"/>
  <c r="AF306" i="1"/>
  <c r="AI306" i="1"/>
  <c r="AF308" i="1"/>
  <c r="AI308" i="1"/>
  <c r="AF263" i="1"/>
  <c r="AI263" i="1"/>
  <c r="AF126" i="1"/>
  <c r="AI126" i="1"/>
  <c r="AF270" i="1"/>
  <c r="AI270" i="1"/>
  <c r="AF325" i="1"/>
  <c r="AI325" i="1"/>
  <c r="AF130" i="1"/>
  <c r="AI130" i="1"/>
  <c r="AF146" i="1"/>
  <c r="AI146" i="1"/>
  <c r="AF196" i="1"/>
  <c r="AI196" i="1"/>
  <c r="AF228" i="1"/>
  <c r="AI228" i="1"/>
  <c r="AF33" i="1"/>
  <c r="AI33" i="1"/>
  <c r="AF312" i="1"/>
  <c r="AI312" i="1"/>
  <c r="AF102" i="1"/>
  <c r="AI102" i="1"/>
  <c r="AF193" i="1"/>
  <c r="AI193" i="1"/>
  <c r="AF192" i="1"/>
  <c r="AI192" i="1"/>
  <c r="AF166" i="1"/>
  <c r="AI166" i="1"/>
  <c r="AF133" i="1"/>
  <c r="AI133" i="1"/>
  <c r="AF170" i="1"/>
  <c r="AI170" i="1"/>
  <c r="Y102" i="1"/>
  <c r="Y192" i="1"/>
  <c r="Y166" i="1"/>
  <c r="Y133" i="1"/>
  <c r="Y170" i="1"/>
  <c r="AI129" i="1"/>
  <c r="Y347" i="1"/>
  <c r="Y155" i="1"/>
  <c r="Y2" i="1"/>
  <c r="Y3" i="1"/>
  <c r="Y323" i="1"/>
  <c r="Y288" i="1"/>
  <c r="Y313" i="1"/>
  <c r="Y70" i="1"/>
  <c r="Y71" i="1"/>
  <c r="Y72" i="1"/>
  <c r="Y416" i="1"/>
  <c r="Y400" i="1"/>
  <c r="Y420" i="1"/>
  <c r="Y123" i="1"/>
  <c r="Y124" i="1"/>
  <c r="Y128" i="1"/>
  <c r="Y129" i="1"/>
  <c r="AK168" i="1" l="1"/>
  <c r="AK181" i="1"/>
  <c r="AK365" i="1"/>
  <c r="AK38" i="1"/>
  <c r="AK220" i="1"/>
  <c r="AK225" i="1"/>
  <c r="AK317" i="1"/>
  <c r="AH168" i="1"/>
  <c r="AH440" i="1"/>
  <c r="AK29" i="1"/>
  <c r="AH20" i="1"/>
  <c r="AK200" i="1"/>
  <c r="AK366" i="1"/>
  <c r="AK332" i="1"/>
  <c r="AK160" i="1"/>
  <c r="I160" i="1"/>
  <c r="AK223" i="1"/>
  <c r="AH131" i="1"/>
  <c r="AH160" i="1"/>
  <c r="AK169" i="1"/>
  <c r="AH437" i="1"/>
  <c r="I433" i="1"/>
  <c r="AH169" i="1"/>
  <c r="AH435" i="1"/>
  <c r="AH410" i="1"/>
  <c r="AK433" i="1"/>
  <c r="AN433" i="1" s="1"/>
  <c r="I20" i="1"/>
  <c r="AK20" i="1"/>
  <c r="AK435" i="1"/>
  <c r="AK410" i="1"/>
  <c r="AH362" i="1"/>
  <c r="AK362" i="1"/>
  <c r="AK131" i="1"/>
  <c r="AK437" i="1"/>
  <c r="I129" i="1"/>
  <c r="I128" i="1"/>
  <c r="I124" i="1"/>
  <c r="I123" i="1"/>
  <c r="I122" i="1"/>
  <c r="I420" i="1"/>
  <c r="I400" i="1"/>
  <c r="I416" i="1"/>
  <c r="I72" i="1"/>
  <c r="I71" i="1"/>
  <c r="I70" i="1"/>
  <c r="I313" i="1"/>
  <c r="I288" i="1"/>
  <c r="I323" i="1"/>
  <c r="I3" i="1"/>
  <c r="I2" i="1"/>
  <c r="I155" i="1"/>
  <c r="I347" i="1"/>
  <c r="I170" i="1"/>
  <c r="I133" i="1"/>
  <c r="I166" i="1"/>
  <c r="I192" i="1"/>
  <c r="I193" i="1"/>
  <c r="I102" i="1"/>
  <c r="I312" i="1"/>
  <c r="I33" i="1"/>
  <c r="I228" i="1"/>
  <c r="I196" i="1"/>
  <c r="I146" i="1"/>
  <c r="I130" i="1"/>
  <c r="I325" i="1"/>
  <c r="I270" i="1"/>
  <c r="I126" i="1"/>
  <c r="I263" i="1"/>
  <c r="I308" i="1"/>
  <c r="I306" i="1"/>
  <c r="I101" i="1"/>
  <c r="I309" i="1"/>
  <c r="I41" i="1"/>
  <c r="I177" i="1"/>
  <c r="I61" i="1"/>
  <c r="I343" i="1"/>
  <c r="I392" i="1"/>
  <c r="I429" i="1"/>
  <c r="I35" i="1"/>
  <c r="I45" i="1"/>
  <c r="I46" i="1"/>
  <c r="I47" i="1"/>
  <c r="I48" i="1"/>
  <c r="I132" i="1"/>
  <c r="I282" i="1"/>
  <c r="I49" i="1"/>
  <c r="I50" i="1"/>
  <c r="I51" i="1"/>
  <c r="I52" i="1"/>
  <c r="I53" i="1"/>
  <c r="I54" i="1"/>
  <c r="I55" i="1"/>
  <c r="I56" i="1"/>
  <c r="I57" i="1"/>
  <c r="I58" i="1"/>
  <c r="I366" i="1"/>
  <c r="I225" i="1"/>
  <c r="I181" i="1"/>
  <c r="I220" i="1"/>
  <c r="I38" i="1"/>
  <c r="I200" i="1"/>
  <c r="I223" i="1"/>
  <c r="I29" i="1"/>
  <c r="I332" i="1"/>
  <c r="I317" i="1"/>
  <c r="I365" i="1"/>
  <c r="I78" i="1"/>
  <c r="I79" i="1"/>
  <c r="I112" i="1"/>
  <c r="I80" i="1"/>
  <c r="I81" i="1"/>
  <c r="I82" i="1"/>
  <c r="I83" i="1"/>
  <c r="I84" i="1"/>
  <c r="I85" i="1"/>
  <c r="I86" i="1"/>
  <c r="I87" i="1"/>
  <c r="I88" i="1"/>
  <c r="I100" i="1"/>
  <c r="I89" i="1"/>
  <c r="I90" i="1"/>
  <c r="I91" i="1"/>
  <c r="I92" i="1"/>
  <c r="I93" i="1"/>
  <c r="I94" i="1"/>
  <c r="I95" i="1"/>
  <c r="I96" i="1"/>
  <c r="I255" i="1"/>
  <c r="I440" i="1"/>
  <c r="I67" i="1"/>
  <c r="I276" i="1"/>
  <c r="I331" i="1"/>
  <c r="I362" i="1"/>
  <c r="I437" i="1"/>
  <c r="AK331" i="1"/>
  <c r="AK276" i="1"/>
  <c r="AH276" i="1"/>
  <c r="AH67" i="1"/>
  <c r="AH331" i="1"/>
  <c r="AK67" i="1"/>
  <c r="AH365" i="1"/>
  <c r="AH29" i="1"/>
  <c r="AH38" i="1"/>
  <c r="AH225" i="1"/>
  <c r="AH332" i="1"/>
  <c r="AH200" i="1"/>
  <c r="AH181" i="1"/>
  <c r="AH317" i="1"/>
  <c r="AH223" i="1"/>
  <c r="AH220" i="1"/>
  <c r="AH366" i="1"/>
  <c r="AH3" i="1"/>
  <c r="AK440" i="1"/>
  <c r="AK81" i="1"/>
  <c r="AK84" i="1"/>
  <c r="AK89" i="1"/>
  <c r="AK95" i="1"/>
  <c r="AH79" i="1"/>
  <c r="AH83" i="1"/>
  <c r="AH89" i="1"/>
  <c r="AH95" i="1"/>
  <c r="AK51" i="1"/>
  <c r="AK54" i="1"/>
  <c r="AK79" i="1"/>
  <c r="AH81" i="1"/>
  <c r="AH92" i="1"/>
  <c r="AH51" i="1"/>
  <c r="AH54" i="1"/>
  <c r="AH84" i="1"/>
  <c r="AK92" i="1"/>
  <c r="AH112" i="1"/>
  <c r="AH100" i="1"/>
  <c r="AH93" i="1"/>
  <c r="AK35" i="1"/>
  <c r="AK282" i="1"/>
  <c r="AH52" i="1"/>
  <c r="AH55" i="1"/>
  <c r="AH57" i="1"/>
  <c r="AK87" i="1"/>
  <c r="AK255" i="1"/>
  <c r="AH78" i="1"/>
  <c r="AH82" i="1"/>
  <c r="AH86" i="1"/>
  <c r="AH88" i="1"/>
  <c r="AH91" i="1"/>
  <c r="AH96" i="1"/>
  <c r="AH80" i="1"/>
  <c r="AH85" i="1"/>
  <c r="AH87" i="1"/>
  <c r="AH90" i="1"/>
  <c r="AH94" i="1"/>
  <c r="AH255" i="1"/>
  <c r="AK78" i="1"/>
  <c r="AK112" i="1"/>
  <c r="AK80" i="1"/>
  <c r="AK82" i="1"/>
  <c r="AK83" i="1"/>
  <c r="AK85" i="1"/>
  <c r="AK86" i="1"/>
  <c r="AK88" i="1"/>
  <c r="AK100" i="1"/>
  <c r="AK90" i="1"/>
  <c r="AK91" i="1"/>
  <c r="AK93" i="1"/>
  <c r="AK94" i="1"/>
  <c r="AK96" i="1"/>
  <c r="AK47" i="1"/>
  <c r="AH56" i="1"/>
  <c r="AH35" i="1"/>
  <c r="AH46" i="1"/>
  <c r="AH132" i="1"/>
  <c r="AH49" i="1"/>
  <c r="AH58" i="1"/>
  <c r="AH45" i="1"/>
  <c r="AH47" i="1"/>
  <c r="AH282" i="1"/>
  <c r="AK58" i="1"/>
  <c r="AK53" i="1"/>
  <c r="AK56" i="1"/>
  <c r="AH48" i="1"/>
  <c r="AH50" i="1"/>
  <c r="AH53" i="1"/>
  <c r="AK45" i="1"/>
  <c r="AK46" i="1"/>
  <c r="AK48" i="1"/>
  <c r="AK132" i="1"/>
  <c r="AK49" i="1"/>
  <c r="AK50" i="1"/>
  <c r="AK52" i="1"/>
  <c r="AK55" i="1"/>
  <c r="AK57" i="1"/>
  <c r="AH429" i="1"/>
  <c r="AH343" i="1"/>
  <c r="AH128" i="1"/>
  <c r="AH392" i="1"/>
  <c r="AK343" i="1"/>
  <c r="AK429" i="1"/>
  <c r="AH129" i="1"/>
  <c r="AK392" i="1"/>
  <c r="AH270" i="1"/>
  <c r="AH306" i="1"/>
  <c r="AH177" i="1"/>
  <c r="AH228" i="1"/>
  <c r="AH146" i="1"/>
  <c r="AH126" i="1"/>
  <c r="AK166" i="1"/>
  <c r="AH196" i="1"/>
  <c r="AH130" i="1"/>
  <c r="AH263" i="1"/>
  <c r="AH309" i="1"/>
  <c r="AH61" i="1"/>
  <c r="AH41" i="1"/>
  <c r="AH33" i="1"/>
  <c r="AH308" i="1"/>
  <c r="AH325" i="1"/>
  <c r="AH101" i="1"/>
  <c r="AK102" i="1"/>
  <c r="AH170" i="1"/>
  <c r="AK133" i="1"/>
  <c r="AK193" i="1"/>
  <c r="AH312" i="1"/>
  <c r="AK170" i="1"/>
  <c r="AH166" i="1"/>
  <c r="AK192" i="1"/>
  <c r="AK312" i="1"/>
  <c r="AK33" i="1"/>
  <c r="AK228" i="1"/>
  <c r="AK196" i="1"/>
  <c r="AK146" i="1"/>
  <c r="AK130" i="1"/>
  <c r="AK325" i="1"/>
  <c r="AK270" i="1"/>
  <c r="AK126" i="1"/>
  <c r="AK263" i="1"/>
  <c r="AK308" i="1"/>
  <c r="AK306" i="1"/>
  <c r="AK101" i="1"/>
  <c r="AK309" i="1"/>
  <c r="AK41" i="1"/>
  <c r="AK177" i="1"/>
  <c r="AK61" i="1"/>
  <c r="AH133" i="1"/>
  <c r="AH102" i="1"/>
  <c r="AH193" i="1"/>
  <c r="AH192" i="1"/>
  <c r="AN276" i="1" l="1"/>
  <c r="AN169" i="1"/>
  <c r="AN365" i="1"/>
  <c r="AN38" i="1"/>
  <c r="AN181" i="1"/>
  <c r="AN317" i="1"/>
  <c r="AN332" i="1"/>
  <c r="AN200" i="1"/>
  <c r="AN225" i="1"/>
  <c r="AN223" i="1"/>
  <c r="AN84" i="1"/>
  <c r="AN220" i="1"/>
  <c r="AN29" i="1"/>
  <c r="AN168" i="1"/>
  <c r="AN366" i="1"/>
  <c r="AN193" i="1"/>
  <c r="AN192" i="1"/>
  <c r="AN177" i="1"/>
  <c r="AN132" i="1"/>
  <c r="AN55" i="1"/>
  <c r="AN79" i="1"/>
  <c r="AN362" i="1"/>
  <c r="AN160" i="1"/>
  <c r="AN309" i="1"/>
  <c r="AN50" i="1"/>
  <c r="AN35" i="1"/>
  <c r="AN90" i="1"/>
  <c r="AN112" i="1"/>
  <c r="AN41" i="1"/>
  <c r="AN312" i="1"/>
  <c r="AN325" i="1"/>
  <c r="AN308" i="1"/>
  <c r="AN282" i="1"/>
  <c r="AN86" i="1"/>
  <c r="AN81" i="1"/>
  <c r="AN102" i="1"/>
  <c r="AN170" i="1"/>
  <c r="AN33" i="1"/>
  <c r="AN263" i="1"/>
  <c r="AN48" i="1"/>
  <c r="AN46" i="1"/>
  <c r="AN96" i="1"/>
  <c r="AN52" i="1"/>
  <c r="AN95" i="1"/>
  <c r="AN130" i="1"/>
  <c r="AN58" i="1"/>
  <c r="AN255" i="1"/>
  <c r="AN85" i="1"/>
  <c r="AN331" i="1"/>
  <c r="AN47" i="1"/>
  <c r="AN87" i="1"/>
  <c r="AN166" i="1"/>
  <c r="AN228" i="1"/>
  <c r="AN91" i="1"/>
  <c r="AN93" i="1"/>
  <c r="AN54" i="1"/>
  <c r="AN101" i="1"/>
  <c r="AN61" i="1"/>
  <c r="AN196" i="1"/>
  <c r="AN126" i="1"/>
  <c r="AN343" i="1"/>
  <c r="AN53" i="1"/>
  <c r="AN49" i="1"/>
  <c r="AN56" i="1"/>
  <c r="AN94" i="1"/>
  <c r="AN80" i="1"/>
  <c r="AN88" i="1"/>
  <c r="AN57" i="1"/>
  <c r="AN100" i="1"/>
  <c r="AN51" i="1"/>
  <c r="AN92" i="1"/>
  <c r="AN429" i="1"/>
  <c r="AN146" i="1"/>
  <c r="AN133" i="1"/>
  <c r="AN392" i="1"/>
  <c r="AN82" i="1"/>
  <c r="AN306" i="1"/>
  <c r="AN270" i="1"/>
  <c r="AN45" i="1"/>
  <c r="AN78" i="1"/>
  <c r="AN89" i="1"/>
  <c r="AN83" i="1"/>
  <c r="AN435" i="1"/>
  <c r="AN410" i="1"/>
  <c r="AN131" i="1"/>
  <c r="AN440" i="1"/>
  <c r="AN437" i="1"/>
  <c r="AN20" i="1"/>
  <c r="AK128" i="1"/>
  <c r="AK129" i="1"/>
  <c r="AN129" i="1" s="1"/>
  <c r="C40" i="2" l="1"/>
  <c r="B40" i="2"/>
  <c r="C1" i="2"/>
  <c r="C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1" i="2"/>
  <c r="C42" i="2"/>
  <c r="C43" i="2"/>
  <c r="C44" i="2"/>
  <c r="C45" i="2"/>
  <c r="C46" i="2"/>
  <c r="C47" i="2"/>
  <c r="C48" i="2"/>
  <c r="C49" i="2"/>
  <c r="C50" i="2"/>
  <c r="C51" i="2"/>
  <c r="C52" i="2"/>
  <c r="C53" i="2"/>
  <c r="B1" i="2"/>
  <c r="B2" i="2"/>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1" i="2"/>
  <c r="B42" i="2"/>
  <c r="B43" i="2"/>
  <c r="B44" i="2"/>
  <c r="B45" i="2"/>
  <c r="B46" i="2"/>
  <c r="B47" i="2"/>
  <c r="B48" i="2"/>
  <c r="B49" i="2"/>
  <c r="B50" i="2"/>
  <c r="B51" i="2"/>
  <c r="B52" i="2"/>
  <c r="B53" i="2"/>
  <c r="AI347" i="1"/>
  <c r="AI155" i="1"/>
  <c r="AI323" i="1"/>
  <c r="AI288" i="1"/>
  <c r="AI313" i="1"/>
  <c r="AI416" i="1"/>
  <c r="AI400" i="1"/>
  <c r="AI420" i="1"/>
  <c r="AI123" i="1"/>
  <c r="AI124" i="1"/>
  <c r="AF347" i="1"/>
  <c r="AF155" i="1"/>
  <c r="AF2" i="1"/>
  <c r="AF323" i="1"/>
  <c r="AF288" i="1"/>
  <c r="AF313" i="1"/>
  <c r="AF70" i="1"/>
  <c r="AF71" i="1"/>
  <c r="AF72" i="1"/>
  <c r="AF416" i="1"/>
  <c r="AF400" i="1"/>
  <c r="AF420" i="1"/>
  <c r="AF122" i="1"/>
  <c r="AF123" i="1"/>
  <c r="AF124" i="1"/>
  <c r="AK122" i="1" l="1"/>
  <c r="AK420" i="1"/>
  <c r="AK323" i="1"/>
  <c r="AK155" i="1"/>
  <c r="AK288" i="1"/>
  <c r="AK313" i="1"/>
  <c r="AK2" i="1"/>
  <c r="AK124" i="1"/>
  <c r="AK72" i="1"/>
  <c r="AK400" i="1"/>
  <c r="AK416" i="1"/>
  <c r="AK71" i="1"/>
  <c r="AK347" i="1"/>
  <c r="AK123" i="1"/>
  <c r="AK70" i="1"/>
  <c r="AK3" i="1"/>
  <c r="AH288" i="1"/>
  <c r="AH347" i="1"/>
  <c r="AH70" i="1"/>
  <c r="AH123" i="1"/>
  <c r="AH72" i="1"/>
  <c r="AH124" i="1"/>
  <c r="AH323" i="1"/>
  <c r="AH420" i="1"/>
  <c r="AH122" i="1"/>
  <c r="AH155" i="1"/>
  <c r="AH416" i="1"/>
  <c r="AH71" i="1"/>
  <c r="AH313" i="1"/>
  <c r="AH400" i="1"/>
  <c r="AH2" i="1"/>
  <c r="AN288" i="1" l="1"/>
  <c r="AN347" i="1"/>
  <c r="AN155" i="1"/>
  <c r="AN122" i="1"/>
  <c r="AN313" i="1"/>
  <c r="AN323" i="1"/>
  <c r="AN420" i="1"/>
  <c r="AN400" i="1"/>
  <c r="AN124" i="1"/>
  <c r="AN416" i="1"/>
  <c r="AN12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Thenmozhi.T</author>
    <author>Thirumal Sekar</author>
  </authors>
  <commentList>
    <comment ref="V67" authorId="0" shapeId="0" xr:uid="{BD1E25CE-31D7-4B9D-9B06-55E5B96BE200}">
      <text>
        <r>
          <rPr>
            <sz val="11"/>
            <color theme="1"/>
            <rFont val="Aptos Narrow"/>
            <family val="2"/>
            <scheme val="minor"/>
          </rPr>
          <t xml:space="preserve">Thenmozhi.T:
System Engineering project.
We are only work with comp procuremet. As per Estimation it is a Tk project. </t>
        </r>
      </text>
    </comment>
    <comment ref="V120" authorId="0" shapeId="0" xr:uid="{631C48AB-431B-4F52-9B94-EE58AA71B479}">
      <text>
        <r>
          <rPr>
            <sz val="11"/>
            <color theme="1"/>
            <rFont val="Aptos Narrow"/>
            <family val="2"/>
            <scheme val="minor"/>
          </rPr>
          <t>Thenmozhi.T:
This is a system Engg project.
As per AM confirmation total 6 nos.4nos deliver to customer &amp; 2nos deliver to H/W team.No done PO &amp; invoice for 2 nos</t>
        </r>
      </text>
    </comment>
    <comment ref="AE157" authorId="0" shapeId="0" xr:uid="{F3E79B7D-8EA4-4A26-B98F-938DD0EDBFF1}">
      <text>
        <r>
          <rPr>
            <sz val="11"/>
            <color theme="1"/>
            <rFont val="Aptos Narrow"/>
            <family val="2"/>
            <scheme val="minor"/>
          </rPr>
          <t>Thenmozhi.T:
ZKSIE2627-0004 Cancel the invoice and create the credit note &amp; date is 30th Apr
New invoice no :ZKSIE2627-0005</t>
        </r>
      </text>
    </comment>
    <comment ref="V160" authorId="0" shapeId="0" xr:uid="{21F31CD1-8200-4DF3-9BD1-009BF88520C8}">
      <text>
        <r>
          <rPr>
            <sz val="11"/>
            <color theme="1"/>
            <rFont val="Aptos Narrow"/>
            <family val="2"/>
            <scheme val="minor"/>
          </rPr>
          <t xml:space="preserve">Thenmozhi.T:
As per PM confirmation we close only comp invoice &amp; assy cost also shortclosed.
Assy &amp; test value ₹ 91,230.00 shortclosed
comp charges -₹ 18,50,857.00
</t>
        </r>
      </text>
    </comment>
    <comment ref="V168" authorId="0" shapeId="0" xr:uid="{CA1C67D7-7A62-4D8C-88B2-BF8CF9EF15D0}">
      <text>
        <r>
          <rPr>
            <sz val="11"/>
            <color theme="1"/>
            <rFont val="Aptos Narrow"/>
            <family val="2"/>
            <scheme val="minor"/>
          </rPr>
          <t xml:space="preserve">Thenmozhi.T:
It's system engineering project.
</t>
        </r>
      </text>
    </comment>
    <comment ref="V169" authorId="0" shapeId="0" xr:uid="{28765311-D22C-4ADA-94CE-15D3CD9A01F8}">
      <text>
        <r>
          <rPr>
            <sz val="11"/>
            <color theme="1"/>
            <rFont val="Aptos Narrow"/>
            <family val="2"/>
            <scheme val="minor"/>
          </rPr>
          <t xml:space="preserve">Thenmozhi.T:
It's system engineering project.
</t>
        </r>
      </text>
    </comment>
    <comment ref="V281" authorId="0" shapeId="0" xr:uid="{E81D5BD8-A693-454C-81F1-FAE286B65D96}">
      <text>
        <r>
          <rPr>
            <sz val="11"/>
            <color theme="1"/>
            <rFont val="Aptos Narrow"/>
            <family val="2"/>
            <scheme val="minor"/>
          </rPr>
          <t xml:space="preserve">Thenmozhi.T:
This is a system engineering project.
</t>
        </r>
      </text>
    </comment>
    <comment ref="AA297" authorId="0" shapeId="0" xr:uid="{59876ECB-9E53-48C6-9477-6D4D6E20B3B0}">
      <text>
        <r>
          <rPr>
            <sz val="11"/>
            <color theme="1"/>
            <rFont val="Aptos Narrow"/>
            <family val="2"/>
            <scheme val="minor"/>
          </rPr>
          <t xml:space="preserve">Thenmozhi.T:
PID -ZPJ252601141 NRE PO Customer not provided.Actual price of high power board is   ₹39,532.75 final customer provide the po for high power boards price is ₹39,532.75+ 1141 PID'S NRE cost.
</t>
        </r>
      </text>
    </comment>
    <comment ref="V299" authorId="0" shapeId="0" xr:uid="{A051D39E-8564-4BE4-BD29-32179F325BFE}">
      <text>
        <r>
          <rPr>
            <sz val="11"/>
            <color theme="1"/>
            <rFont val="Aptos Narrow"/>
            <family val="2"/>
            <scheme val="minor"/>
          </rPr>
          <t>Thenmozhi.T:
ZPJ252601340-Comp scope TE CONNECTIVITY 
ZPJ2526001157-Fab &amp; Assy scope TE connectivity two projects merge in TK project .receive in single PO &amp; invoice close in single PID -ZPJ2526001158</t>
        </r>
      </text>
    </comment>
    <comment ref="V316" authorId="0" shapeId="0" xr:uid="{A5839730-1BC7-43CC-99AF-069C36BB29AE}">
      <text>
        <r>
          <rPr>
            <sz val="11"/>
            <color theme="1"/>
            <rFont val="Aptos Narrow"/>
            <family val="2"/>
            <scheme val="minor"/>
          </rPr>
          <t>Thenmozhi.T:
This is a system Engg project</t>
        </r>
      </text>
    </comment>
    <comment ref="AA340" authorId="0" shapeId="0" xr:uid="{BB70743C-C7CB-474E-B520-47A9FD2EB1B7}">
      <text>
        <r>
          <rPr>
            <sz val="11"/>
            <color theme="1"/>
            <rFont val="Aptos Narrow"/>
            <family val="2"/>
            <scheme val="minor"/>
          </rPr>
          <t>Thenmozhi.T:
As per AM confirmation this is a OPEN po.</t>
        </r>
      </text>
    </comment>
    <comment ref="V348" authorId="0" shapeId="0" xr:uid="{844940E7-B889-4EFF-9D70-BD245A68040B}">
      <text>
        <r>
          <rPr>
            <sz val="11"/>
            <color theme="1"/>
            <rFont val="Aptos Narrow"/>
            <family val="2"/>
            <scheme val="minor"/>
          </rPr>
          <t>Thenmozhi.T:
This is a system Engineering project 
Fabricated boards will be provided by customer</t>
        </r>
      </text>
    </comment>
    <comment ref="V375" authorId="0" shapeId="0" xr:uid="{67898A55-572D-47A7-A72D-3D0211A963BB}">
      <text>
        <r>
          <rPr>
            <sz val="11"/>
            <color theme="1"/>
            <rFont val="Aptos Narrow"/>
            <family val="2"/>
            <scheme val="minor"/>
          </rPr>
          <t>Thenmozhi.T:
1218 -Use the PID for shipment charge &amp; split batch charge ,comp procured charge received PO &amp; Close the invoice</t>
        </r>
      </text>
    </comment>
    <comment ref="AA394" authorId="0" shapeId="0" xr:uid="{29790CC4-FEE2-47CD-B0F0-FE2B6F0C6BDC}">
      <text>
        <r>
          <rPr>
            <sz val="11"/>
            <color theme="1"/>
            <rFont val="Aptos Narrow"/>
            <family val="2"/>
            <scheme val="minor"/>
          </rPr>
          <t>Thenmozhi.T:
Jira boards 7650 value closed..further 316-BGA board value 22,648.75 value used and close the 0852
Invoice value .</t>
        </r>
      </text>
    </comment>
    <comment ref="AA395" authorId="0" shapeId="0" xr:uid="{1442A451-6AFD-411A-B5FE-44E786E83C5C}">
      <text>
        <r>
          <rPr>
            <sz val="11"/>
            <color theme="1"/>
            <rFont val="Aptos Narrow"/>
            <family val="2"/>
            <scheme val="minor"/>
          </rPr>
          <t>Thenmozhi.T:
Jira boards 7650 value closed..further 316-BGA board value 22,648.75 value used and close the 0852
Invoice value .</t>
        </r>
      </text>
    </comment>
    <comment ref="V424" authorId="0" shapeId="0" xr:uid="{3060BCC4-8A57-4D9D-B558-0201EC328572}">
      <text>
        <r>
          <rPr>
            <sz val="11"/>
            <color theme="1"/>
            <rFont val="Aptos Narrow"/>
            <family val="2"/>
            <scheme val="minor"/>
          </rPr>
          <t>Thenmozhi.T:
This is a system Engineering project .
Fabricated boards will be provided by customer</t>
        </r>
      </text>
    </comment>
    <comment ref="V435" authorId="0" shapeId="0" xr:uid="{C3B6ADDF-12EE-4D37-98DA-C230B389694D}">
      <text>
        <r>
          <rPr>
            <sz val="11"/>
            <color theme="1"/>
            <rFont val="Aptos Narrow"/>
            <family val="2"/>
            <scheme val="minor"/>
          </rPr>
          <t xml:space="preserve">Thenmozhi.T:
It's system engineering project.
</t>
        </r>
      </text>
    </comment>
    <comment ref="V436" authorId="0" shapeId="0" xr:uid="{11A0BB12-2AB2-47A0-8FAE-77F9778177DE}">
      <text>
        <r>
          <rPr>
            <sz val="11"/>
            <color theme="1"/>
            <rFont val="Aptos Narrow"/>
            <family val="2"/>
            <scheme val="minor"/>
          </rPr>
          <t>Thenmozhi.T:
SYSTEM ENGINEERING PROJECTS</t>
        </r>
      </text>
    </comment>
    <comment ref="V441" authorId="0" shapeId="0" xr:uid="{41743CD1-52D6-4674-BC26-060FBBB68B15}">
      <text>
        <r>
          <rPr>
            <sz val="11"/>
            <color theme="1"/>
            <rFont val="Aptos Narrow"/>
            <family val="2"/>
            <scheme val="minor"/>
          </rPr>
          <t>Thenmozhi.T:
SYSTEM ENGINEERING PROJECTS</t>
        </r>
      </text>
    </comment>
    <comment ref="V444" authorId="0" shapeId="0" xr:uid="{9C18A352-1884-4B6C-BF97-2E025BEF40DA}">
      <text>
        <r>
          <rPr>
            <sz val="11"/>
            <color theme="1"/>
            <rFont val="Aptos Narrow"/>
            <family val="2"/>
            <scheme val="minor"/>
          </rPr>
          <t>Thenmozhi.T:
This is a system engineering project..</t>
        </r>
      </text>
    </comment>
    <comment ref="V445" authorId="0" shapeId="0" xr:uid="{867E29D9-3B20-42A4-B588-9A0F629D34EB}">
      <text>
        <r>
          <rPr>
            <sz val="11"/>
            <color theme="1"/>
            <rFont val="Aptos Narrow"/>
            <family val="2"/>
            <scheme val="minor"/>
          </rPr>
          <t>Thenmozhi.T:
This is a system engineering project..</t>
        </r>
      </text>
    </comment>
    <comment ref="V446" authorId="0" shapeId="0" xr:uid="{FDD89E08-43C7-48CF-ABE0-82372240B4B9}">
      <text>
        <r>
          <rPr>
            <sz val="11"/>
            <color theme="1"/>
            <rFont val="Aptos Narrow"/>
            <family val="2"/>
            <scheme val="minor"/>
          </rPr>
          <t xml:space="preserve">Thenmozhi.T:
This is a system Engg project.
As per AM confirmation now total 6 nos.4nos deliver to customer &amp; 2nos deliver to H/W team. No done PO &amp; invoice for 2 nos </t>
        </r>
      </text>
    </comment>
    <comment ref="V447" authorId="0" shapeId="0" xr:uid="{79FA3724-5A50-4CAB-B132-E701F86C1126}">
      <text>
        <r>
          <rPr>
            <sz val="11"/>
            <color theme="1"/>
            <rFont val="Aptos Narrow"/>
            <family val="2"/>
            <scheme val="minor"/>
          </rPr>
          <t>Thenmozhi.T:
SYSTEM ENGINEERING PROJECTS</t>
        </r>
      </text>
    </comment>
    <comment ref="V448" authorId="0" shapeId="0" xr:uid="{4FBC47FF-DC00-4964-B7AE-80F6E8E3A9F0}">
      <text>
        <r>
          <rPr>
            <sz val="11"/>
            <color theme="1"/>
            <rFont val="Aptos Narrow"/>
            <family val="2"/>
            <scheme val="minor"/>
          </rPr>
          <t>Thenmozhi.T:
This is a system engineering project..</t>
        </r>
      </text>
    </comment>
    <comment ref="V449" authorId="0" shapeId="0" xr:uid="{7CA2EEC8-3539-4CE9-8238-7F06CFAC916A}">
      <text>
        <r>
          <rPr>
            <sz val="11"/>
            <color theme="1"/>
            <rFont val="Aptos Narrow"/>
            <family val="2"/>
            <scheme val="minor"/>
          </rPr>
          <t>Thenmozhi.T:
This is a system engineering project..</t>
        </r>
      </text>
    </comment>
    <comment ref="V451" authorId="0" shapeId="0" xr:uid="{B8FAEE5E-2EF0-41A2-A87A-9B85A7C13751}">
      <text>
        <r>
          <rPr>
            <sz val="11"/>
            <color theme="1"/>
            <rFont val="Aptos Narrow"/>
            <family val="2"/>
            <scheme val="minor"/>
          </rPr>
          <t>Thenmozhi.T:
This is a system engineering project..</t>
        </r>
      </text>
    </comment>
    <comment ref="V452" authorId="0" shapeId="0" xr:uid="{1367D973-5232-4F9A-B360-3ED3B98D6777}">
      <text>
        <r>
          <rPr>
            <sz val="11"/>
            <color theme="1"/>
            <rFont val="Aptos Narrow"/>
            <family val="2"/>
            <scheme val="minor"/>
          </rPr>
          <t>Thenmozhi.T:
This is a system engineering project..</t>
        </r>
      </text>
    </comment>
    <comment ref="V453" authorId="0" shapeId="0" xr:uid="{A6ABE6C7-0309-428A-AF99-9CFE351FE7A9}">
      <text>
        <r>
          <rPr>
            <sz val="11"/>
            <color theme="1"/>
            <rFont val="Aptos Narrow"/>
            <family val="2"/>
            <scheme val="minor"/>
          </rPr>
          <t>Thenmozhi.T:
This is a system engineering project..</t>
        </r>
      </text>
    </comment>
    <comment ref="V454" authorId="0" shapeId="0" xr:uid="{A331D970-0EFC-400A-8112-DE62E58E5C73}">
      <text>
        <r>
          <rPr>
            <sz val="11"/>
            <color theme="1"/>
            <rFont val="Aptos Narrow"/>
            <family val="2"/>
            <scheme val="minor"/>
          </rPr>
          <t>Thenmozhi.T:
This is a system engineering project..</t>
        </r>
      </text>
    </comment>
    <comment ref="V455" authorId="0" shapeId="0" xr:uid="{8002E8A4-CFC1-44A3-B13B-A3EDE7CB5C97}">
      <text>
        <r>
          <rPr>
            <sz val="11"/>
            <color theme="1"/>
            <rFont val="Aptos Narrow"/>
            <family val="2"/>
            <scheme val="minor"/>
          </rPr>
          <t>Thenmozhi.T:
This is a system engineering project..</t>
        </r>
      </text>
    </comment>
    <comment ref="V456" authorId="0" shapeId="0" xr:uid="{CDE56480-0E9D-4CB6-BD76-F63B396FE3E1}">
      <text>
        <r>
          <rPr>
            <sz val="11"/>
            <color theme="1"/>
            <rFont val="Aptos Narrow"/>
            <family val="2"/>
            <scheme val="minor"/>
          </rPr>
          <t>Thenmozhi.T:
This is a system engineering project..</t>
        </r>
      </text>
    </comment>
    <comment ref="V463" authorId="0" shapeId="0" xr:uid="{A72659F0-8937-4E59-A42C-94EA9DFB49CC}">
      <text>
        <r>
          <rPr>
            <sz val="11"/>
            <color theme="1"/>
            <rFont val="Aptos Narrow"/>
            <family val="2"/>
            <scheme val="minor"/>
          </rPr>
          <t xml:space="preserve">Thenmozhi.T:
This is a system engineering project..
</t>
        </r>
      </text>
    </comment>
    <comment ref="V481" authorId="0" shapeId="0" xr:uid="{11A3D662-2490-4436-8405-0A7F40A1D6C7}">
      <text>
        <r>
          <rPr>
            <sz val="11"/>
            <color theme="1"/>
            <rFont val="Aptos Narrow"/>
            <family val="2"/>
            <scheme val="minor"/>
          </rPr>
          <t xml:space="preserve">Thenmozhi.T:
As per AM Confimation PO Short close &amp; W/O is 8 only 5board is send to the customer. 
Now AM Reopen the shortclose project 3 Nos &amp; below the sub mail 
TEJAS || 170-PCA000372#L &amp; 170-PCA000379#L || 8 +8 NOS || JW .
Mail Initiated 7th April
</t>
        </r>
      </text>
    </comment>
    <comment ref="V518" authorId="0" shapeId="0" xr:uid="{3D756E00-8575-473E-8706-F15AC66EAEB3}">
      <text>
        <r>
          <rPr>
            <sz val="11"/>
            <color theme="1"/>
            <rFont val="Aptos Narrow"/>
            <family val="2"/>
            <scheme val="minor"/>
          </rPr>
          <t>Thenmozhi.T:
Sub mail 1Nos shortclosed :
TEJAS ||  655-PCA000012#L || JW || 15 NOS || 
1nos used for profile activity .Over all W/O is 15 
Assy Comp:14 
Shortclosed 1 nos</t>
        </r>
      </text>
    </comment>
    <comment ref="V598" authorId="0" shapeId="0" xr:uid="{460A6AD1-4997-4FFB-8C38-1107127D1108}">
      <text>
        <r>
          <rPr>
            <sz val="11"/>
            <color theme="1"/>
            <rFont val="Aptos Narrow"/>
            <family val="2"/>
            <scheme val="minor"/>
          </rPr>
          <t>Thenmozhi.T:
Comp change into TK</t>
        </r>
      </text>
    </comment>
    <comment ref="V631" authorId="0" shapeId="0" xr:uid="{FF5F1D38-278C-4B7C-A55B-7983DA3A07E2}">
      <text>
        <r>
          <rPr>
            <sz val="11"/>
            <color theme="1"/>
            <rFont val="Aptos Narrow"/>
            <family val="2"/>
            <scheme val="minor"/>
          </rPr>
          <t xml:space="preserve">Thenmozhi.T:
Consider as delta cost .
procure extra panel &amp; bare pcb cost
</t>
        </r>
      </text>
    </comment>
    <comment ref="AA655" authorId="0" shapeId="0" xr:uid="{21712D4A-5DF4-4684-B994-E95FB7407F55}">
      <text>
        <r>
          <rPr>
            <sz val="11"/>
            <color theme="1"/>
            <rFont val="Aptos Narrow"/>
            <family val="2"/>
            <scheme val="minor"/>
          </rPr>
          <t>Thenmozhi.T:
 PO Value is ₹ 5,833.58 
Yet to received for revised PO ..
Now we initiated value as per Estimation</t>
        </r>
      </text>
    </comment>
    <comment ref="V740" authorId="0" shapeId="0" xr:uid="{103DBB95-C1C5-41C0-AA0A-78DCC9067742}">
      <text>
        <r>
          <rPr>
            <sz val="11"/>
            <color theme="1"/>
            <rFont val="Aptos Narrow"/>
            <family val="2"/>
            <scheme val="minor"/>
          </rPr>
          <t>Thenmozhi.T:
This is a system Engineering project.</t>
        </r>
      </text>
    </comment>
    <comment ref="V742" authorId="0" shapeId="0" xr:uid="{34E4A072-0E15-4E12-AC54-8205CDC4E9DC}">
      <text>
        <r>
          <rPr>
            <sz val="11"/>
            <color theme="1"/>
            <rFont val="Aptos Narrow"/>
            <family val="2"/>
            <scheme val="minor"/>
          </rPr>
          <t>Thenmozhi.T:
This is a system Engineering project.</t>
        </r>
      </text>
    </comment>
    <comment ref="V814" authorId="0" shapeId="0" xr:uid="{0293211B-B467-421D-A82E-AB6907E2BE27}">
      <text>
        <r>
          <rPr>
            <sz val="11"/>
            <color theme="1"/>
            <rFont val="Aptos Narrow"/>
            <family val="2"/>
            <scheme val="minor"/>
          </rPr>
          <t>Thenmozhi.T:
This is a system engineering project</t>
        </r>
      </text>
    </comment>
    <comment ref="V841" authorId="0" shapeId="0" xr:uid="{B96A80EB-36EA-4C67-82BF-B33502FDE8DF}">
      <text>
        <r>
          <rPr>
            <sz val="11"/>
            <color theme="1"/>
            <rFont val="Aptos Narrow"/>
            <family val="2"/>
            <scheme val="minor"/>
          </rPr>
          <t>Thenmozhi.T:
we used our DHL account for customer shipment, we got PO for used vallue</t>
        </r>
      </text>
    </comment>
    <comment ref="V861" authorId="0" shapeId="0" xr:uid="{2F278A6A-7297-43B6-ACF3-1CAE4292E71A}">
      <text>
        <r>
          <rPr>
            <sz val="11"/>
            <color theme="1"/>
            <rFont val="Aptos Narrow"/>
            <family val="2"/>
            <scheme val="minor"/>
          </rPr>
          <t>Thenmozhi.T:
This is only rework support which we have done in the same PID.2 Nos close &amp; now 10 Nos start.
Last time assembly was going on now they did rework .</t>
        </r>
      </text>
    </comment>
    <comment ref="AE901" authorId="0" shapeId="0" xr:uid="{BB1A42E9-CA30-4670-9C14-ACCD0584BFDE}">
      <text>
        <r>
          <rPr>
            <sz val="11"/>
            <color theme="1"/>
            <rFont val="Aptos Narrow"/>
            <family val="2"/>
            <scheme val="minor"/>
          </rPr>
          <t xml:space="preserve">Thenmozhi.T:
ZKSID2627-0134 NEW INVOICE FOR 103 nos and date is 7th May
Cancel invoice -ZKSID2627-0127 &amp; Date is 6th May 
Qty -112 </t>
        </r>
      </text>
    </comment>
    <comment ref="V913" authorId="0" shapeId="0" xr:uid="{424529DD-BD2F-43D4-8A66-0148FDBE2CD1}">
      <text>
        <r>
          <rPr>
            <sz val="11"/>
            <color theme="1"/>
            <rFont val="Aptos Narrow"/>
            <family val="2"/>
            <scheme val="minor"/>
          </rPr>
          <t>Thenmozhi.T:
2 Nos po YTR</t>
        </r>
      </text>
    </comment>
    <comment ref="V944" authorId="0" shapeId="0" xr:uid="{7C2E4DD4-0234-405D-8EA5-ED7E4D76AFF0}">
      <text>
        <r>
          <rPr>
            <sz val="11"/>
            <color theme="1"/>
            <rFont val="Aptos Narrow"/>
            <family val="2"/>
            <scheme val="minor"/>
          </rPr>
          <t xml:space="preserve">Thenmozhi.T:
Duty payment only for NRE charges.
</t>
        </r>
      </text>
    </comment>
    <comment ref="Y946" authorId="0" shapeId="0" xr:uid="{78B7AB8F-6941-4805-AFC3-774EBB6090B5}">
      <text>
        <r>
          <rPr>
            <sz val="11"/>
            <color theme="1"/>
            <rFont val="Aptos Narrow"/>
            <family val="2"/>
            <scheme val="minor"/>
          </rPr>
          <t xml:space="preserve">Thenmozhi.T:
1nos to be shortclosed.
sub mail: PI Regarding ANT Power Supply Boards
</t>
        </r>
      </text>
    </comment>
    <comment ref="V954" authorId="0" shapeId="0" xr:uid="{1A9D164F-2B7B-4A5F-9F93-0E61F2CD2EA7}">
      <text>
        <r>
          <rPr>
            <sz val="11"/>
            <color theme="1"/>
            <rFont val="Aptos Narrow"/>
            <family val="2"/>
            <scheme val="minor"/>
          </rPr>
          <t xml:space="preserve">Thenmozhi.T:
JW project ..received estimation value 91,500 is Nre ..
We send assembly boards to customer for FOC.
</t>
        </r>
      </text>
    </comment>
    <comment ref="V1022" authorId="0" shapeId="0" xr:uid="{B6382380-6AEC-445C-91E6-D843B71728C1}">
      <text>
        <r>
          <rPr>
            <sz val="11"/>
            <color theme="1"/>
            <rFont val="Aptos Narrow"/>
            <family val="2"/>
            <scheme val="minor"/>
          </rPr>
          <t xml:space="preserve">Thenmozhi.T:
It's a TK Project. now we initiated only comp scope
</t>
        </r>
      </text>
    </comment>
    <comment ref="V1042" authorId="0" shapeId="0" xr:uid="{53A6AF83-DAF9-46D3-BA4B-C1A973EC21BA}">
      <text>
        <r>
          <rPr>
            <sz val="11"/>
            <color theme="1"/>
            <rFont val="Aptos Narrow"/>
            <family val="2"/>
            <scheme val="minor"/>
          </rPr>
          <t>Thenmozhi.T:
This is a system engineering project.</t>
        </r>
      </text>
    </comment>
    <comment ref="V1071" authorId="0" shapeId="0" xr:uid="{D40173F9-1059-4719-9782-EBFA8702889A}">
      <text>
        <r>
          <rPr>
            <sz val="11"/>
            <color theme="1"/>
            <rFont val="Aptos Narrow"/>
            <family val="2"/>
            <scheme val="minor"/>
          </rPr>
          <t>Thenmozhi.T:
This is a system engineering project</t>
        </r>
      </text>
    </comment>
    <comment ref="V1072" authorId="0" shapeId="0" xr:uid="{8222EF55-4AB0-48ED-A0E7-19F6C4861BD7}">
      <text>
        <r>
          <rPr>
            <sz val="11"/>
            <color theme="1"/>
            <rFont val="Aptos Narrow"/>
            <family val="2"/>
            <scheme val="minor"/>
          </rPr>
          <t>Thenmozhi.T:
This is a system engineering project</t>
        </r>
      </text>
    </comment>
    <comment ref="V1080" authorId="0" shapeId="0" xr:uid="{E38F0B47-AADD-4C59-A2B4-038086C54A50}">
      <text>
        <r>
          <rPr>
            <sz val="11"/>
            <color theme="1"/>
            <rFont val="Aptos Narrow"/>
            <family val="2"/>
            <scheme val="minor"/>
          </rPr>
          <t xml:space="preserve">Thenmozhi.T:
c
</t>
        </r>
      </text>
    </comment>
    <comment ref="V1082" authorId="0" shapeId="0" xr:uid="{0901A187-E496-4FB7-80FC-0D4D5DA974F8}">
      <text>
        <r>
          <rPr>
            <sz val="11"/>
            <color theme="1"/>
            <rFont val="Aptos Narrow"/>
            <family val="2"/>
            <scheme val="minor"/>
          </rPr>
          <t>Thenmozhi.T:
This is a TK project .now intiated only comp scope</t>
        </r>
      </text>
    </comment>
    <comment ref="V1084" authorId="0" shapeId="0" xr:uid="{9E980BD9-6D77-427D-BB7B-37AF7A423B25}">
      <text>
        <r>
          <rPr>
            <sz val="11"/>
            <color theme="1"/>
            <rFont val="Aptos Narrow"/>
            <family val="2"/>
            <scheme val="minor"/>
          </rPr>
          <t>Thenmozhi.T:
This is a TK project .now intiated only comp scope</t>
        </r>
      </text>
    </comment>
    <comment ref="V1133" authorId="1" shapeId="0" xr:uid="{92D5EFC2-9382-412A-A61A-92B775CBB0FF}">
      <text>
        <r>
          <rPr>
            <sz val="11"/>
            <color theme="1"/>
            <rFont val="Aptos Narrow"/>
            <family val="2"/>
            <scheme val="minor"/>
          </rPr>
          <t>Thirumal Sekar:
Final assembly</t>
        </r>
      </text>
    </comment>
    <comment ref="V1137" authorId="0" shapeId="0" xr:uid="{E2C9ECE0-A3E6-4F86-84E2-44745D9B339A}">
      <text>
        <r>
          <rPr>
            <sz val="11"/>
            <color theme="1"/>
            <rFont val="Aptos Narrow"/>
            <family val="2"/>
            <scheme val="minor"/>
          </rPr>
          <t xml:space="preserve">Thenmozhi.T:
In 14th May intiate the project below INR PID ZPJ262700209-2nOS .EXPORT 6nOS.
Final AM input is INR PID Cancel &amp; overall 6 Nos initiate in Moower PID
</t>
        </r>
      </text>
    </comment>
    <comment ref="A1219" authorId="1" shapeId="0" xr:uid="{0AC73A82-8582-4A82-914B-4C2E9BEDEFEE}">
      <text>
        <r>
          <rPr>
            <sz val="11"/>
            <color theme="1"/>
            <rFont val="Aptos Narrow"/>
            <family val="2"/>
            <scheme val="minor"/>
          </rPr>
          <t>Thirumal Sekar:
DRAFT PO</t>
        </r>
      </text>
    </comment>
    <comment ref="A1231" authorId="0" shapeId="0" xr:uid="{919DC9F6-C0EB-4D03-92DD-9A9D80D765C2}">
      <text>
        <r>
          <rPr>
            <sz val="11"/>
            <color theme="1"/>
            <rFont val="Aptos Narrow"/>
            <family val="2"/>
            <scheme val="minor"/>
          </rPr>
          <t>Thenmozhi.T:
As per AM mail without PO receive invoice for consider FQ</t>
        </r>
      </text>
    </comment>
    <comment ref="V1235" authorId="0" shapeId="0" xr:uid="{0F979CC0-0D1C-4F70-BD4B-891E4F572B33}">
      <text>
        <r>
          <rPr>
            <sz val="11"/>
            <color theme="1"/>
            <rFont val="Aptos Narrow"/>
            <family val="2"/>
            <scheme val="minor"/>
          </rPr>
          <t xml:space="preserve">Thenmozhi.T:
Project Initiate for 12 Nos &amp; finally revised 12 to 10 Nos
</t>
        </r>
      </text>
    </comment>
    <comment ref="A1236" authorId="0" shapeId="0" xr:uid="{BA3D6AE4-FFA2-46D5-888F-FADAAD76E469}">
      <text>
        <r>
          <rPr>
            <sz val="11"/>
            <color theme="1"/>
            <rFont val="Aptos Narrow"/>
            <family val="2"/>
            <scheme val="minor"/>
          </rPr>
          <t xml:space="preserve">Thenmozhi.T:
Already project closed in Without PO .
Mail Sub: Rework in Auxiliary Power Card-24V, 75W (DD904112-6)
</t>
        </r>
      </text>
    </comment>
    <comment ref="V1257" authorId="0" shapeId="0" xr:uid="{30933896-94AE-42BD-A971-399C6D69A0C3}">
      <text>
        <r>
          <rPr>
            <sz val="11"/>
            <color theme="1"/>
            <rFont val="Aptos Narrow"/>
            <family val="2"/>
            <scheme val="minor"/>
          </rPr>
          <t>Thenmozhi.T:
This is a system engineering project</t>
        </r>
      </text>
    </comment>
    <comment ref="V1260" authorId="0" shapeId="0" xr:uid="{CCC20A1D-3372-4379-914F-CBEFD197A7F4}">
      <text>
        <r>
          <rPr>
            <sz val="11"/>
            <color theme="1"/>
            <rFont val="Aptos Narrow"/>
            <family val="2"/>
            <scheme val="minor"/>
          </rPr>
          <t>Thenmozhi.T:
As per AM input received AMended PO .Initiate Estimation value &amp; po value difference is 5,866</t>
        </r>
      </text>
    </comment>
    <comment ref="A1287" authorId="0" shapeId="0" xr:uid="{A3134F53-B62B-4EA1-921E-0CB946F37F89}">
      <text>
        <r>
          <rPr>
            <sz val="11"/>
            <color theme="1"/>
            <rFont val="Aptos Narrow"/>
            <family val="2"/>
            <scheme val="minor"/>
          </rPr>
          <t>Thenmozhi.T:
The project delivered in 5 locations &amp; overall w/o Qty is 100</t>
        </r>
      </text>
    </comment>
    <comment ref="V1320" authorId="0" shapeId="0" xr:uid="{8B2447DE-BF35-4AAD-A7E3-95BC73E4FB17}">
      <text>
        <r>
          <rPr>
            <sz val="11"/>
            <color theme="1"/>
            <rFont val="Aptos Narrow"/>
            <family val="2"/>
            <scheme val="minor"/>
          </rPr>
          <t>Thenmozhi.T:
This is a system engineering project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Thenmozhi.T</author>
    <author>Thirumal Sekar</author>
  </authors>
  <commentList>
    <comment ref="V67" authorId="0" shapeId="0" xr:uid="{DE520A5A-17AE-4DD2-B9B3-9AB6BEB4990B}">
      <text>
        <r>
          <rPr>
            <sz val="11"/>
            <color theme="1"/>
            <rFont val="Aptos Narrow"/>
            <family val="2"/>
            <scheme val="minor"/>
          </rPr>
          <t xml:space="preserve">Thenmozhi.T:
System Engineering project.
We are only work with comp procuremet. As per Estimation it is a Tk project. </t>
        </r>
      </text>
    </comment>
    <comment ref="V120" authorId="0" shapeId="0" xr:uid="{4BB082DA-6228-4F28-870C-8C9BB11F8558}">
      <text>
        <r>
          <rPr>
            <sz val="11"/>
            <color theme="1"/>
            <rFont val="Aptos Narrow"/>
            <family val="2"/>
            <scheme val="minor"/>
          </rPr>
          <t>Thenmozhi.T:
This is a system Engg project.
As per AM confirmation total 6 nos.4nos deliver to customer &amp; 2nos deliver to H/W team.No done PO &amp; invoice for 2 nos</t>
        </r>
      </text>
    </comment>
    <comment ref="AE157" authorId="0" shapeId="0" xr:uid="{436CCCBE-BD61-4FBA-9E7A-6B91C4BFA0DD}">
      <text>
        <r>
          <rPr>
            <sz val="11"/>
            <color theme="1"/>
            <rFont val="Aptos Narrow"/>
            <family val="2"/>
            <scheme val="minor"/>
          </rPr>
          <t>Thenmozhi.T:
ZKSIE2627-0004 Cancel the invoice and create the credit note &amp; date is 30th Apr
New invoice no :ZKSIE2627-0005</t>
        </r>
      </text>
    </comment>
    <comment ref="V160" authorId="0" shapeId="0" xr:uid="{23834C5B-78FF-4397-81C7-47772D09670E}">
      <text>
        <r>
          <rPr>
            <sz val="11"/>
            <color theme="1"/>
            <rFont val="Aptos Narrow"/>
            <family val="2"/>
            <scheme val="minor"/>
          </rPr>
          <t xml:space="preserve">Thenmozhi.T:
As per PM confirmation we close only comp invoice &amp; assy cost also shortclosed.
Assy &amp; test value ₹ 91,230.00 shortclosed
comp charges -₹ 18,50,857.00
</t>
        </r>
      </text>
    </comment>
    <comment ref="V168" authorId="0" shapeId="0" xr:uid="{681F7B1B-875B-4D47-A64E-A043481EDF5C}">
      <text>
        <r>
          <rPr>
            <sz val="11"/>
            <color theme="1"/>
            <rFont val="Aptos Narrow"/>
            <family val="2"/>
            <scheme val="minor"/>
          </rPr>
          <t xml:space="preserve">Thenmozhi.T:
It's system engineering project.
</t>
        </r>
      </text>
    </comment>
    <comment ref="V169" authorId="0" shapeId="0" xr:uid="{19083C5B-E598-49D1-B71C-4B77FDE938C6}">
      <text>
        <r>
          <rPr>
            <sz val="11"/>
            <color theme="1"/>
            <rFont val="Aptos Narrow"/>
            <family val="2"/>
            <scheme val="minor"/>
          </rPr>
          <t xml:space="preserve">Thenmozhi.T:
It's system engineering project.
</t>
        </r>
      </text>
    </comment>
    <comment ref="V281" authorId="0" shapeId="0" xr:uid="{8942E554-AD0F-4EB6-8986-A01472B80D3B}">
      <text>
        <r>
          <rPr>
            <sz val="11"/>
            <color theme="1"/>
            <rFont val="Aptos Narrow"/>
            <family val="2"/>
            <scheme val="minor"/>
          </rPr>
          <t xml:space="preserve">Thenmozhi.T:
This is a system engineering project.
</t>
        </r>
      </text>
    </comment>
    <comment ref="AA297" authorId="0" shapeId="0" xr:uid="{E4D0B152-2F07-4B4C-A21F-6A1595512449}">
      <text>
        <r>
          <rPr>
            <sz val="11"/>
            <color theme="1"/>
            <rFont val="Aptos Narrow"/>
            <family val="2"/>
            <scheme val="minor"/>
          </rPr>
          <t xml:space="preserve">Thenmozhi.T:
PID -ZPJ252601141 NRE PO Customer not provided.Actual price of high power board is   ₹39,532.75 final customer provide the po for high power boards price is ₹39,532.75+ 1141 PID'S NRE cost.
</t>
        </r>
      </text>
    </comment>
    <comment ref="V299" authorId="0" shapeId="0" xr:uid="{08610051-F7DB-4757-B4EA-9401457D6BF1}">
      <text>
        <r>
          <rPr>
            <sz val="11"/>
            <color theme="1"/>
            <rFont val="Aptos Narrow"/>
            <family val="2"/>
            <scheme val="minor"/>
          </rPr>
          <t>Thenmozhi.T:
ZPJ252601340-Comp scope TE CONNECTIVITY 
ZPJ2526001157-Fab &amp; Assy scope TE connectivity two projects merge in TK project .receive in single PO &amp; invoice close in single PID -ZPJ2526001158</t>
        </r>
      </text>
    </comment>
    <comment ref="V316" authorId="0" shapeId="0" xr:uid="{F61E394C-7D2D-46FD-AA49-B008AD1E84B6}">
      <text>
        <r>
          <rPr>
            <sz val="11"/>
            <color theme="1"/>
            <rFont val="Aptos Narrow"/>
            <family val="2"/>
            <scheme val="minor"/>
          </rPr>
          <t>Thenmozhi.T:
This is a system Engg project</t>
        </r>
      </text>
    </comment>
    <comment ref="AA340" authorId="0" shapeId="0" xr:uid="{3C61348C-0AC3-43BA-9567-72D85945B657}">
      <text>
        <r>
          <rPr>
            <sz val="11"/>
            <color theme="1"/>
            <rFont val="Aptos Narrow"/>
            <family val="2"/>
            <scheme val="minor"/>
          </rPr>
          <t>Thenmozhi.T:
As per AM confirmation this is a OPEN po.</t>
        </r>
      </text>
    </comment>
    <comment ref="V348" authorId="0" shapeId="0" xr:uid="{E73621EC-90F9-41D1-A6B9-BDD8B8D8D9F0}">
      <text>
        <r>
          <rPr>
            <sz val="11"/>
            <color theme="1"/>
            <rFont val="Aptos Narrow"/>
            <family val="2"/>
            <scheme val="minor"/>
          </rPr>
          <t>Thenmozhi.T:
This is a system Engineering project 
Fabricated boards will be provided by customer</t>
        </r>
      </text>
    </comment>
    <comment ref="V375" authorId="0" shapeId="0" xr:uid="{A2198D1C-D269-4EFF-B5BD-01DD089073EA}">
      <text>
        <r>
          <rPr>
            <sz val="11"/>
            <color theme="1"/>
            <rFont val="Aptos Narrow"/>
            <family val="2"/>
            <scheme val="minor"/>
          </rPr>
          <t>Thenmozhi.T:
1218 -Use the PID for shipment charge &amp; split batch charge ,comp procured charge received PO &amp; Close the invoice</t>
        </r>
      </text>
    </comment>
    <comment ref="AA394" authorId="0" shapeId="0" xr:uid="{FA0EA31C-D1AA-4797-92FE-2639D76FBD9B}">
      <text>
        <r>
          <rPr>
            <sz val="11"/>
            <color theme="1"/>
            <rFont val="Aptos Narrow"/>
            <family val="2"/>
            <scheme val="minor"/>
          </rPr>
          <t>Thenmozhi.T:
Jira boards 7650 value closed..further 316-BGA board value 22,648.75 value used and close the 0852
Invoice value .</t>
        </r>
      </text>
    </comment>
    <comment ref="AA395" authorId="0" shapeId="0" xr:uid="{A7D482E7-82BF-4640-A870-2BADE60008FB}">
      <text>
        <r>
          <rPr>
            <sz val="11"/>
            <color theme="1"/>
            <rFont val="Aptos Narrow"/>
            <family val="2"/>
            <scheme val="minor"/>
          </rPr>
          <t>Thenmozhi.T:
Jira boards 7650 value closed..further 316-BGA board value 22,648.75 value used and close the 0852
Invoice value .</t>
        </r>
      </text>
    </comment>
    <comment ref="V424" authorId="0" shapeId="0" xr:uid="{B21D2F0F-7F8C-4397-8DBA-0455492C52F8}">
      <text>
        <r>
          <rPr>
            <sz val="11"/>
            <color theme="1"/>
            <rFont val="Aptos Narrow"/>
            <family val="2"/>
            <scheme val="minor"/>
          </rPr>
          <t>Thenmozhi.T:
This is a system Engineering project .
Fabricated boards will be provided by customer</t>
        </r>
      </text>
    </comment>
    <comment ref="V435" authorId="0" shapeId="0" xr:uid="{DA56CA24-2997-4F66-A04B-854F6045E78F}">
      <text>
        <r>
          <rPr>
            <sz val="11"/>
            <color theme="1"/>
            <rFont val="Aptos Narrow"/>
            <family val="2"/>
            <scheme val="minor"/>
          </rPr>
          <t xml:space="preserve">Thenmozhi.T:
It's system engineering project.
</t>
        </r>
      </text>
    </comment>
    <comment ref="V436" authorId="0" shapeId="0" xr:uid="{4A12481C-5EEE-4D37-BCF6-1EFEB6FB7E66}">
      <text>
        <r>
          <rPr>
            <sz val="11"/>
            <color theme="1"/>
            <rFont val="Aptos Narrow"/>
            <family val="2"/>
            <scheme val="minor"/>
          </rPr>
          <t>Thenmozhi.T:
SYSTEM ENGINEERING PROJECTS</t>
        </r>
      </text>
    </comment>
    <comment ref="V441" authorId="0" shapeId="0" xr:uid="{CCD2C1F0-1AF4-4C78-8EBD-D37D61E8B928}">
      <text>
        <r>
          <rPr>
            <sz val="11"/>
            <color theme="1"/>
            <rFont val="Aptos Narrow"/>
            <family val="2"/>
            <scheme val="minor"/>
          </rPr>
          <t>Thenmozhi.T:
SYSTEM ENGINEERING PROJECTS</t>
        </r>
      </text>
    </comment>
    <comment ref="V444" authorId="0" shapeId="0" xr:uid="{F4591EF3-A60D-41CA-9BF3-789F039B014F}">
      <text>
        <r>
          <rPr>
            <sz val="11"/>
            <color theme="1"/>
            <rFont val="Aptos Narrow"/>
            <family val="2"/>
            <scheme val="minor"/>
          </rPr>
          <t>Thenmozhi.T:
This is a system engineering project..</t>
        </r>
      </text>
    </comment>
    <comment ref="V445" authorId="0" shapeId="0" xr:uid="{12892BD2-A994-4C03-A12A-DF7BE1192261}">
      <text>
        <r>
          <rPr>
            <sz val="11"/>
            <color theme="1"/>
            <rFont val="Aptos Narrow"/>
            <family val="2"/>
            <scheme val="minor"/>
          </rPr>
          <t>Thenmozhi.T:
This is a system engineering project..</t>
        </r>
      </text>
    </comment>
    <comment ref="V446" authorId="0" shapeId="0" xr:uid="{E654E207-6D0F-411B-B357-FBD2B80F0E13}">
      <text>
        <r>
          <rPr>
            <sz val="11"/>
            <color theme="1"/>
            <rFont val="Aptos Narrow"/>
            <family val="2"/>
            <scheme val="minor"/>
          </rPr>
          <t xml:space="preserve">Thenmozhi.T:
This is a system Engg project.
As per AM confirmation now total 6 nos.4nos deliver to customer &amp; 2nos deliver to H/W team. No done PO &amp; invoice for 2 nos </t>
        </r>
      </text>
    </comment>
    <comment ref="V447" authorId="0" shapeId="0" xr:uid="{3B45FD8C-5730-4737-96C4-4F7A548E5A42}">
      <text>
        <r>
          <rPr>
            <sz val="11"/>
            <color theme="1"/>
            <rFont val="Aptos Narrow"/>
            <family val="2"/>
            <scheme val="minor"/>
          </rPr>
          <t>Thenmozhi.T:
SYSTEM ENGINEERING PROJECTS</t>
        </r>
      </text>
    </comment>
    <comment ref="V448" authorId="0" shapeId="0" xr:uid="{842FEA6D-2BAE-46D8-AEC5-8C11B91012B3}">
      <text>
        <r>
          <rPr>
            <sz val="11"/>
            <color theme="1"/>
            <rFont val="Aptos Narrow"/>
            <family val="2"/>
            <scheme val="minor"/>
          </rPr>
          <t>Thenmozhi.T:
This is a system engineering project..</t>
        </r>
      </text>
    </comment>
    <comment ref="V449" authorId="0" shapeId="0" xr:uid="{3704F119-65D6-4E3D-9D15-EFCFC5751277}">
      <text>
        <r>
          <rPr>
            <sz val="11"/>
            <color theme="1"/>
            <rFont val="Aptos Narrow"/>
            <family val="2"/>
            <scheme val="minor"/>
          </rPr>
          <t>Thenmozhi.T:
This is a system engineering project..</t>
        </r>
      </text>
    </comment>
    <comment ref="V451" authorId="0" shapeId="0" xr:uid="{B765CCF0-0DDE-4E0C-A038-15D7492A8556}">
      <text>
        <r>
          <rPr>
            <sz val="11"/>
            <color theme="1"/>
            <rFont val="Aptos Narrow"/>
            <family val="2"/>
            <scheme val="minor"/>
          </rPr>
          <t>Thenmozhi.T:
This is a system engineering project..</t>
        </r>
      </text>
    </comment>
    <comment ref="V452" authorId="0" shapeId="0" xr:uid="{D610DAC3-F6E3-41A4-B0C5-C7D821EA75FA}">
      <text>
        <r>
          <rPr>
            <sz val="11"/>
            <color theme="1"/>
            <rFont val="Aptos Narrow"/>
            <family val="2"/>
            <scheme val="minor"/>
          </rPr>
          <t>Thenmozhi.T:
This is a system engineering project..</t>
        </r>
      </text>
    </comment>
    <comment ref="V453" authorId="0" shapeId="0" xr:uid="{216AC0C9-28C9-43BF-96C2-3143D66B2FD7}">
      <text>
        <r>
          <rPr>
            <sz val="11"/>
            <color theme="1"/>
            <rFont val="Aptos Narrow"/>
            <family val="2"/>
            <scheme val="minor"/>
          </rPr>
          <t>Thenmozhi.T:
This is a system engineering project..</t>
        </r>
      </text>
    </comment>
    <comment ref="V454" authorId="0" shapeId="0" xr:uid="{539DA886-A53A-408C-9CF3-DF569543BD47}">
      <text>
        <r>
          <rPr>
            <sz val="11"/>
            <color theme="1"/>
            <rFont val="Aptos Narrow"/>
            <family val="2"/>
            <scheme val="minor"/>
          </rPr>
          <t>Thenmozhi.T:
This is a system engineering project..</t>
        </r>
      </text>
    </comment>
    <comment ref="V455" authorId="0" shapeId="0" xr:uid="{6EF053BD-AB42-44C0-BE1E-D18511937D00}">
      <text>
        <r>
          <rPr>
            <sz val="11"/>
            <color theme="1"/>
            <rFont val="Aptos Narrow"/>
            <family val="2"/>
            <scheme val="minor"/>
          </rPr>
          <t>Thenmozhi.T:
This is a system engineering project..</t>
        </r>
      </text>
    </comment>
    <comment ref="V456" authorId="0" shapeId="0" xr:uid="{3C20DD48-E003-4950-B381-62960A78E4C4}">
      <text>
        <r>
          <rPr>
            <sz val="11"/>
            <color theme="1"/>
            <rFont val="Aptos Narrow"/>
            <family val="2"/>
            <scheme val="minor"/>
          </rPr>
          <t>Thenmozhi.T:
This is a system engineering project..</t>
        </r>
      </text>
    </comment>
    <comment ref="V463" authorId="0" shapeId="0" xr:uid="{BB5CEC67-8BBF-462C-9FDF-577840C9B9F2}">
      <text>
        <r>
          <rPr>
            <sz val="11"/>
            <color theme="1"/>
            <rFont val="Aptos Narrow"/>
            <family val="2"/>
            <scheme val="minor"/>
          </rPr>
          <t xml:space="preserve">Thenmozhi.T:
This is a system engineering project..
</t>
        </r>
      </text>
    </comment>
    <comment ref="V481" authorId="0" shapeId="0" xr:uid="{4C42B17A-4EEA-4F29-ABB8-B201D8BBF19F}">
      <text>
        <r>
          <rPr>
            <sz val="11"/>
            <color theme="1"/>
            <rFont val="Aptos Narrow"/>
            <family val="2"/>
            <scheme val="minor"/>
          </rPr>
          <t xml:space="preserve">Thenmozhi.T:
As per AM Confimation PO Short close &amp; W/O is 8 only 5board is send to the customer. 
Now AM Reopen the shortclose project 3 Nos &amp; below the sub mail 
TEJAS || 170-PCA000372#L &amp; 170-PCA000379#L || 8 +8 NOS || JW .
Mail Initiated 7th April
</t>
        </r>
      </text>
    </comment>
    <comment ref="V518" authorId="0" shapeId="0" xr:uid="{2BE2719C-7955-4BB6-AB5F-AD376CC7EFD6}">
      <text>
        <r>
          <rPr>
            <sz val="11"/>
            <color theme="1"/>
            <rFont val="Aptos Narrow"/>
            <family val="2"/>
            <scheme val="minor"/>
          </rPr>
          <t>Thenmozhi.T:
Sub mail 1Nos shortclosed :
TEJAS ||  655-PCA000012#L || JW || 15 NOS || 
1nos used for profile activity .Over all W/O is 15 
Assy Comp:14 
Shortclosed 1 nos</t>
        </r>
      </text>
    </comment>
    <comment ref="V598" authorId="0" shapeId="0" xr:uid="{9A1D5607-2B2F-4953-AED1-451D42D7BC85}">
      <text>
        <r>
          <rPr>
            <sz val="11"/>
            <color theme="1"/>
            <rFont val="Aptos Narrow"/>
            <family val="2"/>
            <scheme val="minor"/>
          </rPr>
          <t>Thenmozhi.T:
Comp change into TK</t>
        </r>
      </text>
    </comment>
    <comment ref="V631" authorId="0" shapeId="0" xr:uid="{2DB43716-3919-49D2-BD52-AA385A24790A}">
      <text>
        <r>
          <rPr>
            <sz val="11"/>
            <color theme="1"/>
            <rFont val="Aptos Narrow"/>
            <family val="2"/>
            <scheme val="minor"/>
          </rPr>
          <t xml:space="preserve">Thenmozhi.T:
Consider as delta cost .
procure extra panel &amp; bare pcb cost
</t>
        </r>
      </text>
    </comment>
    <comment ref="AA655" authorId="0" shapeId="0" xr:uid="{133A6F04-963A-4387-9D0B-7D875B807420}">
      <text>
        <r>
          <rPr>
            <sz val="11"/>
            <color theme="1"/>
            <rFont val="Aptos Narrow"/>
            <family val="2"/>
            <scheme val="minor"/>
          </rPr>
          <t>Thenmozhi.T:
 PO Value is ₹ 5,833.58 
Yet to received for revised PO ..
Now we initiated value as per Estimation</t>
        </r>
      </text>
    </comment>
    <comment ref="V740" authorId="0" shapeId="0" xr:uid="{470D4748-3600-44C4-93EA-9E0EE7652214}">
      <text>
        <r>
          <rPr>
            <sz val="11"/>
            <color theme="1"/>
            <rFont val="Aptos Narrow"/>
            <family val="2"/>
            <scheme val="minor"/>
          </rPr>
          <t>Thenmozhi.T:
This is a system Engineering project.</t>
        </r>
      </text>
    </comment>
    <comment ref="V742" authorId="0" shapeId="0" xr:uid="{393965A8-2694-4148-96DE-AF4A9C42207C}">
      <text>
        <r>
          <rPr>
            <sz val="11"/>
            <color theme="1"/>
            <rFont val="Aptos Narrow"/>
            <family val="2"/>
            <scheme val="minor"/>
          </rPr>
          <t>Thenmozhi.T:
This is a system Engineering project.</t>
        </r>
      </text>
    </comment>
    <comment ref="V814" authorId="0" shapeId="0" xr:uid="{86899219-CB7A-4935-A862-C92EDAE56366}">
      <text>
        <r>
          <rPr>
            <sz val="11"/>
            <color theme="1"/>
            <rFont val="Aptos Narrow"/>
            <family val="2"/>
            <scheme val="minor"/>
          </rPr>
          <t>Thenmozhi.T:
This is a system engineering project</t>
        </r>
      </text>
    </comment>
    <comment ref="V841" authorId="0" shapeId="0" xr:uid="{EB208AF1-D97B-4E45-929D-0A0D352E798F}">
      <text>
        <r>
          <rPr>
            <sz val="11"/>
            <color theme="1"/>
            <rFont val="Aptos Narrow"/>
            <family val="2"/>
            <scheme val="minor"/>
          </rPr>
          <t>Thenmozhi.T:
we used our DHL account for customer shipment, we got PO for used vallue</t>
        </r>
      </text>
    </comment>
    <comment ref="V861" authorId="0" shapeId="0" xr:uid="{820C46A1-2528-4CED-B5D6-A4C57B298ACB}">
      <text>
        <r>
          <rPr>
            <sz val="11"/>
            <color theme="1"/>
            <rFont val="Aptos Narrow"/>
            <family val="2"/>
            <scheme val="minor"/>
          </rPr>
          <t>Thenmozhi.T:
This is only rework support which we have done in the same PID.2 Nos close &amp; now 10 Nos start.
Last time assembly was going on now they did rework .</t>
        </r>
      </text>
    </comment>
    <comment ref="AE901" authorId="0" shapeId="0" xr:uid="{53BB003F-4167-4042-95BD-E185E33AC6E9}">
      <text>
        <r>
          <rPr>
            <sz val="11"/>
            <color theme="1"/>
            <rFont val="Aptos Narrow"/>
            <family val="2"/>
            <scheme val="minor"/>
          </rPr>
          <t xml:space="preserve">Thenmozhi.T:
ZKSID2627-0134 NEW INVOICE FOR 103 nos and date is 7th May
Cancel invoice -ZKSID2627-0127 &amp; Date is 6th May 
Qty -112 </t>
        </r>
      </text>
    </comment>
    <comment ref="V913" authorId="0" shapeId="0" xr:uid="{66D9C980-DC47-4CFA-B2F1-06556C123A67}">
      <text>
        <r>
          <rPr>
            <sz val="11"/>
            <color theme="1"/>
            <rFont val="Aptos Narrow"/>
            <family val="2"/>
            <scheme val="minor"/>
          </rPr>
          <t>Thenmozhi.T:
2 Nos po YTR</t>
        </r>
      </text>
    </comment>
    <comment ref="V944" authorId="0" shapeId="0" xr:uid="{50BC1218-94E6-4DF2-9B3F-DF83FFFD24C8}">
      <text>
        <r>
          <rPr>
            <sz val="11"/>
            <color theme="1"/>
            <rFont val="Aptos Narrow"/>
            <family val="2"/>
            <scheme val="minor"/>
          </rPr>
          <t xml:space="preserve">Thenmozhi.T:
Duty payment only for NRE charges.
</t>
        </r>
      </text>
    </comment>
    <comment ref="Y946" authorId="0" shapeId="0" xr:uid="{B72CE30D-6F00-475E-84DD-C111AAE3A0E3}">
      <text>
        <r>
          <rPr>
            <sz val="11"/>
            <color theme="1"/>
            <rFont val="Aptos Narrow"/>
            <family val="2"/>
            <scheme val="minor"/>
          </rPr>
          <t xml:space="preserve">Thenmozhi.T:
1nos to be shortclosed.
sub mail: PI Regarding ANT Power Supply Boards
</t>
        </r>
      </text>
    </comment>
    <comment ref="V954" authorId="0" shapeId="0" xr:uid="{690EDA24-D771-4322-8929-135BF7750D65}">
      <text>
        <r>
          <rPr>
            <sz val="11"/>
            <color theme="1"/>
            <rFont val="Aptos Narrow"/>
            <family val="2"/>
            <scheme val="minor"/>
          </rPr>
          <t xml:space="preserve">Thenmozhi.T:
JW project ..received estimation value 91,500 is Nre ..
We send assembly boards to customer for FOC.
</t>
        </r>
      </text>
    </comment>
    <comment ref="V1022" authorId="0" shapeId="0" xr:uid="{CC36F090-99F5-4AEA-B673-48B7A8C506E6}">
      <text>
        <r>
          <rPr>
            <sz val="11"/>
            <color theme="1"/>
            <rFont val="Aptos Narrow"/>
            <family val="2"/>
            <scheme val="minor"/>
          </rPr>
          <t xml:space="preserve">Thenmozhi.T:
It's a TK Project. now we initiated only comp scope
</t>
        </r>
      </text>
    </comment>
    <comment ref="V1042" authorId="0" shapeId="0" xr:uid="{A37B315E-9C60-46A7-A7EC-C8C2F72FBE30}">
      <text>
        <r>
          <rPr>
            <sz val="11"/>
            <color theme="1"/>
            <rFont val="Aptos Narrow"/>
            <family val="2"/>
            <scheme val="minor"/>
          </rPr>
          <t>Thenmozhi.T:
This is a system engineering project.</t>
        </r>
      </text>
    </comment>
    <comment ref="V1071" authorId="0" shapeId="0" xr:uid="{1CB3D9A2-BA45-42EE-B4FB-F6C07BDF98DF}">
      <text>
        <r>
          <rPr>
            <sz val="11"/>
            <color theme="1"/>
            <rFont val="Aptos Narrow"/>
            <family val="2"/>
            <scheme val="minor"/>
          </rPr>
          <t>Thenmozhi.T:
This is a system engineering project</t>
        </r>
      </text>
    </comment>
    <comment ref="V1072" authorId="0" shapeId="0" xr:uid="{B4C8C0FB-2FB5-4D17-8D4C-B4E0A768D2BB}">
      <text>
        <r>
          <rPr>
            <sz val="11"/>
            <color theme="1"/>
            <rFont val="Aptos Narrow"/>
            <family val="2"/>
            <scheme val="minor"/>
          </rPr>
          <t>Thenmozhi.T:
This is a system engineering project</t>
        </r>
      </text>
    </comment>
    <comment ref="V1080" authorId="0" shapeId="0" xr:uid="{561472B8-A3AB-4ACE-9D5E-62353374040B}">
      <text>
        <r>
          <rPr>
            <sz val="11"/>
            <color theme="1"/>
            <rFont val="Aptos Narrow"/>
            <family val="2"/>
            <scheme val="minor"/>
          </rPr>
          <t xml:space="preserve">Thenmozhi.T:
c
</t>
        </r>
      </text>
    </comment>
    <comment ref="V1082" authorId="0" shapeId="0" xr:uid="{825D83B5-C44A-4987-AEEF-03E8A5434A45}">
      <text>
        <r>
          <rPr>
            <sz val="11"/>
            <color theme="1"/>
            <rFont val="Aptos Narrow"/>
            <family val="2"/>
            <scheme val="minor"/>
          </rPr>
          <t>Thenmozhi.T:
This is a TK project .now intiated only comp scope</t>
        </r>
      </text>
    </comment>
    <comment ref="V1084" authorId="0" shapeId="0" xr:uid="{B1A1298E-FCD3-4DBF-900D-FA932020C5D0}">
      <text>
        <r>
          <rPr>
            <sz val="11"/>
            <color theme="1"/>
            <rFont val="Aptos Narrow"/>
            <family val="2"/>
            <scheme val="minor"/>
          </rPr>
          <t>Thenmozhi.T:
This is a TK project .now intiated only comp scope</t>
        </r>
      </text>
    </comment>
    <comment ref="V1133" authorId="1" shapeId="0" xr:uid="{5E0D5CBC-3C4B-409C-A1FA-D30DD3B5C213}">
      <text>
        <r>
          <rPr>
            <sz val="11"/>
            <color theme="1"/>
            <rFont val="Aptos Narrow"/>
            <family val="2"/>
            <scheme val="minor"/>
          </rPr>
          <t>Thirumal Sekar:
Final assembly</t>
        </r>
      </text>
    </comment>
    <comment ref="V1137" authorId="0" shapeId="0" xr:uid="{863971FA-F406-416E-8284-78705D4F8945}">
      <text>
        <r>
          <rPr>
            <sz val="11"/>
            <color theme="1"/>
            <rFont val="Aptos Narrow"/>
            <family val="2"/>
            <scheme val="minor"/>
          </rPr>
          <t xml:space="preserve">Thenmozhi.T:
In 14th May intiate the project below INR PID ZPJ262700209-2nOS .EXPORT 6nOS.
Final AM input is INR PID Cancel &amp; overall 6 Nos initiate in Moower PID
</t>
        </r>
      </text>
    </comment>
    <comment ref="A1219" authorId="1" shapeId="0" xr:uid="{A3931ACE-6694-41F7-98AC-C7E955622E3B}">
      <text>
        <r>
          <rPr>
            <sz val="11"/>
            <color theme="1"/>
            <rFont val="Aptos Narrow"/>
            <family val="2"/>
            <scheme val="minor"/>
          </rPr>
          <t>Thirumal Sekar:
DRAFT PO</t>
        </r>
      </text>
    </comment>
    <comment ref="A1231" authorId="0" shapeId="0" xr:uid="{DBF86E9D-669F-45B3-89F7-D662A8460125}">
      <text>
        <r>
          <rPr>
            <sz val="11"/>
            <color theme="1"/>
            <rFont val="Aptos Narrow"/>
            <family val="2"/>
            <scheme val="minor"/>
          </rPr>
          <t>Thenmozhi.T:
As per AM mail without PO receive invoice for consider FQ</t>
        </r>
      </text>
    </comment>
    <comment ref="V1235" authorId="0" shapeId="0" xr:uid="{3A882383-14EC-45A7-8F2E-3427C7BB4C81}">
      <text>
        <r>
          <rPr>
            <sz val="11"/>
            <color theme="1"/>
            <rFont val="Aptos Narrow"/>
            <family val="2"/>
            <scheme val="minor"/>
          </rPr>
          <t xml:space="preserve">Thenmozhi.T:
Project Initiate for 12 Nos &amp; finally revised 12 to 10 Nos
</t>
        </r>
      </text>
    </comment>
    <comment ref="A1236" authorId="0" shapeId="0" xr:uid="{4236A1D0-5641-4085-A26E-7A580B1A2CF8}">
      <text>
        <r>
          <rPr>
            <sz val="11"/>
            <color theme="1"/>
            <rFont val="Aptos Narrow"/>
            <family val="2"/>
            <scheme val="minor"/>
          </rPr>
          <t xml:space="preserve">Thenmozhi.T:
Already project closed in Without PO .
Mail Sub: Rework in Auxiliary Power Card-24V, 75W (DD904112-6)
</t>
        </r>
      </text>
    </comment>
    <comment ref="V1257" authorId="0" shapeId="0" xr:uid="{9D31A4E3-9F70-49BF-A3FF-03B7601D47DB}">
      <text>
        <r>
          <rPr>
            <sz val="11"/>
            <color theme="1"/>
            <rFont val="Aptos Narrow"/>
            <family val="2"/>
            <scheme val="minor"/>
          </rPr>
          <t>Thenmozhi.T:
This is a system engineering project</t>
        </r>
      </text>
    </comment>
    <comment ref="V1260" authorId="0" shapeId="0" xr:uid="{A7179C83-AA4E-4CA2-82C4-F54D8E8C550A}">
      <text>
        <r>
          <rPr>
            <sz val="11"/>
            <color theme="1"/>
            <rFont val="Aptos Narrow"/>
            <family val="2"/>
            <scheme val="minor"/>
          </rPr>
          <t>Thenmozhi.T:
As per AM input received AMended PO .Initiate Estimation value &amp; po value difference is 5,866</t>
        </r>
      </text>
    </comment>
    <comment ref="A1287" authorId="0" shapeId="0" xr:uid="{C9982765-057B-4528-872A-DC9115B9E064}">
      <text>
        <r>
          <rPr>
            <sz val="11"/>
            <color theme="1"/>
            <rFont val="Aptos Narrow"/>
            <family val="2"/>
            <scheme val="minor"/>
          </rPr>
          <t>Thenmozhi.T:
The project delivered in 5 locations &amp; overall w/o Qty is 100</t>
        </r>
      </text>
    </comment>
    <comment ref="V1320" authorId="0" shapeId="0" xr:uid="{0B5D8D5C-1313-48F7-95FF-BBF3AB8B1CD2}">
      <text>
        <r>
          <rPr>
            <sz val="11"/>
            <color theme="1"/>
            <rFont val="Aptos Narrow"/>
            <family val="2"/>
            <scheme val="minor"/>
          </rPr>
          <t>Thenmozhi.T:
This is a system engineering project</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36EA484-38F2-4B66-9FF7-FC1EF3E6F5FC}" keepAlive="1" name="Query - Table2" description="Connection to the 'Table2' query in the workbook." type="5" refreshedVersion="0" background="1">
    <dbPr connection="Provider=Microsoft.Mashup.OleDb.1;Data Source=$Workbook$;Location=Table2;Extended Properties=&quot;&quot;" command="SELECT * FROM [Table2]"/>
  </connection>
</connections>
</file>

<file path=xl/sharedStrings.xml><?xml version="1.0" encoding="utf-8"?>
<sst xmlns="http://schemas.openxmlformats.org/spreadsheetml/2006/main" count="39054" uniqueCount="3063">
  <si>
    <t>PO CLOSED</t>
  </si>
  <si>
    <t>AM-HW-WIP</t>
  </si>
  <si>
    <t>PROD-WIP</t>
  </si>
  <si>
    <t>TESTING-WIP</t>
  </si>
  <si>
    <t>AM-WIP</t>
  </si>
  <si>
    <t>PM-WIP</t>
  </si>
  <si>
    <t>FG-WIP</t>
  </si>
  <si>
    <t>SHORT CLOSED</t>
  </si>
  <si>
    <t>HOLD</t>
  </si>
  <si>
    <t>IN PROGRESS</t>
  </si>
  <si>
    <t>REWORK-WIP</t>
  </si>
  <si>
    <t>SCM-WIP</t>
  </si>
  <si>
    <t>QC-WIP</t>
  </si>
  <si>
    <t>WH-WIP</t>
  </si>
  <si>
    <t>AM Shipped in DC</t>
  </si>
  <si>
    <t>MAC-TESTING-WIP</t>
  </si>
  <si>
    <t>Total Value</t>
  </si>
  <si>
    <t>SOW</t>
  </si>
  <si>
    <t>TK</t>
  </si>
  <si>
    <t>COMP/ASSY</t>
  </si>
  <si>
    <t>TK/CH</t>
  </si>
  <si>
    <t>JW</t>
  </si>
  <si>
    <t>COMP</t>
  </si>
  <si>
    <t>FAB</t>
  </si>
  <si>
    <t>REWORK</t>
  </si>
  <si>
    <t>BB</t>
  </si>
  <si>
    <t>COMP/CH</t>
  </si>
  <si>
    <t>FAB/ASSY</t>
  </si>
  <si>
    <t>OTHERS</t>
  </si>
  <si>
    <t>TK+BB</t>
  </si>
  <si>
    <t>CH</t>
  </si>
  <si>
    <t>CC</t>
  </si>
  <si>
    <t>CUSTOMER PO#</t>
  </si>
  <si>
    <t>Customer PO Date</t>
  </si>
  <si>
    <t>COUNTRY</t>
  </si>
  <si>
    <t>PO DELIVERY DATE (PO MENTIONED)</t>
  </si>
  <si>
    <t>PO DELIVERY DATE (QUOTATION DATE)</t>
  </si>
  <si>
    <t>PO-OTD DAYS</t>
  </si>
  <si>
    <t>BU-UNIT</t>
  </si>
  <si>
    <t>DELIVERY MONTH-YEAR</t>
  </si>
  <si>
    <t>DELIVERY YEAR</t>
  </si>
  <si>
    <t>LT (WEEKS)</t>
  </si>
  <si>
    <t>ORDER TYPE (NEW/REPEAT)</t>
  </si>
  <si>
    <t>PID</t>
  </si>
  <si>
    <t>MSA (YES - 1 / NO - 0)</t>
  </si>
  <si>
    <t xml:space="preserve">Mode Of Delivery - ( Normal - 3 ( 8~10 D)
Fast - 2  ( 5~6 D)
Super Fast - 1 ( 3 ~4 D ) </t>
  </si>
  <si>
    <t>FG ID</t>
  </si>
  <si>
    <t>SO NUMBER</t>
  </si>
  <si>
    <t>TRANSIT TYPE (D/E)</t>
  </si>
  <si>
    <t>GROUP NAME</t>
  </si>
  <si>
    <t xml:space="preserve">CUSTOMER NAME / LOCATION </t>
  </si>
  <si>
    <t>INDUSTRY</t>
  </si>
  <si>
    <t>PROJECT NAME</t>
  </si>
  <si>
    <t>WORKORDER QTY</t>
  </si>
  <si>
    <t>DELIVERY QTY</t>
  </si>
  <si>
    <t>PENDING QTY</t>
  </si>
  <si>
    <t>Order Split  Pending Qty</t>
  </si>
  <si>
    <t xml:space="preserve"> UNIT PRICE (DOMESTIC) </t>
  </si>
  <si>
    <t xml:space="preserve"> UNIT PRICE (EXPORT) </t>
  </si>
  <si>
    <t xml:space="preserve"> INVOICE MONTH </t>
  </si>
  <si>
    <t>INVOICE DATE</t>
  </si>
  <si>
    <t xml:space="preserve"> INVOICE NUMBER # </t>
  </si>
  <si>
    <t xml:space="preserve"> INVOICE VALUE(DOMESTIC) </t>
  </si>
  <si>
    <t xml:space="preserve"> INVOICE VALUE(EXPORT) </t>
  </si>
  <si>
    <t xml:space="preserve"> TOTAL INVOICE VALUE(DOMESTIC+EXPORT) </t>
  </si>
  <si>
    <t xml:space="preserve"> PENDING PO VALUE (Domestic) </t>
  </si>
  <si>
    <t xml:space="preserve"> PENDING PO VALUE (EXPORT) </t>
  </si>
  <si>
    <t xml:space="preserve"> GRAND TOTAL - OPEN VALUE IN INR </t>
  </si>
  <si>
    <t>PO STATUS</t>
  </si>
  <si>
    <t>REMARKS</t>
  </si>
  <si>
    <t>LINE NAME</t>
  </si>
  <si>
    <t>SMT</t>
  </si>
  <si>
    <t>DEPANELING / ROUTING MACHINE</t>
  </si>
  <si>
    <t>SELECTIVE SOLDERING MACHINE</t>
  </si>
  <si>
    <t>FPT MACHINE</t>
  </si>
  <si>
    <t>ESS MACHINE</t>
  </si>
  <si>
    <t>PCBA - CLAENING MACHINE</t>
  </si>
  <si>
    <t>CONFORMAL COATING MACHINE</t>
  </si>
  <si>
    <t>NA</t>
  </si>
  <si>
    <t>INDIA</t>
  </si>
  <si>
    <t>Private</t>
  </si>
  <si>
    <t>NEW</t>
  </si>
  <si>
    <t>ZPJ24250949</t>
  </si>
  <si>
    <t>ZFG00001560</t>
  </si>
  <si>
    <t>DOMESTIC</t>
  </si>
  <si>
    <t>ZETTAONE</t>
  </si>
  <si>
    <t>ZETTAONE TECHNOLOGY (INDIA) PRIVATE LIMITED</t>
  </si>
  <si>
    <t>INDUSTRIAL</t>
  </si>
  <si>
    <t>HYBRID POWER SUPPLY MODULE_COMPONENT PROCUREMENT</t>
  </si>
  <si>
    <t>ZOT Internal Project -We need not raise Invoice</t>
  </si>
  <si>
    <t>YET TO RECEIVE</t>
  </si>
  <si>
    <t>ZPJ24250950</t>
  </si>
  <si>
    <t>ZFG00001398</t>
  </si>
  <si>
    <t>SOLDER PASTE_THAWING TIME CONTROLLER_POPULATED PCB</t>
  </si>
  <si>
    <t>Public</t>
  </si>
  <si>
    <t>ZPSU252600154</t>
  </si>
  <si>
    <t>ZFG00002340</t>
  </si>
  <si>
    <t>BEL</t>
  </si>
  <si>
    <t>BEL-BLR-MCE</t>
  </si>
  <si>
    <t>AEROSPACE&amp;DEFENCE</t>
  </si>
  <si>
    <t>110005747002 V/UHF TX/RX MAIN CARD ASSY ( SDR-TAC ) 17</t>
  </si>
  <si>
    <t>ZBSID2627-0181</t>
  </si>
  <si>
    <t>DELIVERED</t>
  </si>
  <si>
    <t>LINE_01</t>
  </si>
  <si>
    <t>YES</t>
  </si>
  <si>
    <t>ZBSID2627-0182</t>
  </si>
  <si>
    <t xml:space="preserve"> ZBSID2627-0183</t>
  </si>
  <si>
    <t>ZBSID2627-0187</t>
  </si>
  <si>
    <t>ZBSID2627-0196</t>
  </si>
  <si>
    <t>ZBSID2627-0200</t>
  </si>
  <si>
    <t>ZBSID2627-0203</t>
  </si>
  <si>
    <t>ZBSID2627-0245</t>
  </si>
  <si>
    <t>PTH-inprocess</t>
  </si>
  <si>
    <t>ZPSU252600246</t>
  </si>
  <si>
    <t>BEL-GAD-RADAR</t>
  </si>
  <si>
    <t xml:space="preserve">
143034263686 Backplane for MK-XII(S) IFF for LLLWR02</t>
  </si>
  <si>
    <t>LINE_02</t>
  </si>
  <si>
    <t>ZPSU252600049</t>
  </si>
  <si>
    <t>ZFG00001980</t>
  </si>
  <si>
    <t>BEL-CHN</t>
  </si>
  <si>
    <t>175335200442 CU INTERFACE PCB 13</t>
  </si>
  <si>
    <t>ZKSID2627-0021</t>
  </si>
  <si>
    <t>NO</t>
  </si>
  <si>
    <t>ZKSID2627-0119</t>
  </si>
  <si>
    <t>ZPSU252600156</t>
  </si>
  <si>
    <t>ZFG00002341</t>
  </si>
  <si>
    <t>116305210048 CBEU MKII CHILD CARD PCB ASSY</t>
  </si>
  <si>
    <t>ZBSID2627-0173</t>
  </si>
  <si>
    <t>ZBSID2627-0179</t>
  </si>
  <si>
    <t>ZPSU252600133</t>
  </si>
  <si>
    <t>BEL-BLR-NS1</t>
  </si>
  <si>
    <t>111010508310 CAPTURE CARD</t>
  </si>
  <si>
    <t>ZPSU252600068</t>
  </si>
  <si>
    <t>ZFG00002053</t>
  </si>
  <si>
    <t>143034090153 RADAR VIDEO INTERFACE CARD(RVIC)PCB ASSY 08</t>
  </si>
  <si>
    <t>ZBSID2627-0111</t>
  </si>
  <si>
    <t>ZPSU252600215</t>
  </si>
  <si>
    <t>ZFG00002605</t>
  </si>
  <si>
    <t>BEL-MAC</t>
  </si>
  <si>
    <t>170305138663 TI - FILTER BOARD ASSY</t>
  </si>
  <si>
    <t>ZBSID2627-0243</t>
  </si>
  <si>
    <t>PTH- incoming Shortage</t>
  </si>
  <si>
    <t>REPEAT</t>
  </si>
  <si>
    <t>ZPSU252600209</t>
  </si>
  <si>
    <t>ZFG00002683</t>
  </si>
  <si>
    <t>170305138566 FILTER BOARD ASSY</t>
  </si>
  <si>
    <t>ZBSID2627-0244</t>
  </si>
  <si>
    <t>PTH-in process</t>
  </si>
  <si>
    <t>ZPSU252600216</t>
  </si>
  <si>
    <t>175305301550 ECU MOTHER BOARD 04</t>
  </si>
  <si>
    <t>ZPSU252600149</t>
  </si>
  <si>
    <t>ZFG00002324</t>
  </si>
  <si>
    <t>110002817893 CIRC-FILTER (Band-IV) 02</t>
  </si>
  <si>
    <t>ZBSID2627-0096</t>
  </si>
  <si>
    <t>ZPJ252600911</t>
  </si>
  <si>
    <t>ZFG00002291</t>
  </si>
  <si>
    <t>MOLBIO</t>
  </si>
  <si>
    <t>MOLBIO DIAGNOSTICS PRIVATE LIMITED</t>
  </si>
  <si>
    <t>MEDICAL</t>
  </si>
  <si>
    <t>FWD - SU POWER MANAGEMENT PCB 4.2</t>
  </si>
  <si>
    <t>ZPJ24251009</t>
  </si>
  <si>
    <t>ZFG00001554</t>
  </si>
  <si>
    <t>170300602264AA FILTER BOARD ASSY</t>
  </si>
  <si>
    <t>ZPJ252600910</t>
  </si>
  <si>
    <t>ZFG00002290</t>
  </si>
  <si>
    <t>TEC CONTROLLER PCBA-V7.3</t>
  </si>
  <si>
    <t>ZPSU252600174</t>
  </si>
  <si>
    <t>ZFG00002358</t>
  </si>
  <si>
    <t>170305119651 SENSOR PROCESSING BOARD</t>
  </si>
  <si>
    <t>ZBSID2627-0127</t>
  </si>
  <si>
    <t>ZPSU252600202</t>
  </si>
  <si>
    <t>ZFG00002514</t>
  </si>
  <si>
    <t>BEL-BLR-PDIC</t>
  </si>
  <si>
    <t>118319501863AA SWITCH CARD ASSY_ACCESS SWITCH</t>
  </si>
  <si>
    <t>ZBSID2627-0246</t>
  </si>
  <si>
    <t>ZPJ24251050</t>
  </si>
  <si>
    <t>ZFG00001556</t>
  </si>
  <si>
    <t>170300606532 POWER SUPPLY BOARD ASSY</t>
  </si>
  <si>
    <t>ZPSU252600210</t>
  </si>
  <si>
    <t>BEL-BLR-NS2</t>
  </si>
  <si>
    <t>112360198223 DC BUS PSU CONTROLLER 18</t>
  </si>
  <si>
    <t>ZPJ24251008</t>
  </si>
  <si>
    <t>ZFG00001725</t>
  </si>
  <si>
    <t>170300604107 POWER SUPPLY CONTROL CARD</t>
  </si>
  <si>
    <t>ZPSU252600150</t>
  </si>
  <si>
    <t>ZFG00002325</t>
  </si>
  <si>
    <t>110002818087 NA STAGE-2 (Band-IV) 01</t>
  </si>
  <si>
    <t>ZBSID2627-0097</t>
  </si>
  <si>
    <t>A002284509</t>
  </si>
  <si>
    <t>ZPJ252601256</t>
  </si>
  <si>
    <t>ZFG00002870</t>
  </si>
  <si>
    <t>HONEYWELL</t>
  </si>
  <si>
    <t>HONEYWELL TECHNOLOGY SOLUTIONS LAB PVT. LTD</t>
  </si>
  <si>
    <t>AUTOMOTIVE</t>
  </si>
  <si>
    <t>PDU 80001813_C SINGLE PHASE HPDU KIT ASSEMBLY 16 AMPS (80001813-002)</t>
  </si>
  <si>
    <t>ZBSID2627-0249</t>
  </si>
  <si>
    <t>ZPSU252600128</t>
  </si>
  <si>
    <t>111010539156 TSAS SIGNAL CONDITIONING CARD</t>
  </si>
  <si>
    <t>ZPSU252600116</t>
  </si>
  <si>
    <t>142001417095 Back Interface Card Assy 05</t>
  </si>
  <si>
    <t>ZPSU252600161</t>
  </si>
  <si>
    <t>995785340153 Kit for sys. controller #Cir.connectors</t>
  </si>
  <si>
    <t>ZPSU252600148</t>
  </si>
  <si>
    <t>ZFG00002312</t>
  </si>
  <si>
    <t>ZPSU252600119</t>
  </si>
  <si>
    <t>143032727594 DC-DC CONVERTER CARD ASSY 06</t>
  </si>
  <si>
    <t>MAC-Testing in Process</t>
  </si>
  <si>
    <t>Test Fail ( Debug )</t>
  </si>
  <si>
    <t>ZPJ252601186</t>
  </si>
  <si>
    <t>ZFG00002529</t>
  </si>
  <si>
    <t>INFINEON</t>
  </si>
  <si>
    <t>INFINEON TECHNOLOGIES INDIA PVT LTD</t>
  </si>
  <si>
    <t>SEMICONDUCTOR</t>
  </si>
  <si>
    <t>PSB3BASE1-BASE BOARD_AUTO-POPULATED PCB</t>
  </si>
  <si>
    <t>ZKSID2627-0022</t>
  </si>
  <si>
    <t xml:space="preserve">Boards are packing Completed Waiting for AM Confirmation </t>
  </si>
  <si>
    <t>ZPJ252600916</t>
  </si>
  <si>
    <t>TVS-SUNDARAM</t>
  </si>
  <si>
    <t>TVS-SUNDARAM INDUSTRIES PVT LTD</t>
  </si>
  <si>
    <t>DEFENCE</t>
  </si>
  <si>
    <t>WG HAR 013 -WIREHARNESS SUPPORT</t>
  </si>
  <si>
    <t>ZPSU252600132</t>
  </si>
  <si>
    <t>111010508116 POWER AMPLIFIER (PA) CARD</t>
  </si>
  <si>
    <t>ZPJ252600365</t>
  </si>
  <si>
    <t>COMPONENT PROCUREMENT OF XCVE2302-1LSISFVA784</t>
  </si>
  <si>
    <t>ZPSU252600172</t>
  </si>
  <si>
    <t>ZFG00002587</t>
  </si>
  <si>
    <t>112360119556 I/O CONTROLLER 36</t>
  </si>
  <si>
    <t>ZBSID2627-0038</t>
  </si>
  <si>
    <t>ZPSU252600249</t>
  </si>
  <si>
    <t>ZFG00002655</t>
  </si>
  <si>
    <t>BEL-BLR-BTV</t>
  </si>
  <si>
    <t>114003852844 MICRO CONTROL BOARD 02</t>
  </si>
  <si>
    <t>ZBSID2627-0068</t>
  </si>
  <si>
    <t>HYBRID POWER SUPPLY MODULE_COMPONENT PROCUREMENT_2</t>
  </si>
  <si>
    <t>HYBRID POWER SUPPLY MODULE_FABRICATION SUPPORT</t>
  </si>
  <si>
    <t>HYBRID POWER SUPPLY MODULE_ASSEMBLY SUPPORT</t>
  </si>
  <si>
    <t>12L001937</t>
  </si>
  <si>
    <t>ZPJ252601320</t>
  </si>
  <si>
    <t>L&amp;T</t>
  </si>
  <si>
    <t>LARSEN &amp; TOUBRO LIMITED</t>
  </si>
  <si>
    <t>DD901136-6 PWA FOR LINE TO DIFFERENTIAL CONVERSION</t>
  </si>
  <si>
    <t>ZPJ24251245</t>
  </si>
  <si>
    <t>SERVICE</t>
  </si>
  <si>
    <t>BEL-BLR-ADNS</t>
  </si>
  <si>
    <t>111050042115AA FPGA BASED PROCESSOR CARD ABCU-NG</t>
  </si>
  <si>
    <t>PODR / 6100359</t>
  </si>
  <si>
    <t>ZPJ252600679</t>
  </si>
  <si>
    <t>ZFG00002187</t>
  </si>
  <si>
    <t>VISTA</t>
  </si>
  <si>
    <t>VISTA CONSOLES ELECTRONICS PRIVATE LIMITED</t>
  </si>
  <si>
    <t>MOTHERBOARD MARINS</t>
  </si>
  <si>
    <t>ZKSID2627-0171</t>
  </si>
  <si>
    <t>ZPSU252600184</t>
  </si>
  <si>
    <t>ZFG00002463</t>
  </si>
  <si>
    <t>BEL-BLR-MS</t>
  </si>
  <si>
    <t>112345679263 ANTENNA CONTROLLER CARD 8X8</t>
  </si>
  <si>
    <t>ZBSID2627-0039</t>
  </si>
  <si>
    <t>ZPSU252600165</t>
  </si>
  <si>
    <t>ZFG00002346</t>
  </si>
  <si>
    <t>110005317389 CONTROL COSITE PCB ASSY 17</t>
  </si>
  <si>
    <t>ZBSID2627-0052</t>
  </si>
  <si>
    <t>ZPJ24251258</t>
  </si>
  <si>
    <t>ZFG00001592</t>
  </si>
  <si>
    <t>170300604204 SIGNAL PROCESSING BOARD 05</t>
  </si>
  <si>
    <t>ZPSU252600211</t>
  </si>
  <si>
    <t>ZFG00002680</t>
  </si>
  <si>
    <t>116011298787AB PCB ASSY-DCU BACK INTERFACE CARD</t>
  </si>
  <si>
    <t>ZBSID2627-0188</t>
  </si>
  <si>
    <t>ZPJ24251059</t>
  </si>
  <si>
    <t>ZFG00001605</t>
  </si>
  <si>
    <t>170300633401 CONTROLLER PCB REV 03 02</t>
  </si>
  <si>
    <t xml:space="preserve">NEW </t>
  </si>
  <si>
    <t>ZPJ24251464</t>
  </si>
  <si>
    <t>ZFG00001733</t>
  </si>
  <si>
    <t>175308300693AA POWER AMPLIFIER CARD - BMPII 04</t>
  </si>
  <si>
    <t>ZKSID2627-0209</t>
  </si>
  <si>
    <t>ZKSID2627-0210</t>
  </si>
  <si>
    <t>ZKSID2627-0217</t>
  </si>
  <si>
    <t>ZKSID2627-0218</t>
  </si>
  <si>
    <t>ZKSID2627-0224</t>
  </si>
  <si>
    <t>ZKSID2627-0082</t>
  </si>
  <si>
    <t>ZKSID2627-0083</t>
  </si>
  <si>
    <t>ZPJ252600725</t>
  </si>
  <si>
    <t>TEJAS</t>
  </si>
  <si>
    <t>TEJAS NETWORKS LIMITED</t>
  </si>
  <si>
    <t>TELECOM</t>
  </si>
  <si>
    <t>616-PCA000002#L_ASSEMBLY SUPPORT </t>
  </si>
  <si>
    <t>JPSS-11</t>
  </si>
  <si>
    <t>ZPJ252600782</t>
  </si>
  <si>
    <t>ZFG00002414</t>
  </si>
  <si>
    <t>JANAK</t>
  </si>
  <si>
    <t>JANAK POSITIONING &amp; SURVEYING SYSTEMS PVT LIMITED</t>
  </si>
  <si>
    <t>TRE-DUO-IMU Receiver PCB Rev.3 ASSEMBLY</t>
  </si>
  <si>
    <t>W/F Customer Resposne</t>
  </si>
  <si>
    <t>ZPSU252600101</t>
  </si>
  <si>
    <t>995785190385 SPLITER BOX ASSY KIT-CAT C</t>
  </si>
  <si>
    <t>ZPSU252600157</t>
  </si>
  <si>
    <t>ZFG00002342</t>
  </si>
  <si>
    <t>116305210145 CBEU MKII CONTROL CARD PCB ASSY</t>
  </si>
  <si>
    <t>ZBSID2627-0174</t>
  </si>
  <si>
    <t>ZBSID2627-0180</t>
  </si>
  <si>
    <t>ZPSU252600276</t>
  </si>
  <si>
    <t>112320045752 CONTROLLER MODULE PANEL ARRAY</t>
  </si>
  <si>
    <t>P25-0131</t>
  </si>
  <si>
    <t>USA</t>
  </si>
  <si>
    <t>ZPMW252600085</t>
  </si>
  <si>
    <t>EXPORT</t>
  </si>
  <si>
    <t>ALPHI</t>
  </si>
  <si>
    <t>ALPHI TECHNOLOGY</t>
  </si>
  <si>
    <t>POWER BOARD -COMPONENT PROCUREMENT</t>
  </si>
  <si>
    <t>ZPMW252600007</t>
  </si>
  <si>
    <t>ZFG00001808</t>
  </si>
  <si>
    <t>QCI</t>
  </si>
  <si>
    <t>QUANTUM COMPUTING INC</t>
  </si>
  <si>
    <t>OPTIMUS PRIME DEBUG BOARD-POPULATED PRINTED CIRCUIT BOARD</t>
  </si>
  <si>
    <t>ZARDP2526-0005</t>
  </si>
  <si>
    <t>PI  Invoice raised-ZARDP2526-0005</t>
  </si>
  <si>
    <t>ZSPJ24I44026</t>
  </si>
  <si>
    <t>Troffer LED_LED Driver Board</t>
  </si>
  <si>
    <t>Troffer LED_LumiLED Board</t>
  </si>
  <si>
    <t>Troffer LED_OsramLED Board</t>
  </si>
  <si>
    <t>ZPSU252600177</t>
  </si>
  <si>
    <t>111010505012 TOP CONTROL UNIT FOR TSAS</t>
  </si>
  <si>
    <t>ZSPJ24I32021</t>
  </si>
  <si>
    <t xml:space="preserve">HYBRID POWER SUPPLY MODULE_REV_B </t>
  </si>
  <si>
    <t>ZPSU252600102</t>
  </si>
  <si>
    <t>118016042310 6U VME MPC8640D ASSY 01</t>
  </si>
  <si>
    <t>ZPSU252600237</t>
  </si>
  <si>
    <t>ZFG00002637</t>
  </si>
  <si>
    <t>118319511369 Pulsing &amp; M&amp;C PCB Assy (X-DWR PA)</t>
  </si>
  <si>
    <t>ZBSID2627-0011</t>
  </si>
  <si>
    <t>ZPJ252601300</t>
  </si>
  <si>
    <t>MOD-PSB3014-M2_BGA-87 M.2 CARD-POPULTED PCB</t>
  </si>
  <si>
    <t>ZPSU252600022</t>
  </si>
  <si>
    <t>BEL-BLR-MR</t>
  </si>
  <si>
    <t>112319373154 PLANK CONTROLLER PCB ASSY 08</t>
  </si>
  <si>
    <t>ZBSID2627-0033</t>
  </si>
  <si>
    <t>ZPSU252600120</t>
  </si>
  <si>
    <t>ZFG00002245</t>
  </si>
  <si>
    <t>112361500933 PDU Control Card 09</t>
  </si>
  <si>
    <t>ZBSID2627-0026</t>
  </si>
  <si>
    <t>ZPJ24251468</t>
  </si>
  <si>
    <t>ZFG00001736</t>
  </si>
  <si>
    <t>112365325061 SIGNAL PROCESSOR 06</t>
  </si>
  <si>
    <t>ZBSID2627-0141</t>
  </si>
  <si>
    <t>ZPJ2526001102</t>
  </si>
  <si>
    <t>IDEX</t>
  </si>
  <si>
    <t>IDEX INDIA PRIVATE LIMITED</t>
  </si>
  <si>
    <t>M211129_MSBV4-POPULATED PCB</t>
  </si>
  <si>
    <t>SCM - Awaiting for Customer Approval for Balance Qty</t>
  </si>
  <si>
    <t>A002195550</t>
  </si>
  <si>
    <t>ZPJ2526001129</t>
  </si>
  <si>
    <t>CONFORMAL COATING MATERIAL(CE-1155)</t>
  </si>
  <si>
    <t>ZBSID2627-0133</t>
  </si>
  <si>
    <t>ZPSU252600221</t>
  </si>
  <si>
    <t>175300601124 FILTER CARD</t>
  </si>
  <si>
    <t>ZPSU252600103</t>
  </si>
  <si>
    <t>ZFG00002416</t>
  </si>
  <si>
    <t>ZKSID2627-0111</t>
  </si>
  <si>
    <t>ZPSU252600217</t>
  </si>
  <si>
    <t>112365321763 Blokirovka Interface PCB 06</t>
  </si>
  <si>
    <t>ZPSU252600113</t>
  </si>
  <si>
    <t>112306221991 Downlink TX + TM card (IAM MKII) 12</t>
  </si>
  <si>
    <t>ZBSID2627-0018</t>
  </si>
  <si>
    <t>ZPSU252600248</t>
  </si>
  <si>
    <t>143033674023 Dual channel modulator card for TX01</t>
  </si>
  <si>
    <t>ZPSU252600153</t>
  </si>
  <si>
    <t>ZFG00002339</t>
  </si>
  <si>
    <t>110003047395 BB2 CARD(SINGLE CH)-ASSY 29</t>
  </si>
  <si>
    <t>ZPSU252600222</t>
  </si>
  <si>
    <t>175302901673 VIDEO ISOLATION CARD 01</t>
  </si>
  <si>
    <t>170300604204 SIGNAL PROCESSING BOARD</t>
  </si>
  <si>
    <t>ZPJ24251465</t>
  </si>
  <si>
    <t>ZFG00001734</t>
  </si>
  <si>
    <t>175301204852 MOTHER BOARD TIU - BMPII</t>
  </si>
  <si>
    <t>ZPSU252600085</t>
  </si>
  <si>
    <t>175001491536 TEST JIG FOR INTERFACE CARD -TIU</t>
  </si>
  <si>
    <t>IN5310-P025638</t>
  </si>
  <si>
    <t>ZPJ24250521</t>
  </si>
  <si>
    <t>SANDISK</t>
  </si>
  <si>
    <t>SANDISK INDIA DEVICE DESIGN CENTRE PVT.LTD</t>
  </si>
  <si>
    <t>LRMS-69576-REWORK CHARGES</t>
  </si>
  <si>
    <t>ZPSU252600122</t>
  </si>
  <si>
    <t>111319337589 SHARANG ETHERNET SWITCH 04</t>
  </si>
  <si>
    <t>ZPMW252600060</t>
  </si>
  <si>
    <t>ZFG00002345</t>
  </si>
  <si>
    <t>ERIEZ</t>
  </si>
  <si>
    <t>ERIEZ MANUFACTURING CO</t>
  </si>
  <si>
    <t>826847(X7)  BOARD CIRCUIT ASSEM OR2X</t>
  </si>
  <si>
    <t>ZKSIE2627-0005</t>
  </si>
  <si>
    <t>ZPSU252600261</t>
  </si>
  <si>
    <t>170305123240 SINGAL PROCESSING PCB</t>
  </si>
  <si>
    <t>ZP/PROD/TR/00002/25-26 - 0003</t>
  </si>
  <si>
    <t>ZPJ252600526</t>
  </si>
  <si>
    <t>ZFG00002119</t>
  </si>
  <si>
    <t>ZOPPLER</t>
  </si>
  <si>
    <t>ZOPPLER RADARS AND RESEARCH PRIVATE LTD</t>
  </si>
  <si>
    <t>RPU-SDR MVP DEVELOPMENT</t>
  </si>
  <si>
    <t>ZBSID2627-0230</t>
  </si>
  <si>
    <t>GERMANY</t>
  </si>
  <si>
    <t>ZPMW252600109</t>
  </si>
  <si>
    <t>ZFG00002595</t>
  </si>
  <si>
    <t>KB</t>
  </si>
  <si>
    <t>KNORR-BREMSE SYSTEME FÜR SCHIENENFAHRZEUGE GMBH</t>
  </si>
  <si>
    <t>KP2338781-SENSOR BOARD</t>
  </si>
  <si>
    <t>ZKSIE2627-0003</t>
  </si>
  <si>
    <t>ZPSU252600226</t>
  </si>
  <si>
    <t>118000615139 LNA Module(S-Band)</t>
  </si>
  <si>
    <t>ZPSU252600152</t>
  </si>
  <si>
    <t>995785430169 Kit for sys. cont.#Conn.Accessories</t>
  </si>
  <si>
    <t>ZPJ252600812</t>
  </si>
  <si>
    <t>TATA</t>
  </si>
  <si>
    <t>TATA ADVANCED SYSTEMS</t>
  </si>
  <si>
    <t>107100001477 AUTO OUTRIGGER CONTROLLER PCB ASSY.</t>
  </si>
  <si>
    <t>ZPSU252600227</t>
  </si>
  <si>
    <t> 170300601779 POWER SUPPLY CONTROL CARD</t>
  </si>
  <si>
    <t>TROFFER LED AMBIENT LIGHT SENSOR BOARD</t>
  </si>
  <si>
    <t>TROFFER LED DRIVER BOARD</t>
  </si>
  <si>
    <t>ZPJ24251060</t>
  </si>
  <si>
    <t>ZFG00001567</t>
  </si>
  <si>
    <t>170300603331 FLEX PCB V3 ASSY</t>
  </si>
  <si>
    <t>ZBSID2627-0112</t>
  </si>
  <si>
    <t>ZPJ252600907</t>
  </si>
  <si>
    <t>ZFG00002287</t>
  </si>
  <si>
    <t>FW-PCR PD PCB 4.1</t>
  </si>
  <si>
    <t>ZPJ252601187</t>
  </si>
  <si>
    <t>MOD-PSB3213-M2_48QFN AUTO M2 BOARD -POPULATED PCB</t>
  </si>
  <si>
    <t>ZPSU252600087</t>
  </si>
  <si>
    <t>112306223155 UP-LINK RECEIVER CARD (IAM MKII) 12</t>
  </si>
  <si>
    <t>ZBSID2627-0007</t>
  </si>
  <si>
    <t>ZBSID2627-0205</t>
  </si>
  <si>
    <t>ZPJ252601331</t>
  </si>
  <si>
    <t>TE</t>
  </si>
  <si>
    <t>TE CONNECTIVITY INDIA PVT LTD</t>
  </si>
  <si>
    <t>SENT MEASUREMENT SYSTEM DEVELOPMENT POPULATED PCB</t>
  </si>
  <si>
    <t>waiting for customer testing</t>
  </si>
  <si>
    <t>ZPSU252600151</t>
  </si>
  <si>
    <t>110005089051 AUDIO PCB ASSY</t>
  </si>
  <si>
    <t>ZPSU252600158</t>
  </si>
  <si>
    <t>170000540039 KEYPAD ASSEMBLY</t>
  </si>
  <si>
    <t>ZBSID2627-0055</t>
  </si>
  <si>
    <t>ZPSU252600117</t>
  </si>
  <si>
    <t>111319336910 EEP DIP-DOP RC 02</t>
  </si>
  <si>
    <t>ZPMW252600115</t>
  </si>
  <si>
    <t>INFINEON TECHNOLOGIES AMERICAS CORPORATION</t>
  </si>
  <si>
    <t>PSB3BASE1-BASE BOARD INDUSTRIAL R2 -POPULATED PCB</t>
  </si>
  <si>
    <t>ZFG00002621</t>
  </si>
  <si>
    <t>ZBSIE2627-0021</t>
  </si>
  <si>
    <t>ZPSU252600204</t>
  </si>
  <si>
    <t>112360195119AB AK630 CNTL U1 21</t>
  </si>
  <si>
    <t>ZPSU252600125</t>
  </si>
  <si>
    <t>ZFG00002257</t>
  </si>
  <si>
    <t>170300611964 POWER SUPPLY BOARD ASSY 01</t>
  </si>
  <si>
    <t xml:space="preserve"> ZBSID2627-0079</t>
  </si>
  <si>
    <t>ZPSU252600130</t>
  </si>
  <si>
    <t>111010508213 POWER SUPPLY CARD 01</t>
  </si>
  <si>
    <t>ZPSU252600238</t>
  </si>
  <si>
    <t>ZFG00002688</t>
  </si>
  <si>
    <t>110006134711 BB2 CARD(SINGLE CH)-ASSY-2</t>
  </si>
  <si>
    <t>ZBSID2627-0144</t>
  </si>
  <si>
    <t>ZPJ252600791</t>
  </si>
  <si>
    <t>107100001336 +/- 15V , 25W POWER SUPPLY PCB ASSY</t>
  </si>
  <si>
    <t>ZPSU252600247</t>
  </si>
  <si>
    <t>ZFG00002653</t>
  </si>
  <si>
    <t>143034418401 POWER PCB(CIT) 02</t>
  </si>
  <si>
    <t>ZBSID2627-0226</t>
  </si>
  <si>
    <t>ZPJ252600829</t>
  </si>
  <si>
    <t>107100001335 CONTROL CIRCUIT FOR POWER BATTERY CHARGER PCB ASSY.</t>
  </si>
  <si>
    <t>IN629000030947</t>
  </si>
  <si>
    <t>ZPJ252600536</t>
  </si>
  <si>
    <t>NXP</t>
  </si>
  <si>
    <t>NXP INDIA PRIVATE LIMITED</t>
  </si>
  <si>
    <t>XIMX95LPD5CPU-19 BGA REWORK SUPPORT</t>
  </si>
  <si>
    <t>ZPJ2526001105</t>
  </si>
  <si>
    <t>PCB ASSEMBLY SUPPORT FOR 617-PCA000004#L</t>
  </si>
  <si>
    <t>ZKSID2627-0064</t>
  </si>
  <si>
    <t>ZKSID2627-0081</t>
  </si>
  <si>
    <t>ZPSU252600224</t>
  </si>
  <si>
    <t>175308300790 DRIVE FILTER CARD 06</t>
  </si>
  <si>
    <t>ZPSU252600136</t>
  </si>
  <si>
    <t>110006086987 BASE BAND MODULE-TWDL</t>
  </si>
  <si>
    <t>ZPSU252600255</t>
  </si>
  <si>
    <t> 118016042310 6U VME MPC8640D ASSY 01</t>
  </si>
  <si>
    <t>170001036485 PU-MC Arinc Video Cable</t>
  </si>
  <si>
    <t>ZPSU252600256</t>
  </si>
  <si>
    <t>143034090250 BACKPLANE FOR MK-XIIA INTERROGATOR 02</t>
  </si>
  <si>
    <t>IN5310-P030485</t>
  </si>
  <si>
    <t>ZPJ252601304</t>
  </si>
  <si>
    <t>ZFG00002630</t>
  </si>
  <si>
    <t>ZE07-001666_REVA-POPULATED PCB</t>
  </si>
  <si>
    <t>ZKSID2627-0080</t>
  </si>
  <si>
    <t>ZFG0000217</t>
  </si>
  <si>
    <t>ZPMW252600100</t>
  </si>
  <si>
    <t>ZFG00002531</t>
  </si>
  <si>
    <t>PSB3BASE1-BASE BOARD _AUTO POPULATED PCB</t>
  </si>
  <si>
    <t>ZBSIE2627-0008</t>
  </si>
  <si>
    <t>ZBSID2627-0083</t>
  </si>
  <si>
    <t>ZBSID2627-0087</t>
  </si>
  <si>
    <t>ZBSID2627-0167</t>
  </si>
  <si>
    <t>Testing  fail</t>
  </si>
  <si>
    <t>ZPMW252600070-03</t>
  </si>
  <si>
    <t>ZFG00002350</t>
  </si>
  <si>
    <t>MICROCHIP</t>
  </si>
  <si>
    <t>MICROCHIP TECHNOLOGY INC</t>
  </si>
  <si>
    <t>EV29L76A - MEC1621 POPULATED PCB</t>
  </si>
  <si>
    <t>ZKSIE2627-0008</t>
  </si>
  <si>
    <t>ZKSIE2627-0009</t>
  </si>
  <si>
    <t>ZPSU252600052</t>
  </si>
  <si>
    <t>ZFG00001981</t>
  </si>
  <si>
    <t xml:space="preserve">SMT Process loss </t>
  </si>
  <si>
    <t>ZPJ252600676</t>
  </si>
  <si>
    <t>ZFG00002184</t>
  </si>
  <si>
    <t>INTERFACE PCB</t>
  </si>
  <si>
    <t>ZPSU252600048</t>
  </si>
  <si>
    <t>ZFG00001979</t>
  </si>
  <si>
    <t>175300205558 PCB ASSY-CU INTERFACE CARD(FH155-8CH) 07</t>
  </si>
  <si>
    <t>ZKSID2627-0158</t>
  </si>
  <si>
    <t>ZPSU252600220</t>
  </si>
  <si>
    <t>175300601027 SERVO AMPLIFIER CARD 03</t>
  </si>
  <si>
    <t>ZPSU252600245</t>
  </si>
  <si>
    <t>143034341286 CRYPTO I/F PCB FOR LLLWR</t>
  </si>
  <si>
    <t>ZPSU252600017</t>
  </si>
  <si>
    <t>ZFG00001859</t>
  </si>
  <si>
    <t>112360160393AB PEDESTAL CONTROLLER - EOD</t>
  </si>
  <si>
    <t>ZBSID2627-0142</t>
  </si>
  <si>
    <t>ZPSU252600206</t>
  </si>
  <si>
    <t>142001417095 BACK INTERFACE CARD ASSY 05</t>
  </si>
  <si>
    <t>ZPSU252600140</t>
  </si>
  <si>
    <t>ZFG00002310</t>
  </si>
  <si>
    <t>175000203085 P.C.B ASSY 06</t>
  </si>
  <si>
    <t>ZPJ252600852</t>
  </si>
  <si>
    <t> </t>
  </si>
  <si>
    <t>107100001554 AKASH OC POWER SUPPLY PCB ASSEMBLY</t>
  </si>
  <si>
    <t xml:space="preserve"> ₹                                   -  </t>
  </si>
  <si>
    <t xml:space="preserve"> ₹                                          -  </t>
  </si>
  <si>
    <t xml:space="preserve"> ₹                                        -  </t>
  </si>
  <si>
    <t xml:space="preserve"> ₹                      -  </t>
  </si>
  <si>
    <t>ZPMW252600116</t>
  </si>
  <si>
    <t>MOD-PSB3010-M2_QFN-56 M.2 CARD POPULATED PCB</t>
  </si>
  <si>
    <t>ZPJ252600805</t>
  </si>
  <si>
    <t>107100001462 POWER AMPLIFIER CONTROL PCB ASSY</t>
  </si>
  <si>
    <t>ZPSU252600240</t>
  </si>
  <si>
    <t>112319377422 TTD BASED PLANK PCB ASSY - RIGHT</t>
  </si>
  <si>
    <t>ZBSID2627-0121</t>
  </si>
  <si>
    <t>ZBSID2627-0184</t>
  </si>
  <si>
    <t>ZBSID2627-0217</t>
  </si>
  <si>
    <t>ZPSU252600241</t>
  </si>
  <si>
    <t>112319378004 TTD BASED PLANK PCB ASSY - LEFT</t>
  </si>
  <si>
    <t>ZBSID2627-0247</t>
  </si>
  <si>
    <t>ZBSID2627-0118</t>
  </si>
  <si>
    <t>ZBSID2627-0119</t>
  </si>
  <si>
    <t>ZPSU252600131</t>
  </si>
  <si>
    <t>111010540417 ENVIRONMENTAL CARD</t>
  </si>
  <si>
    <t>ZPJ252600803</t>
  </si>
  <si>
    <t>107100001384 SWITCH SENSING AND LOAD SWITCHING RELAY PCB ASSY.</t>
  </si>
  <si>
    <t>12L001624</t>
  </si>
  <si>
    <t>ZPJ252600941</t>
  </si>
  <si>
    <t>ZFG00002383</t>
  </si>
  <si>
    <t>DD903205-6 VME 64X SSI CARD</t>
  </si>
  <si>
    <t>ZKSID2627-0150</t>
  </si>
  <si>
    <t>ZPSU252600086</t>
  </si>
  <si>
    <t>175001511324 TEST JIG FOR LCD CONTROLLER CARD</t>
  </si>
  <si>
    <t>ZPSU252600054</t>
  </si>
  <si>
    <t>175302204340 DSP TMS F28377S PCB 01</t>
  </si>
  <si>
    <t>BEL-BLR-NCS</t>
  </si>
  <si>
    <t>ZPSU252600029</t>
  </si>
  <si>
    <t>175325200130 PCB ASSY-SENSOR INTERFACE 06</t>
  </si>
  <si>
    <t>ZPJ252600827</t>
  </si>
  <si>
    <t>107100001496 COMMUNICATOR PCB ASSY</t>
  </si>
  <si>
    <t>ZPJ252601299</t>
  </si>
  <si>
    <t>ZFG00002619</t>
  </si>
  <si>
    <t>MOD-PSB3010-M2_QFN-56 M.2 CARD-POPULATED PCB</t>
  </si>
  <si>
    <t>ZKSID2627-0165</t>
  </si>
  <si>
    <t>ZPJ252600809</t>
  </si>
  <si>
    <t>107100001471 DIGITAL I/O (F) WITH ISOLATION PCB ASSY</t>
  </si>
  <si>
    <t>ZPJ252600588</t>
  </si>
  <si>
    <t>ZFG00002469</t>
  </si>
  <si>
    <t>TVS_ WG HAR 013 _ WIREHARNESS SUPPORT</t>
  </si>
  <si>
    <t>ZBSID2627-0222</t>
  </si>
  <si>
    <t>ZPSU252600194</t>
  </si>
  <si>
    <t>ZFG00002509</t>
  </si>
  <si>
    <t>170300625447 VIDEO PROCESSING BOARD PCB ASSY.04</t>
  </si>
  <si>
    <t>ZBSID2627-0202</t>
  </si>
  <si>
    <t>ZPMW252600101</t>
  </si>
  <si>
    <t>ZPSU252600198</t>
  </si>
  <si>
    <t>BEL-BLR-EM</t>
  </si>
  <si>
    <t>170001043469 SU-FO CABLE</t>
  </si>
  <si>
    <t>ZPSU252600201</t>
  </si>
  <si>
    <t>ZPSU252600253</t>
  </si>
  <si>
    <t>118375937045 AR Ethernet PSB</t>
  </si>
  <si>
    <t>2089829-IN</t>
  </si>
  <si>
    <t xml:space="preserve">ZPJ2526001146
</t>
  </si>
  <si>
    <t>ZFG00002487</t>
  </si>
  <si>
    <t>VOLVO</t>
  </si>
  <si>
    <t>VOLVO GROUP INDIA PRIVATE LIMITED</t>
  </si>
  <si>
    <t>ASM15637-KIT WITH EXTRA FRONT+REAR PANELS (PLAIN)</t>
  </si>
  <si>
    <t>ZKSID2627-0054</t>
  </si>
  <si>
    <t>ZPSU252600193</t>
  </si>
  <si>
    <t>ZFG00002508</t>
  </si>
  <si>
    <t>170300625350 POWER SUPPLY BOARD PCB ASSY</t>
  </si>
  <si>
    <t>ZBSID2627-0080</t>
  </si>
  <si>
    <t>ZPMW252600110</t>
  </si>
  <si>
    <t>ZFG00002596</t>
  </si>
  <si>
    <t>KP2328623-SENSOR PCB</t>
  </si>
  <si>
    <t>ZPSU252600233</t>
  </si>
  <si>
    <t>ZFG00002633</t>
  </si>
  <si>
    <t>118016056472 Splitter Assy(CSAR)</t>
  </si>
  <si>
    <t>ZBSID2627-0015</t>
  </si>
  <si>
    <t>ZPSU252600199</t>
  </si>
  <si>
    <t>ZPJ252600909</t>
  </si>
  <si>
    <t>ZFG00002289</t>
  </si>
  <si>
    <t>FW PCR CONTROLLER PCB 6.2</t>
  </si>
  <si>
    <t>ZPSU252600121</t>
  </si>
  <si>
    <t>111319337007 DE-MATING RC 02</t>
  </si>
  <si>
    <t>ZPSU252600141</t>
  </si>
  <si>
    <t>ZFG00002311</t>
  </si>
  <si>
    <t>175000219575 PCB ASSY (TIME MODULE) 23</t>
  </si>
  <si>
    <t>ZPJ252601281</t>
  </si>
  <si>
    <t>ZFG00002610</t>
  </si>
  <si>
    <t>TI</t>
  </si>
  <si>
    <t>TEXAS INSTRUMENTS (INDIA) PVT LTD</t>
  </si>
  <si>
    <t>TPS537xx VENICE POWER PCBA</t>
  </si>
  <si>
    <t>ZBSID2627-0114</t>
  </si>
  <si>
    <t>ZBSID2627-0017</t>
  </si>
  <si>
    <t>ZPJ252600426</t>
  </si>
  <si>
    <t>141-PCA000432#E FCN-4Q, FABRIC, CONTROLLER AND NETWORK I</t>
  </si>
  <si>
    <t xml:space="preserve"> ZKSID2627-0041</t>
  </si>
  <si>
    <t>ZFG00002440</t>
  </si>
  <si>
    <t>ZKSID2627-0108</t>
  </si>
  <si>
    <t>PDU 80001813_C SINGLE PHASE HPDU KIT ASSEMBLY 24 AMPS (80001813-001)</t>
  </si>
  <si>
    <t>ZPSU252600290</t>
  </si>
  <si>
    <t>118301310095 Master Control &amp; Payload Inter face Card</t>
  </si>
  <si>
    <t>ZPMW252600104</t>
  </si>
  <si>
    <t>INTERFACE  BOARD POPULATED PCB</t>
  </si>
  <si>
    <t>Boards handoverd to hardware team</t>
  </si>
  <si>
    <t>ZPJ252600795</t>
  </si>
  <si>
    <t>107100001349 MASTER CONTROLLER AND SEEKER PCB ASSY.</t>
  </si>
  <si>
    <t>ZPSU252600064</t>
  </si>
  <si>
    <t>ZFG00002036</t>
  </si>
  <si>
    <t>BEL-HYDERABAD</t>
  </si>
  <si>
    <t>118375911728 BITE, PS, &amp; Digital PCB</t>
  </si>
  <si>
    <t>ZPSU252600043</t>
  </si>
  <si>
    <t>ZFG00001917</t>
  </si>
  <si>
    <t>175300633910 SENSOR &amp; SUPPLY CARD-V1</t>
  </si>
  <si>
    <t>ZKSID2627-0037</t>
  </si>
  <si>
    <t>ZPSU252600239</t>
  </si>
  <si>
    <t>ZFG00002689</t>
  </si>
  <si>
    <t>110006134808 RMU 2CH PCB ASSY ENGG AR - 2</t>
  </si>
  <si>
    <t>ZBSID2627-0139</t>
  </si>
  <si>
    <t>ZBSID2627-0115</t>
  </si>
  <si>
    <t>ZPSU252600236</t>
  </si>
  <si>
    <t>ZFG00002636</t>
  </si>
  <si>
    <t>118319511272 DC-Bias PCB Assy (X-DWR PA)</t>
  </si>
  <si>
    <t>ZBSID2627-0036</t>
  </si>
  <si>
    <t>ZBSID2627-0027</t>
  </si>
  <si>
    <t>ZBSID2627-0208</t>
  </si>
  <si>
    <t>ZBSID2627-0137</t>
  </si>
  <si>
    <t>ZPSU252600063</t>
  </si>
  <si>
    <t>ZFG00002035</t>
  </si>
  <si>
    <t>118375911534 1-6 GHz RF PCB</t>
  </si>
  <si>
    <t>ZBSID2627-0002</t>
  </si>
  <si>
    <t>ZPSU252600218</t>
  </si>
  <si>
    <t>112365336895 RESOLVER INTERFACE PCB V2.0</t>
  </si>
  <si>
    <t>ZPJ252601298</t>
  </si>
  <si>
    <t>ZFG00002618</t>
  </si>
  <si>
    <t>PSB3BASE1-BASE BOARD INDUSTRIAL R2-POPULATED PCB</t>
  </si>
  <si>
    <t>ZKSID2627-0206</t>
  </si>
  <si>
    <t>AMIDC-PO-FY26-00577</t>
  </si>
  <si>
    <t>ZPJ252600668</t>
  </si>
  <si>
    <t>ZFG00002217</t>
  </si>
  <si>
    <t>AMIDC</t>
  </si>
  <si>
    <t>AMIDC AUTOMATION TECHNOLOGIES PRIVATE LIMITED</t>
  </si>
  <si>
    <t>HIGH POWER BOARD-POPULATED PRINTED CIRCUIT BOARD</t>
  </si>
  <si>
    <t>ZKSID2627-0043</t>
  </si>
  <si>
    <t>ZPSU252600134</t>
  </si>
  <si>
    <t>111010508504 USBL CARD</t>
  </si>
  <si>
    <t>ZPJ2526001158</t>
  </si>
  <si>
    <t>ZFG00003086</t>
  </si>
  <si>
    <t>STANDBY PCB -POPULATED PCB</t>
  </si>
  <si>
    <t>ZKSID2627-0211</t>
  </si>
  <si>
    <t>ZPSU252600024</t>
  </si>
  <si>
    <t>ZFG00001890</t>
  </si>
  <si>
    <t>BEL-GHAZIABAD</t>
  </si>
  <si>
    <t>142001583256 NETWORK ACCELERATOR CARD 01</t>
  </si>
  <si>
    <t>Qty-126#  Testing Fail Under Analysis - TE(Debug)</t>
  </si>
  <si>
    <t>UI/PO/24-25/00017</t>
  </si>
  <si>
    <t>ZPJ24250310</t>
  </si>
  <si>
    <t>ZFG00000945</t>
  </si>
  <si>
    <t>UI BRIDGE</t>
  </si>
  <si>
    <t>UI BRIDGE SOLUTIONS PRIVATE LIMITED</t>
  </si>
  <si>
    <t>AKASHA BOARD - COMPONENT PROCUREMENT</t>
  </si>
  <si>
    <t>ZKSID2627-0216</t>
  </si>
  <si>
    <t>UI/PO/24-25/00027</t>
  </si>
  <si>
    <t>AKASHA BOARD - BARE PCB</t>
  </si>
  <si>
    <t>ZKSID2627-0250</t>
  </si>
  <si>
    <t>ZPSU252600096</t>
  </si>
  <si>
    <t>ZFG00002161</t>
  </si>
  <si>
    <t>110005357741 SM-MAIN-PCB ASSY ( SDR TAC ) 10</t>
  </si>
  <si>
    <t>ZPSU252600126</t>
  </si>
  <si>
    <t>ZPJ252600906</t>
  </si>
  <si>
    <t>ZFG00002286</t>
  </si>
  <si>
    <t>FW PCR LED PCB 6.0</t>
  </si>
  <si>
    <t>ZPSU252600223</t>
  </si>
  <si>
    <t>175305206781 ETHERNET TO SERIAL CONVERTOR CARD</t>
  </si>
  <si>
    <t>Test fail</t>
  </si>
  <si>
    <t>MAC- Testing in process</t>
  </si>
  <si>
    <t>ZBSID2627-0123</t>
  </si>
  <si>
    <t>ZPJ252600677</t>
  </si>
  <si>
    <t>ZFG00002185</t>
  </si>
  <si>
    <t>POWER SUPPLY</t>
  </si>
  <si>
    <t>ZPJ252600913</t>
  </si>
  <si>
    <t>ZFG00002293</t>
  </si>
  <si>
    <t>FUEL GAUGE PCB 2.0</t>
  </si>
  <si>
    <t>ZPMW252600090</t>
  </si>
  <si>
    <t>CARRIER BOARD – COMPONENT PROCUREMENT</t>
  </si>
  <si>
    <t>ZPJ252600807</t>
  </si>
  <si>
    <t>107100001469 ANALOG (F) INTERFACE PCB ASSY</t>
  </si>
  <si>
    <t>ZPJ2526001020</t>
  </si>
  <si>
    <t>BGA RE-BALLING SUPPORT</t>
  </si>
  <si>
    <t>ZPJ252600373</t>
  </si>
  <si>
    <t>RELIANCE</t>
  </si>
  <si>
    <t>RELIANCE JIO INFOCOMM LIMITED</t>
  </si>
  <si>
    <t>SYSTEM ASSY 5G NR MMWAVE_JITZEF2ODC02</t>
  </si>
  <si>
    <t>170001042693 SU FO HARNESS</t>
  </si>
  <si>
    <t xml:space="preserve">ZPJ252600912
</t>
  </si>
  <si>
    <t>ZFG00002292</t>
  </si>
  <si>
    <t>FWD STATUS INDICATOR PCB 4.1</t>
  </si>
  <si>
    <t>ZPSU252600129</t>
  </si>
  <si>
    <t>111010531687 TSAS - POWER AMPLIFIER CARD</t>
  </si>
  <si>
    <t>ZPMW252600117</t>
  </si>
  <si>
    <t>MOD-PSB3014-M2_BGA-87 M.2 CARD-POPULATED PCB</t>
  </si>
  <si>
    <t>ZPJ2526001059</t>
  </si>
  <si>
    <t>BI</t>
  </si>
  <si>
    <t>BRAKES INDIA PRIVATE LIMITED</t>
  </si>
  <si>
    <t>DDAS MAIN BOARD - ASSEMBLY SUPPORT</t>
  </si>
  <si>
    <t>ZPJ24251058</t>
  </si>
  <si>
    <t>OTHER CHARGES</t>
  </si>
  <si>
    <t>ZPSU252600070</t>
  </si>
  <si>
    <t xml:space="preserve">ZFG00002049
</t>
  </si>
  <si>
    <t>144000159034 RXOI PCB (IM)</t>
  </si>
  <si>
    <t>NRE CHARGES FOR 141-PCA000432#E</t>
  </si>
  <si>
    <t>ZKSID2627-0104</t>
  </si>
  <si>
    <t>A002184061</t>
  </si>
  <si>
    <t>ZPJ252600780</t>
  </si>
  <si>
    <t>HONEYWELL INTERNATIONAL (INDIA) PVT LTD</t>
  </si>
  <si>
    <t>ON SEMI ASSEMBLY SUPPORT</t>
  </si>
  <si>
    <t>ZPJ252600853</t>
  </si>
  <si>
    <t>107100001571 AKASH OC CARRIER PCB ASSEMBLY</t>
  </si>
  <si>
    <t>ZPJ252601201</t>
  </si>
  <si>
    <t>TPS1681_ZEBRA_VAL -PCBA</t>
  </si>
  <si>
    <t>ZBSID2627-0028</t>
  </si>
  <si>
    <t>NRE CHARGES FOR TPS1681</t>
  </si>
  <si>
    <t>ZBSID2627-0062</t>
  </si>
  <si>
    <t>N/A</t>
  </si>
  <si>
    <t>ZPJ252600810</t>
  </si>
  <si>
    <t>107100001473 DDRM CONTROL PCB ASSY.</t>
  </si>
  <si>
    <t>ZPJ252601308</t>
  </si>
  <si>
    <t>5M2210ZF256I5-REWORK SUPPORT</t>
  </si>
  <si>
    <t>IMX952 BOARD - REWORK SUPPORT</t>
  </si>
  <si>
    <t>ZBSID2627-0004</t>
  </si>
  <si>
    <t>ZPJ252600806</t>
  </si>
  <si>
    <t>107100001468 SERIAL ISOLATION PCB ASSY</t>
  </si>
  <si>
    <t>ZKSID2627-0155</t>
  </si>
  <si>
    <t>MALAYSIA</t>
  </si>
  <si>
    <t>ZPMW252600021</t>
  </si>
  <si>
    <t>ARIA</t>
  </si>
  <si>
    <t>AESCOMED (ARIA INNOVATIONS)</t>
  </si>
  <si>
    <t>PCB ASSEMBLY SUPPORT FOR MAIN BOARD</t>
  </si>
  <si>
    <t>Need Confirmation Priyanka</t>
  </si>
  <si>
    <t>ZPSU252600164</t>
  </si>
  <si>
    <t>ZFG00002356</t>
  </si>
  <si>
    <t>112361500933 PDU CONTROL CARD 09</t>
  </si>
  <si>
    <t>ZBSID2627-0025</t>
  </si>
  <si>
    <t>ZPJ252600819</t>
  </si>
  <si>
    <t>107100001484 INTERLOCKS AND EM BRAKE CONTROL CIRCUITS PCB ASSY.</t>
  </si>
  <si>
    <t>PO-0142</t>
  </si>
  <si>
    <t>ZPMW252600095</t>
  </si>
  <si>
    <t>AESCOMED HEALTHCARE SDN.BHD</t>
  </si>
  <si>
    <t>NRE CHARGES FOR INFUSION PUMP_FRONT PANEL AND MAIN PCB BOARD_ASSEMBLY</t>
  </si>
  <si>
    <t>Need Conformation Mr. Suri</t>
  </si>
  <si>
    <t>IN5310-P024713</t>
  </si>
  <si>
    <t>ZPJ24250137</t>
  </si>
  <si>
    <t>LRMS-62376 REWORK CHARGES</t>
  </si>
  <si>
    <t>Shipped With DC W/F invoice ( Hardware testing )- ARIA</t>
  </si>
  <si>
    <t>ZPJ252600801</t>
  </si>
  <si>
    <t>107100001358 BHMI RELAY PCB ASSY</t>
  </si>
  <si>
    <t>ZPJ2526001060</t>
  </si>
  <si>
    <t>IR BOARD - ASSEMBLY SUPPORT</t>
  </si>
  <si>
    <t>ZPSU252600234</t>
  </si>
  <si>
    <t>ZFG00002634</t>
  </si>
  <si>
    <t>118319511078 Fwd Detector PCB Assy (X-DWR PA)</t>
  </si>
  <si>
    <t>ZBSID2627-0009</t>
  </si>
  <si>
    <t>ZPSU252600028</t>
  </si>
  <si>
    <t>175329200216 PCB ASSY-MEMORY UNIT.2 06</t>
  </si>
  <si>
    <t>ZPJ252600811</t>
  </si>
  <si>
    <t>107100001476 AMPLIFIER POWER AND DYNAMIC BRAKE CONTROL PCB ASSY</t>
  </si>
  <si>
    <t>COMPONENT CHARGES FOR INFUSION PUMP REV C</t>
  </si>
  <si>
    <t>ZPSU252600041</t>
  </si>
  <si>
    <t>ZFG00001915</t>
  </si>
  <si>
    <t>116301203463 PCB ASSY DD RX I/F CARD</t>
  </si>
  <si>
    <t>ZPSU252600042</t>
  </si>
  <si>
    <t>ZFG00001916</t>
  </si>
  <si>
    <t>116305700480 PCB ASSY DD TX I/F CARD</t>
  </si>
  <si>
    <t>ZPJ252600826</t>
  </si>
  <si>
    <t>107100001495 RELAY PCB ASSY.</t>
  </si>
  <si>
    <t>ZPJ252600797</t>
  </si>
  <si>
    <t>107100001354 24V POWER SUPPLY PCB ASSY.</t>
  </si>
  <si>
    <t>ZPJ252600808</t>
  </si>
  <si>
    <t>107100001470 VME POWER SUPPLY PCB ASSY</t>
  </si>
  <si>
    <t>ZPJ252600908</t>
  </si>
  <si>
    <t>ZFG00002288</t>
  </si>
  <si>
    <t>MPS PCB 3.2</t>
  </si>
  <si>
    <t>ZPJ252600815</t>
  </si>
  <si>
    <t>107100001480 CCM - MICROCONTROLLER SENSING AND DIAGNOSTIC PCB ASSY.</t>
  </si>
  <si>
    <t>ZPJ252600368</t>
  </si>
  <si>
    <t>141-PCA000306#L ELECTRICAL ASSEMBLY BP1400NG_2U-HW, Ba</t>
  </si>
  <si>
    <t>Yet to confirm - Suri</t>
  </si>
  <si>
    <t>ZPJ252600838</t>
  </si>
  <si>
    <t>107100001387 LEVEL SENSOR PROCESSING PCB ASSY.</t>
  </si>
  <si>
    <t>ZPSU252600168</t>
  </si>
  <si>
    <t>UPDATED_RF-IF_BOM</t>
  </si>
  <si>
    <t>ZPSU252600235</t>
  </si>
  <si>
    <t>ZFG00002635</t>
  </si>
  <si>
    <t>118319511175 Rev Detector PCB Assy (X-DWR PA)</t>
  </si>
  <si>
    <t>ZBSID2627-0010</t>
  </si>
  <si>
    <t>ZPJ252600831</t>
  </si>
  <si>
    <t>107100001338 26V/300W DC-DC CONVERTER PCB ASSY</t>
  </si>
  <si>
    <t>ZPJ252600798</t>
  </si>
  <si>
    <t>107100001355 PAHM CONTROL PCB ASSY.</t>
  </si>
  <si>
    <t>ZPJ252600840</t>
  </si>
  <si>
    <t>107100001486 RELAY PCB ASSY</t>
  </si>
  <si>
    <t>IN5310-P030346</t>
  </si>
  <si>
    <t>ZPJ252601218</t>
  </si>
  <si>
    <t>ADAPTER D4 DIODE ISSUE</t>
  </si>
  <si>
    <t>ZBSID2627-0070</t>
  </si>
  <si>
    <t>ZBSID2627-0152</t>
  </si>
  <si>
    <t>ZBSID2627-0192</t>
  </si>
  <si>
    <t>IN5310-P031624</t>
  </si>
  <si>
    <t>REWORK FOR ADAPTER D5 DIODE</t>
  </si>
  <si>
    <t>ZKSID2627-0215</t>
  </si>
  <si>
    <t>ZPJ24251063</t>
  </si>
  <si>
    <t>ZPMW252600087</t>
  </si>
  <si>
    <t>ZFG00002492</t>
  </si>
  <si>
    <t>LASER DIODE POPULATED PCB</t>
  </si>
  <si>
    <t>ZPJ252600845</t>
  </si>
  <si>
    <t>107100001505 CURRENT SENSOR PCB ASSY</t>
  </si>
  <si>
    <t>ZPJ252600704</t>
  </si>
  <si>
    <t>613-PCA000010#L _ASSEMBLY SUPPORT</t>
  </si>
  <si>
    <t>ZPJ252600817</t>
  </si>
  <si>
    <t>107100001482 SEQUENCING INTERLOCK AND ALLIED CIRCUITS PCB ASSY.</t>
  </si>
  <si>
    <t>ZPJ252600705</t>
  </si>
  <si>
    <t>613-PCA000011#L _ASSEMBLY SUPPORT</t>
  </si>
  <si>
    <t>ZPJ252600824</t>
  </si>
  <si>
    <t>107100001493 POWER SUPPLY PCB ASSY.</t>
  </si>
  <si>
    <t>ZPJ252600802</t>
  </si>
  <si>
    <t>107100001375 MSU 5V/50W POWER SUPPLY PCB ASSY.</t>
  </si>
  <si>
    <t>ZPJ252601310</t>
  </si>
  <si>
    <t>PCB ASSEMBLY SUPPORT FOR 657-PCA000022#L </t>
  </si>
  <si>
    <t>ZKSID2627-0048</t>
  </si>
  <si>
    <t>ZPJ252600816</t>
  </si>
  <si>
    <t>107100001481 EM BRAKE DRIVER &amp; AMPLIFIER DISABLE COMMAND GENERATOR PCB ASSY.</t>
  </si>
  <si>
    <t>ZPJ252600814</t>
  </si>
  <si>
    <t>107100001479 EM BRAKE CONTROL PCB ASSY</t>
  </si>
  <si>
    <t>ZPMW252600022</t>
  </si>
  <si>
    <t>PCB ASSEMBLY SUPPORT FOR FRONT PANEL BOARD</t>
  </si>
  <si>
    <t>IN5310-P029803</t>
  </si>
  <si>
    <t>ZPJ252600948</t>
  </si>
  <si>
    <t>JIRA PARTNER LRMS-87557 -SSD BGA rework-Rework support for Biwin_X570_1TB_PCIe_Gen5_cSSD</t>
  </si>
  <si>
    <t>ZKSID2627-0088</t>
  </si>
  <si>
    <t>JIRA PARTNER LRMS-87557 -SSD BGA rework-Rework 
support for Corsair_MP700_XT_1TB_PCIe_Gen5_cSSD</t>
  </si>
  <si>
    <t>ZKSID2627-0089</t>
  </si>
  <si>
    <t>316-BGA INTERPOSER BOARD REWORK</t>
  </si>
  <si>
    <t>ZPSU252600030</t>
  </si>
  <si>
    <t>175321201014 PCB ASSY-LOGIC CIRCUIT -4 06</t>
  </si>
  <si>
    <t>ZPJ252600800</t>
  </si>
  <si>
    <t>107100001357 BHMI POWER SUPPLY PCB ASSY</t>
  </si>
  <si>
    <t>ZPSU252600034</t>
  </si>
  <si>
    <t>175321200917 PCB ASSY-LOGIC CIRCUIT -3 03</t>
  </si>
  <si>
    <t>ZPJ24251416</t>
  </si>
  <si>
    <t>STENCIL PRICE FOR 2.2-18GHz RX &amp; TX BOARD</t>
  </si>
  <si>
    <t>ZPSU252600207</t>
  </si>
  <si>
    <t>DESIGN OF ARINC-4F JMT RECP TO 4LC FO MM</t>
  </si>
  <si>
    <t>ZPJ252600818</t>
  </si>
  <si>
    <t>107100001483 POWER SUPPLY PCB ASSY.</t>
  </si>
  <si>
    <t>ZPSU252600031</t>
  </si>
  <si>
    <t>175328200534 PCB ASSY-AMPLIFIER BOARD 08</t>
  </si>
  <si>
    <t xml:space="preserve">ZPJ252600614
</t>
  </si>
  <si>
    <t>AMD</t>
  </si>
  <si>
    <t>AMD INDIA PVT.LTD</t>
  </si>
  <si>
    <t>BGA SOC-H914 / DM-REWORK SUPPORT</t>
  </si>
  <si>
    <t>ZPJ252600736</t>
  </si>
  <si>
    <t>999-BEC000569-E_ASSEMBLY SUPPORT  </t>
  </si>
  <si>
    <t>ZKSID2627-0180</t>
  </si>
  <si>
    <t>ZPJ252600825</t>
  </si>
  <si>
    <t>107100001494 SIGNAL CONDITIONING PCB ASSY.</t>
  </si>
  <si>
    <t>ZPJ252600849</t>
  </si>
  <si>
    <t>107100001515 RRU SEEKER RELAY PCB ASSY.</t>
  </si>
  <si>
    <t>ZPJ252600593</t>
  </si>
  <si>
    <t>STELLANTIS</t>
  </si>
  <si>
    <t>MICROCONTROLLER BGA REWORK</t>
  </si>
  <si>
    <t>ZPSU252600178</t>
  </si>
  <si>
    <t>DESIGN OF SU FO CABLE</t>
  </si>
  <si>
    <t>IN619000031232</t>
  </si>
  <si>
    <t>ZPJ252600540</t>
  </si>
  <si>
    <t>REWORK SUPPORT FOR SILICON REBALLING</t>
  </si>
  <si>
    <t>ZPSU252600179</t>
  </si>
  <si>
    <t>ZPSU252600108</t>
  </si>
  <si>
    <t>110005897061 BB1 PCB ASSY 01</t>
  </si>
  <si>
    <t>ZPSU252600180</t>
  </si>
  <si>
    <t>DESIGN OF PU-MC Arinc Video Cable</t>
  </si>
  <si>
    <t>PO-0173</t>
  </si>
  <si>
    <t>MEDICAL INFUSION PUMP- CABLE HARNESS</t>
  </si>
  <si>
    <t>ZPJ24251294</t>
  </si>
  <si>
    <t>REWORK CHARGES FOR 653-PCA000005-L</t>
  </si>
  <si>
    <t>IN619000013048</t>
  </si>
  <si>
    <t>ZPJ252600050</t>
  </si>
  <si>
    <t>REWORK SUPPORT FOR BGA_998874</t>
  </si>
  <si>
    <t>ZPSU252600032</t>
  </si>
  <si>
    <t>175329200119 PCB ASSY-MEMORY UNIT.1 07</t>
  </si>
  <si>
    <t>ZPJ252600828</t>
  </si>
  <si>
    <t>107100001511 TEMPERATURE SENSING PCB</t>
  </si>
  <si>
    <t>ZPJ252600646-1</t>
  </si>
  <si>
    <t>REWORK CHARGES FOR DD901183-6</t>
  </si>
  <si>
    <t>ZPMW252600096</t>
  </si>
  <si>
    <t>ZPJ252600850</t>
  </si>
  <si>
    <t>107100001524 DIODE PCB ASSY.</t>
  </si>
  <si>
    <t>ZPJ252600823</t>
  </si>
  <si>
    <t>107100001490 +/-15V, 6W POWER SUPPLY PCB ASSY.</t>
  </si>
  <si>
    <t>ZPJ252600905</t>
  </si>
  <si>
    <t>ISYRIUS</t>
  </si>
  <si>
    <t>ISYRIUS ENGINEERING UG</t>
  </si>
  <si>
    <t>DELTA COMPONENT SUPPORT  FOR32BITMCU_CAN CONTROLLER</t>
  </si>
  <si>
    <t>ZPJ252600792</t>
  </si>
  <si>
    <t>107100001339 OVER VOLTAGE PROTECTION PCB ASSY.</t>
  </si>
  <si>
    <t>ZPJ252600278</t>
  </si>
  <si>
    <t>REWORK  CHARGES  FOR  170-PCA000594-E</t>
  </si>
  <si>
    <t>IN619000048492</t>
  </si>
  <si>
    <t>ZPJ2526001078</t>
  </si>
  <si>
    <t>IC MOUNT-REWORK SUPPORT</t>
  </si>
  <si>
    <t>ZPJ252600841</t>
  </si>
  <si>
    <t>107100001487 SNUBBER PCB ASSY</t>
  </si>
  <si>
    <t>ZKSID2627-0154</t>
  </si>
  <si>
    <t>ZPSU252600192</t>
  </si>
  <si>
    <t>118309305611 Filter (L-Band PA for Radio)</t>
  </si>
  <si>
    <t>ZPJ24250033</t>
  </si>
  <si>
    <t>ZFG00000877</t>
  </si>
  <si>
    <t xml:space="preserve">BEL-MAC </t>
  </si>
  <si>
    <t>170000679137 DRIVER BOARD ADAPTOR PCB ASSY 06</t>
  </si>
  <si>
    <t>N257004663</t>
  </si>
  <si>
    <t>ZPJ252600160</t>
  </si>
  <si>
    <t>MARVELL</t>
  </si>
  <si>
    <t>MARVELL INDIA PRIVATE LIMITED</t>
  </si>
  <si>
    <t>REWORK CHARGE FOR RAPTOR2_2251_F1</t>
  </si>
  <si>
    <t>TROFFER LED POWER SUPPLY BOARD</t>
  </si>
  <si>
    <t>ZSPJ25I19-003</t>
  </si>
  <si>
    <t>EXCELFORE</t>
  </si>
  <si>
    <t>EXCELFORE CORPORATION</t>
  </si>
  <si>
    <t>MEDIA CONVERETER PLATFORM</t>
  </si>
  <si>
    <t>ZPSU252600055</t>
  </si>
  <si>
    <t>IC REPLACEMENT 437420470248 P1(HUB&amp;CBEU)</t>
  </si>
  <si>
    <t>ZPSU252600139</t>
  </si>
  <si>
    <t>170000587472 HARNESS,VPB-PSB VOLT LINES 03</t>
  </si>
  <si>
    <t>ZPJ24251492</t>
  </si>
  <si>
    <t>IC REPLACEMENT 437911810168 U21 (EC)</t>
  </si>
  <si>
    <t>ZPJ24251584</t>
  </si>
  <si>
    <t>112306223155 UP-LINK RECEIVER CARD (IAM MKII)</t>
  </si>
  <si>
    <t>ZBSID2627-0237</t>
  </si>
  <si>
    <t>ZSPJ24I44026-9</t>
  </si>
  <si>
    <t>OSRAM LED</t>
  </si>
  <si>
    <t>ZSPJ25I26-006</t>
  </si>
  <si>
    <t>HMI DISPLAY CONNECTOR</t>
  </si>
  <si>
    <t>ZSPJ24I01040</t>
  </si>
  <si>
    <t>HYGROMETER_BME SENSOR</t>
  </si>
  <si>
    <t>ZSPJ25I15001</t>
  </si>
  <si>
    <t>VERSAL</t>
  </si>
  <si>
    <t>VERSAL AI EDGE _ZOSFA784-SOM</t>
  </si>
  <si>
    <t>ZSPJ24I41023</t>
  </si>
  <si>
    <t>INS CLUSTER</t>
  </si>
  <si>
    <t>ZSPJ25I15002</t>
  </si>
  <si>
    <t>VERSAL AI EDGE_ZOSFA784-CARRIER</t>
  </si>
  <si>
    <t>ZSPJ24E43025</t>
  </si>
  <si>
    <t>RF SYNTHESIZER ASSEMBLY (INTERNAL PROJECT)</t>
  </si>
  <si>
    <t>ZSPJ24I44026-7</t>
  </si>
  <si>
    <t>TROFFER LED_PIR SENSOR</t>
  </si>
  <si>
    <t>ZSPJ24I44026-8</t>
  </si>
  <si>
    <t>TROFFER LED DUST SENSOR</t>
  </si>
  <si>
    <t>ZPSU252600112</t>
  </si>
  <si>
    <t>RF_V1.1</t>
  </si>
  <si>
    <t>118000462558 HOUSING HELICOIL SA LNA</t>
  </si>
  <si>
    <t>118000616206 DC Cable - Phase Trimm-Ctlrs(S-Band LNA)</t>
  </si>
  <si>
    <t>118300605778 RF Hybrid PCB-02 Assy</t>
  </si>
  <si>
    <t>118000616109 DC Cable - PS+Ctlrs (S-Band LNA)</t>
  </si>
  <si>
    <t>ZPJ2526001012</t>
  </si>
  <si>
    <t>BROSE__PMSM_V2.0</t>
  </si>
  <si>
    <t>CARRIER BOARD-POPULATED PCB</t>
  </si>
  <si>
    <t>ZPSU252600258</t>
  </si>
  <si>
    <t>112319378295 DIGITAL RECEIVER PCB ASSEMBLY</t>
  </si>
  <si>
    <t>ZBSID2627-0086</t>
  </si>
  <si>
    <t>ZPSU252600260</t>
  </si>
  <si>
    <t>143312200211 SIGNAL PROCESSOR CARD(ASLESHA) 15</t>
  </si>
  <si>
    <t>118375912213 1-6 GHz HPF PCB Assy</t>
  </si>
  <si>
    <t>ZPSU252600262</t>
  </si>
  <si>
    <t>110005308853 BB1 MAIN CARD ASSY 17</t>
  </si>
  <si>
    <t>ZPJ252601343</t>
  </si>
  <si>
    <t>PCB ASSEMBLY SUPPORT FOR 170-PCA000379#L</t>
  </si>
  <si>
    <t>ZKSID2627-0047</t>
  </si>
  <si>
    <t>ZPSU252600263</t>
  </si>
  <si>
    <t>118305248974 BASE PCB RUGGED COMPUTER</t>
  </si>
  <si>
    <t>ZPSU252600264</t>
  </si>
  <si>
    <t>112319385376 10MHz TO 120MHz CONVERTR MODULE PCB ASSY</t>
  </si>
  <si>
    <t>ZBSID2627-0071</t>
  </si>
  <si>
    <t>AMIDC-PO-FY26-00533</t>
  </si>
  <si>
    <t>ZPJ252601357</t>
  </si>
  <si>
    <t>ZFG00002757</t>
  </si>
  <si>
    <t>PWR0101_MECH POWER BOARD</t>
  </si>
  <si>
    <t>ZKSID2627-0079</t>
  </si>
  <si>
    <t>ZPJ252601369</t>
  </si>
  <si>
    <t>AWRL6432 _REBALLING SUPPORT</t>
  </si>
  <si>
    <t>ZBSID2627-0029</t>
  </si>
  <si>
    <t>ZPSU252600270</t>
  </si>
  <si>
    <t>175305202125 CONNECTOR PCB 19-PIN</t>
  </si>
  <si>
    <t>ZPSU252600271</t>
  </si>
  <si>
    <t>175305202222 CONNECTOR PCB 12-PIN 01</t>
  </si>
  <si>
    <t>ZBSID2627-0113</t>
  </si>
  <si>
    <t>ZPSU252600272</t>
  </si>
  <si>
    <t>ZFG00002947</t>
  </si>
  <si>
    <t>110005357935 MOTHER BOARD SDR-TAC ENGG. 17</t>
  </si>
  <si>
    <t>ZBSID2627-0227</t>
  </si>
  <si>
    <t>ZPSU252600229</t>
  </si>
  <si>
    <t>118300320016 Power Supply Card_EOP_SSO</t>
  </si>
  <si>
    <t xml:space="preserve">Boards shipped with dc </t>
  </si>
  <si>
    <t>ZPSU252600273</t>
  </si>
  <si>
    <t>143033259833 PS Active ANT-ADSB</t>
  </si>
  <si>
    <t>170300601779 POWER SUPPLY CONTROL CARD</t>
  </si>
  <si>
    <t>ZPSU252600274</t>
  </si>
  <si>
    <t>143034090347 BACKPLANE FOR MK-XIIA TRANSPONDER 02</t>
  </si>
  <si>
    <t>PTH-incoming shortage</t>
  </si>
  <si>
    <t>ZPJ252601400</t>
  </si>
  <si>
    <t>XWR3966P_HIGHSPEED CHAR_BOARD_REV1.0 - PCBA</t>
  </si>
  <si>
    <t xml:space="preserve">XWR3966P_HIGHSPEED CHAR_BOARD_REV1.0 -NRE CHARGES </t>
  </si>
  <si>
    <t>ZBSID2627-0214</t>
  </si>
  <si>
    <t>ZPSU252600277</t>
  </si>
  <si>
    <t>112003539311 PCB ASSY-EMI FILTER 06</t>
  </si>
  <si>
    <t>ZPSU252600278</t>
  </si>
  <si>
    <t>118016048712 ASR_MS_control card</t>
  </si>
  <si>
    <t>ZPSU252600279</t>
  </si>
  <si>
    <t>118315401673 ASR_IFDC PCB ASSY</t>
  </si>
  <si>
    <t>ZPSU252600280</t>
  </si>
  <si>
    <t>118315402255 ASR_UPC-ASSY</t>
  </si>
  <si>
    <t>ZPSU252600281</t>
  </si>
  <si>
    <t>118315403710 ASR_MSG_ASSY......04</t>
  </si>
  <si>
    <t>ZPSU252600282</t>
  </si>
  <si>
    <t>ZFG00002923</t>
  </si>
  <si>
    <t>112361555738 SERVO CONTROLLER JTAG PCB</t>
  </si>
  <si>
    <t>ZBSID2627-0041</t>
  </si>
  <si>
    <t>ZPSU252600283</t>
  </si>
  <si>
    <t>ZFG00002920</t>
  </si>
  <si>
    <t>112361555835 SERVO CONTROLLER TEST JIG PCB</t>
  </si>
  <si>
    <t>ZBSID2627-0098</t>
  </si>
  <si>
    <t>ZPSU252600287</t>
  </si>
  <si>
    <t>112311305373 S.P CARD ASSY 20</t>
  </si>
  <si>
    <t>ZPSU252600284</t>
  </si>
  <si>
    <t>110005709269 Integrated SP-ASR 05</t>
  </si>
  <si>
    <t>ZPSU252600285</t>
  </si>
  <si>
    <t>112319384988 OTRM GROUP CONTROLLER PCBASSEMBLY 02</t>
  </si>
  <si>
    <t>ZBSID2627-0051</t>
  </si>
  <si>
    <t>CTI/ASM/PO/446/25-26</t>
  </si>
  <si>
    <t>ZPJ252601424</t>
  </si>
  <si>
    <t>ZFG00002873</t>
  </si>
  <si>
    <t>CORNET</t>
  </si>
  <si>
    <t>CORNET TECHNOLOGY (INDIA) PRIVATE LIMITED</t>
  </si>
  <si>
    <t>C21010A - ESM POPULATED PCB</t>
  </si>
  <si>
    <t>ZKSID2627-0177</t>
  </si>
  <si>
    <t>ZKSID2627-0259</t>
  </si>
  <si>
    <t>ZPJ252601438</t>
  </si>
  <si>
    <t>PCB ASSEMBLY SUPPORT FOR 613-PCA000012#L</t>
  </si>
  <si>
    <t>ZKSID2627-0020</t>
  </si>
  <si>
    <t>ZPJ252601439</t>
  </si>
  <si>
    <t xml:space="preserve">PCB ASSEMBLY SUPPORT FOR 613-PCA000013#L </t>
  </si>
  <si>
    <t>ZPSU252600288</t>
  </si>
  <si>
    <t>111010407236 BUS COUPLER ASSY 02</t>
  </si>
  <si>
    <t>ZPSU252600289</t>
  </si>
  <si>
    <t>111010471450 BUS COUPLER MODULE 02</t>
  </si>
  <si>
    <t>ZPJ252601440</t>
  </si>
  <si>
    <t xml:space="preserve">PCB ASSEMBLY SUPPORT FOR 655-PCA000012#L </t>
  </si>
  <si>
    <t>ZKSID2627-0038</t>
  </si>
  <si>
    <t>ZPSU252600295</t>
  </si>
  <si>
    <t>175330200189 CU POWER SUPPLY PCB 03</t>
  </si>
  <si>
    <t>ZPSU252600296</t>
  </si>
  <si>
    <t>175302203758 CMU PROCESSOR PCB(FH155) 13</t>
  </si>
  <si>
    <t>ZPSU252600297</t>
  </si>
  <si>
    <t>JAPAN</t>
  </si>
  <si>
    <t>ZPMW252600126</t>
  </si>
  <si>
    <t>NIPPON</t>
  </si>
  <si>
    <t>NIPPON POP RIVETS AND FASTENERS LTD</t>
  </si>
  <si>
    <t>21B109402_R2 CM20 MODILE</t>
  </si>
  <si>
    <t>ZPMW252600127</t>
  </si>
  <si>
    <t>21R210501_R1 TRIGGER SWITCH HARNESS ASSEMBLY</t>
  </si>
  <si>
    <t>ZPMW252600128</t>
  </si>
  <si>
    <t>21B109405_R1 CABLE FLEX ASM BARCODE/CM20</t>
  </si>
  <si>
    <t>ZPMW252600129</t>
  </si>
  <si>
    <t>21C106503_R1 HEAD LIGHT ASSEMBLY BB30</t>
  </si>
  <si>
    <t>ZPMW252600130</t>
  </si>
  <si>
    <t>21B109701_R1 LOAD CELL BOARD CABLE ASM</t>
  </si>
  <si>
    <t>ZPMW252600131</t>
  </si>
  <si>
    <t>21B109804_R2 ADD LED AND SPEAKER ASSY</t>
  </si>
  <si>
    <t>ZPMW252600132</t>
  </si>
  <si>
    <t xml:space="preserve">
21C106505_R2 IM20 CABLE</t>
  </si>
  <si>
    <t>ZPMW252600133</t>
  </si>
  <si>
    <t>21B109404_R2 MOTOR HALL BOARD ASM</t>
  </si>
  <si>
    <t>ZPMW252600134</t>
  </si>
  <si>
    <t>21R210610_R0 CRYSTALFONTZ DISPLAY ASM</t>
  </si>
  <si>
    <t>ZPMW252600135</t>
  </si>
  <si>
    <t>21B109600_R2 IM20 MODULE ASSY</t>
  </si>
  <si>
    <t>ZPSU252600291</t>
  </si>
  <si>
    <t>143032013286 MDA1 TX 06</t>
  </si>
  <si>
    <t>ZPSU252600292</t>
  </si>
  <si>
    <t>143032013383 MDA2 TX 06</t>
  </si>
  <si>
    <t>ZPSU252600293</t>
  </si>
  <si>
    <t>143032013480 MDB2 TX 06</t>
  </si>
  <si>
    <t>ZPSU252600294</t>
  </si>
  <si>
    <t>170305145162 ENVB_Video Processing Board</t>
  </si>
  <si>
    <t>ZPJ252600620</t>
  </si>
  <si>
    <t>INTERNAL ZETTAONE PROJECT</t>
  </si>
  <si>
    <t>DEVICE INSTRUMENTAL VALIDATION OF CONCEPT AND VERIFY FEASIBILITY(C&amp;F)</t>
  </si>
  <si>
    <t>ZPJ252601447</t>
  </si>
  <si>
    <t xml:space="preserve">SERVICE </t>
  </si>
  <si>
    <t>PCB ASSEMBLY SUPPORT FOR 183-PCA000004#L REV1.2</t>
  </si>
  <si>
    <t>ZKSID2627-0011</t>
  </si>
  <si>
    <t>NRE CHARGES FOR 183-PCA000004#L REV1.2</t>
  </si>
  <si>
    <t>ZKSID2627-0010</t>
  </si>
  <si>
    <t>ZPJ252600789</t>
  </si>
  <si>
    <t>NRE charges - ZETTAONE TECHNOLOGIES</t>
  </si>
  <si>
    <t>ZPSU252600298</t>
  </si>
  <si>
    <t>ZFG00002954</t>
  </si>
  <si>
    <t>112360002380 TERMINAL BLOCK PCB 02</t>
  </si>
  <si>
    <t>ZBSID2627-0085</t>
  </si>
  <si>
    <t>ZPSU252600299</t>
  </si>
  <si>
    <t>BEL-BLR-CRL</t>
  </si>
  <si>
    <t>995730165292 Video Processing Card for HD ImageSensor</t>
  </si>
  <si>
    <t>VIDEO PROCESSING CARD_SPB  BOARD</t>
  </si>
  <si>
    <t>ZPSU252600300</t>
  </si>
  <si>
    <t>VIDEO PROCESSING CARD_PSB  BOARD</t>
  </si>
  <si>
    <t>ZPSU252600301</t>
  </si>
  <si>
    <t>VPC - DISPLAY ADAPTOR</t>
  </si>
  <si>
    <t>ZPSU252600302</t>
  </si>
  <si>
    <t>VPC - SENSOR ADAPTOR</t>
  </si>
  <si>
    <t>ZPJ252601460</t>
  </si>
  <si>
    <t>PANEL CONVERSION &amp; NTRE CHARGES</t>
  </si>
  <si>
    <t>E2456167</t>
  </si>
  <si>
    <t>ZPJ252601464</t>
  </si>
  <si>
    <t>RM STOCK</t>
  </si>
  <si>
    <t>LEAR</t>
  </si>
  <si>
    <t>LEAR INDIA ENGINEERING LLP(PIEN)</t>
  </si>
  <si>
    <t>REQ #3460655 #1956927 INVITATION(K52363-0002 EVALUATION BOARD)</t>
  </si>
  <si>
    <t>ZKSID2627-0035</t>
  </si>
  <si>
    <t>ZPJ252601465</t>
  </si>
  <si>
    <t>PCB ASSEMBLY SUPPORT FOR 140-PCA000222#L</t>
  </si>
  <si>
    <t>ZKSID2627-0114</t>
  </si>
  <si>
    <t>NRE CHARGES FOR 140-PCA000222#L</t>
  </si>
  <si>
    <t>ZKSID2627-0115</t>
  </si>
  <si>
    <t>A002284468</t>
  </si>
  <si>
    <t>ZPJ252601467</t>
  </si>
  <si>
    <t>ZFG00002779</t>
  </si>
  <si>
    <t xml:space="preserve">ACE COMPACT_88002785-4005 ASSEMBLY
 </t>
  </si>
  <si>
    <t xml:space="preserve"> ZBSID2627-0136</t>
  </si>
  <si>
    <t>ZPJ252601473</t>
  </si>
  <si>
    <t>CSODIMM INTERPOSER_REWORK</t>
  </si>
  <si>
    <t>ZPJ252601474</t>
  </si>
  <si>
    <t>BIGTEC</t>
  </si>
  <si>
    <t>BIGTEC PRIVATE LIMITED</t>
  </si>
  <si>
    <t>PCB ASSEMBLY SUPPORT FOR SU POWER MANAGER 4.3</t>
  </si>
  <si>
    <t>ZPJ252601480</t>
  </si>
  <si>
    <t>ZFG00002775</t>
  </si>
  <si>
    <t>CC1407_PG2p0_NRF_TestEM_PCB</t>
  </si>
  <si>
    <t>ZBSID2627-0084</t>
  </si>
  <si>
    <t>CC1407 PG 2.0 NRF TESTEM - DELTA COST</t>
  </si>
  <si>
    <t>ZBSID2627-0081</t>
  </si>
  <si>
    <t>ZPJ252601483</t>
  </si>
  <si>
    <t>ZFG00002928</t>
  </si>
  <si>
    <t>LAB ITEMS TO PROCURE FEB 6TH 2026</t>
  </si>
  <si>
    <t>ZKSID2627-0039</t>
  </si>
  <si>
    <t>XWR3966P_HIGHSPEED CHAR_BOARD_REV1.0 -DELTA CHARGES</t>
  </si>
  <si>
    <t>ZPSU252600306</t>
  </si>
  <si>
    <t>ZFG00002955</t>
  </si>
  <si>
    <t>110005671245 RFPA_RF_ASSY 08</t>
  </si>
  <si>
    <t>ZBSID2627-0064</t>
  </si>
  <si>
    <t>ZBSID2627-0065</t>
  </si>
  <si>
    <t>ZPSU252600307</t>
  </si>
  <si>
    <t>ZFG00002929</t>
  </si>
  <si>
    <t>BEL-BLR-SSD</t>
  </si>
  <si>
    <t>113101344377 PCB ASSEMBLY - QRSAM</t>
  </si>
  <si>
    <t>ZBSID2627-0053</t>
  </si>
  <si>
    <t>ZBSID2627-0171</t>
  </si>
  <si>
    <t>ZPJ252601495</t>
  </si>
  <si>
    <t>PCB ASSEMBLY SUPPORT FOR 901-PCA000013#L</t>
  </si>
  <si>
    <t>ZKSID2627-0001</t>
  </si>
  <si>
    <t>NRE CHARGES  FOR 901-PCA000013#L</t>
  </si>
  <si>
    <t>ZKSID2627-0002</t>
  </si>
  <si>
    <t>CTI/IMP/PO/472/25-26</t>
  </si>
  <si>
    <t>ZPJ252601497</t>
  </si>
  <si>
    <t>ZFG00001671</t>
  </si>
  <si>
    <t>C18030 - POPULATED PCB</t>
  </si>
  <si>
    <t>ZKSID2627-0106</t>
  </si>
  <si>
    <t>ZPJ252601500</t>
  </si>
  <si>
    <t>PCB ASSEMBLY SUPPORT FOR 901-PCA000014#L </t>
  </si>
  <si>
    <t>ZKSID2627-0008</t>
  </si>
  <si>
    <t>NRE CHARGES FOR 901-PCA000014#L </t>
  </si>
  <si>
    <t>ZKSID2627-0009</t>
  </si>
  <si>
    <t>E2462641</t>
  </si>
  <si>
    <t>ZPJ252601501</t>
  </si>
  <si>
    <t>ZFG00002833</t>
  </si>
  <si>
    <t>D00701549_A_GM T1-2 2UP LIN_PQVL POPULATED PCB</t>
  </si>
  <si>
    <t>ZKSID2627-0018</t>
  </si>
  <si>
    <t>ENIND205057</t>
  </si>
  <si>
    <t>ZPJ252601505</t>
  </si>
  <si>
    <t>ENPHASE</t>
  </si>
  <si>
    <t>ENPHASE SOLAR ENERGY PRIVATE LIMITED</t>
  </si>
  <si>
    <t>800-00383 Rev-04 - PCBA</t>
  </si>
  <si>
    <t>ZBSID2627-0001</t>
  </si>
  <si>
    <t>ZBSID2627-0003</t>
  </si>
  <si>
    <t>ZBSID2627-0006</t>
  </si>
  <si>
    <t>ZBSID2627-0012</t>
  </si>
  <si>
    <t>ZBSID2627-0013</t>
  </si>
  <si>
    <t>ZBSID2627-0016</t>
  </si>
  <si>
    <t>ZBSID2627-0023</t>
  </si>
  <si>
    <t>ZPJ252601507</t>
  </si>
  <si>
    <t>ZFG00002851</t>
  </si>
  <si>
    <t>BM</t>
  </si>
  <si>
    <t>BIORAD MEDISYS PVT. LTD.</t>
  </si>
  <si>
    <t>ROBOEXO_CONTROLER BOARD_v1 PCA (1st lot)</t>
  </si>
  <si>
    <t>ZKSID2627-0017</t>
  </si>
  <si>
    <t>ROBOEXO_CONTROLER BOARD_v1 PCA (2nd lot)</t>
  </si>
  <si>
    <t>CTI/ASM/PO/477/25-26</t>
  </si>
  <si>
    <t>ZPJ252601511</t>
  </si>
  <si>
    <t>C20266B - POPULATED PCB</t>
  </si>
  <si>
    <t>NRE CHARGES FOR C20266B - POPULATED PCB</t>
  </si>
  <si>
    <t>CTI/ASM/PO/480/25-26</t>
  </si>
  <si>
    <t>ZPJ252601513</t>
  </si>
  <si>
    <t xml:space="preserve">PCB ASSEMBLY SUPPORT FOR C20266B </t>
  </si>
  <si>
    <t>ZKSID2627-0107</t>
  </si>
  <si>
    <t>ZKSID2627-0143</t>
  </si>
  <si>
    <t xml:space="preserve">NRE CHARGES FOR C20266B </t>
  </si>
  <si>
    <t>ZPSU252600313</t>
  </si>
  <si>
    <t>PCB-Cognitive_BaseBand_V2 VER-2.0</t>
  </si>
  <si>
    <t>995749026748 PCB FABRICATION BASEBAND CARD</t>
  </si>
  <si>
    <t>ZBSID2627-0091</t>
  </si>
  <si>
    <t>ZPSU252600314</t>
  </si>
  <si>
    <t>PCB-PCB-Cognitive_TRX_Card</t>
  </si>
  <si>
    <t>995749026845 PCB FABRICATION RF CARD</t>
  </si>
  <si>
    <t>ZBSID2627-0024</t>
  </si>
  <si>
    <t>ZPSU252600315</t>
  </si>
  <si>
    <t>ZFG00002897</t>
  </si>
  <si>
    <t>ZBSID2627-0034</t>
  </si>
  <si>
    <t>ZPSU252600316</t>
  </si>
  <si>
    <t>170302215956 SIGNAL PROCESSING PCB ASSY</t>
  </si>
  <si>
    <t>ZPSU252600317</t>
  </si>
  <si>
    <t>BEL-BLR-SC</t>
  </si>
  <si>
    <t>113300019486 XQTRM ATE Testjig</t>
  </si>
  <si>
    <t>ZPSU252600318</t>
  </si>
  <si>
    <t>437913590118 IC replacement</t>
  </si>
  <si>
    <t>ZBSID2627-0073</t>
  </si>
  <si>
    <t>ZPJ252601527</t>
  </si>
  <si>
    <t>ZFG00002876</t>
  </si>
  <si>
    <t xml:space="preserve">COMPONENT SUPPORT FOR IWRL6322_AOP_CZ_BOARD_REV1.0 </t>
  </si>
  <si>
    <t>ZBSID2627-0031</t>
  </si>
  <si>
    <t>ZBSID2627-0032</t>
  </si>
  <si>
    <t>ZPSU252600319</t>
  </si>
  <si>
    <t>PO3297</t>
  </si>
  <si>
    <t>ZPJ252601530</t>
  </si>
  <si>
    <t>AI-TECH</t>
  </si>
  <si>
    <t xml:space="preserve">AITECH INNOVATION INDIA PVT LTD </t>
  </si>
  <si>
    <t>AEROSPACE</t>
  </si>
  <si>
    <t>PC062-B/22 BP PCBA-ASSEMBLY SUPPORT FOR DC VPX</t>
  </si>
  <si>
    <t>ZKSID2627-0030</t>
  </si>
  <si>
    <t>ZKSID2627-0033</t>
  </si>
  <si>
    <t xml:space="preserve"> ZKSID2627-0046</t>
  </si>
  <si>
    <t>CONFORMAL COATING CHARGES</t>
  </si>
  <si>
    <t xml:space="preserve">SETUP CHARGES </t>
  </si>
  <si>
    <t>PROGRAMMING CHARGES</t>
  </si>
  <si>
    <t>AR1113051</t>
  </si>
  <si>
    <t>ZPJ252601531</t>
  </si>
  <si>
    <t>ZFG00002793</t>
  </si>
  <si>
    <t>AMETEK</t>
  </si>
  <si>
    <t>AMETEK INSTRUMENTS INDIA PRIVATE LIMITED</t>
  </si>
  <si>
    <t>BATTERY_MODULE_PCB</t>
  </si>
  <si>
    <t>ZBSID2627-0106</t>
  </si>
  <si>
    <t>PO3298</t>
  </si>
  <si>
    <t>ZPJ252601536</t>
  </si>
  <si>
    <t>PC0621-A/21 TM PCBA-ASSEMBLY SUPPORT FOR DC TM</t>
  </si>
  <si>
    <t>ZKSID2627-0013</t>
  </si>
  <si>
    <t>ZKSID2627-0014</t>
  </si>
  <si>
    <t>ZKSID2627-0019</t>
  </si>
  <si>
    <t xml:space="preserve">CONFORMAL COATING CHARGES </t>
  </si>
  <si>
    <t>ZPSU252600321</t>
  </si>
  <si>
    <t>ZFG00002795</t>
  </si>
  <si>
    <t>118309259148 Back panel PCB-ASSY G3I Time server 04</t>
  </si>
  <si>
    <t>ZBSID2627-0100</t>
  </si>
  <si>
    <t>170305144871 HDSDI SIGNAL PROCESSING BOARD ASSY</t>
  </si>
  <si>
    <t>ZPSU252600322</t>
  </si>
  <si>
    <t>143034813870 DC-DC EMI FILTER ASSY</t>
  </si>
  <si>
    <t>ZPSU252600323</t>
  </si>
  <si>
    <t>112360160393 PEDESTAL CONTROLLER - EOD 16</t>
  </si>
  <si>
    <t>ZPSU252600325</t>
  </si>
  <si>
    <t>112360193470 GS Controller-AK630 07</t>
  </si>
  <si>
    <t>ZPJ252601539</t>
  </si>
  <si>
    <t>ZFG00002914</t>
  </si>
  <si>
    <t>CTS1942A PCBA</t>
  </si>
  <si>
    <t>ZBSID2627-0058</t>
  </si>
  <si>
    <t>ZFG00002915</t>
  </si>
  <si>
    <t>CTS1943A PCBA</t>
  </si>
  <si>
    <t>ZBSID2627-0128</t>
  </si>
  <si>
    <t>ZFG00002916</t>
  </si>
  <si>
    <t>CTS1944A PCBA</t>
  </si>
  <si>
    <t>ZPJ252601540</t>
  </si>
  <si>
    <t>ZFG00002917</t>
  </si>
  <si>
    <t>CTS1922A PCBA</t>
  </si>
  <si>
    <t>ZBSID2627-0037</t>
  </si>
  <si>
    <t>ZFG00002918</t>
  </si>
  <si>
    <t>CTS1940A PCBA</t>
  </si>
  <si>
    <t>ZFG00002919</t>
  </si>
  <si>
    <t>CTS1941A PCBA</t>
  </si>
  <si>
    <t>A002270413</t>
  </si>
  <si>
    <t>ZPJ252601538</t>
  </si>
  <si>
    <t>PCB-ETERNA_SENSOR_FLEX</t>
  </si>
  <si>
    <t>ETERNA_SENSOR_FLEX_REVA PCB FABRICATION</t>
  </si>
  <si>
    <t>ZBSID2627-0014</t>
  </si>
  <si>
    <t>AMIDC-PO-FY26-00750</t>
  </si>
  <si>
    <t>ZPJ252601541</t>
  </si>
  <si>
    <t>ZFG00002800</t>
  </si>
  <si>
    <t>PATELITE INDICATOR BOARD -POPULATED PCB</t>
  </si>
  <si>
    <t>ZKSID2627-0006</t>
  </si>
  <si>
    <t>ZPJ252601545</t>
  </si>
  <si>
    <t>ZFG00002801</t>
  </si>
  <si>
    <t>CTS2015_2P0_PCBA</t>
  </si>
  <si>
    <t>ZBSID2627-0067</t>
  </si>
  <si>
    <t>ZPJ252601548</t>
  </si>
  <si>
    <t>PCB ASSEMBLY SUPPORT FOR 170-PCA000373#L</t>
  </si>
  <si>
    <t>ZKSID2627-0003</t>
  </si>
  <si>
    <t>NRE CHARGES FOR 170-PCA000373#L</t>
  </si>
  <si>
    <t>ZKSID2627-0004</t>
  </si>
  <si>
    <t>170-PCA000373#L ELECTRICAL ASSEMBLY PART OF1600-11_APUPFUBP</t>
  </si>
  <si>
    <t>ZKSID2627-0069</t>
  </si>
  <si>
    <t>NRE CHARGES FOR  170-PCA000373#L</t>
  </si>
  <si>
    <t>ZKSID2627-0070</t>
  </si>
  <si>
    <t>ZPSU252600328</t>
  </si>
  <si>
    <t>ZPJ252601551</t>
  </si>
  <si>
    <t>GAN TEAM PROCUREMENT</t>
  </si>
  <si>
    <t>ZKSID2627-0044</t>
  </si>
  <si>
    <t>ZPSU252600330</t>
  </si>
  <si>
    <t>170300118137 DC-DC CONVERTER CARD 01</t>
  </si>
  <si>
    <t>ZPSU252600331</t>
  </si>
  <si>
    <t>ZFG00002817</t>
  </si>
  <si>
    <t>170305119845 TEMPERATURE SENSOR BOARD</t>
  </si>
  <si>
    <t>ZBSID2627-0078</t>
  </si>
  <si>
    <t>ZBSID2627-0107</t>
  </si>
  <si>
    <t>ZPSU252600333</t>
  </si>
  <si>
    <t>ZPSU252600332</t>
  </si>
  <si>
    <t>ZPJ252601558</t>
  </si>
  <si>
    <t>ZFG00002812</t>
  </si>
  <si>
    <t>LAM</t>
  </si>
  <si>
    <t>LAM RESEARCH (INDIA) PVT. LTD</t>
  </si>
  <si>
    <t>810-B11380-100 POPULATED PCB</t>
  </si>
  <si>
    <t>ZKSID2627-0032</t>
  </si>
  <si>
    <t>ZKSID2627-0036</t>
  </si>
  <si>
    <t>ZPJ252601559</t>
  </si>
  <si>
    <t>ZFG00002813</t>
  </si>
  <si>
    <t>810-C01356-002 POPULATED PCB</t>
  </si>
  <si>
    <t>ZPJ252601560</t>
  </si>
  <si>
    <t>COMPONENTS SUPPORT FOR HARDWARE REQUIREMENT</t>
  </si>
  <si>
    <t>ZPSU252600334</t>
  </si>
  <si>
    <t>112185453887 SIGNAL INTERFACE AND LOGIC 04</t>
  </si>
  <si>
    <t>ZPSU252600335</t>
  </si>
  <si>
    <t>118305249071 INTERFACE PCB RUGGED COMPUTER</t>
  </si>
  <si>
    <t>ZPSU252600336</t>
  </si>
  <si>
    <t>170305121009 SIGNAL PROCESSING BOARD 01</t>
  </si>
  <si>
    <t>170305121009 SIGNAL PROCESSING BOARD  01</t>
  </si>
  <si>
    <t>ZPJ252601563</t>
  </si>
  <si>
    <t>ZFG00002925</t>
  </si>
  <si>
    <t>TPS25964_DB_PCBA</t>
  </si>
  <si>
    <t>ZBSID2627-0045</t>
  </si>
  <si>
    <t>ZFG00002976</t>
  </si>
  <si>
    <t>COMPONENT SUPPORT FOR TPS25964_DB</t>
  </si>
  <si>
    <t>ZBSID2627-0046</t>
  </si>
  <si>
    <t>CTI/SER/PO/522/25-26</t>
  </si>
  <si>
    <t>ZPJ252601565</t>
  </si>
  <si>
    <t>REWORK SUPPORT FOR C202266_XEON BOARD</t>
  </si>
  <si>
    <t>ZPJ252601566</t>
  </si>
  <si>
    <t>REWORK SUPPORT FOR XEON BOARD &amp; DUAL TMS BOARD</t>
  </si>
  <si>
    <t>ZPJ252601569</t>
  </si>
  <si>
    <t>ZFG00002821</t>
  </si>
  <si>
    <t>TPS25964 EVM PCBA</t>
  </si>
  <si>
    <t>ZBSID2627-0057</t>
  </si>
  <si>
    <t>E2463917</t>
  </si>
  <si>
    <t>ZPJ252601568</t>
  </si>
  <si>
    <t>ZFG00002822</t>
  </si>
  <si>
    <t>PR 3452020 - ICS_DEMO_BOARD V1_4-POPULATED PCB</t>
  </si>
  <si>
    <t>ZKSID2627-0159</t>
  </si>
  <si>
    <t>E2493674</t>
  </si>
  <si>
    <t>COMPONENT PURCHASE AND ASSEMBLY(NRE CHARGES)</t>
  </si>
  <si>
    <t>ZKSID2627-0193</t>
  </si>
  <si>
    <t>ZPMW252600139</t>
  </si>
  <si>
    <t>600-60783-02-PSB3BASE1-BASE BOARD-POPULATED PCB</t>
  </si>
  <si>
    <t>ZPMW252600140</t>
  </si>
  <si>
    <t>MOD-PSB3010-M2_QFN-56 M.2 Card-POPULATED PCB</t>
  </si>
  <si>
    <t>ZPMW252600141</t>
  </si>
  <si>
    <t>MOD-PSB3014-M2_BGA-87 M.2 Card-POPULATED PCB</t>
  </si>
  <si>
    <t>ZPJ252601570</t>
  </si>
  <si>
    <t>MOD-PSB3213-M2_48QFN AUTO M2 BOARD-POPULATED PCB</t>
  </si>
  <si>
    <t>ZPJ252601571</t>
  </si>
  <si>
    <t>ZFG00002827</t>
  </si>
  <si>
    <t>ZKSID2627-0228</t>
  </si>
  <si>
    <t>ZPJ252601572</t>
  </si>
  <si>
    <t>ZPJ252601576</t>
  </si>
  <si>
    <t>HDMI VIP INPUT BOARD PART NO: HDMI-VIP-IB-EVN (latticesemi)</t>
  </si>
  <si>
    <t>ZKSID2627-0092</t>
  </si>
  <si>
    <t>TFP401 - VIDEO DECODER VIDEO</t>
  </si>
  <si>
    <t>ADAFRUIT TPA2012 AUDIO AMPLIFIER</t>
  </si>
  <si>
    <t>MICROCHIP TECHNOLOGY ATWILC1000</t>
  </si>
  <si>
    <t>ZPJ252601578</t>
  </si>
  <si>
    <t>ZFG00002829</t>
  </si>
  <si>
    <t>TIGRE-32QFN_FCLGA COUPON CARD_ANALOG_VARIANT</t>
  </si>
  <si>
    <t>ZBSID2627-0008</t>
  </si>
  <si>
    <t>ZFG00002830</t>
  </si>
  <si>
    <t>TIGRE-32QFN_FCLGA COUPON CARD_DIGITAL VARIANT</t>
  </si>
  <si>
    <t>PCB-TIGRE 32-QFN &amp; AM13E23</t>
  </si>
  <si>
    <t>TIGRE-32QFN_FCLGA COUPON CARD-PCB</t>
  </si>
  <si>
    <t>ZFG00002831</t>
  </si>
  <si>
    <t>AM13E23X_100QFP_H BOARDS_ANALOG_VARIANT</t>
  </si>
  <si>
    <t>ZFG00002832</t>
  </si>
  <si>
    <t>AM13E23X_100QFP_H BOARDS_DIGITAL VARIANT</t>
  </si>
  <si>
    <t>PCB-TIGRE 32-QFN</t>
  </si>
  <si>
    <t>AM13E23X_100QFP_H BOARDS-PCB</t>
  </si>
  <si>
    <t>ZPSU252600341</t>
  </si>
  <si>
    <t>ZFG00002904</t>
  </si>
  <si>
    <t>118375914153 LO1_DISTRN_ODTRM</t>
  </si>
  <si>
    <t>ZBSID2627-0228</t>
  </si>
  <si>
    <t>ZPSU252600344</t>
  </si>
  <si>
    <t>111010574755 Signal Generator &amp; DAC PCB</t>
  </si>
  <si>
    <t>AMIDC-PO-FY26-00799</t>
  </si>
  <si>
    <t>ZPJ252601586</t>
  </si>
  <si>
    <t>ZFG00002891</t>
  </si>
  <si>
    <t>CBT0100-POPULATED PCB</t>
  </si>
  <si>
    <t>ZKSID2627-0007</t>
  </si>
  <si>
    <t>ZPJ252601587</t>
  </si>
  <si>
    <t>ZFG00002892</t>
  </si>
  <si>
    <t>CBE0100-POPULATED PCB</t>
  </si>
  <si>
    <t>ZKSID2627-0026</t>
  </si>
  <si>
    <t>N276002058</t>
  </si>
  <si>
    <t>ZPJ252601588</t>
  </si>
  <si>
    <t>ZFG00002844</t>
  </si>
  <si>
    <t>LYRA_F4 (MF1_3101_F4) POPULATED PCB</t>
  </si>
  <si>
    <t>ZBSID2627-0158</t>
  </si>
  <si>
    <t>A002271136</t>
  </si>
  <si>
    <t xml:space="preserve">
ZPJ252601594</t>
  </si>
  <si>
    <t>HONEYWELL TECHNOLOGY SOLUTIONS LAB PVT. LTD.</t>
  </si>
  <si>
    <t>ZPSU252600342</t>
  </si>
  <si>
    <t>BEL-BLR-PC</t>
  </si>
  <si>
    <t>113170023869 CONNECTOR I/O BOARD 10</t>
  </si>
  <si>
    <t>ZPSU252600343</t>
  </si>
  <si>
    <t>142001410111 Encryptor card (IS2) Assy 07</t>
  </si>
  <si>
    <t>ZPJ252601595</t>
  </si>
  <si>
    <t>ZFG00002975</t>
  </si>
  <si>
    <t>SANTACRUZ-SOLDER POPULATED PCB</t>
  </si>
  <si>
    <t>ZBSID2627-0056</t>
  </si>
  <si>
    <t>ZPJ252601597</t>
  </si>
  <si>
    <t>ZFG00002926</t>
  </si>
  <si>
    <t>LMG310xEVM-142 GAN EVALUATION PCBA</t>
  </si>
  <si>
    <t>ZBSID2627-0044</t>
  </si>
  <si>
    <t>ZPJ252601598</t>
  </si>
  <si>
    <t>KNORR-BREMSE TECHNOLOGY CENTER INDIA PVT LTD</t>
  </si>
  <si>
    <t>VCD (VIGILANCE CONTROL DEVICE) POPULATED BOARD)</t>
  </si>
  <si>
    <t>PO ETA-15 Apr-26</t>
  </si>
  <si>
    <t>AMIDC-PO-FY27-00026</t>
  </si>
  <si>
    <t>ZPJ252601605</t>
  </si>
  <si>
    <t>ZFG00002977</t>
  </si>
  <si>
    <t>FAIL SAFE BRAKE BOARDS-FSBS0100</t>
  </si>
  <si>
    <t>ZKSID2627-0052</t>
  </si>
  <si>
    <t>ZPSU252600345</t>
  </si>
  <si>
    <t>ZFG00002913</t>
  </si>
  <si>
    <t>810-C21833-001 rev. A</t>
  </si>
  <si>
    <t>ZKSID2627-0028</t>
  </si>
  <si>
    <t>170000807759 RIGI FLEX TYPE - 1</t>
  </si>
  <si>
    <t>ZPJ252601596</t>
  </si>
  <si>
    <t>ZFG00002905</t>
  </si>
  <si>
    <t>RENESAS</t>
  </si>
  <si>
    <t>RENESAS ELECTRONICS INDIA PRIVATE LIMITED</t>
  </si>
  <si>
    <t>RRP22320/400 REV A PCBA - BOM1</t>
  </si>
  <si>
    <t>ZKSID2627-0025</t>
  </si>
  <si>
    <t>ZFG00002906</t>
  </si>
  <si>
    <t>RRP22320/400 REV A PCBA - BOM2</t>
  </si>
  <si>
    <t>ZFG00002907</t>
  </si>
  <si>
    <t>RRP22320/400 REV A PCBA - BOM3</t>
  </si>
  <si>
    <t>ZFG00002908</t>
  </si>
  <si>
    <t>RRP22320/400 REV A PCBA - BOM4</t>
  </si>
  <si>
    <t>ZFG00002909</t>
  </si>
  <si>
    <t>RRP22320/400 REV A PCBA - BOM5</t>
  </si>
  <si>
    <t>ZFG000029010</t>
  </si>
  <si>
    <t>RRP22320/400 REV A PCBA - BOM6</t>
  </si>
  <si>
    <t>ZFG00002911</t>
  </si>
  <si>
    <t>RRP22320/400 REV A PCBA - BOM7</t>
  </si>
  <si>
    <t>ZFG00002912</t>
  </si>
  <si>
    <t>RRP22320/400 REV A PCBA - BOM8</t>
  </si>
  <si>
    <t>ZPJ252601599</t>
  </si>
  <si>
    <t>ZFG00002927</t>
  </si>
  <si>
    <t>TSMU HVMP DPS-POPULTED PCB</t>
  </si>
  <si>
    <t>ZBSID2627-0048</t>
  </si>
  <si>
    <t>ZPJ252601608</t>
  </si>
  <si>
    <t>ZFG00002887</t>
  </si>
  <si>
    <t>DC377E1-POPULATED PCB</t>
  </si>
  <si>
    <t>ZBSID2627-0092</t>
  </si>
  <si>
    <t>ZPJ252601610</t>
  </si>
  <si>
    <t>COMPONENT SUPPORT FOR B82559B3222A027</t>
  </si>
  <si>
    <t>ZKSID2627-0015</t>
  </si>
  <si>
    <t>COMPONENT SUPPORT FOR B82559B2152A027</t>
  </si>
  <si>
    <t>COMPONENT SUPPORT FOR B82559B4332A027</t>
  </si>
  <si>
    <t>AMIDC-PO-FY27-00032</t>
  </si>
  <si>
    <t>ZPJ252601611</t>
  </si>
  <si>
    <t>ZFG00002895</t>
  </si>
  <si>
    <t>NIBM0100-POPULATED PCB</t>
  </si>
  <si>
    <t>ZKSID2627-0034</t>
  </si>
  <si>
    <t>ZPJ252601612</t>
  </si>
  <si>
    <t>ZFG00002896</t>
  </si>
  <si>
    <t>NIB0100-POPULATED PCB</t>
  </si>
  <si>
    <t>ZPMW252600143</t>
  </si>
  <si>
    <t>ZFG00002921</t>
  </si>
  <si>
    <t>KEYSIGHT</t>
  </si>
  <si>
    <t>KEYSIGHT TECHNOLOGIES INC</t>
  </si>
  <si>
    <t>ET57744-2017-POPULATED PRINTED CIRCUIT BOARD</t>
  </si>
  <si>
    <t>ZKSIE2627-0002</t>
  </si>
  <si>
    <t>PCB-ET57744-2017-Rev</t>
  </si>
  <si>
    <t xml:space="preserve">PCB FABRICATION SUPPORT FOR ET57744-2017 </t>
  </si>
  <si>
    <t>ZPJ252601613</t>
  </si>
  <si>
    <t>ZFG00002924</t>
  </si>
  <si>
    <t>DC380E1-POPULATED PCB</t>
  </si>
  <si>
    <t>ZBSID2627-0040</t>
  </si>
  <si>
    <t>ZPSU252600353</t>
  </si>
  <si>
    <t>ZFG00002966</t>
  </si>
  <si>
    <t>118302301532 PCB ASSY - MAIN FUNCTION TERMINAL</t>
  </si>
  <si>
    <t>ZBSID2627-0204</t>
  </si>
  <si>
    <t>ZPSU252600346</t>
  </si>
  <si>
    <t>ZPJ252601617</t>
  </si>
  <si>
    <t>ZFG00003074</t>
  </si>
  <si>
    <t>COMPONENTS FOR UPDATED LAB MISC.ITEM  PROCUREMENT</t>
  </si>
  <si>
    <t>ZBSID2627-0195</t>
  </si>
  <si>
    <t>ZPJ252601618</t>
  </si>
  <si>
    <t>ZFG00002922</t>
  </si>
  <si>
    <t>60 PIN ADAPTOR BOARD-POPULATED PCB</t>
  </si>
  <si>
    <t>ZBSID2627-0047</t>
  </si>
  <si>
    <t>ZPSU252600347</t>
  </si>
  <si>
    <t>112319388480 PLANK CONTROLLER PCB ASSEMBLY 01</t>
  </si>
  <si>
    <t>ZBSID2627-0005</t>
  </si>
  <si>
    <t>ZPSU252600349</t>
  </si>
  <si>
    <t>ZPSU252600350</t>
  </si>
  <si>
    <t>ZPSU252600351</t>
  </si>
  <si>
    <t>ZPSU252600348</t>
  </si>
  <si>
    <t>116000970130 PCB ASSY INTERFACE DIU 06</t>
  </si>
  <si>
    <t>ZPJ252601621</t>
  </si>
  <si>
    <t xml:space="preserve">CONFORMAL COARING CHARGES </t>
  </si>
  <si>
    <t>ZKSID2627-0024</t>
  </si>
  <si>
    <t>THERMOCOUPLE PROCUREMEMT</t>
  </si>
  <si>
    <t>ZKSID2627-0023</t>
  </si>
  <si>
    <t>PO3328</t>
  </si>
  <si>
    <t>ZPJ252601622</t>
  </si>
  <si>
    <t>PCB ASSEMBLY SUPPORT FOR TM163</t>
  </si>
  <si>
    <t>ZKSID2627-0077</t>
  </si>
  <si>
    <t>SSERVICE</t>
  </si>
  <si>
    <t xml:space="preserve">PROGRAMMING CHARGES </t>
  </si>
  <si>
    <t>PO3299</t>
  </si>
  <si>
    <t>ZPJ252601623</t>
  </si>
  <si>
    <t>PC305-B/22 SATA CARRIER PCBA</t>
  </si>
  <si>
    <t>ZKSID2627-0075</t>
  </si>
  <si>
    <t>ZPJ252601624</t>
  </si>
  <si>
    <t>COREEL</t>
  </si>
  <si>
    <t>COREEL TECHNOLOGIES(I) PVT LTD</t>
  </si>
  <si>
    <t>REWORK SUPPORT FOR HARTER-CT7017-BA02-05</t>
  </si>
  <si>
    <t>PO ETA-15th Apr(mid of next week)</t>
  </si>
  <si>
    <t>ZPJ252601625</t>
  </si>
  <si>
    <t>RMSTOCK</t>
  </si>
  <si>
    <t>SBD</t>
  </si>
  <si>
    <t>STANLEY BLACK &amp; DECKER INDIA PVT LTD</t>
  </si>
  <si>
    <t xml:space="preserve">
SC0677-RASPBERRY PI COMPUTE MOD 4 8GB</t>
  </si>
  <si>
    <t>ZKSID2627-0133</t>
  </si>
  <si>
    <t xml:space="preserve">IT6721-60V/8A/180W DC LAB POWER SUPPLY
</t>
  </si>
  <si>
    <t>ZKSID2627-0146</t>
  </si>
  <si>
    <t>ZPJ252601630</t>
  </si>
  <si>
    <t>REWORK SUPPORT FOR TJ1280 (Athena )</t>
  </si>
  <si>
    <t>ZKSID2627-0016</t>
  </si>
  <si>
    <t>PO3300</t>
  </si>
  <si>
    <t>ZPJ252601631</t>
  </si>
  <si>
    <t>PC030511-B23 SATA FLEX PCBA</t>
  </si>
  <si>
    <t>ZKSID2627-0072</t>
  </si>
  <si>
    <t>STENCIL PRICE</t>
  </si>
  <si>
    <t>SETUP CHARGES</t>
  </si>
  <si>
    <t>ZKSID2627-0074</t>
  </si>
  <si>
    <t>ZPJ252601255</t>
  </si>
  <si>
    <t>ZFG00002901</t>
  </si>
  <si>
    <t>IFB ( ZETTAONE)</t>
  </si>
  <si>
    <t>IFB_INDUSTRIAL WASHING MACHINE CONTROLLER</t>
  </si>
  <si>
    <t>ZKSID2627-0012</t>
  </si>
  <si>
    <t>YTR</t>
  </si>
  <si>
    <t>ZPJ252601255-1</t>
  </si>
  <si>
    <t>IFB_HMI_CONVERTER_CARD_ASSEMBLY</t>
  </si>
  <si>
    <t>Boards handoverd to Hardware Team For Testing</t>
  </si>
  <si>
    <t>ZPJ252601626</t>
  </si>
  <si>
    <t>KLASHH</t>
  </si>
  <si>
    <t>BMS BOTTOM BOARD- POPULATED PCB</t>
  </si>
  <si>
    <t>April 2nd week we expect to receive PO</t>
  </si>
  <si>
    <t>ZPJ252601627</t>
  </si>
  <si>
    <t>TOP BOARD CONVERTER - POPULATED PCB</t>
  </si>
  <si>
    <t>ZPJ252601632</t>
  </si>
  <si>
    <t>ZFG00002884</t>
  </si>
  <si>
    <t>810-C07471-001_PCBA</t>
  </si>
  <si>
    <t>ZKSID2627-0062</t>
  </si>
  <si>
    <t>ZPJ252601634</t>
  </si>
  <si>
    <t>JAGUAR</t>
  </si>
  <si>
    <t>JAGUAR LAND ROVER TECHNOLOGY AND BUSINESS SERVICES</t>
  </si>
  <si>
    <t>SOURCING OF PARTS FOR A1</t>
  </si>
  <si>
    <t>IN619000070971</t>
  </si>
  <si>
    <t>ZPJ252601635</t>
  </si>
  <si>
    <t>X-OM76ACB (96393) REWORK SUPPORT</t>
  </si>
  <si>
    <t>ZBSID2627-0042</t>
  </si>
  <si>
    <t>NTC00D2A</t>
  </si>
  <si>
    <t>ZPJ252601550</t>
  </si>
  <si>
    <t>ZFG00002994</t>
  </si>
  <si>
    <t>VISTEON</t>
  </si>
  <si>
    <t>VISTEON TECHNICAL AND SERVICES CENTRE PRIVATE LIMITED</t>
  </si>
  <si>
    <t>AUTOMOBILE</t>
  </si>
  <si>
    <t>TVS I QUBE CLUSTER TEST BOX &amp; CABLE</t>
  </si>
  <si>
    <t>ZKSID2627-0055</t>
  </si>
  <si>
    <t xml:space="preserve"> ₹                                             -  </t>
  </si>
  <si>
    <t xml:space="preserve"> ₹                                    -  </t>
  </si>
  <si>
    <t>ZKSID2627-0056</t>
  </si>
  <si>
    <t>TVS I QUBE CLUSTER TEST BOX - SHIPPING CHARGE</t>
  </si>
  <si>
    <t>ZPJ252601636</t>
  </si>
  <si>
    <t>ZFG00002881</t>
  </si>
  <si>
    <t>SSC_A1-PCBA</t>
  </si>
  <si>
    <t>ZKSID2627-0174</t>
  </si>
  <si>
    <t>ZPSU252600355</t>
  </si>
  <si>
    <t>170305125471 Controller PCB Rev 04</t>
  </si>
  <si>
    <t>ZPJ252601637</t>
  </si>
  <si>
    <t>ZFG00002879</t>
  </si>
  <si>
    <t>ROCKY NXT NON-SMART-RN1 DUAL CHANNEL-PCBA</t>
  </si>
  <si>
    <t>ZBSID2627-0089</t>
  </si>
  <si>
    <t>PCB-RN1 dual Channel EVAL</t>
  </si>
  <si>
    <t>PCB FABRICATION SUPPORT FOR ROCKY NXT NON-SMART-RN1 DUAL CHANNEL</t>
  </si>
  <si>
    <t>ZBSID2627-0063</t>
  </si>
  <si>
    <t>ZFG00002996</t>
  </si>
  <si>
    <t>COMPONENT SUPPORT FOR ROCKY NXT NON-SMART-RN1 DUAL CHANNEL</t>
  </si>
  <si>
    <t>ZBSID2627-0117</t>
  </si>
  <si>
    <t>ZPJ252601638</t>
  </si>
  <si>
    <t>KIT-PSB3213-EVAL 48QFN BOX</t>
  </si>
  <si>
    <t>ZPJ252601639</t>
  </si>
  <si>
    <t>KIT-PSB3010</t>
  </si>
  <si>
    <t>KIT-PSB3010-EVAL 56QFN BOX</t>
  </si>
  <si>
    <t>ZKSID2627-0219</t>
  </si>
  <si>
    <t>ZPJ252601640</t>
  </si>
  <si>
    <t>KIT-PSB3014</t>
  </si>
  <si>
    <t>KIT-PSB3014-EVAL 87BGA BOX</t>
  </si>
  <si>
    <t>ZPJ252601641</t>
  </si>
  <si>
    <t>TYPE A TO TYPE C USB CABLE (1METER)</t>
  </si>
  <si>
    <t>ZPMW252600144</t>
  </si>
  <si>
    <t>ZPMW252600145</t>
  </si>
  <si>
    <t>ZPMW252600146</t>
  </si>
  <si>
    <t>ZPMW252600147</t>
  </si>
  <si>
    <t>ZPJ252601642</t>
  </si>
  <si>
    <t xml:space="preserve">PCB ASSEMBLY SUPPORT FOR 616-PCA000003#L </t>
  </si>
  <si>
    <t>Yet to confirm from AM Side</t>
  </si>
  <si>
    <t xml:space="preserve">NRE CHARGES FOR 616-PCA000003#L </t>
  </si>
  <si>
    <t>ZPJ252601643</t>
  </si>
  <si>
    <t xml:space="preserve">PCB ASSEMBLY SUPPORT FOR 616-PCA000004#L  </t>
  </si>
  <si>
    <t xml:space="preserve">NRE CHARGES  FOR 616-PCA000004#L  </t>
  </si>
  <si>
    <t>ZPJ252601644</t>
  </si>
  <si>
    <t>MINIHOT BAR PCB</t>
  </si>
  <si>
    <t>PTH - Inprocess</t>
  </si>
  <si>
    <t>ZPJ252601645</t>
  </si>
  <si>
    <t>SAVVYCAN-FD-X2 COMP PROCUREMENT</t>
  </si>
  <si>
    <t>ZKSID2627-0198</t>
  </si>
  <si>
    <t>PO3332</t>
  </si>
  <si>
    <t>ZPJ252601646</t>
  </si>
  <si>
    <t>PCB ASSEMBLY SUPPORT FOR TM680 PCBA</t>
  </si>
  <si>
    <t>ZKSID2627-0040</t>
  </si>
  <si>
    <t>ZKSID2627-0045</t>
  </si>
  <si>
    <t>ZKSID2627-0091</t>
  </si>
  <si>
    <t>ZKSID2627-0237</t>
  </si>
  <si>
    <t>ZKSID2627-0242</t>
  </si>
  <si>
    <t>ZKSID2627-0262</t>
  </si>
  <si>
    <t>PROGRAMMING CHARHES</t>
  </si>
  <si>
    <t>ZPJ252601650</t>
  </si>
  <si>
    <t>ZFG00002877</t>
  </si>
  <si>
    <t>810-C21833-001 REV A PCBA</t>
  </si>
  <si>
    <t>ZKSID2627-0086</t>
  </si>
  <si>
    <t>ZPSU252600357</t>
  </si>
  <si>
    <t>ZPSU252600358</t>
  </si>
  <si>
    <t>ZFG00003067</t>
  </si>
  <si>
    <t>170001074121 Micro-D FEMALE CRIMPED WIRE</t>
  </si>
  <si>
    <t>ZBSID2627-0164</t>
  </si>
  <si>
    <t>ZPSU252600359</t>
  </si>
  <si>
    <t>ZFG00003068</t>
  </si>
  <si>
    <t>170001080038 MultiCat Male Crimped Wire</t>
  </si>
  <si>
    <t>ZBSID2627-0165</t>
  </si>
  <si>
    <t>ZPSU252600360</t>
  </si>
  <si>
    <t>ZFG00003069</t>
  </si>
  <si>
    <t>170001080135 MultiCat Female Crimped Wire</t>
  </si>
  <si>
    <t>ZBSID2627-0166</t>
  </si>
  <si>
    <t>SB2500232</t>
  </si>
  <si>
    <t>ZPJ252601652</t>
  </si>
  <si>
    <t>TONBO</t>
  </si>
  <si>
    <t>TONBO IMAGNING INDIA PVT LTD</t>
  </si>
  <si>
    <t>PCB ASSEMBLY SUPPORT FOR 10040451071</t>
  </si>
  <si>
    <t>ZKSID2627-0078</t>
  </si>
  <si>
    <t>ZKSID2627-0109</t>
  </si>
  <si>
    <t>ZKSID2627-0124</t>
  </si>
  <si>
    <t>ZPJ252601653</t>
  </si>
  <si>
    <t>ZFG00002888</t>
  </si>
  <si>
    <t>RF-MUX_PCBA</t>
  </si>
  <si>
    <t>ZBSID2627-0090</t>
  </si>
  <si>
    <t>DELTA COST FOR RF-MUX_PCBA</t>
  </si>
  <si>
    <t>ZBSID2627-0088</t>
  </si>
  <si>
    <t>ZPJ252601654</t>
  </si>
  <si>
    <t>ZFG00002889</t>
  </si>
  <si>
    <t>810-C07472-001 - 3A</t>
  </si>
  <si>
    <t>ZKSID2627-0094</t>
  </si>
  <si>
    <t>ZPJ252601656</t>
  </si>
  <si>
    <t>ZFG00002890</t>
  </si>
  <si>
    <t>810-C07472-001 - 5A</t>
  </si>
  <si>
    <t>NRE CHARGES FOR 810-C07472-001</t>
  </si>
  <si>
    <t>ZPJ252601655</t>
  </si>
  <si>
    <t>PCB ASSEMBLY SUPPORT FOR 10040442071</t>
  </si>
  <si>
    <t>ZKSID2627-0112</t>
  </si>
  <si>
    <t>ZKSID2627-0123</t>
  </si>
  <si>
    <t>ZPJ252601661</t>
  </si>
  <si>
    <t>KARL STORZ</t>
  </si>
  <si>
    <t>KARL STORZ ENDOSCOPY INDIA PRIVATE LIMITED</t>
  </si>
  <si>
    <t>COMPONENT PROCUREMENT FOR FPGA BOARD</t>
  </si>
  <si>
    <t>Amar - Yet to share PO</t>
  </si>
  <si>
    <t>ZPJ252601662</t>
  </si>
  <si>
    <t>PCB ASSEMBLY SUPPORT FOR 183-PCA000018#L</t>
  </si>
  <si>
    <t>ZKSID2627-0066</t>
  </si>
  <si>
    <t>ZKSID2627-0068</t>
  </si>
  <si>
    <t>ZKSID2627-0102</t>
  </si>
  <si>
    <t>NRE CHARGES FOR 183-PCA000018#L</t>
  </si>
  <si>
    <t>ZKSID2627-0067</t>
  </si>
  <si>
    <t>ZPSU252600362</t>
  </si>
  <si>
    <t>170000293077 PCB ASSY(3112120200) 09</t>
  </si>
  <si>
    <t>ZPJ252601664</t>
  </si>
  <si>
    <t>REWORK SUPPORT FOR MOD_PSE84S2_SOM_REWORK_U1</t>
  </si>
  <si>
    <t>ZPJ252601665</t>
  </si>
  <si>
    <t>PCB-TPS54360CQDDAREVM-Rev</t>
  </si>
  <si>
    <t>ENCANTO_HC_DDA PCB</t>
  </si>
  <si>
    <t>ZBSID2627-0050</t>
  </si>
  <si>
    <t>ZPJ252601666</t>
  </si>
  <si>
    <t>PCB-TPS54561CDPREVM-Rev-E1-BARE PCB</t>
  </si>
  <si>
    <t>ENCANTO_HC_DPR PCB</t>
  </si>
  <si>
    <t>ZBSID2627-0103</t>
  </si>
  <si>
    <t>IN619000071977</t>
  </si>
  <si>
    <t>ZPJ252601667</t>
  </si>
  <si>
    <t>REWORK SUPPORT FOR RASPI BOARD</t>
  </si>
  <si>
    <t>ZBSID2627-0060</t>
  </si>
  <si>
    <t>RASPI BOARD -SHIPMENT CHARGE</t>
  </si>
  <si>
    <t>ZPSU262700001</t>
  </si>
  <si>
    <t>ZPJ2526001171</t>
  </si>
  <si>
    <t>PCB ASSEMBLY SUPPORT FOR ECU BOARD</t>
  </si>
  <si>
    <t>A002297718</t>
  </si>
  <si>
    <t>ZPJ262700002</t>
  </si>
  <si>
    <t>ZFG00003004</t>
  </si>
  <si>
    <t>ETERNA_MAIN BOARD_REV_C3_ASSY</t>
  </si>
  <si>
    <t>ZBSID2627-0125</t>
  </si>
  <si>
    <t>ZPJ262700004</t>
  </si>
  <si>
    <t>PCB ASSEMBLY SUPPORT FOR 183-PCA000015#L</t>
  </si>
  <si>
    <t>ZKSID2627-0059</t>
  </si>
  <si>
    <t>NRE Charges for 183-PCA000015#L</t>
  </si>
  <si>
    <t>ZKSID2627-0060</t>
  </si>
  <si>
    <t>ZPJ262700006</t>
  </si>
  <si>
    <t>ZFG00003071</t>
  </si>
  <si>
    <t>EATON</t>
  </si>
  <si>
    <t>EATON INDIA INNOVATION CENTER LLP</t>
  </si>
  <si>
    <t>VS48V-20-0000 48V DCDC CONVERTER</t>
  </si>
  <si>
    <t>ZBSID2627-0168</t>
  </si>
  <si>
    <t>ZPJ262700007</t>
  </si>
  <si>
    <t>C12190G &amp; C17200 - REWORK SUPPORT</t>
  </si>
  <si>
    <t>ZPSU262700002</t>
  </si>
  <si>
    <t>110005171889 DAC CARD (DIGITAL RX) 01</t>
  </si>
  <si>
    <t>ZPJ262700008</t>
  </si>
  <si>
    <t>610-60784-01_02_87 BGA FABRICATION</t>
  </si>
  <si>
    <t>ZPMW262700001</t>
  </si>
  <si>
    <t>ZPJ262700010</t>
  </si>
  <si>
    <t>GOOGLE</t>
  </si>
  <si>
    <t>GOOGLE IT SERVICES INDIA PRIVATE LIMITED</t>
  </si>
  <si>
    <t xml:space="preserve">BGA SOLDER -REWORK SUPPORT </t>
  </si>
  <si>
    <t>ZBSID2627-0035</t>
  </si>
  <si>
    <t>CTI/ASM/PO/001/26-27</t>
  </si>
  <si>
    <t>ZPJ262700009</t>
  </si>
  <si>
    <t>C17200D - ASSEMBLY SUPPORT</t>
  </si>
  <si>
    <t>ZPJ262700011</t>
  </si>
  <si>
    <t>PTPS537C2ZLCR(6x6mm) 150 UNITS T&amp;R SUPPORT</t>
  </si>
  <si>
    <t>ZBSID2627-0030</t>
  </si>
  <si>
    <t>PTPS537C2ZLCR(6x6mm) 200 UNITS T&amp;R SUPPORT</t>
  </si>
  <si>
    <t>ZBSID2627-0043</t>
  </si>
  <si>
    <t>ZPJ262700013</t>
  </si>
  <si>
    <t>CAPGEMINI</t>
  </si>
  <si>
    <t>CAPGEMINI TECHNOLOGY SERVICES INDIA LIMITED</t>
  </si>
  <si>
    <t>PIF BOARD - COMPONENT PROCUREMENT</t>
  </si>
  <si>
    <t>ZPJ262700014</t>
  </si>
  <si>
    <t>EIRP - POPULATED PCB</t>
  </si>
  <si>
    <t>ZPJ262700015</t>
  </si>
  <si>
    <t>APMEMORY REWORK SUPPORT</t>
  </si>
  <si>
    <t>ZKSID2627-0042</t>
  </si>
  <si>
    <t>ZPJ262700017</t>
  </si>
  <si>
    <t>ZFG00002938</t>
  </si>
  <si>
    <t>RSL BASE BOARD</t>
  </si>
  <si>
    <t>ZKSID2627-0195</t>
  </si>
  <si>
    <t>ZPJ262700018</t>
  </si>
  <si>
    <t>ZFG00002939</t>
  </si>
  <si>
    <t>RSL POWER SUPPLY BOARD</t>
  </si>
  <si>
    <t>SB2500235</t>
  </si>
  <si>
    <t>ZPJ262700016</t>
  </si>
  <si>
    <t>PCB ASSEMBLY SUPPORT FOR 10040651071</t>
  </si>
  <si>
    <t>ZKSID2627-0135</t>
  </si>
  <si>
    <t>CTI/SER/PO/003/26-27</t>
  </si>
  <si>
    <t>ZPJ262700019</t>
  </si>
  <si>
    <t>C12190G REWORK</t>
  </si>
  <si>
    <t>ZKSID2627-0061</t>
  </si>
  <si>
    <t>C17200 REWORK</t>
  </si>
  <si>
    <t>C18030D REWORK</t>
  </si>
  <si>
    <t>A002290679</t>
  </si>
  <si>
    <t>ZPJ252601593</t>
  </si>
  <si>
    <t>60012806-1001-PBA-AVIONICS PROCESSOR PCB ASSEMBLY</t>
  </si>
  <si>
    <t>ZBSID2627-0074</t>
  </si>
  <si>
    <t>600128010-1001-PBA-CONNECTOR INTERFACE PCB ASSEMBLY</t>
  </si>
  <si>
    <t>ZBSID2627-0019</t>
  </si>
  <si>
    <t>DELTA CHARGES FORPBA COMM SMT PALLET &amp; SHIPMENT FOR  5 PROJECTS</t>
  </si>
  <si>
    <t>Cyronics/26-27/APRIL/09/HF-Radio</t>
  </si>
  <si>
    <t>ZPJ262700020</t>
  </si>
  <si>
    <t>CYRONICS</t>
  </si>
  <si>
    <t>CYRONICS INNOVATION LABS LIMITED</t>
  </si>
  <si>
    <t>HF PDU CARD V1.0 PCB ASSEMBLY</t>
  </si>
  <si>
    <t>ZKSID2627-0076</t>
  </si>
  <si>
    <t>PO3381</t>
  </si>
  <si>
    <t>ZPJ262700021</t>
  </si>
  <si>
    <t>PC030512-B23 SATA INTERFACE PCBA</t>
  </si>
  <si>
    <t>ZKSID2627-0093</t>
  </si>
  <si>
    <t>ZKSID2627-0096</t>
  </si>
  <si>
    <t>ZKSID2627-0099</t>
  </si>
  <si>
    <t xml:space="preserve">STENCIL CHARGE </t>
  </si>
  <si>
    <t>SETUP CHARGE</t>
  </si>
  <si>
    <t>PROGRAMMIN CHARGE</t>
  </si>
  <si>
    <t>ZPSU262700003</t>
  </si>
  <si>
    <t>118375932874 UVISP ASSY</t>
  </si>
  <si>
    <t>ZPJ262700022</t>
  </si>
  <si>
    <t>ZFG00002930</t>
  </si>
  <si>
    <t>ENHANCEMENT RSL POWER SUPPLY POPULATED PRINTED CIRCUIT BOARD</t>
  </si>
  <si>
    <t>ZKSID2627-0196</t>
  </si>
  <si>
    <t>ZPJ262700023</t>
  </si>
  <si>
    <t>ZFG00002931</t>
  </si>
  <si>
    <t>ENHANCEMENT RSL - TOP BASE BOARD</t>
  </si>
  <si>
    <t>ZPJ262700024</t>
  </si>
  <si>
    <t>ZFG00002932</t>
  </si>
  <si>
    <t>ENHANCEMENT RSL – BOT BASE BOARD</t>
  </si>
  <si>
    <t>ZPJ262700025</t>
  </si>
  <si>
    <t>ZFG00002933</t>
  </si>
  <si>
    <t>ETH-SW_WTNW POPULATED PRINTED CIRCUIT BOARD</t>
  </si>
  <si>
    <t>ZKSID2627-0207</t>
  </si>
  <si>
    <t>ZPJ262700026</t>
  </si>
  <si>
    <t>ZFG00002934</t>
  </si>
  <si>
    <t>SAFE IO_V1.0 POPULATED PRINTED CIRCUIT BOARD</t>
  </si>
  <si>
    <t xml:space="preserve">
ZPJ262700027</t>
  </si>
  <si>
    <t>ZFG00002935</t>
  </si>
  <si>
    <t>SILO SIL2 BB POPULATED PRINTED CIRCUIT BOARD</t>
  </si>
  <si>
    <t>ZPJ262700030</t>
  </si>
  <si>
    <t>ATOMIC-2 48QFN EVK DELTA COST</t>
  </si>
  <si>
    <t>ZKSID2627-0100</t>
  </si>
  <si>
    <t>ZPJ262700031</t>
  </si>
  <si>
    <t>SURYA_800G U45 REPLACEMENT</t>
  </si>
  <si>
    <t>ZKSID2627-0057</t>
  </si>
  <si>
    <t>ZPJ262700034</t>
  </si>
  <si>
    <t>SHIPMENT COST FOR BOY2 PROJECTS-DELTA CHARGES</t>
  </si>
  <si>
    <t>ZKSID2627-0029</t>
  </si>
  <si>
    <t>ZPJ262700035</t>
  </si>
  <si>
    <t>Line51 Ax1200 CONNECTOR  (U18)  REPLACEMENT</t>
  </si>
  <si>
    <t>ZKSID2627-0058</t>
  </si>
  <si>
    <t>ZPJ262700039</t>
  </si>
  <si>
    <t>REWORK SUPPORT FOR 810-C21833-001</t>
  </si>
  <si>
    <t>ZKSID2627-0031</t>
  </si>
  <si>
    <t>ZPJ262700036</t>
  </si>
  <si>
    <t>ZFG00002941</t>
  </si>
  <si>
    <t>810-047858-003_POPULATED PCB</t>
  </si>
  <si>
    <t>ZKSID2627-0160</t>
  </si>
  <si>
    <t>CH-2604/0026</t>
  </si>
  <si>
    <t>ZPJ262700037</t>
  </si>
  <si>
    <t>CHARA</t>
  </si>
  <si>
    <t>CHARA TECHNOLOGIES PRIVATE LIMITED</t>
  </si>
  <si>
    <t>TT-CAP12-1.1-01] PCB ASSEMBLY</t>
  </si>
  <si>
    <t>ZKSID2627-0090</t>
  </si>
  <si>
    <t>ZKSID2627-0110</t>
  </si>
  <si>
    <t>ZKSID2627-0128</t>
  </si>
  <si>
    <t>ZKSID2627-0199</t>
  </si>
  <si>
    <t>ZPJ262700038</t>
  </si>
  <si>
    <t>[TT-INV-1.0-01] PCB ASSEMBLY</t>
  </si>
  <si>
    <t>PCB ASSEMBLY SERVICE CHARGES-INVERTER (Setup/Prog.)</t>
  </si>
  <si>
    <t>ZPJ262700040</t>
  </si>
  <si>
    <t>PCB-PRJ_Number-BARE PCB</t>
  </si>
  <si>
    <t>PCB FABRICATION SUPPORT FOR 48PINDCA_02202025</t>
  </si>
  <si>
    <t>ZBSID2627-0105</t>
  </si>
  <si>
    <t>ZPJ262700033</t>
  </si>
  <si>
    <t>ZFG00002942</t>
  </si>
  <si>
    <t>HALL SENSOR PCBA</t>
  </si>
  <si>
    <t>ZKSID2627-0176</t>
  </si>
  <si>
    <t>ZFG00003065</t>
  </si>
  <si>
    <t>COMPONENT PROCUREMENT FOR HALL SENSOR PCB</t>
  </si>
  <si>
    <t>FLCN27PO001</t>
  </si>
  <si>
    <t>ZPJ262700041</t>
  </si>
  <si>
    <t>FALCONN</t>
  </si>
  <si>
    <t>FALCONN ESDM PRIVATE LIMITED</t>
  </si>
  <si>
    <t>INFINITAS_R02-ASSEMBLY SUPPORT</t>
  </si>
  <si>
    <t>ZKSID2627-0053</t>
  </si>
  <si>
    <t>ZKSID2627-0063</t>
  </si>
  <si>
    <t>ZKSID2627-0071</t>
  </si>
  <si>
    <t>ZKSID2627-0084</t>
  </si>
  <si>
    <t>ZKSID2627-0097</t>
  </si>
  <si>
    <t>ZKSID2627-0101</t>
  </si>
  <si>
    <t>ZKSID2627-0103</t>
  </si>
  <si>
    <t>ZPJ252601573</t>
  </si>
  <si>
    <t>PCB ASSEMBLY SUPPORT FOR CT7017-BA02-05</t>
  </si>
  <si>
    <t>ZBSID2627-0049</t>
  </si>
  <si>
    <t>ZPJ262700043</t>
  </si>
  <si>
    <t>ZFG00002943</t>
  </si>
  <si>
    <t>ACME_PCBA</t>
  </si>
  <si>
    <t>ZBSID2627-0143</t>
  </si>
  <si>
    <t>ZBSID2627-0145</t>
  </si>
  <si>
    <t xml:space="preserve"> NCI00MMB</t>
  </si>
  <si>
    <t>ZPJ262700042</t>
  </si>
  <si>
    <t>VISTEON ELECTRONICS INDIA PVT LTD</t>
  </si>
  <si>
    <t>W616 SOP2 MAIN BOARD_INT AMP ASSEMBLY SUPPORT</t>
  </si>
  <si>
    <t>ZKSID2627-0050</t>
  </si>
  <si>
    <t>ZKSID2627-0051</t>
  </si>
  <si>
    <t>ZKSID2627-0065</t>
  </si>
  <si>
    <t>ZPJ262700044</t>
  </si>
  <si>
    <t>ZFG00002944</t>
  </si>
  <si>
    <t>COMBO_SD BOARD-BOM 1</t>
  </si>
  <si>
    <t>ZKSID2627-0168</t>
  </si>
  <si>
    <t>ZFG00003008</t>
  </si>
  <si>
    <t>COMBO_SD BOARD-BOM 2</t>
  </si>
  <si>
    <t>ZPJ262700053</t>
  </si>
  <si>
    <t>ZFG00002989</t>
  </si>
  <si>
    <t>SANTACRUZ-SOCKET POPULATED PCB</t>
  </si>
  <si>
    <t>ZKSID2627-0162</t>
  </si>
  <si>
    <t>PCB-SANTACRUZ-SOCKET-Rev-1</t>
  </si>
  <si>
    <t>SANTACRUZ-SOCKET PCB</t>
  </si>
  <si>
    <t>ZKSID2627-0142</t>
  </si>
  <si>
    <t>ZPJ262700051</t>
  </si>
  <si>
    <t>ZFG00002978</t>
  </si>
  <si>
    <t>SENSOJI_3*3_SOCKETED_BOARD_REVB_ BOM 1</t>
  </si>
  <si>
    <t>ZKSID2627-0161</t>
  </si>
  <si>
    <t>ZFG00002979</t>
  </si>
  <si>
    <t>SENSOJI_3*3_SOCKETED_BOARD_REVB_ BOM 2</t>
  </si>
  <si>
    <t>ZFG00002980</t>
  </si>
  <si>
    <t>SENSOJI_3*3_SOCKETED_BOARD_REVB_ BOM 3</t>
  </si>
  <si>
    <t>ZFG00002981</t>
  </si>
  <si>
    <t>SENSOJI_3*3_SOCKETED_BOARD_REVB_ BOM 6</t>
  </si>
  <si>
    <t>ZFG00002982</t>
  </si>
  <si>
    <t>SENSOJI_3*3_SOCKETED_BOARD_REVB_ BOM 9</t>
  </si>
  <si>
    <t>ZPJ262700052</t>
  </si>
  <si>
    <t>ZFG00002983</t>
  </si>
  <si>
    <t>SENSOJI 3*3.5 SOCKETED_BOARD_REVB_BOM1</t>
  </si>
  <si>
    <t>ZKSID2627-0166</t>
  </si>
  <si>
    <t>ZFG00002984</t>
  </si>
  <si>
    <t>SENSOJI 3*3.5 SOCKETED_BOARD_REVB_BOM2</t>
  </si>
  <si>
    <t>ZFG00002985</t>
  </si>
  <si>
    <t>SENSOJI 3*3.5 SOCKETED_BOARD_REVB_BOM3</t>
  </si>
  <si>
    <t>ZFG00002986</t>
  </si>
  <si>
    <t>SENSOJI 3*3.5 SOCKETED_BOARD_REVB_BOM4</t>
  </si>
  <si>
    <t>ZFG00002987</t>
  </si>
  <si>
    <t>SENSOJI 3*3.5 SOCKETED_BOARD_REVB_BOM6</t>
  </si>
  <si>
    <t>ZFG00002988</t>
  </si>
  <si>
    <t>SENSOJI 3*3.5 SOCKETED_BOARD_REVB_BOM9</t>
  </si>
  <si>
    <t>ZPJ262700050</t>
  </si>
  <si>
    <t>ZFG00002990</t>
  </si>
  <si>
    <t>LP-EM-CC2755R10-BG PCBA</t>
  </si>
  <si>
    <t>ZBSID2627-0216</t>
  </si>
  <si>
    <t>ZPSU262700012</t>
  </si>
  <si>
    <t>ZPSU262700013</t>
  </si>
  <si>
    <t>ZPSU262700014</t>
  </si>
  <si>
    <t>ZPJ262700056</t>
  </si>
  <si>
    <t>SC1113</t>
  </si>
  <si>
    <t>ZKSID2627-0148</t>
  </si>
  <si>
    <t>RASPBERRY Pi AI HAT+ 2 - 40 TOPS</t>
  </si>
  <si>
    <t>ZPJ262700057</t>
  </si>
  <si>
    <t>ZBSID2627-0076</t>
  </si>
  <si>
    <t>ZPJ262700058</t>
  </si>
  <si>
    <t>SCHAEFFLER</t>
  </si>
  <si>
    <t>SCHAEFFLER TECHNOLOGY SOLUTIONS INDIA PVT. LTD.</t>
  </si>
  <si>
    <t>TC323LP16F160FAAKXUMA1 COMPONENT PROCUREMENT</t>
  </si>
  <si>
    <t>ZBSID2627-0130</t>
  </si>
  <si>
    <t>ZPJ262700060</t>
  </si>
  <si>
    <t>PCB ASSEMBLY SUPPORT FOR 001-PCA000169#L</t>
  </si>
  <si>
    <t>NRE CHARGES FOR 001-PCA000169#L</t>
  </si>
  <si>
    <t>08L004643</t>
  </si>
  <si>
    <t>ZPJ262700059</t>
  </si>
  <si>
    <t>L&amp;T PRECISION ENGINEERING &amp; SYSTEMS</t>
  </si>
  <si>
    <t>DD902042-6 RF MODULE POWER SUPPLY CARD - POPULATED PRINTED CIRCUIT BOARD</t>
  </si>
  <si>
    <t>ZPJ262700061</t>
  </si>
  <si>
    <t>ZFG00002992</t>
  </si>
  <si>
    <t>TPS25964_BDS_extCard_PCBA</t>
  </si>
  <si>
    <t>ZBSID2627-0153</t>
  </si>
  <si>
    <t>ZFG00003056</t>
  </si>
  <si>
    <t>TPS25964_BDS_extCard_COMP</t>
  </si>
  <si>
    <t>ZBSID2627-0155</t>
  </si>
  <si>
    <t>ZPJ262700062</t>
  </si>
  <si>
    <t>PIE-B2V0P1 - PCBA</t>
  </si>
  <si>
    <t>DELTA PARTS FOR PIE-B2V0P1 - PCBA</t>
  </si>
  <si>
    <t>ZPJ262700063</t>
  </si>
  <si>
    <t>PCB ASSEMBLY SUPPORT FOR 001-PCA000168#L</t>
  </si>
  <si>
    <t>ZKSID2627-0212</t>
  </si>
  <si>
    <t>NRE CHARGES  FOR 001-PCA000168#L</t>
  </si>
  <si>
    <t>ZKSID2627-0213</t>
  </si>
  <si>
    <t>ZPJ262700065</t>
  </si>
  <si>
    <t>REWORK of PCB 853-A30536-204</t>
  </si>
  <si>
    <t>NCI00MTQ</t>
  </si>
  <si>
    <t>ZPJ262700064</t>
  </si>
  <si>
    <t>Z101 MAIN PCBA_SA-6150P-0-FCBGA761+HS-TR-01-0-AC - PCBA REWORK SUPPORT</t>
  </si>
  <si>
    <t>ZKSID2627-0134</t>
  </si>
  <si>
    <t>VCE/PODR2627 / 6100019</t>
  </si>
  <si>
    <t>ZPSU262700007</t>
  </si>
  <si>
    <t>PCB,RELAY BOARD_218540280163</t>
  </si>
  <si>
    <t>ZPSU262700009</t>
  </si>
  <si>
    <t xml:space="preserve"> BEL-GAD-RADAR</t>
  </si>
  <si>
    <t>143032576468 DAUGHTER BOARD - RAM 256X8 04</t>
  </si>
  <si>
    <t>ZPSU262700010</t>
  </si>
  <si>
    <t>143034224110 VME INTEL RTM ASSY.04</t>
  </si>
  <si>
    <t>ZPJ262700066</t>
  </si>
  <si>
    <t>ZFG00003048</t>
  </si>
  <si>
    <t>20H107002 CM20 ASSEMBLY WITH WIRES</t>
  </si>
  <si>
    <t>ZKSID2627-0251</t>
  </si>
  <si>
    <t>ZPJ262700067</t>
  </si>
  <si>
    <t>ZFG00003049</t>
  </si>
  <si>
    <t>21B112011 IM20 MODULE CORDLESS 2.0</t>
  </si>
  <si>
    <t>ATPU-229914</t>
  </si>
  <si>
    <t>ZPMW262700005</t>
  </si>
  <si>
    <t>STANLEY ASSEMBLY TECHNOLOGIES</t>
  </si>
  <si>
    <t>ZPMW262700006</t>
  </si>
  <si>
    <t>10L010192</t>
  </si>
  <si>
    <t>ZPJ262700068</t>
  </si>
  <si>
    <t>DD902329-6 ELPC AO DAUGHTER CARD FOR GTDEU (K9 VAJRA-T)</t>
  </si>
  <si>
    <t>ZPJ262700069</t>
  </si>
  <si>
    <t>DD903186-PROTOTYPE PROTOTYPE OF AO POWER CARD USED IN TGS</t>
  </si>
  <si>
    <t>ZPJ262700070</t>
  </si>
  <si>
    <t>DD904111-6_PROTO PROTOTYPE OF ELPC AO DAUGHTERCARD USED IN MGS</t>
  </si>
  <si>
    <t>ZPJ262700071</t>
  </si>
  <si>
    <t>DD904130-PROTOTYPE PROTOTYPE OF ELPC AI DAUGHTERCARD USED IN MGS</t>
  </si>
  <si>
    <t>ZPJ262700072</t>
  </si>
  <si>
    <t>DD903161-PROTOTYPE BOM FOR DIODE CARD USED IN TGS</t>
  </si>
  <si>
    <t>ZPJ262700073</t>
  </si>
  <si>
    <t>ZFG00003046</t>
  </si>
  <si>
    <t>DC345_E4 PCBA</t>
  </si>
  <si>
    <t>ZBSID2627-0156</t>
  </si>
  <si>
    <t>ZPJ262700074</t>
  </si>
  <si>
    <t>ZFG00003035</t>
  </si>
  <si>
    <t>810-B02377-002 PCBA</t>
  </si>
  <si>
    <t>ZKSID2627-0185</t>
  </si>
  <si>
    <t>A002312120</t>
  </si>
  <si>
    <t>ZPJ252601591</t>
  </si>
  <si>
    <t>ETHERNET SWITCH CARD REWORK SUPPORT</t>
  </si>
  <si>
    <t>ZBSID2627-0131</t>
  </si>
  <si>
    <t>CTI/SER/PO/004/26-27</t>
  </si>
  <si>
    <t>ZPJ262700078</t>
  </si>
  <si>
    <t>C21010 - REWORK SUPPORT</t>
  </si>
  <si>
    <t>ZKSID2627-0085</t>
  </si>
  <si>
    <t>ENIND205366</t>
  </si>
  <si>
    <t>ZPJ262700079</t>
  </si>
  <si>
    <t>800-00383 Rev-03_NA VARIANT PCBA</t>
  </si>
  <si>
    <t>ZBSID2627-0122</t>
  </si>
  <si>
    <t>ZPJ262700080</t>
  </si>
  <si>
    <t>800-00384 Rev-03_INT VARIANT PCBA</t>
  </si>
  <si>
    <t>CTI/ASM/PO/003/26-27</t>
  </si>
  <si>
    <t>ZPJ262700076</t>
  </si>
  <si>
    <t>CTI07D01 REV-E- ASSEMBLY SUPPORT</t>
  </si>
  <si>
    <t>ZPJ262700077</t>
  </si>
  <si>
    <t>CTI07D04 REV-D - ASSEMBLY SUPPORT</t>
  </si>
  <si>
    <t>ZPJ262700081</t>
  </si>
  <si>
    <t>RFQ- FCC COMPONENT -BATCH -01</t>
  </si>
  <si>
    <t>ZPJ262700075</t>
  </si>
  <si>
    <t>ZFG00003075</t>
  </si>
  <si>
    <t>IHEPP_B2_VE_CONCEPT POPULATED PRINTED CIRCUIT BOARD</t>
  </si>
  <si>
    <t>ZBSID2627-0201</t>
  </si>
  <si>
    <t>ZPJ262700082</t>
  </si>
  <si>
    <t>ZFG00003142</t>
  </si>
  <si>
    <t>PS_48V_to_11V PCBA</t>
  </si>
  <si>
    <t>ZBSID2627-0242</t>
  </si>
  <si>
    <t>ZBSID2627-0116</t>
  </si>
  <si>
    <t>ZPSU262700015</t>
  </si>
  <si>
    <t>118032220746 HEAT SINK ASSY VME</t>
  </si>
  <si>
    <t>118032220940 HEAT SINK HCOIL ASSY VME</t>
  </si>
  <si>
    <t>ZPSU262700016</t>
  </si>
  <si>
    <t>118032224723 MSATA PCB ASSY</t>
  </si>
  <si>
    <t>118305805075 CARRIER TEST CARD_ASSY</t>
  </si>
  <si>
    <t>ZPSU262700017</t>
  </si>
  <si>
    <t>118032220843 PANEL WEDGE LOCK ASSY VME</t>
  </si>
  <si>
    <t>118032195332 SBC-6U VME</t>
  </si>
  <si>
    <t>ZPJ262700089</t>
  </si>
  <si>
    <t>NRE CHARGES FOR PSOC EDGE  E846 EPC2 SOM</t>
  </si>
  <si>
    <t>ZKSID2627-0113</t>
  </si>
  <si>
    <t>ZPJ262700086</t>
  </si>
  <si>
    <t>REWORK SUPPORT FOR 7 PROJECTS-2.2-18GHZ RFOF</t>
  </si>
  <si>
    <t>ZKSID2627-0073</t>
  </si>
  <si>
    <t>Cyronics/26-27/APRIL/22/HF RADIO</t>
  </si>
  <si>
    <t xml:space="preserve">
ZPJ262700085</t>
  </si>
  <si>
    <t>ANT POWER SUPPLY BOARD</t>
  </si>
  <si>
    <t>ZKSID2627-0105</t>
  </si>
  <si>
    <t>ANT POWER SUPPLY BOARD-NRE CHARGES</t>
  </si>
  <si>
    <t xml:space="preserve">Private </t>
  </si>
  <si>
    <t>ZPJ262700090</t>
  </si>
  <si>
    <t>ZFG00003076</t>
  </si>
  <si>
    <t>5X5 DUAL DRMOS_16PH POWER BOARD POPULATED PCB</t>
  </si>
  <si>
    <t>ZBSID2627-0199</t>
  </si>
  <si>
    <t>ZPJ262700091</t>
  </si>
  <si>
    <t>ZFG00003066</t>
  </si>
  <si>
    <t>ZBSID2627-0160</t>
  </si>
  <si>
    <t>ZPSU262700011</t>
  </si>
  <si>
    <t>PCB-219970050463-219970050463 BARE PCB</t>
  </si>
  <si>
    <t>219970050463 BARE PCB FOR 12V DC DC CONVERTER(NSD)</t>
  </si>
  <si>
    <t>ZBSID2627-0132</t>
  </si>
  <si>
    <t>ZPJ262700092</t>
  </si>
  <si>
    <t>FPGA RE-BALLING</t>
  </si>
  <si>
    <t>ZKSID2627-0197</t>
  </si>
  <si>
    <t>ZPJ262700095</t>
  </si>
  <si>
    <t>TPS168X HW 1 DUT _ PCBA</t>
  </si>
  <si>
    <t>Cyronics/26-27/APRIL/26/HF RADIO</t>
  </si>
  <si>
    <t>ZPJ262700096</t>
  </si>
  <si>
    <t>HF- PA LPF-B4 FILTER BOARD</t>
  </si>
  <si>
    <t>ZKSID2627-0138</t>
  </si>
  <si>
    <t>ISPL/PO/26-27/000370</t>
  </si>
  <si>
    <t>ZPJ262700097</t>
  </si>
  <si>
    <t>INNOMINDS</t>
  </si>
  <si>
    <t>INNOMINDS  SOFTWARE PRIVATE LIMITED</t>
  </si>
  <si>
    <t>402-5GMIB_LDS-003_V8</t>
  </si>
  <si>
    <t>ZKSID2627-0131</t>
  </si>
  <si>
    <t>ZKSID2627-0132</t>
  </si>
  <si>
    <t>ZKSID2627-0152</t>
  </si>
  <si>
    <t>ZKSID2627-0169</t>
  </si>
  <si>
    <t>ZKSID2627-0239</t>
  </si>
  <si>
    <t>ZPJ262700098</t>
  </si>
  <si>
    <t>SANTACRUZ-SOLDER PPCB</t>
  </si>
  <si>
    <t>ZKSID2627-0121</t>
  </si>
  <si>
    <t>ZPJ262700102</t>
  </si>
  <si>
    <t>ZFG00003052</t>
  </si>
  <si>
    <t>PARAM_FuSa_TPS12S23 PCBA</t>
  </si>
  <si>
    <t>ZBSID2627-0162</t>
  </si>
  <si>
    <t>ZPJ262700103</t>
  </si>
  <si>
    <t>ZFG00003053</t>
  </si>
  <si>
    <t>PARAM_FuSa_TPS12S24 PCBA</t>
  </si>
  <si>
    <t>ZBSID2627-0163</t>
  </si>
  <si>
    <t>ZPJ262700099</t>
  </si>
  <si>
    <t>ZFG00003054</t>
  </si>
  <si>
    <t>PS4B BOM PROCUREMENT SUPPORT</t>
  </si>
  <si>
    <t>ZKSID2627-0175</t>
  </si>
  <si>
    <t>AMIDC-PO-FY27-00147</t>
  </si>
  <si>
    <t>ZPJ262700105</t>
  </si>
  <si>
    <t>ZFG00003055</t>
  </si>
  <si>
    <t>CBE0200-POPULTAED PCB</t>
  </si>
  <si>
    <t>ZKSID2627-0173</t>
  </si>
  <si>
    <t>ZPJ262700106</t>
  </si>
  <si>
    <t>ZFG00003007</t>
  </si>
  <si>
    <t>CBT0200-POPULATED PCB</t>
  </si>
  <si>
    <t>ZKSID2627-0151</t>
  </si>
  <si>
    <t>IN5310-P031518</t>
  </si>
  <si>
    <t>ZPJ262700109</t>
  </si>
  <si>
    <t>ZKSID2627-0120</t>
  </si>
  <si>
    <t>ZKSID2627-0244</t>
  </si>
  <si>
    <t>SSD BGA REWORK</t>
  </si>
  <si>
    <t>ZKSID2627-0116</t>
  </si>
  <si>
    <t>ZKSID2627-0170</t>
  </si>
  <si>
    <t>ZKSID2627-0188</t>
  </si>
  <si>
    <t>ZKSID2627-0189</t>
  </si>
  <si>
    <t>ZKSID2627-0243</t>
  </si>
  <si>
    <t>ZKSID2627-0248</t>
  </si>
  <si>
    <t>06L068237</t>
  </si>
  <si>
    <t>ZPJ262700104</t>
  </si>
  <si>
    <t>DD904130-PROTOTYPE OF ELPC AI DAUGHTER CARD USED IN MGS</t>
  </si>
  <si>
    <t>UAE</t>
  </si>
  <si>
    <t>ZPMW262700007</t>
  </si>
  <si>
    <t>AC</t>
  </si>
  <si>
    <t>ADVANCED CONCEPTS</t>
  </si>
  <si>
    <t>MONOPOLE ANTENNA-POPULATED PRINTED CIRCUIT BOARD</t>
  </si>
  <si>
    <t>MONOPOLE ANTENNA PPCB-NRE CHARGES</t>
  </si>
  <si>
    <t>ZPMW262700008</t>
  </si>
  <si>
    <t>DIPOLE ANTENNA -POPULATED PRINTED CIRCUIT BOARD</t>
  </si>
  <si>
    <t>E2521174</t>
  </si>
  <si>
    <t>ZPJ262700100</t>
  </si>
  <si>
    <t>REQ #3542200 COMPONENT PROCUREMENT</t>
  </si>
  <si>
    <t>ZKSID2627-0186</t>
  </si>
  <si>
    <t>E2521172</t>
  </si>
  <si>
    <t>ZPJ262700101</t>
  </si>
  <si>
    <t>REQ #3541399 COMPONENT PROCUREMENT</t>
  </si>
  <si>
    <t>ZKSID2627-0187</t>
  </si>
  <si>
    <t>ZPJ262700110</t>
  </si>
  <si>
    <t>MCM_PRADA CB_001 PCBA</t>
  </si>
  <si>
    <t>ZPJ262700110-1</t>
  </si>
  <si>
    <t>MCM_PRADA CB_002 PCBA</t>
  </si>
  <si>
    <t>ZPJ262700112</t>
  </si>
  <si>
    <t>PCB ASSEMBLY SUPPORT FOR PCR CONTROLLER 6.4</t>
  </si>
  <si>
    <t>ZKSID2627-0157</t>
  </si>
  <si>
    <t>TK/BB</t>
  </si>
  <si>
    <t>ZPMW262700004</t>
  </si>
  <si>
    <t>BISCO</t>
  </si>
  <si>
    <t>BISCO INDUSTRIES</t>
  </si>
  <si>
    <t>27-029440-00 REV B BOX ASSEMBLY</t>
  </si>
  <si>
    <t>ZPJ262700114</t>
  </si>
  <si>
    <t>PCB ASSEMBLY SUPPORT FOR 183-PCA000034#L</t>
  </si>
  <si>
    <t>ZKSID2627-0141</t>
  </si>
  <si>
    <t>NRE CHARGES FOR 183-PCA000034#L</t>
  </si>
  <si>
    <t>ZKSID2627-0140</t>
  </si>
  <si>
    <t>ZPJ252601583</t>
  </si>
  <si>
    <t>IWRL6322_WCSP_CZ_Board_Rev1.0 PCBA</t>
  </si>
  <si>
    <t>IWRL6322_WCSP_ SysVal_Board_Rev1.0 PCBA</t>
  </si>
  <si>
    <t>ZPJ262700107</t>
  </si>
  <si>
    <t>ZFG00002998</t>
  </si>
  <si>
    <t>LOAD_CELL_TEST_EVM_V1</t>
  </si>
  <si>
    <t>ZBSID2627-0157</t>
  </si>
  <si>
    <t>ZPJ262700108</t>
  </si>
  <si>
    <t>SS+ALBATROSS_MULTIPHASE_EVM</t>
  </si>
  <si>
    <t>ZPSU262700018</t>
  </si>
  <si>
    <t>L</t>
  </si>
  <si>
    <t>ZBSID2627-0082</t>
  </si>
  <si>
    <t>ZPSU262700019</t>
  </si>
  <si>
    <t>2x2 RF PCB(Gaetec) assembly</t>
  </si>
  <si>
    <t>ZBSID2627-0151</t>
  </si>
  <si>
    <t>BELGIUM</t>
  </si>
  <si>
    <t>ZPMW262700009</t>
  </si>
  <si>
    <t>ZFG00003001</t>
  </si>
  <si>
    <t>TE CONNECTIVITY BELGIUM</t>
  </si>
  <si>
    <t>JLR POPULATED PRINTED CIRCUIT BOARD</t>
  </si>
  <si>
    <t>ZKSIE2627-0010</t>
  </si>
  <si>
    <t>ZPJ262700120</t>
  </si>
  <si>
    <t>ZFG00003000</t>
  </si>
  <si>
    <t>ZKSID2627-0200</t>
  </si>
  <si>
    <t>IN5310-P031496</t>
  </si>
  <si>
    <t>ZPJ262700113</t>
  </si>
  <si>
    <t>ZFG00003083</t>
  </si>
  <si>
    <t>ZE07-001728_R01_ASTRA_2_0_POWER_BOARD</t>
  </si>
  <si>
    <t>ZKSID2627-0253</t>
  </si>
  <si>
    <t>ZPJ262700115</t>
  </si>
  <si>
    <t>ARM</t>
  </si>
  <si>
    <t>ARM EMBEDDED TECHNOLOGIES PVT LTD</t>
  </si>
  <si>
    <t>SOC 3D XRAY FOR BOARD</t>
  </si>
  <si>
    <t>ZKSID2627-0118</t>
  </si>
  <si>
    <t>ZPJ262700116</t>
  </si>
  <si>
    <t>CPLD/BGA REWORK FOR ARM LAB</t>
  </si>
  <si>
    <t>ZKSID2627-0117</t>
  </si>
  <si>
    <t>IN629000076735</t>
  </si>
  <si>
    <t>ZPJ262700117</t>
  </si>
  <si>
    <t>MX943 A1 SILICON REWORK SUPPORT</t>
  </si>
  <si>
    <t>ZBSID2627-0232</t>
  </si>
  <si>
    <t>IN63 9000078216</t>
  </si>
  <si>
    <t>ZBSID2627-0236</t>
  </si>
  <si>
    <t>IN63 9000076765</t>
  </si>
  <si>
    <t>ZBSID2627-0235</t>
  </si>
  <si>
    <t>RFQ- FCC COMPONENT -BATCH -02</t>
  </si>
  <si>
    <t>ZPJ262700118</t>
  </si>
  <si>
    <t>PCB ASSEMBLY SUPPORT FOR 183-PCA000032#L</t>
  </si>
  <si>
    <t>NRE CHARGES FOR 183-PCA000032#L</t>
  </si>
  <si>
    <t>ZPSU262700021</t>
  </si>
  <si>
    <t>MILKE PCB Assy</t>
  </si>
  <si>
    <t>ZBSID2627-0146</t>
  </si>
  <si>
    <t>ZBSID2627-0147</t>
  </si>
  <si>
    <t>ZBSID2627-0148</t>
  </si>
  <si>
    <t>ZBSID2627-0149</t>
  </si>
  <si>
    <t>ZBSID2627-0150</t>
  </si>
  <si>
    <t>ZPSU262700020</t>
  </si>
  <si>
    <t>142001442509 RS232 to RS422 PCB CONNECTORIZED 02</t>
  </si>
  <si>
    <t>ZPSU262700023</t>
  </si>
  <si>
    <t>175301203106 MOSFET DRIVER CARD</t>
  </si>
  <si>
    <t>ZPSU262700022</t>
  </si>
  <si>
    <t>ZPJ262700126</t>
  </si>
  <si>
    <t>PCB ASSEMBLY SUPPORT FOR SU POWER MANAGER 4.4 </t>
  </si>
  <si>
    <t>ZKSID2627-0245</t>
  </si>
  <si>
    <t>Mail confimation</t>
  </si>
  <si>
    <t>ZPJ2627001043</t>
  </si>
  <si>
    <t>TOLLE LABS</t>
  </si>
  <si>
    <t>TOLLE LABS PVT LTD</t>
  </si>
  <si>
    <t>LOGISTICS SCM SERVICE</t>
  </si>
  <si>
    <t>ZKSID2627-0095</t>
  </si>
  <si>
    <t>AMIDC-PO-FY27-00191</t>
  </si>
  <si>
    <t>ZPJ262700127</t>
  </si>
  <si>
    <t>ZFG00003047</t>
  </si>
  <si>
    <t>NEW INRUSH CURRENT PROTECTION BOARD ICP010</t>
  </si>
  <si>
    <t>ZKSID2627-0172</t>
  </si>
  <si>
    <t>P4392</t>
  </si>
  <si>
    <t>ZPMW262700002</t>
  </si>
  <si>
    <t>VR</t>
  </si>
  <si>
    <t>VANTAGE ROBOTICS</t>
  </si>
  <si>
    <t>SBS MAIN BOARD OA3 Flexy</t>
  </si>
  <si>
    <t>ISPL/PO/26-27/000387</t>
  </si>
  <si>
    <t>ZKSID2627-0240</t>
  </si>
  <si>
    <t>ZPJ262700130</t>
  </si>
  <si>
    <t>ZFG00003098</t>
  </si>
  <si>
    <t>630-INT0309-01 HT3 DEBUG DAUGHTER CARD</t>
  </si>
  <si>
    <t>ZKSID2627-0255</t>
  </si>
  <si>
    <t>ZPJ262700131</t>
  </si>
  <si>
    <r>
      <t>CNODES REV 3 </t>
    </r>
    <r>
      <rPr>
        <sz val="10"/>
        <color rgb="FF000000"/>
        <rFont val="Calibri"/>
        <family val="2"/>
        <charset val="1"/>
      </rPr>
      <t>COMPONENT</t>
    </r>
    <r>
      <rPr>
        <sz val="11"/>
        <color rgb="FF000000"/>
        <rFont val="Calibri"/>
        <family val="2"/>
        <charset val="1"/>
      </rPr>
      <t> PROCUREMENT SCOPE</t>
    </r>
  </si>
  <si>
    <t>E2526287</t>
  </si>
  <si>
    <t>ZFG00003044</t>
  </si>
  <si>
    <t>GM_ELMOS_11UP_PRIMARY BOARD</t>
  </si>
  <si>
    <t>ZKSID2627-0203</t>
  </si>
  <si>
    <t>NRE CHARGES FOR PRIMARY PCB</t>
  </si>
  <si>
    <t>ZFG00003043</t>
  </si>
  <si>
    <t>GM_ELMOS_11UP_SECONDARY BOARD</t>
  </si>
  <si>
    <t>ZKSID2627-0194</t>
  </si>
  <si>
    <t>NRE CHARGES FOR SECONDARY PCB</t>
  </si>
  <si>
    <t>ZPJ262700133</t>
  </si>
  <si>
    <t>DAC90X02 EVM- PCBA</t>
  </si>
  <si>
    <t>ZPJ262700134</t>
  </si>
  <si>
    <t>ZFG00003070</t>
  </si>
  <si>
    <t>FLOWSERVE</t>
  </si>
  <si>
    <t>FLOWSERVE INDIA CONTROLS PVT. LTD</t>
  </si>
  <si>
    <t>PCB FABRICATION &amp; ASSEMBLY SUPPORT FOR CVDT-SOL-BOX-V1-REV1</t>
  </si>
  <si>
    <t>ZKSID2627-0181</t>
  </si>
  <si>
    <t>ZPJ262700135</t>
  </si>
  <si>
    <t>ZFG00003072</t>
  </si>
  <si>
    <t>FDAQ-UI-BOM-V2-REV1-PCBA</t>
  </si>
  <si>
    <t>ZKSID2627-0190</t>
  </si>
  <si>
    <t>IN5310-P031503</t>
  </si>
  <si>
    <t>ZKSID2627-0222</t>
  </si>
  <si>
    <t>IN5310-P031619</t>
  </si>
  <si>
    <t>ZPJ262700137</t>
  </si>
  <si>
    <t>ZE07-001704_R01_ASTRA_2-0_XT_MID_PLANE</t>
  </si>
  <si>
    <t>IN5310-P031639</t>
  </si>
  <si>
    <t>ZPJ262700140 </t>
  </si>
  <si>
    <t>ZE07001720_R01_ASTRA_2_0_XT_48DUT_CARRIER_CARD</t>
  </si>
  <si>
    <t>NCI00MVT</t>
  </si>
  <si>
    <t>ZPJ262700138</t>
  </si>
  <si>
    <t>RN CDC MAIN BOARD VARIANT –“AA - ASSEMBLY SUPPORT</t>
  </si>
  <si>
    <t>ZKSID2627-0139</t>
  </si>
  <si>
    <t>ZKSID2627-0147</t>
  </si>
  <si>
    <t>ZPJ262700139</t>
  </si>
  <si>
    <t xml:space="preserve">RN CDC MAIN BOARD VARIANT_“CA”- ASSEMBLY SUPPORT
</t>
  </si>
  <si>
    <t>ZPJ262700141</t>
  </si>
  <si>
    <t>ZE07-001701_R01_ASTRA_2_0_154BGA_VEGA_DUT_CARD-BRD</t>
  </si>
  <si>
    <t>ZPJ262700143</t>
  </si>
  <si>
    <t>SIGNIFY</t>
  </si>
  <si>
    <t>SIGNIFY INNOVATIONS INDIA LIMITED</t>
  </si>
  <si>
    <t>CONTROL CARD REVA 1202 PPCB</t>
  </si>
  <si>
    <t>Cyronics/26-27/APRIL/41/HF RADIO</t>
  </si>
  <si>
    <t> ZPJ262700142</t>
  </si>
  <si>
    <t>HF PA-FEM-B2-V3 POPULATED PCB</t>
  </si>
  <si>
    <t>ZKSID2627-0137</t>
  </si>
  <si>
    <t>FAB/REWORK</t>
  </si>
  <si>
    <t>ZPMW262700017</t>
  </si>
  <si>
    <t>ZFG00003127</t>
  </si>
  <si>
    <t>BOY2 SBD BUILD [80-Pin to 48-pin BOY2 SILICON CONVERSION]</t>
  </si>
  <si>
    <t>ZBSIE2627-0024</t>
  </si>
  <si>
    <t>ZBSIE2627-0025</t>
  </si>
  <si>
    <t>ZPMW262700018</t>
  </si>
  <si>
    <t>ACKU040 V2.0-ALINX SOM MODULE</t>
  </si>
  <si>
    <t>ZPSU262700025</t>
  </si>
  <si>
    <t>432841520161 IC Replacement</t>
  </si>
  <si>
    <t>ZBSID2627-0138</t>
  </si>
  <si>
    <t>ZBSID2627-0177</t>
  </si>
  <si>
    <t>ZBSID2627-0248</t>
  </si>
  <si>
    <t>ZPJ252601649</t>
  </si>
  <si>
    <t>PCB-600-60786-01-Rev-2.0</t>
  </si>
  <si>
    <t>PCB FABRICATION SUPPORT FOR 610-6078601_02 PSB3010_56QFN 
AUTOMOTIVE M2 BOARD</t>
  </si>
  <si>
    <t>ZKSID2627-0167</t>
  </si>
  <si>
    <t>ZKSID2627-0229</t>
  </si>
  <si>
    <t>ZPMW262700010</t>
  </si>
  <si>
    <t>PCB FABRICATION SUPPORT FOR 610-60786-01_02 PSB3010_56QFN AUTOMOTIVE M2 BOARD</t>
  </si>
  <si>
    <t>ZPSU262700026</t>
  </si>
  <si>
    <t>170300627872 Proxy PCB Assy 04</t>
  </si>
  <si>
    <t>ZPSU262700027</t>
  </si>
  <si>
    <t>170300602264 FILTER BOARD ASSY 03</t>
  </si>
  <si>
    <t>ZPJ262700144</t>
  </si>
  <si>
    <t>OVEN EDGE CARD -POPULATED PRINTED CIRCUIT BOARD</t>
  </si>
  <si>
    <t>ZPJ262700145</t>
  </si>
  <si>
    <t>PARELLEL RELAY CARDS_POPULATED PCB</t>
  </si>
  <si>
    <t>ZPJ262700146</t>
  </si>
  <si>
    <t>ZFG00003017</t>
  </si>
  <si>
    <t>SERIES RELAY CARDS _POPULATED PCB</t>
  </si>
  <si>
    <t>ZBSID2627-0207</t>
  </si>
  <si>
    <t>ZPJ262700147</t>
  </si>
  <si>
    <t>ZFG00003018</t>
  </si>
  <si>
    <t>PMR BOARDS_ POPULATED PCB</t>
  </si>
  <si>
    <t>ZBSID2627-0193</t>
  </si>
  <si>
    <t>ZPJ262700148</t>
  </si>
  <si>
    <t>SMU BOARDS _POPULATED PCB</t>
  </si>
  <si>
    <t>ZPJ262700149</t>
  </si>
  <si>
    <t>LOAD TRANSIENT BOARD_POPULATED PCB</t>
  </si>
  <si>
    <t>ZPJ262700150</t>
  </si>
  <si>
    <t>HIGH SIDE SHORT CIRCUIT BOARD-POPULATED PCB</t>
  </si>
  <si>
    <t>ZPJ262700151</t>
  </si>
  <si>
    <t>INDUCTIVE SHORT CIRCUIT BOARD_POPULATED PCB</t>
  </si>
  <si>
    <t>ZPJ262700152</t>
  </si>
  <si>
    <t>ZFG00003023</t>
  </si>
  <si>
    <t>PXI FUNCTION GENERATOR SMA TO BNC BOARDS_PPCB</t>
  </si>
  <si>
    <t>ZBSID2627-0209</t>
  </si>
  <si>
    <t>ZPJ262700153</t>
  </si>
  <si>
    <t>ZFG00003024</t>
  </si>
  <si>
    <t>SCOPE TERMINATOR BOARD_DUT_SIDE_PPCB</t>
  </si>
  <si>
    <t>ZBSID2627-0210</t>
  </si>
  <si>
    <t>ZPJ262700154</t>
  </si>
  <si>
    <t>ZFG00003025</t>
  </si>
  <si>
    <t>SCOPE TERMINATOR BOARD_SCOPE_SIDE_PPCB</t>
  </si>
  <si>
    <t>ZBSID2627-0241</t>
  </si>
  <si>
    <t>ZPJ262700163</t>
  </si>
  <si>
    <t>LP-MMU  616-PCA000009#L Rev 1.5</t>
  </si>
  <si>
    <t>ZKSID2627-0149</t>
  </si>
  <si>
    <t>ZPJ262700166</t>
  </si>
  <si>
    <t>141-PCA000296#L/421#E - NUTSERT VALIDATION</t>
  </si>
  <si>
    <t>ZKSID2627-0144</t>
  </si>
  <si>
    <t>ZPJ262700164</t>
  </si>
  <si>
    <t>CT7017-BA02-05 &amp; CT7017-BA02-04</t>
  </si>
  <si>
    <t>ZBSID2627-0135</t>
  </si>
  <si>
    <t>10L010493</t>
  </si>
  <si>
    <t>ZPJ252601409</t>
  </si>
  <si>
    <t>REWORK CHARGE FOR 05 NO'S OF CONTROL BOARD FOR MCU</t>
  </si>
  <si>
    <t>ZKSID2627-0125</t>
  </si>
  <si>
    <t>MINI STENCIL FOR MCU</t>
  </si>
  <si>
    <t>ZPJ262700165</t>
  </si>
  <si>
    <t>RASP PLATFORM BOARD PCBA</t>
  </si>
  <si>
    <t>NRE CHARGES FOR RASP PLATFORM BOARD</t>
  </si>
  <si>
    <t>ZPMW262700019</t>
  </si>
  <si>
    <t>BUMBLEBEE PCBA-POPULATED PRINTED CIRCUIT BOARD</t>
  </si>
  <si>
    <t>NRE CHARGES</t>
  </si>
  <si>
    <t>ZPJ262700172</t>
  </si>
  <si>
    <t>REWORK SUPPORT FOR 2.2-18GHZ RFOF</t>
  </si>
  <si>
    <t>ZPJ262700171</t>
  </si>
  <si>
    <t>REWORK SUPPORT FOR PCB REFLOW</t>
  </si>
  <si>
    <t>ZKSID2627-0145</t>
  </si>
  <si>
    <t>PO26000305</t>
  </si>
  <si>
    <t>ISRAEL</t>
  </si>
  <si>
    <t>ZPMW262700020</t>
  </si>
  <si>
    <t>IAI</t>
  </si>
  <si>
    <t>ISRAEL AEROSPACE INDUSTRIES LTD</t>
  </si>
  <si>
    <t>TP CARD-POPULATED PRINTED CIRCUIT BOARD</t>
  </si>
  <si>
    <t>ZPJ262700174</t>
  </si>
  <si>
    <t>ANALOG _OPTION_BOARD_STM32_FLS-G TEC-PROTO-1-REV1-PCBA</t>
  </si>
  <si>
    <t>NTC00DAC</t>
  </si>
  <si>
    <t>COMP/BB</t>
  </si>
  <si>
    <t>ZPJ262700175</t>
  </si>
  <si>
    <t>ZFG00003045</t>
  </si>
  <si>
    <t>EMC TEST BOX</t>
  </si>
  <si>
    <t>ZKSID2627-0202</t>
  </si>
  <si>
    <t>EMC TESTBOX - SHIPMENT CHARGE</t>
  </si>
  <si>
    <t>ZPJ262700179</t>
  </si>
  <si>
    <t>ZFG00003029</t>
  </si>
  <si>
    <t>PARAM_FuSa_12sxxF_DPI_PCBA</t>
  </si>
  <si>
    <t>ZBSID2627-0189</t>
  </si>
  <si>
    <t>ZPJ262700176</t>
  </si>
  <si>
    <t>ZFG00003115</t>
  </si>
  <si>
    <t>HEPP POWER BOARD-COMP PROCUREMENT</t>
  </si>
  <si>
    <t>ZBSID2627-0250</t>
  </si>
  <si>
    <t>ZPJ262700177 </t>
  </si>
  <si>
    <t>ZFG00003116</t>
  </si>
  <si>
    <t>IHEPP CONTROL BOARD-COMP PROCUREMENT</t>
  </si>
  <si>
    <t>ZPJ262700178 </t>
  </si>
  <si>
    <t>ZPJ262700178</t>
  </si>
  <si>
    <t>IHEPP FILTER BOARD-COMP PROCUREMENT</t>
  </si>
  <si>
    <t>ZKSQ2526-1002</t>
  </si>
  <si>
    <t>ZPJ24251105</t>
  </si>
  <si>
    <t>INDIAVP</t>
  </si>
  <si>
    <t>INDIAVP SEMICONDUCTOR PRIVATE LIMITED</t>
  </si>
  <si>
    <t>IVP WARE HOUSE MAINTAINING SUPPORT-April-2026</t>
  </si>
  <si>
    <t>ZKSID2627-0129</t>
  </si>
  <si>
    <t>IVP WARE HOUSE MAINTAINING SUPPORT-May-2026</t>
  </si>
  <si>
    <t>ZKSID2627-0225</t>
  </si>
  <si>
    <t>IVP WH INWARD AND OUTWARD-(MONTH OF APRIL-2026</t>
  </si>
  <si>
    <t>ZKSID2627-0130</t>
  </si>
  <si>
    <t>IVP WH INWARD AND OUTWARD-(MONTH OF MAY-2026)</t>
  </si>
  <si>
    <t>ZKSID2627-0226</t>
  </si>
  <si>
    <t>ZPSU262700028</t>
  </si>
  <si>
    <t>112365336410 DIR RX &amp; SP PCB # 2D AMDR</t>
  </si>
  <si>
    <t>PO2025042401</t>
  </si>
  <si>
    <t>IRELAND</t>
  </si>
  <si>
    <t>ZPMW24250115</t>
  </si>
  <si>
    <t>MAGNUS</t>
  </si>
  <si>
    <t>MAGNUS MONITORS (EIRSCOPE)</t>
  </si>
  <si>
    <t>MAGNUS MONITOR CONDUCTIVITY - DELTA CHARGE</t>
  </si>
  <si>
    <t>ZKSIE2627-0007</t>
  </si>
  <si>
    <t>ZPJ262700182</t>
  </si>
  <si>
    <t>JLR001110_B0-B.0.3 (A2B) POPULATED PCB</t>
  </si>
  <si>
    <t>ZPJ262700183</t>
  </si>
  <si>
    <t>JLR001108_B0-B.0.3 (Analog) POPULATED PCB</t>
  </si>
  <si>
    <t>CH-2605/0115</t>
  </si>
  <si>
    <t>ZPJ262700168</t>
  </si>
  <si>
    <t>PCB ASSEMBLY SUPPORT FOR  TT-INV-1.0-01 – 60 V</t>
  </si>
  <si>
    <t>ZKSID2627-0223</t>
  </si>
  <si>
    <t>ZPJ262700169</t>
  </si>
  <si>
    <t>PCB ASSEMBLY SUPPORT FOR TT-INV-1.0-02 – 72V</t>
  </si>
  <si>
    <t>ZPJ262700170</t>
  </si>
  <si>
    <t>PCB ASSEMBLY SUPPORT FOR  TT-CAP12-1.1-01</t>
  </si>
  <si>
    <t>ZKSID2627-0205</t>
  </si>
  <si>
    <t>PCB ASSEMBLY SERVICE CHARGES (SETUP/PROG TT-INV)</t>
  </si>
  <si>
    <t>ZPJ262700185</t>
  </si>
  <si>
    <t>N78 32T32R: SIDE BAND ISSUE - AGILEX REPLACEMENT</t>
  </si>
  <si>
    <t>ZKSID2627-0156</t>
  </si>
  <si>
    <t>ZPJ262700184</t>
  </si>
  <si>
    <t>IPP056-PCBA</t>
  </si>
  <si>
    <t>ZPJ262700190</t>
  </si>
  <si>
    <t>ZFG00003032</t>
  </si>
  <si>
    <t>810-B94930-001 PCBA</t>
  </si>
  <si>
    <t>ZBSID2627-0229</t>
  </si>
  <si>
    <t>ZPSU262700029</t>
  </si>
  <si>
    <t>Baseband ASSEMBLY</t>
  </si>
  <si>
    <t>Baseband TESTING</t>
  </si>
  <si>
    <t>ZPJ262700191</t>
  </si>
  <si>
    <t>GRM155C70J225ME11D PART PROCUREMENT</t>
  </si>
  <si>
    <t>ZPJ262700192</t>
  </si>
  <si>
    <t>PCB ASSEMBLY SUPPORT FOR TEC CONTROLLER 7.5</t>
  </si>
  <si>
    <t>ZKSID2627-0204</t>
  </si>
  <si>
    <t>NCI00N0J</t>
  </si>
  <si>
    <t>ZPJ262700193</t>
  </si>
  <si>
    <t>VPTMBF-14B115-MB - ASSEMBLY SUPPORT</t>
  </si>
  <si>
    <t>ZKSID2627-0183</t>
  </si>
  <si>
    <t>NCI00N0K</t>
  </si>
  <si>
    <t>ZPJ262700193-1</t>
  </si>
  <si>
    <t>VPTMBF-14B115-PB - ASSEMBLY SUPPORT</t>
  </si>
  <si>
    <t xml:space="preserve">ZKSID2627-0182 </t>
  </si>
  <si>
    <t>NCI00N0L</t>
  </si>
  <si>
    <t>ZPJ262700193-2</t>
  </si>
  <si>
    <t>VPTMBF-14B115-TB -ASSEMBLY SUPPORT</t>
  </si>
  <si>
    <t>ZKSID2627-0184</t>
  </si>
  <si>
    <t>CTI/ASM/PO/004/26-27</t>
  </si>
  <si>
    <t>ZPJ262700136</t>
  </si>
  <si>
    <t>CTI23D18A - POPULATED PCB</t>
  </si>
  <si>
    <t xml:space="preserve">ZPJ262700197
</t>
  </si>
  <si>
    <t>PCB ASSEMBLY SUPPORT FOR 170-PCA000349#L</t>
  </si>
  <si>
    <t>CTI/SER/PO/008/26-27</t>
  </si>
  <si>
    <t>ZPJ262700196</t>
  </si>
  <si>
    <t>C12190 DUAL TMS - REWORK SUPPORT</t>
  </si>
  <si>
    <t>ZKSID2627-0178</t>
  </si>
  <si>
    <t>ZPJ262700195</t>
  </si>
  <si>
    <t>cNodeS -POPULATED PRINTED CIRCUIT BOARD</t>
  </si>
  <si>
    <t>ZPJ262700199</t>
  </si>
  <si>
    <t>CTS2015 MICRO STENCIL PROCUREMENT</t>
  </si>
  <si>
    <t>ZBSID2627-0172</t>
  </si>
  <si>
    <t>ZPSU262700031</t>
  </si>
  <si>
    <t>170305147490 POWER SUPPLY BOARD</t>
  </si>
  <si>
    <t>ZPSU262700032</t>
  </si>
  <si>
    <t>AMIDC-PO-FY27-00290</t>
  </si>
  <si>
    <t>ZPJ262700200</t>
  </si>
  <si>
    <t>REWORK SUPPORT FOR PWR0101</t>
  </si>
  <si>
    <t>ZKSID2627-0164</t>
  </si>
  <si>
    <t>CTI/ASM/PO/002/26-27</t>
  </si>
  <si>
    <t>ZPJ262700201</t>
  </si>
  <si>
    <t>C18134 - ASSEMBLY SUPPORT</t>
  </si>
  <si>
    <t>ZKSID2627-0241</t>
  </si>
  <si>
    <t>ZPMW262700011</t>
  </si>
  <si>
    <t>GNSS INS-POPULATED PRINTED CIRCUIT BOARD</t>
  </si>
  <si>
    <t>ZPMW262700012</t>
  </si>
  <si>
    <t>MAIN-POPULATED PRINTED CIRCUIT BOARD</t>
  </si>
  <si>
    <t>ZPMW262700013</t>
  </si>
  <si>
    <t>PITOT BAROMETER-POPULATED PRINTED CIRCUIT BOARD</t>
  </si>
  <si>
    <t>ZPMW262700014</t>
  </si>
  <si>
    <t>VIT-POPULATED PRINTED CIRCUIT BOARD</t>
  </si>
  <si>
    <t>ZPMW262700015</t>
  </si>
  <si>
    <t>VIBRATION-POPULATED PRINTED CIRCUIT BOARD</t>
  </si>
  <si>
    <t>ZPMW262700016</t>
  </si>
  <si>
    <t>TEMPLATE-POPULATED PRINTED CIRCUIT BOARD</t>
  </si>
  <si>
    <t>ZPJ262700206</t>
  </si>
  <si>
    <t>RFQ 1213 COMPONENTS PROCUREMENTS SCOPE</t>
  </si>
  <si>
    <t>ZPSU262700034</t>
  </si>
  <si>
    <t>142933275531 ENCLOSURE ASSY.-LTU</t>
  </si>
  <si>
    <t>142933275434 COVER ASSY.-LTU</t>
  </si>
  <si>
    <t>143032910439 PCB - LTU</t>
  </si>
  <si>
    <t>143033190575 HANDLE UNIT-LTU</t>
  </si>
  <si>
    <t>142933275628 HANDLE ASSY-LTU</t>
  </si>
  <si>
    <t>142933275725 LINK 2 ASSY-LTU</t>
  </si>
  <si>
    <t>143032910342 LINE TRANSFER UNIT (LTU) 22</t>
  </si>
  <si>
    <t>ZPSU262700033</t>
  </si>
  <si>
    <t>110005345131 MUX PROCESSOR CARD ASSY (UG) 15</t>
  </si>
  <si>
    <t>ZBSID2627-0218</t>
  </si>
  <si>
    <t>ZBSID2627-0221</t>
  </si>
  <si>
    <t>ZPMW262700024</t>
  </si>
  <si>
    <t>P-PANEL P20875-FABRICATION SUPPORT</t>
  </si>
  <si>
    <t>P-PANEL P20875-POPULATED PRINTED CIRCUIT BOARD</t>
  </si>
  <si>
    <t>CTI/ASM/PO/007/26-27</t>
  </si>
  <si>
    <t>ZPJ262700203</t>
  </si>
  <si>
    <t>CTI23D17A - POPULATED PCB</t>
  </si>
  <si>
    <t>JPSS-47</t>
  </si>
  <si>
    <t>ZPJ262700213</t>
  </si>
  <si>
    <t>ZPJ262700209</t>
  </si>
  <si>
    <t>ZBSID2627-0170</t>
  </si>
  <si>
    <t>CTI/SER/PO/010/26-27</t>
  </si>
  <si>
    <t>ZPJ262700211</t>
  </si>
  <si>
    <t>C20266B- REWORK SUPPORT</t>
  </si>
  <si>
    <t>ZKSID2627-0179</t>
  </si>
  <si>
    <t>ZPJ262700212</t>
  </si>
  <si>
    <t>C21011- REWORK SUPPORT</t>
  </si>
  <si>
    <t>ZPSU262700039</t>
  </si>
  <si>
    <t>118375933068 Booster Assy</t>
  </si>
  <si>
    <t>ZPSU262700038</t>
  </si>
  <si>
    <t>170300612643 VIDEO ISOLATOR PCB ASSY</t>
  </si>
  <si>
    <t>ZPSU262700037</t>
  </si>
  <si>
    <t>112319376161 AUDIO AMPLIFIER PCB</t>
  </si>
  <si>
    <t>ZPJ262700216</t>
  </si>
  <si>
    <t>WIZ630MJ - PROCUREMENT SUPPORT</t>
  </si>
  <si>
    <t>ZPJ262700217</t>
  </si>
  <si>
    <t>LAB ITEMS PROCUREMENT 29TH APRIL</t>
  </si>
  <si>
    <t>ZPJ262700215</t>
  </si>
  <si>
    <t>BPF REMOVAL AND REPLACEMENT in 616-PCA000009#L REV 1.5</t>
  </si>
  <si>
    <t>ZKSID2627-0232</t>
  </si>
  <si>
    <t>ZPJ262700218</t>
  </si>
  <si>
    <t>FW-PCR PD PCB 4.2</t>
  </si>
  <si>
    <t>ZPJ262700221</t>
  </si>
  <si>
    <t>ZKSID2627-0247</t>
  </si>
  <si>
    <t>ZPJ262700219</t>
  </si>
  <si>
    <t>PCB ASSEMBLY SUPPORT FOR NX BRAKE_CB</t>
  </si>
  <si>
    <t>ZPJ262700220</t>
  </si>
  <si>
    <t>PCB ASSEMBLY SUPPORT FOR NX BRAKE_GB2</t>
  </si>
  <si>
    <t>CYRONICS/26-27/MAY-06/HF RADIO</t>
  </si>
  <si>
    <t>ZPJ262700223</t>
  </si>
  <si>
    <t>HF ATU B3 V3 PPCB</t>
  </si>
  <si>
    <t>ZKSID2627-0249</t>
  </si>
  <si>
    <t>ZPJ262700224</t>
  </si>
  <si>
    <t>HF FEM B1 V3 ASSEMBLY</t>
  </si>
  <si>
    <t>ZPJ262700225</t>
  </si>
  <si>
    <t>RFQ FOR SOM CARRIRER BOARD</t>
  </si>
  <si>
    <t>ZKSID2627-0235</t>
  </si>
  <si>
    <t>ZPSU262700036</t>
  </si>
  <si>
    <t>IC Replacement of P2 (437424600120)</t>
  </si>
  <si>
    <t>ZBSID2627-0175</t>
  </si>
  <si>
    <t>IC Replacement of P1 (437420470248)</t>
  </si>
  <si>
    <t>IC Replacement of U21 (437913590118)</t>
  </si>
  <si>
    <t>ZPSU262700041</t>
  </si>
  <si>
    <t>142001588591 LNBC M&amp;C card</t>
  </si>
  <si>
    <t>ZPSU262700042</t>
  </si>
  <si>
    <t>118300604032 RF PCB ASSY.(LNB Controller)</t>
  </si>
  <si>
    <t>ZPSU262700043</t>
  </si>
  <si>
    <t>142001588688 LNBC PS card</t>
  </si>
  <si>
    <t>ZPJ262700214</t>
  </si>
  <si>
    <t>NRE CHARGES FOR HARLEY_SV_REVA PCBA</t>
  </si>
  <si>
    <t>ZBSID2627-0198</t>
  </si>
  <si>
    <t>HARLEY SV BOARD _BOM 1 PCBA</t>
  </si>
  <si>
    <t>HARLEY SV BOARD _BOM 2 PCBA</t>
  </si>
  <si>
    <t>HARLEY SV BOARD _BOM 3 PCBA</t>
  </si>
  <si>
    <t>HARLEY SV BOARD _BOM 4 PCBA</t>
  </si>
  <si>
    <t>HARLEY SV BOARD _BOM 5 PCBA</t>
  </si>
  <si>
    <t>HARLEY SV BOARD _BOM 7 PCBA</t>
  </si>
  <si>
    <t>HARLEY SV BOARD _BOM 9 PCBA</t>
  </si>
  <si>
    <t>HARLEY SV BOARD _BOM10 PCBA</t>
  </si>
  <si>
    <t>HARLEY SV BOARD _BOM 11 PCBA</t>
  </si>
  <si>
    <t>HARLEY SV BOARD _BOM 12 PCBA</t>
  </si>
  <si>
    <t>ZPJ262700230</t>
  </si>
  <si>
    <t>MFC-TESTER-UI-V2-REV1 PCB</t>
  </si>
  <si>
    <t>ZPJ262700231</t>
  </si>
  <si>
    <t>PCB-2561202-Rev-1</t>
  </si>
  <si>
    <t>PCB FABRICATION SUPPORT FOR PTS PCB</t>
  </si>
  <si>
    <t>ZKSID2627-0234</t>
  </si>
  <si>
    <t>ZPJ262700232</t>
  </si>
  <si>
    <t>PCB-9-2561204-Rev-1</t>
  </si>
  <si>
    <t>PCB FABRICATION SUPPORT FOR MONITOR PCB</t>
  </si>
  <si>
    <t>ELE/RADA/2026/DM08/SPLX</t>
  </si>
  <si>
    <t>ZPJ262700222</t>
  </si>
  <si>
    <t>IIT-M</t>
  </si>
  <si>
    <t>KU BAND TRANSMITTER -ASSEMBLY SUPPORT</t>
  </si>
  <si>
    <t>CTI/ASM/PO/009/26-27</t>
  </si>
  <si>
    <t>ZPJ262700238</t>
  </si>
  <si>
    <t xml:space="preserve">CTI22D02C - ASSEMBLY SUPPORT
</t>
  </si>
  <si>
    <t xml:space="preserve">ZPJ262700235
</t>
  </si>
  <si>
    <t>Encanto_LC_DDA_BOM015_PCBA</t>
  </si>
  <si>
    <t>Encanto_LC_DDA_BOM016_PCBA</t>
  </si>
  <si>
    <t>Encanto_LC_DDA_BOM017_PCBA</t>
  </si>
  <si>
    <t>Encanto_LC_DDA_BOM018_PCBA</t>
  </si>
  <si>
    <t>ZPJ262700236</t>
  </si>
  <si>
    <t>Encanto_LC_DGQ_BOM01_PCBA</t>
  </si>
  <si>
    <t>Encanto_LC_DGQ_BOM02_PCBA</t>
  </si>
  <si>
    <t>Encanto_LC_DGQ_BOM03_PCBA</t>
  </si>
  <si>
    <t>Encanto_LC_DGQ_BOM04_PCBA</t>
  </si>
  <si>
    <t>Encanto_LC_DGQ_BOM05_PCBA</t>
  </si>
  <si>
    <t>Encanto_LC_DGQ_BOM06_PCBA</t>
  </si>
  <si>
    <t>Encanto_LC_DGQ_BOM07_PCBA</t>
  </si>
  <si>
    <t>Encanto_LC_DGQ_BOM08_PCBA</t>
  </si>
  <si>
    <t>Encanto_LC_DGQ_BOM014_PCBA</t>
  </si>
  <si>
    <t>ZPJ262700237</t>
  </si>
  <si>
    <t>Encanto_LC_DRC_BOM01_PCBA</t>
  </si>
  <si>
    <t>Encanto_LC_DRC_BOM02_PCBA</t>
  </si>
  <si>
    <t>Encanto_LC_DRC_BOM03_PCBA</t>
  </si>
  <si>
    <t>Encanto_LC_DRC_BOM04_PCBA</t>
  </si>
  <si>
    <t>Encanto_LC_DRC_BOM05_PCBA</t>
  </si>
  <si>
    <t>ZPJ262700239</t>
  </si>
  <si>
    <t>PICO SMU PCBA</t>
  </si>
  <si>
    <t>ZPJ262700241</t>
  </si>
  <si>
    <t>AECQ100_CB_TPS1690_COMP PROCUREMENT</t>
  </si>
  <si>
    <t>ZPJ262700242</t>
  </si>
  <si>
    <t>AECQ100_CB_TPS1690_PCB</t>
  </si>
  <si>
    <t>ZPJ262700243</t>
  </si>
  <si>
    <t>AECQ100_CB_TPS1690_ASSEMBLY</t>
  </si>
  <si>
    <t>PUR-ORD-2026-00678</t>
  </si>
  <si>
    <t>ZPJ262700234</t>
  </si>
  <si>
    <t>NEWSPACE</t>
  </si>
  <si>
    <t>NEWSPACE RESEARCH AND TECHNOLOGIES</t>
  </si>
  <si>
    <t>NP01051626A-POPULATED PRINTED CIRCUIT BOARD</t>
  </si>
  <si>
    <t>ZPJ262700244</t>
  </si>
  <si>
    <t>SREVICE</t>
  </si>
  <si>
    <t>REWORK FOR ARTEMIS SYSTEM  4x4- 140-PCA000126-L</t>
  </si>
  <si>
    <t>ZKSID2627-0231</t>
  </si>
  <si>
    <t>ZPMW262700023 </t>
  </si>
  <si>
    <t>R3_cNodeS POPULATED PRINTED CIRCUIT BOARD</t>
  </si>
  <si>
    <t>DELTA CHARGES FOR R3_cNodeS POPULATED PRINTED BOARD</t>
  </si>
  <si>
    <t>PO26000399</t>
  </si>
  <si>
    <t>ISREAL</t>
  </si>
  <si>
    <t>ZPMW262700026</t>
  </si>
  <si>
    <t>ARTS</t>
  </si>
  <si>
    <t>ADVANCED REAL-TIME SYSTEMS LIMITED</t>
  </si>
  <si>
    <t>IAI-ATE-MUX-32-01 (T1850-1100-501)-PPCB</t>
  </si>
  <si>
    <t>ZPMW262700027</t>
  </si>
  <si>
    <t>IAI-ATE-DPDT-12-01 (T1850-1310-501)-PPCB</t>
  </si>
  <si>
    <t>ZPMW262700028</t>
  </si>
  <si>
    <t>IAI-ATE-RES-76-01 (T1850-4210-501)-FABRICATION SUPPORT</t>
  </si>
  <si>
    <t>ZPJ262700246</t>
  </si>
  <si>
    <t>TPS2562 DB PCBA</t>
  </si>
  <si>
    <t>COMPONENT &amp; ASSEMBLY SUPPORT FOR TPS2562X_DB</t>
  </si>
  <si>
    <t>TPS2562X_DB-NRE CHARGES</t>
  </si>
  <si>
    <t>ZBSID2627-0206</t>
  </si>
  <si>
    <t>ZPJ262700247</t>
  </si>
  <si>
    <t>PCB ASSEMBLY SUPPORT FOR SENSE MUX BOARD</t>
  </si>
  <si>
    <t>ZBSID2627-0186</t>
  </si>
  <si>
    <t>ZPJ262700250</t>
  </si>
  <si>
    <t>P770034DF70000-REWORK SUPPORT</t>
  </si>
  <si>
    <t>ZPJ262700249</t>
  </si>
  <si>
    <t>P770186DF50000-REWORK SUPPORT</t>
  </si>
  <si>
    <t>ZPJ262700252</t>
  </si>
  <si>
    <t>BGA REWORK 183-PCA000013#L</t>
  </si>
  <si>
    <t>ZKSID2627-0221</t>
  </si>
  <si>
    <t>ZPSU262700044</t>
  </si>
  <si>
    <t>PCB-Relay Adapter Card</t>
  </si>
  <si>
    <t>INDIC</t>
  </si>
  <si>
    <t>INDIC EMS ELECTRONICS PVT.LTD</t>
  </si>
  <si>
    <t>Relay board fabrication</t>
  </si>
  <si>
    <t>ZBSID2627-0231</t>
  </si>
  <si>
    <t>ZPJ262700254</t>
  </si>
  <si>
    <t>PCB ASSEMBLY SUPPORT FOR 183-PCA000010#L</t>
  </si>
  <si>
    <t>NRE CHARGES FOR 183-PCA000010#L</t>
  </si>
  <si>
    <t>ZPJ262700255</t>
  </si>
  <si>
    <t>613-PCA000002-L -QFN Rework</t>
  </si>
  <si>
    <t>ZKSID2627-0233</t>
  </si>
  <si>
    <t>ZPMW262700029</t>
  </si>
  <si>
    <t>DD.Inc</t>
  </si>
  <si>
    <t>DIGITAL DYNAMICS INC</t>
  </si>
  <si>
    <t>20-203909-00 THERMOCOUPLE MULTIPLEXER -PPCB</t>
  </si>
  <si>
    <t>ZPJ262700257</t>
  </si>
  <si>
    <t>ZBSID2627-0185</t>
  </si>
  <si>
    <t>ENIND205559</t>
  </si>
  <si>
    <t>ZPJ262700258</t>
  </si>
  <si>
    <t>800-00383 Rev-03_NA Variant PCBA-B2</t>
  </si>
  <si>
    <t>ZBSID2627-0234</t>
  </si>
  <si>
    <t>ZBSID2627-0239</t>
  </si>
  <si>
    <t>ZPJ262700259</t>
  </si>
  <si>
    <t>800-00384 Rev-03_INT Variant PCBA-B2</t>
  </si>
  <si>
    <t>ZBSID2627-0240</t>
  </si>
  <si>
    <t>ZPJ262700260</t>
  </si>
  <si>
    <t>NRE CHARGES FOR 800-00383 &amp; 800-00384</t>
  </si>
  <si>
    <t>ZBSID2627-0224</t>
  </si>
  <si>
    <t>Direct Invoice</t>
  </si>
  <si>
    <t>ZPJ262700245</t>
  </si>
  <si>
    <t>PCB-ADC 4 CHANNEL_V1.0-ADC_4CH</t>
  </si>
  <si>
    <t>SAMEER</t>
  </si>
  <si>
    <t>SAMEER CENTRE FOR ELECTROMAGNETICS</t>
  </si>
  <si>
    <t>ADC_4CH - PCB FABRICATION SUPPORT</t>
  </si>
  <si>
    <t>ZKSID2627-0252</t>
  </si>
  <si>
    <t>ZPSU262700045</t>
  </si>
  <si>
    <t>170305119263 Medium Camlink Interface PCB</t>
  </si>
  <si>
    <t>ZPSU262700049</t>
  </si>
  <si>
    <t>118375925211 TX PD PCB (SAR RFIFU) 02</t>
  </si>
  <si>
    <t>ZPJ252600478</t>
  </si>
  <si>
    <t>FAURECIA</t>
  </si>
  <si>
    <t>FAURECIA INDIA PRIVATE LIMITED</t>
  </si>
  <si>
    <t>REWORK SUPPORT FOR MSIL DA-2 PCB</t>
  </si>
  <si>
    <t xml:space="preserve"> ZKSID2627-0191</t>
  </si>
  <si>
    <t>ZPJ262700261</t>
  </si>
  <si>
    <t>HUB PCBA: TRUEAMP DUO/NEO</t>
  </si>
  <si>
    <t>Mail confirmation</t>
  </si>
  <si>
    <t>ZPJ24250954</t>
  </si>
  <si>
    <t>REWORK SUPPORT FOR DD904112-6</t>
  </si>
  <si>
    <t>ZKSID2627-0192</t>
  </si>
  <si>
    <t>AMIDC-PO-FY27-00376</t>
  </si>
  <si>
    <t>ZPJ262700262</t>
  </si>
  <si>
    <t>PWR0101  rev 03-POPULATED PCB</t>
  </si>
  <si>
    <t>ZPSU262700050</t>
  </si>
  <si>
    <t>ZPSU262700051</t>
  </si>
  <si>
    <t>170300620015 POWER SUPPLY BOARD 14</t>
  </si>
  <si>
    <t>ZPSU262700052</t>
  </si>
  <si>
    <t>BEL-KOTDWARA</t>
  </si>
  <si>
    <t>ZAPC-FRPQ01/F-SC0FAN RPM CONTROLLER &amp; POWERSUPPLY CARD</t>
  </si>
  <si>
    <t>ZPJ262700269</t>
  </si>
  <si>
    <t>COMPONENT ORDERING 16 May 2026</t>
  </si>
  <si>
    <t>ZPJ252601241</t>
  </si>
  <si>
    <t>KOHLER</t>
  </si>
  <si>
    <t>KOHLER INDIA CORPORATION PVT LTD.,</t>
  </si>
  <si>
    <t>IMES-2.0 REV01 DELTA PART PROCUREMENT</t>
  </si>
  <si>
    <t>ZKSID2627-0201</t>
  </si>
  <si>
    <t>ZPJ262700270</t>
  </si>
  <si>
    <t>PCB ASSEMBY SUPPORT FOR 170-PCA000285#L</t>
  </si>
  <si>
    <t>ZKSID2627-0260</t>
  </si>
  <si>
    <t>NRE CHARGES FOR 170-PCA000285#L</t>
  </si>
  <si>
    <t xml:space="preserve"> ZKSID2627-0261</t>
  </si>
  <si>
    <t>4300155617 &amp; 4300149572</t>
  </si>
  <si>
    <t>ZPJ262700263</t>
  </si>
  <si>
    <t>KP9018486_SIL0_IOPS_BOARD POPULATED PRINTED CIRCUIT BOARD</t>
  </si>
  <si>
    <t>ZPJ262700264</t>
  </si>
  <si>
    <t>KP9285210_FCC_R3_BASEBOARD POPULATED PRINTED CIRCUIT BOARD</t>
  </si>
  <si>
    <t>ZPJ262700265</t>
  </si>
  <si>
    <t>KP10153110_CCM201-T_SIL2DFT POPULATED PRINTED CIRCUIT BOARD</t>
  </si>
  <si>
    <t>DELTA PARTS PROCUREMENT</t>
  </si>
  <si>
    <t>ZPMW262700031</t>
  </si>
  <si>
    <t>ZPMW262700032</t>
  </si>
  <si>
    <t>ZPMW262700033</t>
  </si>
  <si>
    <t>ZPJ262700140</t>
  </si>
  <si>
    <t>CARRIER CARD DELTA PARTS PROCUREMENT</t>
  </si>
  <si>
    <t>SPAIN</t>
  </si>
  <si>
    <t>ZPMW262700046</t>
  </si>
  <si>
    <t>SATELIOT</t>
  </si>
  <si>
    <t>SATELIOT SERVICES, S.L.</t>
  </si>
  <si>
    <t>PACKET PROCESSOR CARRIER BOARD(PPC)</t>
  </si>
  <si>
    <t>ZPJ262700276</t>
  </si>
  <si>
    <t>ZX100QSH-030 BREAKOUT ADAPTER FULLY EXTENDED, HEIGHT 1.9"(50MM)</t>
  </si>
  <si>
    <t>ZX100ACC-SS BREAKOUT ADAPTER FLYING LEAD WIRE ASSEMBLY JUMPER</t>
  </si>
  <si>
    <t>CYRONICS/26-27/JUNE/12_R/HF RADIO</t>
  </si>
  <si>
    <t>ZPJ262700272</t>
  </si>
  <si>
    <t xml:space="preserve">KRIA_CC_ASSEMBLY_PCBA
</t>
  </si>
  <si>
    <t>ZKSID2627-0258</t>
  </si>
  <si>
    <t>PROGRAMMING CHARGE</t>
  </si>
  <si>
    <t>ZPJ262700278</t>
  </si>
  <si>
    <t>PMP41037_Bias REV E1 PCBA</t>
  </si>
  <si>
    <t>ZPJ262700275</t>
  </si>
  <si>
    <t>PALLADIUM JTAG ADAPTER_REV2P1 PCBA</t>
  </si>
  <si>
    <t>ZPJ262700279</t>
  </si>
  <si>
    <t>DALI LED BOARD-POPULATED PCB</t>
  </si>
  <si>
    <t>ZPSU262700058</t>
  </si>
  <si>
    <t>107100001753 UTE PROXY VGA PROCESSING PCB ASSY</t>
  </si>
  <si>
    <t>ZPSU262700059</t>
  </si>
  <si>
    <t>107100001754 UTE PROXY PCB ASSY V3 - PROD</t>
  </si>
  <si>
    <t>ZPSU262700060</t>
  </si>
  <si>
    <t>107100001886 UTE SC IO WITH OLED PCB ASSY V1</t>
  </si>
  <si>
    <t>ZPSU262700061</t>
  </si>
  <si>
    <t>107100001975 HD OLED V5 PATCH PCB ASSY</t>
  </si>
  <si>
    <t>SMT programming setup charges &amp; NRE Charges</t>
  </si>
  <si>
    <t>ZPSU262700063</t>
  </si>
  <si>
    <t>ZPSU262700057</t>
  </si>
  <si>
    <t>110005844681 Display Module Assy 09</t>
  </si>
  <si>
    <t>ZP/SER/TR/00013/26-27-0013</t>
  </si>
  <si>
    <t>ZPSU262700062</t>
  </si>
  <si>
    <t>DMR PCB TURNKEY ASSEMBLY</t>
  </si>
  <si>
    <t>ZPJ262700283</t>
  </si>
  <si>
    <t>MOD_E867_SOM board_NRE cost</t>
  </si>
  <si>
    <t>ZKSID2627-0214</t>
  </si>
  <si>
    <t>COMP/REWORK</t>
  </si>
  <si>
    <t>ZPJ262700285</t>
  </si>
  <si>
    <t>ALTERA</t>
  </si>
  <si>
    <t>ALTERA SEMICONDUCTOR INDIA PVT LTD</t>
  </si>
  <si>
    <t>REWORK SUPOORT FOR DIRECT RF BOARD</t>
  </si>
  <si>
    <t>ZPJ262700286</t>
  </si>
  <si>
    <t>DAC90802-POPULATED PCB</t>
  </si>
  <si>
    <t>DAC90702-POPULATED PCB</t>
  </si>
  <si>
    <t>DAC90X02_NRE CHARGES</t>
  </si>
  <si>
    <t>NTC00DDP</t>
  </si>
  <si>
    <t>ZPJ262700251</t>
  </si>
  <si>
    <t>ZFG00003099</t>
  </si>
  <si>
    <t>VISTEON TECHNICAL AND SERVICES CENTRE PRIVATE LIMITED.</t>
  </si>
  <si>
    <t>RENO CDC TEST PANEL</t>
  </si>
  <si>
    <t>ZKSID2627-0254</t>
  </si>
  <si>
    <t>NTC00DDL</t>
  </si>
  <si>
    <t xml:space="preserve">NTC00DDK </t>
  </si>
  <si>
    <t>NTC00DDJ</t>
  </si>
  <si>
    <t xml:space="preserve">NTC00DDI </t>
  </si>
  <si>
    <t>NTP002WX</t>
  </si>
  <si>
    <t>ZKSID2627-0256</t>
  </si>
  <si>
    <t>CTI/SER/PO/013/26-27</t>
  </si>
  <si>
    <t>ZPJ262700287</t>
  </si>
  <si>
    <t>C13114B -REWORK SUPPORT</t>
  </si>
  <si>
    <t>ZKSID2627-0227</t>
  </si>
  <si>
    <t>ZPJ262700288</t>
  </si>
  <si>
    <t>Y460755-BFRN2 PCBA</t>
  </si>
  <si>
    <t>ZPJ262700289</t>
  </si>
  <si>
    <t>Y460755-DFRN2 PCBA</t>
  </si>
  <si>
    <t>ZPJ262700291</t>
  </si>
  <si>
    <t>SAMAN_HILLSTAR_QPS_SP7 REV V1 PCBA</t>
  </si>
  <si>
    <t>SAMAN_HILLSTAR_NRE CHARGES</t>
  </si>
  <si>
    <t>ZPJ262700290</t>
  </si>
  <si>
    <t>IWRL6322_WCSP_CZ_RF COUPON BOARD PCB</t>
  </si>
  <si>
    <t>ZPJ262700298</t>
  </si>
  <si>
    <t>TPS482H85-AEC-Q100-CB</t>
  </si>
  <si>
    <t>ZPJ262700299</t>
  </si>
  <si>
    <t>HTC30-AEC-Q100-CB</t>
  </si>
  <si>
    <t>ZPJ262700300</t>
  </si>
  <si>
    <t>TPS2HCS10-AEC-Q100_CB</t>
  </si>
  <si>
    <t>ZPMW262700036</t>
  </si>
  <si>
    <t>ATOMIC-2 BASE BOARD WLCSP ( AUTMOTIVE)-PCBA</t>
  </si>
  <si>
    <t>ZPMW262700037</t>
  </si>
  <si>
    <t>ATOMIC-2 BASE BOARD WLCSP ( INDUSTRIAL)-PCBA</t>
  </si>
  <si>
    <t>ZPMW262700038</t>
  </si>
  <si>
    <t>ATOMIC-2 BASE BOARD WLCSP-NRE CHARGES</t>
  </si>
  <si>
    <t>ZBSIE2627-0026</t>
  </si>
  <si>
    <t>ZPSU262700064</t>
  </si>
  <si>
    <t>112365324964 RADAR CONTROLLER 12</t>
  </si>
  <si>
    <t>ZPSU262700065</t>
  </si>
  <si>
    <t>112365325061 SIGNAL PROCESSOR 12</t>
  </si>
  <si>
    <t>ZPSU262700066</t>
  </si>
  <si>
    <t>112365325255 SYSTEM INTERFACE 12</t>
  </si>
  <si>
    <t>ZPJ262700301</t>
  </si>
  <si>
    <t>AECQ DIGITAL CONTROL BOARD_COMP PROCUREMENT</t>
  </si>
  <si>
    <t>ZPJ262700302</t>
  </si>
  <si>
    <t>AECQ100 MULTISITE MOTHER BOARD_COMP PROCUREMENT</t>
  </si>
  <si>
    <t>ZPJ262700303</t>
  </si>
  <si>
    <t>TPS1681_3_DALLAS_GAN_PCB</t>
  </si>
  <si>
    <t>TPS1681_3_DALLAS_GAN_ASSEMBLY</t>
  </si>
  <si>
    <t>ZPSU262700074</t>
  </si>
  <si>
    <t>112319364812 comm prot. PCB assy 01</t>
  </si>
  <si>
    <t>ZPSU262700075</t>
  </si>
  <si>
    <t>110006043337 DIPLEXER CONTROL CARD</t>
  </si>
  <si>
    <t>ZPSU262700068</t>
  </si>
  <si>
    <t>114003986413 MASTER CONTROLLER CARD (PACU) 02</t>
  </si>
  <si>
    <t>GEMC-511687707699665</t>
  </si>
  <si>
    <t>ZPSU262700069</t>
  </si>
  <si>
    <t>CDAC</t>
  </si>
  <si>
    <t>OUTSOURCING ASSEMBLY OF PRIAMP PCBs (DETAILS ATTACHED IN ANNEXURE1)</t>
  </si>
  <si>
    <t>ZPJ262700271</t>
  </si>
  <si>
    <t>WILLIAM PENN</t>
  </si>
  <si>
    <t>WILLIAM PENN PRIVATE LIMITED</t>
  </si>
  <si>
    <t>WILLIAM PENN EXTENDER &amp; IMU BOARD</t>
  </si>
  <si>
    <t>ZPJ262700304</t>
  </si>
  <si>
    <t>E07722 POPULATED PCB</t>
  </si>
  <si>
    <t>ZPJ262700305</t>
  </si>
  <si>
    <t>E09972 POPULATED PCB</t>
  </si>
  <si>
    <t xml:space="preserve">ZPJ262700306
</t>
  </si>
  <si>
    <t>E09974 POPULATED PCB</t>
  </si>
  <si>
    <t>ZPJ262700307</t>
  </si>
  <si>
    <t>E09978 POPULATED PCB</t>
  </si>
  <si>
    <t>ZPJ262700312</t>
  </si>
  <si>
    <t>RN CDC MAIN BOARD VARIANT – AA - ASSEMBLY SUPPORT  </t>
  </si>
  <si>
    <t>ZPJ262700313</t>
  </si>
  <si>
    <t>RN CDC MAIN BOARD VARIANT _“CA”- ASSEMBLY SUPPORT</t>
  </si>
  <si>
    <t>ZPSU262700070</t>
  </si>
  <si>
    <t>116001794921 PCB ASSY-FRONT PANEL CPE 05</t>
  </si>
  <si>
    <t>ZPSU262700071</t>
  </si>
  <si>
    <t>107100001762 UTE IO WITH CVBS PCB ASSY V1</t>
  </si>
  <si>
    <t>ZPJ262700311 </t>
  </si>
  <si>
    <t>CM60 DEV-A POPULATED CIRCUIT BOARD</t>
  </si>
  <si>
    <t>ZPMW262700039 </t>
  </si>
  <si>
    <t>ZPJ262700314</t>
  </si>
  <si>
    <t>LMI800PS EVM-PS039_COMBO-JFET PCBA</t>
  </si>
  <si>
    <t>LMI800PS EVM-PS039_JFET+LV-FET PCBA</t>
  </si>
  <si>
    <t>LMI800PS EVM- NRE CHARGES</t>
  </si>
  <si>
    <t>ZPJ262700315</t>
  </si>
  <si>
    <t>DC445_E1 AFE63C44 EVM PCBA</t>
  </si>
  <si>
    <t>ZPJ262700316</t>
  </si>
  <si>
    <t>CTS2046_E1 PCBA</t>
  </si>
  <si>
    <t>CTS2046-NRE CHARGES</t>
  </si>
  <si>
    <t>ZPSU262700076</t>
  </si>
  <si>
    <t>ZPJ262700317</t>
  </si>
  <si>
    <t>LEKHA</t>
  </si>
  <si>
    <t>LEKHA WIRELESS SOLUTIONS PVT LTD</t>
  </si>
  <si>
    <t>PCB ASSEMBLY SUPPORT FOR VYAPI 3P3A</t>
  </si>
  <si>
    <t>ZPJ262700324</t>
  </si>
  <si>
    <t>PCB FABRIVATION CHARGE FOR LM5117 QFN BOARD</t>
  </si>
  <si>
    <t>P2606001</t>
  </si>
  <si>
    <t>ZPMW262700040</t>
  </si>
  <si>
    <t>LLC</t>
  </si>
  <si>
    <t>LEADING LINES LLC</t>
  </si>
  <si>
    <t>173547-002</t>
  </si>
  <si>
    <t>ZPMW262700041</t>
  </si>
  <si>
    <t>173547-003</t>
  </si>
  <si>
    <t>ZPMW262700042</t>
  </si>
  <si>
    <t>173547-004  </t>
  </si>
  <si>
    <t>ZPMW262700043</t>
  </si>
  <si>
    <t>173547-005</t>
  </si>
  <si>
    <t>ZPJ262700328</t>
  </si>
  <si>
    <t>BPF FAILED in POC CARD 616-PCA000009#L / 616-PCA000002#L</t>
  </si>
  <si>
    <t>AMIDC-PO-FY27-00456</t>
  </si>
  <si>
    <t>ZPJ262700325</t>
  </si>
  <si>
    <t>AA0201-POPULATED PCB</t>
  </si>
  <si>
    <t>ZPJ262700326</t>
  </si>
  <si>
    <t>LSW0101 RAW-POPULATED PCB</t>
  </si>
  <si>
    <t>ZPJ262700329</t>
  </si>
  <si>
    <t>PWR0101-POPULATED PCB</t>
  </si>
  <si>
    <t>ZPJ262700330</t>
  </si>
  <si>
    <t>ZPJ262700331</t>
  </si>
  <si>
    <t>ZPJ262700332</t>
  </si>
  <si>
    <t>ZPJ262700333</t>
  </si>
  <si>
    <t>ZPJ262700334</t>
  </si>
  <si>
    <t>LSW0101_UPS-POPULATED PCB</t>
  </si>
  <si>
    <t>ZPJ262700335</t>
  </si>
  <si>
    <t>CANR0100-POPULATED PCB</t>
  </si>
  <si>
    <t>ZPJ262700343</t>
  </si>
  <si>
    <t>32QFN FCLGA MINI STENCIL</t>
  </si>
  <si>
    <t xml:space="preserve">
REWORK SUPPORT EKA BO CONTROL CARD</t>
  </si>
  <si>
    <t>ZPJ262700344</t>
  </si>
  <si>
    <t xml:space="preserve">CT2016-SH01-02 ASSEMBLY </t>
  </si>
  <si>
    <t>ZPMW262700044</t>
  </si>
  <si>
    <t>173539-001</t>
  </si>
  <si>
    <t>ZPMW262700045</t>
  </si>
  <si>
    <t>173547-001</t>
  </si>
  <si>
    <t>ZPJ262700346</t>
  </si>
  <si>
    <t>HIGH‑CURRENT INTERPOSER PCBA</t>
  </si>
  <si>
    <t>ZPJ262700347</t>
  </si>
  <si>
    <t>DC377E2-PCBA</t>
  </si>
  <si>
    <t>ZPSU262700077</t>
  </si>
  <si>
    <t xml:space="preserve">PPS BoM_V2- Assembly </t>
  </si>
  <si>
    <t>ZPSU262700078</t>
  </si>
  <si>
    <t>110005466575 PCB ASSY PRE DRIVER AMPLIFIER</t>
  </si>
  <si>
    <t>ZPSU262700079</t>
  </si>
  <si>
    <t>110005467933 DC BIAS CARD PCB ASSY 03</t>
  </si>
  <si>
    <t>ZPSU262700080</t>
  </si>
  <si>
    <t>BEL-BLR-MWT</t>
  </si>
  <si>
    <t>113080345914 SKTI RF DET CARD ASSY</t>
  </si>
  <si>
    <t>ZPSU262700081</t>
  </si>
  <si>
    <t>113080345817 SKTI COMMAND BIAS CARD ASSY</t>
  </si>
  <si>
    <r>
      <t> </t>
    </r>
    <r>
      <rPr>
        <sz val="11"/>
        <color rgb="FF000000"/>
        <rFont val="Calibri"/>
        <family val="2"/>
        <charset val="1"/>
      </rPr>
      <t>ZPJ262700345</t>
    </r>
  </si>
  <si>
    <t>8x8_P_V1 PCB ASSEMBLY SUPPORT</t>
  </si>
  <si>
    <t>ZPJ262700338</t>
  </si>
  <si>
    <t xml:space="preserve">LOADBOX-RENO CDC PANEL BOARD </t>
  </si>
  <si>
    <t>09L017630</t>
  </si>
  <si>
    <t>ZPJ262700318</t>
  </si>
  <si>
    <t>DD903160-PROTOTYPE OF AO CARD USED IN TGS</t>
  </si>
  <si>
    <t>ZPJ262700339</t>
  </si>
  <si>
    <t>CAR ACCESS DEMO PARTS PEROCUREMENT</t>
  </si>
  <si>
    <t>ZPJ262700348</t>
  </si>
  <si>
    <t>ZPJ262700349</t>
  </si>
  <si>
    <t>VPTMBF-14B115-PB- ASSEMBLY SUPPORT</t>
  </si>
  <si>
    <t>ZPJ262700350</t>
  </si>
  <si>
    <t>VPTMBF-14B115-RB- ASSEMBLY SUPPORT</t>
  </si>
  <si>
    <t>ZPJ262700351</t>
  </si>
  <si>
    <t>EMU CORE BUMBLEBEE DELTA PARTS</t>
  </si>
  <si>
    <t>ZPSU262700082</t>
  </si>
  <si>
    <t>142001203210 FILLGUN KEYPAD ASSEMBLY 02</t>
  </si>
  <si>
    <t xml:space="preserve">ZPJ262700340
</t>
  </si>
  <si>
    <t>HSD2C/2526/015</t>
  </si>
  <si>
    <t>ZPJ262700352</t>
  </si>
  <si>
    <t>HSD2C</t>
  </si>
  <si>
    <t>HSD2C CONSULTING (OPC) PRIVATE LIMITED</t>
  </si>
  <si>
    <t xml:space="preserve">
201-HSSOM_01P0 - POPULATED PCB</t>
  </si>
  <si>
    <t>Grand Total</t>
  </si>
  <si>
    <t>Customer Name</t>
  </si>
  <si>
    <t xml:space="preserve">Sum of  TOTAL INVOICE VALUE(DOMESTIC+EXPORT) </t>
  </si>
  <si>
    <t>Industry</t>
  </si>
  <si>
    <t>Country</t>
  </si>
  <si>
    <t>REVENUE ANALYSIS BY CUSTOMER &amp; INDUSTRY</t>
  </si>
  <si>
    <t xml:space="preserve">                                    REVENUE ANALYSIS BY CUSTOMER &amp; INDUSTRY</t>
  </si>
  <si>
    <t>April-26</t>
  </si>
  <si>
    <t>June-26</t>
  </si>
  <si>
    <t>May-26</t>
  </si>
  <si>
    <t>Monthly Revenue Trend</t>
  </si>
  <si>
    <t>Customer name</t>
  </si>
  <si>
    <t>TREND &amp; GEOGRAPHIC ANALYSIS</t>
  </si>
  <si>
    <t>ORDER STATUS OVERVIEW</t>
  </si>
  <si>
    <t>ORDER MANAGEMENT &amp; PRODUCTION PERFORMANCE DASHBOARD</t>
  </si>
  <si>
    <t>TOTAL ORDERS</t>
  </si>
  <si>
    <t>OPEN ORDERS</t>
  </si>
  <si>
    <t>CLOSED ORDERS</t>
  </si>
  <si>
    <t>OPEN VALUE (₹)</t>
  </si>
  <si>
    <t>REVENUE (₹)</t>
  </si>
  <si>
    <t>OTD %</t>
  </si>
  <si>
    <t>AVG ORDER AGE (Days)</t>
  </si>
  <si>
    <t>DELIVERY ACHIEVEMENT %</t>
  </si>
  <si>
    <t>(blank)</t>
  </si>
  <si>
    <t>Delivery Achievement %</t>
  </si>
  <si>
    <t>Pending %</t>
  </si>
  <si>
    <t>Order Age</t>
  </si>
  <si>
    <t>OTD Status</t>
  </si>
  <si>
    <t>PO Status</t>
  </si>
  <si>
    <t>INTERACTIVE SLICERS (Connect via PivotTable Analyze -&gt; Insert Slicer)</t>
  </si>
  <si>
    <t>KEY INSIGHTS</t>
  </si>
  <si>
    <t xml:space="preserve"> TOTAL INVOICE VALUE BOTH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</si>
</sst>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 * #,##0.00_ ;_ * \-#,##0.00_ ;_ * &quot;-&quot;??_ ;_ @_ "/>
    <numFmt numFmtId="165" formatCode="_ [$₹-4009]\ * #,##0.00_ ;_ [$₹-4009]\ * \-#,##0.00_ ;_ [$₹-4009]\ * &quot;-&quot;??_ ;_ @_ "/>
    <numFmt numFmtId="166" formatCode="_-[$$-409]* #,##0.00_ ;_-[$$-409]* \-#,##0.00\ ;_-[$$-409]* &quot;-&quot;??_ ;_-@_ "/>
    <numFmt numFmtId="167" formatCode="[$-409]dd\-mmm\-yy;@"/>
    <numFmt numFmtId="168" formatCode="[$-409]d\-mmm\-yy;@"/>
    <numFmt numFmtId="169" formatCode="_([$$-409]* #,##0.00_);_([$$-409]* \(#,##0.00\);_([$$-409]* &quot;-&quot;??_);_(@_)"/>
    <numFmt numFmtId="170" formatCode="_([$€-2]\ * #,##0.00_);_([$€-2]\ * \(#,##0.00\);_([$€-2]\ * &quot;-&quot;??_);_(@_)"/>
    <numFmt numFmtId="171" formatCode="\₹#,##0"/>
    <numFmt numFmtId="172" formatCode="0.0%"/>
  </numFmts>
  <fonts count="55" x14ac:knownFonts="1">
    <font>
      <sz val="11"/>
      <color theme="1"/>
      <name val="Aptos Narrow"/>
      <family val="2"/>
      <scheme val="minor"/>
    </font>
    <font>
      <sz val="11"/>
      <color theme="1"/>
      <name val="Aptos Narrow"/>
      <family val="2"/>
      <scheme val="minor"/>
    </font>
    <font>
      <sz val="10"/>
      <color theme="1"/>
      <name val="Calibri"/>
      <family val="2"/>
    </font>
    <font>
      <sz val="10"/>
      <color rgb="FFFF0000"/>
      <name val="Calibri"/>
      <family val="2"/>
    </font>
    <font>
      <sz val="11"/>
      <color theme="1"/>
      <name val="Calibri"/>
      <family val="2"/>
    </font>
    <font>
      <sz val="10"/>
      <name val="Calibri"/>
      <family val="2"/>
    </font>
    <font>
      <sz val="10"/>
      <color rgb="FF000000"/>
      <name val="Calibri"/>
      <family val="2"/>
    </font>
    <font>
      <sz val="10"/>
      <color theme="1"/>
      <name val="Aptos Narrow"/>
      <family val="2"/>
      <scheme val="minor"/>
    </font>
    <font>
      <sz val="10"/>
      <color rgb="FF000000"/>
      <name val="Calibri"/>
      <family val="2"/>
      <charset val="1"/>
    </font>
    <font>
      <sz val="10"/>
      <color rgb="FF000000"/>
      <name val="Aptos Narrow"/>
      <family val="2"/>
      <scheme val="minor"/>
    </font>
    <font>
      <sz val="11"/>
      <name val="Calibri"/>
      <family val="2"/>
    </font>
    <font>
      <sz val="11"/>
      <color rgb="FF000000"/>
      <name val="Calibri"/>
      <family val="2"/>
    </font>
    <font>
      <sz val="10"/>
      <color rgb="FF9C0006"/>
      <name val="Calibri"/>
      <family val="2"/>
    </font>
    <font>
      <sz val="9"/>
      <color theme="1"/>
      <name val="Calibri"/>
      <family val="2"/>
    </font>
    <font>
      <sz val="9"/>
      <color theme="1"/>
      <name val="Aptos Narrow"/>
      <family val="2"/>
      <scheme val="minor"/>
    </font>
    <font>
      <strike/>
      <sz val="10"/>
      <color theme="1"/>
      <name val="Calibri"/>
      <family val="2"/>
    </font>
    <font>
      <sz val="11"/>
      <color rgb="FF242424"/>
      <name val="Calibri"/>
      <family val="2"/>
    </font>
    <font>
      <sz val="11"/>
      <color rgb="FF000000"/>
      <name val="Calibri"/>
      <family val="2"/>
      <charset val="1"/>
    </font>
    <font>
      <sz val="9"/>
      <color rgb="FFFF0000"/>
      <name val="Aptos Narrow"/>
      <family val="2"/>
      <scheme val="minor"/>
    </font>
    <font>
      <sz val="9"/>
      <color rgb="FF000000"/>
      <name val="Aptos Narrow"/>
      <family val="2"/>
    </font>
    <font>
      <sz val="9"/>
      <name val="Calibri"/>
      <family val="2"/>
    </font>
    <font>
      <sz val="9"/>
      <color rgb="FF000000"/>
      <name val="Calibri"/>
      <family val="2"/>
    </font>
    <font>
      <sz val="10"/>
      <color rgb="FFFF0000"/>
      <name val="Aptos Narrow"/>
      <family val="2"/>
      <scheme val="minor"/>
    </font>
    <font>
      <sz val="8"/>
      <color rgb="FF000000"/>
      <name val="Verdana"/>
      <family val="2"/>
    </font>
    <font>
      <sz val="10"/>
      <color rgb="FF0D0D0D"/>
      <name val="Calibri"/>
      <family val="2"/>
    </font>
    <font>
      <b/>
      <sz val="10"/>
      <color rgb="FFFFFFFF"/>
      <name val="Calibri"/>
      <family val="2"/>
    </font>
    <font>
      <sz val="10"/>
      <color rgb="FFFFFFFF"/>
      <name val="Calibri"/>
      <family val="2"/>
    </font>
    <font>
      <b/>
      <sz val="10"/>
      <name val="Calibri"/>
      <family val="2"/>
    </font>
    <font>
      <sz val="10"/>
      <color rgb="FF000000"/>
      <name val="Aptos"/>
      <family val="2"/>
      <charset val="1"/>
    </font>
    <font>
      <sz val="10"/>
      <color theme="1"/>
      <name val="Calibri"/>
      <family val="2"/>
    </font>
    <font>
      <sz val="10"/>
      <color theme="1"/>
      <name val="Calibri"/>
      <family val="2"/>
    </font>
    <font>
      <sz val="10"/>
      <color rgb="FF000000"/>
      <name val="Calibri"/>
      <family val="2"/>
    </font>
    <font>
      <sz val="10"/>
      <name val="Calibri"/>
      <family val="2"/>
    </font>
    <font>
      <sz val="9"/>
      <color theme="1"/>
      <name val="Calibri"/>
      <family val="2"/>
    </font>
    <font>
      <sz val="9"/>
      <name val="Calibri"/>
      <family val="2"/>
    </font>
    <font>
      <sz val="10"/>
      <color rgb="FF000000"/>
      <name val="Calibri"/>
      <family val="2"/>
    </font>
    <font>
      <sz val="11"/>
      <color rgb="FF000000"/>
      <name val="Calibri"/>
      <family val="2"/>
    </font>
    <font>
      <u/>
      <sz val="10"/>
      <color rgb="FF000000"/>
      <name val="Calibri"/>
      <family val="2"/>
    </font>
    <font>
      <u/>
      <sz val="10"/>
      <color rgb="FF000000"/>
      <name val="Calibri"/>
      <family val="2"/>
    </font>
    <font>
      <sz val="11"/>
      <color rgb="FF212121"/>
      <name val="Aptos Narrow"/>
      <family val="2"/>
      <scheme val="minor"/>
    </font>
    <font>
      <sz val="11"/>
      <color rgb="FF000000"/>
      <name val="Calibri"/>
      <family val="2"/>
    </font>
    <font>
      <sz val="11"/>
      <color rgb="FF000000"/>
      <name val="Aptos Narrow"/>
      <family val="2"/>
      <scheme val="minor"/>
    </font>
    <font>
      <sz val="10"/>
      <color theme="1"/>
      <name val="Calibri"/>
      <family val="2"/>
      <charset val="1"/>
    </font>
    <font>
      <sz val="10"/>
      <color rgb="FF000000"/>
      <name val="Aptos"/>
      <family val="2"/>
    </font>
    <font>
      <sz val="10"/>
      <color rgb="FF000000"/>
      <name val="Aptos Narrow"/>
      <family val="2"/>
    </font>
    <font>
      <sz val="11"/>
      <name val="Calibri"/>
      <family val="2"/>
    </font>
    <font>
      <b/>
      <sz val="11"/>
      <color theme="0"/>
      <name val="Aptos Narrow"/>
      <family val="2"/>
      <scheme val="minor"/>
    </font>
    <font>
      <b/>
      <sz val="24"/>
      <color theme="0"/>
      <name val="Aharoni"/>
      <charset val="177"/>
    </font>
    <font>
      <b/>
      <sz val="11"/>
      <color rgb="FFFFFFFF"/>
      <name val="Arial"/>
      <family val="2"/>
    </font>
    <font>
      <b/>
      <sz val="11"/>
      <color theme="0"/>
      <name val="Arial"/>
      <family val="2"/>
    </font>
    <font>
      <b/>
      <sz val="9"/>
      <color rgb="FFFFFFFF"/>
      <name val="Arial"/>
      <charset val="1"/>
    </font>
    <font>
      <b/>
      <sz val="16"/>
      <color rgb="FF1B3A6B"/>
      <name val="Arial"/>
      <charset val="1"/>
    </font>
    <font>
      <b/>
      <sz val="10"/>
      <color rgb="FF1B3A6B"/>
      <name val="Arial"/>
      <charset val="1"/>
    </font>
    <font>
      <b/>
      <sz val="11"/>
      <color rgb="FFFFFFFF"/>
      <name val="Arial"/>
      <charset val="1"/>
    </font>
    <font>
      <sz val="11"/>
      <color rgb="FF1A1A1A"/>
      <name val="Arial"/>
      <charset val="1"/>
    </font>
  </fonts>
  <fills count="2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FFFF"/>
        <bgColor indexed="64"/>
      </patternFill>
    </fill>
    <fill>
      <patternFill patternType="solid">
        <fgColor rgb="FFFFFF00"/>
        <bgColor rgb="FF000000"/>
      </patternFill>
    </fill>
    <fill>
      <patternFill patternType="solid">
        <fgColor rgb="FFFFC7CE"/>
        <bgColor rgb="FF000000"/>
      </patternFill>
    </fill>
    <fill>
      <patternFill patternType="solid">
        <fgColor rgb="FFF8696B"/>
        <bgColor rgb="FF000000"/>
      </patternFill>
    </fill>
    <fill>
      <patternFill patternType="solid">
        <fgColor rgb="FF0070C0"/>
        <bgColor rgb="FF000000"/>
      </patternFill>
    </fill>
    <fill>
      <patternFill patternType="solid">
        <fgColor rgb="FFFFFFFF"/>
        <bgColor rgb="FF000000"/>
      </patternFill>
    </fill>
    <fill>
      <patternFill patternType="solid">
        <fgColor rgb="FF63BE7B"/>
        <bgColor rgb="FF000000"/>
      </patternFill>
    </fill>
    <fill>
      <patternFill patternType="solid">
        <fgColor rgb="FF92D050"/>
        <bgColor indexed="64"/>
      </patternFill>
    </fill>
    <fill>
      <patternFill patternType="solid">
        <fgColor theme="9"/>
        <bgColor indexed="64"/>
      </patternFill>
    </fill>
    <fill>
      <patternFill patternType="solid">
        <fgColor rgb="FF00B0F0"/>
        <bgColor rgb="FF000000"/>
      </patternFill>
    </fill>
    <fill>
      <patternFill patternType="solid">
        <fgColor rgb="FFFFFFFF"/>
        <bgColor rgb="FFC0E6F5"/>
      </patternFill>
    </fill>
    <fill>
      <patternFill patternType="solid">
        <fgColor rgb="FFFFFFFF"/>
        <bgColor rgb="FFCCFFFF"/>
      </patternFill>
    </fill>
    <fill>
      <patternFill patternType="solid">
        <fgColor theme="0"/>
        <bgColor rgb="FF333399"/>
      </patternFill>
    </fill>
    <fill>
      <patternFill patternType="solid">
        <fgColor theme="4" tint="-0.499984740745262"/>
        <bgColor indexed="64"/>
      </patternFill>
    </fill>
    <fill>
      <patternFill patternType="solid">
        <fgColor theme="4" tint="-0.499984740745262"/>
        <bgColor rgb="FF333399"/>
      </patternFill>
    </fill>
    <fill>
      <patternFill patternType="solid">
        <fgColor rgb="FF1B3A6B"/>
        <bgColor rgb="FF333399"/>
      </patternFill>
    </fill>
    <fill>
      <patternFill patternType="solid">
        <fgColor rgb="FF2E6DA4"/>
        <bgColor rgb="FF3366FF"/>
      </patternFill>
    </fill>
    <fill>
      <patternFill patternType="solid">
        <fgColor rgb="FF2E8B57"/>
        <bgColor rgb="FF008080"/>
      </patternFill>
    </fill>
    <fill>
      <patternFill patternType="solid">
        <fgColor rgb="FFC0392B"/>
        <bgColor rgb="FF993366"/>
      </patternFill>
    </fill>
    <fill>
      <patternFill patternType="solid">
        <fgColor rgb="FFF4C430"/>
        <bgColor rgb="FFFFCC99"/>
      </patternFill>
    </fill>
    <fill>
      <patternFill patternType="solid">
        <fgColor rgb="FFD6E4F0"/>
        <bgColor rgb="FFCCFFFF"/>
      </patternFill>
    </fill>
    <fill>
      <patternFill patternType="solid">
        <fgColor theme="3" tint="9.9978637043366805E-2"/>
        <bgColor indexed="64"/>
      </patternFill>
    </fill>
    <fill>
      <patternFill patternType="solid">
        <fgColor theme="3" tint="0.89999084444715716"/>
        <bgColor rgb="FFCCFFFF"/>
      </patternFill>
    </fill>
    <fill>
      <patternFill patternType="solid">
        <fgColor theme="3" tint="0.89999084444715716"/>
        <bgColor indexed="64"/>
      </patternFill>
    </fill>
    <fill>
      <patternFill patternType="solid">
        <fgColor rgb="FFF5F6F8"/>
        <bgColor rgb="FFFFFFFF"/>
      </patternFill>
    </fill>
  </fills>
  <borders count="3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
      <left style="thin">
        <color rgb="FF000000"/>
      </left>
      <right style="thin">
        <color rgb="FF000000"/>
      </right>
      <top/>
      <bottom/>
      <diagonal/>
    </border>
    <border>
      <left style="thin">
        <color indexed="64"/>
      </left>
      <right style="thin">
        <color indexed="64"/>
      </right>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right/>
      <top style="thin">
        <color indexed="64"/>
      </top>
      <bottom style="thin">
        <color indexed="64"/>
      </bottom>
      <diagonal/>
    </border>
    <border>
      <left style="thin">
        <color indexed="64"/>
      </left>
      <right/>
      <top/>
      <bottom style="thin">
        <color indexed="64"/>
      </bottom>
      <diagonal/>
    </border>
    <border>
      <left/>
      <right style="thin">
        <color rgb="FF000000"/>
      </right>
      <top/>
      <bottom/>
      <diagonal/>
    </border>
    <border>
      <left/>
      <right style="medium">
        <color indexed="64"/>
      </right>
      <top/>
      <bottom style="medium">
        <color indexed="64"/>
      </bottom>
      <diagonal/>
    </border>
    <border>
      <left/>
      <right/>
      <top/>
      <bottom style="thin">
        <color rgb="FF000000"/>
      </bottom>
      <diagonal/>
    </border>
    <border>
      <left style="thin">
        <color rgb="FFAAAAAA"/>
      </left>
      <right/>
      <top style="thin">
        <color rgb="FFAAAAAA"/>
      </top>
      <bottom style="thin">
        <color rgb="FFAAAAAA"/>
      </bottom>
      <diagonal/>
    </border>
    <border>
      <left/>
      <right/>
      <top/>
      <bottom style="thin">
        <color indexed="64"/>
      </bottom>
      <diagonal/>
    </border>
  </borders>
  <cellStyleXfs count="3">
    <xf numFmtId="0" fontId="0" fillId="0" borderId="0"/>
    <xf numFmtId="0" fontId="1" fillId="0" borderId="0"/>
    <xf numFmtId="164" fontId="1" fillId="0" borderId="0" applyFont="0" applyFill="0" applyBorder="0" applyAlignment="0" applyProtection="0"/>
  </cellStyleXfs>
  <cellXfs count="862">
    <xf numFmtId="0" fontId="0" fillId="0" borderId="0" xfId="0"/>
    <xf numFmtId="0" fontId="2" fillId="0" borderId="0" xfId="0" applyFont="1" applyAlignment="1">
      <alignment vertical="center"/>
    </xf>
    <xf numFmtId="14" fontId="0" fillId="0" borderId="0" xfId="0" applyNumberFormat="1"/>
    <xf numFmtId="0" fontId="2" fillId="0" borderId="0" xfId="0" applyFont="1" applyAlignment="1">
      <alignment horizontal="left" vertical="center"/>
    </xf>
    <xf numFmtId="0" fontId="2" fillId="2" borderId="0" xfId="0" applyFont="1" applyFill="1" applyAlignment="1">
      <alignment horizontal="left" vertical="center"/>
    </xf>
    <xf numFmtId="0" fontId="2" fillId="0" borderId="0" xfId="0" applyFont="1" applyAlignment="1">
      <alignment horizontal="center" vertical="center"/>
    </xf>
    <xf numFmtId="0" fontId="5" fillId="0" borderId="3" xfId="0" applyFont="1" applyBorder="1" applyAlignment="1">
      <alignment horizontal="left"/>
    </xf>
    <xf numFmtId="0" fontId="5" fillId="0" borderId="3" xfId="0" applyFont="1" applyBorder="1" applyAlignment="1">
      <alignment horizontal="left" vertical="center"/>
    </xf>
    <xf numFmtId="0" fontId="5" fillId="0" borderId="3" xfId="0" applyFont="1" applyBorder="1" applyAlignment="1">
      <alignment horizontal="center"/>
    </xf>
    <xf numFmtId="0" fontId="5" fillId="0" borderId="3" xfId="0" applyFont="1" applyBorder="1" applyAlignment="1">
      <alignment horizontal="center" vertical="center"/>
    </xf>
    <xf numFmtId="165" fontId="5" fillId="0" borderId="3" xfId="0" applyNumberFormat="1" applyFont="1" applyBorder="1" applyAlignment="1">
      <alignment horizontal="center"/>
    </xf>
    <xf numFmtId="0" fontId="6" fillId="0" borderId="3" xfId="0" applyFont="1" applyBorder="1" applyAlignment="1">
      <alignment horizontal="center"/>
    </xf>
    <xf numFmtId="0" fontId="5" fillId="0" borderId="3" xfId="0" applyFont="1" applyBorder="1" applyAlignment="1">
      <alignment horizontal="left" vertical="top"/>
    </xf>
    <xf numFmtId="0" fontId="6" fillId="0" borderId="3" xfId="0" applyFont="1" applyBorder="1"/>
    <xf numFmtId="0" fontId="7" fillId="0" borderId="3" xfId="0" applyFont="1" applyBorder="1" applyAlignment="1">
      <alignment horizontal="center"/>
    </xf>
    <xf numFmtId="0" fontId="7" fillId="0" borderId="3" xfId="0" applyFont="1" applyBorder="1"/>
    <xf numFmtId="0" fontId="2" fillId="0" borderId="3" xfId="0" applyFont="1" applyBorder="1" applyAlignment="1">
      <alignment horizontal="left" vertical="center"/>
    </xf>
    <xf numFmtId="0" fontId="2" fillId="0" borderId="3" xfId="0" applyFont="1" applyBorder="1" applyAlignment="1">
      <alignment horizontal="left"/>
    </xf>
    <xf numFmtId="0" fontId="6" fillId="0" borderId="1" xfId="0" applyFont="1" applyBorder="1" applyAlignment="1">
      <alignment horizontal="center"/>
    </xf>
    <xf numFmtId="0" fontId="6" fillId="0" borderId="3" xfId="0" applyFont="1" applyBorder="1" applyAlignment="1">
      <alignment horizontal="left"/>
    </xf>
    <xf numFmtId="0" fontId="2" fillId="0" borderId="2" xfId="0" applyFont="1" applyBorder="1" applyAlignment="1">
      <alignment horizontal="center" vertical="center"/>
    </xf>
    <xf numFmtId="0" fontId="2" fillId="0" borderId="2" xfId="0" applyFont="1" applyBorder="1" applyAlignment="1">
      <alignment horizontal="left" vertical="center"/>
    </xf>
    <xf numFmtId="0" fontId="2" fillId="0" borderId="3" xfId="0" applyFont="1" applyBorder="1"/>
    <xf numFmtId="0" fontId="2" fillId="0" borderId="3" xfId="0" applyFont="1" applyBorder="1" applyAlignment="1">
      <alignment vertical="center"/>
    </xf>
    <xf numFmtId="0" fontId="2" fillId="0" borderId="3" xfId="0" applyFont="1" applyBorder="1" applyAlignment="1">
      <alignment horizontal="center" vertical="center"/>
    </xf>
    <xf numFmtId="15" fontId="2" fillId="0" borderId="3" xfId="0" applyNumberFormat="1" applyFont="1" applyBorder="1" applyAlignment="1">
      <alignment horizontal="center" vertical="center"/>
    </xf>
    <xf numFmtId="0" fontId="2" fillId="0" borderId="4" xfId="0" applyFont="1" applyBorder="1" applyAlignment="1">
      <alignment horizontal="left" vertical="center"/>
    </xf>
    <xf numFmtId="0" fontId="2" fillId="0" borderId="12" xfId="0" applyFont="1" applyBorder="1" applyAlignment="1">
      <alignment horizontal="left" vertical="center"/>
    </xf>
    <xf numFmtId="0" fontId="2" fillId="0" borderId="2" xfId="0" applyFont="1" applyBorder="1" applyAlignment="1">
      <alignment vertical="center"/>
    </xf>
    <xf numFmtId="0" fontId="2" fillId="0" borderId="3" xfId="0" applyFont="1" applyBorder="1" applyAlignment="1">
      <alignment horizontal="center" vertical="top"/>
    </xf>
    <xf numFmtId="0" fontId="2" fillId="0" borderId="14" xfId="0" applyFont="1" applyBorder="1" applyAlignment="1">
      <alignment horizontal="left" vertical="center"/>
    </xf>
    <xf numFmtId="0" fontId="2" fillId="0" borderId="11" xfId="0" applyFont="1" applyBorder="1"/>
    <xf numFmtId="0" fontId="6" fillId="0" borderId="3" xfId="0" applyFont="1" applyBorder="1" applyAlignment="1">
      <alignment horizontal="center" vertical="center"/>
    </xf>
    <xf numFmtId="0" fontId="2" fillId="0" borderId="16" xfId="0" applyFont="1" applyBorder="1" applyAlignment="1">
      <alignment horizontal="left" vertical="center"/>
    </xf>
    <xf numFmtId="0" fontId="2" fillId="0" borderId="11" xfId="0" applyFont="1" applyBorder="1" applyAlignment="1">
      <alignment horizontal="left" vertical="center"/>
    </xf>
    <xf numFmtId="0" fontId="2" fillId="0" borderId="10" xfId="0" applyFont="1" applyBorder="1" applyAlignment="1">
      <alignment horizontal="left" vertical="center"/>
    </xf>
    <xf numFmtId="0" fontId="2" fillId="0" borderId="11" xfId="0" applyFont="1" applyBorder="1" applyAlignment="1">
      <alignment horizontal="center" vertical="center"/>
    </xf>
    <xf numFmtId="0" fontId="2" fillId="0" borderId="4" xfId="0" applyFont="1" applyBorder="1" applyAlignment="1">
      <alignment horizontal="center" vertical="center"/>
    </xf>
    <xf numFmtId="0" fontId="2" fillId="0" borderId="10" xfId="0" applyFont="1" applyBorder="1" applyAlignment="1">
      <alignment horizontal="center" vertical="center"/>
    </xf>
    <xf numFmtId="0" fontId="2" fillId="0" borderId="16" xfId="0" applyFont="1" applyBorder="1" applyAlignment="1">
      <alignment horizontal="center" vertical="center"/>
    </xf>
    <xf numFmtId="0" fontId="5" fillId="0" borderId="13" xfId="0" applyFont="1" applyBorder="1" applyAlignment="1">
      <alignment horizontal="left"/>
    </xf>
    <xf numFmtId="0" fontId="5" fillId="0" borderId="13" xfId="0" applyFont="1" applyBorder="1" applyAlignment="1">
      <alignment horizontal="left" vertical="center"/>
    </xf>
    <xf numFmtId="0" fontId="5" fillId="0" borderId="13" xfId="0" applyFont="1" applyBorder="1" applyAlignment="1">
      <alignment horizontal="center"/>
    </xf>
    <xf numFmtId="0" fontId="5" fillId="0" borderId="13" xfId="0" applyFont="1" applyBorder="1" applyAlignment="1">
      <alignment horizontal="center" vertical="center"/>
    </xf>
    <xf numFmtId="0" fontId="2" fillId="0" borderId="12" xfId="0" applyFont="1" applyBorder="1" applyAlignment="1">
      <alignment horizontal="center" vertical="center"/>
    </xf>
    <xf numFmtId="0" fontId="2" fillId="0" borderId="19" xfId="0" applyFont="1" applyBorder="1" applyAlignment="1">
      <alignment horizontal="left" vertical="center"/>
    </xf>
    <xf numFmtId="15" fontId="2" fillId="0" borderId="19" xfId="0" applyNumberFormat="1" applyFont="1" applyBorder="1" applyAlignment="1">
      <alignment vertical="center"/>
    </xf>
    <xf numFmtId="0" fontId="5" fillId="0" borderId="13" xfId="0" applyFont="1" applyBorder="1"/>
    <xf numFmtId="0" fontId="5" fillId="0" borderId="13" xfId="0" applyFont="1" applyBorder="1" applyAlignment="1">
      <alignment horizontal="left" vertical="top"/>
    </xf>
    <xf numFmtId="0" fontId="6" fillId="0" borderId="13" xfId="0" applyFont="1" applyBorder="1" applyAlignment="1">
      <alignment horizontal="left"/>
    </xf>
    <xf numFmtId="0" fontId="2" fillId="0" borderId="13" xfId="0" applyFont="1" applyBorder="1" applyAlignment="1">
      <alignment horizontal="left" vertical="center"/>
    </xf>
    <xf numFmtId="15" fontId="2" fillId="0" borderId="0" xfId="0" applyNumberFormat="1" applyFont="1" applyAlignment="1">
      <alignment vertical="center"/>
    </xf>
    <xf numFmtId="2" fontId="2" fillId="0" borderId="0" xfId="0" applyNumberFormat="1" applyFont="1" applyAlignment="1">
      <alignment vertical="center"/>
    </xf>
    <xf numFmtId="165" fontId="2" fillId="0" borderId="0" xfId="0" applyNumberFormat="1" applyFont="1" applyAlignment="1">
      <alignment vertical="center"/>
    </xf>
    <xf numFmtId="166" fontId="2" fillId="0" borderId="0" xfId="0" applyNumberFormat="1" applyFont="1" applyAlignment="1">
      <alignment vertical="center"/>
    </xf>
    <xf numFmtId="165" fontId="7" fillId="0" borderId="0" xfId="0" applyNumberFormat="1" applyFont="1" applyAlignment="1">
      <alignment vertical="center"/>
    </xf>
    <xf numFmtId="0" fontId="5" fillId="0" borderId="17" xfId="0" applyFont="1" applyBorder="1" applyAlignment="1">
      <alignment horizontal="left" vertical="center"/>
    </xf>
    <xf numFmtId="0" fontId="5" fillId="0" borderId="18" xfId="0" applyFont="1" applyBorder="1" applyAlignment="1">
      <alignment horizontal="left" vertical="center"/>
    </xf>
    <xf numFmtId="165" fontId="2" fillId="0" borderId="3" xfId="0" applyNumberFormat="1" applyFont="1" applyBorder="1" applyAlignment="1">
      <alignment vertical="center"/>
    </xf>
    <xf numFmtId="165" fontId="2" fillId="0" borderId="10" xfId="0" applyNumberFormat="1" applyFont="1" applyBorder="1" applyAlignment="1">
      <alignment vertical="center"/>
    </xf>
    <xf numFmtId="0" fontId="5" fillId="0" borderId="18" xfId="0" applyFont="1" applyBorder="1" applyAlignment="1">
      <alignment horizontal="center" vertical="center"/>
    </xf>
    <xf numFmtId="0" fontId="5" fillId="0" borderId="18" xfId="0" applyFont="1" applyBorder="1" applyAlignment="1">
      <alignment horizontal="left"/>
    </xf>
    <xf numFmtId="166" fontId="5" fillId="0" borderId="3" xfId="0" applyNumberFormat="1" applyFont="1" applyBorder="1" applyAlignment="1">
      <alignment horizontal="center"/>
    </xf>
    <xf numFmtId="165" fontId="2" fillId="0" borderId="2" xfId="0" applyNumberFormat="1" applyFont="1" applyBorder="1" applyAlignment="1">
      <alignment vertical="center"/>
    </xf>
    <xf numFmtId="0" fontId="5" fillId="0" borderId="17" xfId="0" applyFont="1" applyBorder="1" applyAlignment="1">
      <alignment horizontal="center"/>
    </xf>
    <xf numFmtId="15" fontId="2" fillId="0" borderId="3" xfId="0" applyNumberFormat="1" applyFont="1" applyBorder="1" applyAlignment="1">
      <alignment vertical="center"/>
    </xf>
    <xf numFmtId="166" fontId="2" fillId="0" borderId="3" xfId="0" applyNumberFormat="1" applyFont="1" applyBorder="1" applyAlignment="1">
      <alignment vertical="center"/>
    </xf>
    <xf numFmtId="168" fontId="5" fillId="0" borderId="3" xfId="0" applyNumberFormat="1" applyFont="1" applyBorder="1" applyAlignment="1">
      <alignment horizontal="center"/>
    </xf>
    <xf numFmtId="0" fontId="5" fillId="0" borderId="11" xfId="0" applyFont="1" applyBorder="1" applyAlignment="1">
      <alignment horizontal="center"/>
    </xf>
    <xf numFmtId="0" fontId="5" fillId="0" borderId="10" xfId="0" applyFont="1" applyBorder="1" applyAlignment="1">
      <alignment horizontal="left" vertical="center"/>
    </xf>
    <xf numFmtId="0" fontId="2" fillId="0" borderId="10" xfId="0" applyFont="1" applyBorder="1" applyAlignment="1">
      <alignment vertical="center"/>
    </xf>
    <xf numFmtId="0" fontId="2" fillId="0" borderId="11" xfId="0" applyFont="1" applyBorder="1" applyAlignment="1">
      <alignment vertical="center"/>
    </xf>
    <xf numFmtId="165" fontId="2" fillId="0" borderId="11" xfId="0" applyNumberFormat="1" applyFont="1" applyBorder="1" applyAlignment="1">
      <alignment vertical="center"/>
    </xf>
    <xf numFmtId="0" fontId="5" fillId="0" borderId="17" xfId="0" applyFont="1" applyBorder="1" applyAlignment="1">
      <alignment horizontal="left"/>
    </xf>
    <xf numFmtId="165" fontId="2" fillId="0" borderId="8" xfId="0" applyNumberFormat="1" applyFont="1" applyBorder="1" applyAlignment="1">
      <alignment vertical="center"/>
    </xf>
    <xf numFmtId="15" fontId="2" fillId="0" borderId="15" xfId="0" applyNumberFormat="1" applyFont="1" applyBorder="1" applyAlignment="1">
      <alignment horizontal="center" vertical="center"/>
    </xf>
    <xf numFmtId="15" fontId="2" fillId="0" borderId="10" xfId="0" applyNumberFormat="1" applyFont="1" applyBorder="1" applyAlignment="1">
      <alignment horizontal="center" vertical="center"/>
    </xf>
    <xf numFmtId="0" fontId="11" fillId="0" borderId="3" xfId="0" applyFont="1" applyBorder="1"/>
    <xf numFmtId="0" fontId="2" fillId="0" borderId="7" xfId="0" applyFont="1" applyBorder="1" applyAlignment="1">
      <alignment horizontal="left" vertical="center"/>
    </xf>
    <xf numFmtId="165" fontId="2" fillId="0" borderId="4" xfId="0" applyNumberFormat="1" applyFont="1" applyBorder="1" applyAlignment="1">
      <alignment vertical="center"/>
    </xf>
    <xf numFmtId="169" fontId="5" fillId="0" borderId="3" xfId="0" applyNumberFormat="1" applyFont="1" applyBorder="1"/>
    <xf numFmtId="0" fontId="2" fillId="0" borderId="8" xfId="0" applyFont="1" applyBorder="1" applyAlignment="1">
      <alignment vertical="center"/>
    </xf>
    <xf numFmtId="165" fontId="2" fillId="0" borderId="13" xfId="0" applyNumberFormat="1" applyFont="1" applyBorder="1" applyAlignment="1">
      <alignment vertical="center"/>
    </xf>
    <xf numFmtId="0" fontId="5" fillId="0" borderId="11" xfId="0" applyFont="1" applyBorder="1" applyAlignment="1">
      <alignment horizontal="left" vertical="center"/>
    </xf>
    <xf numFmtId="0" fontId="5" fillId="0" borderId="2" xfId="0" applyFont="1" applyBorder="1" applyAlignment="1">
      <alignment horizontal="left" vertical="center"/>
    </xf>
    <xf numFmtId="0" fontId="5" fillId="0" borderId="3" xfId="0" applyFont="1" applyBorder="1"/>
    <xf numFmtId="0" fontId="2" fillId="0" borderId="13" xfId="0" applyFont="1" applyBorder="1" applyAlignment="1">
      <alignment horizontal="center" vertical="center"/>
    </xf>
    <xf numFmtId="0" fontId="5" fillId="0" borderId="17" xfId="0" applyFont="1" applyBorder="1" applyAlignment="1">
      <alignment horizontal="center" vertical="center"/>
    </xf>
    <xf numFmtId="0" fontId="5" fillId="0" borderId="10" xfId="0" applyFont="1" applyBorder="1" applyAlignment="1">
      <alignment horizontal="center"/>
    </xf>
    <xf numFmtId="0" fontId="5" fillId="0" borderId="2" xfId="0" applyFont="1" applyBorder="1" applyAlignment="1">
      <alignment horizontal="center" vertical="center"/>
    </xf>
    <xf numFmtId="0" fontId="5" fillId="0" borderId="10" xfId="0" applyFont="1" applyBorder="1" applyAlignment="1">
      <alignment horizontal="left"/>
    </xf>
    <xf numFmtId="0" fontId="5" fillId="0" borderId="4" xfId="0" applyFont="1" applyBorder="1" applyAlignment="1">
      <alignment horizontal="center"/>
    </xf>
    <xf numFmtId="15" fontId="2" fillId="2" borderId="14" xfId="0" applyNumberFormat="1" applyFont="1" applyFill="1" applyBorder="1" applyAlignment="1">
      <alignment horizontal="left" vertical="center"/>
    </xf>
    <xf numFmtId="0" fontId="7" fillId="0" borderId="3" xfId="0" applyFont="1" applyBorder="1" applyAlignment="1">
      <alignment horizontal="left"/>
    </xf>
    <xf numFmtId="15" fontId="2" fillId="2" borderId="4" xfId="0" applyNumberFormat="1" applyFont="1" applyFill="1" applyBorder="1" applyAlignment="1">
      <alignment horizontal="left" vertical="center"/>
    </xf>
    <xf numFmtId="0" fontId="5" fillId="0" borderId="17" xfId="0" applyFont="1" applyBorder="1"/>
    <xf numFmtId="0" fontId="5" fillId="0" borderId="16" xfId="0" applyFont="1" applyBorder="1" applyAlignment="1">
      <alignment horizontal="center"/>
    </xf>
    <xf numFmtId="0" fontId="2" fillId="0" borderId="17" xfId="0" applyFont="1" applyBorder="1" applyAlignment="1">
      <alignment horizontal="left" vertical="center"/>
    </xf>
    <xf numFmtId="0" fontId="6" fillId="0" borderId="2" xfId="0" applyFont="1" applyBorder="1"/>
    <xf numFmtId="0" fontId="11" fillId="0" borderId="0" xfId="0" applyFont="1"/>
    <xf numFmtId="0" fontId="5" fillId="0" borderId="1" xfId="0" applyFont="1" applyBorder="1" applyAlignment="1">
      <alignment horizontal="left"/>
    </xf>
    <xf numFmtId="165" fontId="2" fillId="0" borderId="1" xfId="0" applyNumberFormat="1" applyFont="1" applyBorder="1" applyAlignment="1">
      <alignment vertical="center"/>
    </xf>
    <xf numFmtId="0" fontId="2" fillId="0" borderId="1" xfId="0" applyFont="1" applyBorder="1" applyAlignment="1">
      <alignment horizontal="left" vertical="center"/>
    </xf>
    <xf numFmtId="1" fontId="2" fillId="0" borderId="20" xfId="0" applyNumberFormat="1" applyFont="1" applyBorder="1" applyAlignment="1">
      <alignment vertical="center"/>
    </xf>
    <xf numFmtId="15" fontId="5" fillId="0" borderId="1" xfId="0" applyNumberFormat="1" applyFont="1" applyBorder="1" applyAlignment="1">
      <alignment horizontal="center" vertical="center"/>
    </xf>
    <xf numFmtId="0" fontId="5" fillId="0" borderId="13" xfId="0" applyFont="1" applyBorder="1" applyAlignment="1">
      <alignment vertical="center"/>
    </xf>
    <xf numFmtId="0" fontId="5" fillId="0" borderId="3" xfId="0" applyFont="1" applyBorder="1" applyAlignment="1">
      <alignment vertical="center"/>
    </xf>
    <xf numFmtId="0" fontId="0" fillId="0" borderId="0" xfId="0" applyAlignment="1">
      <alignment horizontal="center"/>
    </xf>
    <xf numFmtId="0" fontId="14" fillId="0" borderId="1" xfId="0" applyFont="1" applyBorder="1"/>
    <xf numFmtId="165" fontId="2" fillId="0" borderId="0" xfId="0" applyNumberFormat="1" applyFont="1" applyAlignment="1">
      <alignment horizontal="center" vertical="center"/>
    </xf>
    <xf numFmtId="0" fontId="0" fillId="0" borderId="1" xfId="0" applyBorder="1"/>
    <xf numFmtId="0" fontId="5" fillId="0" borderId="2" xfId="0" applyFont="1" applyBorder="1"/>
    <xf numFmtId="15" fontId="2" fillId="0" borderId="13" xfId="0" applyNumberFormat="1" applyFont="1" applyBorder="1" applyAlignment="1">
      <alignment vertical="center"/>
    </xf>
    <xf numFmtId="0" fontId="2" fillId="0" borderId="1" xfId="0" applyFont="1" applyBorder="1" applyAlignment="1">
      <alignment vertical="center"/>
    </xf>
    <xf numFmtId="165" fontId="2" fillId="0" borderId="21" xfId="0" applyNumberFormat="1" applyFont="1" applyBorder="1" applyAlignment="1">
      <alignment vertical="center"/>
    </xf>
    <xf numFmtId="0" fontId="6" fillId="0" borderId="1" xfId="0" applyFont="1" applyBorder="1"/>
    <xf numFmtId="0" fontId="0" fillId="0" borderId="1" xfId="0" applyBorder="1" applyAlignment="1">
      <alignment horizontal="center"/>
    </xf>
    <xf numFmtId="166" fontId="2" fillId="3" borderId="2" xfId="0" applyNumberFormat="1" applyFont="1" applyFill="1" applyBorder="1" applyAlignment="1">
      <alignment horizontal="center" vertical="center"/>
    </xf>
    <xf numFmtId="0" fontId="2" fillId="2" borderId="3" xfId="0" applyFont="1" applyFill="1" applyBorder="1" applyAlignment="1">
      <alignment horizontal="left" vertical="center"/>
    </xf>
    <xf numFmtId="15" fontId="2" fillId="0" borderId="1" xfId="0" applyNumberFormat="1" applyFont="1" applyBorder="1" applyAlignment="1">
      <alignment horizontal="center" vertical="center"/>
    </xf>
    <xf numFmtId="15" fontId="2" fillId="0" borderId="1" xfId="0" applyNumberFormat="1" applyFont="1" applyBorder="1" applyAlignment="1">
      <alignment vertical="center"/>
    </xf>
    <xf numFmtId="167" fontId="5" fillId="0" borderId="1" xfId="0" applyNumberFormat="1" applyFont="1" applyBorder="1" applyAlignment="1">
      <alignment horizontal="center" vertical="center"/>
    </xf>
    <xf numFmtId="0" fontId="2" fillId="0" borderId="1" xfId="0" applyFont="1" applyBorder="1" applyAlignment="1">
      <alignment horizontal="center" vertical="center"/>
    </xf>
    <xf numFmtId="0" fontId="5" fillId="0" borderId="1" xfId="0" applyFont="1" applyBorder="1" applyAlignment="1">
      <alignment horizontal="left" vertical="center"/>
    </xf>
    <xf numFmtId="165" fontId="2" fillId="0" borderId="24" xfId="0" applyNumberFormat="1" applyFont="1" applyBorder="1" applyAlignment="1">
      <alignment vertical="center"/>
    </xf>
    <xf numFmtId="0" fontId="2" fillId="0" borderId="19" xfId="0" applyFont="1" applyBorder="1" applyAlignment="1">
      <alignment horizontal="center" vertical="center"/>
    </xf>
    <xf numFmtId="0" fontId="5" fillId="0" borderId="1" xfId="0" applyFont="1" applyBorder="1" applyAlignment="1">
      <alignment horizontal="center"/>
    </xf>
    <xf numFmtId="0" fontId="5" fillId="0" borderId="1" xfId="0" applyFont="1" applyBorder="1"/>
    <xf numFmtId="0" fontId="2" fillId="0" borderId="1" xfId="0" applyFont="1" applyBorder="1" applyAlignment="1">
      <alignment horizontal="left"/>
    </xf>
    <xf numFmtId="1" fontId="2" fillId="0" borderId="1" xfId="0" applyNumberFormat="1" applyFont="1" applyBorder="1" applyAlignment="1">
      <alignment horizontal="left" vertical="center"/>
    </xf>
    <xf numFmtId="0" fontId="5" fillId="0" borderId="1" xfId="0" applyFont="1" applyBorder="1" applyAlignment="1">
      <alignment horizontal="center" vertical="center"/>
    </xf>
    <xf numFmtId="166" fontId="2" fillId="0" borderId="1" xfId="0" applyNumberFormat="1" applyFont="1" applyBorder="1" applyAlignment="1">
      <alignment vertical="center"/>
    </xf>
    <xf numFmtId="166" fontId="2" fillId="3" borderId="1" xfId="0" applyNumberFormat="1" applyFont="1" applyFill="1" applyBorder="1" applyAlignment="1">
      <alignment vertical="center"/>
    </xf>
    <xf numFmtId="15" fontId="2" fillId="2" borderId="1" xfId="0" applyNumberFormat="1" applyFont="1" applyFill="1" applyBorder="1" applyAlignment="1">
      <alignment horizontal="left" vertical="center"/>
    </xf>
    <xf numFmtId="165" fontId="2" fillId="0" borderId="1" xfId="0" applyNumberFormat="1" applyFont="1" applyBorder="1" applyAlignment="1">
      <alignment horizontal="center" vertical="center"/>
    </xf>
    <xf numFmtId="0" fontId="2" fillId="0" borderId="23" xfId="0" applyFont="1" applyBorder="1" applyAlignment="1">
      <alignment vertical="center"/>
    </xf>
    <xf numFmtId="0" fontId="5" fillId="0" borderId="1" xfId="0" applyFont="1" applyBorder="1" applyAlignment="1">
      <alignment vertical="center"/>
    </xf>
    <xf numFmtId="15" fontId="3" fillId="0" borderId="1" xfId="0" applyNumberFormat="1" applyFont="1" applyBorder="1" applyAlignment="1">
      <alignment horizontal="center" vertical="center"/>
    </xf>
    <xf numFmtId="0" fontId="3" fillId="0" borderId="0" xfId="0" applyFont="1" applyAlignment="1">
      <alignment vertical="center"/>
    </xf>
    <xf numFmtId="15" fontId="2" fillId="0" borderId="0" xfId="0" applyNumberFormat="1" applyFont="1" applyAlignment="1">
      <alignment horizontal="center" vertical="center"/>
    </xf>
    <xf numFmtId="0" fontId="5" fillId="0" borderId="0" xfId="0" applyFont="1" applyAlignment="1">
      <alignment horizontal="left"/>
    </xf>
    <xf numFmtId="0" fontId="5" fillId="0" borderId="0" xfId="0" applyFont="1" applyAlignment="1">
      <alignment horizontal="center"/>
    </xf>
    <xf numFmtId="166" fontId="2" fillId="3" borderId="1" xfId="0" applyNumberFormat="1" applyFont="1" applyFill="1" applyBorder="1" applyAlignment="1">
      <alignment horizontal="center" vertical="center"/>
    </xf>
    <xf numFmtId="0" fontId="20" fillId="0" borderId="1" xfId="0" applyFont="1" applyBorder="1" applyAlignment="1">
      <alignment horizontal="left"/>
    </xf>
    <xf numFmtId="0" fontId="13" fillId="0" borderId="1" xfId="0" applyFont="1" applyBorder="1" applyAlignment="1">
      <alignment horizontal="left" vertical="center"/>
    </xf>
    <xf numFmtId="0" fontId="13" fillId="0" borderId="9" xfId="0" applyFont="1" applyBorder="1" applyAlignment="1">
      <alignment horizontal="left" vertical="center"/>
    </xf>
    <xf numFmtId="0" fontId="13" fillId="0" borderId="0" xfId="0" applyFont="1" applyAlignment="1">
      <alignment horizontal="left" vertical="center"/>
    </xf>
    <xf numFmtId="0" fontId="2" fillId="3" borderId="1" xfId="0" applyFont="1" applyFill="1" applyBorder="1" applyAlignment="1">
      <alignment horizontal="center" vertical="center"/>
    </xf>
    <xf numFmtId="0" fontId="21" fillId="0" borderId="1" xfId="0" applyFont="1" applyBorder="1"/>
    <xf numFmtId="1" fontId="2" fillId="0" borderId="1" xfId="0" applyNumberFormat="1" applyFont="1" applyBorder="1" applyAlignment="1">
      <alignment vertical="center"/>
    </xf>
    <xf numFmtId="165" fontId="5" fillId="0" borderId="1" xfId="0" applyNumberFormat="1" applyFont="1" applyBorder="1" applyAlignment="1">
      <alignment horizontal="center"/>
    </xf>
    <xf numFmtId="166" fontId="5" fillId="0" borderId="1" xfId="0" applyNumberFormat="1" applyFont="1" applyBorder="1" applyAlignment="1">
      <alignment horizontal="center"/>
    </xf>
    <xf numFmtId="168" fontId="5" fillId="0" borderId="1" xfId="0" applyNumberFormat="1" applyFont="1" applyBorder="1" applyAlignment="1">
      <alignment horizontal="center"/>
    </xf>
    <xf numFmtId="169" fontId="5" fillId="0" borderId="1" xfId="0" applyNumberFormat="1" applyFont="1" applyBorder="1"/>
    <xf numFmtId="0" fontId="19" fillId="11" borderId="1" xfId="0" applyFont="1" applyFill="1" applyBorder="1"/>
    <xf numFmtId="0" fontId="5" fillId="0" borderId="1" xfId="0" applyFont="1" applyBorder="1" applyAlignment="1">
      <alignment horizontal="left" vertical="top"/>
    </xf>
    <xf numFmtId="168" fontId="5" fillId="0" borderId="1" xfId="0" applyNumberFormat="1" applyFont="1" applyBorder="1"/>
    <xf numFmtId="0" fontId="20" fillId="3" borderId="1" xfId="0" applyFont="1" applyFill="1" applyBorder="1" applyAlignment="1">
      <alignment horizontal="left"/>
    </xf>
    <xf numFmtId="168" fontId="5" fillId="2" borderId="1" xfId="0" applyNumberFormat="1" applyFont="1" applyFill="1" applyBorder="1" applyAlignment="1">
      <alignment horizontal="left" vertical="center"/>
    </xf>
    <xf numFmtId="0" fontId="11" fillId="0" borderId="1" xfId="0" applyFont="1" applyBorder="1"/>
    <xf numFmtId="0" fontId="6" fillId="0" borderId="1" xfId="0" applyFont="1" applyBorder="1" applyAlignment="1">
      <alignment horizontal="left"/>
    </xf>
    <xf numFmtId="0" fontId="6" fillId="0" borderId="1" xfId="0" applyFont="1" applyBorder="1" applyAlignment="1">
      <alignment horizontal="left" wrapText="1"/>
    </xf>
    <xf numFmtId="166" fontId="5" fillId="3" borderId="1" xfId="0" applyNumberFormat="1" applyFont="1" applyFill="1" applyBorder="1" applyAlignment="1">
      <alignment horizontal="center"/>
    </xf>
    <xf numFmtId="0" fontId="6" fillId="3" borderId="1" xfId="0" applyFont="1" applyFill="1" applyBorder="1" applyAlignment="1">
      <alignment horizontal="left"/>
    </xf>
    <xf numFmtId="168" fontId="5" fillId="3" borderId="1" xfId="0" applyNumberFormat="1" applyFont="1" applyFill="1" applyBorder="1" applyAlignment="1">
      <alignment horizontal="center"/>
    </xf>
    <xf numFmtId="0" fontId="3" fillId="0" borderId="1" xfId="0" applyFont="1" applyBorder="1" applyAlignment="1">
      <alignment vertical="center"/>
    </xf>
    <xf numFmtId="165" fontId="3" fillId="0" borderId="1" xfId="0" applyNumberFormat="1" applyFont="1" applyBorder="1" applyAlignment="1">
      <alignment vertical="center"/>
    </xf>
    <xf numFmtId="0" fontId="11" fillId="3" borderId="1" xfId="0" applyFont="1" applyFill="1" applyBorder="1" applyAlignment="1">
      <alignment horizontal="center"/>
    </xf>
    <xf numFmtId="0" fontId="5" fillId="0" borderId="1" xfId="0" applyFont="1" applyBorder="1" applyAlignment="1">
      <alignment horizontal="left" vertical="center" wrapText="1"/>
    </xf>
    <xf numFmtId="165" fontId="5" fillId="3" borderId="1" xfId="0" applyNumberFormat="1" applyFont="1" applyFill="1" applyBorder="1" applyAlignment="1">
      <alignment horizontal="center"/>
    </xf>
    <xf numFmtId="9" fontId="5" fillId="0" borderId="1" xfId="0" applyNumberFormat="1" applyFont="1" applyBorder="1" applyAlignment="1">
      <alignment horizontal="left"/>
    </xf>
    <xf numFmtId="0" fontId="3" fillId="0" borderId="1" xfId="0" applyFont="1" applyBorder="1" applyAlignment="1">
      <alignment horizontal="left" vertical="center"/>
    </xf>
    <xf numFmtId="0" fontId="5" fillId="3" borderId="1" xfId="0" applyFont="1" applyFill="1" applyBorder="1" applyAlignment="1">
      <alignment horizontal="left" vertical="center"/>
    </xf>
    <xf numFmtId="0" fontId="7" fillId="0" borderId="1" xfId="0" applyFont="1" applyBorder="1" applyAlignment="1">
      <alignment horizontal="center"/>
    </xf>
    <xf numFmtId="0" fontId="2" fillId="3" borderId="1" xfId="0" applyFont="1" applyFill="1" applyBorder="1" applyAlignment="1">
      <alignment horizontal="left" vertical="center"/>
    </xf>
    <xf numFmtId="14" fontId="2" fillId="0" borderId="1" xfId="0" applyNumberFormat="1" applyFont="1" applyBorder="1" applyAlignment="1">
      <alignment horizontal="left" vertical="center"/>
    </xf>
    <xf numFmtId="15" fontId="2" fillId="3" borderId="1" xfId="0" applyNumberFormat="1" applyFont="1" applyFill="1" applyBorder="1" applyAlignment="1">
      <alignment horizontal="center" vertical="center"/>
    </xf>
    <xf numFmtId="0" fontId="6" fillId="0" borderId="1" xfId="0" applyFont="1" applyBorder="1" applyAlignment="1">
      <alignment vertical="center"/>
    </xf>
    <xf numFmtId="0" fontId="7" fillId="3" borderId="1" xfId="0" applyFont="1" applyFill="1" applyBorder="1" applyAlignment="1">
      <alignment horizontal="center"/>
    </xf>
    <xf numFmtId="0" fontId="2" fillId="3" borderId="1" xfId="0" applyFont="1" applyFill="1" applyBorder="1" applyAlignment="1">
      <alignment horizontal="center"/>
    </xf>
    <xf numFmtId="0" fontId="7" fillId="0" borderId="1" xfId="0" applyFont="1" applyBorder="1" applyAlignment="1">
      <alignment horizontal="left"/>
    </xf>
    <xf numFmtId="165" fontId="2" fillId="3" borderId="1" xfId="0" applyNumberFormat="1" applyFont="1" applyFill="1" applyBorder="1" applyAlignment="1">
      <alignment horizontal="center" vertical="center"/>
    </xf>
    <xf numFmtId="170" fontId="2" fillId="0" borderId="1" xfId="0" applyNumberFormat="1" applyFont="1" applyBorder="1" applyAlignment="1">
      <alignment vertical="center"/>
    </xf>
    <xf numFmtId="15" fontId="6" fillId="5" borderId="1" xfId="0" applyNumberFormat="1" applyFont="1" applyFill="1" applyBorder="1" applyAlignment="1">
      <alignment horizontal="left"/>
    </xf>
    <xf numFmtId="0" fontId="6" fillId="3" borderId="1" xfId="0" applyFont="1" applyFill="1" applyBorder="1"/>
    <xf numFmtId="165" fontId="2" fillId="3" borderId="1" xfId="0" applyNumberFormat="1" applyFont="1" applyFill="1" applyBorder="1" applyAlignment="1">
      <alignment vertical="center"/>
    </xf>
    <xf numFmtId="0" fontId="8" fillId="0" borderId="1" xfId="0" applyFont="1" applyBorder="1" applyAlignment="1">
      <alignment horizontal="left"/>
    </xf>
    <xf numFmtId="0" fontId="2" fillId="0" borderId="1" xfId="0" applyFont="1" applyBorder="1"/>
    <xf numFmtId="16" fontId="6" fillId="0" borderId="1" xfId="0" applyNumberFormat="1" applyFont="1" applyBorder="1" applyAlignment="1">
      <alignment horizontal="left"/>
    </xf>
    <xf numFmtId="0" fontId="4" fillId="0" borderId="1" xfId="0" applyFont="1" applyBorder="1"/>
    <xf numFmtId="0" fontId="2" fillId="3" borderId="1" xfId="0" applyFont="1" applyFill="1" applyBorder="1" applyAlignment="1">
      <alignment vertical="center"/>
    </xf>
    <xf numFmtId="0" fontId="15" fillId="0" borderId="1" xfId="0" applyFont="1" applyBorder="1" applyAlignment="1">
      <alignment horizontal="center" vertical="center"/>
    </xf>
    <xf numFmtId="0" fontId="9" fillId="0" borderId="1" xfId="0" applyFont="1" applyBorder="1" applyAlignment="1">
      <alignment horizontal="left"/>
    </xf>
    <xf numFmtId="0" fontId="2" fillId="0" borderId="1" xfId="0" applyFont="1" applyBorder="1" applyAlignment="1">
      <alignment horizontal="center" vertical="center" indent="1"/>
    </xf>
    <xf numFmtId="0" fontId="2" fillId="0" borderId="1" xfId="0" applyFont="1" applyBorder="1" applyAlignment="1">
      <alignment horizontal="left" vertical="center" wrapText="1"/>
    </xf>
    <xf numFmtId="0" fontId="8" fillId="0" borderId="1" xfId="0" applyFont="1" applyBorder="1"/>
    <xf numFmtId="15" fontId="3" fillId="2" borderId="1" xfId="0" applyNumberFormat="1" applyFont="1" applyFill="1" applyBorder="1" applyAlignment="1">
      <alignment horizontal="left" vertical="center"/>
    </xf>
    <xf numFmtId="0" fontId="3" fillId="0" borderId="1" xfId="0" applyFont="1" applyBorder="1" applyAlignment="1">
      <alignment horizontal="left"/>
    </xf>
    <xf numFmtId="15" fontId="3" fillId="0" borderId="1" xfId="0" applyNumberFormat="1" applyFont="1" applyBorder="1" applyAlignment="1">
      <alignment vertical="center"/>
    </xf>
    <xf numFmtId="0" fontId="3" fillId="0" borderId="1" xfId="0" applyFont="1" applyBorder="1" applyAlignment="1">
      <alignment horizontal="center" vertical="center"/>
    </xf>
    <xf numFmtId="0" fontId="3" fillId="0" borderId="1" xfId="0" applyFont="1" applyBorder="1" applyAlignment="1">
      <alignment horizontal="center"/>
    </xf>
    <xf numFmtId="166" fontId="3" fillId="0" borderId="1" xfId="0" applyNumberFormat="1" applyFont="1" applyBorder="1" applyAlignment="1">
      <alignment vertical="center"/>
    </xf>
    <xf numFmtId="0" fontId="8" fillId="0" borderId="1" xfId="0" applyFont="1" applyBorder="1" applyAlignment="1">
      <alignment wrapText="1"/>
    </xf>
    <xf numFmtId="0" fontId="6" fillId="0" borderId="1" xfId="0" applyFont="1" applyBorder="1" applyAlignment="1">
      <alignment wrapText="1"/>
    </xf>
    <xf numFmtId="0" fontId="9" fillId="0" borderId="1" xfId="0" applyFont="1" applyBorder="1"/>
    <xf numFmtId="0" fontId="14" fillId="3" borderId="1" xfId="0" applyFont="1" applyFill="1" applyBorder="1" applyAlignment="1">
      <alignment horizontal="center"/>
    </xf>
    <xf numFmtId="0" fontId="13" fillId="3" borderId="1" xfId="0" applyFont="1" applyFill="1" applyBorder="1"/>
    <xf numFmtId="0" fontId="2" fillId="0" borderId="22" xfId="0" applyFont="1" applyBorder="1" applyAlignment="1">
      <alignment vertical="center"/>
    </xf>
    <xf numFmtId="1" fontId="3" fillId="0" borderId="1" xfId="0" applyNumberFormat="1" applyFont="1" applyBorder="1" applyAlignment="1">
      <alignment vertical="center"/>
    </xf>
    <xf numFmtId="166" fontId="3" fillId="0" borderId="1" xfId="0" applyNumberFormat="1" applyFont="1" applyBorder="1" applyAlignment="1">
      <alignment horizontal="center"/>
    </xf>
    <xf numFmtId="0" fontId="3" fillId="0" borderId="1" xfId="0" applyFont="1" applyBorder="1" applyAlignment="1">
      <alignment horizontal="left" vertical="top"/>
    </xf>
    <xf numFmtId="166" fontId="3" fillId="3" borderId="1" xfId="0" applyNumberFormat="1" applyFont="1" applyFill="1" applyBorder="1" applyAlignment="1">
      <alignment vertical="center"/>
    </xf>
    <xf numFmtId="0" fontId="22" fillId="0" borderId="1" xfId="0" applyFont="1" applyBorder="1" applyAlignment="1">
      <alignment horizontal="left"/>
    </xf>
    <xf numFmtId="0" fontId="13" fillId="0" borderId="1" xfId="0" applyFont="1" applyBorder="1" applyAlignment="1">
      <alignment horizontal="left"/>
    </xf>
    <xf numFmtId="0" fontId="2" fillId="0" borderId="13" xfId="0" applyFont="1" applyBorder="1" applyAlignment="1">
      <alignment vertical="center"/>
    </xf>
    <xf numFmtId="0" fontId="2" fillId="0" borderId="9" xfId="0" applyFont="1" applyBorder="1" applyAlignment="1">
      <alignment vertical="center"/>
    </xf>
    <xf numFmtId="0" fontId="5" fillId="0" borderId="23" xfId="0" applyFont="1" applyBorder="1" applyAlignment="1">
      <alignment horizontal="center" vertical="center"/>
    </xf>
    <xf numFmtId="0" fontId="2" fillId="0" borderId="21" xfId="0" applyFont="1" applyBorder="1" applyAlignment="1">
      <alignment horizontal="left" vertical="center"/>
    </xf>
    <xf numFmtId="0" fontId="2" fillId="0" borderId="22" xfId="0" applyFont="1" applyBorder="1" applyAlignment="1">
      <alignment horizontal="center" vertical="center"/>
    </xf>
    <xf numFmtId="0" fontId="2" fillId="0" borderId="9" xfId="0" applyFont="1" applyBorder="1" applyAlignment="1">
      <alignment horizontal="center" vertical="center"/>
    </xf>
    <xf numFmtId="166" fontId="5" fillId="0" borderId="23" xfId="0" applyNumberFormat="1" applyFont="1" applyBorder="1" applyAlignment="1">
      <alignment horizontal="center"/>
    </xf>
    <xf numFmtId="15" fontId="2" fillId="0" borderId="22" xfId="0" applyNumberFormat="1" applyFont="1" applyBorder="1" applyAlignment="1">
      <alignment vertical="center"/>
    </xf>
    <xf numFmtId="166" fontId="2" fillId="0" borderId="22" xfId="0" applyNumberFormat="1" applyFont="1" applyBorder="1" applyAlignment="1">
      <alignment vertical="center"/>
    </xf>
    <xf numFmtId="15" fontId="2" fillId="0" borderId="9" xfId="0" applyNumberFormat="1" applyFont="1" applyBorder="1" applyAlignment="1">
      <alignment vertical="center"/>
    </xf>
    <xf numFmtId="166" fontId="2" fillId="0" borderId="9" xfId="0" applyNumberFormat="1" applyFont="1" applyBorder="1" applyAlignment="1">
      <alignment vertical="center"/>
    </xf>
    <xf numFmtId="15" fontId="2" fillId="0" borderId="23" xfId="0" applyNumberFormat="1" applyFont="1" applyBorder="1" applyAlignment="1">
      <alignment horizontal="center" vertical="center"/>
    </xf>
    <xf numFmtId="166" fontId="2" fillId="3" borderId="22" xfId="0" applyNumberFormat="1" applyFont="1" applyFill="1" applyBorder="1" applyAlignment="1">
      <alignment horizontal="center" vertical="center"/>
    </xf>
    <xf numFmtId="166" fontId="5" fillId="0" borderId="22" xfId="0" applyNumberFormat="1" applyFont="1" applyBorder="1" applyAlignment="1">
      <alignment horizontal="center"/>
    </xf>
    <xf numFmtId="166" fontId="5" fillId="3" borderId="9" xfId="0" applyNumberFormat="1" applyFont="1" applyFill="1" applyBorder="1" applyAlignment="1">
      <alignment horizontal="center"/>
    </xf>
    <xf numFmtId="166" fontId="2" fillId="3" borderId="9" xfId="0" applyNumberFormat="1" applyFont="1" applyFill="1" applyBorder="1" applyAlignment="1">
      <alignment horizontal="center" vertical="center"/>
    </xf>
    <xf numFmtId="0" fontId="0" fillId="0" borderId="3" xfId="0" applyBorder="1"/>
    <xf numFmtId="1" fontId="3" fillId="0" borderId="1" xfId="0" applyNumberFormat="1" applyFont="1" applyBorder="1" applyAlignment="1">
      <alignment horizontal="left" vertical="center"/>
    </xf>
    <xf numFmtId="0" fontId="2" fillId="0" borderId="23" xfId="0" applyFont="1" applyBorder="1" applyAlignment="1">
      <alignment horizontal="center" vertical="center"/>
    </xf>
    <xf numFmtId="0" fontId="14" fillId="3" borderId="1" xfId="0" applyFont="1" applyFill="1" applyBorder="1"/>
    <xf numFmtId="0" fontId="6" fillId="0" borderId="1" xfId="0" applyFont="1" applyBorder="1" applyAlignment="1">
      <alignment horizontal="left" vertical="center"/>
    </xf>
    <xf numFmtId="0" fontId="2" fillId="2" borderId="1" xfId="0" applyFont="1" applyFill="1" applyBorder="1" applyAlignment="1">
      <alignment horizontal="left"/>
    </xf>
    <xf numFmtId="0" fontId="2" fillId="0" borderId="21" xfId="0" applyFont="1" applyBorder="1" applyAlignment="1">
      <alignment vertical="center"/>
    </xf>
    <xf numFmtId="0" fontId="5" fillId="0" borderId="8" xfId="0" applyFont="1" applyBorder="1" applyAlignment="1">
      <alignment horizontal="left" vertical="center"/>
    </xf>
    <xf numFmtId="0" fontId="8" fillId="0" borderId="3" xfId="0" applyFont="1" applyBorder="1"/>
    <xf numFmtId="0" fontId="2" fillId="0" borderId="23" xfId="0" applyFont="1" applyBorder="1" applyAlignment="1">
      <alignment horizontal="left" vertical="center"/>
    </xf>
    <xf numFmtId="0" fontId="2" fillId="0" borderId="22" xfId="0" applyFont="1" applyBorder="1" applyAlignment="1">
      <alignment horizontal="left" vertical="center"/>
    </xf>
    <xf numFmtId="0" fontId="2" fillId="0" borderId="9" xfId="0" applyFont="1" applyBorder="1" applyAlignment="1">
      <alignment horizontal="left" vertical="center"/>
    </xf>
    <xf numFmtId="0" fontId="2" fillId="0" borderId="21" xfId="0" applyFont="1" applyBorder="1" applyAlignment="1">
      <alignment horizontal="center" vertical="center"/>
    </xf>
    <xf numFmtId="15" fontId="2" fillId="2" borderId="3" xfId="0" applyNumberFormat="1" applyFont="1" applyFill="1" applyBorder="1" applyAlignment="1">
      <alignment horizontal="left" vertical="center"/>
    </xf>
    <xf numFmtId="15" fontId="2" fillId="2" borderId="22" xfId="0" applyNumberFormat="1" applyFont="1" applyFill="1" applyBorder="1" applyAlignment="1">
      <alignment horizontal="left" vertical="center"/>
    </xf>
    <xf numFmtId="0" fontId="5" fillId="0" borderId="22" xfId="0" applyFont="1" applyBorder="1" applyAlignment="1">
      <alignment horizontal="left"/>
    </xf>
    <xf numFmtId="15" fontId="2" fillId="2" borderId="9" xfId="0" applyNumberFormat="1" applyFont="1" applyFill="1" applyBorder="1" applyAlignment="1">
      <alignment horizontal="left" vertical="center"/>
    </xf>
    <xf numFmtId="0" fontId="17" fillId="0" borderId="3" xfId="0" applyFont="1" applyBorder="1"/>
    <xf numFmtId="0" fontId="8" fillId="0" borderId="2" xfId="0" applyFont="1" applyBorder="1"/>
    <xf numFmtId="0" fontId="17" fillId="0" borderId="8" xfId="0" applyFont="1" applyBorder="1"/>
    <xf numFmtId="15" fontId="2" fillId="2" borderId="21" xfId="0" applyNumberFormat="1" applyFont="1" applyFill="1" applyBorder="1" applyAlignment="1">
      <alignment horizontal="left" vertical="center"/>
    </xf>
    <xf numFmtId="0" fontId="0" fillId="0" borderId="3" xfId="0" applyBorder="1" applyAlignment="1">
      <alignment horizontal="left"/>
    </xf>
    <xf numFmtId="0" fontId="23" fillId="0" borderId="3" xfId="0" applyFont="1" applyBorder="1" applyAlignment="1">
      <alignment horizontal="left"/>
    </xf>
    <xf numFmtId="0" fontId="6" fillId="4" borderId="3" xfId="0" applyFont="1" applyFill="1" applyBorder="1" applyAlignment="1">
      <alignment wrapText="1"/>
    </xf>
    <xf numFmtId="0" fontId="5" fillId="0" borderId="22" xfId="0" applyFont="1" applyBorder="1" applyAlignment="1">
      <alignment horizontal="left" vertical="center"/>
    </xf>
    <xf numFmtId="0" fontId="5" fillId="0" borderId="9" xfId="0" applyFont="1" applyBorder="1" applyAlignment="1">
      <alignment horizontal="left" vertical="center"/>
    </xf>
    <xf numFmtId="166" fontId="2" fillId="3" borderId="3" xfId="0" applyNumberFormat="1" applyFont="1" applyFill="1" applyBorder="1" applyAlignment="1">
      <alignment horizontal="center" vertical="center"/>
    </xf>
    <xf numFmtId="0" fontId="7" fillId="3" borderId="3" xfId="0" applyFont="1" applyFill="1" applyBorder="1" applyAlignment="1">
      <alignment horizontal="center"/>
    </xf>
    <xf numFmtId="15" fontId="3" fillId="0" borderId="23" xfId="0" applyNumberFormat="1" applyFont="1" applyBorder="1" applyAlignment="1">
      <alignment horizontal="center" vertical="center"/>
    </xf>
    <xf numFmtId="165" fontId="3" fillId="0" borderId="21" xfId="0" applyNumberFormat="1" applyFont="1" applyBorder="1" applyAlignment="1">
      <alignment vertical="center"/>
    </xf>
    <xf numFmtId="166" fontId="2" fillId="3" borderId="22" xfId="0" applyNumberFormat="1" applyFont="1" applyFill="1" applyBorder="1" applyAlignment="1">
      <alignment vertical="center"/>
    </xf>
    <xf numFmtId="166" fontId="2" fillId="3" borderId="9" xfId="0" applyNumberFormat="1" applyFont="1" applyFill="1" applyBorder="1" applyAlignment="1">
      <alignment vertical="center"/>
    </xf>
    <xf numFmtId="165" fontId="2" fillId="0" borderId="3" xfId="0" applyNumberFormat="1" applyFont="1" applyBorder="1" applyAlignment="1">
      <alignment horizontal="center" vertical="center"/>
    </xf>
    <xf numFmtId="0" fontId="11" fillId="0" borderId="2" xfId="0" applyFont="1" applyBorder="1"/>
    <xf numFmtId="1" fontId="2" fillId="0" borderId="22" xfId="0" applyNumberFormat="1" applyFont="1" applyBorder="1" applyAlignment="1">
      <alignment vertical="center"/>
    </xf>
    <xf numFmtId="0" fontId="5" fillId="0" borderId="22" xfId="0" applyFont="1" applyBorder="1" applyAlignment="1">
      <alignment horizontal="center"/>
    </xf>
    <xf numFmtId="165" fontId="2" fillId="0" borderId="22" xfId="0" applyNumberFormat="1" applyFont="1" applyBorder="1" applyAlignment="1">
      <alignment vertical="center"/>
    </xf>
    <xf numFmtId="1" fontId="2" fillId="0" borderId="9" xfId="0" applyNumberFormat="1" applyFont="1" applyBorder="1" applyAlignment="1">
      <alignment vertical="center"/>
    </xf>
    <xf numFmtId="0" fontId="5" fillId="0" borderId="9" xfId="0" applyFont="1" applyBorder="1" applyAlignment="1">
      <alignment horizontal="center"/>
    </xf>
    <xf numFmtId="165" fontId="2" fillId="0" borderId="9" xfId="0" applyNumberFormat="1" applyFont="1" applyBorder="1" applyAlignment="1">
      <alignment vertical="center"/>
    </xf>
    <xf numFmtId="166" fontId="5" fillId="0" borderId="9" xfId="0" applyNumberFormat="1" applyFont="1" applyBorder="1" applyAlignment="1">
      <alignment horizontal="center"/>
    </xf>
    <xf numFmtId="1" fontId="2" fillId="0" borderId="3" xfId="0" applyNumberFormat="1" applyFont="1" applyBorder="1" applyAlignment="1">
      <alignment vertical="center"/>
    </xf>
    <xf numFmtId="0" fontId="13" fillId="0" borderId="3" xfId="0" applyFont="1" applyBorder="1" applyAlignment="1">
      <alignment horizontal="left" vertical="center"/>
    </xf>
    <xf numFmtId="15" fontId="2" fillId="2" borderId="26" xfId="0" applyNumberFormat="1" applyFont="1" applyFill="1" applyBorder="1" applyAlignment="1">
      <alignment horizontal="left" vertical="center"/>
    </xf>
    <xf numFmtId="0" fontId="8" fillId="0" borderId="3" xfId="0" applyFont="1" applyBorder="1" applyAlignment="1">
      <alignment horizontal="left"/>
    </xf>
    <xf numFmtId="0" fontId="5" fillId="3" borderId="1" xfId="0" applyFont="1" applyFill="1" applyBorder="1" applyAlignment="1">
      <alignment horizontal="left"/>
    </xf>
    <xf numFmtId="0" fontId="13" fillId="3" borderId="1" xfId="0" applyFont="1" applyFill="1" applyBorder="1" applyAlignment="1">
      <alignment horizontal="left" vertical="center"/>
    </xf>
    <xf numFmtId="15" fontId="5" fillId="0" borderId="3" xfId="0" applyNumberFormat="1" applyFont="1" applyBorder="1" applyAlignment="1">
      <alignment horizontal="center" vertical="center"/>
    </xf>
    <xf numFmtId="0" fontId="5" fillId="0" borderId="22" xfId="0" applyFont="1" applyBorder="1" applyAlignment="1">
      <alignment horizontal="center" vertical="center"/>
    </xf>
    <xf numFmtId="0" fontId="11" fillId="4" borderId="2" xfId="0" applyFont="1" applyFill="1" applyBorder="1" applyAlignment="1">
      <alignment wrapText="1"/>
    </xf>
    <xf numFmtId="0" fontId="2" fillId="0" borderId="24" xfId="0" applyFont="1" applyBorder="1" applyAlignment="1">
      <alignment horizontal="left" vertical="center"/>
    </xf>
    <xf numFmtId="0" fontId="0" fillId="0" borderId="2" xfId="0" applyBorder="1"/>
    <xf numFmtId="0" fontId="5" fillId="3" borderId="1" xfId="0" applyFont="1" applyFill="1" applyBorder="1" applyAlignment="1">
      <alignment horizontal="center"/>
    </xf>
    <xf numFmtId="0" fontId="5" fillId="3" borderId="1" xfId="0" applyFont="1" applyFill="1" applyBorder="1" applyAlignment="1">
      <alignment horizontal="center" vertical="center"/>
    </xf>
    <xf numFmtId="165" fontId="2" fillId="3" borderId="21" xfId="0" applyNumberFormat="1" applyFont="1" applyFill="1" applyBorder="1" applyAlignment="1">
      <alignment vertical="center"/>
    </xf>
    <xf numFmtId="165" fontId="2" fillId="3" borderId="21" xfId="0" applyNumberFormat="1" applyFont="1" applyFill="1" applyBorder="1" applyAlignment="1">
      <alignment horizontal="center" vertical="center"/>
    </xf>
    <xf numFmtId="165" fontId="5" fillId="3" borderId="21" xfId="0" applyNumberFormat="1" applyFont="1" applyFill="1" applyBorder="1" applyAlignment="1">
      <alignment horizontal="center"/>
    </xf>
    <xf numFmtId="0" fontId="18" fillId="3" borderId="1" xfId="0" applyFont="1" applyFill="1" applyBorder="1"/>
    <xf numFmtId="0" fontId="6" fillId="3" borderId="1" xfId="0" applyFont="1" applyFill="1" applyBorder="1" applyAlignment="1">
      <alignment horizontal="center"/>
    </xf>
    <xf numFmtId="0" fontId="3" fillId="3" borderId="1" xfId="0" applyFont="1" applyFill="1" applyBorder="1" applyAlignment="1">
      <alignment horizontal="center" vertical="center"/>
    </xf>
    <xf numFmtId="0" fontId="0" fillId="3" borderId="1" xfId="0" applyFill="1" applyBorder="1" applyAlignment="1">
      <alignment horizontal="center"/>
    </xf>
    <xf numFmtId="0" fontId="2" fillId="3" borderId="4" xfId="0" applyFont="1" applyFill="1" applyBorder="1" applyAlignment="1">
      <alignment horizontal="center" vertical="center"/>
    </xf>
    <xf numFmtId="0" fontId="2" fillId="3" borderId="21" xfId="0" applyFont="1" applyFill="1" applyBorder="1" applyAlignment="1">
      <alignment horizontal="center" vertical="center"/>
    </xf>
    <xf numFmtId="0" fontId="2" fillId="3" borderId="22" xfId="0" applyFont="1" applyFill="1" applyBorder="1" applyAlignment="1">
      <alignment horizontal="center" vertical="center"/>
    </xf>
    <xf numFmtId="0" fontId="2" fillId="3" borderId="3" xfId="0" applyFont="1" applyFill="1" applyBorder="1" applyAlignment="1">
      <alignment horizontal="center" vertical="center"/>
    </xf>
    <xf numFmtId="0" fontId="2" fillId="3" borderId="9" xfId="0" applyFont="1" applyFill="1" applyBorder="1" applyAlignment="1">
      <alignment horizontal="center" vertical="center"/>
    </xf>
    <xf numFmtId="0" fontId="0" fillId="3" borderId="3" xfId="0" applyFill="1" applyBorder="1" applyAlignment="1">
      <alignment horizontal="center"/>
    </xf>
    <xf numFmtId="0" fontId="5" fillId="0" borderId="2" xfId="0" applyFont="1" applyBorder="1" applyAlignment="1">
      <alignment horizontal="left"/>
    </xf>
    <xf numFmtId="0" fontId="5" fillId="0" borderId="25" xfId="0" applyFont="1" applyBorder="1" applyAlignment="1">
      <alignment horizontal="center"/>
    </xf>
    <xf numFmtId="0" fontId="2" fillId="0" borderId="25" xfId="0" applyFont="1" applyBorder="1" applyAlignment="1">
      <alignment horizontal="left" vertical="center"/>
    </xf>
    <xf numFmtId="0" fontId="2" fillId="0" borderId="8" xfId="0" applyFont="1" applyBorder="1" applyAlignment="1">
      <alignment horizontal="center" vertical="center"/>
    </xf>
    <xf numFmtId="15" fontId="2" fillId="0" borderId="8" xfId="0" applyNumberFormat="1" applyFont="1" applyBorder="1" applyAlignment="1">
      <alignment vertical="center"/>
    </xf>
    <xf numFmtId="0" fontId="2" fillId="0" borderId="27" xfId="0" applyFont="1" applyBorder="1" applyAlignment="1">
      <alignment horizontal="left" vertical="center"/>
    </xf>
    <xf numFmtId="0" fontId="6" fillId="0" borderId="11" xfId="0" applyFont="1" applyBorder="1"/>
    <xf numFmtId="0" fontId="2" fillId="3" borderId="24" xfId="0" applyFont="1" applyFill="1" applyBorder="1" applyAlignment="1">
      <alignment horizontal="center" vertical="center"/>
    </xf>
    <xf numFmtId="0" fontId="2" fillId="3" borderId="3" xfId="0" applyFont="1" applyFill="1" applyBorder="1" applyAlignment="1">
      <alignment vertical="center"/>
    </xf>
    <xf numFmtId="0" fontId="2" fillId="3" borderId="23" xfId="0" applyFont="1" applyFill="1" applyBorder="1" applyAlignment="1">
      <alignment horizontal="center" vertical="center"/>
    </xf>
    <xf numFmtId="0" fontId="5" fillId="0" borderId="21" xfId="0" applyFont="1" applyBorder="1" applyAlignment="1">
      <alignment horizontal="center" vertical="center"/>
    </xf>
    <xf numFmtId="0" fontId="6" fillId="0" borderId="2" xfId="0" applyFont="1" applyBorder="1" applyAlignment="1">
      <alignment horizontal="left"/>
    </xf>
    <xf numFmtId="0" fontId="0" fillId="0" borderId="10" xfId="0" applyBorder="1" applyAlignment="1">
      <alignment horizontal="left"/>
    </xf>
    <xf numFmtId="15" fontId="2" fillId="0" borderId="9" xfId="0" applyNumberFormat="1" applyFont="1" applyBorder="1" applyAlignment="1">
      <alignment horizontal="center" vertical="center"/>
    </xf>
    <xf numFmtId="0" fontId="7" fillId="0" borderId="2" xfId="0" applyFont="1" applyBorder="1" applyAlignment="1">
      <alignment horizontal="center"/>
    </xf>
    <xf numFmtId="0" fontId="5" fillId="0" borderId="9" xfId="0" applyFont="1" applyBorder="1" applyAlignment="1">
      <alignment horizontal="left"/>
    </xf>
    <xf numFmtId="0" fontId="5" fillId="0" borderId="9" xfId="0" applyFont="1" applyBorder="1" applyAlignment="1">
      <alignment horizontal="center" vertical="center"/>
    </xf>
    <xf numFmtId="0" fontId="9" fillId="0" borderId="3" xfId="0" applyFont="1" applyBorder="1"/>
    <xf numFmtId="0" fontId="11" fillId="0" borderId="1" xfId="0" applyFont="1" applyBorder="1" applyAlignment="1">
      <alignment horizontal="left"/>
    </xf>
    <xf numFmtId="15" fontId="2" fillId="0" borderId="2" xfId="0" applyNumberFormat="1" applyFont="1" applyBorder="1" applyAlignment="1">
      <alignment vertical="center"/>
    </xf>
    <xf numFmtId="0" fontId="2" fillId="0" borderId="25" xfId="0" applyFont="1" applyBorder="1" applyAlignment="1">
      <alignment horizontal="center" vertical="center"/>
    </xf>
    <xf numFmtId="0" fontId="5" fillId="0" borderId="5" xfId="0" applyFont="1" applyBorder="1" applyAlignment="1">
      <alignment horizontal="center"/>
    </xf>
    <xf numFmtId="0" fontId="5" fillId="0" borderId="6" xfId="0" applyFont="1" applyBorder="1" applyAlignment="1">
      <alignment horizontal="center" vertical="center"/>
    </xf>
    <xf numFmtId="0" fontId="2" fillId="0" borderId="15" xfId="0" applyFont="1" applyBorder="1" applyAlignment="1">
      <alignment vertical="center"/>
    </xf>
    <xf numFmtId="0" fontId="6" fillId="0" borderId="13" xfId="0" applyFont="1" applyBorder="1"/>
    <xf numFmtId="0" fontId="24" fillId="0" borderId="3" xfId="0" applyFont="1" applyBorder="1"/>
    <xf numFmtId="0" fontId="13" fillId="0" borderId="22" xfId="0" applyFont="1" applyBorder="1" applyAlignment="1">
      <alignment horizontal="left" vertical="center"/>
    </xf>
    <xf numFmtId="0" fontId="5" fillId="0" borderId="25" xfId="0" applyFont="1" applyBorder="1" applyAlignment="1">
      <alignment horizontal="center" vertical="center"/>
    </xf>
    <xf numFmtId="0" fontId="5" fillId="0" borderId="5" xfId="0" applyFont="1" applyBorder="1" applyAlignment="1">
      <alignment horizontal="center" vertical="center"/>
    </xf>
    <xf numFmtId="0" fontId="2" fillId="0" borderId="4" xfId="0" applyFont="1" applyBorder="1" applyAlignment="1">
      <alignment vertical="center"/>
    </xf>
    <xf numFmtId="0" fontId="9" fillId="3" borderId="3" xfId="0" applyFont="1" applyFill="1" applyBorder="1"/>
    <xf numFmtId="0" fontId="2" fillId="3" borderId="11" xfId="0" applyFont="1" applyFill="1" applyBorder="1" applyAlignment="1">
      <alignment horizontal="center" vertical="center" indent="1"/>
    </xf>
    <xf numFmtId="0" fontId="2" fillId="3" borderId="9" xfId="0" applyFont="1" applyFill="1" applyBorder="1" applyAlignment="1">
      <alignment horizontal="center" vertical="center" indent="1"/>
    </xf>
    <xf numFmtId="0" fontId="2" fillId="3" borderId="1" xfId="0" applyFont="1" applyFill="1" applyBorder="1" applyAlignment="1">
      <alignment horizontal="center" vertical="center" indent="1"/>
    </xf>
    <xf numFmtId="1" fontId="2" fillId="0" borderId="21" xfId="0" applyNumberFormat="1" applyFont="1" applyBorder="1" applyAlignment="1">
      <alignment vertical="center"/>
    </xf>
    <xf numFmtId="0" fontId="2" fillId="0" borderId="27" xfId="0" applyFont="1" applyBorder="1" applyAlignment="1">
      <alignment horizontal="center" vertical="center"/>
    </xf>
    <xf numFmtId="1" fontId="2" fillId="0" borderId="25" xfId="0" applyNumberFormat="1" applyFont="1" applyBorder="1" applyAlignment="1">
      <alignment vertical="center"/>
    </xf>
    <xf numFmtId="0" fontId="6" fillId="0" borderId="23" xfId="0" applyFont="1" applyBorder="1" applyAlignment="1">
      <alignment horizontal="left" vertical="center"/>
    </xf>
    <xf numFmtId="0" fontId="9" fillId="3" borderId="2" xfId="0" applyFont="1" applyFill="1" applyBorder="1"/>
    <xf numFmtId="15" fontId="2" fillId="0" borderId="10" xfId="0" applyNumberFormat="1" applyFont="1" applyBorder="1" applyAlignment="1">
      <alignment vertical="center"/>
    </xf>
    <xf numFmtId="0" fontId="8" fillId="0" borderId="8" xfId="0" applyFont="1" applyBorder="1"/>
    <xf numFmtId="0" fontId="2" fillId="0" borderId="24" xfId="0" applyFont="1" applyBorder="1" applyAlignment="1">
      <alignment horizontal="center" vertical="center"/>
    </xf>
    <xf numFmtId="0" fontId="2" fillId="0" borderId="3" xfId="0" applyFont="1" applyBorder="1" applyAlignment="1">
      <alignment horizontal="left" vertical="center" wrapText="1"/>
    </xf>
    <xf numFmtId="15" fontId="2" fillId="2" borderId="2" xfId="0" applyNumberFormat="1" applyFont="1" applyFill="1" applyBorder="1" applyAlignment="1">
      <alignment horizontal="left" vertical="center"/>
    </xf>
    <xf numFmtId="0" fontId="2" fillId="0" borderId="16" xfId="0" applyFont="1" applyBorder="1" applyAlignment="1">
      <alignment vertical="center"/>
    </xf>
    <xf numFmtId="166" fontId="2" fillId="0" borderId="2" xfId="0" applyNumberFormat="1" applyFont="1" applyBorder="1" applyAlignment="1">
      <alignment vertical="center"/>
    </xf>
    <xf numFmtId="0" fontId="6" fillId="3" borderId="3" xfId="0" applyFont="1" applyFill="1" applyBorder="1"/>
    <xf numFmtId="0" fontId="2" fillId="3" borderId="3" xfId="0" applyFont="1" applyFill="1" applyBorder="1" applyAlignment="1">
      <alignment horizontal="left" vertical="center"/>
    </xf>
    <xf numFmtId="0" fontId="13" fillId="3" borderId="3" xfId="0" applyFont="1" applyFill="1" applyBorder="1" applyAlignment="1">
      <alignment horizontal="left" vertical="center"/>
    </xf>
    <xf numFmtId="0" fontId="8" fillId="0" borderId="16" xfId="0" applyFont="1" applyBorder="1"/>
    <xf numFmtId="0" fontId="2" fillId="0" borderId="20" xfId="0" applyFont="1" applyBorder="1" applyAlignment="1">
      <alignment horizontal="left" vertical="center"/>
    </xf>
    <xf numFmtId="0" fontId="2" fillId="0" borderId="18" xfId="0" applyFont="1" applyBorder="1" applyAlignment="1">
      <alignment horizontal="center" vertical="center"/>
    </xf>
    <xf numFmtId="15" fontId="2" fillId="2" borderId="8" xfId="0" applyNumberFormat="1" applyFont="1" applyFill="1" applyBorder="1" applyAlignment="1">
      <alignment horizontal="left" vertical="center"/>
    </xf>
    <xf numFmtId="0" fontId="2" fillId="0" borderId="17" xfId="0" applyFont="1" applyBorder="1" applyAlignment="1">
      <alignment vertical="center"/>
    </xf>
    <xf numFmtId="0" fontId="6" fillId="0" borderId="21" xfId="0" applyFont="1" applyBorder="1"/>
    <xf numFmtId="0" fontId="5" fillId="0" borderId="21" xfId="0" applyFont="1" applyBorder="1"/>
    <xf numFmtId="16" fontId="6" fillId="0" borderId="21" xfId="0" applyNumberFormat="1" applyFont="1" applyBorder="1"/>
    <xf numFmtId="15" fontId="6" fillId="5" borderId="21" xfId="0" applyNumberFormat="1" applyFont="1" applyFill="1" applyBorder="1" applyAlignment="1">
      <alignment horizontal="left"/>
    </xf>
    <xf numFmtId="0" fontId="6" fillId="0" borderId="21" xfId="0" applyFont="1" applyBorder="1" applyAlignment="1">
      <alignment horizontal="left"/>
    </xf>
    <xf numFmtId="0" fontId="6" fillId="0" borderId="21" xfId="0" applyFont="1" applyBorder="1" applyAlignment="1">
      <alignment horizontal="center"/>
    </xf>
    <xf numFmtId="0" fontId="6" fillId="9" borderId="21" xfId="0" applyFont="1" applyFill="1" applyBorder="1" applyAlignment="1">
      <alignment horizontal="center"/>
    </xf>
    <xf numFmtId="0" fontId="11" fillId="0" borderId="3" xfId="0" applyFont="1" applyBorder="1" applyAlignment="1">
      <alignment horizontal="left"/>
    </xf>
    <xf numFmtId="0" fontId="5" fillId="0" borderId="19" xfId="0" applyFont="1" applyBorder="1" applyAlignment="1">
      <alignment horizontal="left"/>
    </xf>
    <xf numFmtId="0" fontId="17" fillId="0" borderId="11" xfId="0" applyFont="1" applyBorder="1"/>
    <xf numFmtId="15" fontId="2" fillId="0" borderId="11" xfId="0" applyNumberFormat="1" applyFont="1" applyBorder="1" applyAlignment="1">
      <alignment vertical="center"/>
    </xf>
    <xf numFmtId="0" fontId="28" fillId="0" borderId="3" xfId="0" applyFont="1" applyBorder="1"/>
    <xf numFmtId="0" fontId="11" fillId="0" borderId="1" xfId="0" applyFont="1" applyBorder="1" applyAlignment="1">
      <alignment wrapText="1"/>
    </xf>
    <xf numFmtId="0" fontId="8" fillId="4" borderId="3" xfId="0" applyFont="1" applyFill="1" applyBorder="1" applyAlignment="1">
      <alignment wrapText="1"/>
    </xf>
    <xf numFmtId="0" fontId="2" fillId="3" borderId="1" xfId="0" applyFont="1" applyFill="1" applyBorder="1" applyAlignment="1">
      <alignment horizontal="left" vertical="center" wrapText="1"/>
    </xf>
    <xf numFmtId="15" fontId="2" fillId="3" borderId="1" xfId="0" applyNumberFormat="1" applyFont="1" applyFill="1" applyBorder="1" applyAlignment="1">
      <alignment vertical="center"/>
    </xf>
    <xf numFmtId="1" fontId="2" fillId="3" borderId="1" xfId="0" applyNumberFormat="1" applyFont="1" applyFill="1" applyBorder="1" applyAlignment="1">
      <alignment vertical="center"/>
    </xf>
    <xf numFmtId="0" fontId="2" fillId="3" borderId="0" xfId="0" applyFont="1" applyFill="1" applyAlignment="1">
      <alignment vertical="center"/>
    </xf>
    <xf numFmtId="166" fontId="2" fillId="0" borderId="23" xfId="0" applyNumberFormat="1" applyFont="1" applyBorder="1" applyAlignment="1">
      <alignment vertical="center"/>
    </xf>
    <xf numFmtId="15" fontId="2" fillId="0" borderId="21" xfId="0" applyNumberFormat="1" applyFont="1" applyBorder="1" applyAlignment="1">
      <alignment horizontal="center" vertical="center"/>
    </xf>
    <xf numFmtId="168" fontId="5" fillId="0" borderId="23" xfId="0" applyNumberFormat="1" applyFont="1" applyBorder="1" applyAlignment="1">
      <alignment horizontal="center"/>
    </xf>
    <xf numFmtId="170" fontId="2" fillId="0" borderId="3" xfId="0" applyNumberFormat="1" applyFont="1" applyBorder="1" applyAlignment="1">
      <alignment vertical="center"/>
    </xf>
    <xf numFmtId="0" fontId="7" fillId="3" borderId="11" xfId="0" applyFont="1" applyFill="1" applyBorder="1" applyAlignment="1">
      <alignment horizontal="center"/>
    </xf>
    <xf numFmtId="15" fontId="2" fillId="0" borderId="19" xfId="0" applyNumberFormat="1" applyFont="1" applyBorder="1" applyAlignment="1">
      <alignment horizontal="center" vertical="center"/>
    </xf>
    <xf numFmtId="0" fontId="6" fillId="0" borderId="22" xfId="0" applyFont="1" applyBorder="1" applyAlignment="1">
      <alignment horizontal="left"/>
    </xf>
    <xf numFmtId="0" fontId="6" fillId="0" borderId="9" xfId="0" applyFont="1" applyBorder="1" applyAlignment="1">
      <alignment horizontal="left"/>
    </xf>
    <xf numFmtId="15" fontId="2" fillId="0" borderId="27" xfId="0" applyNumberFormat="1" applyFont="1" applyBorder="1" applyAlignment="1">
      <alignment horizontal="center" vertical="center"/>
    </xf>
    <xf numFmtId="15" fontId="2" fillId="0" borderId="23" xfId="0" applyNumberFormat="1" applyFont="1" applyBorder="1" applyAlignment="1">
      <alignment horizontal="center" vertical="center" indent="1"/>
    </xf>
    <xf numFmtId="15" fontId="2" fillId="0" borderId="1" xfId="0" applyNumberFormat="1" applyFont="1" applyBorder="1" applyAlignment="1">
      <alignment horizontal="center" vertical="center" indent="1"/>
    </xf>
    <xf numFmtId="0" fontId="10" fillId="0" borderId="3" xfId="0" applyFont="1" applyBorder="1"/>
    <xf numFmtId="15" fontId="2" fillId="2" borderId="25" xfId="0" applyNumberFormat="1" applyFont="1" applyFill="1" applyBorder="1" applyAlignment="1">
      <alignment horizontal="left" vertical="center"/>
    </xf>
    <xf numFmtId="0" fontId="5" fillId="0" borderId="16" xfId="0" applyFont="1" applyBorder="1" applyAlignment="1">
      <alignment horizontal="center" vertical="center"/>
    </xf>
    <xf numFmtId="0" fontId="8" fillId="4" borderId="11" xfId="0" applyFont="1" applyFill="1" applyBorder="1" applyAlignment="1">
      <alignment wrapText="1"/>
    </xf>
    <xf numFmtId="0" fontId="2" fillId="0" borderId="15" xfId="0" applyFont="1" applyBorder="1" applyAlignment="1">
      <alignment horizontal="center" vertical="center"/>
    </xf>
    <xf numFmtId="0" fontId="11" fillId="0" borderId="11" xfId="0" applyFont="1" applyBorder="1"/>
    <xf numFmtId="0" fontId="11" fillId="3" borderId="3" xfId="0" applyFont="1" applyFill="1" applyBorder="1"/>
    <xf numFmtId="0" fontId="6" fillId="0" borderId="2" xfId="0" applyFont="1" applyBorder="1" applyAlignment="1">
      <alignment wrapText="1"/>
    </xf>
    <xf numFmtId="0" fontId="5" fillId="0" borderId="4" xfId="0" applyFont="1" applyBorder="1" applyAlignment="1">
      <alignment horizontal="center" vertical="center"/>
    </xf>
    <xf numFmtId="15" fontId="2" fillId="0" borderId="22" xfId="0" applyNumberFormat="1" applyFont="1" applyBorder="1" applyAlignment="1">
      <alignment horizontal="center" vertical="center"/>
    </xf>
    <xf numFmtId="0" fontId="5" fillId="0" borderId="19" xfId="0" applyFont="1" applyBorder="1" applyAlignment="1">
      <alignment horizontal="center"/>
    </xf>
    <xf numFmtId="0" fontId="17" fillId="0" borderId="10" xfId="0" applyFont="1" applyBorder="1"/>
    <xf numFmtId="166" fontId="4" fillId="3" borderId="3" xfId="0" applyNumberFormat="1" applyFont="1" applyFill="1" applyBorder="1" applyAlignment="1">
      <alignment horizontal="center" vertical="center"/>
    </xf>
    <xf numFmtId="15" fontId="2" fillId="3" borderId="22" xfId="0" applyNumberFormat="1" applyFont="1" applyFill="1" applyBorder="1" applyAlignment="1">
      <alignment horizontal="center" vertical="center"/>
    </xf>
    <xf numFmtId="0" fontId="5" fillId="0" borderId="23" xfId="0" applyFont="1" applyBorder="1" applyAlignment="1">
      <alignment horizontal="center"/>
    </xf>
    <xf numFmtId="0" fontId="6" fillId="0" borderId="23" xfId="0" applyFont="1" applyBorder="1" applyAlignment="1">
      <alignment horizontal="center"/>
    </xf>
    <xf numFmtId="0" fontId="3" fillId="0" borderId="23" xfId="0" applyFont="1" applyBorder="1" applyAlignment="1">
      <alignment horizontal="center" vertical="center"/>
    </xf>
    <xf numFmtId="0" fontId="6" fillId="0" borderId="26" xfId="0" applyFont="1" applyBorder="1" applyAlignment="1">
      <alignment horizontal="center"/>
    </xf>
    <xf numFmtId="0" fontId="5" fillId="0" borderId="24" xfId="0" applyFont="1" applyBorder="1" applyAlignment="1">
      <alignment horizontal="center"/>
    </xf>
    <xf numFmtId="0" fontId="5" fillId="0" borderId="21" xfId="0" applyFont="1" applyBorder="1" applyAlignment="1">
      <alignment horizontal="center"/>
    </xf>
    <xf numFmtId="0" fontId="5" fillId="10" borderId="21" xfId="0" applyFont="1" applyFill="1" applyBorder="1" applyAlignment="1">
      <alignment horizontal="center"/>
    </xf>
    <xf numFmtId="0" fontId="5" fillId="7" borderId="21" xfId="0" applyFont="1" applyFill="1" applyBorder="1" applyAlignment="1">
      <alignment horizontal="center"/>
    </xf>
    <xf numFmtId="0" fontId="3" fillId="0" borderId="21" xfId="0" applyFont="1" applyBorder="1" applyAlignment="1">
      <alignment horizontal="center"/>
    </xf>
    <xf numFmtId="0" fontId="3" fillId="10" borderId="21" xfId="0" applyFont="1" applyFill="1" applyBorder="1" applyAlignment="1">
      <alignment horizontal="center"/>
    </xf>
    <xf numFmtId="0" fontId="5" fillId="3" borderId="21" xfId="0" applyFont="1" applyFill="1" applyBorder="1" applyAlignment="1">
      <alignment horizontal="center"/>
    </xf>
    <xf numFmtId="0" fontId="2" fillId="0" borderId="21" xfId="0" applyFont="1" applyBorder="1" applyAlignment="1">
      <alignment horizontal="center"/>
    </xf>
    <xf numFmtId="0" fontId="5" fillId="0" borderId="28" xfId="0" applyFont="1" applyBorder="1" applyAlignment="1">
      <alignment horizontal="center"/>
    </xf>
    <xf numFmtId="0" fontId="5" fillId="0" borderId="12" xfId="0" applyFont="1" applyBorder="1" applyAlignment="1">
      <alignment horizontal="center"/>
    </xf>
    <xf numFmtId="0" fontId="5" fillId="12" borderId="3" xfId="0" applyFont="1" applyFill="1" applyBorder="1"/>
    <xf numFmtId="0" fontId="6" fillId="0" borderId="3" xfId="0" applyFont="1" applyBorder="1" applyAlignment="1">
      <alignment vertical="center"/>
    </xf>
    <xf numFmtId="0" fontId="3" fillId="0" borderId="3" xfId="0" applyFont="1" applyBorder="1"/>
    <xf numFmtId="0" fontId="12" fillId="6" borderId="3" xfId="0" applyFont="1" applyFill="1" applyBorder="1"/>
    <xf numFmtId="0" fontId="3" fillId="0" borderId="3" xfId="0" applyFont="1" applyBorder="1" applyAlignment="1">
      <alignment vertical="center"/>
    </xf>
    <xf numFmtId="0" fontId="2" fillId="0" borderId="3" xfId="0" applyFont="1" applyBorder="1" applyAlignment="1">
      <alignment vertical="center" wrapText="1"/>
    </xf>
    <xf numFmtId="0" fontId="8" fillId="3" borderId="3" xfId="0" applyFont="1" applyFill="1" applyBorder="1"/>
    <xf numFmtId="0" fontId="17" fillId="3" borderId="3" xfId="0" applyFont="1" applyFill="1" applyBorder="1"/>
    <xf numFmtId="0" fontId="2" fillId="3" borderId="3" xfId="0" applyFont="1" applyFill="1" applyBorder="1"/>
    <xf numFmtId="0" fontId="12" fillId="6" borderId="3" xfId="0" applyFont="1" applyFill="1" applyBorder="1" applyAlignment="1">
      <alignment wrapText="1"/>
    </xf>
    <xf numFmtId="0" fontId="3" fillId="0" borderId="3" xfId="0" applyFont="1" applyBorder="1" applyAlignment="1">
      <alignment vertical="center" wrapText="1"/>
    </xf>
    <xf numFmtId="0" fontId="14" fillId="3" borderId="3" xfId="0" applyFont="1" applyFill="1" applyBorder="1"/>
    <xf numFmtId="0" fontId="11" fillId="4" borderId="3" xfId="0" applyFont="1" applyFill="1" applyBorder="1" applyAlignment="1">
      <alignment wrapText="1"/>
    </xf>
    <xf numFmtId="0" fontId="5" fillId="0" borderId="23" xfId="0" applyFont="1" applyBorder="1" applyAlignment="1">
      <alignment horizontal="left" vertical="center"/>
    </xf>
    <xf numFmtId="0" fontId="2" fillId="0" borderId="8" xfId="0" applyFont="1" applyBorder="1" applyAlignment="1">
      <alignment horizontal="left" vertical="center"/>
    </xf>
    <xf numFmtId="165" fontId="2" fillId="0" borderId="2" xfId="0" applyNumberFormat="1" applyFont="1" applyBorder="1" applyAlignment="1">
      <alignment horizontal="center" vertical="center"/>
    </xf>
    <xf numFmtId="15" fontId="2" fillId="0" borderId="2" xfId="0" applyNumberFormat="1" applyFont="1" applyBorder="1" applyAlignment="1">
      <alignment horizontal="center" vertical="center"/>
    </xf>
    <xf numFmtId="166" fontId="2" fillId="0" borderId="11" xfId="0" applyNumberFormat="1" applyFont="1" applyBorder="1" applyAlignment="1">
      <alignment vertical="center"/>
    </xf>
    <xf numFmtId="15" fontId="2" fillId="0" borderId="11" xfId="0" applyNumberFormat="1" applyFont="1" applyBorder="1" applyAlignment="1">
      <alignment horizontal="center" vertical="center"/>
    </xf>
    <xf numFmtId="166" fontId="5" fillId="3" borderId="22" xfId="0" applyNumberFormat="1" applyFont="1" applyFill="1" applyBorder="1" applyAlignment="1">
      <alignment horizontal="center"/>
    </xf>
    <xf numFmtId="0" fontId="7" fillId="3" borderId="2" xfId="0" applyFont="1" applyFill="1" applyBorder="1" applyAlignment="1">
      <alignment horizontal="center"/>
    </xf>
    <xf numFmtId="0" fontId="22" fillId="3" borderId="9" xfId="0" applyFont="1" applyFill="1" applyBorder="1" applyAlignment="1">
      <alignment horizontal="center"/>
    </xf>
    <xf numFmtId="0" fontId="25" fillId="8" borderId="3" xfId="0" applyFont="1" applyFill="1" applyBorder="1" applyAlignment="1">
      <alignment horizontal="center" vertical="center" wrapText="1"/>
    </xf>
    <xf numFmtId="0" fontId="6" fillId="0" borderId="1" xfId="0" applyFont="1" applyBorder="1" applyAlignment="1">
      <alignment horizontal="center" vertical="center"/>
    </xf>
    <xf numFmtId="0" fontId="25" fillId="8" borderId="3" xfId="0" applyFont="1" applyFill="1" applyBorder="1" applyAlignment="1">
      <alignment vertical="center" wrapText="1"/>
    </xf>
    <xf numFmtId="0" fontId="27" fillId="5" borderId="3" xfId="0" applyFont="1" applyFill="1" applyBorder="1" applyAlignment="1">
      <alignment vertical="center" wrapText="1"/>
    </xf>
    <xf numFmtId="0" fontId="25" fillId="8" borderId="21" xfId="0" applyFont="1" applyFill="1" applyBorder="1" applyAlignment="1">
      <alignment vertical="center" wrapText="1"/>
    </xf>
    <xf numFmtId="0" fontId="0" fillId="3" borderId="9" xfId="0" applyFill="1" applyBorder="1"/>
    <xf numFmtId="0" fontId="0" fillId="3" borderId="1" xfId="0" applyFill="1" applyBorder="1"/>
    <xf numFmtId="166" fontId="3" fillId="3" borderId="9" xfId="0" applyNumberFormat="1" applyFont="1" applyFill="1" applyBorder="1" applyAlignment="1">
      <alignment vertical="center"/>
    </xf>
    <xf numFmtId="0" fontId="7" fillId="3" borderId="22" xfId="0" applyFont="1" applyFill="1" applyBorder="1" applyAlignment="1">
      <alignment horizontal="center"/>
    </xf>
    <xf numFmtId="166" fontId="2" fillId="3" borderId="3" xfId="0" applyNumberFormat="1" applyFont="1" applyFill="1" applyBorder="1" applyAlignment="1">
      <alignment vertical="center"/>
    </xf>
    <xf numFmtId="166" fontId="2" fillId="3" borderId="2" xfId="0" applyNumberFormat="1" applyFont="1" applyFill="1" applyBorder="1" applyAlignment="1">
      <alignment vertical="center"/>
    </xf>
    <xf numFmtId="166" fontId="2" fillId="3" borderId="11" xfId="0" applyNumberFormat="1" applyFont="1" applyFill="1" applyBorder="1" applyAlignment="1">
      <alignment vertical="center"/>
    </xf>
    <xf numFmtId="0" fontId="2" fillId="0" borderId="21" xfId="0" applyFont="1" applyBorder="1" applyAlignment="1">
      <alignment horizontal="center" vertical="center" indent="1"/>
    </xf>
    <xf numFmtId="0" fontId="9" fillId="0" borderId="2" xfId="0" applyFont="1" applyBorder="1"/>
    <xf numFmtId="0" fontId="9" fillId="0" borderId="11" xfId="0" applyFont="1" applyBorder="1"/>
    <xf numFmtId="0" fontId="6" fillId="0" borderId="1" xfId="0" applyFont="1" applyBorder="1" applyAlignment="1">
      <alignment horizontal="center" vertical="center" wrapText="1"/>
    </xf>
    <xf numFmtId="0" fontId="10" fillId="15" borderId="21" xfId="0" applyFont="1" applyFill="1" applyBorder="1"/>
    <xf numFmtId="165" fontId="2" fillId="0" borderId="25" xfId="0" applyNumberFormat="1" applyFont="1" applyBorder="1" applyAlignment="1">
      <alignment vertical="center"/>
    </xf>
    <xf numFmtId="0" fontId="6" fillId="0" borderId="3" xfId="0" applyFont="1" applyBorder="1" applyAlignment="1">
      <alignment wrapText="1"/>
    </xf>
    <xf numFmtId="165" fontId="5" fillId="0" borderId="4" xfId="0" applyNumberFormat="1" applyFont="1" applyBorder="1" applyAlignment="1">
      <alignment horizontal="center"/>
    </xf>
    <xf numFmtId="0" fontId="6" fillId="0" borderId="9" xfId="0" applyFont="1" applyBorder="1"/>
    <xf numFmtId="0" fontId="5" fillId="0" borderId="2" xfId="0" applyFont="1" applyBorder="1" applyAlignment="1">
      <alignment horizontal="center"/>
    </xf>
    <xf numFmtId="0" fontId="6" fillId="3" borderId="11" xfId="0" applyFont="1" applyFill="1" applyBorder="1"/>
    <xf numFmtId="1" fontId="2" fillId="0" borderId="3" xfId="0" applyNumberFormat="1" applyFont="1" applyBorder="1" applyAlignment="1">
      <alignment horizontal="center" vertical="center"/>
    </xf>
    <xf numFmtId="0" fontId="26" fillId="13" borderId="21" xfId="0" applyFont="1" applyFill="1" applyBorder="1" applyAlignment="1">
      <alignment horizontal="center" vertical="center" wrapText="1"/>
    </xf>
    <xf numFmtId="165" fontId="5" fillId="0" borderId="1" xfId="0" applyNumberFormat="1" applyFont="1" applyBorder="1" applyAlignment="1">
      <alignment horizontal="center" vertical="center"/>
    </xf>
    <xf numFmtId="165" fontId="2" fillId="0" borderId="22" xfId="0" applyNumberFormat="1" applyFont="1" applyBorder="1" applyAlignment="1">
      <alignment horizontal="center" vertical="center"/>
    </xf>
    <xf numFmtId="165" fontId="2" fillId="0" borderId="9" xfId="0" applyNumberFormat="1" applyFont="1" applyBorder="1" applyAlignment="1">
      <alignment horizontal="center" vertical="center"/>
    </xf>
    <xf numFmtId="0" fontId="10" fillId="14" borderId="3" xfId="0" applyFont="1" applyFill="1" applyBorder="1"/>
    <xf numFmtId="0" fontId="0" fillId="0" borderId="3" xfId="0" applyBorder="1" applyAlignment="1">
      <alignment horizontal="center"/>
    </xf>
    <xf numFmtId="0" fontId="8" fillId="0" borderId="3" xfId="0" applyFont="1" applyBorder="1" applyAlignment="1">
      <alignment horizontal="center"/>
    </xf>
    <xf numFmtId="0" fontId="16" fillId="0" borderId="1" xfId="0" applyFont="1" applyBorder="1" applyAlignment="1">
      <alignment horizontal="center"/>
    </xf>
    <xf numFmtId="0" fontId="6" fillId="9" borderId="1" xfId="0" applyFont="1" applyFill="1" applyBorder="1" applyAlignment="1">
      <alignment horizontal="center" wrapText="1"/>
    </xf>
    <xf numFmtId="0" fontId="5" fillId="0" borderId="10" xfId="0" applyFont="1" applyBorder="1" applyAlignment="1">
      <alignment horizontal="center" vertical="center"/>
    </xf>
    <xf numFmtId="0" fontId="2" fillId="0" borderId="6" xfId="0" applyFont="1" applyBorder="1" applyAlignment="1">
      <alignment horizontal="center" vertical="center"/>
    </xf>
    <xf numFmtId="0" fontId="5" fillId="0" borderId="11" xfId="0" applyFont="1" applyBorder="1" applyAlignment="1">
      <alignment horizontal="center" vertical="center"/>
    </xf>
    <xf numFmtId="0" fontId="5" fillId="0" borderId="8" xfId="0" applyFont="1" applyBorder="1" applyAlignment="1">
      <alignment horizontal="center" vertical="center"/>
    </xf>
    <xf numFmtId="0" fontId="8" fillId="0" borderId="2" xfId="0" applyFont="1" applyBorder="1" applyAlignment="1">
      <alignment horizontal="center"/>
    </xf>
    <xf numFmtId="0" fontId="10" fillId="9" borderId="1" xfId="0" applyFont="1" applyFill="1" applyBorder="1" applyAlignment="1">
      <alignment horizontal="center"/>
    </xf>
    <xf numFmtId="0" fontId="11" fillId="0" borderId="23" xfId="0" applyFont="1" applyBorder="1" applyAlignment="1">
      <alignment horizontal="center"/>
    </xf>
    <xf numFmtId="0" fontId="6" fillId="0" borderId="13" xfId="0" applyFont="1" applyBorder="1" applyAlignment="1">
      <alignment horizontal="center" vertical="center"/>
    </xf>
    <xf numFmtId="15" fontId="2" fillId="0" borderId="1" xfId="0" applyNumberFormat="1" applyFont="1" applyBorder="1" applyAlignment="1">
      <alignment horizontal="center"/>
    </xf>
    <xf numFmtId="0" fontId="2" fillId="3" borderId="3" xfId="0" applyFont="1" applyFill="1" applyBorder="1" applyAlignment="1">
      <alignment horizontal="center"/>
    </xf>
    <xf numFmtId="0" fontId="7" fillId="0" borderId="0" xfId="0" applyFont="1" applyAlignment="1">
      <alignment horizontal="center"/>
    </xf>
    <xf numFmtId="0" fontId="6" fillId="0" borderId="0" xfId="0" applyFont="1"/>
    <xf numFmtId="0" fontId="8" fillId="0" borderId="0" xfId="0" applyFont="1"/>
    <xf numFmtId="0" fontId="7" fillId="3" borderId="0" xfId="0" applyFont="1" applyFill="1" applyAlignment="1">
      <alignment horizontal="center"/>
    </xf>
    <xf numFmtId="0" fontId="7" fillId="0" borderId="0" xfId="0" applyFont="1"/>
    <xf numFmtId="1" fontId="0" fillId="0" borderId="0" xfId="0" applyNumberFormat="1" applyAlignment="1">
      <alignment horizontal="left"/>
    </xf>
    <xf numFmtId="0" fontId="7" fillId="0" borderId="0" xfId="0" applyFont="1" applyAlignment="1">
      <alignment horizontal="left"/>
    </xf>
    <xf numFmtId="0" fontId="8" fillId="0" borderId="0" xfId="0" applyFont="1" applyAlignment="1">
      <alignment horizontal="center"/>
    </xf>
    <xf numFmtId="0" fontId="24" fillId="0" borderId="0" xfId="0" applyFont="1"/>
    <xf numFmtId="0" fontId="11" fillId="0" borderId="0" xfId="0" applyFont="1" applyAlignment="1">
      <alignment wrapText="1"/>
    </xf>
    <xf numFmtId="0" fontId="0" fillId="3" borderId="0" xfId="0" applyFill="1" applyAlignment="1">
      <alignment horizontal="center"/>
    </xf>
    <xf numFmtId="0" fontId="0" fillId="3" borderId="0" xfId="0" applyFill="1"/>
    <xf numFmtId="0" fontId="2" fillId="3" borderId="0" xfId="0" applyFont="1" applyFill="1" applyAlignment="1">
      <alignment horizontal="center"/>
    </xf>
    <xf numFmtId="0" fontId="29" fillId="0" borderId="0" xfId="0" applyFont="1" applyAlignment="1">
      <alignment vertical="center"/>
    </xf>
    <xf numFmtId="14" fontId="2" fillId="0" borderId="3" xfId="0" applyNumberFormat="1" applyFont="1" applyBorder="1" applyAlignment="1">
      <alignment horizontal="left" vertical="center"/>
    </xf>
    <xf numFmtId="1" fontId="7" fillId="0" borderId="3" xfId="0" applyNumberFormat="1" applyFont="1" applyBorder="1" applyAlignment="1">
      <alignment horizontal="left"/>
    </xf>
    <xf numFmtId="166" fontId="2" fillId="0" borderId="3" xfId="0" applyNumberFormat="1" applyFont="1" applyBorder="1" applyAlignment="1">
      <alignment horizontal="center" vertical="center"/>
    </xf>
    <xf numFmtId="0" fontId="0" fillId="3" borderId="11" xfId="0" applyFill="1" applyBorder="1" applyAlignment="1">
      <alignment horizontal="center"/>
    </xf>
    <xf numFmtId="0" fontId="6" fillId="4" borderId="3" xfId="0" applyFont="1" applyFill="1" applyBorder="1" applyAlignment="1">
      <alignment horizontal="center" wrapText="1"/>
    </xf>
    <xf numFmtId="15" fontId="2" fillId="0" borderId="9" xfId="0" applyNumberFormat="1" applyFont="1" applyBorder="1" applyAlignment="1">
      <alignment horizontal="center" vertical="center" indent="1"/>
    </xf>
    <xf numFmtId="0" fontId="2" fillId="0" borderId="6" xfId="0" applyFont="1" applyBorder="1" applyAlignment="1">
      <alignment horizontal="left" vertical="center"/>
    </xf>
    <xf numFmtId="0" fontId="13" fillId="0" borderId="2" xfId="0" applyFont="1" applyBorder="1" applyAlignment="1">
      <alignment horizontal="left" vertical="center"/>
    </xf>
    <xf numFmtId="15" fontId="2" fillId="2" borderId="6" xfId="0" applyNumberFormat="1" applyFont="1" applyFill="1" applyBorder="1" applyAlignment="1">
      <alignment horizontal="left" vertical="center"/>
    </xf>
    <xf numFmtId="0" fontId="2" fillId="0" borderId="5" xfId="0" applyFont="1" applyBorder="1" applyAlignment="1">
      <alignment horizontal="center" vertical="center"/>
    </xf>
    <xf numFmtId="0" fontId="2" fillId="0" borderId="6" xfId="0" applyFont="1" applyBorder="1" applyAlignment="1">
      <alignment vertical="center"/>
    </xf>
    <xf numFmtId="165" fontId="2" fillId="0" borderId="6" xfId="0" applyNumberFormat="1" applyFont="1" applyBorder="1" applyAlignment="1">
      <alignment vertical="center"/>
    </xf>
    <xf numFmtId="166" fontId="2" fillId="0" borderId="6" xfId="0" applyNumberFormat="1" applyFont="1" applyBorder="1" applyAlignment="1">
      <alignment vertical="center"/>
    </xf>
    <xf numFmtId="15" fontId="2" fillId="0" borderId="6" xfId="0" applyNumberFormat="1" applyFont="1" applyBorder="1" applyAlignment="1">
      <alignment vertical="center"/>
    </xf>
    <xf numFmtId="166" fontId="2" fillId="3" borderId="6" xfId="0" applyNumberFormat="1" applyFont="1" applyFill="1" applyBorder="1" applyAlignment="1">
      <alignment vertical="center"/>
    </xf>
    <xf numFmtId="0" fontId="13" fillId="0" borderId="6" xfId="0" applyFont="1" applyBorder="1" applyAlignment="1">
      <alignment horizontal="left" vertical="center"/>
    </xf>
    <xf numFmtId="165" fontId="2" fillId="0" borderId="6" xfId="0" applyNumberFormat="1" applyFont="1" applyBorder="1" applyAlignment="1">
      <alignment horizontal="center" vertical="center"/>
    </xf>
    <xf numFmtId="0" fontId="5" fillId="0" borderId="28" xfId="0" applyFont="1" applyBorder="1" applyAlignment="1">
      <alignment horizontal="center" vertical="center"/>
    </xf>
    <xf numFmtId="0" fontId="30" fillId="0" borderId="3" xfId="0" applyFont="1" applyBorder="1" applyAlignment="1">
      <alignment vertical="center"/>
    </xf>
    <xf numFmtId="0" fontId="30" fillId="0" borderId="3" xfId="0" applyFont="1" applyBorder="1" applyAlignment="1">
      <alignment horizontal="center" vertical="center"/>
    </xf>
    <xf numFmtId="0" fontId="31" fillId="0" borderId="3" xfId="0" applyFont="1" applyBorder="1"/>
    <xf numFmtId="0" fontId="30" fillId="0" borderId="3" xfId="0" applyFont="1" applyBorder="1" applyAlignment="1">
      <alignment horizontal="left" vertical="center"/>
    </xf>
    <xf numFmtId="0" fontId="6" fillId="0" borderId="23" xfId="0" applyFont="1" applyBorder="1" applyAlignment="1">
      <alignment horizontal="left"/>
    </xf>
    <xf numFmtId="0" fontId="8" fillId="0" borderId="11" xfId="0" applyFont="1" applyBorder="1"/>
    <xf numFmtId="0" fontId="5" fillId="0" borderId="7" xfId="0" applyFont="1" applyBorder="1" applyAlignment="1">
      <alignment horizontal="center"/>
    </xf>
    <xf numFmtId="0" fontId="32" fillId="0" borderId="3" xfId="0" applyFont="1" applyBorder="1" applyAlignment="1">
      <alignment horizontal="left" vertical="center"/>
    </xf>
    <xf numFmtId="15" fontId="30" fillId="2" borderId="3" xfId="0" applyNumberFormat="1" applyFont="1" applyFill="1" applyBorder="1" applyAlignment="1">
      <alignment horizontal="left" vertical="center"/>
    </xf>
    <xf numFmtId="0" fontId="32" fillId="0" borderId="2" xfId="0" applyFont="1" applyBorder="1" applyAlignment="1">
      <alignment horizontal="left"/>
    </xf>
    <xf numFmtId="0" fontId="30" fillId="0" borderId="2" xfId="0" applyFont="1" applyBorder="1" applyAlignment="1">
      <alignment horizontal="left" vertical="center"/>
    </xf>
    <xf numFmtId="15" fontId="30" fillId="0" borderId="3" xfId="0" applyNumberFormat="1" applyFont="1" applyBorder="1" applyAlignment="1">
      <alignment vertical="center"/>
    </xf>
    <xf numFmtId="15" fontId="32" fillId="0" borderId="3" xfId="0" applyNumberFormat="1" applyFont="1" applyBorder="1" applyAlignment="1">
      <alignment horizontal="center" vertical="center"/>
    </xf>
    <xf numFmtId="1" fontId="30" fillId="0" borderId="25" xfId="0" applyNumberFormat="1" applyFont="1" applyBorder="1" applyAlignment="1">
      <alignment vertical="center"/>
    </xf>
    <xf numFmtId="15" fontId="30" fillId="0" borderId="11" xfId="0" applyNumberFormat="1" applyFont="1" applyBorder="1" applyAlignment="1">
      <alignment vertical="center"/>
    </xf>
    <xf numFmtId="0" fontId="30" fillId="0" borderId="2" xfId="0" applyFont="1" applyBorder="1" applyAlignment="1">
      <alignment vertical="center"/>
    </xf>
    <xf numFmtId="0" fontId="30" fillId="0" borderId="10" xfId="0" applyFont="1" applyBorder="1" applyAlignment="1">
      <alignment horizontal="center" vertical="center"/>
    </xf>
    <xf numFmtId="0" fontId="31" fillId="3" borderId="3" xfId="0" applyFont="1" applyFill="1" applyBorder="1"/>
    <xf numFmtId="0" fontId="32" fillId="0" borderId="4" xfId="0" applyFont="1" applyBorder="1" applyAlignment="1">
      <alignment horizontal="center"/>
    </xf>
    <xf numFmtId="0" fontId="32" fillId="0" borderId="3" xfId="0" applyFont="1" applyBorder="1" applyAlignment="1">
      <alignment horizontal="center" vertical="center"/>
    </xf>
    <xf numFmtId="0" fontId="30" fillId="0" borderId="13" xfId="0" applyFont="1" applyBorder="1" applyAlignment="1">
      <alignment horizontal="center" vertical="center"/>
    </xf>
    <xf numFmtId="0" fontId="30" fillId="0" borderId="2" xfId="0" applyFont="1" applyBorder="1" applyAlignment="1">
      <alignment horizontal="center" vertical="center"/>
    </xf>
    <xf numFmtId="0" fontId="32" fillId="0" borderId="1" xfId="0" applyFont="1" applyBorder="1" applyAlignment="1">
      <alignment horizontal="center"/>
    </xf>
    <xf numFmtId="165" fontId="30" fillId="0" borderId="3" xfId="0" applyNumberFormat="1" applyFont="1" applyBorder="1" applyAlignment="1">
      <alignment vertical="center"/>
    </xf>
    <xf numFmtId="166" fontId="30" fillId="0" borderId="3" xfId="0" applyNumberFormat="1" applyFont="1" applyBorder="1" applyAlignment="1">
      <alignment vertical="center"/>
    </xf>
    <xf numFmtId="165" fontId="30" fillId="0" borderId="3" xfId="0" applyNumberFormat="1" applyFont="1" applyBorder="1" applyAlignment="1">
      <alignment horizontal="center" vertical="center"/>
    </xf>
    <xf numFmtId="15" fontId="30" fillId="0" borderId="3" xfId="0" applyNumberFormat="1" applyFont="1" applyBorder="1" applyAlignment="1">
      <alignment horizontal="center" vertical="center"/>
    </xf>
    <xf numFmtId="166" fontId="30" fillId="3" borderId="3" xfId="0" applyNumberFormat="1" applyFont="1" applyFill="1" applyBorder="1" applyAlignment="1">
      <alignment vertical="center"/>
    </xf>
    <xf numFmtId="0" fontId="33" fillId="0" borderId="3" xfId="0" applyFont="1" applyBorder="1" applyAlignment="1">
      <alignment horizontal="left" vertical="center"/>
    </xf>
    <xf numFmtId="0" fontId="30" fillId="0" borderId="0" xfId="0" applyFont="1" applyAlignment="1">
      <alignment vertical="center"/>
    </xf>
    <xf numFmtId="166" fontId="30" fillId="3" borderId="3" xfId="0" applyNumberFormat="1" applyFont="1" applyFill="1" applyBorder="1" applyAlignment="1">
      <alignment horizontal="center" vertical="center"/>
    </xf>
    <xf numFmtId="166" fontId="32" fillId="0" borderId="1" xfId="0" applyNumberFormat="1" applyFont="1" applyBorder="1" applyAlignment="1">
      <alignment horizontal="center"/>
    </xf>
    <xf numFmtId="0" fontId="31" fillId="0" borderId="1" xfId="0" applyFont="1" applyBorder="1" applyAlignment="1">
      <alignment horizontal="center"/>
    </xf>
    <xf numFmtId="0" fontId="34" fillId="0" borderId="1" xfId="0" applyFont="1" applyBorder="1" applyAlignment="1">
      <alignment horizontal="left"/>
    </xf>
    <xf numFmtId="165" fontId="5" fillId="3" borderId="9" xfId="0" applyNumberFormat="1" applyFont="1" applyFill="1" applyBorder="1" applyAlignment="1">
      <alignment horizontal="center"/>
    </xf>
    <xf numFmtId="0" fontId="33" fillId="0" borderId="1" xfId="0" applyFont="1" applyBorder="1" applyAlignment="1">
      <alignment horizontal="left" vertical="center"/>
    </xf>
    <xf numFmtId="0" fontId="30" fillId="0" borderId="22" xfId="0" applyFont="1" applyBorder="1" applyAlignment="1">
      <alignment vertical="center"/>
    </xf>
    <xf numFmtId="0" fontId="32" fillId="0" borderId="22" xfId="0" applyFont="1" applyBorder="1" applyAlignment="1">
      <alignment horizontal="center"/>
    </xf>
    <xf numFmtId="0" fontId="30" fillId="0" borderId="22" xfId="0" applyFont="1" applyBorder="1" applyAlignment="1">
      <alignment horizontal="left" vertical="center"/>
    </xf>
    <xf numFmtId="15" fontId="2" fillId="0" borderId="13" xfId="0" applyNumberFormat="1" applyFont="1" applyBorder="1" applyAlignment="1">
      <alignment horizontal="center" vertical="center"/>
    </xf>
    <xf numFmtId="15" fontId="30" fillId="0" borderId="2" xfId="0" applyNumberFormat="1" applyFont="1" applyBorder="1" applyAlignment="1">
      <alignment vertical="center"/>
    </xf>
    <xf numFmtId="0" fontId="30" fillId="0" borderId="16" xfId="0" applyFont="1" applyBorder="1" applyAlignment="1">
      <alignment vertical="center"/>
    </xf>
    <xf numFmtId="0" fontId="31" fillId="0" borderId="3" xfId="0" applyFont="1" applyBorder="1" applyAlignment="1">
      <alignment horizontal="center"/>
    </xf>
    <xf numFmtId="0" fontId="35" fillId="0" borderId="3" xfId="0" applyFont="1" applyBorder="1"/>
    <xf numFmtId="0" fontId="5" fillId="0" borderId="3" xfId="0" applyFont="1" applyBorder="1" applyAlignment="1">
      <alignment wrapText="1"/>
    </xf>
    <xf numFmtId="0" fontId="2" fillId="0" borderId="7" xfId="0" applyFont="1" applyBorder="1" applyAlignment="1">
      <alignment horizontal="center" vertical="center"/>
    </xf>
    <xf numFmtId="0" fontId="32" fillId="0" borderId="22" xfId="0" applyFont="1" applyBorder="1" applyAlignment="1">
      <alignment horizontal="left"/>
    </xf>
    <xf numFmtId="15" fontId="32" fillId="0" borderId="1" xfId="0" applyNumberFormat="1" applyFont="1" applyBorder="1" applyAlignment="1">
      <alignment horizontal="center" vertical="center"/>
    </xf>
    <xf numFmtId="15" fontId="30" fillId="2" borderId="22" xfId="0" applyNumberFormat="1" applyFont="1" applyFill="1" applyBorder="1" applyAlignment="1">
      <alignment horizontal="left" vertical="center"/>
    </xf>
    <xf numFmtId="0" fontId="30" fillId="0" borderId="11" xfId="0" applyFont="1" applyBorder="1" applyAlignment="1">
      <alignment horizontal="left" vertical="center"/>
    </xf>
    <xf numFmtId="0" fontId="30" fillId="0" borderId="22" xfId="0" applyFont="1" applyBorder="1" applyAlignment="1">
      <alignment horizontal="center" vertical="center"/>
    </xf>
    <xf numFmtId="0" fontId="30" fillId="0" borderId="19" xfId="0" applyFont="1" applyBorder="1" applyAlignment="1">
      <alignment horizontal="left" vertical="center"/>
    </xf>
    <xf numFmtId="0" fontId="32" fillId="0" borderId="3" xfId="0" applyFont="1" applyBorder="1" applyAlignment="1">
      <alignment horizontal="center"/>
    </xf>
    <xf numFmtId="0" fontId="32" fillId="0" borderId="16" xfId="0" applyFont="1" applyBorder="1" applyAlignment="1">
      <alignment horizontal="center" vertical="center"/>
    </xf>
    <xf numFmtId="0" fontId="30" fillId="0" borderId="19" xfId="0" applyFont="1" applyBorder="1" applyAlignment="1">
      <alignment horizontal="center" vertical="center"/>
    </xf>
    <xf numFmtId="0" fontId="31" fillId="0" borderId="3" xfId="0" applyFont="1" applyBorder="1" applyAlignment="1">
      <alignment horizontal="center" vertical="center"/>
    </xf>
    <xf numFmtId="0" fontId="36" fillId="0" borderId="0" xfId="0" applyFont="1"/>
    <xf numFmtId="0" fontId="32" fillId="0" borderId="1" xfId="0" applyFont="1" applyBorder="1" applyAlignment="1">
      <alignment horizontal="left"/>
    </xf>
    <xf numFmtId="0" fontId="36" fillId="0" borderId="3" xfId="0" applyFont="1" applyBorder="1"/>
    <xf numFmtId="0" fontId="6" fillId="0" borderId="10" xfId="0" applyFont="1" applyBorder="1" applyAlignment="1">
      <alignment horizontal="left"/>
    </xf>
    <xf numFmtId="0" fontId="36" fillId="0" borderId="2" xfId="0" applyFont="1" applyBorder="1"/>
    <xf numFmtId="0" fontId="30" fillId="0" borderId="18" xfId="0" applyFont="1" applyBorder="1" applyAlignment="1">
      <alignment horizontal="center" vertical="center"/>
    </xf>
    <xf numFmtId="0" fontId="6" fillId="0" borderId="15" xfId="0" applyFont="1" applyBorder="1" applyAlignment="1">
      <alignment horizontal="left"/>
    </xf>
    <xf numFmtId="0" fontId="30" fillId="0" borderId="1" xfId="0" applyFont="1" applyBorder="1" applyAlignment="1">
      <alignment horizontal="center" vertical="center"/>
    </xf>
    <xf numFmtId="0" fontId="30" fillId="0" borderId="1" xfId="0" applyFont="1" applyBorder="1" applyAlignment="1">
      <alignment horizontal="left" vertical="center"/>
    </xf>
    <xf numFmtId="15" fontId="30" fillId="2" borderId="1" xfId="0" applyNumberFormat="1" applyFont="1" applyFill="1" applyBorder="1" applyAlignment="1">
      <alignment horizontal="left" vertical="center"/>
    </xf>
    <xf numFmtId="15" fontId="30" fillId="0" borderId="1" xfId="0" applyNumberFormat="1" applyFont="1" applyBorder="1" applyAlignment="1">
      <alignment vertical="center"/>
    </xf>
    <xf numFmtId="1" fontId="30" fillId="0" borderId="1" xfId="0" applyNumberFormat="1" applyFont="1" applyBorder="1" applyAlignment="1">
      <alignment vertical="center"/>
    </xf>
    <xf numFmtId="0" fontId="30" fillId="0" borderId="1" xfId="0" applyFont="1" applyBorder="1" applyAlignment="1">
      <alignment vertical="center"/>
    </xf>
    <xf numFmtId="0" fontId="30" fillId="0" borderId="23" xfId="0" applyFont="1" applyBorder="1" applyAlignment="1">
      <alignment horizontal="center" vertical="center"/>
    </xf>
    <xf numFmtId="0" fontId="32" fillId="0" borderId="3" xfId="0" applyFont="1" applyBorder="1" applyAlignment="1">
      <alignment vertical="center"/>
    </xf>
    <xf numFmtId="0" fontId="32" fillId="0" borderId="21" xfId="0" applyFont="1" applyBorder="1" applyAlignment="1">
      <alignment horizontal="center"/>
    </xf>
    <xf numFmtId="0" fontId="32" fillId="0" borderId="1" xfId="0" applyFont="1" applyBorder="1" applyAlignment="1">
      <alignment horizontal="center" vertical="center"/>
    </xf>
    <xf numFmtId="0" fontId="30" fillId="3" borderId="1" xfId="0" applyFont="1" applyFill="1" applyBorder="1" applyAlignment="1">
      <alignment horizontal="center" vertical="center"/>
    </xf>
    <xf numFmtId="165" fontId="30" fillId="0" borderId="1" xfId="0" applyNumberFormat="1" applyFont="1" applyBorder="1" applyAlignment="1">
      <alignment vertical="center"/>
    </xf>
    <xf numFmtId="166" fontId="30" fillId="0" borderId="1" xfId="0" applyNumberFormat="1" applyFont="1" applyBorder="1" applyAlignment="1">
      <alignment vertical="center"/>
    </xf>
    <xf numFmtId="166" fontId="30" fillId="3" borderId="1" xfId="0" applyNumberFormat="1" applyFont="1" applyFill="1" applyBorder="1" applyAlignment="1">
      <alignment horizontal="center" vertical="center"/>
    </xf>
    <xf numFmtId="165" fontId="30" fillId="0" borderId="1" xfId="0" applyNumberFormat="1" applyFont="1" applyBorder="1" applyAlignment="1">
      <alignment horizontal="center" vertical="center"/>
    </xf>
    <xf numFmtId="0" fontId="36" fillId="0" borderId="11" xfId="0" applyFont="1" applyBorder="1"/>
    <xf numFmtId="0" fontId="30" fillId="0" borderId="10" xfId="0" applyFont="1" applyBorder="1" applyAlignment="1">
      <alignment vertical="center"/>
    </xf>
    <xf numFmtId="0" fontId="36" fillId="0" borderId="8" xfId="0" applyFont="1" applyBorder="1"/>
    <xf numFmtId="166" fontId="2" fillId="3" borderId="11" xfId="0" applyNumberFormat="1" applyFont="1" applyFill="1" applyBorder="1" applyAlignment="1">
      <alignment horizontal="center" vertical="center"/>
    </xf>
    <xf numFmtId="1" fontId="30" fillId="0" borderId="20" xfId="0" applyNumberFormat="1" applyFont="1" applyBorder="1" applyAlignment="1">
      <alignment vertical="center"/>
    </xf>
    <xf numFmtId="0" fontId="30" fillId="0" borderId="25" xfId="0" applyFont="1" applyBorder="1" applyAlignment="1">
      <alignment horizontal="center" vertical="center"/>
    </xf>
    <xf numFmtId="165" fontId="30" fillId="0" borderId="22" xfId="0" applyNumberFormat="1" applyFont="1" applyBorder="1" applyAlignment="1">
      <alignment vertical="center"/>
    </xf>
    <xf numFmtId="166" fontId="30" fillId="0" borderId="22" xfId="0" applyNumberFormat="1" applyFont="1" applyBorder="1" applyAlignment="1">
      <alignment vertical="center"/>
    </xf>
    <xf numFmtId="165" fontId="30" fillId="0" borderId="22" xfId="0" applyNumberFormat="1" applyFont="1" applyBorder="1" applyAlignment="1">
      <alignment horizontal="center" vertical="center"/>
    </xf>
    <xf numFmtId="0" fontId="32" fillId="0" borderId="6" xfId="0" applyFont="1" applyBorder="1" applyAlignment="1">
      <alignment horizontal="center"/>
    </xf>
    <xf numFmtId="0" fontId="3" fillId="3" borderId="3" xfId="0" applyFont="1" applyFill="1" applyBorder="1" applyAlignment="1">
      <alignment vertical="center" wrapText="1"/>
    </xf>
    <xf numFmtId="0" fontId="6" fillId="3" borderId="3" xfId="0" applyFont="1" applyFill="1" applyBorder="1" applyAlignment="1">
      <alignment wrapText="1"/>
    </xf>
    <xf numFmtId="166" fontId="30" fillId="3" borderId="3" xfId="0" applyNumberFormat="1" applyFont="1" applyFill="1" applyBorder="1" applyAlignment="1">
      <alignment horizontal="center"/>
    </xf>
    <xf numFmtId="0" fontId="37" fillId="0" borderId="3" xfId="0" applyFont="1" applyBorder="1"/>
    <xf numFmtId="0" fontId="38" fillId="0" borderId="3" xfId="0" applyFont="1" applyBorder="1"/>
    <xf numFmtId="0" fontId="32" fillId="0" borderId="10" xfId="0" applyFont="1" applyBorder="1" applyAlignment="1">
      <alignment horizontal="center" vertical="center"/>
    </xf>
    <xf numFmtId="0" fontId="32" fillId="0" borderId="1" xfId="0" applyFont="1" applyBorder="1" applyAlignment="1">
      <alignment horizontal="left" vertical="center"/>
    </xf>
    <xf numFmtId="0" fontId="30" fillId="0" borderId="0" xfId="0" applyFont="1" applyAlignment="1">
      <alignment horizontal="center" vertical="center"/>
    </xf>
    <xf numFmtId="166" fontId="32" fillId="0" borderId="3" xfId="0" applyNumberFormat="1" applyFont="1" applyBorder="1" applyAlignment="1">
      <alignment horizontal="center"/>
    </xf>
    <xf numFmtId="0" fontId="5" fillId="0" borderId="15" xfId="0" applyFont="1" applyBorder="1" applyAlignment="1">
      <alignment horizontal="center" vertical="center"/>
    </xf>
    <xf numFmtId="165" fontId="30" fillId="0" borderId="4" xfId="0" applyNumberFormat="1" applyFont="1" applyBorder="1" applyAlignment="1">
      <alignment vertical="center"/>
    </xf>
    <xf numFmtId="166" fontId="30" fillId="3" borderId="2" xfId="0" applyNumberFormat="1" applyFont="1" applyFill="1" applyBorder="1" applyAlignment="1">
      <alignment horizontal="center" vertical="center"/>
    </xf>
    <xf numFmtId="0" fontId="17" fillId="0" borderId="2" xfId="0" applyFont="1" applyBorder="1"/>
    <xf numFmtId="0" fontId="6" fillId="0" borderId="22" xfId="0" applyFont="1" applyBorder="1"/>
    <xf numFmtId="165" fontId="2" fillId="0" borderId="16" xfId="0" applyNumberFormat="1" applyFont="1" applyBorder="1" applyAlignment="1">
      <alignment vertical="center"/>
    </xf>
    <xf numFmtId="166" fontId="32" fillId="0" borderId="22" xfId="0" applyNumberFormat="1" applyFont="1" applyBorder="1" applyAlignment="1">
      <alignment horizontal="center"/>
    </xf>
    <xf numFmtId="0" fontId="5" fillId="0" borderId="6" xfId="0" applyFont="1" applyBorder="1" applyAlignment="1">
      <alignment horizontal="center"/>
    </xf>
    <xf numFmtId="15" fontId="2" fillId="0" borderId="6" xfId="0" applyNumberFormat="1" applyFont="1" applyBorder="1" applyAlignment="1">
      <alignment horizontal="center" vertical="center"/>
    </xf>
    <xf numFmtId="0" fontId="13" fillId="0" borderId="11" xfId="0" applyFont="1" applyBorder="1" applyAlignment="1">
      <alignment horizontal="left" vertical="center"/>
    </xf>
    <xf numFmtId="0" fontId="6" fillId="0" borderId="8" xfId="0" applyFont="1" applyBorder="1"/>
    <xf numFmtId="165" fontId="2" fillId="0" borderId="11" xfId="0" applyNumberFormat="1" applyFont="1" applyBorder="1" applyAlignment="1">
      <alignment horizontal="center" vertical="center"/>
    </xf>
    <xf numFmtId="0" fontId="30" fillId="0" borderId="11" xfId="0" applyFont="1" applyBorder="1" applyAlignment="1">
      <alignment horizontal="center" vertical="center"/>
    </xf>
    <xf numFmtId="0" fontId="32" fillId="0" borderId="9" xfId="0" applyFont="1" applyBorder="1" applyAlignment="1">
      <alignment horizontal="center"/>
    </xf>
    <xf numFmtId="165" fontId="30" fillId="0" borderId="11" xfId="0" applyNumberFormat="1" applyFont="1" applyBorder="1" applyAlignment="1">
      <alignment vertical="center"/>
    </xf>
    <xf numFmtId="166" fontId="30" fillId="0" borderId="11" xfId="0" applyNumberFormat="1" applyFont="1" applyBorder="1" applyAlignment="1">
      <alignment vertical="center"/>
    </xf>
    <xf numFmtId="165" fontId="30" fillId="0" borderId="11" xfId="0" applyNumberFormat="1" applyFont="1" applyBorder="1" applyAlignment="1">
      <alignment horizontal="center" vertical="center"/>
    </xf>
    <xf numFmtId="15" fontId="30" fillId="0" borderId="11" xfId="0" applyNumberFormat="1" applyFont="1" applyBorder="1" applyAlignment="1">
      <alignment horizontal="center" vertical="center"/>
    </xf>
    <xf numFmtId="166" fontId="30" fillId="3" borderId="11" xfId="0" applyNumberFormat="1" applyFont="1" applyFill="1" applyBorder="1" applyAlignment="1">
      <alignment vertical="center"/>
    </xf>
    <xf numFmtId="0" fontId="33" fillId="0" borderId="11" xfId="0" applyFont="1" applyBorder="1" applyAlignment="1">
      <alignment horizontal="left" vertical="center"/>
    </xf>
    <xf numFmtId="0" fontId="5" fillId="0" borderId="19" xfId="0" applyFont="1" applyBorder="1" applyAlignment="1">
      <alignment horizontal="center" vertical="center"/>
    </xf>
    <xf numFmtId="0" fontId="17" fillId="0" borderId="0" xfId="0" applyFont="1"/>
    <xf numFmtId="0" fontId="32" fillId="0" borderId="19" xfId="0" applyFont="1" applyBorder="1" applyAlignment="1">
      <alignment horizontal="center"/>
    </xf>
    <xf numFmtId="0" fontId="35" fillId="0" borderId="2" xfId="0" applyFont="1" applyBorder="1"/>
    <xf numFmtId="0" fontId="30" fillId="0" borderId="17" xfId="0" applyFont="1" applyBorder="1" applyAlignment="1">
      <alignment vertical="center"/>
    </xf>
    <xf numFmtId="15" fontId="30" fillId="2" borderId="25" xfId="0" applyNumberFormat="1" applyFont="1" applyFill="1" applyBorder="1" applyAlignment="1">
      <alignment horizontal="left" vertical="center"/>
    </xf>
    <xf numFmtId="0" fontId="32" fillId="0" borderId="13" xfId="0" applyFont="1" applyBorder="1" applyAlignment="1">
      <alignment horizontal="left" vertical="center"/>
    </xf>
    <xf numFmtId="1" fontId="30" fillId="0" borderId="3" xfId="0" applyNumberFormat="1" applyFont="1" applyBorder="1" applyAlignment="1">
      <alignment vertical="center"/>
    </xf>
    <xf numFmtId="1" fontId="2" fillId="0" borderId="5" xfId="0" applyNumberFormat="1" applyFont="1" applyBorder="1" applyAlignment="1">
      <alignment vertical="center"/>
    </xf>
    <xf numFmtId="0" fontId="32" fillId="0" borderId="3" xfId="0" applyFont="1" applyBorder="1" applyAlignment="1">
      <alignment horizontal="left"/>
    </xf>
    <xf numFmtId="0" fontId="31" fillId="0" borderId="1" xfId="0" applyFont="1" applyBorder="1" applyAlignment="1">
      <alignment horizontal="center" vertical="center"/>
    </xf>
    <xf numFmtId="0" fontId="31" fillId="0" borderId="1" xfId="0" applyFont="1" applyBorder="1" applyAlignment="1">
      <alignment horizontal="left" vertical="center"/>
    </xf>
    <xf numFmtId="0" fontId="31" fillId="0" borderId="23" xfId="0" applyFont="1" applyBorder="1" applyAlignment="1">
      <alignment horizontal="left" vertical="center"/>
    </xf>
    <xf numFmtId="0" fontId="32" fillId="0" borderId="13" xfId="0" applyFont="1" applyBorder="1" applyAlignment="1">
      <alignment horizontal="center" vertical="center"/>
    </xf>
    <xf numFmtId="0" fontId="30" fillId="0" borderId="25" xfId="0" applyFont="1" applyBorder="1" applyAlignment="1">
      <alignment vertical="center"/>
    </xf>
    <xf numFmtId="0" fontId="35" fillId="0" borderId="3" xfId="0" applyFont="1" applyBorder="1" applyAlignment="1">
      <alignment horizontal="center"/>
    </xf>
    <xf numFmtId="0" fontId="2" fillId="0" borderId="17" xfId="0" applyFont="1" applyBorder="1" applyAlignment="1">
      <alignment horizontal="center" vertical="center"/>
    </xf>
    <xf numFmtId="0" fontId="2" fillId="0" borderId="20" xfId="0" applyFont="1" applyBorder="1" applyAlignment="1">
      <alignment horizontal="center" vertical="center"/>
    </xf>
    <xf numFmtId="0" fontId="7" fillId="0" borderId="11" xfId="0" applyFont="1" applyBorder="1" applyAlignment="1">
      <alignment horizontal="center"/>
    </xf>
    <xf numFmtId="15" fontId="30" fillId="0" borderId="1" xfId="0" applyNumberFormat="1" applyFont="1" applyBorder="1" applyAlignment="1">
      <alignment horizontal="center" vertical="center"/>
    </xf>
    <xf numFmtId="165" fontId="2" fillId="3" borderId="3" xfId="0" applyNumberFormat="1" applyFont="1" applyFill="1" applyBorder="1" applyAlignment="1">
      <alignment vertical="center"/>
    </xf>
    <xf numFmtId="0" fontId="32" fillId="0" borderId="13" xfId="0" applyFont="1" applyBorder="1" applyAlignment="1">
      <alignment horizontal="left"/>
    </xf>
    <xf numFmtId="0" fontId="33" fillId="0" borderId="21" xfId="0" applyFont="1" applyBorder="1" applyAlignment="1">
      <alignment horizontal="left" vertical="center"/>
    </xf>
    <xf numFmtId="0" fontId="32" fillId="0" borderId="23" xfId="0" applyFont="1" applyBorder="1" applyAlignment="1">
      <alignment horizontal="center" vertical="center"/>
    </xf>
    <xf numFmtId="0" fontId="30" fillId="0" borderId="14" xfId="0" applyFont="1" applyBorder="1" applyAlignment="1">
      <alignment horizontal="left" vertical="center"/>
    </xf>
    <xf numFmtId="0" fontId="5" fillId="0" borderId="10" xfId="0" applyFont="1" applyBorder="1"/>
    <xf numFmtId="0" fontId="13" fillId="0" borderId="21" xfId="0" applyFont="1" applyBorder="1" applyAlignment="1">
      <alignment horizontal="left" vertical="center"/>
    </xf>
    <xf numFmtId="166" fontId="2" fillId="3" borderId="3" xfId="0" applyNumberFormat="1" applyFont="1" applyFill="1" applyBorder="1" applyAlignment="1">
      <alignment horizontal="center"/>
    </xf>
    <xf numFmtId="166" fontId="30" fillId="3" borderId="10" xfId="0" applyNumberFormat="1" applyFont="1" applyFill="1" applyBorder="1" applyAlignment="1">
      <alignment horizontal="center" vertical="center"/>
    </xf>
    <xf numFmtId="166" fontId="30" fillId="3" borderId="9" xfId="0" applyNumberFormat="1" applyFont="1" applyFill="1" applyBorder="1" applyAlignment="1">
      <alignment vertical="center"/>
    </xf>
    <xf numFmtId="0" fontId="30" fillId="0" borderId="21" xfId="0" applyFont="1" applyBorder="1" applyAlignment="1">
      <alignment horizontal="center" vertical="center"/>
    </xf>
    <xf numFmtId="0" fontId="5" fillId="0" borderId="11" xfId="0" applyFont="1" applyBorder="1"/>
    <xf numFmtId="0" fontId="6" fillId="0" borderId="10" xfId="0" applyFont="1" applyBorder="1"/>
    <xf numFmtId="0" fontId="5" fillId="0" borderId="23" xfId="0" applyFont="1" applyBorder="1"/>
    <xf numFmtId="166" fontId="2" fillId="3" borderId="12" xfId="0" applyNumberFormat="1" applyFont="1" applyFill="1" applyBorder="1" applyAlignment="1">
      <alignment horizontal="center" vertical="center"/>
    </xf>
    <xf numFmtId="0" fontId="31" fillId="3" borderId="3" xfId="0" applyFont="1" applyFill="1" applyBorder="1" applyAlignment="1">
      <alignment horizontal="left"/>
    </xf>
    <xf numFmtId="0" fontId="11" fillId="0" borderId="10" xfId="0" applyFont="1" applyBorder="1" applyAlignment="1">
      <alignment horizontal="center"/>
    </xf>
    <xf numFmtId="14" fontId="2" fillId="3" borderId="10" xfId="0" applyNumberFormat="1" applyFont="1" applyFill="1" applyBorder="1" applyAlignment="1">
      <alignment horizontal="center" vertical="center"/>
    </xf>
    <xf numFmtId="0" fontId="30" fillId="0" borderId="17" xfId="0" applyFont="1" applyBorder="1" applyAlignment="1">
      <alignment horizontal="center" vertical="center"/>
    </xf>
    <xf numFmtId="0" fontId="5" fillId="0" borderId="14" xfId="0" applyFont="1" applyBorder="1" applyAlignment="1">
      <alignment horizontal="center"/>
    </xf>
    <xf numFmtId="14" fontId="2" fillId="2" borderId="3" xfId="0" applyNumberFormat="1" applyFont="1" applyFill="1" applyBorder="1" applyAlignment="1">
      <alignment horizontal="left" vertical="center"/>
    </xf>
    <xf numFmtId="0" fontId="31" fillId="3" borderId="3" xfId="0" applyFont="1" applyFill="1" applyBorder="1" applyAlignment="1">
      <alignment horizontal="center"/>
    </xf>
    <xf numFmtId="0" fontId="0" fillId="0" borderId="2" xfId="0" applyBorder="1" applyAlignment="1">
      <alignment horizontal="center"/>
    </xf>
    <xf numFmtId="0" fontId="32" fillId="0" borderId="14" xfId="0" applyFont="1" applyBorder="1" applyAlignment="1">
      <alignment horizontal="center" vertical="center"/>
    </xf>
    <xf numFmtId="0" fontId="30" fillId="0" borderId="12" xfId="0" applyFont="1" applyBorder="1" applyAlignment="1">
      <alignment horizontal="left"/>
    </xf>
    <xf numFmtId="0" fontId="39" fillId="0" borderId="3" xfId="0" applyFont="1" applyBorder="1"/>
    <xf numFmtId="166" fontId="2" fillId="3" borderId="4" xfId="0" applyNumberFormat="1" applyFont="1" applyFill="1" applyBorder="1" applyAlignment="1">
      <alignment horizontal="center" vertical="center"/>
    </xf>
    <xf numFmtId="166" fontId="30" fillId="3" borderId="9" xfId="0" applyNumberFormat="1" applyFont="1" applyFill="1" applyBorder="1" applyAlignment="1">
      <alignment horizontal="center" vertical="center"/>
    </xf>
    <xf numFmtId="168" fontId="32" fillId="2" borderId="1" xfId="0" applyNumberFormat="1" applyFont="1" applyFill="1" applyBorder="1" applyAlignment="1">
      <alignment horizontal="left" vertical="center"/>
    </xf>
    <xf numFmtId="0" fontId="40" fillId="0" borderId="3" xfId="0" applyFont="1" applyBorder="1"/>
    <xf numFmtId="0" fontId="32" fillId="10" borderId="21" xfId="0" applyFont="1" applyFill="1" applyBorder="1" applyAlignment="1">
      <alignment horizontal="center"/>
    </xf>
    <xf numFmtId="15" fontId="30" fillId="3" borderId="1" xfId="0" applyNumberFormat="1" applyFont="1" applyFill="1" applyBorder="1" applyAlignment="1">
      <alignment horizontal="center" vertical="center"/>
    </xf>
    <xf numFmtId="0" fontId="32" fillId="0" borderId="23" xfId="0" applyFont="1" applyBorder="1" applyAlignment="1">
      <alignment horizontal="center"/>
    </xf>
    <xf numFmtId="0" fontId="32" fillId="0" borderId="3" xfId="0" applyFont="1" applyBorder="1"/>
    <xf numFmtId="0" fontId="32" fillId="3" borderId="1" xfId="0" applyFont="1" applyFill="1" applyBorder="1" applyAlignment="1">
      <alignment horizontal="center"/>
    </xf>
    <xf numFmtId="165" fontId="32" fillId="0" borderId="1" xfId="0" applyNumberFormat="1" applyFont="1" applyBorder="1" applyAlignment="1">
      <alignment horizontal="center"/>
    </xf>
    <xf numFmtId="169" fontId="32" fillId="0" borderId="1" xfId="0" applyNumberFormat="1" applyFont="1" applyBorder="1"/>
    <xf numFmtId="168" fontId="32" fillId="0" borderId="23" xfId="0" applyNumberFormat="1" applyFont="1" applyBorder="1" applyAlignment="1">
      <alignment horizontal="center"/>
    </xf>
    <xf numFmtId="165" fontId="30" fillId="0" borderId="21" xfId="0" applyNumberFormat="1" applyFont="1" applyBorder="1" applyAlignment="1">
      <alignment vertical="center"/>
    </xf>
    <xf numFmtId="0" fontId="2" fillId="0" borderId="3" xfId="0" applyFont="1" applyBorder="1" applyAlignment="1">
      <alignment horizontal="center" vertical="center" indent="1"/>
    </xf>
    <xf numFmtId="165" fontId="30" fillId="0" borderId="2" xfId="0" applyNumberFormat="1" applyFont="1" applyBorder="1" applyAlignment="1">
      <alignment vertical="center"/>
    </xf>
    <xf numFmtId="0" fontId="33" fillId="0" borderId="2" xfId="0" applyFont="1" applyBorder="1" applyAlignment="1">
      <alignment horizontal="left" vertical="center"/>
    </xf>
    <xf numFmtId="0" fontId="35" fillId="0" borderId="0" xfId="0" applyFont="1"/>
    <xf numFmtId="0" fontId="30" fillId="0" borderId="4" xfId="0" applyFont="1" applyBorder="1" applyAlignment="1">
      <alignment horizontal="center" vertical="center"/>
    </xf>
    <xf numFmtId="0" fontId="31" fillId="3" borderId="2" xfId="0" applyFont="1" applyFill="1" applyBorder="1"/>
    <xf numFmtId="15" fontId="30" fillId="2" borderId="4" xfId="0" applyNumberFormat="1" applyFont="1" applyFill="1" applyBorder="1" applyAlignment="1">
      <alignment horizontal="left" vertical="center"/>
    </xf>
    <xf numFmtId="0" fontId="30" fillId="0" borderId="6" xfId="0" applyFont="1" applyBorder="1" applyAlignment="1">
      <alignment horizontal="center" vertical="center"/>
    </xf>
    <xf numFmtId="0" fontId="41" fillId="0" borderId="3" xfId="0" applyFont="1" applyBorder="1"/>
    <xf numFmtId="0" fontId="6" fillId="0" borderId="4" xfId="0" applyFont="1" applyBorder="1" applyAlignment="1">
      <alignment horizontal="left"/>
    </xf>
    <xf numFmtId="0" fontId="13" fillId="0" borderId="8" xfId="0" applyFont="1" applyBorder="1" applyAlignment="1">
      <alignment horizontal="left" vertical="center"/>
    </xf>
    <xf numFmtId="0" fontId="8" fillId="0" borderId="29" xfId="0" applyFont="1" applyBorder="1" applyAlignment="1">
      <alignment horizontal="center"/>
    </xf>
    <xf numFmtId="0" fontId="30" fillId="0" borderId="6" xfId="0" applyFont="1" applyBorder="1" applyAlignment="1">
      <alignment horizontal="left" vertical="center"/>
    </xf>
    <xf numFmtId="166" fontId="30" fillId="3" borderId="10" xfId="0" applyNumberFormat="1" applyFont="1" applyFill="1" applyBorder="1" applyAlignment="1">
      <alignment vertical="center"/>
    </xf>
    <xf numFmtId="166" fontId="2" fillId="0" borderId="10" xfId="0" applyNumberFormat="1" applyFont="1" applyBorder="1" applyAlignment="1">
      <alignment vertical="center"/>
    </xf>
    <xf numFmtId="165" fontId="30" fillId="0" borderId="4" xfId="0" applyNumberFormat="1" applyFont="1" applyBorder="1" applyAlignment="1">
      <alignment horizontal="center" vertical="center"/>
    </xf>
    <xf numFmtId="0" fontId="33" fillId="0" borderId="8" xfId="0" applyFont="1" applyBorder="1" applyAlignment="1">
      <alignment horizontal="left" vertical="center"/>
    </xf>
    <xf numFmtId="165" fontId="2" fillId="0" borderId="28" xfId="0" applyNumberFormat="1" applyFont="1" applyBorder="1" applyAlignment="1">
      <alignment vertical="center"/>
    </xf>
    <xf numFmtId="0" fontId="6" fillId="3" borderId="2" xfId="0" applyFont="1" applyFill="1" applyBorder="1"/>
    <xf numFmtId="0" fontId="2" fillId="0" borderId="15" xfId="0" applyFont="1" applyBorder="1" applyAlignment="1">
      <alignment horizontal="left" vertical="center"/>
    </xf>
    <xf numFmtId="0" fontId="2" fillId="0" borderId="28" xfId="0" applyFont="1" applyBorder="1" applyAlignment="1">
      <alignment vertical="center"/>
    </xf>
    <xf numFmtId="166" fontId="32" fillId="0" borderId="9" xfId="0" applyNumberFormat="1" applyFont="1" applyBorder="1" applyAlignment="1">
      <alignment horizontal="center"/>
    </xf>
    <xf numFmtId="15" fontId="2" fillId="2" borderId="0" xfId="0" applyNumberFormat="1" applyFont="1" applyFill="1" applyAlignment="1">
      <alignment horizontal="left" vertical="center"/>
    </xf>
    <xf numFmtId="0" fontId="33" fillId="0" borderId="27" xfId="0" applyFont="1" applyBorder="1" applyAlignment="1">
      <alignment horizontal="left" vertical="center"/>
    </xf>
    <xf numFmtId="165" fontId="2" fillId="0" borderId="24" xfId="0" applyNumberFormat="1" applyFont="1" applyBorder="1" applyAlignment="1">
      <alignment horizontal="center" vertical="center"/>
    </xf>
    <xf numFmtId="15" fontId="2" fillId="0" borderId="15" xfId="0" applyNumberFormat="1" applyFont="1" applyBorder="1" applyAlignment="1">
      <alignment horizontal="center"/>
    </xf>
    <xf numFmtId="0" fontId="32" fillId="0" borderId="16" xfId="0" applyFont="1" applyBorder="1" applyAlignment="1">
      <alignment horizontal="center"/>
    </xf>
    <xf numFmtId="0" fontId="32" fillId="0" borderId="22" xfId="0" applyFont="1" applyBorder="1" applyAlignment="1">
      <alignment horizontal="center" vertical="center"/>
    </xf>
    <xf numFmtId="0" fontId="30" fillId="0" borderId="8" xfId="0" applyFont="1" applyBorder="1" applyAlignment="1">
      <alignment horizontal="left" vertical="center"/>
    </xf>
    <xf numFmtId="0" fontId="30" fillId="3" borderId="0" xfId="0" applyFont="1" applyFill="1" applyAlignment="1">
      <alignment horizontal="center"/>
    </xf>
    <xf numFmtId="165" fontId="32" fillId="3" borderId="1" xfId="0" applyNumberFormat="1" applyFont="1" applyFill="1" applyBorder="1" applyAlignment="1">
      <alignment horizontal="center"/>
    </xf>
    <xf numFmtId="0" fontId="11" fillId="0" borderId="3" xfId="0" applyFont="1" applyBorder="1" applyAlignment="1">
      <alignment wrapText="1"/>
    </xf>
    <xf numFmtId="0" fontId="11" fillId="3" borderId="3" xfId="0" applyFont="1" applyFill="1" applyBorder="1" applyAlignment="1">
      <alignment wrapText="1"/>
    </xf>
    <xf numFmtId="0" fontId="31" fillId="0" borderId="3" xfId="0" applyFont="1" applyBorder="1" applyAlignment="1">
      <alignment wrapText="1"/>
    </xf>
    <xf numFmtId="0" fontId="25" fillId="8" borderId="2" xfId="0" applyFont="1" applyFill="1" applyBorder="1" applyAlignment="1">
      <alignment horizontal="center" vertical="center" wrapText="1"/>
    </xf>
    <xf numFmtId="0" fontId="17" fillId="0" borderId="3" xfId="0" applyFont="1" applyBorder="1" applyAlignment="1">
      <alignment horizontal="center"/>
    </xf>
    <xf numFmtId="0" fontId="6" fillId="3" borderId="3" xfId="0" applyFont="1" applyFill="1" applyBorder="1" applyAlignment="1">
      <alignment horizontal="center"/>
    </xf>
    <xf numFmtId="0" fontId="41" fillId="0" borderId="3" xfId="0" applyFont="1" applyBorder="1" applyAlignment="1">
      <alignment horizontal="center"/>
    </xf>
    <xf numFmtId="0" fontId="30" fillId="0" borderId="10" xfId="0" applyFont="1" applyBorder="1" applyAlignment="1">
      <alignment horizontal="left" vertical="center"/>
    </xf>
    <xf numFmtId="0" fontId="42" fillId="0" borderId="0" xfId="0" applyFont="1"/>
    <xf numFmtId="0" fontId="42" fillId="0" borderId="3" xfId="0" applyFont="1" applyBorder="1"/>
    <xf numFmtId="166" fontId="5" fillId="0" borderId="19" xfId="0" applyNumberFormat="1" applyFont="1" applyBorder="1" applyAlignment="1">
      <alignment horizontal="center"/>
    </xf>
    <xf numFmtId="166" fontId="5" fillId="0" borderId="27" xfId="0" applyNumberFormat="1" applyFont="1" applyBorder="1" applyAlignment="1">
      <alignment horizontal="center"/>
    </xf>
    <xf numFmtId="1" fontId="30" fillId="0" borderId="3" xfId="0" applyNumberFormat="1" applyFont="1" applyBorder="1" applyAlignment="1">
      <alignment horizontal="center" vertical="center"/>
    </xf>
    <xf numFmtId="0" fontId="43" fillId="0" borderId="3" xfId="0" applyFont="1" applyBorder="1"/>
    <xf numFmtId="0" fontId="32" fillId="0" borderId="2" xfId="0" applyFont="1" applyBorder="1" applyAlignment="1">
      <alignment horizontal="center" vertical="center"/>
    </xf>
    <xf numFmtId="0" fontId="32" fillId="0" borderId="11" xfId="0" applyFont="1" applyBorder="1" applyAlignment="1">
      <alignment horizontal="left" vertical="center"/>
    </xf>
    <xf numFmtId="0" fontId="30" fillId="0" borderId="15" xfId="0" applyFont="1" applyBorder="1" applyAlignment="1">
      <alignment vertical="center"/>
    </xf>
    <xf numFmtId="0" fontId="35" fillId="4" borderId="11" xfId="0" applyFont="1" applyFill="1" applyBorder="1" applyAlignment="1">
      <alignment wrapText="1"/>
    </xf>
    <xf numFmtId="0" fontId="30" fillId="0" borderId="12" xfId="0" applyFont="1" applyBorder="1" applyAlignment="1">
      <alignment horizontal="center" vertical="center"/>
    </xf>
    <xf numFmtId="0" fontId="35" fillId="0" borderId="3" xfId="0" applyFont="1" applyBorder="1" applyAlignment="1">
      <alignment horizontal="left"/>
    </xf>
    <xf numFmtId="0" fontId="30" fillId="0" borderId="4" xfId="0" applyFont="1" applyBorder="1" applyAlignment="1">
      <alignment vertical="center"/>
    </xf>
    <xf numFmtId="0" fontId="2" fillId="0" borderId="30" xfId="0" applyFont="1" applyBorder="1" applyAlignment="1">
      <alignment horizontal="left" vertical="center"/>
    </xf>
    <xf numFmtId="15" fontId="30" fillId="2" borderId="6" xfId="0" applyNumberFormat="1" applyFont="1" applyFill="1" applyBorder="1" applyAlignment="1">
      <alignment horizontal="left" vertical="center"/>
    </xf>
    <xf numFmtId="0" fontId="32" fillId="0" borderId="2" xfId="0" applyFont="1" applyBorder="1" applyAlignment="1">
      <alignment horizontal="left" vertical="center"/>
    </xf>
    <xf numFmtId="0" fontId="32" fillId="0" borderId="17" xfId="0" applyFont="1" applyBorder="1" applyAlignment="1">
      <alignment horizontal="left" vertical="center"/>
    </xf>
    <xf numFmtId="0" fontId="31" fillId="0" borderId="2" xfId="0" applyFont="1" applyBorder="1" applyAlignment="1">
      <alignment wrapText="1"/>
    </xf>
    <xf numFmtId="0" fontId="32" fillId="0" borderId="24" xfId="0" applyFont="1" applyBorder="1" applyAlignment="1">
      <alignment horizontal="center"/>
    </xf>
    <xf numFmtId="0" fontId="31" fillId="0" borderId="2" xfId="0" applyFont="1" applyBorder="1"/>
    <xf numFmtId="0" fontId="6" fillId="0" borderId="18" xfId="0" applyFont="1" applyBorder="1"/>
    <xf numFmtId="0" fontId="31" fillId="0" borderId="4" xfId="0" applyFont="1" applyBorder="1"/>
    <xf numFmtId="0" fontId="31" fillId="3" borderId="3" xfId="0" applyFont="1" applyFill="1" applyBorder="1" applyAlignment="1">
      <alignment wrapText="1"/>
    </xf>
    <xf numFmtId="0" fontId="31" fillId="0" borderId="12" xfId="0" applyFont="1" applyBorder="1"/>
    <xf numFmtId="0" fontId="32" fillId="0" borderId="13" xfId="0" applyFont="1" applyBorder="1"/>
    <xf numFmtId="0" fontId="32" fillId="0" borderId="13" xfId="0" applyFont="1" applyBorder="1" applyAlignment="1">
      <alignment horizontal="center"/>
    </xf>
    <xf numFmtId="0" fontId="32" fillId="0" borderId="23" xfId="0" applyFont="1" applyBorder="1"/>
    <xf numFmtId="0" fontId="32" fillId="0" borderId="17" xfId="0" applyFont="1" applyBorder="1" applyAlignment="1">
      <alignment horizontal="center"/>
    </xf>
    <xf numFmtId="0" fontId="30" fillId="0" borderId="4" xfId="0" applyFont="1" applyBorder="1" applyAlignment="1">
      <alignment horizontal="left" vertical="center"/>
    </xf>
    <xf numFmtId="0" fontId="30" fillId="0" borderId="13" xfId="0" applyFont="1" applyBorder="1" applyAlignment="1">
      <alignment horizontal="left" vertical="center"/>
    </xf>
    <xf numFmtId="15" fontId="30" fillId="2" borderId="19" xfId="0" applyNumberFormat="1" applyFont="1" applyFill="1" applyBorder="1" applyAlignment="1">
      <alignment horizontal="left" vertical="center"/>
    </xf>
    <xf numFmtId="0" fontId="44" fillId="0" borderId="0" xfId="0" applyFont="1"/>
    <xf numFmtId="166" fontId="2" fillId="3" borderId="0" xfId="0" applyNumberFormat="1" applyFont="1" applyFill="1" applyAlignment="1">
      <alignment vertical="center"/>
    </xf>
    <xf numFmtId="15" fontId="30" fillId="0" borderId="23" xfId="0" applyNumberFormat="1" applyFont="1" applyBorder="1" applyAlignment="1">
      <alignment horizontal="center" vertical="center"/>
    </xf>
    <xf numFmtId="0" fontId="32" fillId="0" borderId="10" xfId="0" applyFont="1" applyBorder="1" applyAlignment="1">
      <alignment horizontal="left" vertical="center"/>
    </xf>
    <xf numFmtId="0" fontId="30" fillId="0" borderId="13" xfId="0" applyFont="1" applyBorder="1" applyAlignment="1">
      <alignment vertical="center"/>
    </xf>
    <xf numFmtId="0" fontId="36" fillId="4" borderId="2" xfId="0" applyFont="1" applyFill="1" applyBorder="1" applyAlignment="1">
      <alignment wrapText="1"/>
    </xf>
    <xf numFmtId="15" fontId="30" fillId="0" borderId="22" xfId="0" applyNumberFormat="1" applyFont="1" applyBorder="1" applyAlignment="1">
      <alignment horizontal="center" vertical="center"/>
    </xf>
    <xf numFmtId="0" fontId="45" fillId="0" borderId="3" xfId="0" applyFont="1" applyBorder="1"/>
    <xf numFmtId="165" fontId="30" fillId="0" borderId="16" xfId="0" applyNumberFormat="1" applyFont="1" applyBorder="1" applyAlignment="1">
      <alignment vertical="center"/>
    </xf>
    <xf numFmtId="15" fontId="32" fillId="0" borderId="2" xfId="0" applyNumberFormat="1" applyFont="1" applyBorder="1" applyAlignment="1">
      <alignment horizontal="center" vertical="center"/>
    </xf>
    <xf numFmtId="1" fontId="30" fillId="0" borderId="2" xfId="0" applyNumberFormat="1" applyFont="1" applyBorder="1" applyAlignment="1">
      <alignment vertical="center"/>
    </xf>
    <xf numFmtId="0" fontId="32" fillId="0" borderId="2" xfId="0" applyFont="1" applyBorder="1" applyAlignment="1">
      <alignment horizontal="center"/>
    </xf>
    <xf numFmtId="166" fontId="30" fillId="0" borderId="2" xfId="0" applyNumberFormat="1" applyFont="1" applyBorder="1" applyAlignment="1">
      <alignment vertical="center"/>
    </xf>
    <xf numFmtId="166" fontId="32" fillId="0" borderId="2" xfId="0" applyNumberFormat="1" applyFont="1" applyBorder="1" applyAlignment="1">
      <alignment horizontal="center"/>
    </xf>
    <xf numFmtId="166" fontId="30" fillId="3" borderId="2" xfId="0" applyNumberFormat="1" applyFont="1" applyFill="1" applyBorder="1" applyAlignment="1">
      <alignment vertical="center"/>
    </xf>
    <xf numFmtId="165" fontId="30" fillId="0" borderId="2" xfId="0" applyNumberFormat="1" applyFont="1" applyBorder="1" applyAlignment="1">
      <alignment horizontal="center" vertical="center"/>
    </xf>
    <xf numFmtId="15" fontId="30" fillId="2" borderId="5" xfId="0" applyNumberFormat="1" applyFont="1" applyFill="1" applyBorder="1" applyAlignment="1">
      <alignment horizontal="left" vertical="center"/>
    </xf>
    <xf numFmtId="15" fontId="32" fillId="0" borderId="11" xfId="0" applyNumberFormat="1" applyFont="1" applyBorder="1" applyAlignment="1">
      <alignment horizontal="center" vertical="center"/>
    </xf>
    <xf numFmtId="1" fontId="30" fillId="0" borderId="11" xfId="0" applyNumberFormat="1" applyFont="1" applyBorder="1" applyAlignment="1">
      <alignment vertical="center"/>
    </xf>
    <xf numFmtId="0" fontId="30" fillId="0" borderId="11" xfId="0" applyFont="1" applyBorder="1" applyAlignment="1">
      <alignment vertical="center"/>
    </xf>
    <xf numFmtId="0" fontId="30" fillId="0" borderId="15" xfId="0" applyFont="1" applyBorder="1" applyAlignment="1">
      <alignment horizontal="center" vertical="center"/>
    </xf>
    <xf numFmtId="0" fontId="31" fillId="3" borderId="8" xfId="0" applyFont="1" applyFill="1" applyBorder="1"/>
    <xf numFmtId="0" fontId="32" fillId="0" borderId="12" xfId="0" applyFont="1" applyBorder="1" applyAlignment="1">
      <alignment horizontal="center"/>
    </xf>
    <xf numFmtId="0" fontId="32" fillId="0" borderId="15" xfId="0" applyFont="1" applyBorder="1" applyAlignment="1">
      <alignment horizontal="center" vertical="center"/>
    </xf>
    <xf numFmtId="0" fontId="30" fillId="0" borderId="5" xfId="0" applyFont="1" applyBorder="1" applyAlignment="1">
      <alignment horizontal="center" vertical="center"/>
    </xf>
    <xf numFmtId="0" fontId="32" fillId="0" borderId="18" xfId="0" applyFont="1" applyBorder="1" applyAlignment="1">
      <alignment horizontal="left" vertical="center"/>
    </xf>
    <xf numFmtId="0" fontId="30" fillId="0" borderId="12" xfId="0" applyFont="1" applyBorder="1" applyAlignment="1">
      <alignment vertical="center"/>
    </xf>
    <xf numFmtId="0" fontId="32" fillId="0" borderId="11" xfId="0" applyFont="1" applyBorder="1" applyAlignment="1">
      <alignment horizontal="center"/>
    </xf>
    <xf numFmtId="166" fontId="32" fillId="0" borderId="11" xfId="0" applyNumberFormat="1" applyFont="1" applyBorder="1" applyAlignment="1">
      <alignment horizontal="center"/>
    </xf>
    <xf numFmtId="0" fontId="31" fillId="0" borderId="1" xfId="0" applyFont="1" applyBorder="1" applyAlignment="1">
      <alignment horizontal="left" wrapText="1"/>
    </xf>
    <xf numFmtId="0" fontId="30" fillId="3" borderId="1" xfId="0" applyFont="1" applyFill="1" applyBorder="1" applyAlignment="1">
      <alignment horizontal="left" vertical="center"/>
    </xf>
    <xf numFmtId="0" fontId="2" fillId="0" borderId="12" xfId="0" applyFont="1" applyBorder="1" applyAlignment="1">
      <alignment vertical="center"/>
    </xf>
    <xf numFmtId="166" fontId="5" fillId="0" borderId="11" xfId="0" applyNumberFormat="1" applyFont="1" applyBorder="1" applyAlignment="1">
      <alignment horizontal="center"/>
    </xf>
    <xf numFmtId="0" fontId="2" fillId="0" borderId="14" xfId="0" applyFont="1" applyBorder="1" applyAlignment="1">
      <alignment horizontal="center" vertical="center"/>
    </xf>
    <xf numFmtId="0" fontId="5" fillId="0" borderId="14" xfId="0" applyFont="1" applyBorder="1" applyAlignment="1">
      <alignment horizontal="center" vertical="center"/>
    </xf>
    <xf numFmtId="0" fontId="5" fillId="0" borderId="30" xfId="0" applyFont="1" applyBorder="1" applyAlignment="1">
      <alignment horizontal="center" vertical="center"/>
    </xf>
    <xf numFmtId="166" fontId="2" fillId="3" borderId="15" xfId="0" applyNumberFormat="1" applyFont="1" applyFill="1" applyBorder="1" applyAlignment="1">
      <alignment vertical="center"/>
    </xf>
    <xf numFmtId="165" fontId="2" fillId="0" borderId="12" xfId="0" applyNumberFormat="1" applyFont="1" applyBorder="1" applyAlignment="1">
      <alignment horizontal="center" vertical="center"/>
    </xf>
    <xf numFmtId="15" fontId="5" fillId="0" borderId="30" xfId="0" applyNumberFormat="1" applyFont="1" applyBorder="1" applyAlignment="1">
      <alignment horizontal="center" vertical="center"/>
    </xf>
    <xf numFmtId="15" fontId="2" fillId="0" borderId="12" xfId="0" applyNumberFormat="1" applyFont="1" applyBorder="1" applyAlignment="1">
      <alignment vertical="center"/>
    </xf>
    <xf numFmtId="166" fontId="2" fillId="3" borderId="10" xfId="0" applyNumberFormat="1" applyFont="1" applyFill="1" applyBorder="1" applyAlignment="1">
      <alignment horizontal="center" vertical="center"/>
    </xf>
    <xf numFmtId="0" fontId="31" fillId="3" borderId="13" xfId="0" applyFont="1" applyFill="1" applyBorder="1"/>
    <xf numFmtId="0" fontId="32" fillId="0" borderId="30" xfId="0" applyFont="1" applyBorder="1" applyAlignment="1">
      <alignment horizontal="center" vertical="center"/>
    </xf>
    <xf numFmtId="0" fontId="32" fillId="0" borderId="3" xfId="0" applyFont="1" applyBorder="1" applyAlignment="1">
      <alignment wrapText="1"/>
    </xf>
    <xf numFmtId="0" fontId="30" fillId="0" borderId="15" xfId="0" applyFont="1" applyBorder="1" applyAlignment="1">
      <alignment horizontal="left" vertical="center"/>
    </xf>
    <xf numFmtId="0" fontId="45" fillId="14" borderId="3" xfId="0" applyFont="1" applyFill="1" applyBorder="1"/>
    <xf numFmtId="15" fontId="30" fillId="0" borderId="1" xfId="0" applyNumberFormat="1" applyFont="1" applyBorder="1" applyAlignment="1">
      <alignment horizontal="center" vertical="center" indent="1"/>
    </xf>
    <xf numFmtId="15" fontId="30" fillId="0" borderId="22" xfId="0" applyNumberFormat="1" applyFont="1" applyBorder="1" applyAlignment="1">
      <alignment vertical="center"/>
    </xf>
    <xf numFmtId="166" fontId="30" fillId="3" borderId="6" xfId="0" applyNumberFormat="1" applyFont="1" applyFill="1" applyBorder="1" applyAlignment="1">
      <alignment vertical="center"/>
    </xf>
    <xf numFmtId="0" fontId="33" fillId="0" borderId="22" xfId="0" applyFont="1" applyBorder="1" applyAlignment="1">
      <alignment horizontal="left" vertical="center"/>
    </xf>
    <xf numFmtId="0" fontId="30" fillId="3" borderId="3" xfId="0" applyFont="1" applyFill="1" applyBorder="1" applyAlignment="1">
      <alignment horizontal="center"/>
    </xf>
    <xf numFmtId="0" fontId="30" fillId="0" borderId="23" xfId="0" applyFont="1" applyBorder="1" applyAlignment="1">
      <alignment horizontal="left" vertical="center"/>
    </xf>
    <xf numFmtId="166" fontId="2" fillId="0" borderId="8" xfId="0" applyNumberFormat="1" applyFont="1" applyBorder="1" applyAlignment="1">
      <alignment horizontal="center" vertical="center"/>
    </xf>
    <xf numFmtId="0" fontId="0" fillId="0" borderId="0" xfId="0" pivotButton="1"/>
    <xf numFmtId="0" fontId="0" fillId="0" borderId="0" xfId="0" applyAlignment="1">
      <alignment horizontal="left"/>
    </xf>
    <xf numFmtId="0" fontId="0" fillId="17" borderId="0" xfId="0" applyFill="1" applyAlignment="1">
      <alignment horizontal="center"/>
    </xf>
    <xf numFmtId="0" fontId="0" fillId="17" borderId="0" xfId="0" applyFill="1"/>
    <xf numFmtId="0" fontId="46" fillId="17" borderId="0" xfId="0" applyFont="1" applyFill="1" applyAlignment="1">
      <alignment horizontal="center"/>
    </xf>
    <xf numFmtId="0" fontId="0" fillId="17" borderId="0" xfId="0" applyFill="1" applyAlignment="1">
      <alignment horizontal="center"/>
    </xf>
    <xf numFmtId="0" fontId="48" fillId="16" borderId="0" xfId="0" applyFont="1" applyFill="1" applyAlignment="1">
      <alignment horizontal="center"/>
    </xf>
    <xf numFmtId="0" fontId="47" fillId="17" borderId="0" xfId="0" applyFont="1" applyFill="1" applyAlignment="1">
      <alignment horizontal="center"/>
    </xf>
    <xf numFmtId="0" fontId="49" fillId="18" borderId="0" xfId="0" applyFont="1" applyFill="1" applyAlignment="1">
      <alignment horizontal="center"/>
    </xf>
    <xf numFmtId="0" fontId="50" fillId="19" borderId="0" xfId="0" applyFont="1" applyFill="1" applyAlignment="1">
      <alignment horizontal="center" vertical="center"/>
    </xf>
    <xf numFmtId="0" fontId="50" fillId="20" borderId="0" xfId="0" applyFont="1" applyFill="1" applyAlignment="1">
      <alignment horizontal="center" vertical="center"/>
    </xf>
    <xf numFmtId="0" fontId="50" fillId="21" borderId="0" xfId="0" applyFont="1" applyFill="1" applyAlignment="1">
      <alignment horizontal="center" vertical="center"/>
    </xf>
    <xf numFmtId="0" fontId="50" fillId="22" borderId="0" xfId="0" applyFont="1" applyFill="1" applyAlignment="1">
      <alignment horizontal="center" vertical="center"/>
    </xf>
    <xf numFmtId="0" fontId="50" fillId="23" borderId="0" xfId="0" applyFont="1" applyFill="1" applyAlignment="1">
      <alignment horizontal="center" vertical="center"/>
    </xf>
    <xf numFmtId="1" fontId="51" fillId="24" borderId="0" xfId="0" applyNumberFormat="1" applyFont="1" applyFill="1" applyAlignment="1">
      <alignment horizontal="center" vertical="center"/>
    </xf>
    <xf numFmtId="171" fontId="51" fillId="24" borderId="0" xfId="0" applyNumberFormat="1" applyFont="1" applyFill="1" applyAlignment="1">
      <alignment horizontal="center" vertical="center"/>
    </xf>
    <xf numFmtId="172" fontId="51" fillId="24" borderId="0" xfId="0" applyNumberFormat="1" applyFont="1" applyFill="1" applyAlignment="1">
      <alignment horizontal="center" vertical="center"/>
    </xf>
    <xf numFmtId="0" fontId="0" fillId="0" borderId="0" xfId="0" applyNumberFormat="1"/>
    <xf numFmtId="10" fontId="2" fillId="0" borderId="0" xfId="0" applyNumberFormat="1" applyFont="1" applyAlignment="1">
      <alignment vertical="center"/>
    </xf>
    <xf numFmtId="165" fontId="2" fillId="0" borderId="23" xfId="0" applyNumberFormat="1" applyFont="1" applyBorder="1" applyAlignment="1">
      <alignment vertical="center"/>
    </xf>
    <xf numFmtId="165" fontId="30" fillId="0" borderId="23" xfId="0" applyNumberFormat="1" applyFont="1" applyBorder="1" applyAlignment="1">
      <alignment vertical="center"/>
    </xf>
    <xf numFmtId="165" fontId="2" fillId="3" borderId="23" xfId="0" applyNumberFormat="1" applyFont="1" applyFill="1" applyBorder="1" applyAlignment="1">
      <alignment vertical="center"/>
    </xf>
    <xf numFmtId="165" fontId="3" fillId="0" borderId="23" xfId="0" applyNumberFormat="1" applyFont="1" applyBorder="1" applyAlignment="1">
      <alignment vertical="center"/>
    </xf>
    <xf numFmtId="165" fontId="2" fillId="0" borderId="19" xfId="0" applyNumberFormat="1" applyFont="1" applyBorder="1" applyAlignment="1">
      <alignment vertical="center"/>
    </xf>
    <xf numFmtId="165" fontId="2" fillId="0" borderId="27" xfId="0" applyNumberFormat="1" applyFont="1" applyBorder="1" applyAlignment="1">
      <alignment vertical="center"/>
    </xf>
    <xf numFmtId="165" fontId="2" fillId="3" borderId="10" xfId="0" applyNumberFormat="1" applyFont="1" applyFill="1" applyBorder="1" applyAlignment="1">
      <alignment vertical="center"/>
    </xf>
    <xf numFmtId="165" fontId="2" fillId="0" borderId="26" xfId="0" applyNumberFormat="1" applyFont="1" applyBorder="1" applyAlignment="1">
      <alignment vertical="center"/>
    </xf>
    <xf numFmtId="165" fontId="2" fillId="0" borderId="20" xfId="0" applyNumberFormat="1" applyFont="1" applyBorder="1" applyAlignment="1">
      <alignment vertical="center"/>
    </xf>
    <xf numFmtId="165" fontId="2" fillId="0" borderId="14" xfId="0" applyNumberFormat="1" applyFont="1" applyBorder="1" applyAlignment="1">
      <alignment vertical="center"/>
    </xf>
    <xf numFmtId="165" fontId="30" fillId="0" borderId="10" xfId="0" applyNumberFormat="1" applyFont="1" applyBorder="1" applyAlignment="1">
      <alignment vertical="center"/>
    </xf>
    <xf numFmtId="165" fontId="30" fillId="0" borderId="14" xfId="0" applyNumberFormat="1" applyFont="1" applyBorder="1" applyAlignment="1">
      <alignment vertical="center"/>
    </xf>
    <xf numFmtId="165" fontId="2" fillId="0" borderId="15" xfId="0" applyNumberFormat="1" applyFont="1" applyBorder="1" applyAlignment="1">
      <alignment vertical="center"/>
    </xf>
    <xf numFmtId="165" fontId="30" fillId="0" borderId="19" xfId="0" applyNumberFormat="1" applyFont="1" applyBorder="1" applyAlignment="1">
      <alignment vertical="center"/>
    </xf>
    <xf numFmtId="165" fontId="2" fillId="0" borderId="7" xfId="0" applyNumberFormat="1" applyFont="1" applyBorder="1" applyAlignment="1">
      <alignment vertical="center"/>
    </xf>
    <xf numFmtId="165" fontId="30" fillId="0" borderId="13" xfId="0" applyNumberFormat="1" applyFont="1" applyBorder="1" applyAlignment="1">
      <alignment vertical="center"/>
    </xf>
    <xf numFmtId="165" fontId="2" fillId="0" borderId="17" xfId="0" applyNumberFormat="1" applyFont="1" applyBorder="1" applyAlignment="1">
      <alignment vertical="center"/>
    </xf>
    <xf numFmtId="165" fontId="30" fillId="0" borderId="17" xfId="0" applyNumberFormat="1" applyFont="1" applyBorder="1" applyAlignment="1">
      <alignment vertical="center"/>
    </xf>
    <xf numFmtId="165" fontId="2" fillId="0" borderId="0" xfId="0" applyNumberFormat="1" applyFont="1" applyBorder="1" applyAlignment="1">
      <alignment vertical="center"/>
    </xf>
    <xf numFmtId="165" fontId="2" fillId="0" borderId="18" xfId="0" applyNumberFormat="1" applyFont="1" applyBorder="1" applyAlignment="1">
      <alignment vertical="center"/>
    </xf>
    <xf numFmtId="165" fontId="30" fillId="0" borderId="15" xfId="0" applyNumberFormat="1" applyFont="1" applyBorder="1" applyAlignment="1">
      <alignment vertical="center"/>
    </xf>
    <xf numFmtId="10" fontId="2" fillId="0" borderId="1" xfId="0" applyNumberFormat="1" applyFont="1" applyBorder="1" applyAlignment="1">
      <alignment vertical="center"/>
    </xf>
    <xf numFmtId="2" fontId="2" fillId="0" borderId="1" xfId="0" applyNumberFormat="1" applyFont="1" applyBorder="1" applyAlignment="1">
      <alignment vertical="center"/>
    </xf>
    <xf numFmtId="0" fontId="53" fillId="19" borderId="0" xfId="0" applyFont="1" applyFill="1" applyAlignment="1">
      <alignment horizontal="center"/>
    </xf>
    <xf numFmtId="0" fontId="0" fillId="25" borderId="0" xfId="0" applyFill="1"/>
    <xf numFmtId="0" fontId="0" fillId="3" borderId="0" xfId="0" applyFill="1" applyAlignment="1">
      <alignment horizontal="center"/>
    </xf>
    <xf numFmtId="0" fontId="52" fillId="26" borderId="1" xfId="0" applyFont="1" applyFill="1" applyBorder="1" applyAlignment="1">
      <alignment horizontal="center" vertical="center"/>
    </xf>
    <xf numFmtId="0" fontId="52" fillId="26" borderId="1" xfId="0" applyFont="1" applyFill="1" applyBorder="1" applyAlignment="1">
      <alignment horizontal="center" vertical="center"/>
    </xf>
    <xf numFmtId="0" fontId="52" fillId="26" borderId="1" xfId="0" applyFont="1" applyFill="1" applyBorder="1" applyAlignment="1">
      <alignment vertical="center"/>
    </xf>
    <xf numFmtId="0" fontId="0" fillId="27" borderId="1" xfId="0" applyFill="1" applyBorder="1"/>
    <xf numFmtId="0" fontId="52" fillId="26" borderId="23" xfId="0" applyFont="1" applyFill="1" applyBorder="1" applyAlignment="1">
      <alignment horizontal="center" vertical="center"/>
    </xf>
    <xf numFmtId="0" fontId="52" fillId="26" borderId="21" xfId="0" applyFont="1" applyFill="1" applyBorder="1" applyAlignment="1">
      <alignment horizontal="center" vertical="center"/>
    </xf>
    <xf numFmtId="0" fontId="54" fillId="28" borderId="31" xfId="0" applyFont="1" applyFill="1" applyBorder="1" applyAlignment="1">
      <alignment horizontal="left" vertical="center" wrapText="1"/>
    </xf>
    <xf numFmtId="0" fontId="52" fillId="26" borderId="20" xfId="0" applyFont="1" applyFill="1" applyBorder="1" applyAlignment="1">
      <alignment horizontal="center" vertical="center"/>
    </xf>
    <xf numFmtId="0" fontId="52" fillId="26" borderId="25" xfId="0" applyFont="1" applyFill="1" applyBorder="1" applyAlignment="1">
      <alignment horizontal="center" vertical="center"/>
    </xf>
    <xf numFmtId="0" fontId="52" fillId="26" borderId="32" xfId="0" applyFont="1" applyFill="1" applyBorder="1" applyAlignment="1">
      <alignment vertical="center"/>
    </xf>
    <xf numFmtId="0" fontId="52" fillId="26" borderId="24" xfId="0" applyFont="1" applyFill="1" applyBorder="1" applyAlignment="1">
      <alignment vertical="center"/>
    </xf>
    <xf numFmtId="0" fontId="52" fillId="26" borderId="19" xfId="0" applyFont="1" applyFill="1" applyBorder="1" applyAlignment="1">
      <alignment horizontal="center" vertical="center"/>
    </xf>
    <xf numFmtId="0" fontId="0" fillId="3" borderId="0" xfId="0" applyFill="1" applyAlignment="1"/>
  </cellXfs>
  <cellStyles count="3">
    <cellStyle name="Comma 2" xfId="2" xr:uid="{C06F0E3F-2C97-4D6F-85A8-3EBC2488CE0A}"/>
    <cellStyle name="Normal" xfId="0" builtinId="0"/>
    <cellStyle name="Normal 2" xfId="1" xr:uid="{498FAD7F-00F6-4317-92C1-AE50ECEA376E}"/>
  </cellStyles>
  <dxfs count="381">
    <dxf>
      <font>
        <color rgb="FFFF0000"/>
      </font>
    </dxf>
    <dxf>
      <font>
        <color rgb="FFFF0000"/>
      </font>
    </dxf>
    <dxf>
      <font>
        <color rgb="FFFF0000"/>
      </font>
    </dxf>
    <dxf>
      <font>
        <color rgb="FFFF0000"/>
      </font>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dxf>
    <dxf>
      <font>
        <color rgb="FFFF0000"/>
      </font>
    </dxf>
    <dxf>
      <font>
        <color rgb="FFFF0000"/>
      </font>
    </dxf>
    <dxf>
      <font>
        <color rgb="FFFF0000"/>
      </font>
    </dxf>
    <dxf>
      <font>
        <color rgb="FFFF0000"/>
      </font>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dxf>
    <dxf>
      <font>
        <b val="0"/>
        <i val="0"/>
        <strike val="0"/>
        <condense val="0"/>
        <extend val="0"/>
        <outline val="0"/>
        <shadow val="0"/>
        <u val="none"/>
        <vertAlign val="baseline"/>
        <sz val="10"/>
        <color theme="1"/>
        <name val="Calibri"/>
        <family val="2"/>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Calibri"/>
        <family val="2"/>
        <scheme val="none"/>
      </font>
      <numFmt numFmtId="2" formatCode="0.00"/>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Calibri"/>
        <family val="2"/>
        <scheme val="none"/>
      </font>
      <numFmt numFmtId="14" formatCode="0.00%"/>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Calibri"/>
        <family val="2"/>
        <scheme val="none"/>
      </font>
      <numFmt numFmtId="14" formatCode="0.00%"/>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0"/>
        <color rgb="FFFFFFFF"/>
        <name val="Calibri"/>
        <family val="2"/>
        <scheme val="none"/>
      </font>
      <fill>
        <patternFill patternType="solid">
          <fgColor rgb="FF000000"/>
          <bgColor rgb="FF0070C0"/>
        </patternFill>
      </fill>
      <alignment horizontal="general"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0"/>
        <color theme="1"/>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0"/>
        <color theme="1"/>
        <name val="Calibri"/>
        <family val="2"/>
        <scheme val="none"/>
      </font>
      <numFmt numFmtId="165" formatCode="_ [$₹-4009]\ * #,##0.00_ ;_ [$₹-4009]\ * \-#,##0.00_ ;_ [$₹-4009]\ * &quot;-&quot;??_ ;_ @_ "/>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theme="1"/>
        <name val="Calibri"/>
        <family val="2"/>
        <scheme val="none"/>
      </font>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Calibri"/>
        <family val="2"/>
        <scheme val="none"/>
      </font>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Calibri"/>
        <family val="2"/>
        <scheme val="none"/>
      </font>
      <numFmt numFmtId="165" formatCode="_ [$₹-4009]\ * #,##0.00_ ;_ [$₹-4009]\ * \-#,##0.00_ ;_ [$₹-4009]\ * &quot;-&quot;??_ ;_ @_ "/>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Calibri"/>
        <family val="2"/>
        <scheme val="none"/>
      </font>
      <numFmt numFmtId="165" formatCode="_ [$₹-4009]\ * #,##0.00_ ;_ [$₹-4009]\ * \-#,##0.00_ ;_ [$₹-4009]\ * &quot;-&quot;??_ ;_ @_ "/>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Calibri"/>
        <family val="2"/>
        <scheme val="none"/>
      </font>
      <numFmt numFmtId="165" formatCode="_ [$₹-4009]\ * #,##0.00_ ;_ [$₹-4009]\ * \-#,##0.00_ ;_ [$₹-4009]\ * &quot;-&quot;??_ ;_ @_ "/>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Calibri"/>
        <family val="2"/>
        <scheme val="none"/>
      </font>
      <numFmt numFmtId="165" formatCode="_ [$₹-4009]\ * #,##0.00_ ;_ [$₹-4009]\ * \-#,##0.00_ ;_ [$₹-4009]\ * &quot;-&quot;??_ ;_ @_ "/>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Calibri"/>
        <family val="2"/>
        <scheme val="none"/>
      </font>
      <numFmt numFmtId="165" formatCode="_ [$₹-4009]\ * #,##0.00_ ;_ [$₹-4009]\ * \-#,##0.00_ ;_ [$₹-4009]\ * &quot;-&quot;??_ ;_ @_ "/>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Calibri"/>
        <family val="2"/>
        <scheme val="none"/>
      </font>
      <numFmt numFmtId="165" formatCode="_ [$₹-4009]\ * #,##0.00_ ;_ [$₹-4009]\ * \-#,##0.00_ ;_ [$₹-4009]\ * &quot;-&quot;??_ ;_ @_ "/>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Calibri"/>
        <family val="2"/>
        <scheme val="none"/>
      </font>
      <numFmt numFmtId="166" formatCode="_-[$$-409]* #,##0.00_ ;_-[$$-409]* \-#,##0.00\ ;_-[$$-409]* &quot;-&quot;??_ ;_-@_ "/>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numFmt numFmtId="20" formatCode="d\-mmm\-yy"/>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numFmt numFmtId="165" formatCode="_ [$₹-4009]\ * #,##0.00_ ;_ [$₹-4009]\ * \-#,##0.00_ ;_ [$₹-4009]\ * &quot;-&quot;??_ ;_ @_ "/>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numFmt numFmtId="166" formatCode="_-[$$-409]* #,##0.00_ ;_-[$$-409]* \-#,##0.00\ ;_-[$$-409]* &quot;-&quot;??_ ;_-@_ "/>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numFmt numFmtId="165" formatCode="_ [$₹-4009]\ * #,##0.00_ ;_ [$₹-4009]\ * \-#,##0.00_ ;_ [$₹-4009]\ * &quot;-&quot;??_ ;_ @_ "/>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numFmt numFmtId="20" formatCode="d\-mmm\-yy"/>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numFmt numFmtId="1" formatCode="0"/>
      <alignment horizontal="general" vertical="center" textRotation="0" wrapText="0" indent="0" justifyLastLine="0" shrinkToFit="0" readingOrder="0"/>
      <border diagonalUp="0" diagonalDown="0">
        <left/>
        <right style="thin">
          <color indexed="64"/>
        </right>
        <top style="thin">
          <color indexed="64"/>
        </top>
        <bottom/>
        <vertical/>
        <horizontal/>
      </border>
    </dxf>
    <dxf>
      <font>
        <b val="0"/>
        <i val="0"/>
        <strike val="0"/>
        <condense val="0"/>
        <extend val="0"/>
        <outline val="0"/>
        <shadow val="0"/>
        <u val="none"/>
        <vertAlign val="baseline"/>
        <sz val="10"/>
        <color theme="1"/>
        <name val="Calibri"/>
        <family val="2"/>
        <scheme val="none"/>
      </font>
      <numFmt numFmtId="20" formatCode="d\-mmm\-yy"/>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numFmt numFmtId="20" formatCode="d\-mmm\-yy"/>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0"/>
        <color rgb="FFFFFFFF"/>
        <name val="Calibri"/>
        <family val="2"/>
        <scheme val="none"/>
      </font>
      <fill>
        <patternFill patternType="solid">
          <fgColor rgb="FF000000"/>
          <bgColor rgb="FF00B0F0"/>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numFmt numFmtId="165" formatCode="_ [$₹-4009]\ * #,##0.00_ ;_ [$₹-4009]\ * \-#,##0.00_ ;_ [$₹-4009]\ * &quot;-&quot;??_ ;_ @_ "/>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theme="1"/>
        <name val="Calibri"/>
        <family val="2"/>
        <scheme val="none"/>
      </font>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Calibri"/>
        <family val="2"/>
        <scheme val="none"/>
      </font>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Calibri"/>
        <family val="2"/>
        <scheme val="none"/>
      </font>
      <numFmt numFmtId="165" formatCode="_ [$₹-4009]\ * #,##0.00_ ;_ [$₹-4009]\ * \-#,##0.00_ ;_ [$₹-4009]\ * &quot;-&quot;??_ ;_ @_ "/>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Calibri"/>
        <family val="2"/>
        <scheme val="none"/>
      </font>
      <numFmt numFmtId="165" formatCode="_ [$₹-4009]\ * #,##0.00_ ;_ [$₹-4009]\ * \-#,##0.00_ ;_ [$₹-4009]\ * &quot;-&quot;??_ ;_ @_ "/>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Calibri"/>
        <family val="2"/>
        <scheme val="none"/>
      </font>
      <numFmt numFmtId="165" formatCode="_ [$₹-4009]\ * #,##0.00_ ;_ [$₹-4009]\ * \-#,##0.00_ ;_ [$₹-4009]\ * &quot;-&quot;??_ ;_ @_ "/>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Calibri"/>
        <family val="2"/>
        <scheme val="none"/>
      </font>
      <numFmt numFmtId="165" formatCode="_ [$₹-4009]\ * #,##0.00_ ;_ [$₹-4009]\ * \-#,##0.00_ ;_ [$₹-4009]\ * &quot;-&quot;??_ ;_ @_ "/>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Calibri"/>
        <family val="2"/>
        <scheme val="none"/>
      </font>
      <numFmt numFmtId="165" formatCode="_ [$₹-4009]\ * #,##0.00_ ;_ [$₹-4009]\ * \-#,##0.00_ ;_ [$₹-4009]\ * &quot;-&quot;??_ ;_ @_ "/>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Calibri"/>
        <family val="2"/>
        <scheme val="none"/>
      </font>
      <numFmt numFmtId="165" formatCode="_ [$₹-4009]\ * #,##0.00_ ;_ [$₹-4009]\ * \-#,##0.00_ ;_ [$₹-4009]\ * &quot;-&quot;??_ ;_ @_ "/>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Calibri"/>
        <family val="2"/>
        <scheme val="none"/>
      </font>
      <numFmt numFmtId="166" formatCode="_-[$$-409]* #,##0.00_ ;_-[$$-409]* \-#,##0.00\ ;_-[$$-409]* &quot;-&quot;??_ ;_-@_ "/>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numFmt numFmtId="20" formatCode="d\-mmm\-yy"/>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numFmt numFmtId="165" formatCode="_ [$₹-4009]\ * #,##0.00_ ;_ [$₹-4009]\ * \-#,##0.00_ ;_ [$₹-4009]\ * &quot;-&quot;??_ ;_ @_ "/>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numFmt numFmtId="166" formatCode="_-[$$-409]* #,##0.00_ ;_-[$$-409]* \-#,##0.00\ ;_-[$$-409]* &quot;-&quot;??_ ;_-@_ "/>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numFmt numFmtId="165" formatCode="_ [$₹-4009]\ * #,##0.00_ ;_ [$₹-4009]\ * \-#,##0.00_ ;_ [$₹-4009]\ * &quot;-&quot;??_ ;_ @_ "/>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numFmt numFmtId="20" formatCode="d\-mmm\-yy"/>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numFmt numFmtId="1" formatCode="0"/>
      <alignment horizontal="general" vertical="center" textRotation="0" wrapText="0" indent="0" justifyLastLine="0" shrinkToFit="0" readingOrder="0"/>
      <border diagonalUp="0" diagonalDown="0">
        <left/>
        <right style="thin">
          <color indexed="64"/>
        </right>
        <top style="thin">
          <color indexed="64"/>
        </top>
        <bottom/>
        <vertical/>
        <horizontal/>
      </border>
    </dxf>
    <dxf>
      <font>
        <b val="0"/>
        <i val="0"/>
        <strike val="0"/>
        <condense val="0"/>
        <extend val="0"/>
        <outline val="0"/>
        <shadow val="0"/>
        <u val="none"/>
        <vertAlign val="baseline"/>
        <sz val="10"/>
        <color theme="1"/>
        <name val="Calibri"/>
        <family val="2"/>
        <scheme val="none"/>
      </font>
      <numFmt numFmtId="20" formatCode="d\-mmm\-yy"/>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numFmt numFmtId="20" formatCode="d\-mmm\-yy"/>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0"/>
        <color rgb="FFFFFFFF"/>
        <name val="Calibri"/>
        <family val="2"/>
        <scheme val="none"/>
      </font>
      <fill>
        <patternFill patternType="solid">
          <fgColor rgb="FF000000"/>
          <bgColor rgb="FF00B0F0"/>
        </patternFill>
      </fill>
      <alignment horizontal="center" vertical="center" textRotation="0" wrapText="1" indent="0" justifyLastLine="0" shrinkToFit="0" readingOrder="0"/>
    </dxf>
  </dxfs>
  <tableStyles count="0" defaultTableStyle="TableStyleMedium2" defaultPivotStyle="PivotStyleLight16"/>
  <colors>
    <mruColors>
      <color rgb="FF66FF33"/>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onnections" Target="connection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19" Type="http://schemas.openxmlformats.org/officeDocument/2006/relationships/customXml" Target="../customXml/item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 MANAGEMENT &amp; PRODUCTION PERFORMANCE DASHBOARD.xlsx]PivotTables!PivotTable22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INDUSTRY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PivotTables!$B$125</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cat>
            <c:strRef>
              <c:f>PivotTables!$A$126:$A$136</c:f>
              <c:strCache>
                <c:ptCount val="10"/>
                <c:pt idx="0">
                  <c:v>AEROSPACE</c:v>
                </c:pt>
                <c:pt idx="1">
                  <c:v>AEROSPACE&amp;DEFENCE</c:v>
                </c:pt>
                <c:pt idx="2">
                  <c:v>AUTOMOBILE</c:v>
                </c:pt>
                <c:pt idx="3">
                  <c:v>AUTOMOTIVE</c:v>
                </c:pt>
                <c:pt idx="4">
                  <c:v>DEFENCE</c:v>
                </c:pt>
                <c:pt idx="5">
                  <c:v>INDUSTRIAL</c:v>
                </c:pt>
                <c:pt idx="6">
                  <c:v>MEDICAL</c:v>
                </c:pt>
                <c:pt idx="7">
                  <c:v>SEMICONDUCTOR</c:v>
                </c:pt>
                <c:pt idx="8">
                  <c:v>TELECOM</c:v>
                </c:pt>
                <c:pt idx="9">
                  <c:v>(blank)</c:v>
                </c:pt>
              </c:strCache>
            </c:strRef>
          </c:cat>
          <c:val>
            <c:numRef>
              <c:f>PivotTables!$B$126:$B$136</c:f>
              <c:numCache>
                <c:formatCode>General</c:formatCode>
                <c:ptCount val="10"/>
                <c:pt idx="0">
                  <c:v>1001371.4999999999</c:v>
                </c:pt>
                <c:pt idx="1">
                  <c:v>63018986.789999992</c:v>
                </c:pt>
                <c:pt idx="2">
                  <c:v>1688150</c:v>
                </c:pt>
                <c:pt idx="3">
                  <c:v>16741266.550000001</c:v>
                </c:pt>
                <c:pt idx="4">
                  <c:v>71200.02</c:v>
                </c:pt>
                <c:pt idx="5">
                  <c:v>13335155.602000004</c:v>
                </c:pt>
                <c:pt idx="6">
                  <c:v>404283.74000000005</c:v>
                </c:pt>
                <c:pt idx="7">
                  <c:v>19982714.569999997</c:v>
                </c:pt>
                <c:pt idx="8">
                  <c:v>1595230.93</c:v>
                </c:pt>
                <c:pt idx="9">
                  <c:v>0</c:v>
                </c:pt>
              </c:numCache>
            </c:numRef>
          </c:val>
          <c:extLst>
            <c:ext xmlns:c16="http://schemas.microsoft.com/office/drawing/2014/chart" uri="{C3380CC4-5D6E-409C-BE32-E72D297353CC}">
              <c16:uniqueId val="{00000014-2909-457C-8962-0A66D3705BE0}"/>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5617490569706536"/>
          <c:y val="1.90187834806393E-2"/>
          <c:w val="0.23037971377925651"/>
          <c:h val="0.9028224961263131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 MANAGEMENT &amp; PRODUCTION PERFORMANCE DASHBOARD.xlsx]PivotTables!PivotTable24</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Country Revenue</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PivotTables!$B$140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PivotTables!$A$141:$A$153</c:f>
              <c:strCache>
                <c:ptCount val="12"/>
                <c:pt idx="0">
                  <c:v>BELGIUM</c:v>
                </c:pt>
                <c:pt idx="1">
                  <c:v>GERMANY</c:v>
                </c:pt>
                <c:pt idx="2">
                  <c:v>INDIA</c:v>
                </c:pt>
                <c:pt idx="3">
                  <c:v>IRELAND</c:v>
                </c:pt>
                <c:pt idx="4">
                  <c:v>ISRAEL</c:v>
                </c:pt>
                <c:pt idx="5">
                  <c:v>ISREAL</c:v>
                </c:pt>
                <c:pt idx="6">
                  <c:v>JAPAN</c:v>
                </c:pt>
                <c:pt idx="7">
                  <c:v>MALAYSIA</c:v>
                </c:pt>
                <c:pt idx="8">
                  <c:v>SPAIN</c:v>
                </c:pt>
                <c:pt idx="9">
                  <c:v>UAE</c:v>
                </c:pt>
                <c:pt idx="10">
                  <c:v>USA</c:v>
                </c:pt>
                <c:pt idx="11">
                  <c:v>(blank)</c:v>
                </c:pt>
              </c:strCache>
            </c:strRef>
          </c:cat>
          <c:val>
            <c:numRef>
              <c:f>PivotTables!$B$141:$B$153</c:f>
              <c:numCache>
                <c:formatCode>General</c:formatCode>
                <c:ptCount val="12"/>
                <c:pt idx="0">
                  <c:v>76000</c:v>
                </c:pt>
                <c:pt idx="1">
                  <c:v>375218</c:v>
                </c:pt>
                <c:pt idx="2">
                  <c:v>113460521.02199996</c:v>
                </c:pt>
                <c:pt idx="3">
                  <c:v>10320</c:v>
                </c:pt>
                <c:pt idx="4">
                  <c:v>0</c:v>
                </c:pt>
                <c:pt idx="5">
                  <c:v>0</c:v>
                </c:pt>
                <c:pt idx="6">
                  <c:v>0</c:v>
                </c:pt>
                <c:pt idx="7">
                  <c:v>0</c:v>
                </c:pt>
                <c:pt idx="8">
                  <c:v>0</c:v>
                </c:pt>
                <c:pt idx="9">
                  <c:v>0</c:v>
                </c:pt>
                <c:pt idx="10">
                  <c:v>3916300.6799999997</c:v>
                </c:pt>
                <c:pt idx="11">
                  <c:v>0</c:v>
                </c:pt>
              </c:numCache>
            </c:numRef>
          </c:val>
          <c:extLst>
            <c:ext xmlns:c16="http://schemas.microsoft.com/office/drawing/2014/chart" uri="{C3380CC4-5D6E-409C-BE32-E72D297353CC}">
              <c16:uniqueId val="{00000000-C8C8-481B-B524-56F98A6D4BDA}"/>
            </c:ext>
          </c:extLst>
        </c:ser>
        <c:dLbls>
          <c:showLegendKey val="0"/>
          <c:showVal val="1"/>
          <c:showCatName val="0"/>
          <c:showSerName val="0"/>
          <c:showPercent val="0"/>
          <c:showBubbleSize val="0"/>
        </c:dLbls>
        <c:gapWidth val="150"/>
        <c:axId val="1689633135"/>
        <c:axId val="1689647055"/>
      </c:barChart>
      <c:catAx>
        <c:axId val="16896331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89647055"/>
        <c:crosses val="autoZero"/>
        <c:auto val="1"/>
        <c:lblAlgn val="ctr"/>
        <c:lblOffset val="100"/>
        <c:noMultiLvlLbl val="0"/>
      </c:catAx>
      <c:valAx>
        <c:axId val="1689647055"/>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89633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 MANAGEMENT &amp; PRODUCTION PERFORMANCE DASHBOARD.xlsx]PivotTables!PivotTable25</c:name>
    <c:fmtId val="9"/>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 baseline="0">
                <a:solidFill>
                  <a:schemeClr val="bg1"/>
                </a:solidFill>
                <a:latin typeface="Calibri"/>
              </a:rPr>
              <a:t>Open vs Closed Orders</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lumMod val="95000"/>
                  </a:sysClr>
                </a:solidFill>
              </a:defRPr>
            </a:pPr>
            <a:endParaRPr lang="en-US">
              <a:solidFill>
                <a:schemeClr val="bg1"/>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PivotTables!$B$157</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cat>
            <c:strRef>
              <c:f>PivotTables!$A$158:$A$166</c:f>
              <c:strCache>
                <c:ptCount val="8"/>
                <c:pt idx="0">
                  <c:v>AM-HW-WIP</c:v>
                </c:pt>
                <c:pt idx="1">
                  <c:v>AM-WIP</c:v>
                </c:pt>
                <c:pt idx="2">
                  <c:v>IN PROGRESS</c:v>
                </c:pt>
                <c:pt idx="3">
                  <c:v>PM-WIP</c:v>
                </c:pt>
                <c:pt idx="4">
                  <c:v>PO CLOSED</c:v>
                </c:pt>
                <c:pt idx="5">
                  <c:v>PROD-WIP</c:v>
                </c:pt>
                <c:pt idx="6">
                  <c:v>SCM-WIP</c:v>
                </c:pt>
                <c:pt idx="7">
                  <c:v>TESTING-WIP</c:v>
                </c:pt>
              </c:strCache>
            </c:strRef>
          </c:cat>
          <c:val>
            <c:numRef>
              <c:f>PivotTables!$B$158:$B$166</c:f>
              <c:numCache>
                <c:formatCode>General</c:formatCode>
                <c:ptCount val="8"/>
                <c:pt idx="0">
                  <c:v>0</c:v>
                </c:pt>
                <c:pt idx="1">
                  <c:v>0</c:v>
                </c:pt>
                <c:pt idx="2">
                  <c:v>0</c:v>
                </c:pt>
                <c:pt idx="3">
                  <c:v>0</c:v>
                </c:pt>
                <c:pt idx="4">
                  <c:v>117838359.70199996</c:v>
                </c:pt>
                <c:pt idx="5">
                  <c:v>0</c:v>
                </c:pt>
                <c:pt idx="6">
                  <c:v>0</c:v>
                </c:pt>
                <c:pt idx="7">
                  <c:v>0</c:v>
                </c:pt>
              </c:numCache>
            </c:numRef>
          </c:val>
          <c:extLst>
            <c:ext xmlns:c16="http://schemas.microsoft.com/office/drawing/2014/chart" uri="{C3380CC4-5D6E-409C-BE32-E72D297353CC}">
              <c16:uniqueId val="{00000010-0A81-4FB9-B113-EAFF6339EC9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 MANAGEMENT &amp; PRODUCTION PERFORMANCE DASHBOARD.xlsx]PivotTables!PivotTable27</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 baseline="0">
                <a:solidFill>
                  <a:schemeClr val="bg1"/>
                </a:solidFill>
                <a:latin typeface="Calibri"/>
              </a:rPr>
              <a:t>Monthly Revenue Trend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PivotTables!$B$169</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PivotTables!$A$170:$A$174</c:f>
              <c:strCache>
                <c:ptCount val="4"/>
                <c:pt idx="1">
                  <c:v>April-26</c:v>
                </c:pt>
                <c:pt idx="2">
                  <c:v>June-26</c:v>
                </c:pt>
                <c:pt idx="3">
                  <c:v>May-26</c:v>
                </c:pt>
              </c:strCache>
            </c:strRef>
          </c:cat>
          <c:val>
            <c:numRef>
              <c:f>PivotTables!$B$170:$B$174</c:f>
              <c:numCache>
                <c:formatCode>General</c:formatCode>
                <c:ptCount val="4"/>
                <c:pt idx="0">
                  <c:v>0</c:v>
                </c:pt>
                <c:pt idx="1">
                  <c:v>40618907.140000008</c:v>
                </c:pt>
                <c:pt idx="2">
                  <c:v>26062728.411999997</c:v>
                </c:pt>
                <c:pt idx="3">
                  <c:v>51156724.149999976</c:v>
                </c:pt>
              </c:numCache>
            </c:numRef>
          </c:val>
          <c:smooth val="0"/>
          <c:extLst>
            <c:ext xmlns:c16="http://schemas.microsoft.com/office/drawing/2014/chart" uri="{C3380CC4-5D6E-409C-BE32-E72D297353CC}">
              <c16:uniqueId val="{00000000-E6A4-4578-B1E3-C4F2130F7923}"/>
            </c:ext>
          </c:extLst>
        </c:ser>
        <c:dLbls>
          <c:showLegendKey val="0"/>
          <c:showVal val="0"/>
          <c:showCatName val="0"/>
          <c:showSerName val="0"/>
          <c:showPercent val="0"/>
          <c:showBubbleSize val="0"/>
        </c:dLbls>
        <c:marker val="1"/>
        <c:smooth val="0"/>
        <c:axId val="1289863439"/>
        <c:axId val="1289837999"/>
      </c:lineChart>
      <c:catAx>
        <c:axId val="128986343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89837999"/>
        <c:crosses val="autoZero"/>
        <c:auto val="1"/>
        <c:lblAlgn val="ctr"/>
        <c:lblOffset val="100"/>
        <c:noMultiLvlLbl val="0"/>
      </c:catAx>
      <c:valAx>
        <c:axId val="128983799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89863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[ORDER MANAGEMENT &amp; PRODUCTION PERFORMANCE DASHBOARD.xlsx]PivotTables!PivotTable28</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 baseline="0">
                <a:solidFill>
                  <a:schemeClr val="bg1"/>
                </a:solidFill>
                <a:latin typeface="Calibri"/>
              </a:rPr>
              <a:t>Customer Revenue (Top 10)</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1111111111111112E-2"/>
              <c:y val="4.62270341207348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PivotTables!$B$178</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32"/>
            <c:invertIfNegative val="0"/>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dLbl>
              <c:idx val="32"/>
              <c:layout>
                <c:manualLayout>
                  <c:x val="1.1111111111111112E-2"/>
                  <c:y val="4.6227034120734867E-2"/>
                </c:manualLayout>
              </c:layout>
              <c:dLblPos val="outEnd"/>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PivotTables!$A$179:$A$298</c:f>
              <c:strCache>
                <c:ptCount val="119"/>
                <c:pt idx="0">
                  <c:v> BEL-GAD-RADAR</c:v>
                </c:pt>
                <c:pt idx="1">
                  <c:v>ADVANCED CONCEPTS</c:v>
                </c:pt>
                <c:pt idx="2">
                  <c:v>ADVANCED REAL-TIME SYSTEMS LIMITED</c:v>
                </c:pt>
                <c:pt idx="3">
                  <c:v>AESCOMED (ARIA INNOVATIONS)</c:v>
                </c:pt>
                <c:pt idx="4">
                  <c:v>AESCOMED HEALTHCARE SDN.BHD</c:v>
                </c:pt>
                <c:pt idx="5">
                  <c:v>AITECH INNOVATION INDIA PVT LTD </c:v>
                </c:pt>
                <c:pt idx="6">
                  <c:v>ALPHI TECHNOLOGY</c:v>
                </c:pt>
                <c:pt idx="7">
                  <c:v>ALTERA SEMICONDUCTOR INDIA PVT LTD</c:v>
                </c:pt>
                <c:pt idx="8">
                  <c:v>AMD INDIA PVT.LTD</c:v>
                </c:pt>
                <c:pt idx="9">
                  <c:v>AMETEK INSTRUMENTS INDIA PRIVATE LIMITED</c:v>
                </c:pt>
                <c:pt idx="10">
                  <c:v>AMIDC AUTOMATION TECHNOLOGIES PRIVATE LIMITED</c:v>
                </c:pt>
                <c:pt idx="11">
                  <c:v>ARM EMBEDDED TECHNOLOGIES PVT LTD</c:v>
                </c:pt>
                <c:pt idx="12">
                  <c:v>BEL-BLR-ADNS</c:v>
                </c:pt>
                <c:pt idx="13">
                  <c:v>BEL-BLR-BTV</c:v>
                </c:pt>
                <c:pt idx="14">
                  <c:v>BEL-BLR-CRL</c:v>
                </c:pt>
                <c:pt idx="15">
                  <c:v>BEL-BLR-EM</c:v>
                </c:pt>
                <c:pt idx="16">
                  <c:v>BEL-BLR-MCE</c:v>
                </c:pt>
                <c:pt idx="17">
                  <c:v>BEL-BLR-MR</c:v>
                </c:pt>
                <c:pt idx="18">
                  <c:v>BEL-BLR-MS</c:v>
                </c:pt>
                <c:pt idx="19">
                  <c:v>BEL-BLR-MWT</c:v>
                </c:pt>
                <c:pt idx="20">
                  <c:v>BEL-BLR-NCS</c:v>
                </c:pt>
                <c:pt idx="21">
                  <c:v>BEL-BLR-NS1</c:v>
                </c:pt>
                <c:pt idx="22">
                  <c:v>BEL-BLR-NS2</c:v>
                </c:pt>
                <c:pt idx="23">
                  <c:v>BEL-BLR-PC</c:v>
                </c:pt>
                <c:pt idx="24">
                  <c:v>BEL-BLR-PDIC</c:v>
                </c:pt>
                <c:pt idx="25">
                  <c:v>BEL-BLR-SC</c:v>
                </c:pt>
                <c:pt idx="26">
                  <c:v>BEL-BLR-SSD</c:v>
                </c:pt>
                <c:pt idx="27">
                  <c:v>BEL-CHN</c:v>
                </c:pt>
                <c:pt idx="28">
                  <c:v>BEL-GAD-RADAR</c:v>
                </c:pt>
                <c:pt idx="29">
                  <c:v>BEL-GHAZIABAD</c:v>
                </c:pt>
                <c:pt idx="30">
                  <c:v>BEL-HYDERABAD</c:v>
                </c:pt>
                <c:pt idx="31">
                  <c:v>BEL-KOTDWARA</c:v>
                </c:pt>
                <c:pt idx="32">
                  <c:v>BEL-MAC</c:v>
                </c:pt>
                <c:pt idx="33">
                  <c:v>BEL-MAC </c:v>
                </c:pt>
                <c:pt idx="34">
                  <c:v>BIGTEC PRIVATE LIMITED</c:v>
                </c:pt>
                <c:pt idx="35">
                  <c:v>BIORAD MEDISYS PVT. LTD.</c:v>
                </c:pt>
                <c:pt idx="36">
                  <c:v>BISCO INDUSTRIES</c:v>
                </c:pt>
                <c:pt idx="37">
                  <c:v>BRAKES INDIA PRIVATE LIMITED</c:v>
                </c:pt>
                <c:pt idx="38">
                  <c:v>CAPGEMINI TECHNOLOGY SERVICES INDIA LIMITED</c:v>
                </c:pt>
                <c:pt idx="39">
                  <c:v>CDAC</c:v>
                </c:pt>
                <c:pt idx="40">
                  <c:v>CHARA TECHNOLOGIES PRIVATE LIMITED</c:v>
                </c:pt>
                <c:pt idx="41">
                  <c:v>COREEL TECHNOLOGIES(I) PVT LTD</c:v>
                </c:pt>
                <c:pt idx="42">
                  <c:v>CORNET TECHNOLOGY (INDIA) PRIVATE LIMITED</c:v>
                </c:pt>
                <c:pt idx="43">
                  <c:v>CYRONICS INNOVATION LABS LIMITED</c:v>
                </c:pt>
                <c:pt idx="44">
                  <c:v>DIGITAL DYNAMICS INC</c:v>
                </c:pt>
                <c:pt idx="45">
                  <c:v>EATON INDIA INNOVATION CENTER LLP</c:v>
                </c:pt>
                <c:pt idx="46">
                  <c:v>ENPHASE SOLAR ENERGY PRIVATE LIMITED</c:v>
                </c:pt>
                <c:pt idx="47">
                  <c:v>ERIEZ MANUFACTURING CO</c:v>
                </c:pt>
                <c:pt idx="48">
                  <c:v>EXCELFORE CORPORATION</c:v>
                </c:pt>
                <c:pt idx="49">
                  <c:v>FALCONN ESDM PRIVATE LIMITED</c:v>
                </c:pt>
                <c:pt idx="50">
                  <c:v>FAURECIA INDIA PRIVATE LIMITED</c:v>
                </c:pt>
                <c:pt idx="51">
                  <c:v>FLOWSERVE INDIA CONTROLS PVT. LTD</c:v>
                </c:pt>
                <c:pt idx="52">
                  <c:v>GOOGLE IT SERVICES INDIA PRIVATE LIMITED</c:v>
                </c:pt>
                <c:pt idx="53">
                  <c:v>HONEYWELL INTERNATIONAL (INDIA) PVT LTD</c:v>
                </c:pt>
                <c:pt idx="54">
                  <c:v>HONEYWELL TECHNOLOGY SOLUTIONS LAB PVT. LTD</c:v>
                </c:pt>
                <c:pt idx="55">
                  <c:v>HONEYWELL TECHNOLOGY SOLUTIONS LAB PVT. LTD.</c:v>
                </c:pt>
                <c:pt idx="56">
                  <c:v>HSD2C CONSULTING (OPC) PRIVATE LIMITED</c:v>
                </c:pt>
                <c:pt idx="57">
                  <c:v>IDEX INDIA PRIVATE LIMITED</c:v>
                </c:pt>
                <c:pt idx="58">
                  <c:v>IIT-M</c:v>
                </c:pt>
                <c:pt idx="59">
                  <c:v>INDIAVP SEMICONDUCTOR PRIVATE LIMITED</c:v>
                </c:pt>
                <c:pt idx="60">
                  <c:v>INDIC EMS ELECTRONICS PVT.LTD</c:v>
                </c:pt>
                <c:pt idx="61">
                  <c:v>INFINEON TECHNOLOGIES AMERICAS CORPORATION</c:v>
                </c:pt>
                <c:pt idx="62">
                  <c:v>INFINEON TECHNOLOGIES INDIA PVT LTD</c:v>
                </c:pt>
                <c:pt idx="63">
                  <c:v>INNOMINDS  SOFTWARE PRIVATE LIMITED</c:v>
                </c:pt>
                <c:pt idx="64">
                  <c:v>INTERNAL ZETTAONE PROJECT</c:v>
                </c:pt>
                <c:pt idx="65">
                  <c:v>ISRAEL AEROSPACE INDUSTRIES LTD</c:v>
                </c:pt>
                <c:pt idx="66">
                  <c:v>ISYRIUS ENGINEERING UG</c:v>
                </c:pt>
                <c:pt idx="67">
                  <c:v>JAGUAR LAND ROVER TECHNOLOGY AND BUSINESS SERVICES</c:v>
                </c:pt>
                <c:pt idx="68">
                  <c:v>JANAK POSITIONING &amp; SURVEYING SYSTEMS PVT LIMITED</c:v>
                </c:pt>
                <c:pt idx="69">
                  <c:v>KARL STORZ ENDOSCOPY INDIA PRIVATE LIMITED</c:v>
                </c:pt>
                <c:pt idx="70">
                  <c:v>KEYSIGHT TECHNOLOGIES INC</c:v>
                </c:pt>
                <c:pt idx="71">
                  <c:v>KLASHH</c:v>
                </c:pt>
                <c:pt idx="72">
                  <c:v>KNORR-BREMSE SYSTEME FÜR SCHIENENFAHRZEUGE GMBH</c:v>
                </c:pt>
                <c:pt idx="73">
                  <c:v>KNORR-BREMSE TECHNOLOGY CENTER INDIA PVT LTD</c:v>
                </c:pt>
                <c:pt idx="74">
                  <c:v>KOHLER INDIA CORPORATION PVT LTD.,</c:v>
                </c:pt>
                <c:pt idx="75">
                  <c:v>L&amp;T PRECISION ENGINEERING &amp; SYSTEMS</c:v>
                </c:pt>
                <c:pt idx="76">
                  <c:v>LAM RESEARCH (INDIA) PVT. LTD</c:v>
                </c:pt>
                <c:pt idx="77">
                  <c:v>LARSEN &amp; TOUBRO LIMITED</c:v>
                </c:pt>
                <c:pt idx="78">
                  <c:v>LEADING LINES LLC</c:v>
                </c:pt>
                <c:pt idx="79">
                  <c:v>LEAR INDIA ENGINEERING LLP(PIEN)</c:v>
                </c:pt>
                <c:pt idx="80">
                  <c:v>LEKHA WIRELESS SOLUTIONS PVT LTD</c:v>
                </c:pt>
                <c:pt idx="81">
                  <c:v>MAGNUS MONITORS (EIRSCOPE)</c:v>
                </c:pt>
                <c:pt idx="82">
                  <c:v>MARVELL INDIA PRIVATE LIMITED</c:v>
                </c:pt>
                <c:pt idx="83">
                  <c:v>MICROCHIP TECHNOLOGY INC</c:v>
                </c:pt>
                <c:pt idx="84">
                  <c:v>MOLBIO DIAGNOSTICS PRIVATE LIMITED</c:v>
                </c:pt>
                <c:pt idx="85">
                  <c:v>NEWSPACE RESEARCH AND TECHNOLOGIES</c:v>
                </c:pt>
                <c:pt idx="86">
                  <c:v>NIPPON POP RIVETS AND FASTENERS LTD</c:v>
                </c:pt>
                <c:pt idx="87">
                  <c:v>NXP INDIA PRIVATE LIMITED</c:v>
                </c:pt>
                <c:pt idx="88">
                  <c:v>QUANTUM COMPUTING INC</c:v>
                </c:pt>
                <c:pt idx="89">
                  <c:v>RELIANCE JIO INFOCOMM LIMITED</c:v>
                </c:pt>
                <c:pt idx="90">
                  <c:v>RENESAS ELECTRONICS INDIA PRIVATE LIMITED</c:v>
                </c:pt>
                <c:pt idx="91">
                  <c:v>SAMEER CENTRE FOR ELECTROMAGNETICS</c:v>
                </c:pt>
                <c:pt idx="92">
                  <c:v>SANDISK INDIA DEVICE DESIGN CENTRE PVT.LTD</c:v>
                </c:pt>
                <c:pt idx="93">
                  <c:v>SATELIOT SERVICES, S.L.</c:v>
                </c:pt>
                <c:pt idx="94">
                  <c:v>SCHAEFFLER TECHNOLOGY SOLUTIONS INDIA PVT. LTD.</c:v>
                </c:pt>
                <c:pt idx="95">
                  <c:v>SIGNIFY INNOVATIONS INDIA LIMITED</c:v>
                </c:pt>
                <c:pt idx="96">
                  <c:v>STANLEY ASSEMBLY TECHNOLOGIES</c:v>
                </c:pt>
                <c:pt idx="97">
                  <c:v>STANLEY BLACK &amp; DECKER INDIA PVT LTD</c:v>
                </c:pt>
                <c:pt idx="98">
                  <c:v>STELLANTIS</c:v>
                </c:pt>
                <c:pt idx="99">
                  <c:v>TATA ADVANCED SYSTEMS</c:v>
                </c:pt>
                <c:pt idx="100">
                  <c:v>TE CONNECTIVITY BELGIUM</c:v>
                </c:pt>
                <c:pt idx="101">
                  <c:v>TE CONNECTIVITY INDIA PVT LTD</c:v>
                </c:pt>
                <c:pt idx="102">
                  <c:v>TEJAS NETWORKS LIMITED</c:v>
                </c:pt>
                <c:pt idx="103">
                  <c:v>TEXAS INSTRUMENTS (INDIA) PVT LTD</c:v>
                </c:pt>
                <c:pt idx="104">
                  <c:v>TOLLE LABS PVT LTD</c:v>
                </c:pt>
                <c:pt idx="105">
                  <c:v>TONBO IMAGNING INDIA PVT LTD</c:v>
                </c:pt>
                <c:pt idx="106">
                  <c:v>TVS-SUNDARAM INDUSTRIES PVT LTD</c:v>
                </c:pt>
                <c:pt idx="107">
                  <c:v>UI BRIDGE SOLUTIONS PRIVATE LIMITED</c:v>
                </c:pt>
                <c:pt idx="108">
                  <c:v>VANTAGE ROBOTICS</c:v>
                </c:pt>
                <c:pt idx="109">
                  <c:v>VERSAL</c:v>
                </c:pt>
                <c:pt idx="110">
                  <c:v>VISTA CONSOLES ELECTRONICS PRIVATE LIMITED</c:v>
                </c:pt>
                <c:pt idx="111">
                  <c:v>VISTEON ELECTRONICS INDIA PVT LTD</c:v>
                </c:pt>
                <c:pt idx="112">
                  <c:v>VISTEON TECHNICAL AND SERVICES CENTRE PRIVATE LIMITED</c:v>
                </c:pt>
                <c:pt idx="113">
                  <c:v>VISTEON TECHNICAL AND SERVICES CENTRE PRIVATE LIMITED.</c:v>
                </c:pt>
                <c:pt idx="114">
                  <c:v>VOLVO GROUP INDIA PRIVATE LIMITED</c:v>
                </c:pt>
                <c:pt idx="115">
                  <c:v>WILLIAM PENN PRIVATE LIMITED</c:v>
                </c:pt>
                <c:pt idx="116">
                  <c:v>ZETTAONE TECHNOLOGY (INDIA) PRIVATE LIMITED</c:v>
                </c:pt>
                <c:pt idx="117">
                  <c:v>ZOPPLER RADARS AND RESEARCH PRIVATE LTD</c:v>
                </c:pt>
                <c:pt idx="118">
                  <c:v>(blank)</c:v>
                </c:pt>
              </c:strCache>
            </c:strRef>
          </c:cat>
          <c:val>
            <c:numRef>
              <c:f>PivotTables!$B$179:$B$298</c:f>
              <c:numCache>
                <c:formatCode>General</c:formatCode>
                <c:ptCount val="119"/>
                <c:pt idx="0">
                  <c:v>0</c:v>
                </c:pt>
                <c:pt idx="1">
                  <c:v>0</c:v>
                </c:pt>
                <c:pt idx="2">
                  <c:v>0</c:v>
                </c:pt>
                <c:pt idx="3">
                  <c:v>0</c:v>
                </c:pt>
                <c:pt idx="4">
                  <c:v>0</c:v>
                </c:pt>
                <c:pt idx="5">
                  <c:v>1001371.4999999999</c:v>
                </c:pt>
                <c:pt idx="6">
                  <c:v>0</c:v>
                </c:pt>
                <c:pt idx="7">
                  <c:v>0</c:v>
                </c:pt>
                <c:pt idx="8">
                  <c:v>0</c:v>
                </c:pt>
                <c:pt idx="9">
                  <c:v>137503.98000000001</c:v>
                </c:pt>
                <c:pt idx="10">
                  <c:v>1173134.3599999999</c:v>
                </c:pt>
                <c:pt idx="11">
                  <c:v>10400</c:v>
                </c:pt>
                <c:pt idx="12">
                  <c:v>0</c:v>
                </c:pt>
                <c:pt idx="13">
                  <c:v>322280</c:v>
                </c:pt>
                <c:pt idx="14">
                  <c:v>249100</c:v>
                </c:pt>
                <c:pt idx="15">
                  <c:v>0</c:v>
                </c:pt>
                <c:pt idx="16">
                  <c:v>15274223.059999999</c:v>
                </c:pt>
                <c:pt idx="17">
                  <c:v>813382</c:v>
                </c:pt>
                <c:pt idx="18">
                  <c:v>782027.55</c:v>
                </c:pt>
                <c:pt idx="19">
                  <c:v>0</c:v>
                </c:pt>
                <c:pt idx="20">
                  <c:v>15909</c:v>
                </c:pt>
                <c:pt idx="21">
                  <c:v>86640</c:v>
                </c:pt>
                <c:pt idx="22">
                  <c:v>2596558.6</c:v>
                </c:pt>
                <c:pt idx="23">
                  <c:v>0</c:v>
                </c:pt>
                <c:pt idx="24">
                  <c:v>1639654.0000000002</c:v>
                </c:pt>
                <c:pt idx="25">
                  <c:v>0</c:v>
                </c:pt>
                <c:pt idx="26">
                  <c:v>170430</c:v>
                </c:pt>
                <c:pt idx="27">
                  <c:v>18792000</c:v>
                </c:pt>
                <c:pt idx="28">
                  <c:v>1473974</c:v>
                </c:pt>
                <c:pt idx="29">
                  <c:v>0</c:v>
                </c:pt>
                <c:pt idx="30">
                  <c:v>253480</c:v>
                </c:pt>
                <c:pt idx="31">
                  <c:v>0</c:v>
                </c:pt>
                <c:pt idx="32">
                  <c:v>20278329.580000002</c:v>
                </c:pt>
                <c:pt idx="33">
                  <c:v>0</c:v>
                </c:pt>
                <c:pt idx="34">
                  <c:v>95975.040000000008</c:v>
                </c:pt>
                <c:pt idx="35">
                  <c:v>93121.799999999988</c:v>
                </c:pt>
                <c:pt idx="36">
                  <c:v>0</c:v>
                </c:pt>
                <c:pt idx="37">
                  <c:v>0</c:v>
                </c:pt>
                <c:pt idx="38">
                  <c:v>0</c:v>
                </c:pt>
                <c:pt idx="39">
                  <c:v>0</c:v>
                </c:pt>
                <c:pt idx="40">
                  <c:v>523500</c:v>
                </c:pt>
                <c:pt idx="41">
                  <c:v>54800.01</c:v>
                </c:pt>
                <c:pt idx="42">
                  <c:v>2430429.0019999999</c:v>
                </c:pt>
                <c:pt idx="43">
                  <c:v>657133.26</c:v>
                </c:pt>
                <c:pt idx="44">
                  <c:v>0</c:v>
                </c:pt>
                <c:pt idx="45">
                  <c:v>237493</c:v>
                </c:pt>
                <c:pt idx="46">
                  <c:v>1601278.1</c:v>
                </c:pt>
                <c:pt idx="47">
                  <c:v>241359</c:v>
                </c:pt>
                <c:pt idx="48">
                  <c:v>0</c:v>
                </c:pt>
                <c:pt idx="49">
                  <c:v>490000</c:v>
                </c:pt>
                <c:pt idx="50">
                  <c:v>43200</c:v>
                </c:pt>
                <c:pt idx="51">
                  <c:v>74533.989999999991</c:v>
                </c:pt>
                <c:pt idx="52">
                  <c:v>17440</c:v>
                </c:pt>
                <c:pt idx="53">
                  <c:v>285298.2</c:v>
                </c:pt>
                <c:pt idx="54">
                  <c:v>1808906.74</c:v>
                </c:pt>
                <c:pt idx="55">
                  <c:v>63860</c:v>
                </c:pt>
                <c:pt idx="56">
                  <c:v>0</c:v>
                </c:pt>
                <c:pt idx="57">
                  <c:v>263150</c:v>
                </c:pt>
                <c:pt idx="58">
                  <c:v>0</c:v>
                </c:pt>
                <c:pt idx="59">
                  <c:v>199271</c:v>
                </c:pt>
                <c:pt idx="60">
                  <c:v>41980</c:v>
                </c:pt>
                <c:pt idx="61">
                  <c:v>3066983.5999999996</c:v>
                </c:pt>
                <c:pt idx="62">
                  <c:v>3791615.1799999997</c:v>
                </c:pt>
                <c:pt idx="63">
                  <c:v>93330</c:v>
                </c:pt>
                <c:pt idx="64">
                  <c:v>0</c:v>
                </c:pt>
                <c:pt idx="65">
                  <c:v>0</c:v>
                </c:pt>
                <c:pt idx="66">
                  <c:v>0</c:v>
                </c:pt>
                <c:pt idx="67">
                  <c:v>423302</c:v>
                </c:pt>
                <c:pt idx="68">
                  <c:v>6100</c:v>
                </c:pt>
                <c:pt idx="69">
                  <c:v>212850.9</c:v>
                </c:pt>
                <c:pt idx="70">
                  <c:v>258137.59999999998</c:v>
                </c:pt>
                <c:pt idx="71">
                  <c:v>0</c:v>
                </c:pt>
                <c:pt idx="72">
                  <c:v>375218</c:v>
                </c:pt>
                <c:pt idx="73">
                  <c:v>2725207</c:v>
                </c:pt>
                <c:pt idx="74">
                  <c:v>105920.03</c:v>
                </c:pt>
                <c:pt idx="75">
                  <c:v>0</c:v>
                </c:pt>
                <c:pt idx="76">
                  <c:v>1867392.9999999998</c:v>
                </c:pt>
                <c:pt idx="77">
                  <c:v>227199</c:v>
                </c:pt>
                <c:pt idx="78">
                  <c:v>0</c:v>
                </c:pt>
                <c:pt idx="79">
                  <c:v>822046.67999999993</c:v>
                </c:pt>
                <c:pt idx="80">
                  <c:v>0</c:v>
                </c:pt>
                <c:pt idx="81">
                  <c:v>10320</c:v>
                </c:pt>
                <c:pt idx="82">
                  <c:v>1710904</c:v>
                </c:pt>
                <c:pt idx="83">
                  <c:v>303356.40000000002</c:v>
                </c:pt>
                <c:pt idx="84">
                  <c:v>0</c:v>
                </c:pt>
                <c:pt idx="85">
                  <c:v>0</c:v>
                </c:pt>
                <c:pt idx="86">
                  <c:v>0</c:v>
                </c:pt>
                <c:pt idx="87">
                  <c:v>181214.36</c:v>
                </c:pt>
                <c:pt idx="88">
                  <c:v>46464.079999999994</c:v>
                </c:pt>
                <c:pt idx="89">
                  <c:v>0</c:v>
                </c:pt>
                <c:pt idx="90">
                  <c:v>764233.06</c:v>
                </c:pt>
                <c:pt idx="91">
                  <c:v>19752</c:v>
                </c:pt>
                <c:pt idx="92">
                  <c:v>976875.94</c:v>
                </c:pt>
                <c:pt idx="93">
                  <c:v>0</c:v>
                </c:pt>
                <c:pt idx="94">
                  <c:v>1224216.0999999999</c:v>
                </c:pt>
                <c:pt idx="95">
                  <c:v>0</c:v>
                </c:pt>
                <c:pt idx="96">
                  <c:v>0</c:v>
                </c:pt>
                <c:pt idx="97">
                  <c:v>614444</c:v>
                </c:pt>
                <c:pt idx="98">
                  <c:v>0</c:v>
                </c:pt>
                <c:pt idx="99">
                  <c:v>43800</c:v>
                </c:pt>
                <c:pt idx="100">
                  <c:v>76000</c:v>
                </c:pt>
                <c:pt idx="101">
                  <c:v>605629.01</c:v>
                </c:pt>
                <c:pt idx="102">
                  <c:v>1595230.93</c:v>
                </c:pt>
                <c:pt idx="103">
                  <c:v>9752494.0899999999</c:v>
                </c:pt>
                <c:pt idx="104">
                  <c:v>49655.93</c:v>
                </c:pt>
                <c:pt idx="105">
                  <c:v>300934.57</c:v>
                </c:pt>
                <c:pt idx="106">
                  <c:v>0</c:v>
                </c:pt>
                <c:pt idx="107">
                  <c:v>189293.5</c:v>
                </c:pt>
                <c:pt idx="108">
                  <c:v>0</c:v>
                </c:pt>
                <c:pt idx="109">
                  <c:v>0</c:v>
                </c:pt>
                <c:pt idx="110">
                  <c:v>114828.5</c:v>
                </c:pt>
                <c:pt idx="111">
                  <c:v>7636486.4699999988</c:v>
                </c:pt>
                <c:pt idx="112">
                  <c:v>408600</c:v>
                </c:pt>
                <c:pt idx="113">
                  <c:v>300000</c:v>
                </c:pt>
                <c:pt idx="114">
                  <c:v>290340</c:v>
                </c:pt>
                <c:pt idx="115">
                  <c:v>0</c:v>
                </c:pt>
                <c:pt idx="116">
                  <c:v>504000</c:v>
                </c:pt>
                <c:pt idx="117">
                  <c:v>1850857</c:v>
                </c:pt>
                <c:pt idx="118">
                  <c:v>0</c:v>
                </c:pt>
              </c:numCache>
            </c:numRef>
          </c:val>
          <c:extLst>
            <c:ext xmlns:c16="http://schemas.microsoft.com/office/drawing/2014/chart" uri="{C3380CC4-5D6E-409C-BE32-E72D297353CC}">
              <c16:uniqueId val="{00000000-F35B-4F73-8563-1646FA8DC1DC}"/>
            </c:ext>
          </c:extLst>
        </c:ser>
        <c:dLbls>
          <c:dLblPos val="inEnd"/>
          <c:showLegendKey val="0"/>
          <c:showVal val="1"/>
          <c:showCatName val="0"/>
          <c:showSerName val="0"/>
          <c:showPercent val="0"/>
          <c:showBubbleSize val="0"/>
        </c:dLbls>
        <c:gapWidth val="100"/>
        <c:overlap val="-24"/>
        <c:axId val="1350045871"/>
        <c:axId val="1350046831"/>
      </c:barChart>
      <c:catAx>
        <c:axId val="135004587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0046831"/>
        <c:crosses val="autoZero"/>
        <c:auto val="1"/>
        <c:lblAlgn val="ctr"/>
        <c:lblOffset val="100"/>
        <c:noMultiLvlLbl val="0"/>
      </c:catAx>
      <c:valAx>
        <c:axId val="135004683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0045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9</xdr:row>
      <xdr:rowOff>19050</xdr:rowOff>
    </xdr:from>
    <xdr:to>
      <xdr:col>7</xdr:col>
      <xdr:colOff>771524</xdr:colOff>
      <xdr:row>23</xdr:row>
      <xdr:rowOff>76199</xdr:rowOff>
    </xdr:to>
    <xdr:graphicFrame macro="">
      <xdr:nvGraphicFramePr>
        <xdr:cNvPr id="3" name="Chart 2">
          <a:extLst>
            <a:ext uri="{FF2B5EF4-FFF2-40B4-BE49-F238E27FC236}">
              <a16:creationId xmlns:a16="http://schemas.microsoft.com/office/drawing/2014/main" id="{111F7067-DB51-4121-ADEE-A50973BE1E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28</xdr:row>
      <xdr:rowOff>38100</xdr:rowOff>
    </xdr:from>
    <xdr:to>
      <xdr:col>7</xdr:col>
      <xdr:colOff>771525</xdr:colOff>
      <xdr:row>43</xdr:row>
      <xdr:rowOff>180975</xdr:rowOff>
    </xdr:to>
    <xdr:graphicFrame macro="">
      <xdr:nvGraphicFramePr>
        <xdr:cNvPr id="4" name="Chart 3">
          <a:extLst>
            <a:ext uri="{FF2B5EF4-FFF2-40B4-BE49-F238E27FC236}">
              <a16:creationId xmlns:a16="http://schemas.microsoft.com/office/drawing/2014/main" id="{38AF4714-9F83-43B8-A24F-6051BBD2E2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47</xdr:row>
      <xdr:rowOff>76199</xdr:rowOff>
    </xdr:from>
    <xdr:to>
      <xdr:col>7</xdr:col>
      <xdr:colOff>771524</xdr:colOff>
      <xdr:row>61</xdr:row>
      <xdr:rowOff>161924</xdr:rowOff>
    </xdr:to>
    <xdr:graphicFrame macro="">
      <xdr:nvGraphicFramePr>
        <xdr:cNvPr id="5" name="Chart 4">
          <a:extLst>
            <a:ext uri="{FF2B5EF4-FFF2-40B4-BE49-F238E27FC236}">
              <a16:creationId xmlns:a16="http://schemas.microsoft.com/office/drawing/2014/main" id="{F2783C16-9509-42CF-9371-91EB31C8FE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19050</xdr:colOff>
      <xdr:row>28</xdr:row>
      <xdr:rowOff>85725</xdr:rowOff>
    </xdr:from>
    <xdr:to>
      <xdr:col>17</xdr:col>
      <xdr:colOff>295275</xdr:colOff>
      <xdr:row>43</xdr:row>
      <xdr:rowOff>180974</xdr:rowOff>
    </xdr:to>
    <xdr:graphicFrame macro="">
      <xdr:nvGraphicFramePr>
        <xdr:cNvPr id="6" name="Chart 5">
          <a:extLst>
            <a:ext uri="{FF2B5EF4-FFF2-40B4-BE49-F238E27FC236}">
              <a16:creationId xmlns:a16="http://schemas.microsoft.com/office/drawing/2014/main" id="{59D4E524-4A3E-4213-9B9A-D58E95251B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523874</xdr:colOff>
      <xdr:row>9</xdr:row>
      <xdr:rowOff>19049</xdr:rowOff>
    </xdr:from>
    <xdr:to>
      <xdr:col>18</xdr:col>
      <xdr:colOff>0</xdr:colOff>
      <xdr:row>23</xdr:row>
      <xdr:rowOff>142874</xdr:rowOff>
    </xdr:to>
    <xdr:graphicFrame macro="">
      <xdr:nvGraphicFramePr>
        <xdr:cNvPr id="7" name="Chart 6">
          <a:extLst>
            <a:ext uri="{FF2B5EF4-FFF2-40B4-BE49-F238E27FC236}">
              <a16:creationId xmlns:a16="http://schemas.microsoft.com/office/drawing/2014/main" id="{116DD403-F873-4FA5-BDDA-E95F55C5AE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12</xdr:col>
      <xdr:colOff>9525</xdr:colOff>
      <xdr:row>68</xdr:row>
      <xdr:rowOff>9524</xdr:rowOff>
    </xdr:from>
    <xdr:to>
      <xdr:col>15</xdr:col>
      <xdr:colOff>9525</xdr:colOff>
      <xdr:row>76</xdr:row>
      <xdr:rowOff>9524</xdr:rowOff>
    </xdr:to>
    <mc:AlternateContent xmlns:mc="http://schemas.openxmlformats.org/markup-compatibility/2006">
      <mc:Choice xmlns:a14="http://schemas.microsoft.com/office/drawing/2010/main" Requires="a14">
        <xdr:graphicFrame macro="">
          <xdr:nvGraphicFramePr>
            <xdr:cNvPr id="2" name="PO STATUS">
              <a:extLst>
                <a:ext uri="{FF2B5EF4-FFF2-40B4-BE49-F238E27FC236}">
                  <a16:creationId xmlns:a16="http://schemas.microsoft.com/office/drawing/2014/main" id="{FC370082-A67C-45B4-891D-5D7C2EDD9FC7}"/>
                </a:ext>
              </a:extLst>
            </xdr:cNvPr>
            <xdr:cNvGraphicFramePr/>
          </xdr:nvGraphicFramePr>
          <xdr:xfrm>
            <a:off x="0" y="0"/>
            <a:ext cx="0" cy="0"/>
          </xdr:xfrm>
          <a:graphic>
            <a:graphicData uri="http://schemas.microsoft.com/office/drawing/2010/slicer">
              <sle:slicer xmlns:sle="http://schemas.microsoft.com/office/drawing/2010/slicer" name="PO STATUS"/>
            </a:graphicData>
          </a:graphic>
        </xdr:graphicFrame>
      </mc:Choice>
      <mc:Fallback>
        <xdr:sp macro="" textlink="">
          <xdr:nvSpPr>
            <xdr:cNvPr id="0" name=""/>
            <xdr:cNvSpPr>
              <a:spLocks noTextEdit="1"/>
            </xdr:cNvSpPr>
          </xdr:nvSpPr>
          <xdr:spPr>
            <a:xfrm>
              <a:off x="9096375" y="12849225"/>
              <a:ext cx="2505075" cy="19430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304800</xdr:colOff>
      <xdr:row>68</xdr:row>
      <xdr:rowOff>0</xdr:rowOff>
    </xdr:from>
    <xdr:to>
      <xdr:col>9</xdr:col>
      <xdr:colOff>266700</xdr:colOff>
      <xdr:row>76</xdr:row>
      <xdr:rowOff>9525</xdr:rowOff>
    </xdr:to>
    <mc:AlternateContent xmlns:mc="http://schemas.openxmlformats.org/markup-compatibility/2006">
      <mc:Choice xmlns:a14="http://schemas.microsoft.com/office/drawing/2010/main" Requires="a14">
        <xdr:graphicFrame macro="">
          <xdr:nvGraphicFramePr>
            <xdr:cNvPr id="8" name="INDUSTRY">
              <a:extLst>
                <a:ext uri="{FF2B5EF4-FFF2-40B4-BE49-F238E27FC236}">
                  <a16:creationId xmlns:a16="http://schemas.microsoft.com/office/drawing/2014/main" id="{13B16B93-38CC-4A8F-8B60-53AE22220FE6}"/>
                </a:ext>
              </a:extLst>
            </xdr:cNvPr>
            <xdr:cNvGraphicFramePr/>
          </xdr:nvGraphicFramePr>
          <xdr:xfrm>
            <a:off x="0" y="0"/>
            <a:ext cx="0" cy="0"/>
          </xdr:xfrm>
          <a:graphic>
            <a:graphicData uri="http://schemas.microsoft.com/office/drawing/2010/slicer">
              <sle:slicer xmlns:sle="http://schemas.microsoft.com/office/drawing/2010/slicer" name="INDUSTRY"/>
            </a:graphicData>
          </a:graphic>
        </xdr:graphicFrame>
      </mc:Choice>
      <mc:Fallback>
        <xdr:sp macro="" textlink="">
          <xdr:nvSpPr>
            <xdr:cNvPr id="0" name=""/>
            <xdr:cNvSpPr>
              <a:spLocks noTextEdit="1"/>
            </xdr:cNvSpPr>
          </xdr:nvSpPr>
          <xdr:spPr>
            <a:xfrm>
              <a:off x="5981700" y="12849225"/>
              <a:ext cx="2276475" cy="1943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68</xdr:row>
      <xdr:rowOff>0</xdr:rowOff>
    </xdr:from>
    <xdr:to>
      <xdr:col>2</xdr:col>
      <xdr:colOff>600074</xdr:colOff>
      <xdr:row>75</xdr:row>
      <xdr:rowOff>1352550</xdr:rowOff>
    </xdr:to>
    <mc:AlternateContent xmlns:mc="http://schemas.openxmlformats.org/markup-compatibility/2006">
      <mc:Choice xmlns:a14="http://schemas.microsoft.com/office/drawing/2010/main" Requires="a14">
        <xdr:graphicFrame macro="">
          <xdr:nvGraphicFramePr>
            <xdr:cNvPr id="9" name="CUSTOMER NAME / LOCATION ">
              <a:extLst>
                <a:ext uri="{FF2B5EF4-FFF2-40B4-BE49-F238E27FC236}">
                  <a16:creationId xmlns:a16="http://schemas.microsoft.com/office/drawing/2014/main" id="{8DC7D648-B5E0-4411-ACE3-D857D03F24A6}"/>
                </a:ext>
              </a:extLst>
            </xdr:cNvPr>
            <xdr:cNvGraphicFramePr/>
          </xdr:nvGraphicFramePr>
          <xdr:xfrm>
            <a:off x="0" y="0"/>
            <a:ext cx="0" cy="0"/>
          </xdr:xfrm>
          <a:graphic>
            <a:graphicData uri="http://schemas.microsoft.com/office/drawing/2010/slicer">
              <sle:slicer xmlns:sle="http://schemas.microsoft.com/office/drawing/2010/slicer" name="CUSTOMER NAME / LOCATION "/>
            </a:graphicData>
          </a:graphic>
        </xdr:graphicFrame>
      </mc:Choice>
      <mc:Fallback>
        <xdr:sp macro="" textlink="">
          <xdr:nvSpPr>
            <xdr:cNvPr id="0" name=""/>
            <xdr:cNvSpPr>
              <a:spLocks noTextEdit="1"/>
            </xdr:cNvSpPr>
          </xdr:nvSpPr>
          <xdr:spPr>
            <a:xfrm>
              <a:off x="0" y="12849225"/>
              <a:ext cx="2066924" cy="1924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9524</xdr:colOff>
      <xdr:row>72</xdr:row>
      <xdr:rowOff>9525</xdr:rowOff>
    </xdr:from>
    <xdr:to>
      <xdr:col>5</xdr:col>
      <xdr:colOff>714375</xdr:colOff>
      <xdr:row>75</xdr:row>
      <xdr:rowOff>1343025</xdr:rowOff>
    </xdr:to>
    <mc:AlternateContent xmlns:mc="http://schemas.openxmlformats.org/markup-compatibility/2006">
      <mc:Choice xmlns:a14="http://schemas.microsoft.com/office/drawing/2010/main" Requires="a14">
        <xdr:graphicFrame macro="">
          <xdr:nvGraphicFramePr>
            <xdr:cNvPr id="10" name="COUNTRY">
              <a:extLst>
                <a:ext uri="{FF2B5EF4-FFF2-40B4-BE49-F238E27FC236}">
                  <a16:creationId xmlns:a16="http://schemas.microsoft.com/office/drawing/2014/main" id="{48EFD0F0-3B4C-4B1A-96FD-8B6B598E45FD}"/>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2962274" y="12858750"/>
              <a:ext cx="2514601" cy="1905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35BAFB09-BE6D-4AC2-AC5C-D6E3E113B143}"/>
</namedSheetView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gaya.Praveena" refreshedDate="46185.54784861111" createdVersion="8" refreshedVersion="8" minRefreshableVersion="3" recordCount="1387" xr:uid="{B8668E77-6F4F-4F55-A2FE-C1A13C5CD0F6}">
  <cacheSource type="worksheet">
    <worksheetSource name="EMS_Data"/>
  </cacheSource>
  <cacheFields count="48">
    <cacheField name="CUSTOMER PO#" numFmtId="0">
      <sharedItems containsBlank="1" containsMixedTypes="1" containsNumber="1" containsInteger="1" minValue="1233" maxValue="9027000025446"/>
    </cacheField>
    <cacheField name="Customer PO Date" numFmtId="0">
      <sharedItems containsNonDate="0" containsDate="1" containsString="0" containsBlank="1" minDate="2024-04-12T00:00:00" maxDate="2026-06-12T00:00:00"/>
    </cacheField>
    <cacheField name="COUNTRY" numFmtId="0">
      <sharedItems containsBlank="1" count="12">
        <s v="INDIA"/>
        <s v="USA"/>
        <m/>
        <s v="GERMANY"/>
        <s v="MALAYSIA"/>
        <s v="JAPAN"/>
        <s v="UAE"/>
        <s v="BELGIUM"/>
        <s v="ISRAEL"/>
        <s v="IRELAND"/>
        <s v="ISREAL"/>
        <s v="SPAIN"/>
      </sharedItems>
    </cacheField>
    <cacheField name="PO DELIVERY DATE (PO MENTIONED)" numFmtId="0">
      <sharedItems containsDate="1" containsBlank="1" containsMixedTypes="1" minDate="2024-04-22T00:00:00" maxDate="2028-02-13T00:00:00"/>
    </cacheField>
    <cacheField name="PO DELIVERY DATE (QUOTATION DATE)" numFmtId="15">
      <sharedItems containsDate="1" containsMixedTypes="1" minDate="2024-08-29T00:00:00" maxDate="2026-04-14T00:00:00"/>
    </cacheField>
    <cacheField name="PO-OTD DAYS" numFmtId="1">
      <sharedItems/>
    </cacheField>
    <cacheField name="BU-UNIT" numFmtId="0">
      <sharedItems containsBlank="1"/>
    </cacheField>
    <cacheField name="DELIVERY MONTH-YEAR" numFmtId="0">
      <sharedItems containsDate="1" containsBlank="1" containsMixedTypes="1" minDate="2026-04-26T00:00:00" maxDate="2026-12-26T00:00:00"/>
    </cacheField>
    <cacheField name="DELIVERY YEAR" numFmtId="0">
      <sharedItems containsBlank="1" containsMixedTypes="1" containsNumber="1" containsInteger="1" minValue="2025" maxValue="2026"/>
    </cacheField>
    <cacheField name="LT (WEEKS)" numFmtId="0">
      <sharedItems containsString="0" containsBlank="1" containsNumber="1" minValue="0.2" maxValue="160"/>
    </cacheField>
    <cacheField name="SOW" numFmtId="0">
      <sharedItems containsBlank="1"/>
    </cacheField>
    <cacheField name="ORDER TYPE (NEW/REPEAT)" numFmtId="0">
      <sharedItems containsBlank="1"/>
    </cacheField>
    <cacheField name="PID" numFmtId="0">
      <sharedItems/>
    </cacheField>
    <cacheField name="MSA (YES - 1 / NO - 0)" numFmtId="0">
      <sharedItems containsSemiMixedTypes="0" containsString="0" containsNumber="1" containsInteger="1" minValue="0" maxValue="1"/>
    </cacheField>
    <cacheField name="Mode Of Delivery - ( Normal - 3 ( 8~10 D)_x000a_Fast - 2  ( 5~6 D)_x000a_Super Fast - 1 ( 3 ~4 D ) " numFmtId="0">
      <sharedItems containsSemiMixedTypes="0" containsString="0" containsNumber="1" containsInteger="1" minValue="1" maxValue="3"/>
    </cacheField>
    <cacheField name="FG ID" numFmtId="0">
      <sharedItems containsBlank="1"/>
    </cacheField>
    <cacheField name="SO NUMBER" numFmtId="0">
      <sharedItems containsBlank="1" containsMixedTypes="1" containsNumber="1" containsInteger="1" minValue="2610016" maxValue="26200317"/>
    </cacheField>
    <cacheField name="TRANSIT TYPE (D/E)" numFmtId="0">
      <sharedItems containsBlank="1"/>
    </cacheField>
    <cacheField name="GROUP NAME" numFmtId="0">
      <sharedItems containsBlank="1"/>
    </cacheField>
    <cacheField name="CUSTOMER NAME / LOCATION " numFmtId="0">
      <sharedItems containsBlank="1" count="119">
        <s v="ZETTAONE TECHNOLOGY (INDIA) PRIVATE LIMITED"/>
        <s v="BEL-BLR-MCE"/>
        <s v="BEL-GAD-RADAR"/>
        <s v="BEL-CHN"/>
        <s v="BEL-BLR-NS1"/>
        <s v="BEL-MAC"/>
        <s v="MOLBIO DIAGNOSTICS PRIVATE LIMITED"/>
        <s v="BEL-BLR-PDIC"/>
        <s v="BEL-BLR-NS2"/>
        <s v="HONEYWELL TECHNOLOGY SOLUTIONS LAB PVT. LTD"/>
        <s v="INFINEON TECHNOLOGIES INDIA PVT LTD"/>
        <s v="TVS-SUNDARAM INDUSTRIES PVT LTD"/>
        <s v="BEL-BLR-BTV"/>
        <s v="LARSEN &amp; TOUBRO LIMITED"/>
        <s v="BEL-BLR-ADNS"/>
        <s v="VISTA CONSOLES ELECTRONICS PRIVATE LIMITED"/>
        <s v="BEL-BLR-MS"/>
        <s v="TEJAS NETWORKS LIMITED"/>
        <s v="JANAK POSITIONING &amp; SURVEYING SYSTEMS PVT LIMITED"/>
        <s v="ALPHI TECHNOLOGY"/>
        <s v="QUANTUM COMPUTING INC"/>
        <s v="BEL-BLR-MR"/>
        <s v="IDEX INDIA PRIVATE LIMITED"/>
        <s v="SANDISK INDIA DEVICE DESIGN CENTRE PVT.LTD"/>
        <s v="ERIEZ MANUFACTURING CO"/>
        <s v="ZOPPLER RADARS AND RESEARCH PRIVATE LTD"/>
        <s v="KNORR-BREMSE SYSTEME FÜR SCHIENENFAHRZEUGE GMBH"/>
        <s v="TATA ADVANCED SYSTEMS"/>
        <s v="TE CONNECTIVITY INDIA PVT LTD"/>
        <s v="INFINEON TECHNOLOGIES AMERICAS CORPORATION"/>
        <s v="NXP INDIA PRIVATE LIMITED"/>
        <s v="MICROCHIP TECHNOLOGY INC"/>
        <s v="BEL-BLR-NCS"/>
        <s v="BEL-BLR-EM"/>
        <s v="VOLVO GROUP INDIA PRIVATE LIMITED"/>
        <s v="TEXAS INSTRUMENTS (INDIA) PVT LTD"/>
        <s v="BEL-HYDERABAD"/>
        <s v="AMIDC AUTOMATION TECHNOLOGIES PRIVATE LIMITED"/>
        <s v="BEL-GHAZIABAD"/>
        <s v="UI BRIDGE SOLUTIONS PRIVATE LIMITED"/>
        <s v="RELIANCE JIO INFOCOMM LIMITED"/>
        <s v="BRAKES INDIA PRIVATE LIMITED"/>
        <s v="HONEYWELL INTERNATIONAL (INDIA) PVT LTD"/>
        <s v="AESCOMED (ARIA INNOVATIONS)"/>
        <s v="AESCOMED HEALTHCARE SDN.BHD"/>
        <s v="AMD INDIA PVT.LTD"/>
        <s v="STELLANTIS"/>
        <s v="ISYRIUS ENGINEERING UG"/>
        <s v="BEL-MAC "/>
        <s v="MARVELL INDIA PRIVATE LIMITED"/>
        <s v="EXCELFORE CORPORATION"/>
        <s v="VERSAL"/>
        <s v="CORNET TECHNOLOGY (INDIA) PRIVATE LIMITED"/>
        <s v="NIPPON POP RIVETS AND FASTENERS LTD"/>
        <s v="INTERNAL ZETTAONE PROJECT"/>
        <s v="BEL-BLR-CRL"/>
        <s v="LEAR INDIA ENGINEERING LLP(PIEN)"/>
        <s v="BIGTEC PRIVATE LIMITED"/>
        <s v="BEL-BLR-SSD"/>
        <s v="ENPHASE SOLAR ENERGY PRIVATE LIMITED"/>
        <s v="BIORAD MEDISYS PVT. LTD."/>
        <s v="BEL-BLR-SC"/>
        <s v="AITECH INNOVATION INDIA PVT LTD "/>
        <s v="AMETEK INSTRUMENTS INDIA PRIVATE LIMITED"/>
        <s v="LAM RESEARCH (INDIA) PVT. LTD"/>
        <s v="HONEYWELL TECHNOLOGY SOLUTIONS LAB PVT. LTD."/>
        <s v="BEL-BLR-PC"/>
        <s v="KNORR-BREMSE TECHNOLOGY CENTER INDIA PVT LTD"/>
        <s v="RENESAS ELECTRONICS INDIA PRIVATE LIMITED"/>
        <s v="KEYSIGHT TECHNOLOGIES INC"/>
        <s v="COREEL TECHNOLOGIES(I) PVT LTD"/>
        <s v="STANLEY BLACK &amp; DECKER INDIA PVT LTD"/>
        <s v="KLASHH"/>
        <s v="JAGUAR LAND ROVER TECHNOLOGY AND BUSINESS SERVICES"/>
        <s v="VISTEON TECHNICAL AND SERVICES CENTRE PRIVATE LIMITED"/>
        <s v="TONBO IMAGNING INDIA PVT LTD"/>
        <s v="KARL STORZ ENDOSCOPY INDIA PRIVATE LIMITED"/>
        <s v="EATON INDIA INNOVATION CENTER LLP"/>
        <s v="GOOGLE IT SERVICES INDIA PRIVATE LIMITED"/>
        <s v="CAPGEMINI TECHNOLOGY SERVICES INDIA LIMITED"/>
        <s v="CYRONICS INNOVATION LABS LIMITED"/>
        <s v="CHARA TECHNOLOGIES PRIVATE LIMITED"/>
        <s v="FALCONN ESDM PRIVATE LIMITED"/>
        <s v="VISTEON ELECTRONICS INDIA PVT LTD"/>
        <s v="SCHAEFFLER TECHNOLOGY SOLUTIONS INDIA PVT. LTD."/>
        <s v="L&amp;T PRECISION ENGINEERING &amp; SYSTEMS"/>
        <s v=" BEL-GAD-RADAR"/>
        <s v="STANLEY ASSEMBLY TECHNOLOGIES"/>
        <s v="INNOMINDS  SOFTWARE PRIVATE LIMITED"/>
        <s v="ADVANCED CONCEPTS"/>
        <s v="BISCO INDUSTRIES"/>
        <s v="TE CONNECTIVITY BELGIUM"/>
        <s v="ARM EMBEDDED TECHNOLOGIES PVT LTD"/>
        <s v="TOLLE LABS PVT LTD"/>
        <s v="VANTAGE ROBOTICS"/>
        <s v="FLOWSERVE INDIA CONTROLS PVT. LTD"/>
        <s v="SIGNIFY INNOVATIONS INDIA LIMITED"/>
        <s v="ISRAEL AEROSPACE INDUSTRIES LTD"/>
        <s v="INDIAVP SEMICONDUCTOR PRIVATE LIMITED"/>
        <s v="MAGNUS MONITORS (EIRSCOPE)"/>
        <s v="IIT-M"/>
        <s v="NEWSPACE RESEARCH AND TECHNOLOGIES"/>
        <s v="ADVANCED REAL-TIME SYSTEMS LIMITED"/>
        <s v="INDIC EMS ELECTRONICS PVT.LTD"/>
        <s v="DIGITAL DYNAMICS INC"/>
        <s v="SAMEER CENTRE FOR ELECTROMAGNETICS"/>
        <s v="FAURECIA INDIA PRIVATE LIMITED"/>
        <s v="BEL-KOTDWARA"/>
        <s v="KOHLER INDIA CORPORATION PVT LTD.,"/>
        <s v="SATELIOT SERVICES, S.L."/>
        <s v="ALTERA SEMICONDUCTOR INDIA PVT LTD"/>
        <s v="VISTEON TECHNICAL AND SERVICES CENTRE PRIVATE LIMITED."/>
        <s v="CDAC"/>
        <s v="WILLIAM PENN PRIVATE LIMITED"/>
        <s v="LEKHA WIRELESS SOLUTIONS PVT LTD"/>
        <s v="LEADING LINES LLC"/>
        <s v="BEL-BLR-MWT"/>
        <m/>
        <s v="HSD2C CONSULTING (OPC) PRIVATE LIMITED"/>
      </sharedItems>
    </cacheField>
    <cacheField name="INDUSTRY" numFmtId="0">
      <sharedItems containsBlank="1" count="10">
        <s v="INDUSTRIAL"/>
        <s v="AEROSPACE&amp;DEFENCE"/>
        <s v="MEDICAL"/>
        <s v="AUTOMOTIVE"/>
        <s v="SEMICONDUCTOR"/>
        <s v="DEFENCE"/>
        <s v="TELECOM"/>
        <s v="AEROSPACE"/>
        <s v="AUTOMOBILE"/>
        <m/>
      </sharedItems>
    </cacheField>
    <cacheField name="PROJECT NAME" numFmtId="0">
      <sharedItems containsBlank="1"/>
    </cacheField>
    <cacheField name="WORKORDER QTY" numFmtId="0">
      <sharedItems containsString="0" containsBlank="1" containsNumber="1" containsInteger="1" minValue="1" maxValue="10000"/>
    </cacheField>
    <cacheField name="DELIVERY QTY" numFmtId="0">
      <sharedItems containsBlank="1" containsMixedTypes="1" containsNumber="1" containsInteger="1" minValue="1" maxValue="1100"/>
    </cacheField>
    <cacheField name="PENDING QTY" numFmtId="0">
      <sharedItems containsSemiMixedTypes="0" containsString="0" containsNumber="1" containsInteger="1" minValue="0" maxValue="10000"/>
    </cacheField>
    <cacheField name="Order Split  Pending Qty" numFmtId="0">
      <sharedItems containsString="0" containsBlank="1" containsNumber="1" containsInteger="1" minValue="0" maxValue="1200"/>
    </cacheField>
    <cacheField name=" UNIT PRICE (DOMESTIC) " numFmtId="0">
      <sharedItems containsString="0" containsBlank="1" containsNumber="1" minValue="0" maxValue="3400000"/>
    </cacheField>
    <cacheField name=" UNIT PRICE (EXPORT) " numFmtId="0">
      <sharedItems containsBlank="1" containsMixedTypes="1" containsNumber="1" minValue="0.62" maxValue="6384"/>
    </cacheField>
    <cacheField name=" INVOICE MONTH " numFmtId="0">
      <sharedItems containsBlank="1" count="5">
        <s v=""/>
        <s v="May-26"/>
        <s v="June-26"/>
        <m/>
        <s v="April-26"/>
      </sharedItems>
    </cacheField>
    <cacheField name="INVOICE DATE" numFmtId="0">
      <sharedItems containsNonDate="0" containsDate="1" containsString="0" containsBlank="1" minDate="2026-04-01T00:00:00" maxDate="2026-06-12T00:00:00"/>
    </cacheField>
    <cacheField name=" INVOICE NUMBER # " numFmtId="0">
      <sharedItems containsBlank="1"/>
    </cacheField>
    <cacheField name=" INVOICE VALUE(DOMESTIC) " numFmtId="0">
      <sharedItems containsMixedTypes="1" containsNumber="1" minValue="0" maxValue="8411830"/>
    </cacheField>
    <cacheField name=" INVOICE VALUE(EXPORT) " numFmtId="0">
      <sharedItems containsMixedTypes="1" containsNumber="1" minValue="0" maxValue="1223177.9999999998"/>
    </cacheField>
    <cacheField name=" TOTAL INVOICE VALUE(DOMESTIC+EXPORT) " numFmtId="0">
      <sharedItems containsMixedTypes="1" containsNumber="1" minValue="0" maxValue="8411830" count="487">
        <n v="0"/>
        <n v="110196"/>
        <n v="27549"/>
        <n v="275490"/>
        <n v="165294"/>
        <n v="385686"/>
        <n v="49588.200000000004"/>
        <n v="22039.200000000001"/>
        <n v="65871"/>
        <n v="905567.75"/>
        <n v="28007.25"/>
        <n v="1349990"/>
        <n v="228880"/>
        <n v="248160"/>
        <n v="1096932.0999999999"/>
        <n v="3000000"/>
        <n v="965580"/>
        <n v="798694.97"/>
        <n v="1206046.74"/>
        <n v="282962.5"/>
        <n v="228630.59999999998"/>
        <n v="322280"/>
        <n v="32943.5"/>
        <n v="720269.55"/>
        <n v="39227.199999999997"/>
        <n v="64441.599999999999"/>
        <n v="3223300"/>
        <n v="838058"/>
        <n v="1289320"/>
        <n v="6446600"/>
        <n v="4319222"/>
        <n v="644660"/>
        <n v="1556553"/>
        <n v="21034.5"/>
        <n v="46464.079999999994"/>
        <n v="103116"/>
        <n v="126720"/>
        <n v="278355"/>
        <n v="367378"/>
        <n v="134600"/>
        <n v="658710"/>
        <n v="14580"/>
        <n v="241359"/>
        <n v="1850857"/>
        <n v="265998"/>
        <n v="97150"/>
        <n v="10484"/>
        <n v="36694"/>
        <n v="2306400"/>
        <n v="1190721.6000000001"/>
        <n v="3020664"/>
        <n v="245480"/>
        <n v="123984"/>
        <n v="62188"/>
        <n v="17768"/>
        <n v="13518.92"/>
        <n v="1223177.9999999998"/>
        <n v="105372"/>
        <n v="351240"/>
        <n v="70248"/>
        <n v="252797"/>
        <n v="50559.4"/>
        <n v="47147"/>
        <n v="175408"/>
        <n v="156110"/>
        <s v=" ₹                                        -  "/>
        <n v="123438"/>
        <n v="102865"/>
        <n v="20573"/>
        <n v="61455"/>
        <n v="102425"/>
        <n v="212099"/>
        <n v="124345.50000000001"/>
        <n v="2858153.5"/>
        <n v="627465"/>
        <n v="290340"/>
        <n v="282185"/>
        <n v="109220"/>
        <n v="87146"/>
        <n v="829961.2"/>
        <n v="414980.6"/>
        <n v="258440"/>
        <n v="263150"/>
        <n v="420320"/>
        <n v="449188"/>
        <n v="3685000"/>
        <n v="144580"/>
        <n v="342978.42"/>
        <n v="1714892.1"/>
        <n v="457304.56"/>
        <n v="253480"/>
        <n v="490439.4"/>
        <n v="215000"/>
        <n v="510785.01"/>
        <n v="152581"/>
        <n v="36712.5"/>
        <n v="144050"/>
        <n v="34738"/>
        <n v="69136"/>
        <n v="46860"/>
        <n v="30000"/>
        <n v="4200"/>
        <n v="43400"/>
        <n v="39765"/>
        <n v="37542"/>
        <n v="28616"/>
        <n v="1350"/>
        <n v="2025"/>
        <n v="4995"/>
        <n v="77296"/>
        <n v="18000"/>
        <n v="32120"/>
        <n v="17999.93"/>
        <n v="7650"/>
        <n v="19800"/>
        <n v="8481.8799999999992"/>
        <n v="400"/>
        <n v="15726"/>
        <n v="137715"/>
        <n v="3586.8900000000003"/>
        <n v="24000"/>
        <n v="34504.36"/>
        <n v="4000"/>
        <n v="26800"/>
        <n v="8411830"/>
        <n v="9000"/>
        <n v="19000"/>
        <n v="84020"/>
        <n v="151530"/>
        <n v="15216"/>
        <n v="1006115.4"/>
        <n v="111790.6"/>
        <n v="23584"/>
        <n v="211567.23"/>
        <n v="40525"/>
        <n v="1400"/>
        <n v="86640"/>
        <n v="40722"/>
        <n v="8604"/>
        <n v="13700"/>
        <n v="292662.5"/>
        <n v="175597.5"/>
        <n v="236290.8"/>
        <n v="160898"/>
        <n v="62777"/>
        <n v="10563"/>
        <n v="299808"/>
        <n v="161460"/>
        <n v="8970"/>
        <n v="43356"/>
        <n v="14700"/>
        <n v="727955"/>
        <n v="2199.9900000000002"/>
        <n v="11900"/>
        <n v="82794"/>
        <n v="33741.449999999997"/>
        <n v="40489.74"/>
        <n v="134965.79999999999"/>
        <n v="67482.899999999994"/>
        <n v="60734.61"/>
        <n v="93121.799999999988"/>
        <n v="160404"/>
        <n v="19320"/>
        <n v="159200"/>
        <n v="89900"/>
        <n v="500720"/>
        <n v="2709"/>
        <n v="276966"/>
        <n v="646254"/>
        <n v="78254"/>
        <n v="42684"/>
        <n v="7114"/>
        <n v="4900"/>
        <n v="1465"/>
        <n v="137503.98000000001"/>
        <n v="35570"/>
        <n v="53355"/>
        <n v="24899"/>
        <n v="213483.47999999998"/>
        <n v="81802.8"/>
        <n v="77258.200000000012"/>
        <n v="13633.800000000001"/>
        <n v="90892"/>
        <n v="65530.05"/>
        <n v="44575.199999999997"/>
        <n v="85000"/>
        <n v="713940"/>
        <n v="21740"/>
        <n v="32600"/>
        <n v="5550"/>
        <n v="7078.22"/>
        <n v="75513.600000000006"/>
        <n v="18878.400000000001"/>
        <n v="229422.25"/>
        <n v="275306.69999999995"/>
        <n v="144433.20000000001"/>
        <n v="173319.84"/>
        <n v="220188.3"/>
        <n v="46594.75"/>
        <n v="110287.5"/>
        <n v="291679"/>
        <n v="15737"/>
        <n v="89800"/>
        <n v="18488.400000000001"/>
        <n v="15229.68"/>
        <n v="8522.52"/>
        <n v="12653.96"/>
        <n v="36744"/>
        <n v="153270"/>
        <n v="4970"/>
        <n v="32520"/>
        <n v="80351"/>
        <n v="3550"/>
        <n v="290154"/>
        <n v="58500"/>
        <n v="200250"/>
        <n v="1710904"/>
        <n v="133353"/>
        <n v="280252"/>
        <n v="131844"/>
        <n v="152272"/>
        <n v="30076.38"/>
        <n v="45114.57"/>
        <n v="15038.19"/>
        <n v="355944"/>
        <n v="171945"/>
        <n v="4518"/>
        <n v="4248"/>
        <n v="5082"/>
        <n v="109600"/>
        <n v="162600"/>
        <n v="189406.4"/>
        <n v="68731.199999999997"/>
        <n v="247910"/>
        <n v="589310"/>
        <n v="619210"/>
        <n v="250245"/>
        <n v="12720"/>
        <n v="7200"/>
        <n v="26936"/>
        <n v="64625"/>
        <n v="3100"/>
        <n v="1200"/>
        <n v="39762"/>
        <n v="1600"/>
        <n v="151125"/>
        <n v="53893"/>
        <n v="16800"/>
        <n v="28260"/>
        <n v="7500"/>
        <n v="504000"/>
        <n v="120360"/>
        <n v="12960"/>
        <n v="113250"/>
        <n v="128350"/>
        <n v="5000"/>
        <n v="423302"/>
        <n v="190395"/>
        <n v="59470"/>
        <n v="19825"/>
        <n v="6900"/>
        <n v="37376"/>
        <n v="141926.19999999998"/>
        <n v="60045.7"/>
        <n v="70963.099999999991"/>
        <n v="109174"/>
        <n v="81880.5"/>
        <n v="152270"/>
        <n v="22150"/>
        <n v="16728"/>
        <n v="19225"/>
        <n v="59440"/>
        <n v="44580"/>
        <n v="7430"/>
        <n v="134070.99"/>
        <n v="14769"/>
        <n v="212782.5"/>
        <n v="72762.5"/>
        <n v="20300"/>
        <n v="131199.96"/>
        <n v="32799.99"/>
        <n v="36188.449999999997"/>
        <n v="144753.79999999999"/>
        <n v="7237.69"/>
        <n v="7700"/>
        <n v="48100"/>
        <n v="32100"/>
        <n v="3500"/>
        <n v="240723"/>
        <n v="31600"/>
        <n v="7900"/>
        <n v="6600"/>
        <n v="237493"/>
        <n v="6500"/>
        <n v="4500"/>
        <n v="13560"/>
        <n v="638977"/>
        <n v="163309"/>
        <n v="25484.62"/>
        <n v="4466.67"/>
        <n v="31460"/>
        <n v="24500"/>
        <n v="41415"/>
        <n v="7410"/>
        <n v="2470"/>
        <n v="4940"/>
        <n v="107964"/>
        <n v="336184"/>
        <n v="278666"/>
        <n v="689575"/>
        <n v="152861"/>
        <n v="357671"/>
        <n v="66567"/>
        <n v="10400"/>
        <n v="111341"/>
        <n v="7800"/>
        <n v="129666"/>
        <n v="20600"/>
        <n v="9476"/>
        <n v="31724"/>
        <n v="167200"/>
        <n v="2500"/>
        <n v="28150"/>
        <n v="201963"/>
        <n v="10887.9"/>
        <n v="49392"/>
        <n v="98784"/>
        <n v="98294"/>
        <n v="94080"/>
        <n v="1274"/>
        <n v="18600"/>
        <n v="26700"/>
        <n v="165234.79999999999"/>
        <n v="247852.19999999998"/>
        <n v="160008"/>
        <n v="800040"/>
        <n v="373352"/>
        <n v="84791.01"/>
        <n v="115659"/>
        <n v="14318"/>
        <n v="52566"/>
        <n v="35044"/>
        <n v="17522"/>
        <n v="53646"/>
        <n v="35764"/>
        <n v="17882"/>
        <n v="658350"/>
        <n v="70490"/>
        <n v="58457.3"/>
        <n v="12000"/>
        <n v="8331"/>
        <n v="107235"/>
        <n v="9760"/>
        <n v="20655"/>
        <n v="28900"/>
        <n v="108150"/>
        <n v="245166"/>
        <n v="164260"/>
        <n v="296050"/>
        <n v="75065.009999999995"/>
        <n v="6700"/>
        <n v="3000"/>
        <n v="95712"/>
        <n v="72412"/>
        <n v="570967"/>
        <n v="236138"/>
        <n v="33500"/>
        <n v="9560"/>
        <n v="6100"/>
        <n v="29004.3"/>
        <n v="1240"/>
        <n v="69705"/>
        <n v="52405"/>
        <n v="24672"/>
        <n v="95700"/>
        <n v="68302"/>
        <n v="2928"/>
        <n v="15372"/>
        <n v="65880"/>
        <n v="6222"/>
        <n v="1098"/>
        <n v="16820"/>
        <n v="233101"/>
        <n v="202727"/>
        <n v="288483"/>
        <n v="66800"/>
        <n v="16700"/>
        <n v="22648.75"/>
        <n v="69883.62"/>
        <n v="63931"/>
        <n v="32475"/>
        <n v="8892"/>
        <n v="21100"/>
        <n v="155961"/>
        <n v="24800"/>
        <n v="24950"/>
        <n v="76000"/>
        <n v="21744"/>
        <n v="615455"/>
        <n v="2400"/>
        <n v="8000"/>
        <n v="24553.41"/>
        <n v="55572"/>
        <n v="48328.95"/>
        <n v="11962.8"/>
        <n v="36400.020000000004"/>
        <n v="49655.93"/>
        <n v="90000"/>
        <n v="1830"/>
        <n v="444675"/>
        <n v="120000.1"/>
        <n v="11800"/>
        <n v="113699.96"/>
        <n v="39099.99"/>
        <n v="35434"/>
        <n v="155738.51999999999"/>
        <n v="172502.09999999998"/>
        <n v="1121263.6499999999"/>
        <n v="1385468.9999999998"/>
        <n v="89625"/>
        <n v="62436"/>
        <n v="41624"/>
        <n v="16560"/>
        <n v="72864"/>
        <n v="39544.699999999997"/>
        <n v="20813"/>
        <n v="199368"/>
        <n v="53568"/>
        <n v="99700"/>
        <n v="113200"/>
        <n v="101760"/>
        <n v="13800"/>
        <n v="9500.01"/>
        <n v="9600"/>
        <n v="30700"/>
        <n v="50850"/>
        <n v="169737"/>
        <n v="274648.2"/>
        <n v="293691"/>
        <n v="76578.900000000009"/>
        <n v="83776"/>
        <n v="7203"/>
        <n v="24516"/>
        <n v="10320"/>
        <n v="83600"/>
        <n v="11500"/>
        <n v="70297"/>
        <n v="27100.02"/>
        <n v="1074936.3599999999"/>
        <n v="1039888.8"/>
        <n v="1509026.56"/>
        <n v="5950"/>
        <n v="2336"/>
        <n v="196090"/>
        <n v="133650"/>
        <n v="44550"/>
        <n v="4433.33"/>
        <n v="8866.66"/>
        <n v="74364.84"/>
        <n v="84795"/>
        <n v="112760"/>
        <n v="129575"/>
        <n v="2200"/>
        <n v="4400"/>
        <n v="109000"/>
        <n v="18300"/>
        <n v="10000"/>
        <n v="50600"/>
        <n v="41980"/>
        <n v="10940"/>
        <n v="135000"/>
        <n v="202500"/>
        <n v="127500"/>
        <n v="63750"/>
        <n v="169558"/>
        <n v="19752"/>
        <n v="43200"/>
        <n v="105920.03"/>
        <n v="28340.04"/>
        <n v="64200"/>
        <n v="63261.96"/>
        <n v="27000"/>
        <n v="2655"/>
        <n v="591443"/>
        <n v="150000"/>
        <n v="12700.002"/>
        <n v="549024"/>
      </sharedItems>
    </cacheField>
    <cacheField name=" PENDING PO VALUE (Domestic) " numFmtId="165">
      <sharedItems containsSemiMixedTypes="0" containsString="0" containsNumber="1" minValue="0" maxValue="69043086"/>
    </cacheField>
    <cacheField name=" PENDING PO VALUE (EXPORT) " numFmtId="0">
      <sharedItems containsBlank="1" containsMixedTypes="1" containsNumber="1" minValue="0" maxValue="3793030"/>
    </cacheField>
    <cacheField name=" GRAND TOTAL - OPEN VALUE IN INR " numFmtId="165">
      <sharedItems containsSemiMixedTypes="0" containsString="0" containsNumber="1" minValue="0" maxValue="69043086"/>
    </cacheField>
    <cacheField name="PO STATUS" numFmtId="0">
      <sharedItems count="8">
        <s v="IN PROGRESS"/>
        <s v="PO CLOSED"/>
        <s v="PROD-WIP"/>
        <s v="PM-WIP"/>
        <s v="TESTING-WIP"/>
        <s v="AM-WIP"/>
        <s v="AM-HW-WIP"/>
        <s v="SCM-WIP"/>
      </sharedItems>
    </cacheField>
    <cacheField name="REMARKS" numFmtId="0">
      <sharedItems containsBlank="1"/>
    </cacheField>
    <cacheField name="Total Value" numFmtId="165">
      <sharedItems containsSemiMixedTypes="0" containsString="0" containsNumber="1" minValue="0" maxValue="69043086"/>
    </cacheField>
    <cacheField name="LINE NAME" numFmtId="0">
      <sharedItems containsBlank="1"/>
    </cacheField>
    <cacheField name="SMT" numFmtId="0">
      <sharedItems containsBlank="1"/>
    </cacheField>
    <cacheField name="DEPANELING / ROUTING MACHINE" numFmtId="0">
      <sharedItems containsBlank="1"/>
    </cacheField>
    <cacheField name="SELECTIVE SOLDERING MACHINE" numFmtId="0">
      <sharedItems containsBlank="1"/>
    </cacheField>
    <cacheField name="FPT MACHINE" numFmtId="0">
      <sharedItems containsBlank="1"/>
    </cacheField>
    <cacheField name="ESS MACHINE" numFmtId="0">
      <sharedItems containsBlank="1"/>
    </cacheField>
    <cacheField name="PCBA - CLAENING MACHINE" numFmtId="0">
      <sharedItems containsBlank="1"/>
    </cacheField>
    <cacheField name="CONFORMAL COATING MACHINE" numFmtId="0">
      <sharedItems containsBlank="1"/>
    </cacheField>
  </cacheFields>
  <extLst>
    <ext xmlns:x14="http://schemas.microsoft.com/office/spreadsheetml/2009/9/main" uri="{725AE2AE-9491-48be-B2B4-4EB974FC3084}">
      <x14:pivotCacheDefinition pivotCacheId="20632898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87">
  <r>
    <s v="NA"/>
    <m/>
    <x v="0"/>
    <d v="2024-12-05T00:00:00"/>
    <e v="#REF!"/>
    <e v="#REF!"/>
    <s v="Private"/>
    <e v="#REF!"/>
    <e v="#REF!"/>
    <n v="4"/>
    <s v="COMP"/>
    <s v="NEW"/>
    <s v="ZPJ24250949"/>
    <n v="0"/>
    <n v="3"/>
    <s v="ZFG00001560"/>
    <m/>
    <s v="DOMESTIC"/>
    <s v="ZETTAONE"/>
    <x v="0"/>
    <x v="0"/>
    <s v="HYBRID POWER SUPPLY MODULE_COMPONENT PROCUREMENT"/>
    <n v="1"/>
    <m/>
    <n v="1"/>
    <n v="1"/>
    <n v="114180"/>
    <m/>
    <x v="0"/>
    <m/>
    <m/>
    <n v="0"/>
    <n v="0"/>
    <x v="0"/>
    <n v="114180"/>
    <n v="0"/>
    <n v="114180"/>
    <x v="0"/>
    <s v="ZOT Internal Project -We need not raise Invoice"/>
    <n v="114180"/>
    <m/>
    <m/>
    <m/>
    <m/>
    <m/>
    <m/>
    <m/>
    <m/>
  </r>
  <r>
    <s v="NA"/>
    <m/>
    <x v="0"/>
    <d v="2024-11-29T00:00:00"/>
    <e v="#REF!"/>
    <e v="#REF!"/>
    <s v="Private"/>
    <e v="#REF!"/>
    <e v="#REF!"/>
    <n v="3"/>
    <s v="TK"/>
    <s v="NEW"/>
    <s v="ZPJ24250950"/>
    <n v="0"/>
    <n v="3"/>
    <s v="ZFG00001398"/>
    <m/>
    <s v="DOMESTIC"/>
    <s v="ZETTAONE"/>
    <x v="0"/>
    <x v="0"/>
    <s v="SOLDER PASTE_THAWING TIME CONTROLLER_POPULATED PCB"/>
    <n v="3"/>
    <m/>
    <n v="3"/>
    <n v="3"/>
    <n v="27030.332999999999"/>
    <m/>
    <x v="0"/>
    <m/>
    <m/>
    <n v="0"/>
    <n v="0"/>
    <x v="0"/>
    <n v="81090.998999999996"/>
    <n v="0"/>
    <n v="81090.998999999996"/>
    <x v="0"/>
    <s v="ZOT Internal Project -We need not raise Invoice"/>
    <n v="81090.998999999996"/>
    <m/>
    <m/>
    <m/>
    <m/>
    <m/>
    <m/>
    <m/>
    <m/>
  </r>
  <r>
    <n v="4300035233"/>
    <d v="2025-10-09T00:00:00"/>
    <x v="0"/>
    <d v="2026-04-23T00:00:00"/>
    <e v="#REF!"/>
    <s v="DELIVERED"/>
    <s v="Public"/>
    <e v="#REF!"/>
    <e v="#REF!"/>
    <n v="27.9"/>
    <s v="COMP/ASSY"/>
    <s v="NEW"/>
    <s v="ZPSU252600154"/>
    <n v="0"/>
    <n v="3"/>
    <s v="ZFG00002340"/>
    <n v="25100517"/>
    <s v="DOMESTIC"/>
    <s v="BEL"/>
    <x v="1"/>
    <x v="1"/>
    <s v="110005747002 V/UHF TX/RX MAIN CARD ASSY ( SDR-TAC ) 17"/>
    <n v="198"/>
    <n v="20"/>
    <n v="178"/>
    <n v="0"/>
    <n v="5509.8"/>
    <m/>
    <x v="1"/>
    <d v="2026-05-27T00:00:00"/>
    <s v="ZBSID2627-0181"/>
    <n v="110196"/>
    <n v="0"/>
    <x v="1"/>
    <n v="0"/>
    <n v="0"/>
    <n v="0"/>
    <x v="1"/>
    <s v="DELIVERED"/>
    <n v="110196"/>
    <s v="LINE_01"/>
    <s v="YES"/>
    <m/>
    <m/>
    <m/>
    <m/>
    <m/>
    <m/>
  </r>
  <r>
    <n v="4300035233"/>
    <d v="2025-10-09T00:00:00"/>
    <x v="0"/>
    <d v="2026-04-23T00:00:00"/>
    <e v="#REF!"/>
    <s v="DELIVERED"/>
    <s v="Public"/>
    <e v="#REF!"/>
    <e v="#REF!"/>
    <n v="27.9"/>
    <s v="COMP/ASSY"/>
    <s v="NEW"/>
    <s v="ZPSU252600154"/>
    <n v="0"/>
    <n v="3"/>
    <s v="ZFG00002340"/>
    <n v="25100517"/>
    <s v="DOMESTIC"/>
    <s v="BEL"/>
    <x v="1"/>
    <x v="1"/>
    <s v="110005747002 V/UHF TX/RX MAIN CARD ASSY ( SDR-TAC ) 17"/>
    <n v="178"/>
    <n v="5"/>
    <n v="173"/>
    <n v="0"/>
    <n v="5509.8"/>
    <m/>
    <x v="1"/>
    <d v="2026-05-27T00:00:00"/>
    <s v="ZBSID2627-0182"/>
    <n v="27549"/>
    <n v="0"/>
    <x v="2"/>
    <n v="0"/>
    <n v="0"/>
    <n v="0"/>
    <x v="1"/>
    <s v="DELIVERED"/>
    <n v="27549"/>
    <s v="LINE_01"/>
    <s v="YES"/>
    <m/>
    <m/>
    <m/>
    <m/>
    <m/>
    <m/>
  </r>
  <r>
    <n v="4300035233"/>
    <d v="2025-10-09T00:00:00"/>
    <x v="0"/>
    <d v="2026-04-23T00:00:00"/>
    <e v="#REF!"/>
    <s v="DELIVERED"/>
    <s v="Public"/>
    <e v="#REF!"/>
    <e v="#REF!"/>
    <n v="27.9"/>
    <s v="COMP/ASSY"/>
    <s v="NEW"/>
    <s v="ZPSU252600154"/>
    <n v="0"/>
    <n v="3"/>
    <s v="ZFG00002340"/>
    <n v="25100517"/>
    <s v="DOMESTIC"/>
    <s v="BEL"/>
    <x v="1"/>
    <x v="1"/>
    <s v="110005747002 V/UHF TX/RX MAIN CARD ASSY ( SDR-TAC ) 17"/>
    <n v="173"/>
    <n v="5"/>
    <n v="168"/>
    <n v="0"/>
    <n v="5509.8"/>
    <m/>
    <x v="1"/>
    <d v="2026-05-27T00:00:00"/>
    <s v=" ZBSID2627-0183"/>
    <n v="27549"/>
    <n v="0"/>
    <x v="2"/>
    <n v="0"/>
    <n v="0"/>
    <n v="0"/>
    <x v="1"/>
    <s v="DELIVERED"/>
    <n v="27549"/>
    <s v="LINE_01"/>
    <s v="YES"/>
    <m/>
    <m/>
    <m/>
    <m/>
    <m/>
    <m/>
  </r>
  <r>
    <n v="4300035233"/>
    <d v="2025-10-09T00:00:00"/>
    <x v="0"/>
    <d v="2026-04-23T00:00:00"/>
    <e v="#REF!"/>
    <s v="DELIVERED"/>
    <s v="Public"/>
    <e v="#REF!"/>
    <e v="#REF!"/>
    <n v="27.9"/>
    <s v="COMP/ASSY"/>
    <s v="NEW"/>
    <s v="ZPSU252600154"/>
    <n v="0"/>
    <n v="3"/>
    <s v="ZFG00002340"/>
    <n v="25100517"/>
    <s v="DOMESTIC"/>
    <s v="BEL"/>
    <x v="1"/>
    <x v="1"/>
    <s v="110005747002 V/UHF TX/RX MAIN CARD ASSY ( SDR-TAC ) 17"/>
    <n v="168"/>
    <n v="50"/>
    <n v="118"/>
    <n v="0"/>
    <n v="5509.8"/>
    <m/>
    <x v="1"/>
    <d v="2026-05-29T00:00:00"/>
    <s v="ZBSID2627-0187"/>
    <n v="275490"/>
    <n v="0"/>
    <x v="3"/>
    <n v="0"/>
    <n v="0"/>
    <n v="0"/>
    <x v="1"/>
    <s v="DELIVERED"/>
    <n v="275490"/>
    <s v="LINE_01"/>
    <s v="YES"/>
    <m/>
    <m/>
    <m/>
    <m/>
    <m/>
    <m/>
  </r>
  <r>
    <n v="4300035233"/>
    <d v="2025-10-09T00:00:00"/>
    <x v="0"/>
    <d v="2026-04-23T00:00:00"/>
    <e v="#REF!"/>
    <s v="DELIVERED"/>
    <s v="Public"/>
    <e v="#REF!"/>
    <e v="#REF!"/>
    <n v="27.9"/>
    <s v="COMP/ASSY"/>
    <s v="NEW"/>
    <s v="ZPSU252600154"/>
    <n v="0"/>
    <n v="3"/>
    <s v="ZFG00002340"/>
    <n v="25100517"/>
    <s v="DOMESTIC"/>
    <s v="BEL"/>
    <x v="1"/>
    <x v="1"/>
    <s v="110005747002 V/UHF TX/RX MAIN CARD ASSY ( SDR-TAC ) 17"/>
    <n v="118"/>
    <n v="30"/>
    <n v="88"/>
    <n v="0"/>
    <n v="5509.8"/>
    <m/>
    <x v="1"/>
    <d v="2026-05-30T00:00:00"/>
    <s v="ZBSID2627-0196"/>
    <n v="165294"/>
    <n v="0"/>
    <x v="4"/>
    <n v="0"/>
    <n v="0"/>
    <n v="0"/>
    <x v="1"/>
    <s v="DELIVERED"/>
    <n v="165294"/>
    <s v="LINE_01"/>
    <s v="YES"/>
    <m/>
    <m/>
    <m/>
    <m/>
    <m/>
    <m/>
  </r>
  <r>
    <n v="4300035233"/>
    <d v="2025-10-09T00:00:00"/>
    <x v="0"/>
    <d v="2026-04-23T00:00:00"/>
    <e v="#REF!"/>
    <s v="DELIVERED"/>
    <s v="Public"/>
    <e v="#REF!"/>
    <e v="#REF!"/>
    <n v="27.9"/>
    <s v="COMP/ASSY"/>
    <s v="NEW"/>
    <s v="ZPSU252600154"/>
    <n v="0"/>
    <n v="3"/>
    <s v="ZFG00002340"/>
    <n v="25100517"/>
    <s v="DOMESTIC"/>
    <s v="BEL"/>
    <x v="1"/>
    <x v="1"/>
    <s v="110005747002 V/UHF TX/RX MAIN CARD ASSY ( SDR-TAC ) 17"/>
    <n v="88"/>
    <n v="70"/>
    <n v="18"/>
    <n v="0"/>
    <n v="5509.8"/>
    <m/>
    <x v="1"/>
    <d v="2026-05-31T00:00:00"/>
    <s v="ZBSID2627-0200"/>
    <n v="385686"/>
    <n v="0"/>
    <x v="5"/>
    <n v="0"/>
    <n v="0"/>
    <n v="0"/>
    <x v="1"/>
    <s v="DELIVERED"/>
    <n v="385686"/>
    <s v="LINE_01"/>
    <s v="YES"/>
    <m/>
    <m/>
    <m/>
    <m/>
    <m/>
    <m/>
  </r>
  <r>
    <n v="4300035233"/>
    <d v="2025-10-09T00:00:00"/>
    <x v="0"/>
    <d v="2026-04-23T00:00:00"/>
    <e v="#REF!"/>
    <s v="DELIVERED"/>
    <s v="Public"/>
    <e v="#REF!"/>
    <e v="#REF!"/>
    <n v="27.9"/>
    <s v="COMP/ASSY"/>
    <s v="NEW"/>
    <s v="ZPSU252600154"/>
    <n v="0"/>
    <n v="3"/>
    <s v="ZFG00002340"/>
    <n v="25100517"/>
    <s v="DOMESTIC"/>
    <s v="BEL"/>
    <x v="1"/>
    <x v="1"/>
    <s v="110005747002 V/UHF TX/RX MAIN CARD ASSY ( SDR-TAC ) 17"/>
    <n v="18"/>
    <n v="9"/>
    <n v="9"/>
    <n v="0"/>
    <n v="5509.8"/>
    <m/>
    <x v="2"/>
    <d v="2026-06-01T00:00:00"/>
    <s v="ZBSID2627-0203"/>
    <n v="49588.200000000004"/>
    <n v="0"/>
    <x v="6"/>
    <n v="0"/>
    <n v="0"/>
    <n v="0"/>
    <x v="1"/>
    <s v="DELIVERED"/>
    <n v="49588.200000000004"/>
    <s v="LINE_01"/>
    <s v="YES"/>
    <m/>
    <m/>
    <m/>
    <m/>
    <m/>
    <m/>
  </r>
  <r>
    <n v="4300035233"/>
    <d v="2025-10-09T00:00:00"/>
    <x v="0"/>
    <d v="2026-04-23T00:00:00"/>
    <e v="#REF!"/>
    <s v="DELIVERED"/>
    <s v="Public"/>
    <e v="#REF!"/>
    <e v="#REF!"/>
    <n v="27.9"/>
    <s v="COMP/ASSY"/>
    <s v="NEW"/>
    <s v="ZPSU252600154"/>
    <n v="0"/>
    <n v="3"/>
    <s v="ZFG00002340"/>
    <n v="25100517"/>
    <s v="DOMESTIC"/>
    <s v="BEL"/>
    <x v="1"/>
    <x v="1"/>
    <s v="110005747002 V/UHF TX/RX MAIN CARD ASSY ( SDR-TAC ) 17"/>
    <n v="9"/>
    <n v="4"/>
    <n v="5"/>
    <n v="0"/>
    <n v="5509.8"/>
    <m/>
    <x v="2"/>
    <d v="2026-06-10T00:00:00"/>
    <s v="ZBSID2627-0245"/>
    <n v="22039.200000000001"/>
    <n v="0"/>
    <x v="7"/>
    <n v="0"/>
    <n v="0"/>
    <n v="0"/>
    <x v="1"/>
    <s v="DELIVERED"/>
    <n v="22039.200000000001"/>
    <s v="LINE_01"/>
    <s v="YES"/>
    <m/>
    <m/>
    <m/>
    <m/>
    <m/>
    <m/>
  </r>
  <r>
    <n v="4300035233"/>
    <d v="2025-10-09T00:00:00"/>
    <x v="0"/>
    <d v="2026-04-23T00:00:00"/>
    <e v="#REF!"/>
    <e v="#REF!"/>
    <s v="Public"/>
    <e v="#REF!"/>
    <e v="#REF!"/>
    <n v="27.9"/>
    <s v="COMP/ASSY"/>
    <s v="NEW"/>
    <s v="ZPSU252600154"/>
    <n v="0"/>
    <n v="3"/>
    <s v="ZFG00002340"/>
    <n v="25100517"/>
    <s v="DOMESTIC"/>
    <s v="BEL"/>
    <x v="1"/>
    <x v="1"/>
    <s v="110005747002 V/UHF TX/RX MAIN CARD ASSY ( SDR-TAC ) 17"/>
    <n v="5"/>
    <m/>
    <n v="5"/>
    <n v="5"/>
    <n v="5509.8"/>
    <m/>
    <x v="3"/>
    <m/>
    <m/>
    <n v="0"/>
    <n v="0"/>
    <x v="0"/>
    <n v="27549"/>
    <n v="0"/>
    <n v="27549"/>
    <x v="2"/>
    <s v="PTH-inprocess"/>
    <n v="27549"/>
    <s v="LINE_01"/>
    <s v="YES"/>
    <m/>
    <m/>
    <m/>
    <m/>
    <m/>
    <m/>
  </r>
  <r>
    <n v="4000587674"/>
    <d v="2026-01-03T00:00:00"/>
    <x v="0"/>
    <d v="2026-05-09T00:00:00"/>
    <e v="#REF!"/>
    <e v="#REF!"/>
    <s v="Public"/>
    <e v="#REF!"/>
    <e v="#REF!"/>
    <n v="18"/>
    <s v="TK"/>
    <s v="NEW"/>
    <s v="ZPSU252600246"/>
    <n v="0"/>
    <n v="3"/>
    <m/>
    <m/>
    <s v="DOMESTIC"/>
    <s v="BEL"/>
    <x v="2"/>
    <x v="1"/>
    <s v="_x000a_143034263686 Backplane for MK-XII(S) IFF for LLLWR02"/>
    <n v="71"/>
    <m/>
    <n v="71"/>
    <n v="71"/>
    <n v="22313"/>
    <m/>
    <x v="0"/>
    <m/>
    <m/>
    <n v="0"/>
    <n v="0"/>
    <x v="0"/>
    <n v="1584223"/>
    <n v="0"/>
    <n v="1584223"/>
    <x v="2"/>
    <s v="PTH-inprocess"/>
    <n v="1584223"/>
    <s v="LINE_02"/>
    <s v="YES"/>
    <m/>
    <m/>
    <m/>
    <m/>
    <m/>
    <m/>
  </r>
  <r>
    <n v="4000541241"/>
    <d v="2025-06-18T00:00:00"/>
    <x v="0"/>
    <d v="2026-02-10T00:00:00"/>
    <e v="#REF!"/>
    <s v="DELIVERED"/>
    <s v="Public"/>
    <e v="#REF!"/>
    <e v="#REF!"/>
    <n v="34"/>
    <s v="TK"/>
    <s v="NEW"/>
    <s v="ZPSU252600049"/>
    <n v="0"/>
    <n v="3"/>
    <s v="ZFG00001980"/>
    <n v="25200294"/>
    <s v="DOMESTIC"/>
    <s v="BEL"/>
    <x v="3"/>
    <x v="1"/>
    <s v="175335200442 CU INTERFACE PCB 13"/>
    <n v="2"/>
    <n v="1"/>
    <n v="1"/>
    <n v="0"/>
    <n v="65871"/>
    <m/>
    <x v="4"/>
    <d v="2026-04-06T00:00:00"/>
    <s v="ZKSID2627-0021"/>
    <n v="65871"/>
    <n v="0"/>
    <x v="8"/>
    <n v="0"/>
    <n v="0"/>
    <n v="0"/>
    <x v="1"/>
    <s v="DELIVERED"/>
    <n v="65871"/>
    <s v="LINE_02"/>
    <s v="YES"/>
    <s v="NO"/>
    <s v="NO"/>
    <m/>
    <s v="NO"/>
    <s v="NO"/>
    <s v="NO"/>
  </r>
  <r>
    <n v="4000541241"/>
    <d v="2025-06-18T00:00:00"/>
    <x v="0"/>
    <d v="2026-02-10T00:00:00"/>
    <e v="#REF!"/>
    <s v="DELIVERED"/>
    <s v="Public"/>
    <e v="#REF!"/>
    <e v="#REF!"/>
    <n v="34"/>
    <s v="TK"/>
    <s v="NEW"/>
    <s v="ZPSU252600049"/>
    <n v="0"/>
    <n v="3"/>
    <s v="ZFG00001980"/>
    <n v="25200294"/>
    <s v="DOMESTIC"/>
    <s v="BEL"/>
    <x v="3"/>
    <x v="1"/>
    <s v="175335200442 CU INTERFACE PCB 13"/>
    <n v="1"/>
    <n v="1"/>
    <n v="0"/>
    <n v="0"/>
    <n v="65871"/>
    <m/>
    <x v="1"/>
    <d v="2026-05-04T00:00:00"/>
    <s v="ZKSID2627-0119"/>
    <n v="65871"/>
    <n v="0"/>
    <x v="8"/>
    <n v="0"/>
    <n v="0"/>
    <n v="0"/>
    <x v="1"/>
    <s v="DELIVERED"/>
    <n v="65871"/>
    <s v="LINE_02"/>
    <s v="YES"/>
    <s v="NO"/>
    <s v="NO"/>
    <m/>
    <s v="NO"/>
    <s v="NO"/>
    <s v="NO"/>
  </r>
  <r>
    <n v="4300035378"/>
    <d v="2025-10-10T00:00:00"/>
    <x v="0"/>
    <d v="2026-01-30T00:00:00"/>
    <e v="#REF!"/>
    <s v="DELIVERED"/>
    <s v="Public"/>
    <e v="#REF!"/>
    <e v="#REF!"/>
    <n v="16"/>
    <s v="COMP/ASSY"/>
    <s v="NEW"/>
    <s v="ZPSU252600156"/>
    <n v="0"/>
    <n v="3"/>
    <s v="ZFG00002341"/>
    <n v="25100518"/>
    <s v="DOMESTIC"/>
    <s v="BEL"/>
    <x v="1"/>
    <x v="1"/>
    <s v="116305210048 CBEU MKII CHILD CARD PCB ASSY"/>
    <n v="100"/>
    <n v="97"/>
    <n v="3"/>
    <n v="0"/>
    <n v="9335.75"/>
    <m/>
    <x v="1"/>
    <d v="2026-05-25T00:00:00"/>
    <s v="ZBSID2627-0173"/>
    <n v="905567.75"/>
    <n v="0"/>
    <x v="9"/>
    <n v="0"/>
    <n v="0"/>
    <n v="0"/>
    <x v="1"/>
    <s v="DELIVERED"/>
    <n v="905567.75"/>
    <s v="LINE_02"/>
    <s v="YES"/>
    <m/>
    <m/>
    <m/>
    <m/>
    <m/>
    <m/>
  </r>
  <r>
    <n v="4300035378"/>
    <d v="2025-10-10T00:00:00"/>
    <x v="0"/>
    <d v="2026-01-30T00:00:00"/>
    <e v="#REF!"/>
    <s v="DELIVERED"/>
    <s v="Public"/>
    <e v="#REF!"/>
    <e v="#REF!"/>
    <n v="16"/>
    <s v="COMP/ASSY"/>
    <s v="NEW"/>
    <s v="ZPSU252600156"/>
    <n v="0"/>
    <n v="3"/>
    <s v="ZFG00002341"/>
    <n v="25100518"/>
    <s v="DOMESTIC"/>
    <s v="BEL"/>
    <x v="1"/>
    <x v="1"/>
    <s v="116305210048 CBEU MKII CHILD CARD PCB ASSY"/>
    <n v="3"/>
    <n v="3"/>
    <n v="0"/>
    <n v="0"/>
    <n v="9335.75"/>
    <m/>
    <x v="1"/>
    <d v="2026-05-27T00:00:00"/>
    <s v="ZBSID2627-0179"/>
    <n v="28007.25"/>
    <n v="0"/>
    <x v="10"/>
    <n v="0"/>
    <n v="0"/>
    <n v="0"/>
    <x v="1"/>
    <s v="DELIVERED"/>
    <n v="28007.25"/>
    <s v="LINE_02"/>
    <s v="YES"/>
    <m/>
    <m/>
    <m/>
    <m/>
    <m/>
    <m/>
  </r>
  <r>
    <n v="4300035378"/>
    <d v="2025-10-10T00:00:00"/>
    <x v="0"/>
    <d v="2026-01-30T00:00:00"/>
    <e v="#REF!"/>
    <e v="#REF!"/>
    <s v="Public"/>
    <e v="#REF!"/>
    <e v="#REF!"/>
    <n v="16"/>
    <s v="COMP/ASSY"/>
    <s v="NEW"/>
    <s v="ZPSU252600156"/>
    <n v="0"/>
    <n v="3"/>
    <m/>
    <m/>
    <s v="DOMESTIC"/>
    <s v="BEL"/>
    <x v="1"/>
    <x v="1"/>
    <s v="116305210048 CBEU MKII CHILD CARD PCB ASSY"/>
    <n v="55"/>
    <m/>
    <n v="55"/>
    <n v="55"/>
    <n v="9335.75"/>
    <m/>
    <x v="0"/>
    <m/>
    <m/>
    <n v="0"/>
    <n v="0"/>
    <x v="0"/>
    <n v="513466.25"/>
    <n v="0"/>
    <n v="513466.25"/>
    <x v="0"/>
    <m/>
    <n v="513466.25"/>
    <m/>
    <m/>
    <m/>
    <m/>
    <m/>
    <m/>
    <m/>
    <m/>
  </r>
  <r>
    <n v="4000568996"/>
    <d v="2025-09-25T00:00:00"/>
    <x v="0"/>
    <d v="2026-03-26T00:00:00"/>
    <e v="#REF!"/>
    <e v="#REF!"/>
    <s v="Public"/>
    <e v="#REF!"/>
    <e v="#REF!"/>
    <n v="26"/>
    <s v="TK"/>
    <s v="NEW"/>
    <s v="ZPSU252600133"/>
    <n v="0"/>
    <n v="3"/>
    <m/>
    <m/>
    <s v="DOMESTIC"/>
    <s v="BEL"/>
    <x v="4"/>
    <x v="1"/>
    <s v="111010508310 CAPTURE CARD"/>
    <n v="2"/>
    <m/>
    <n v="2"/>
    <n v="2"/>
    <n v="693712"/>
    <m/>
    <x v="0"/>
    <m/>
    <m/>
    <n v="0"/>
    <n v="0"/>
    <x v="0"/>
    <n v="1387424"/>
    <n v="0"/>
    <n v="1387424"/>
    <x v="0"/>
    <m/>
    <n v="1387424"/>
    <m/>
    <m/>
    <m/>
    <m/>
    <m/>
    <m/>
    <m/>
    <m/>
  </r>
  <r>
    <n v="4000550532"/>
    <d v="2025-07-15T00:00:00"/>
    <x v="0"/>
    <d v="2026-01-27T00:00:00"/>
    <e v="#REF!"/>
    <s v="DELIVERED"/>
    <s v="Public"/>
    <e v="#REF!"/>
    <e v="#REF!"/>
    <n v="28"/>
    <s v="TK"/>
    <s v="NEW"/>
    <s v="ZPSU252600068"/>
    <n v="0"/>
    <n v="3"/>
    <s v="ZFG00002053"/>
    <n v="25100314"/>
    <s v="DOMESTIC"/>
    <s v="BEL"/>
    <x v="2"/>
    <x v="1"/>
    <s v="143034090153 RADAR VIDEO INTERFACE CARD(RVIC)PCB ASSY 08"/>
    <n v="5"/>
    <n v="5"/>
    <n v="0"/>
    <n v="0"/>
    <n v="269998"/>
    <m/>
    <x v="4"/>
    <d v="2026-04-30T00:00:00"/>
    <s v="ZBSID2627-0111"/>
    <n v="1349990"/>
    <n v="0"/>
    <x v="11"/>
    <n v="0"/>
    <n v="0"/>
    <n v="0"/>
    <x v="1"/>
    <s v="DELIVERED"/>
    <n v="1349990"/>
    <s v="LINE_01"/>
    <s v="YES"/>
    <s v="NO"/>
    <m/>
    <m/>
    <s v="NO"/>
    <s v="YES"/>
    <s v="NO"/>
  </r>
  <r>
    <n v="4000587244"/>
    <d v="2025-12-16T00:00:00"/>
    <x v="0"/>
    <d v="2026-04-21T00:00:00"/>
    <e v="#REF!"/>
    <s v="DELIVERED"/>
    <s v="Public"/>
    <e v="#REF!"/>
    <e v="#REF!"/>
    <n v="18"/>
    <s v="TK"/>
    <s v="NEW"/>
    <s v="ZPSU252600215"/>
    <n v="0"/>
    <n v="3"/>
    <s v="ZFG00002605"/>
    <n v="25100745"/>
    <s v="DOMESTIC"/>
    <s v="BEL"/>
    <x v="5"/>
    <x v="1"/>
    <s v="170305138663 TI - FILTER BOARD ASSY"/>
    <n v="25"/>
    <n v="5"/>
    <n v="20"/>
    <n v="0"/>
    <n v="45776"/>
    <m/>
    <x v="2"/>
    <d v="2026-06-10T00:00:00"/>
    <s v="ZBSID2627-0243"/>
    <n v="228880"/>
    <n v="0"/>
    <x v="12"/>
    <n v="0"/>
    <n v="0"/>
    <n v="0"/>
    <x v="1"/>
    <s v="DELIVERED"/>
    <n v="228880"/>
    <s v="LINE_01"/>
    <s v="YES"/>
    <m/>
    <m/>
    <m/>
    <m/>
    <m/>
    <m/>
  </r>
  <r>
    <n v="4000587244"/>
    <d v="2025-12-16T00:00:00"/>
    <x v="0"/>
    <d v="2026-04-21T00:00:00"/>
    <e v="#REF!"/>
    <e v="#REF!"/>
    <s v="Public"/>
    <e v="#REF!"/>
    <e v="#REF!"/>
    <n v="18"/>
    <s v="TK"/>
    <s v="NEW"/>
    <s v="ZPSU252600215"/>
    <n v="0"/>
    <n v="3"/>
    <s v="ZFG00002605"/>
    <n v="25100745"/>
    <s v="DOMESTIC"/>
    <s v="BEL"/>
    <x v="5"/>
    <x v="1"/>
    <s v="170305138663 TI - FILTER BOARD ASSY"/>
    <n v="20"/>
    <m/>
    <n v="20"/>
    <n v="20"/>
    <n v="45776"/>
    <m/>
    <x v="0"/>
    <m/>
    <m/>
    <n v="0"/>
    <n v="0"/>
    <x v="0"/>
    <n v="915520"/>
    <n v="0"/>
    <n v="915520"/>
    <x v="3"/>
    <s v="PTH- incoming Shortage"/>
    <n v="915520"/>
    <s v="LINE_01"/>
    <s v="YES"/>
    <m/>
    <m/>
    <m/>
    <m/>
    <m/>
    <m/>
  </r>
  <r>
    <n v="4000594791"/>
    <d v="2026-01-14T00:00:00"/>
    <x v="0"/>
    <d v="2026-05-20T00:00:00"/>
    <e v="#REF!"/>
    <e v="#REF!"/>
    <s v="Public"/>
    <e v="#REF!"/>
    <e v="#REF!"/>
    <n v="18"/>
    <s v="TK"/>
    <s v="REPEAT"/>
    <s v="ZPSU252600215"/>
    <n v="0"/>
    <n v="3"/>
    <m/>
    <m/>
    <s v="DOMESTIC"/>
    <s v="BEL"/>
    <x v="5"/>
    <x v="1"/>
    <s v="170305138663 TI - FILTER BOARD ASSY"/>
    <n v="4"/>
    <m/>
    <n v="4"/>
    <n v="4"/>
    <n v="45776"/>
    <m/>
    <x v="3"/>
    <m/>
    <m/>
    <n v="0"/>
    <n v="0"/>
    <x v="0"/>
    <n v="183104"/>
    <n v="0"/>
    <n v="183104"/>
    <x v="3"/>
    <s v="PTH- incoming Shortage"/>
    <n v="183104"/>
    <s v="LINE_01"/>
    <s v="YES"/>
    <m/>
    <m/>
    <m/>
    <m/>
    <m/>
    <m/>
  </r>
  <r>
    <n v="4000587227"/>
    <d v="2025-12-12T00:00:00"/>
    <x v="0"/>
    <d v="2026-04-17T00:00:00"/>
    <e v="#REF!"/>
    <s v="DELIVERED"/>
    <s v="Public"/>
    <e v="#REF!"/>
    <e v="#REF!"/>
    <n v="18"/>
    <s v="TK"/>
    <s v="NEW"/>
    <s v="ZPSU252600209"/>
    <n v="0"/>
    <n v="3"/>
    <s v="ZFG00002683"/>
    <n v="25100744"/>
    <s v="DOMESTIC"/>
    <s v="BEL"/>
    <x v="5"/>
    <x v="1"/>
    <s v="170305138566 FILTER BOARD ASSY"/>
    <n v="23"/>
    <n v="5"/>
    <n v="18"/>
    <n v="0"/>
    <n v="49632"/>
    <m/>
    <x v="2"/>
    <d v="2026-06-10T00:00:00"/>
    <s v="ZBSID2627-0244"/>
    <n v="248160"/>
    <n v="0"/>
    <x v="13"/>
    <n v="0"/>
    <n v="0"/>
    <n v="0"/>
    <x v="1"/>
    <s v="DELIVERED"/>
    <n v="248160"/>
    <s v="LINE_01"/>
    <s v="YES"/>
    <m/>
    <m/>
    <m/>
    <m/>
    <m/>
    <m/>
  </r>
  <r>
    <n v="4000587227"/>
    <d v="2025-12-12T00:00:00"/>
    <x v="0"/>
    <d v="2026-04-17T00:00:00"/>
    <e v="#REF!"/>
    <e v="#REF!"/>
    <s v="Public"/>
    <e v="#REF!"/>
    <e v="#REF!"/>
    <n v="18"/>
    <s v="TK"/>
    <s v="NEW"/>
    <s v="ZPSU252600209"/>
    <n v="0"/>
    <n v="3"/>
    <s v="ZFG00002683"/>
    <n v="25100744"/>
    <s v="DOMESTIC"/>
    <s v="BEL"/>
    <x v="5"/>
    <x v="1"/>
    <s v="170305138566 FILTER BOARD ASSY"/>
    <n v="18"/>
    <m/>
    <n v="18"/>
    <n v="18"/>
    <n v="49632"/>
    <m/>
    <x v="0"/>
    <m/>
    <m/>
    <n v="0"/>
    <n v="0"/>
    <x v="0"/>
    <n v="893376"/>
    <n v="0"/>
    <n v="893376"/>
    <x v="2"/>
    <s v="PTH-in process"/>
    <n v="893376"/>
    <s v="LINE_01"/>
    <s v="YES"/>
    <m/>
    <m/>
    <m/>
    <m/>
    <m/>
    <m/>
  </r>
  <r>
    <n v="4000579703"/>
    <d v="2025-12-16T00:00:00"/>
    <x v="0"/>
    <d v="2026-06-30T00:00:00"/>
    <e v="#REF!"/>
    <e v="#REF!"/>
    <s v="Public"/>
    <e v="#REF!"/>
    <e v="#REF!"/>
    <n v="28"/>
    <s v="TK"/>
    <s v="NEW"/>
    <s v="ZPSU252600216"/>
    <n v="0"/>
    <n v="3"/>
    <m/>
    <m/>
    <s v="DOMESTIC"/>
    <s v="BEL"/>
    <x v="3"/>
    <x v="1"/>
    <s v="175305301550 ECU MOTHER BOARD 04"/>
    <n v="31"/>
    <m/>
    <n v="31"/>
    <n v="31"/>
    <n v="35670"/>
    <m/>
    <x v="0"/>
    <m/>
    <m/>
    <n v="0"/>
    <n v="0"/>
    <x v="0"/>
    <n v="1105770"/>
    <n v="0"/>
    <n v="1105770"/>
    <x v="0"/>
    <m/>
    <n v="1105770"/>
    <m/>
    <m/>
    <m/>
    <m/>
    <m/>
    <m/>
    <m/>
    <m/>
  </r>
  <r>
    <n v="4300034880"/>
    <d v="2025-10-07T00:00:00"/>
    <x v="0"/>
    <d v="2026-03-11T00:00:00"/>
    <e v="#REF!"/>
    <s v="DELIVERED"/>
    <s v="Public"/>
    <e v="#REF!"/>
    <e v="#REF!"/>
    <n v="22"/>
    <s v="COMP/ASSY"/>
    <s v="NEW"/>
    <s v="ZPSU252600149"/>
    <n v="0"/>
    <n v="3"/>
    <s v="ZFG00002324"/>
    <n v="25100527"/>
    <s v="DOMESTIC"/>
    <s v="BEL"/>
    <x v="1"/>
    <x v="1"/>
    <s v="110002817893 CIRC-FILTER (Band-IV) 02"/>
    <n v="46"/>
    <n v="46"/>
    <n v="0"/>
    <n v="0"/>
    <n v="23846.35"/>
    <m/>
    <x v="4"/>
    <d v="2026-04-27T00:00:00"/>
    <s v="ZBSID2627-0096"/>
    <n v="1096932.0999999999"/>
    <n v="0"/>
    <x v="14"/>
    <n v="0"/>
    <n v="0"/>
    <n v="0"/>
    <x v="1"/>
    <s v="DELIVERED"/>
    <n v="1096932.0999999999"/>
    <s v="OTHERS"/>
    <m/>
    <m/>
    <m/>
    <m/>
    <m/>
    <m/>
    <m/>
  </r>
  <r>
    <n v="4000001669"/>
    <d v="2025-09-29T00:00:00"/>
    <x v="0"/>
    <d v="2025-11-24T00:00:00"/>
    <e v="#REF!"/>
    <e v="#REF!"/>
    <s v="Private"/>
    <e v="#REF!"/>
    <e v="#REF!"/>
    <n v="8"/>
    <s v="TK"/>
    <s v="REPEAT"/>
    <s v="ZPJ252600911"/>
    <n v="0"/>
    <n v="3"/>
    <s v="ZFG00002291"/>
    <n v="25100610"/>
    <s v="DOMESTIC"/>
    <s v="MOLBIO"/>
    <x v="6"/>
    <x v="2"/>
    <s v="FWD - SU POWER MANAGEMENT PCB 4.2"/>
    <n v="55"/>
    <m/>
    <n v="55"/>
    <n v="55"/>
    <n v="11910.83"/>
    <m/>
    <x v="0"/>
    <m/>
    <m/>
    <n v="0"/>
    <n v="0"/>
    <x v="0"/>
    <n v="655095.65"/>
    <n v="0"/>
    <n v="655095.65"/>
    <x v="0"/>
    <m/>
    <n v="655095.65"/>
    <m/>
    <m/>
    <m/>
    <m/>
    <m/>
    <m/>
    <m/>
    <m/>
  </r>
  <r>
    <n v="4000495354"/>
    <d v="2024-11-25T00:00:00"/>
    <x v="0"/>
    <d v="2027-08-12T00:00:00"/>
    <e v="#REF!"/>
    <e v="#REF!"/>
    <s v="Public"/>
    <e v="#REF!"/>
    <e v="#REF!"/>
    <n v="116.29"/>
    <s v="TK"/>
    <s v="NEW"/>
    <s v="ZPJ24251009"/>
    <n v="0"/>
    <n v="3"/>
    <s v="ZFG00001554"/>
    <n v="25100069"/>
    <s v="DOMESTIC"/>
    <s v="BEL"/>
    <x v="5"/>
    <x v="1"/>
    <s v="170300602264AA FILTER BOARD ASSY"/>
    <n v="35"/>
    <m/>
    <n v="35"/>
    <n v="35"/>
    <n v="31260"/>
    <m/>
    <x v="0"/>
    <m/>
    <m/>
    <n v="0"/>
    <n v="0"/>
    <x v="0"/>
    <n v="1094100"/>
    <n v="0"/>
    <n v="1094100"/>
    <x v="0"/>
    <m/>
    <n v="1094100"/>
    <m/>
    <m/>
    <m/>
    <m/>
    <m/>
    <m/>
    <m/>
    <m/>
  </r>
  <r>
    <n v="4000001669"/>
    <d v="2025-09-29T00:00:00"/>
    <x v="0"/>
    <d v="2025-10-27T00:00:00"/>
    <e v="#REF!"/>
    <e v="#REF!"/>
    <s v="Private"/>
    <e v="#REF!"/>
    <e v="#REF!"/>
    <n v="4"/>
    <s v="TK"/>
    <s v="NEW"/>
    <s v="ZPJ252600910"/>
    <n v="0"/>
    <n v="3"/>
    <s v="ZFG00002290"/>
    <n v="25100471"/>
    <s v="DOMESTIC"/>
    <s v="MOLBIO"/>
    <x v="6"/>
    <x v="2"/>
    <s v="TEC CONTROLLER PCBA-V7.3"/>
    <n v="55"/>
    <m/>
    <n v="55"/>
    <n v="55"/>
    <n v="12020.41"/>
    <m/>
    <x v="0"/>
    <m/>
    <m/>
    <n v="0"/>
    <n v="0"/>
    <x v="0"/>
    <n v="661122.55000000005"/>
    <n v="0"/>
    <n v="661122.55000000005"/>
    <x v="0"/>
    <m/>
    <n v="661122.55000000005"/>
    <m/>
    <m/>
    <m/>
    <m/>
    <m/>
    <m/>
    <m/>
    <m/>
  </r>
  <r>
    <n v="4000572302"/>
    <d v="2025-10-22T00:00:00"/>
    <x v="0"/>
    <d v="2026-03-12T00:00:00"/>
    <e v="#REF!"/>
    <s v="DELIVERED"/>
    <s v="Public"/>
    <e v="#REF!"/>
    <e v="#REF!"/>
    <n v="20"/>
    <s v="TK"/>
    <s v="NEW"/>
    <s v="ZPSU252600174"/>
    <n v="0"/>
    <n v="3"/>
    <s v="ZFG00002358"/>
    <n v="25100547"/>
    <s v="DOMESTIC"/>
    <s v="BEL"/>
    <x v="5"/>
    <x v="1"/>
    <s v="170305119651 SENSOR PROCESSING BOARD"/>
    <n v="6"/>
    <n v="6"/>
    <n v="0"/>
    <n v="0"/>
    <n v="500000"/>
    <m/>
    <x v="1"/>
    <d v="2026-05-07T00:00:00"/>
    <s v="ZBSID2627-0127"/>
    <n v="3000000"/>
    <n v="0"/>
    <x v="15"/>
    <n v="0"/>
    <n v="0"/>
    <n v="0"/>
    <x v="1"/>
    <s v="DELIVERED"/>
    <n v="3000000"/>
    <s v="LINE_01"/>
    <m/>
    <m/>
    <m/>
    <m/>
    <m/>
    <m/>
    <m/>
  </r>
  <r>
    <n v="4000577631"/>
    <d v="2025-11-24T00:00:00"/>
    <x v="0"/>
    <d v="2026-05-18T00:00:00"/>
    <e v="#REF!"/>
    <s v="DELIVERED"/>
    <s v="Public"/>
    <e v="#REF!"/>
    <e v="#REF!"/>
    <n v="25"/>
    <s v="TK"/>
    <s v="NEW"/>
    <s v="ZPSU252600202"/>
    <n v="0"/>
    <n v="3"/>
    <s v="ZFG00002514"/>
    <n v="25100735"/>
    <s v="DOMESTIC"/>
    <s v="BEL"/>
    <x v="7"/>
    <x v="1"/>
    <s v="118319501863AA SWITCH CARD ASSY_ACCESS SWITCH"/>
    <n v="8"/>
    <n v="8"/>
    <n v="0"/>
    <n v="0"/>
    <n v="120697.5"/>
    <m/>
    <x v="2"/>
    <d v="2026-06-11T00:00:00"/>
    <s v="ZBSID2627-0246"/>
    <n v="965580"/>
    <n v="0"/>
    <x v="16"/>
    <n v="0"/>
    <n v="0"/>
    <n v="0"/>
    <x v="1"/>
    <s v="DELIVERED"/>
    <n v="965580"/>
    <s v="LINE_01"/>
    <s v="YES"/>
    <m/>
    <m/>
    <m/>
    <m/>
    <m/>
    <m/>
  </r>
  <r>
    <n v="4000498936"/>
    <d v="2024-12-02T00:00:00"/>
    <x v="0"/>
    <d v="2027-06-23T00:00:00"/>
    <e v="#REF!"/>
    <e v="#REF!"/>
    <s v="Public"/>
    <e v="#REF!"/>
    <e v="#REF!"/>
    <n v="133.4"/>
    <s v="TK"/>
    <s v="NEW"/>
    <s v="ZPJ24251050"/>
    <n v="0"/>
    <n v="3"/>
    <s v="ZFG00001556"/>
    <n v="25100064"/>
    <s v="DOMESTIC"/>
    <s v="BEL"/>
    <x v="5"/>
    <x v="1"/>
    <s v="170300606532 POWER SUPPLY BOARD ASSY"/>
    <n v="38"/>
    <m/>
    <n v="38"/>
    <n v="38"/>
    <n v="23480"/>
    <m/>
    <x v="0"/>
    <m/>
    <m/>
    <n v="0"/>
    <n v="0"/>
    <x v="0"/>
    <n v="892240"/>
    <n v="0"/>
    <n v="892240"/>
    <x v="0"/>
    <m/>
    <n v="892240"/>
    <m/>
    <m/>
    <m/>
    <m/>
    <m/>
    <m/>
    <m/>
    <m/>
  </r>
  <r>
    <n v="4300035666"/>
    <d v="2025-12-09T00:00:00"/>
    <x v="0"/>
    <d v="2026-08-03T00:00:00"/>
    <e v="#REF!"/>
    <e v="#REF!"/>
    <s v="Public"/>
    <e v="#REF!"/>
    <e v="#REF!"/>
    <n v="34"/>
    <s v="TK"/>
    <s v="REPEAT"/>
    <s v="ZPSU252600210"/>
    <n v="0"/>
    <n v="3"/>
    <m/>
    <m/>
    <s v="DOMESTIC"/>
    <s v="BEL"/>
    <x v="8"/>
    <x v="1"/>
    <s v="112360198223 DC BUS PSU CONTROLLER 18"/>
    <n v="8"/>
    <m/>
    <n v="8"/>
    <n v="8"/>
    <n v="102855"/>
    <m/>
    <x v="0"/>
    <m/>
    <m/>
    <n v="0"/>
    <n v="0"/>
    <x v="0"/>
    <n v="822840"/>
    <n v="0"/>
    <n v="822840"/>
    <x v="0"/>
    <m/>
    <n v="822840"/>
    <m/>
    <m/>
    <m/>
    <m/>
    <m/>
    <m/>
    <m/>
    <m/>
  </r>
  <r>
    <n v="4000495271"/>
    <d v="2024-11-25T00:00:00"/>
    <x v="0"/>
    <d v="2027-07-17T00:00:00"/>
    <e v="#REF!"/>
    <e v="#REF!"/>
    <s v="Public"/>
    <e v="#REF!"/>
    <e v="#REF!"/>
    <n v="137.80000000000001"/>
    <s v="TK"/>
    <s v="NEW"/>
    <s v="ZPJ24251008"/>
    <n v="0"/>
    <n v="3"/>
    <s v="ZFG00001725"/>
    <n v="25100070"/>
    <s v="DOMESTIC"/>
    <s v="BEL"/>
    <x v="5"/>
    <x v="1"/>
    <s v="170300604107 POWER SUPPLY CONTROL CARD"/>
    <n v="28"/>
    <m/>
    <n v="28"/>
    <n v="28"/>
    <n v="26720"/>
    <m/>
    <x v="0"/>
    <m/>
    <m/>
    <n v="0"/>
    <n v="0"/>
    <x v="0"/>
    <n v="748160"/>
    <n v="0"/>
    <n v="748160"/>
    <x v="0"/>
    <m/>
    <n v="748160"/>
    <m/>
    <m/>
    <m/>
    <m/>
    <m/>
    <m/>
    <m/>
    <m/>
  </r>
  <r>
    <n v="4300034880"/>
    <d v="2025-10-07T00:00:00"/>
    <x v="0"/>
    <d v="2026-03-11T00:00:00"/>
    <e v="#REF!"/>
    <s v="DELIVERED"/>
    <s v="Public"/>
    <e v="#REF!"/>
    <e v="#REF!"/>
    <n v="22"/>
    <s v="COMP/ASSY"/>
    <s v="NEW"/>
    <s v="ZPSU252600150"/>
    <n v="0"/>
    <n v="3"/>
    <s v="ZFG00002325"/>
    <n v="25100527"/>
    <s v="DOMESTIC"/>
    <s v="BEL"/>
    <x v="1"/>
    <x v="1"/>
    <s v="110002818087 NA STAGE-2 (Band-IV) 01"/>
    <n v="47"/>
    <n v="47"/>
    <n v="0"/>
    <n v="0"/>
    <n v="16993.509999999998"/>
    <m/>
    <x v="4"/>
    <d v="2026-04-27T00:00:00"/>
    <s v="ZBSID2627-0097"/>
    <n v="798694.97"/>
    <n v="0"/>
    <x v="17"/>
    <n v="0"/>
    <n v="0"/>
    <n v="0"/>
    <x v="1"/>
    <s v="DELIVERED"/>
    <n v="798694.97"/>
    <s v="OTHERS"/>
    <m/>
    <m/>
    <m/>
    <m/>
    <m/>
    <m/>
    <m/>
  </r>
  <r>
    <s v="A002284509"/>
    <d v="2025-12-19T00:00:00"/>
    <x v="0"/>
    <d v="2026-05-29T00:00:00"/>
    <e v="#REF!"/>
    <s v="DELIVERED"/>
    <s v="Private"/>
    <e v="#REF!"/>
    <e v="#REF!"/>
    <n v="21"/>
    <s v="TK"/>
    <s v="NEW"/>
    <s v="ZPJ252601256"/>
    <n v="0"/>
    <n v="3"/>
    <s v="ZFG00002870"/>
    <n v="26100185"/>
    <s v="DOMESTIC"/>
    <s v="HONEYWELL"/>
    <x v="9"/>
    <x v="3"/>
    <s v="PDU 80001813_C SINGLE PHASE HPDU KIT ASSEMBLY 16 AMPS (80001813-002)"/>
    <n v="3"/>
    <n v="3"/>
    <n v="0"/>
    <n v="0"/>
    <n v="402015.58"/>
    <m/>
    <x v="2"/>
    <d v="2026-06-11T00:00:00"/>
    <s v="ZBSID2627-0249"/>
    <n v="1206046.74"/>
    <n v="0"/>
    <x v="18"/>
    <n v="0"/>
    <n v="0"/>
    <n v="0"/>
    <x v="1"/>
    <s v="DELIVERED"/>
    <n v="1206046.74"/>
    <s v="LINE_02"/>
    <s v="YES"/>
    <m/>
    <m/>
    <m/>
    <m/>
    <m/>
    <m/>
  </r>
  <r>
    <n v="4000495354"/>
    <d v="2024-11-25T00:00:00"/>
    <x v="0"/>
    <d v="2027-08-12T00:00:00"/>
    <e v="#REF!"/>
    <e v="#REF!"/>
    <s v="Public"/>
    <e v="#REF!"/>
    <e v="#REF!"/>
    <n v="129"/>
    <s v="TK"/>
    <s v="NEW"/>
    <s v="ZPJ24251009"/>
    <n v="0"/>
    <n v="3"/>
    <s v="ZFG00001554"/>
    <n v="25100069"/>
    <s v="DOMESTIC"/>
    <s v="BEL"/>
    <x v="5"/>
    <x v="1"/>
    <s v="170300602264AA FILTER BOARD ASSY"/>
    <n v="25"/>
    <m/>
    <n v="25"/>
    <n v="25"/>
    <n v="31260"/>
    <m/>
    <x v="0"/>
    <m/>
    <m/>
    <n v="0"/>
    <n v="0"/>
    <x v="0"/>
    <n v="781500"/>
    <n v="0"/>
    <n v="781500"/>
    <x v="0"/>
    <m/>
    <n v="781500"/>
    <m/>
    <m/>
    <m/>
    <m/>
    <m/>
    <m/>
    <m/>
    <m/>
  </r>
  <r>
    <n v="4000568996"/>
    <d v="2025-09-25T00:00:00"/>
    <x v="0"/>
    <d v="2026-03-26T00:00:00"/>
    <e v="#REF!"/>
    <e v="#REF!"/>
    <s v="Public"/>
    <e v="#REF!"/>
    <e v="#REF!"/>
    <n v="26"/>
    <s v="TK"/>
    <s v="NEW"/>
    <s v="ZPSU252600128"/>
    <n v="0"/>
    <n v="3"/>
    <m/>
    <m/>
    <s v="DOMESTIC"/>
    <s v="BEL"/>
    <x v="4"/>
    <x v="1"/>
    <s v="111010539156 TSAS SIGNAL CONDITIONING CARD"/>
    <n v="2"/>
    <m/>
    <n v="2"/>
    <n v="2"/>
    <n v="303192"/>
    <m/>
    <x v="0"/>
    <m/>
    <m/>
    <n v="0"/>
    <n v="0"/>
    <x v="0"/>
    <n v="606384"/>
    <n v="0"/>
    <n v="606384"/>
    <x v="0"/>
    <m/>
    <n v="606384"/>
    <m/>
    <m/>
    <m/>
    <m/>
    <m/>
    <m/>
    <m/>
    <m/>
  </r>
  <r>
    <n v="4000561161"/>
    <d v="2025-09-16T00:00:00"/>
    <x v="0"/>
    <d v="2026-03-31T00:00:00"/>
    <e v="#REF!"/>
    <e v="#REF!"/>
    <s v="Public"/>
    <e v="#REF!"/>
    <n v="2025"/>
    <n v="28"/>
    <s v="TK"/>
    <s v="NEW"/>
    <s v="ZPSU252600116"/>
    <n v="0"/>
    <n v="3"/>
    <m/>
    <m/>
    <s v="DOMESTIC"/>
    <s v="BEL"/>
    <x v="2"/>
    <x v="1"/>
    <s v="142001417095 Back Interface Card Assy 05"/>
    <n v="68"/>
    <m/>
    <n v="68"/>
    <n v="68"/>
    <n v="35111"/>
    <m/>
    <x v="0"/>
    <m/>
    <m/>
    <n v="0"/>
    <n v="0"/>
    <x v="0"/>
    <n v="2387548"/>
    <n v="0"/>
    <n v="2387548"/>
    <x v="2"/>
    <s v="PTH-inprocess"/>
    <n v="2387548"/>
    <s v="LINE_01"/>
    <s v="YES"/>
    <m/>
    <m/>
    <m/>
    <m/>
    <m/>
    <m/>
  </r>
  <r>
    <n v="4000498936"/>
    <d v="2024-12-02T00:00:00"/>
    <x v="0"/>
    <d v="2026-05-24T00:00:00"/>
    <e v="#REF!"/>
    <e v="#REF!"/>
    <s v="Public"/>
    <e v="#REF!"/>
    <e v="#REF!"/>
    <n v="76.900000000000006"/>
    <s v="TK"/>
    <s v="NEW"/>
    <s v="ZPJ24251050"/>
    <n v="0"/>
    <n v="3"/>
    <s v="ZFG00001556"/>
    <n v="25100064"/>
    <s v="DOMESTIC"/>
    <s v="BEL"/>
    <x v="5"/>
    <x v="1"/>
    <s v="170300606532 POWER SUPPLY BOARD ASSY"/>
    <n v="25"/>
    <m/>
    <n v="25"/>
    <n v="25"/>
    <n v="23480"/>
    <m/>
    <x v="0"/>
    <m/>
    <m/>
    <n v="0"/>
    <n v="0"/>
    <x v="0"/>
    <n v="587000"/>
    <n v="0"/>
    <n v="587000"/>
    <x v="0"/>
    <m/>
    <n v="587000"/>
    <m/>
    <m/>
    <m/>
    <m/>
    <m/>
    <m/>
    <m/>
    <m/>
  </r>
  <r>
    <n v="4000551577"/>
    <d v="2025-10-14T00:00:00"/>
    <x v="0"/>
    <d v="2026-06-22T00:00:00"/>
    <e v="#REF!"/>
    <e v="#REF!"/>
    <s v="Public"/>
    <e v="#REF!"/>
    <e v="#REF!"/>
    <n v="40"/>
    <s v="COMP"/>
    <s v="NEW"/>
    <s v="ZPSU252600161"/>
    <n v="0"/>
    <n v="3"/>
    <m/>
    <m/>
    <s v="DOMESTIC"/>
    <s v="BEL"/>
    <x v="3"/>
    <x v="1"/>
    <s v="995785340153 Kit for sys. controller #Cir.connectors"/>
    <n v="1"/>
    <m/>
    <n v="1"/>
    <n v="1"/>
    <n v="2547914"/>
    <m/>
    <x v="0"/>
    <m/>
    <m/>
    <n v="0"/>
    <n v="0"/>
    <x v="0"/>
    <n v="2547914"/>
    <n v="0"/>
    <n v="2547914"/>
    <x v="0"/>
    <m/>
    <n v="2547914"/>
    <m/>
    <m/>
    <m/>
    <m/>
    <m/>
    <m/>
    <m/>
    <m/>
  </r>
  <r>
    <n v="4000571995"/>
    <d v="2025-07-15T00:00:00"/>
    <x v="0"/>
    <d v="2026-03-02T00:00:00"/>
    <e v="#REF!"/>
    <e v="#REF!"/>
    <s v="Public"/>
    <e v="#REF!"/>
    <e v="#REF!"/>
    <n v="20.8"/>
    <s v="TK"/>
    <s v="NEW"/>
    <s v="ZPSU252600148"/>
    <n v="0"/>
    <n v="3"/>
    <s v="ZFG00002312"/>
    <n v="25100488"/>
    <s v="DOMESTIC"/>
    <s v="BEL"/>
    <x v="2"/>
    <x v="1"/>
    <s v="143034090153 RADAR VIDEO INTERFACE CARD(RVIC)PCB ASSY 08"/>
    <n v="5"/>
    <m/>
    <n v="5"/>
    <n v="5"/>
    <n v="269998"/>
    <m/>
    <x v="0"/>
    <m/>
    <m/>
    <n v="0"/>
    <n v="0"/>
    <x v="0"/>
    <n v="1349990"/>
    <n v="0"/>
    <n v="1349990"/>
    <x v="0"/>
    <m/>
    <n v="1349990"/>
    <m/>
    <m/>
    <m/>
    <m/>
    <m/>
    <m/>
    <m/>
    <m/>
  </r>
  <r>
    <n v="4000561397"/>
    <d v="2025-09-16T00:00:00"/>
    <x v="0"/>
    <d v="2026-03-31T00:00:00"/>
    <e v="#REF!"/>
    <e v="#REF!"/>
    <s v="Public"/>
    <e v="#REF!"/>
    <n v="2025"/>
    <n v="28"/>
    <s v="TK"/>
    <s v="NEW"/>
    <s v="ZPSU252600119"/>
    <n v="0"/>
    <n v="3"/>
    <m/>
    <m/>
    <s v="DOMESTIC"/>
    <s v="BEL"/>
    <x v="2"/>
    <x v="1"/>
    <s v="143032727594 DC-DC CONVERTER CARD ASSY 06"/>
    <n v="4"/>
    <m/>
    <n v="4"/>
    <n v="4"/>
    <n v="174479"/>
    <m/>
    <x v="0"/>
    <m/>
    <m/>
    <n v="0"/>
    <n v="0"/>
    <x v="0"/>
    <n v="697916"/>
    <n v="0"/>
    <n v="697916"/>
    <x v="0"/>
    <m/>
    <n v="697916"/>
    <m/>
    <m/>
    <m/>
    <m/>
    <m/>
    <m/>
    <m/>
    <m/>
  </r>
  <r>
    <n v="4000495271"/>
    <d v="2024-11-25T00:00:00"/>
    <x v="0"/>
    <d v="2027-06-17T00:00:00"/>
    <e v="#REF!"/>
    <e v="#REF!"/>
    <s v="Public"/>
    <e v="#REF!"/>
    <e v="#REF!"/>
    <n v="133.5"/>
    <s v="TK"/>
    <s v="NEW"/>
    <s v="ZPJ24251008"/>
    <n v="0"/>
    <n v="3"/>
    <s v="ZFG00001725"/>
    <n v="25100070"/>
    <s v="DOMESTIC"/>
    <s v="BEL"/>
    <x v="5"/>
    <x v="1"/>
    <s v="170300604107 POWER SUPPLY CONTROL CARD"/>
    <n v="25"/>
    <m/>
    <n v="25"/>
    <n v="25"/>
    <n v="26720"/>
    <m/>
    <x v="0"/>
    <m/>
    <m/>
    <n v="0"/>
    <n v="0"/>
    <x v="0"/>
    <n v="668000"/>
    <n v="0"/>
    <n v="668000"/>
    <x v="0"/>
    <m/>
    <n v="668000"/>
    <m/>
    <m/>
    <m/>
    <m/>
    <m/>
    <m/>
    <m/>
    <m/>
  </r>
  <r>
    <n v="4000495271"/>
    <d v="2024-11-25T00:00:00"/>
    <x v="0"/>
    <d v="2027-05-17T00:00:00"/>
    <e v="#REF!"/>
    <e v="#REF!"/>
    <s v="Public"/>
    <e v="#REF!"/>
    <e v="#REF!"/>
    <n v="129"/>
    <s v="TK"/>
    <s v="NEW"/>
    <s v="ZPJ24251008"/>
    <n v="0"/>
    <n v="3"/>
    <s v="ZFG00001725"/>
    <n v="25100070"/>
    <s v="DOMESTIC"/>
    <s v="BEL"/>
    <x v="5"/>
    <x v="1"/>
    <s v="170300604107 POWER SUPPLY CONTROL CARD"/>
    <n v="25"/>
    <m/>
    <n v="25"/>
    <n v="25"/>
    <n v="26720"/>
    <m/>
    <x v="0"/>
    <m/>
    <m/>
    <n v="0"/>
    <n v="0"/>
    <x v="0"/>
    <n v="668000"/>
    <n v="0"/>
    <n v="668000"/>
    <x v="0"/>
    <m/>
    <n v="668000"/>
    <m/>
    <m/>
    <m/>
    <m/>
    <m/>
    <m/>
    <m/>
    <m/>
  </r>
  <r>
    <n v="4000495271"/>
    <d v="2024-11-25T00:00:00"/>
    <x v="0"/>
    <d v="2027-04-17T00:00:00"/>
    <e v="#REF!"/>
    <e v="#REF!"/>
    <s v="Public"/>
    <e v="#REF!"/>
    <e v="#REF!"/>
    <n v="124.8"/>
    <s v="TK"/>
    <s v="NEW"/>
    <s v="ZPJ24251008"/>
    <n v="0"/>
    <n v="3"/>
    <s v="ZFG00001725"/>
    <n v="25100070"/>
    <s v="DOMESTIC"/>
    <s v="BEL"/>
    <x v="5"/>
    <x v="1"/>
    <s v="170300604107 POWER SUPPLY CONTROL CARD"/>
    <n v="25"/>
    <m/>
    <n v="25"/>
    <n v="25"/>
    <n v="26720"/>
    <m/>
    <x v="0"/>
    <m/>
    <m/>
    <n v="0"/>
    <n v="0"/>
    <x v="0"/>
    <n v="668000"/>
    <n v="0"/>
    <n v="668000"/>
    <x v="0"/>
    <m/>
    <n v="668000"/>
    <m/>
    <m/>
    <m/>
    <m/>
    <m/>
    <m/>
    <m/>
    <m/>
  </r>
  <r>
    <n v="4000495271"/>
    <d v="2024-11-25T00:00:00"/>
    <x v="0"/>
    <d v="2027-03-17T00:00:00"/>
    <e v="#REF!"/>
    <e v="#REF!"/>
    <s v="Public"/>
    <e v="#REF!"/>
    <e v="#REF!"/>
    <n v="120.3"/>
    <s v="TK"/>
    <s v="NEW"/>
    <s v="ZPJ24251008"/>
    <n v="0"/>
    <n v="3"/>
    <s v="ZFG00001725"/>
    <n v="25100070"/>
    <s v="DOMESTIC"/>
    <s v="BEL"/>
    <x v="5"/>
    <x v="1"/>
    <s v="170300604107 POWER SUPPLY CONTROL CARD"/>
    <n v="25"/>
    <m/>
    <n v="25"/>
    <n v="25"/>
    <n v="26720"/>
    <m/>
    <x v="0"/>
    <m/>
    <m/>
    <n v="0"/>
    <n v="0"/>
    <x v="0"/>
    <n v="668000"/>
    <n v="0"/>
    <n v="668000"/>
    <x v="0"/>
    <m/>
    <n v="668000"/>
    <m/>
    <m/>
    <m/>
    <m/>
    <m/>
    <m/>
    <m/>
    <m/>
  </r>
  <r>
    <n v="4000495271"/>
    <d v="2024-11-25T00:00:00"/>
    <x v="0"/>
    <d v="2026-12-17T00:00:00"/>
    <e v="#REF!"/>
    <e v="#REF!"/>
    <s v="Public"/>
    <e v="#REF!"/>
    <e v="#REF!"/>
    <n v="107.5"/>
    <s v="TK"/>
    <s v="NEW"/>
    <s v="ZPJ24251008"/>
    <n v="0"/>
    <n v="3"/>
    <s v="ZFG00001725"/>
    <n v="25100070"/>
    <s v="DOMESTIC"/>
    <s v="BEL"/>
    <x v="5"/>
    <x v="1"/>
    <s v="170300604107 POWER SUPPLY CONTROL CARD"/>
    <n v="25"/>
    <m/>
    <n v="25"/>
    <n v="25"/>
    <n v="26720"/>
    <m/>
    <x v="0"/>
    <m/>
    <m/>
    <n v="0"/>
    <n v="0"/>
    <x v="0"/>
    <n v="668000"/>
    <n v="0"/>
    <n v="668000"/>
    <x v="0"/>
    <m/>
    <n v="668000"/>
    <m/>
    <m/>
    <m/>
    <m/>
    <m/>
    <m/>
    <m/>
    <m/>
  </r>
  <r>
    <n v="4000495271"/>
    <d v="2024-11-25T00:00:00"/>
    <x v="0"/>
    <d v="2026-11-17T00:00:00"/>
    <e v="#REF!"/>
    <e v="#REF!"/>
    <s v="Public"/>
    <e v="#REF!"/>
    <e v="#REF!"/>
    <n v="103.2"/>
    <s v="TK"/>
    <s v="NEW"/>
    <s v="ZPJ24251008"/>
    <n v="0"/>
    <n v="3"/>
    <s v="ZFG00001725"/>
    <n v="25100070"/>
    <s v="DOMESTIC"/>
    <s v="BEL"/>
    <x v="5"/>
    <x v="1"/>
    <s v="170300604107 POWER SUPPLY CONTROL CARD"/>
    <n v="25"/>
    <m/>
    <n v="25"/>
    <n v="25"/>
    <n v="26720"/>
    <m/>
    <x v="0"/>
    <m/>
    <m/>
    <n v="0"/>
    <n v="0"/>
    <x v="0"/>
    <n v="668000"/>
    <n v="0"/>
    <n v="668000"/>
    <x v="0"/>
    <m/>
    <n v="668000"/>
    <m/>
    <m/>
    <m/>
    <m/>
    <m/>
    <m/>
    <m/>
    <m/>
  </r>
  <r>
    <n v="4000495271"/>
    <d v="2024-11-25T00:00:00"/>
    <x v="0"/>
    <d v="2026-10-17T00:00:00"/>
    <e v="#REF!"/>
    <e v="#REF!"/>
    <s v="Public"/>
    <e v="#REF!"/>
    <e v="#REF!"/>
    <n v="98.8"/>
    <s v="TK"/>
    <s v="NEW"/>
    <s v="ZPJ24251008"/>
    <n v="0"/>
    <n v="3"/>
    <s v="ZFG00001725"/>
    <n v="25100070"/>
    <s v="DOMESTIC"/>
    <s v="BEL"/>
    <x v="5"/>
    <x v="1"/>
    <s v="170300604107 POWER SUPPLY CONTROL CARD"/>
    <n v="25"/>
    <m/>
    <n v="25"/>
    <n v="25"/>
    <n v="26720"/>
    <m/>
    <x v="0"/>
    <m/>
    <m/>
    <n v="0"/>
    <n v="0"/>
    <x v="0"/>
    <n v="668000"/>
    <n v="0"/>
    <n v="668000"/>
    <x v="0"/>
    <m/>
    <n v="668000"/>
    <m/>
    <m/>
    <m/>
    <m/>
    <m/>
    <m/>
    <m/>
    <m/>
  </r>
  <r>
    <n v="4000495271"/>
    <d v="2024-11-25T00:00:00"/>
    <x v="0"/>
    <d v="2026-09-17T00:00:00"/>
    <e v="#REF!"/>
    <e v="#REF!"/>
    <s v="Public"/>
    <e v="#REF!"/>
    <e v="#REF!"/>
    <n v="94.5"/>
    <s v="TK"/>
    <s v="NEW"/>
    <s v="ZPJ24251008"/>
    <n v="0"/>
    <n v="3"/>
    <s v="ZFG00001725"/>
    <n v="25100070"/>
    <s v="DOMESTIC"/>
    <s v="BEL"/>
    <x v="5"/>
    <x v="1"/>
    <s v="170300604107 POWER SUPPLY CONTROL CARD"/>
    <n v="25"/>
    <m/>
    <n v="25"/>
    <n v="25"/>
    <n v="26720"/>
    <m/>
    <x v="0"/>
    <m/>
    <m/>
    <n v="0"/>
    <n v="0"/>
    <x v="0"/>
    <n v="668000"/>
    <n v="0"/>
    <n v="668000"/>
    <x v="0"/>
    <m/>
    <n v="668000"/>
    <m/>
    <m/>
    <m/>
    <m/>
    <m/>
    <m/>
    <m/>
    <m/>
  </r>
  <r>
    <n v="4000495271"/>
    <d v="2024-11-25T00:00:00"/>
    <x v="0"/>
    <d v="2026-08-17T00:00:00"/>
    <e v="#REF!"/>
    <e v="#REF!"/>
    <s v="Public"/>
    <e v="#REF!"/>
    <e v="#REF!"/>
    <n v="90"/>
    <s v="TK"/>
    <s v="NEW"/>
    <s v="ZPJ24251008"/>
    <n v="0"/>
    <n v="3"/>
    <s v="ZFG00001725"/>
    <n v="25100070"/>
    <s v="DOMESTIC"/>
    <s v="BEL"/>
    <x v="5"/>
    <x v="1"/>
    <s v="170300604107 POWER SUPPLY CONTROL CARD"/>
    <n v="25"/>
    <m/>
    <n v="25"/>
    <n v="25"/>
    <n v="26720"/>
    <m/>
    <x v="0"/>
    <m/>
    <m/>
    <n v="0"/>
    <n v="0"/>
    <x v="0"/>
    <n v="668000"/>
    <n v="0"/>
    <n v="668000"/>
    <x v="0"/>
    <m/>
    <n v="668000"/>
    <m/>
    <m/>
    <m/>
    <m/>
    <m/>
    <m/>
    <m/>
    <m/>
  </r>
  <r>
    <n v="4000495271"/>
    <d v="2024-11-25T00:00:00"/>
    <x v="0"/>
    <d v="2026-07-17T00:00:00"/>
    <e v="#REF!"/>
    <e v="#REF!"/>
    <s v="Public"/>
    <e v="#REF!"/>
    <e v="#REF!"/>
    <n v="85.6"/>
    <s v="TK"/>
    <s v="NEW"/>
    <s v="ZPJ24251008"/>
    <n v="0"/>
    <n v="3"/>
    <s v="ZFG00001725"/>
    <n v="25100070"/>
    <s v="DOMESTIC"/>
    <s v="BEL"/>
    <x v="5"/>
    <x v="1"/>
    <s v="170300604107 POWER SUPPLY CONTROL CARD"/>
    <n v="25"/>
    <m/>
    <n v="25"/>
    <n v="25"/>
    <n v="26720"/>
    <m/>
    <x v="0"/>
    <m/>
    <m/>
    <n v="0"/>
    <n v="0"/>
    <x v="0"/>
    <n v="668000"/>
    <n v="0"/>
    <n v="668000"/>
    <x v="0"/>
    <m/>
    <n v="668000"/>
    <m/>
    <m/>
    <m/>
    <m/>
    <m/>
    <m/>
    <m/>
    <m/>
  </r>
  <r>
    <n v="4000495271"/>
    <d v="2024-11-25T00:00:00"/>
    <x v="0"/>
    <d v="2026-06-17T00:00:00"/>
    <e v="#REF!"/>
    <e v="#REF!"/>
    <s v="Public"/>
    <e v="#REF!"/>
    <e v="#REF!"/>
    <n v="81.3"/>
    <s v="TK"/>
    <s v="NEW"/>
    <s v="ZPJ24251008"/>
    <n v="0"/>
    <n v="3"/>
    <s v="ZFG00001725"/>
    <n v="25100070"/>
    <s v="DOMESTIC"/>
    <s v="BEL"/>
    <x v="5"/>
    <x v="1"/>
    <s v="170300604107 POWER SUPPLY CONTROL CARD"/>
    <n v="25"/>
    <m/>
    <n v="25"/>
    <n v="25"/>
    <n v="26720"/>
    <m/>
    <x v="0"/>
    <m/>
    <m/>
    <n v="0"/>
    <n v="0"/>
    <x v="0"/>
    <n v="668000"/>
    <n v="0"/>
    <n v="668000"/>
    <x v="0"/>
    <m/>
    <n v="668000"/>
    <m/>
    <m/>
    <m/>
    <m/>
    <m/>
    <m/>
    <m/>
    <m/>
  </r>
  <r>
    <n v="4000495271"/>
    <d v="2024-11-25T00:00:00"/>
    <x v="0"/>
    <d v="2026-05-17T00:00:00"/>
    <e v="#REF!"/>
    <e v="#REF!"/>
    <s v="Public"/>
    <e v="#REF!"/>
    <e v="#REF!"/>
    <n v="76.900000000000006"/>
    <s v="TK"/>
    <s v="NEW"/>
    <s v="ZPJ24251008"/>
    <n v="0"/>
    <n v="3"/>
    <s v="ZFG00001725"/>
    <n v="25100070"/>
    <s v="DOMESTIC"/>
    <s v="BEL"/>
    <x v="5"/>
    <x v="1"/>
    <s v="170300604107 POWER SUPPLY CONTROL CARD"/>
    <n v="25"/>
    <m/>
    <n v="25"/>
    <n v="25"/>
    <n v="26720"/>
    <m/>
    <x v="0"/>
    <m/>
    <m/>
    <n v="0"/>
    <n v="0"/>
    <x v="0"/>
    <n v="668000"/>
    <n v="0"/>
    <n v="668000"/>
    <x v="0"/>
    <m/>
    <n v="668000"/>
    <m/>
    <m/>
    <m/>
    <m/>
    <m/>
    <m/>
    <m/>
    <m/>
  </r>
  <r>
    <n v="4000495271"/>
    <d v="2024-11-25T00:00:00"/>
    <x v="0"/>
    <d v="2026-04-17T00:00:00"/>
    <e v="#REF!"/>
    <e v="#REF!"/>
    <s v="Public"/>
    <e v="#REF!"/>
    <e v="#REF!"/>
    <n v="72.599999999999994"/>
    <s v="TK"/>
    <s v="NEW"/>
    <s v="ZPJ24251008"/>
    <n v="0"/>
    <n v="3"/>
    <s v="ZFG00001725"/>
    <n v="25100070"/>
    <s v="DOMESTIC"/>
    <s v="BEL"/>
    <x v="5"/>
    <x v="1"/>
    <s v="170300604107 POWER SUPPLY CONTROL CARD"/>
    <n v="25"/>
    <m/>
    <n v="25"/>
    <n v="25"/>
    <n v="26720"/>
    <m/>
    <x v="0"/>
    <m/>
    <m/>
    <n v="0"/>
    <n v="0"/>
    <x v="0"/>
    <n v="668000"/>
    <n v="0"/>
    <n v="668000"/>
    <x v="0"/>
    <m/>
    <n v="668000"/>
    <m/>
    <m/>
    <m/>
    <m/>
    <m/>
    <m/>
    <m/>
    <m/>
  </r>
  <r>
    <n v="4000495271"/>
    <d v="2024-11-25T00:00:00"/>
    <x v="0"/>
    <d v="2026-03-17T00:00:00"/>
    <e v="#REF!"/>
    <e v="#REF!"/>
    <s v="Public"/>
    <e v="#REF!"/>
    <e v="#REF!"/>
    <n v="68.2"/>
    <s v="TK"/>
    <s v="NEW"/>
    <s v="ZPJ24251008"/>
    <n v="0"/>
    <n v="3"/>
    <s v="ZFG00001725"/>
    <n v="25100070"/>
    <s v="DOMESTIC"/>
    <s v="BEL"/>
    <x v="5"/>
    <x v="1"/>
    <s v="170300604107 POWER SUPPLY CONTROL CARD"/>
    <n v="23"/>
    <m/>
    <n v="23"/>
    <n v="23"/>
    <n v="26720"/>
    <m/>
    <x v="0"/>
    <m/>
    <m/>
    <n v="0"/>
    <n v="0"/>
    <x v="0"/>
    <n v="614560"/>
    <n v="0"/>
    <n v="614560"/>
    <x v="0"/>
    <m/>
    <n v="614560"/>
    <m/>
    <m/>
    <m/>
    <m/>
    <m/>
    <m/>
    <m/>
    <m/>
  </r>
  <r>
    <n v="4000495271"/>
    <d v="2024-11-25T00:00:00"/>
    <x v="0"/>
    <d v="2026-03-17T00:00:00"/>
    <e v="#REF!"/>
    <e v="#REF!"/>
    <s v="Public"/>
    <e v="#REF!"/>
    <e v="#REF!"/>
    <n v="68.2"/>
    <s v="TK"/>
    <s v="NEW"/>
    <s v="ZPJ24251008"/>
    <n v="0"/>
    <n v="3"/>
    <s v="ZFG00001725"/>
    <n v="25100070"/>
    <s v="DOMESTIC"/>
    <s v="BEL"/>
    <x v="5"/>
    <x v="1"/>
    <s v="170300604107 POWER SUPPLY CONTROL CARD"/>
    <n v="2"/>
    <m/>
    <n v="2"/>
    <n v="2"/>
    <n v="26720"/>
    <m/>
    <x v="0"/>
    <m/>
    <m/>
    <n v="0"/>
    <n v="0"/>
    <x v="0"/>
    <n v="53440"/>
    <n v="0"/>
    <n v="53440"/>
    <x v="3"/>
    <s v="MAC-Testing in Process"/>
    <n v="53440"/>
    <s v="LINE_02"/>
    <s v="YES"/>
    <m/>
    <m/>
    <m/>
    <m/>
    <m/>
    <m/>
  </r>
  <r>
    <n v="4000495271"/>
    <d v="2024-11-25T00:00:00"/>
    <x v="0"/>
    <d v="2026-02-17T00:00:00"/>
    <e v="#REF!"/>
    <e v="#REF!"/>
    <s v="Public"/>
    <e v="#REF!"/>
    <e v="#REF!"/>
    <n v="64.2"/>
    <s v="TK"/>
    <s v="NEW"/>
    <s v="ZPJ24251008"/>
    <n v="0"/>
    <n v="3"/>
    <s v="ZFG00001725"/>
    <n v="25100070"/>
    <s v="DOMESTIC"/>
    <s v="BEL"/>
    <x v="5"/>
    <x v="1"/>
    <s v="170300604107 POWER SUPPLY CONTROL CARD"/>
    <n v="23"/>
    <m/>
    <n v="23"/>
    <n v="23"/>
    <n v="26720"/>
    <m/>
    <x v="0"/>
    <m/>
    <m/>
    <n v="0"/>
    <n v="0"/>
    <x v="0"/>
    <n v="614560"/>
    <n v="0"/>
    <n v="614560"/>
    <x v="0"/>
    <m/>
    <n v="614560"/>
    <m/>
    <m/>
    <m/>
    <m/>
    <m/>
    <m/>
    <m/>
    <m/>
  </r>
  <r>
    <n v="4000498936"/>
    <d v="2024-12-02T00:00:00"/>
    <x v="0"/>
    <d v="2026-02-23T00:00:00"/>
    <e v="#REF!"/>
    <e v="#REF!"/>
    <s v="Public"/>
    <e v="#REF!"/>
    <e v="#REF!"/>
    <n v="64.099999999999994"/>
    <s v="TK"/>
    <s v="NEW"/>
    <s v="ZPJ24251050"/>
    <n v="0"/>
    <n v="3"/>
    <s v="ZFG00001556"/>
    <n v="25100064"/>
    <s v="DOMESTIC"/>
    <s v="BEL"/>
    <x v="5"/>
    <x v="1"/>
    <s v="170300606532 POWER SUPPLY BOARD ASSY"/>
    <n v="34"/>
    <m/>
    <n v="34"/>
    <n v="34"/>
    <n v="23480"/>
    <m/>
    <x v="0"/>
    <m/>
    <m/>
    <n v="0"/>
    <n v="0"/>
    <x v="0"/>
    <n v="798320"/>
    <n v="0"/>
    <n v="798320"/>
    <x v="0"/>
    <m/>
    <n v="798320"/>
    <m/>
    <m/>
    <m/>
    <m/>
    <m/>
    <m/>
    <m/>
    <m/>
  </r>
  <r>
    <n v="4000498936"/>
    <d v="2024-12-02T00:00:00"/>
    <x v="0"/>
    <d v="2026-02-23T00:00:00"/>
    <e v="#REF!"/>
    <e v="#REF!"/>
    <s v="Public"/>
    <e v="#REF!"/>
    <e v="#REF!"/>
    <n v="64.099999999999994"/>
    <s v="TK"/>
    <s v="NEW"/>
    <s v="ZPJ24251050"/>
    <n v="0"/>
    <n v="3"/>
    <s v="ZFG00001556"/>
    <n v="25100064"/>
    <s v="DOMESTIC"/>
    <s v="BEL"/>
    <x v="5"/>
    <x v="1"/>
    <s v="170300606532 POWER SUPPLY BOARD ASSY"/>
    <n v="2"/>
    <m/>
    <n v="2"/>
    <n v="2"/>
    <n v="23480"/>
    <m/>
    <x v="0"/>
    <m/>
    <m/>
    <n v="0"/>
    <n v="0"/>
    <x v="0"/>
    <n v="46960"/>
    <n v="0"/>
    <n v="46960"/>
    <x v="4"/>
    <s v="Test Fail ( Debug )"/>
    <n v="46960"/>
    <s v="LINE_02"/>
    <s v="YES"/>
    <m/>
    <m/>
    <m/>
    <m/>
    <m/>
    <m/>
  </r>
  <r>
    <n v="4520432985"/>
    <d v="2025-12-03T00:00:00"/>
    <x v="0"/>
    <d v="2026-01-20T00:00:00"/>
    <e v="#REF!"/>
    <s v="DELIVERED"/>
    <s v="Private"/>
    <e v="#REF!"/>
    <e v="#REF!"/>
    <n v="6"/>
    <s v="COMP/ASSY"/>
    <s v="REPEAT"/>
    <s v="ZPJ252601186"/>
    <n v="1"/>
    <n v="1"/>
    <s v="ZFG00002529"/>
    <n v="25201437"/>
    <s v="DOMESTIC"/>
    <s v="INFINEON"/>
    <x v="10"/>
    <x v="4"/>
    <s v="PSB3BASE1-BASE BOARD_AUTO-POPULATED PCB"/>
    <n v="100"/>
    <n v="50"/>
    <n v="50"/>
    <n v="0"/>
    <n v="5659.25"/>
    <m/>
    <x v="4"/>
    <d v="2026-04-07T00:00:00"/>
    <s v="ZKSID2627-0022"/>
    <n v="282962.5"/>
    <n v="0"/>
    <x v="19"/>
    <n v="0"/>
    <n v="0"/>
    <n v="0"/>
    <x v="1"/>
    <s v="DELIVERED"/>
    <n v="282962.5"/>
    <s v="LINE_01"/>
    <s v="YES"/>
    <s v="NO"/>
    <s v="YES"/>
    <m/>
    <s v="NO"/>
    <s v="NO"/>
    <s v="NO"/>
  </r>
  <r>
    <n v="4520432985"/>
    <d v="2025-12-03T00:00:00"/>
    <x v="0"/>
    <d v="2026-01-20T00:00:00"/>
    <e v="#REF!"/>
    <e v="#REF!"/>
    <s v="Private"/>
    <e v="#REF!"/>
    <e v="#REF!"/>
    <n v="6"/>
    <s v="COMP/ASSY"/>
    <s v="REPEAT"/>
    <s v="ZPJ252601186"/>
    <n v="1"/>
    <n v="1"/>
    <s v="ZFG00002529"/>
    <n v="25201437"/>
    <s v="DOMESTIC"/>
    <s v="INFINEON"/>
    <x v="10"/>
    <x v="4"/>
    <s v="PSB3BASE1-BASE BOARD_AUTO-POPULATED PCB"/>
    <n v="50"/>
    <m/>
    <n v="50"/>
    <n v="50"/>
    <n v="5659.25"/>
    <m/>
    <x v="0"/>
    <m/>
    <m/>
    <n v="0"/>
    <n v="0"/>
    <x v="0"/>
    <n v="282962.5"/>
    <n v="0"/>
    <n v="282962.5"/>
    <x v="5"/>
    <s v="Boards are packing Completed Waiting for AM Confirmation "/>
    <n v="282962.5"/>
    <s v="LINE_01"/>
    <s v="YES"/>
    <m/>
    <m/>
    <m/>
    <m/>
    <m/>
    <m/>
  </r>
  <r>
    <n v="102510494"/>
    <d v="2025-09-29T00:00:00"/>
    <x v="0"/>
    <d v="2025-10-27T00:00:00"/>
    <e v="#REF!"/>
    <e v="#REF!"/>
    <s v="Private"/>
    <e v="#REF!"/>
    <e v="#REF!"/>
    <n v="4"/>
    <s v="COMP/CH"/>
    <s v="REPEAT"/>
    <s v="ZPJ252600916"/>
    <n v="0"/>
    <n v="3"/>
    <m/>
    <m/>
    <s v="DOMESTIC"/>
    <s v="TVS-SUNDARAM"/>
    <x v="11"/>
    <x v="5"/>
    <s v="WG HAR 013 -WIREHARNESS SUPPORT"/>
    <n v="120"/>
    <m/>
    <n v="120"/>
    <n v="120"/>
    <n v="4494"/>
    <m/>
    <x v="0"/>
    <m/>
    <m/>
    <n v="0"/>
    <n v="0"/>
    <x v="0"/>
    <n v="539280"/>
    <n v="0"/>
    <n v="539280"/>
    <x v="0"/>
    <m/>
    <n v="539280"/>
    <m/>
    <m/>
    <m/>
    <m/>
    <m/>
    <m/>
    <m/>
    <m/>
  </r>
  <r>
    <n v="4000568996"/>
    <d v="2025-09-25T00:00:00"/>
    <x v="0"/>
    <d v="2026-03-26T00:00:00"/>
    <e v="#REF!"/>
    <e v="#REF!"/>
    <s v="Public"/>
    <e v="#REF!"/>
    <e v="#REF!"/>
    <n v="26"/>
    <s v="TK"/>
    <s v="NEW"/>
    <s v="ZPSU252600132"/>
    <n v="0"/>
    <n v="3"/>
    <m/>
    <m/>
    <s v="DOMESTIC"/>
    <s v="BEL"/>
    <x v="4"/>
    <x v="1"/>
    <s v="111010508116 POWER AMPLIFIER (PA) CARD"/>
    <n v="2"/>
    <m/>
    <n v="2"/>
    <n v="2"/>
    <n v="267629"/>
    <m/>
    <x v="0"/>
    <m/>
    <m/>
    <n v="0"/>
    <n v="0"/>
    <x v="0"/>
    <n v="535258"/>
    <n v="0"/>
    <n v="535258"/>
    <x v="0"/>
    <m/>
    <n v="535258"/>
    <m/>
    <m/>
    <m/>
    <m/>
    <m/>
    <m/>
    <m/>
    <m/>
  </r>
  <r>
    <s v="NA"/>
    <d v="2025-06-18T00:00:00"/>
    <x v="0"/>
    <d v="2025-10-01T00:00:00"/>
    <e v="#REF!"/>
    <e v="#REF!"/>
    <s v="Private"/>
    <e v="#REF!"/>
    <e v="#REF!"/>
    <n v="15"/>
    <s v="COMP"/>
    <s v="NEW"/>
    <s v="ZPJ252600365"/>
    <n v="0"/>
    <n v="3"/>
    <m/>
    <m/>
    <s v="DOMESTIC"/>
    <s v="ZETTAONE"/>
    <x v="0"/>
    <x v="0"/>
    <s v="COMPONENT PROCUREMENT OF XCVE2302-1LSISFVA784"/>
    <n v="1"/>
    <m/>
    <n v="1"/>
    <n v="1"/>
    <n v="501717"/>
    <m/>
    <x v="0"/>
    <m/>
    <m/>
    <n v="0"/>
    <n v="0"/>
    <x v="0"/>
    <n v="501717"/>
    <n v="0"/>
    <n v="501717"/>
    <x v="0"/>
    <s v="ZOT Internal Project -We need not raise Invoice"/>
    <n v="501717"/>
    <m/>
    <m/>
    <m/>
    <m/>
    <m/>
    <m/>
    <m/>
    <m/>
  </r>
  <r>
    <n v="4300035404"/>
    <d v="2025-10-14T00:00:00"/>
    <x v="0"/>
    <d v="2025-12-03T00:00:00"/>
    <e v="#REF!"/>
    <s v="DELIVERED"/>
    <s v="Public"/>
    <e v="#REF!"/>
    <e v="#REF!"/>
    <n v="6"/>
    <s v="FAB/ASSY"/>
    <s v="REPEAT"/>
    <s v="ZPSU252600172"/>
    <n v="0"/>
    <n v="3"/>
    <s v="ZFG00002587"/>
    <n v="25100728"/>
    <s v="DOMESTIC"/>
    <s v="BEL"/>
    <x v="8"/>
    <x v="1"/>
    <s v="112360119556 I/O CONTROLLER 36"/>
    <n v="6"/>
    <n v="6"/>
    <n v="0"/>
    <n v="0"/>
    <n v="38105.1"/>
    <m/>
    <x v="4"/>
    <d v="2026-04-13T00:00:00"/>
    <s v="ZBSID2627-0038"/>
    <n v="228630.59999999998"/>
    <n v="0"/>
    <x v="20"/>
    <n v="0"/>
    <n v="0"/>
    <n v="0"/>
    <x v="1"/>
    <s v="DELIVERED"/>
    <n v="228630.59999999998"/>
    <s v="LINE_01"/>
    <s v="YES"/>
    <s v="NO"/>
    <s v="NO"/>
    <m/>
    <s v="NO"/>
    <s v="YES"/>
    <s v="NO"/>
  </r>
  <r>
    <n v="4000589934"/>
    <d v="2026-01-05T00:00:00"/>
    <x v="0"/>
    <d v="2026-03-06T00:00:00"/>
    <e v="#REF!"/>
    <s v="DELIVERED"/>
    <s v="Public"/>
    <e v="#REF!"/>
    <e v="#REF!"/>
    <n v="8.5"/>
    <s v="TK"/>
    <s v="NEW"/>
    <s v="ZPSU252600249"/>
    <n v="0"/>
    <n v="3"/>
    <s v="ZFG00002655"/>
    <n v="25100776"/>
    <s v="DOMESTIC"/>
    <s v="BEL"/>
    <x v="12"/>
    <x v="1"/>
    <s v="114003852844 MICRO CONTROL BOARD 02"/>
    <n v="10"/>
    <n v="10"/>
    <n v="0"/>
    <n v="0"/>
    <n v="32228"/>
    <m/>
    <x v="4"/>
    <d v="2026-04-21T00:00:00"/>
    <s v="ZBSID2627-0068"/>
    <n v="322280"/>
    <n v="0"/>
    <x v="21"/>
    <n v="0"/>
    <n v="0"/>
    <n v="0"/>
    <x v="1"/>
    <s v="DELIVERED"/>
    <n v="322280"/>
    <s v="LINE_01"/>
    <m/>
    <m/>
    <m/>
    <m/>
    <m/>
    <m/>
    <m/>
  </r>
  <r>
    <s v="NA"/>
    <m/>
    <x v="0"/>
    <d v="2024-12-17T00:00:00"/>
    <e v="#REF!"/>
    <e v="#REF!"/>
    <s v="Private"/>
    <e v="#REF!"/>
    <e v="#REF!"/>
    <n v="2"/>
    <s v="COMP"/>
    <s v="NEW"/>
    <s v="ZPJ24250949"/>
    <n v="0"/>
    <n v="3"/>
    <s v="ZFG00001560"/>
    <m/>
    <s v="DOMESTIC"/>
    <s v="ZETTAONE"/>
    <x v="0"/>
    <x v="0"/>
    <s v="HYBRID POWER SUPPLY MODULE_COMPONENT PROCUREMENT_2"/>
    <n v="1"/>
    <m/>
    <n v="1"/>
    <n v="1"/>
    <n v="10596"/>
    <m/>
    <x v="0"/>
    <m/>
    <m/>
    <n v="0"/>
    <n v="0"/>
    <x v="0"/>
    <n v="10596"/>
    <n v="0"/>
    <n v="10596"/>
    <x v="0"/>
    <s v="ZOT Internal Project -We need not raise Invoice"/>
    <n v="10596"/>
    <m/>
    <m/>
    <m/>
    <m/>
    <m/>
    <m/>
    <m/>
    <m/>
  </r>
  <r>
    <s v="NA"/>
    <m/>
    <x v="0"/>
    <d v="2024-12-17T00:00:00"/>
    <e v="#REF!"/>
    <e v="#REF!"/>
    <s v="Private"/>
    <e v="#REF!"/>
    <e v="#REF!"/>
    <n v="2"/>
    <s v="FAB"/>
    <s v="NEW"/>
    <s v="ZPJ24250949"/>
    <n v="0"/>
    <n v="3"/>
    <m/>
    <m/>
    <s v="DOMESTIC"/>
    <s v="ZETTAONE"/>
    <x v="0"/>
    <x v="0"/>
    <s v="HYBRID POWER SUPPLY MODULE_FABRICATION SUPPORT"/>
    <n v="3"/>
    <m/>
    <n v="3"/>
    <n v="3"/>
    <n v="10790.6"/>
    <m/>
    <x v="0"/>
    <m/>
    <m/>
    <n v="0"/>
    <n v="0"/>
    <x v="0"/>
    <n v="32371.800000000003"/>
    <n v="0"/>
    <n v="32371.800000000003"/>
    <x v="0"/>
    <s v="ZOT Internal Project -We need not raise Invoice"/>
    <n v="32371.800000000003"/>
    <m/>
    <m/>
    <m/>
    <m/>
    <m/>
    <m/>
    <m/>
    <m/>
  </r>
  <r>
    <s v="NA"/>
    <m/>
    <x v="0"/>
    <d v="2024-12-17T00:00:00"/>
    <e v="#REF!"/>
    <e v="#REF!"/>
    <s v="Private"/>
    <e v="#REF!"/>
    <e v="#REF!"/>
    <n v="3"/>
    <s v="FAB/ASSY"/>
    <s v="NEW"/>
    <s v="ZPJ24250949"/>
    <n v="0"/>
    <n v="3"/>
    <s v="ZFG00001560"/>
    <m/>
    <s v="DOMESTIC"/>
    <s v="ZETTAONE"/>
    <x v="0"/>
    <x v="0"/>
    <s v="HYBRID POWER SUPPLY MODULE_ASSEMBLY SUPPORT"/>
    <n v="2"/>
    <m/>
    <n v="2"/>
    <n v="2"/>
    <n v="2929"/>
    <m/>
    <x v="0"/>
    <m/>
    <m/>
    <n v="0"/>
    <n v="0"/>
    <x v="0"/>
    <n v="5858"/>
    <n v="0"/>
    <n v="5858"/>
    <x v="0"/>
    <s v="ZOT Internal Project -We need not raise Invoice"/>
    <n v="5858"/>
    <m/>
    <m/>
    <m/>
    <m/>
    <m/>
    <m/>
    <m/>
    <m/>
  </r>
  <r>
    <s v="12L001937"/>
    <d v="2025-12-31T00:00:00"/>
    <x v="0"/>
    <d v="2026-03-04T00:00:00"/>
    <e v="#REF!"/>
    <e v="#REF!"/>
    <s v="Private"/>
    <e v="#REF!"/>
    <e v="#REF!"/>
    <n v="9"/>
    <s v="TK"/>
    <s v="REPEAT"/>
    <s v="ZPJ252601320"/>
    <n v="0"/>
    <n v="3"/>
    <m/>
    <m/>
    <s v="DOMESTIC"/>
    <s v="L&amp;T"/>
    <x v="13"/>
    <x v="1"/>
    <s v="DD901136-6 PWA FOR LINE TO DIFFERENTIAL CONVERSION"/>
    <n v="20"/>
    <m/>
    <n v="20"/>
    <n v="20"/>
    <n v="9057"/>
    <m/>
    <x v="0"/>
    <m/>
    <m/>
    <n v="0"/>
    <n v="0"/>
    <x v="0"/>
    <n v="181140"/>
    <n v="0"/>
    <n v="181140"/>
    <x v="0"/>
    <m/>
    <n v="181140"/>
    <m/>
    <m/>
    <m/>
    <m/>
    <m/>
    <m/>
    <m/>
    <m/>
  </r>
  <r>
    <n v="4300034195"/>
    <d v="2025-01-17T00:00:00"/>
    <x v="0"/>
    <d v="2026-03-31T00:00:00"/>
    <e v="#REF!"/>
    <e v="#REF!"/>
    <s v="Public"/>
    <e v="#REF!"/>
    <e v="#REF!"/>
    <n v="4"/>
    <s v="JW"/>
    <s v="REPEAT"/>
    <s v="ZPJ24251245"/>
    <n v="0"/>
    <n v="3"/>
    <s v="SERVICE"/>
    <n v="25100090"/>
    <s v="DOMESTIC"/>
    <s v="BEL"/>
    <x v="14"/>
    <x v="1"/>
    <s v="111050042115AA FPGA BASED PROCESSOR CARD ABCU-NG"/>
    <n v="11"/>
    <m/>
    <n v="11"/>
    <n v="11"/>
    <n v="7930"/>
    <m/>
    <x v="0"/>
    <m/>
    <m/>
    <n v="0"/>
    <n v="0"/>
    <x v="0"/>
    <n v="87230"/>
    <n v="0"/>
    <n v="87230"/>
    <x v="0"/>
    <m/>
    <n v="87230"/>
    <s v="LINE_02"/>
    <s v="YES"/>
    <s v="NO"/>
    <s v="NO"/>
    <m/>
    <s v="NO"/>
    <s v="NO"/>
    <s v="NO"/>
  </r>
  <r>
    <s v="PODR / 6100359"/>
    <d v="2025-08-21T00:00:00"/>
    <x v="0"/>
    <d v="2026-08-01T00:00:00"/>
    <e v="#REF!"/>
    <s v="DELIVERED"/>
    <s v="Public"/>
    <e v="#REF!"/>
    <e v="#REF!"/>
    <n v="48"/>
    <s v="TK"/>
    <s v="NEW"/>
    <s v="ZPJ252600679"/>
    <n v="0"/>
    <n v="3"/>
    <s v="ZFG00002187"/>
    <n v="25200552"/>
    <s v="DOMESTIC"/>
    <s v="VISTA"/>
    <x v="15"/>
    <x v="0"/>
    <s v="MOTHERBOARD MARINS"/>
    <n v="1"/>
    <n v="1"/>
    <n v="0"/>
    <n v="0"/>
    <n v="32943.5"/>
    <m/>
    <x v="1"/>
    <d v="2026-05-19T00:00:00"/>
    <s v="ZKSID2627-0171"/>
    <n v="32943.5"/>
    <n v="0"/>
    <x v="22"/>
    <n v="0"/>
    <n v="0"/>
    <n v="0"/>
    <x v="1"/>
    <s v="DELIVERED"/>
    <n v="32943.5"/>
    <s v="LINE_01"/>
    <s v="YES"/>
    <s v="NO"/>
    <s v="NO"/>
    <s v="YES"/>
    <s v="NO"/>
    <s v="YES"/>
    <s v="NO"/>
  </r>
  <r>
    <n v="4000577668"/>
    <d v="2025-11-04T00:00:00"/>
    <x v="0"/>
    <d v="2026-06-02T00:00:00"/>
    <e v="#REF!"/>
    <s v="DELIVERED"/>
    <s v="Public"/>
    <e v="#REF!"/>
    <e v="#REF!"/>
    <n v="30"/>
    <s v="TK"/>
    <s v="NEW"/>
    <s v="ZPSU252600184"/>
    <n v="0"/>
    <n v="3"/>
    <s v="ZFG00002463"/>
    <n v="25100629"/>
    <s v="DOMESTIC"/>
    <s v="BEL"/>
    <x v="16"/>
    <x v="1"/>
    <s v="112345679263 ANTENNA CONTROLLER CARD 8X8"/>
    <n v="5"/>
    <n v="5"/>
    <n v="0"/>
    <n v="0"/>
    <n v="144053.91"/>
    <m/>
    <x v="4"/>
    <d v="2026-04-13T00:00:00"/>
    <s v="ZBSID2627-0039"/>
    <n v="720269.55"/>
    <n v="0"/>
    <x v="23"/>
    <n v="0"/>
    <n v="0"/>
    <n v="0"/>
    <x v="1"/>
    <s v="DELIVERED"/>
    <n v="720269.55"/>
    <s v="LINE_02"/>
    <s v="YES"/>
    <s v="NO"/>
    <s v="NO"/>
    <m/>
    <s v="NO"/>
    <s v="NO"/>
    <s v="NO"/>
  </r>
  <r>
    <n v="4300035225"/>
    <d v="2025-10-16T00:00:00"/>
    <x v="0"/>
    <d v="2026-04-30T00:00:00"/>
    <e v="#REF!"/>
    <s v="DELIVERED"/>
    <s v="Public"/>
    <e v="#REF!"/>
    <e v="#REF!"/>
    <n v="28"/>
    <s v="COMP/ASSY"/>
    <s v="NEW"/>
    <s v="ZPSU252600165"/>
    <n v="0"/>
    <n v="3"/>
    <s v="ZFG00002346"/>
    <n v="25100544"/>
    <s v="DOMESTIC"/>
    <s v="BEL"/>
    <x v="1"/>
    <x v="1"/>
    <s v="110005317389 CONTROL COSITE PCB ASSY 17"/>
    <n v="4"/>
    <n v="4"/>
    <n v="0"/>
    <n v="0"/>
    <n v="9806.7999999999993"/>
    <m/>
    <x v="4"/>
    <d v="2026-04-16T00:00:00"/>
    <s v="ZBSID2627-0052"/>
    <n v="39227.199999999997"/>
    <n v="0"/>
    <x v="24"/>
    <n v="0"/>
    <n v="0"/>
    <n v="0"/>
    <x v="1"/>
    <s v="DELIVERED"/>
    <n v="39227.199999999997"/>
    <s v="LINE_02"/>
    <s v="YES"/>
    <s v="YES"/>
    <s v="YES"/>
    <m/>
    <s v="NO"/>
    <s v="NO"/>
    <s v="NO"/>
  </r>
  <r>
    <n v="4000508399"/>
    <d v="2025-01-18T00:00:00"/>
    <x v="0"/>
    <d v="2028-02-12T00:00:00"/>
    <e v="#REF!"/>
    <e v="#REF!"/>
    <s v="Public"/>
    <e v="#REF!"/>
    <e v="#REF!"/>
    <n v="160"/>
    <s v="TK"/>
    <s v="NEW"/>
    <s v="ZPJ24251258"/>
    <n v="0"/>
    <n v="3"/>
    <s v="ZFG00001592"/>
    <n v="25100050"/>
    <s v="DOMESTIC"/>
    <s v="BEL"/>
    <x v="5"/>
    <x v="1"/>
    <s v="170300604204 SIGNAL PROCESSING BOARD 05"/>
    <n v="17"/>
    <m/>
    <n v="17"/>
    <n v="17"/>
    <n v="114326.14"/>
    <m/>
    <x v="0"/>
    <m/>
    <m/>
    <n v="0"/>
    <n v="0"/>
    <x v="0"/>
    <n v="1943544.38"/>
    <n v="0"/>
    <n v="1943544.38"/>
    <x v="0"/>
    <m/>
    <n v="1943544.38"/>
    <m/>
    <m/>
    <m/>
    <m/>
    <m/>
    <m/>
    <m/>
    <m/>
  </r>
  <r>
    <n v="4000508399"/>
    <d v="2025-01-18T00:00:00"/>
    <x v="0"/>
    <d v="2028-01-12T00:00:00"/>
    <e v="#REF!"/>
    <e v="#REF!"/>
    <s v="Public"/>
    <e v="#REF!"/>
    <e v="#REF!"/>
    <n v="155.6"/>
    <s v="TK"/>
    <s v="NEW"/>
    <s v="ZPJ24251258"/>
    <n v="0"/>
    <n v="3"/>
    <s v="ZFG00001592"/>
    <n v="25100050"/>
    <s v="DOMESTIC"/>
    <s v="BEL"/>
    <x v="5"/>
    <x v="1"/>
    <s v="170300604204 SIGNAL PROCESSING BOARD 05"/>
    <n v="25"/>
    <m/>
    <n v="25"/>
    <n v="25"/>
    <n v="114326.14"/>
    <m/>
    <x v="0"/>
    <m/>
    <m/>
    <n v="0"/>
    <n v="0"/>
    <x v="0"/>
    <n v="2858153.5"/>
    <n v="0"/>
    <n v="2858153.5"/>
    <x v="0"/>
    <m/>
    <n v="2858153.5"/>
    <m/>
    <m/>
    <m/>
    <m/>
    <m/>
    <m/>
    <m/>
    <m/>
  </r>
  <r>
    <n v="4000508399"/>
    <d v="2025-01-18T00:00:00"/>
    <x v="0"/>
    <d v="2027-11-12T00:00:00"/>
    <e v="#REF!"/>
    <e v="#REF!"/>
    <s v="Public"/>
    <e v="#REF!"/>
    <e v="#REF!"/>
    <n v="146.9"/>
    <s v="TK"/>
    <s v="NEW"/>
    <s v="ZPJ24251258"/>
    <n v="0"/>
    <n v="3"/>
    <s v="ZFG00001592"/>
    <n v="25100050"/>
    <s v="DOMESTIC"/>
    <s v="BEL"/>
    <x v="5"/>
    <x v="1"/>
    <s v="170300604204 SIGNAL PROCESSING BOARD 05"/>
    <n v="25"/>
    <m/>
    <n v="25"/>
    <n v="25"/>
    <n v="114326.14"/>
    <m/>
    <x v="0"/>
    <m/>
    <m/>
    <n v="0"/>
    <n v="0"/>
    <x v="0"/>
    <n v="2858153.5"/>
    <n v="0"/>
    <n v="2858153.5"/>
    <x v="0"/>
    <m/>
    <n v="2858153.5"/>
    <m/>
    <m/>
    <m/>
    <m/>
    <m/>
    <m/>
    <m/>
    <m/>
  </r>
  <r>
    <n v="4000508399"/>
    <d v="2025-01-18T00:00:00"/>
    <x v="0"/>
    <d v="2027-10-13T00:00:00"/>
    <e v="#REF!"/>
    <e v="#REF!"/>
    <s v="Public"/>
    <e v="#REF!"/>
    <e v="#REF!"/>
    <n v="142.6"/>
    <s v="TK"/>
    <s v="NEW"/>
    <s v="ZPJ24251258"/>
    <n v="0"/>
    <n v="3"/>
    <s v="ZFG00001592"/>
    <n v="25100050"/>
    <s v="DOMESTIC"/>
    <s v="BEL"/>
    <x v="5"/>
    <x v="1"/>
    <s v="170300604204 SIGNAL PROCESSING BOARD 05"/>
    <n v="25"/>
    <m/>
    <n v="25"/>
    <n v="25"/>
    <n v="114326.14"/>
    <m/>
    <x v="0"/>
    <m/>
    <m/>
    <n v="0"/>
    <n v="0"/>
    <x v="0"/>
    <n v="2858153.5"/>
    <n v="0"/>
    <n v="2858153.5"/>
    <x v="0"/>
    <m/>
    <n v="2858153.5"/>
    <m/>
    <m/>
    <m/>
    <m/>
    <m/>
    <m/>
    <m/>
    <m/>
  </r>
  <r>
    <n v="4000508399"/>
    <d v="2025-01-18T00:00:00"/>
    <x v="0"/>
    <d v="2027-09-12T00:00:00"/>
    <e v="#REF!"/>
    <e v="#REF!"/>
    <s v="Public"/>
    <e v="#REF!"/>
    <e v="#REF!"/>
    <n v="138.19999999999999"/>
    <s v="TK"/>
    <s v="NEW"/>
    <s v="ZPJ24251258"/>
    <n v="0"/>
    <n v="3"/>
    <s v="ZFG00001592"/>
    <n v="25100050"/>
    <s v="DOMESTIC"/>
    <s v="BEL"/>
    <x v="5"/>
    <x v="1"/>
    <s v="170300604204 SIGNAL PROCESSING BOARD 05"/>
    <n v="25"/>
    <m/>
    <n v="25"/>
    <n v="25"/>
    <n v="114326.14"/>
    <m/>
    <x v="0"/>
    <m/>
    <m/>
    <n v="0"/>
    <n v="0"/>
    <x v="0"/>
    <n v="2858153.5"/>
    <n v="0"/>
    <n v="2858153.5"/>
    <x v="0"/>
    <m/>
    <n v="2858153.5"/>
    <m/>
    <m/>
    <m/>
    <m/>
    <m/>
    <m/>
    <m/>
    <m/>
  </r>
  <r>
    <n v="4000508399"/>
    <d v="2025-01-18T00:00:00"/>
    <x v="0"/>
    <d v="2027-08-12T00:00:00"/>
    <e v="#REF!"/>
    <e v="#REF!"/>
    <s v="Public"/>
    <e v="#REF!"/>
    <e v="#REF!"/>
    <n v="133.80000000000001"/>
    <s v="TK"/>
    <s v="NEW"/>
    <s v="ZPJ24251258"/>
    <n v="0"/>
    <n v="3"/>
    <s v="ZFG00001592"/>
    <n v="25100050"/>
    <s v="DOMESTIC"/>
    <s v="BEL"/>
    <x v="5"/>
    <x v="1"/>
    <s v="170300604204 SIGNAL PROCESSING BOARD 05"/>
    <n v="25"/>
    <m/>
    <n v="25"/>
    <n v="25"/>
    <n v="114326.14"/>
    <m/>
    <x v="0"/>
    <m/>
    <m/>
    <n v="0"/>
    <n v="0"/>
    <x v="0"/>
    <n v="2858153.5"/>
    <n v="0"/>
    <n v="2858153.5"/>
    <x v="0"/>
    <m/>
    <n v="2858153.5"/>
    <m/>
    <m/>
    <m/>
    <m/>
    <m/>
    <m/>
    <m/>
    <m/>
  </r>
  <r>
    <n v="4000508399"/>
    <d v="2025-01-18T00:00:00"/>
    <x v="0"/>
    <d v="2027-07-12T00:00:00"/>
    <e v="#REF!"/>
    <e v="#REF!"/>
    <s v="Public"/>
    <e v="#REF!"/>
    <e v="#REF!"/>
    <n v="129.4"/>
    <s v="TK"/>
    <s v="NEW"/>
    <s v="ZPJ24251258"/>
    <n v="0"/>
    <n v="3"/>
    <s v="ZFG00001592"/>
    <n v="25100050"/>
    <s v="DOMESTIC"/>
    <s v="BEL"/>
    <x v="5"/>
    <x v="1"/>
    <s v="170300604204 SIGNAL PROCESSING BOARD 05"/>
    <n v="25"/>
    <m/>
    <n v="25"/>
    <n v="25"/>
    <n v="114326.14"/>
    <m/>
    <x v="0"/>
    <m/>
    <m/>
    <n v="0"/>
    <n v="0"/>
    <x v="0"/>
    <n v="2858153.5"/>
    <n v="0"/>
    <n v="2858153.5"/>
    <x v="0"/>
    <m/>
    <n v="2858153.5"/>
    <m/>
    <m/>
    <m/>
    <m/>
    <m/>
    <m/>
    <m/>
    <m/>
  </r>
  <r>
    <n v="4000508399"/>
    <d v="2025-01-18T00:00:00"/>
    <x v="0"/>
    <d v="2027-06-12T00:00:00"/>
    <e v="#REF!"/>
    <e v="#REF!"/>
    <s v="Public"/>
    <e v="#REF!"/>
    <e v="#REF!"/>
    <n v="125"/>
    <s v="TK"/>
    <s v="NEW"/>
    <s v="ZPJ24251258"/>
    <n v="0"/>
    <n v="3"/>
    <s v="ZFG00001592"/>
    <n v="25100050"/>
    <s v="DOMESTIC"/>
    <s v="BEL"/>
    <x v="5"/>
    <x v="1"/>
    <s v="170300604204 SIGNAL PROCESSING BOARD 05"/>
    <n v="25"/>
    <m/>
    <n v="25"/>
    <n v="25"/>
    <n v="114326.14"/>
    <m/>
    <x v="0"/>
    <m/>
    <m/>
    <n v="0"/>
    <n v="0"/>
    <x v="0"/>
    <n v="2858153.5"/>
    <n v="0"/>
    <n v="2858153.5"/>
    <x v="0"/>
    <m/>
    <n v="2858153.5"/>
    <m/>
    <m/>
    <m/>
    <m/>
    <m/>
    <m/>
    <m/>
    <m/>
  </r>
  <r>
    <n v="4000508399"/>
    <d v="2025-01-18T00:00:00"/>
    <x v="0"/>
    <d v="2027-05-12T00:00:00"/>
    <e v="#REF!"/>
    <e v="#REF!"/>
    <s v="Public"/>
    <e v="#REF!"/>
    <e v="#REF!"/>
    <n v="120.7"/>
    <s v="TK"/>
    <s v="NEW"/>
    <s v="ZPJ24251258"/>
    <n v="0"/>
    <n v="3"/>
    <s v="ZFG00001592"/>
    <n v="25100050"/>
    <s v="DOMESTIC"/>
    <s v="BEL"/>
    <x v="5"/>
    <x v="1"/>
    <s v="170300604204 SIGNAL PROCESSING BOARD 05"/>
    <n v="25"/>
    <m/>
    <n v="25"/>
    <n v="25"/>
    <n v="114326.14"/>
    <m/>
    <x v="0"/>
    <m/>
    <m/>
    <n v="0"/>
    <n v="0"/>
    <x v="0"/>
    <n v="2858153.5"/>
    <n v="0"/>
    <n v="2858153.5"/>
    <x v="0"/>
    <m/>
    <n v="2858153.5"/>
    <m/>
    <m/>
    <m/>
    <m/>
    <m/>
    <m/>
    <m/>
    <m/>
  </r>
  <r>
    <n v="4000508399"/>
    <d v="2025-01-18T00:00:00"/>
    <x v="0"/>
    <d v="2027-04-12T00:00:00"/>
    <e v="#REF!"/>
    <e v="#REF!"/>
    <s v="Public"/>
    <e v="#REF!"/>
    <e v="#REF!"/>
    <n v="116.3"/>
    <s v="TK"/>
    <s v="NEW"/>
    <s v="ZPJ24251258"/>
    <n v="0"/>
    <n v="3"/>
    <s v="ZFG00001592"/>
    <n v="25100050"/>
    <s v="DOMESTIC"/>
    <s v="BEL"/>
    <x v="5"/>
    <x v="1"/>
    <s v="170300604204 SIGNAL PROCESSING BOARD 05"/>
    <n v="25"/>
    <m/>
    <n v="25"/>
    <n v="25"/>
    <n v="114326.14"/>
    <m/>
    <x v="0"/>
    <m/>
    <m/>
    <n v="0"/>
    <n v="0"/>
    <x v="0"/>
    <n v="2858153.5"/>
    <n v="0"/>
    <n v="2858153.5"/>
    <x v="0"/>
    <m/>
    <n v="2858153.5"/>
    <m/>
    <m/>
    <m/>
    <m/>
    <m/>
    <m/>
    <m/>
    <m/>
  </r>
  <r>
    <n v="4000508399"/>
    <d v="2025-01-18T00:00:00"/>
    <x v="0"/>
    <d v="2027-03-12T00:00:00"/>
    <e v="#REF!"/>
    <e v="#REF!"/>
    <s v="Public"/>
    <e v="#REF!"/>
    <e v="#REF!"/>
    <n v="111.9"/>
    <s v="TK"/>
    <s v="NEW"/>
    <s v="ZPJ24251258"/>
    <n v="0"/>
    <n v="3"/>
    <s v="ZFG00001592"/>
    <n v="25100050"/>
    <s v="DOMESTIC"/>
    <s v="BEL"/>
    <x v="5"/>
    <x v="1"/>
    <s v="170300604204 SIGNAL PROCESSING BOARD 05"/>
    <n v="25"/>
    <m/>
    <n v="25"/>
    <n v="25"/>
    <n v="114326.14"/>
    <m/>
    <x v="0"/>
    <m/>
    <m/>
    <n v="0"/>
    <n v="0"/>
    <x v="0"/>
    <n v="2858153.5"/>
    <n v="0"/>
    <n v="2858153.5"/>
    <x v="0"/>
    <m/>
    <n v="2858153.5"/>
    <m/>
    <m/>
    <m/>
    <m/>
    <m/>
    <m/>
    <m/>
    <m/>
  </r>
  <r>
    <n v="4000508399"/>
    <d v="2025-01-18T00:00:00"/>
    <x v="0"/>
    <d v="2027-01-12T00:00:00"/>
    <e v="#REF!"/>
    <e v="#REF!"/>
    <s v="Public"/>
    <e v="#REF!"/>
    <e v="#REF!"/>
    <n v="103.5"/>
    <s v="TK"/>
    <s v="NEW"/>
    <s v="ZPJ24251258"/>
    <n v="0"/>
    <n v="3"/>
    <s v="ZFG00001592"/>
    <n v="25100050"/>
    <s v="DOMESTIC"/>
    <s v="BEL"/>
    <x v="5"/>
    <x v="1"/>
    <s v="170300604204 SIGNAL PROCESSING BOARD 05"/>
    <n v="25"/>
    <m/>
    <n v="25"/>
    <n v="25"/>
    <n v="114326.14"/>
    <m/>
    <x v="0"/>
    <m/>
    <m/>
    <n v="0"/>
    <n v="0"/>
    <x v="0"/>
    <n v="2858153.5"/>
    <n v="0"/>
    <n v="2858153.5"/>
    <x v="0"/>
    <m/>
    <n v="2858153.5"/>
    <m/>
    <m/>
    <m/>
    <m/>
    <m/>
    <m/>
    <m/>
    <m/>
  </r>
  <r>
    <n v="4000508399"/>
    <d v="2025-01-18T00:00:00"/>
    <x v="0"/>
    <d v="2026-12-12T00:00:00"/>
    <e v="#REF!"/>
    <e v="#REF!"/>
    <s v="Public"/>
    <e v="#REF!"/>
    <e v="#REF!"/>
    <n v="99.1"/>
    <s v="TK"/>
    <s v="NEW"/>
    <s v="ZPJ24251258"/>
    <n v="0"/>
    <n v="3"/>
    <s v="ZFG00001592"/>
    <n v="25100050"/>
    <s v="DOMESTIC"/>
    <s v="BEL"/>
    <x v="5"/>
    <x v="1"/>
    <s v="170300604204 SIGNAL PROCESSING BOARD 05"/>
    <n v="25"/>
    <m/>
    <n v="25"/>
    <n v="25"/>
    <n v="114326.14"/>
    <m/>
    <x v="0"/>
    <m/>
    <m/>
    <n v="0"/>
    <n v="0"/>
    <x v="0"/>
    <n v="2858153.5"/>
    <n v="0"/>
    <n v="2858153.5"/>
    <x v="0"/>
    <m/>
    <n v="2858153.5"/>
    <m/>
    <m/>
    <m/>
    <m/>
    <m/>
    <m/>
    <m/>
    <m/>
  </r>
  <r>
    <n v="4000508399"/>
    <d v="2025-01-18T00:00:00"/>
    <x v="0"/>
    <d v="2026-11-12T00:00:00"/>
    <e v="#REF!"/>
    <e v="#REF!"/>
    <s v="Public"/>
    <e v="#REF!"/>
    <e v="#REF!"/>
    <n v="94.8"/>
    <s v="TK"/>
    <s v="NEW"/>
    <s v="ZPJ24251258"/>
    <n v="0"/>
    <n v="3"/>
    <s v="ZFG00001592"/>
    <n v="25100050"/>
    <s v="DOMESTIC"/>
    <s v="BEL"/>
    <x v="5"/>
    <x v="1"/>
    <s v="170300604204 SIGNAL PROCESSING BOARD 05"/>
    <n v="25"/>
    <m/>
    <n v="25"/>
    <n v="25"/>
    <n v="114326.14"/>
    <m/>
    <x v="0"/>
    <m/>
    <m/>
    <n v="0"/>
    <n v="0"/>
    <x v="0"/>
    <n v="2858153.5"/>
    <n v="0"/>
    <n v="2858153.5"/>
    <x v="0"/>
    <m/>
    <n v="2858153.5"/>
    <m/>
    <m/>
    <m/>
    <m/>
    <m/>
    <m/>
    <m/>
    <m/>
  </r>
  <r>
    <n v="4000508399"/>
    <d v="2025-01-18T00:00:00"/>
    <x v="0"/>
    <d v="2026-10-12T00:00:00"/>
    <e v="#REF!"/>
    <e v="#REF!"/>
    <s v="Public"/>
    <e v="#REF!"/>
    <e v="#REF!"/>
    <n v="90.4"/>
    <s v="TK"/>
    <s v="NEW"/>
    <s v="ZPJ24251258"/>
    <n v="0"/>
    <n v="3"/>
    <s v="ZFG00001592"/>
    <n v="25100050"/>
    <s v="DOMESTIC"/>
    <s v="BEL"/>
    <x v="5"/>
    <x v="1"/>
    <s v="170300604204 SIGNAL PROCESSING BOARD 05"/>
    <n v="25"/>
    <m/>
    <n v="25"/>
    <n v="25"/>
    <n v="114326.14"/>
    <m/>
    <x v="0"/>
    <m/>
    <m/>
    <n v="0"/>
    <n v="0"/>
    <x v="0"/>
    <n v="2858153.5"/>
    <n v="0"/>
    <n v="2858153.5"/>
    <x v="0"/>
    <m/>
    <n v="2858153.5"/>
    <m/>
    <m/>
    <m/>
    <m/>
    <m/>
    <m/>
    <m/>
    <m/>
  </r>
  <r>
    <n v="4000508399"/>
    <d v="2025-01-18T00:00:00"/>
    <x v="0"/>
    <d v="2026-09-12T00:00:00"/>
    <e v="#REF!"/>
    <e v="#REF!"/>
    <s v="Public"/>
    <e v="#REF!"/>
    <e v="#REF!"/>
    <n v="86"/>
    <s v="TK"/>
    <s v="NEW"/>
    <s v="ZPJ24251258"/>
    <n v="0"/>
    <n v="3"/>
    <s v="ZFG00001592"/>
    <n v="25100050"/>
    <s v="DOMESTIC"/>
    <s v="BEL"/>
    <x v="5"/>
    <x v="1"/>
    <s v="170300604204 SIGNAL PROCESSING BOARD 05"/>
    <n v="25"/>
    <m/>
    <n v="25"/>
    <n v="25"/>
    <n v="114326.14"/>
    <m/>
    <x v="0"/>
    <m/>
    <m/>
    <n v="0"/>
    <n v="0"/>
    <x v="0"/>
    <n v="2858153.5"/>
    <n v="0"/>
    <n v="2858153.5"/>
    <x v="0"/>
    <m/>
    <n v="2858153.5"/>
    <m/>
    <m/>
    <m/>
    <m/>
    <m/>
    <m/>
    <m/>
    <m/>
  </r>
  <r>
    <n v="4000508399"/>
    <d v="2025-01-18T00:00:00"/>
    <x v="0"/>
    <d v="2026-08-12T00:00:00"/>
    <e v="#REF!"/>
    <e v="#REF!"/>
    <s v="Public"/>
    <e v="#REF!"/>
    <e v="#REF!"/>
    <n v="81.7"/>
    <s v="TK"/>
    <s v="NEW"/>
    <s v="ZPJ24251258"/>
    <n v="0"/>
    <n v="3"/>
    <s v="ZFG00001592"/>
    <n v="25100050"/>
    <s v="DOMESTIC"/>
    <s v="BEL"/>
    <x v="5"/>
    <x v="1"/>
    <s v="170300604204 SIGNAL PROCESSING BOARD 05"/>
    <n v="25"/>
    <m/>
    <n v="25"/>
    <n v="25"/>
    <n v="114326.14"/>
    <m/>
    <x v="0"/>
    <m/>
    <m/>
    <n v="0"/>
    <n v="0"/>
    <x v="0"/>
    <n v="2858153.5"/>
    <n v="0"/>
    <n v="2858153.5"/>
    <x v="0"/>
    <m/>
    <n v="2858153.5"/>
    <m/>
    <m/>
    <m/>
    <m/>
    <m/>
    <m/>
    <m/>
    <m/>
  </r>
  <r>
    <n v="4000508399"/>
    <d v="2025-01-18T00:00:00"/>
    <x v="0"/>
    <d v="2026-07-12T00:00:00"/>
    <e v="#REF!"/>
    <e v="#REF!"/>
    <s v="Public"/>
    <e v="#REF!"/>
    <e v="#REF!"/>
    <n v="77.2"/>
    <s v="TK"/>
    <s v="NEW"/>
    <s v="ZPJ24251258"/>
    <n v="0"/>
    <n v="3"/>
    <s v="ZFG00001592"/>
    <n v="25100050"/>
    <s v="DOMESTIC"/>
    <s v="BEL"/>
    <x v="5"/>
    <x v="1"/>
    <s v="170300604204 SIGNAL PROCESSING BOARD 05"/>
    <n v="25"/>
    <m/>
    <n v="25"/>
    <n v="25"/>
    <n v="114326.14"/>
    <m/>
    <x v="0"/>
    <m/>
    <m/>
    <n v="0"/>
    <n v="0"/>
    <x v="0"/>
    <n v="2858153.5"/>
    <n v="0"/>
    <n v="2858153.5"/>
    <x v="0"/>
    <m/>
    <n v="2858153.5"/>
    <m/>
    <m/>
    <m/>
    <m/>
    <m/>
    <m/>
    <m/>
    <m/>
  </r>
  <r>
    <n v="4000508399"/>
    <d v="2025-01-18T00:00:00"/>
    <x v="0"/>
    <d v="2026-06-12T00:00:00"/>
    <e v="#REF!"/>
    <e v="#REF!"/>
    <s v="Public"/>
    <e v="#REF!"/>
    <e v="#REF!"/>
    <n v="72.900000000000006"/>
    <s v="TK"/>
    <s v="NEW"/>
    <s v="ZPJ24251258"/>
    <n v="0"/>
    <n v="3"/>
    <s v="ZFG00001592"/>
    <n v="25100050"/>
    <s v="DOMESTIC"/>
    <s v="BEL"/>
    <x v="5"/>
    <x v="1"/>
    <s v="170300604204 SIGNAL PROCESSING BOARD 05"/>
    <n v="20"/>
    <m/>
    <n v="20"/>
    <n v="20"/>
    <n v="114326.14"/>
    <m/>
    <x v="0"/>
    <m/>
    <m/>
    <n v="0"/>
    <n v="0"/>
    <x v="0"/>
    <n v="2286522.7999999998"/>
    <n v="0"/>
    <n v="2286522.7999999998"/>
    <x v="0"/>
    <m/>
    <n v="2286522.7999999998"/>
    <m/>
    <m/>
    <m/>
    <m/>
    <m/>
    <m/>
    <m/>
    <m/>
  </r>
  <r>
    <n v="4000508399"/>
    <d v="2025-01-18T00:00:00"/>
    <x v="0"/>
    <d v="2026-06-12T00:00:00"/>
    <e v="#REF!"/>
    <e v="#REF!"/>
    <s v="Public"/>
    <e v="#REF!"/>
    <e v="#REF!"/>
    <n v="72.900000000000006"/>
    <s v="TK"/>
    <s v="NEW"/>
    <s v="ZPJ24251258"/>
    <n v="0"/>
    <n v="3"/>
    <s v="ZFG00001592"/>
    <n v="25100050"/>
    <s v="DOMESTIC"/>
    <s v="BEL"/>
    <x v="5"/>
    <x v="1"/>
    <s v="170300604204 SIGNAL PROCESSING BOARD 05"/>
    <n v="3"/>
    <m/>
    <n v="3"/>
    <n v="3"/>
    <n v="114326.14"/>
    <m/>
    <x v="0"/>
    <m/>
    <m/>
    <n v="0"/>
    <n v="0"/>
    <x v="0"/>
    <n v="342978.42"/>
    <n v="0"/>
    <n v="342978.42"/>
    <x v="2"/>
    <s v="PTH-inprocess"/>
    <n v="342978.42"/>
    <s v="LINE_02"/>
    <s v="YES"/>
    <m/>
    <m/>
    <m/>
    <m/>
    <m/>
    <m/>
  </r>
  <r>
    <n v="4300035585"/>
    <d v="2025-12-04T00:00:00"/>
    <x v="0"/>
    <d v="2026-05-29T00:00:00"/>
    <e v="#REF!"/>
    <s v="DELIVERED"/>
    <s v="Public"/>
    <e v="#REF!"/>
    <e v="#REF!"/>
    <n v="25"/>
    <s v="COMP/ASSY"/>
    <s v="NEW"/>
    <s v="ZPSU252600211"/>
    <n v="0"/>
    <n v="3"/>
    <s v="ZFG00002680"/>
    <n v="25100739"/>
    <s v="DOMESTIC"/>
    <s v="BEL"/>
    <x v="1"/>
    <x v="1"/>
    <s v="116011298787AB PCB ASSY-DCU BACK INTERFACE CARD"/>
    <n v="407"/>
    <n v="10"/>
    <n v="397"/>
    <n v="0"/>
    <n v="6444.16"/>
    <m/>
    <x v="1"/>
    <d v="2026-05-29T00:00:00"/>
    <s v="ZBSID2627-0188"/>
    <n v="64441.599999999999"/>
    <n v="0"/>
    <x v="25"/>
    <n v="0"/>
    <n v="0"/>
    <n v="0"/>
    <x v="1"/>
    <s v="DELIVERED"/>
    <n v="64441.599999999999"/>
    <s v="LINE_01"/>
    <m/>
    <m/>
    <m/>
    <m/>
    <m/>
    <m/>
    <m/>
  </r>
  <r>
    <n v="4300035585"/>
    <d v="2025-12-04T00:00:00"/>
    <x v="0"/>
    <d v="2026-05-29T00:00:00"/>
    <e v="#REF!"/>
    <e v="#REF!"/>
    <s v="Public"/>
    <e v="#REF!"/>
    <e v="#REF!"/>
    <n v="25"/>
    <s v="COMP/ASSY"/>
    <s v="NEW"/>
    <s v="ZPSU252600211"/>
    <n v="0"/>
    <n v="3"/>
    <s v="ZFG00002680"/>
    <n v="25100739"/>
    <s v="DOMESTIC"/>
    <s v="BEL"/>
    <x v="1"/>
    <x v="1"/>
    <s v="116011298787AB PCB ASSY-DCU BACK INTERFACE CARD"/>
    <n v="397"/>
    <m/>
    <n v="397"/>
    <n v="397"/>
    <n v="6444.16"/>
    <m/>
    <x v="0"/>
    <m/>
    <m/>
    <n v="0"/>
    <n v="0"/>
    <x v="0"/>
    <n v="2558331.52"/>
    <n v="0"/>
    <n v="2558331.52"/>
    <x v="0"/>
    <m/>
    <n v="2558331.52"/>
    <m/>
    <m/>
    <m/>
    <m/>
    <m/>
    <m/>
    <m/>
    <m/>
  </r>
  <r>
    <n v="4000508399"/>
    <d v="2025-01-18T00:00:00"/>
    <x v="0"/>
    <d v="2027-02-12T00:00:00"/>
    <e v="#REF!"/>
    <e v="#REF!"/>
    <s v="Public"/>
    <e v="#REF!"/>
    <e v="#REF!"/>
    <n v="107.9"/>
    <s v="TK"/>
    <s v="NEW"/>
    <s v="ZPJ24251258"/>
    <n v="0"/>
    <n v="3"/>
    <s v="ZFG00001592"/>
    <n v="25100050"/>
    <s v="DOMESTIC"/>
    <s v="BEL"/>
    <x v="5"/>
    <x v="1"/>
    <s v="170300604204 SIGNAL PROCESSING BOARD 05"/>
    <n v="25"/>
    <m/>
    <n v="25"/>
    <n v="25"/>
    <n v="114326.14"/>
    <m/>
    <x v="0"/>
    <m/>
    <m/>
    <n v="0"/>
    <n v="0"/>
    <x v="0"/>
    <n v="2858153.5"/>
    <n v="0"/>
    <n v="2858153.5"/>
    <x v="0"/>
    <m/>
    <n v="2858153.5"/>
    <m/>
    <m/>
    <m/>
    <m/>
    <m/>
    <m/>
    <m/>
    <m/>
  </r>
  <r>
    <n v="4000498936"/>
    <d v="2024-12-02T00:00:00"/>
    <x v="0"/>
    <d v="2026-07-24T00:00:00"/>
    <e v="#REF!"/>
    <e v="#REF!"/>
    <s v="Public"/>
    <e v="#REF!"/>
    <e v="#REF!"/>
    <n v="85.6"/>
    <s v="TK"/>
    <s v="NEW"/>
    <s v="ZPJ24251050"/>
    <n v="0"/>
    <n v="3"/>
    <s v="ZFG00001556"/>
    <n v="25100064"/>
    <s v="DOMESTIC"/>
    <s v="BEL"/>
    <x v="5"/>
    <x v="1"/>
    <s v="170300606532 POWER SUPPLY BOARD ASSY"/>
    <n v="25"/>
    <m/>
    <n v="25"/>
    <n v="25"/>
    <n v="23480"/>
    <m/>
    <x v="0"/>
    <m/>
    <m/>
    <n v="0"/>
    <n v="0"/>
    <x v="0"/>
    <n v="587000"/>
    <n v="0"/>
    <n v="587000"/>
    <x v="0"/>
    <m/>
    <n v="587000"/>
    <m/>
    <m/>
    <m/>
    <m/>
    <m/>
    <m/>
    <m/>
    <m/>
  </r>
  <r>
    <n v="4000498923"/>
    <d v="2024-12-02T00:00:00"/>
    <x v="0"/>
    <d v="2027-06-23T00:00:00"/>
    <e v="#REF!"/>
    <e v="#REF!"/>
    <s v="Public"/>
    <e v="#REF!"/>
    <e v="#REF!"/>
    <n v="133.4"/>
    <s v="TK"/>
    <s v="NEW"/>
    <s v="ZPJ24251059"/>
    <n v="0"/>
    <n v="3"/>
    <s v="ZFG00001605"/>
    <n v="25100065"/>
    <s v="DOMESTIC"/>
    <s v="BEL"/>
    <x v="5"/>
    <x v="1"/>
    <s v="170300633401 CONTROLLER PCB REV 03 02"/>
    <n v="25"/>
    <m/>
    <n v="25"/>
    <n v="25"/>
    <n v="4095"/>
    <m/>
    <x v="0"/>
    <m/>
    <m/>
    <n v="0"/>
    <n v="0"/>
    <x v="0"/>
    <n v="102375"/>
    <n v="0"/>
    <n v="102375"/>
    <x v="0"/>
    <m/>
    <n v="102375"/>
    <m/>
    <m/>
    <m/>
    <m/>
    <m/>
    <m/>
    <m/>
    <m/>
  </r>
  <r>
    <n v="4000515841"/>
    <d v="2025-03-03T00:00:00"/>
    <x v="0"/>
    <d v="2027-09-20T00:00:00"/>
    <e v="#REF!"/>
    <s v="DELIVERED"/>
    <s v="Public"/>
    <e v="#REF!"/>
    <e v="#REF!"/>
    <n v="133"/>
    <s v="TK"/>
    <s v="NEW "/>
    <s v="ZPJ24251464"/>
    <n v="0"/>
    <n v="3"/>
    <s v="ZFG00001733"/>
    <n v="25200029"/>
    <s v="DOMESTIC"/>
    <s v="BEL"/>
    <x v="3"/>
    <x v="1"/>
    <s v="175308300693AA POWER AMPLIFIER CARD - BMPII 04"/>
    <n v="1321"/>
    <n v="50"/>
    <n v="1271"/>
    <n v="0"/>
    <n v="64466"/>
    <m/>
    <x v="1"/>
    <d v="2026-05-28T00:00:00"/>
    <s v="ZKSID2627-0209"/>
    <n v="3223300"/>
    <n v="0"/>
    <x v="26"/>
    <n v="0"/>
    <n v="0"/>
    <n v="0"/>
    <x v="1"/>
    <s v="DELIVERED"/>
    <n v="3223300"/>
    <s v="LINE_02"/>
    <m/>
    <m/>
    <m/>
    <m/>
    <m/>
    <m/>
    <m/>
  </r>
  <r>
    <n v="4000515841"/>
    <d v="2025-03-03T00:00:00"/>
    <x v="0"/>
    <d v="2027-09-20T00:00:00"/>
    <e v="#REF!"/>
    <s v="DELIVERED"/>
    <s v="Public"/>
    <e v="#REF!"/>
    <e v="#REF!"/>
    <n v="133"/>
    <s v="TK"/>
    <s v="NEW "/>
    <s v="ZPJ24251464"/>
    <n v="0"/>
    <n v="3"/>
    <s v="ZFG00001733"/>
    <n v="25200029"/>
    <s v="DOMESTIC"/>
    <s v="BEL"/>
    <x v="3"/>
    <x v="1"/>
    <s v="175308300693AA POWER AMPLIFIER CARD - BMPII 04"/>
    <n v="1271"/>
    <n v="13"/>
    <n v="1258"/>
    <n v="0"/>
    <n v="64466"/>
    <m/>
    <x v="1"/>
    <d v="2026-05-28T00:00:00"/>
    <s v="ZKSID2627-0210"/>
    <n v="838058"/>
    <n v="0"/>
    <x v="27"/>
    <n v="0"/>
    <n v="0"/>
    <n v="0"/>
    <x v="1"/>
    <s v="DELIVERED"/>
    <n v="838058"/>
    <s v="LINE_02"/>
    <m/>
    <m/>
    <m/>
    <m/>
    <m/>
    <m/>
    <m/>
  </r>
  <r>
    <n v="4000515841"/>
    <d v="2025-03-03T00:00:00"/>
    <x v="0"/>
    <d v="2027-09-20T00:00:00"/>
    <e v="#REF!"/>
    <e v="#REF!"/>
    <s v="Public"/>
    <e v="#REF!"/>
    <e v="#REF!"/>
    <n v="133"/>
    <s v="TK"/>
    <s v="NEW "/>
    <s v="ZPJ24251464"/>
    <n v="0"/>
    <n v="3"/>
    <s v="ZFG00001733"/>
    <n v="25200029"/>
    <s v="DOMESTIC"/>
    <s v="BEL"/>
    <x v="3"/>
    <x v="1"/>
    <s v="175308300693AA POWER AMPLIFIER CARD - BMPII 04"/>
    <n v="1071"/>
    <m/>
    <n v="1071"/>
    <n v="1071"/>
    <n v="64466"/>
    <m/>
    <x v="3"/>
    <m/>
    <m/>
    <n v="0"/>
    <n v="0"/>
    <x v="0"/>
    <n v="69043086"/>
    <n v="0"/>
    <n v="69043086"/>
    <x v="0"/>
    <m/>
    <n v="69043086"/>
    <m/>
    <m/>
    <m/>
    <m/>
    <m/>
    <m/>
    <m/>
    <m/>
  </r>
  <r>
    <n v="4000515841"/>
    <d v="2025-03-03T00:00:00"/>
    <x v="0"/>
    <d v="2027-09-20T00:00:00"/>
    <e v="#REF!"/>
    <s v="DELIVERED"/>
    <s v="Public"/>
    <e v="#REF!"/>
    <e v="#REF!"/>
    <n v="133"/>
    <s v="TK"/>
    <s v="NEW "/>
    <s v="ZPJ24251464"/>
    <n v="0"/>
    <n v="3"/>
    <s v="ZFG00001733"/>
    <n v="25200029"/>
    <s v="DOMESTIC"/>
    <s v="BEL"/>
    <x v="3"/>
    <x v="1"/>
    <s v="175308300693AA POWER AMPLIFIER CARD - BMPII 04"/>
    <n v="187"/>
    <n v="20"/>
    <n v="167"/>
    <n v="0"/>
    <n v="64466"/>
    <m/>
    <x v="1"/>
    <d v="2026-05-29T00:00:00"/>
    <s v="ZKSID2627-0217"/>
    <n v="1289320"/>
    <n v="0"/>
    <x v="28"/>
    <n v="0"/>
    <n v="0"/>
    <n v="0"/>
    <x v="1"/>
    <s v="DELIVERED"/>
    <n v="1289320"/>
    <s v="LINE_02"/>
    <s v="YES"/>
    <m/>
    <m/>
    <m/>
    <m/>
    <m/>
    <m/>
  </r>
  <r>
    <n v="4000515841"/>
    <d v="2025-03-03T00:00:00"/>
    <x v="0"/>
    <d v="2027-09-20T00:00:00"/>
    <e v="#REF!"/>
    <s v="DELIVERED"/>
    <s v="Public"/>
    <e v="#REF!"/>
    <e v="#REF!"/>
    <n v="133"/>
    <s v="TK"/>
    <s v="NEW "/>
    <s v="ZPJ24251464"/>
    <n v="0"/>
    <n v="3"/>
    <s v="ZFG00001733"/>
    <n v="25200029"/>
    <s v="DOMESTIC"/>
    <s v="BEL"/>
    <x v="3"/>
    <x v="1"/>
    <s v="175308300693AA POWER AMPLIFIER CARD - BMPII 04"/>
    <n v="167"/>
    <n v="100"/>
    <n v="67"/>
    <n v="0"/>
    <n v="64466"/>
    <m/>
    <x v="1"/>
    <d v="2026-05-30T00:00:00"/>
    <s v="ZKSID2627-0218"/>
    <n v="6446600"/>
    <n v="0"/>
    <x v="29"/>
    <n v="0"/>
    <n v="0"/>
    <n v="0"/>
    <x v="1"/>
    <s v="DELIVERED"/>
    <n v="6446600"/>
    <s v="LINE_02"/>
    <s v="YES"/>
    <m/>
    <m/>
    <m/>
    <m/>
    <m/>
    <m/>
  </r>
  <r>
    <n v="4000515841"/>
    <d v="2025-03-03T00:00:00"/>
    <x v="0"/>
    <d v="2027-09-20T00:00:00"/>
    <e v="#REF!"/>
    <s v="DELIVERED"/>
    <s v="Public"/>
    <e v="#REF!"/>
    <e v="#REF!"/>
    <n v="133"/>
    <s v="TK"/>
    <s v="NEW "/>
    <s v="ZPJ24251464"/>
    <n v="0"/>
    <n v="3"/>
    <s v="ZFG00001733"/>
    <n v="25200029"/>
    <s v="DOMESTIC"/>
    <s v="BEL"/>
    <x v="3"/>
    <x v="1"/>
    <s v="175308300693AA POWER AMPLIFIER CARD - BMPII 04"/>
    <n v="67"/>
    <n v="67"/>
    <n v="0"/>
    <n v="0"/>
    <n v="64466"/>
    <m/>
    <x v="1"/>
    <d v="2026-05-31T00:00:00"/>
    <s v="ZKSID2627-0224"/>
    <n v="4319222"/>
    <n v="0"/>
    <x v="30"/>
    <n v="0"/>
    <n v="0"/>
    <n v="0"/>
    <x v="1"/>
    <s v="DELIVERED"/>
    <n v="4319222"/>
    <s v="LINE_02"/>
    <s v="YES"/>
    <m/>
    <m/>
    <m/>
    <m/>
    <m/>
    <m/>
  </r>
  <r>
    <n v="4000515841"/>
    <d v="2025-03-03T00:00:00"/>
    <x v="0"/>
    <d v="2027-09-20T00:00:00"/>
    <e v="#REF!"/>
    <s v="DELIVERED"/>
    <s v="Public"/>
    <e v="#REF!"/>
    <e v="#REF!"/>
    <n v="133"/>
    <s v="TK"/>
    <s v="NEW "/>
    <s v="ZPJ24251464"/>
    <n v="0"/>
    <n v="3"/>
    <s v="ZFG00001733"/>
    <n v="25200029"/>
    <s v="DOMESTIC"/>
    <s v="BEL"/>
    <x v="3"/>
    <x v="1"/>
    <s v="175308300693AA POWER AMPLIFIER CARD - BMPII 04"/>
    <n v="10"/>
    <n v="10"/>
    <n v="0"/>
    <n v="0"/>
    <n v="64466"/>
    <m/>
    <x v="4"/>
    <d v="2026-04-25T00:00:00"/>
    <s v="ZKSID2627-0082"/>
    <n v="644660"/>
    <n v="0"/>
    <x v="31"/>
    <n v="0"/>
    <n v="0"/>
    <n v="0"/>
    <x v="1"/>
    <s v="DELIVERED"/>
    <n v="644660"/>
    <s v="LINE_02"/>
    <m/>
    <m/>
    <m/>
    <m/>
    <m/>
    <m/>
    <m/>
  </r>
  <r>
    <n v="4000515841"/>
    <d v="2025-03-03T00:00:00"/>
    <x v="0"/>
    <d v="2027-09-20T00:00:00"/>
    <e v="#REF!"/>
    <s v="DELIVERED"/>
    <s v="Public"/>
    <e v="#REF!"/>
    <e v="#REF!"/>
    <n v="133"/>
    <s v="TK"/>
    <s v="NEW "/>
    <s v="ZPJ24251464"/>
    <n v="0"/>
    <n v="3"/>
    <s v="ZFG00001733"/>
    <n v="25200029"/>
    <s v="DOMESTIC"/>
    <s v="BEL"/>
    <x v="3"/>
    <x v="1"/>
    <s v="175308300693AA POWER AMPLIFIER CARD - BMPII 04"/>
    <n v="10"/>
    <n v="10"/>
    <n v="0"/>
    <n v="0"/>
    <n v="64466"/>
    <m/>
    <x v="4"/>
    <d v="2026-04-25T00:00:00"/>
    <s v="ZKSID2627-0083"/>
    <n v="644660"/>
    <n v="0"/>
    <x v="31"/>
    <n v="0"/>
    <n v="0"/>
    <n v="0"/>
    <x v="1"/>
    <s v="DELIVERED"/>
    <n v="644660"/>
    <s v="LINE_02"/>
    <m/>
    <m/>
    <m/>
    <m/>
    <m/>
    <m/>
    <m/>
  </r>
  <r>
    <n v="4000572302"/>
    <d v="2025-10-22T00:00:00"/>
    <x v="0"/>
    <d v="2026-04-29T00:00:00"/>
    <e v="#REF!"/>
    <e v="#REF!"/>
    <s v="Public"/>
    <e v="#REF!"/>
    <e v="#REF!"/>
    <n v="27"/>
    <s v="TK"/>
    <s v="NEW"/>
    <s v="ZPSU252600174"/>
    <n v="0"/>
    <n v="3"/>
    <m/>
    <m/>
    <s v="DOMESTIC"/>
    <s v="BEL"/>
    <x v="5"/>
    <x v="1"/>
    <s v="170305119651 SENSOR PROCESSING BOARD"/>
    <n v="51"/>
    <m/>
    <n v="51"/>
    <n v="51"/>
    <n v="500000"/>
    <m/>
    <x v="0"/>
    <m/>
    <m/>
    <n v="0"/>
    <n v="0"/>
    <x v="0"/>
    <n v="25500000"/>
    <n v="0"/>
    <n v="25500000"/>
    <x v="0"/>
    <m/>
    <n v="25500000"/>
    <m/>
    <m/>
    <m/>
    <m/>
    <m/>
    <m/>
    <m/>
    <m/>
  </r>
  <r>
    <n v="4000508399"/>
    <d v="2025-01-18T00:00:00"/>
    <x v="0"/>
    <d v="2027-12-12T00:00:00"/>
    <e v="#REF!"/>
    <e v="#REF!"/>
    <s v="Public"/>
    <e v="#REF!"/>
    <e v="#REF!"/>
    <n v="151.19999999999999"/>
    <s v="TK"/>
    <s v="NEW"/>
    <s v="ZPJ24251258"/>
    <n v="0"/>
    <n v="3"/>
    <s v="ZFG00001592"/>
    <n v="25100050"/>
    <s v="DOMESTIC"/>
    <s v="BEL"/>
    <x v="5"/>
    <x v="1"/>
    <s v="170300604204 SIGNAL PROCESSING BOARD 05"/>
    <n v="25"/>
    <m/>
    <n v="25"/>
    <n v="25"/>
    <n v="114326.14"/>
    <m/>
    <x v="0"/>
    <m/>
    <m/>
    <n v="0"/>
    <n v="0"/>
    <x v="0"/>
    <n v="2858153.5"/>
    <n v="0"/>
    <n v="2858153.5"/>
    <x v="0"/>
    <m/>
    <n v="2858153.5"/>
    <m/>
    <m/>
    <m/>
    <m/>
    <m/>
    <m/>
    <m/>
    <m/>
  </r>
  <r>
    <n v="1102500090"/>
    <d v="2025-09-05T00:00:00"/>
    <x v="0"/>
    <d v="2025-09-26T00:00:00"/>
    <e v="#REF!"/>
    <e v="#REF!"/>
    <s v="Private"/>
    <e v="#REF!"/>
    <e v="#REF!"/>
    <n v="3"/>
    <s v="JW"/>
    <s v="REPEAT"/>
    <s v="ZPJ252600725"/>
    <n v="1"/>
    <n v="1"/>
    <s v="SERVICE"/>
    <n v="25200613"/>
    <s v="DOMESTIC"/>
    <s v="TEJAS"/>
    <x v="17"/>
    <x v="6"/>
    <s v="616-PCA000002#L_ASSEMBLY SUPPORT "/>
    <n v="1"/>
    <m/>
    <n v="1"/>
    <n v="1"/>
    <n v="107925.25"/>
    <m/>
    <x v="0"/>
    <m/>
    <m/>
    <n v="0"/>
    <n v="0"/>
    <x v="0"/>
    <n v="107925.25"/>
    <n v="0"/>
    <n v="107925.25"/>
    <x v="0"/>
    <m/>
    <n v="107925.25"/>
    <m/>
    <m/>
    <m/>
    <m/>
    <m/>
    <m/>
    <m/>
    <m/>
  </r>
  <r>
    <s v="JPSS-11"/>
    <d v="2025-09-19T00:00:00"/>
    <x v="0"/>
    <d v="2025-10-17T00:00:00"/>
    <e v="#REF!"/>
    <e v="#REF!"/>
    <s v="Private"/>
    <e v="#REF!"/>
    <e v="#REF!"/>
    <n v="4"/>
    <s v="COMP/ASSY"/>
    <s v="NEW"/>
    <s v="ZPJ252600782"/>
    <n v="0"/>
    <n v="3"/>
    <s v="ZFG00002414"/>
    <n v="25100447"/>
    <s v="DOMESTIC"/>
    <s v="JANAK"/>
    <x v="18"/>
    <x v="0"/>
    <s v="TRE-DUO-IMU Receiver PCB Rev.3 ASSEMBLY"/>
    <n v="5"/>
    <m/>
    <n v="5"/>
    <n v="5"/>
    <n v="10794"/>
    <m/>
    <x v="0"/>
    <m/>
    <m/>
    <n v="0"/>
    <n v="0"/>
    <x v="0"/>
    <n v="53970"/>
    <n v="0"/>
    <n v="53970"/>
    <x v="0"/>
    <s v="W/F Customer Resposne"/>
    <n v="53970"/>
    <m/>
    <m/>
    <m/>
    <m/>
    <m/>
    <m/>
    <m/>
    <m/>
  </r>
  <r>
    <n v="4000551406"/>
    <d v="2025-08-18T00:00:00"/>
    <x v="0"/>
    <d v="2026-02-03T00:00:00"/>
    <e v="#REF!"/>
    <e v="#REF!"/>
    <s v="Public"/>
    <e v="#REF!"/>
    <e v="#REF!"/>
    <n v="24"/>
    <s v="COMP"/>
    <s v="NEW"/>
    <s v="ZPSU252600101"/>
    <n v="0"/>
    <n v="3"/>
    <m/>
    <m/>
    <s v="DOMESTIC"/>
    <s v="BEL"/>
    <x v="3"/>
    <x v="1"/>
    <s v="995785190385 SPLITER BOX ASSY KIT-CAT C"/>
    <n v="1"/>
    <m/>
    <n v="1"/>
    <n v="1"/>
    <n v="788715"/>
    <m/>
    <x v="0"/>
    <m/>
    <m/>
    <n v="0"/>
    <n v="0"/>
    <x v="0"/>
    <n v="788715"/>
    <n v="0"/>
    <n v="788715"/>
    <x v="0"/>
    <m/>
    <n v="788715"/>
    <m/>
    <m/>
    <m/>
    <m/>
    <m/>
    <m/>
    <m/>
    <m/>
  </r>
  <r>
    <n v="4300035378"/>
    <d v="2025-10-10T00:00:00"/>
    <x v="0"/>
    <d v="2026-01-19T00:00:00"/>
    <e v="#REF!"/>
    <s v="DELIVERED"/>
    <s v="Public"/>
    <e v="#REF!"/>
    <e v="#REF!"/>
    <n v="14"/>
    <s v="COMP/ASSY"/>
    <s v="NEW"/>
    <s v="ZPSU252600157"/>
    <n v="0"/>
    <n v="3"/>
    <s v="ZFG00002342"/>
    <n v="25100518"/>
    <s v="DOMESTIC"/>
    <s v="BEL"/>
    <x v="1"/>
    <x v="1"/>
    <s v="116305210145 CBEU MKII CONTROL CARD PCB ASSY"/>
    <n v="74"/>
    <n v="74"/>
    <n v="0"/>
    <n v="0"/>
    <n v="21034.5"/>
    <m/>
    <x v="1"/>
    <d v="2026-05-25T00:00:00"/>
    <s v="ZBSID2627-0174"/>
    <n v="1556553"/>
    <n v="0"/>
    <x v="32"/>
    <n v="0"/>
    <n v="0"/>
    <n v="0"/>
    <x v="1"/>
    <s v="DELIVERED"/>
    <n v="1556553"/>
    <s v="LINE_02"/>
    <m/>
    <m/>
    <m/>
    <m/>
    <m/>
    <m/>
    <m/>
  </r>
  <r>
    <n v="4300035378"/>
    <d v="2025-10-10T00:00:00"/>
    <x v="0"/>
    <d v="2026-01-19T00:00:00"/>
    <e v="#REF!"/>
    <e v="#REF!"/>
    <s v="Public"/>
    <e v="#REF!"/>
    <e v="#REF!"/>
    <n v="14"/>
    <s v="COMP/ASSY"/>
    <s v="NEW"/>
    <s v="ZPSU252600157"/>
    <n v="0"/>
    <n v="3"/>
    <s v="ZFG00002342"/>
    <n v="25100518"/>
    <s v="DOMESTIC"/>
    <s v="BEL"/>
    <x v="1"/>
    <x v="1"/>
    <s v="116305210145 CBEU MKII CONTROL CARD PCB ASSY"/>
    <n v="5"/>
    <m/>
    <n v="5"/>
    <n v="5"/>
    <n v="21034.5"/>
    <m/>
    <x v="0"/>
    <m/>
    <m/>
    <n v="0"/>
    <n v="0"/>
    <x v="0"/>
    <n v="105172.5"/>
    <n v="0"/>
    <n v="105172.5"/>
    <x v="0"/>
    <m/>
    <n v="105172.5"/>
    <m/>
    <m/>
    <m/>
    <m/>
    <m/>
    <m/>
    <m/>
    <m/>
  </r>
  <r>
    <n v="4300035378"/>
    <d v="2025-10-10T00:00:00"/>
    <x v="0"/>
    <d v="2026-01-19T00:00:00"/>
    <e v="#REF!"/>
    <s v="DELIVERED"/>
    <s v="Public"/>
    <e v="#REF!"/>
    <e v="#REF!"/>
    <n v="14"/>
    <s v="COMP/ASSY"/>
    <s v="NEW"/>
    <s v="ZPSU252600157"/>
    <n v="0"/>
    <n v="3"/>
    <s v="ZFG00002342"/>
    <n v="25100518"/>
    <s v="DOMESTIC"/>
    <s v="BEL"/>
    <x v="1"/>
    <x v="1"/>
    <s v="116305210145 CBEU MKII CONTROL CARD PCB ASSY"/>
    <n v="1"/>
    <n v="1"/>
    <n v="0"/>
    <n v="0"/>
    <n v="21034.5"/>
    <m/>
    <x v="1"/>
    <d v="2026-05-27T00:00:00"/>
    <s v="ZBSID2627-0180"/>
    <n v="21034.5"/>
    <n v="0"/>
    <x v="33"/>
    <n v="0"/>
    <n v="0"/>
    <n v="0"/>
    <x v="1"/>
    <s v="DELIVERED"/>
    <n v="21034.5"/>
    <s v="LINE_02"/>
    <m/>
    <m/>
    <m/>
    <m/>
    <m/>
    <m/>
    <m/>
  </r>
  <r>
    <n v="4000575453"/>
    <d v="2025-10-23T00:00:00"/>
    <x v="0"/>
    <d v="2026-01-15T00:00:00"/>
    <e v="#REF!"/>
    <e v="#REF!"/>
    <s v="Public"/>
    <e v="#REF!"/>
    <e v="#REF!"/>
    <n v="12"/>
    <s v="TK"/>
    <s v="NEW"/>
    <s v="ZPSU252600276"/>
    <n v="0"/>
    <n v="3"/>
    <m/>
    <m/>
    <s v="DOMESTIC"/>
    <s v="BEL"/>
    <x v="16"/>
    <x v="1"/>
    <s v="112320045752 CONTROLLER MODULE PANEL ARRAY"/>
    <n v="1"/>
    <m/>
    <n v="1"/>
    <n v="1"/>
    <n v="594600"/>
    <m/>
    <x v="0"/>
    <m/>
    <m/>
    <n v="0"/>
    <n v="0"/>
    <x v="0"/>
    <n v="594600"/>
    <n v="0"/>
    <n v="594600"/>
    <x v="0"/>
    <m/>
    <n v="594600"/>
    <m/>
    <m/>
    <m/>
    <m/>
    <m/>
    <m/>
    <m/>
    <m/>
  </r>
  <r>
    <s v="P25-0131"/>
    <d v="2025-10-30T00:00:00"/>
    <x v="1"/>
    <e v="#REF!"/>
    <e v="#REF!"/>
    <e v="#REF!"/>
    <s v="Private"/>
    <e v="#REF!"/>
    <e v="#REF!"/>
    <n v="4"/>
    <s v="TK"/>
    <s v="NEW"/>
    <s v="ZPMW252600085"/>
    <n v="0"/>
    <n v="3"/>
    <m/>
    <m/>
    <s v="EXPORT"/>
    <s v="ALPHI"/>
    <x v="19"/>
    <x v="0"/>
    <s v="POWER BOARD -COMPONENT PROCUREMENT"/>
    <n v="4"/>
    <m/>
    <n v="4"/>
    <n v="4"/>
    <m/>
    <n v="1256.19"/>
    <x v="0"/>
    <m/>
    <m/>
    <n v="0"/>
    <n v="0"/>
    <x v="0"/>
    <n v="0"/>
    <n v="432129.36000000004"/>
    <n v="432129.36000000004"/>
    <x v="0"/>
    <m/>
    <n v="432129.36000000004"/>
    <m/>
    <m/>
    <m/>
    <m/>
    <m/>
    <m/>
    <m/>
    <m/>
  </r>
  <r>
    <n v="1233"/>
    <d v="2025-04-11T00:00:00"/>
    <x v="1"/>
    <d v="2025-07-09T00:00:00"/>
    <e v="#REF!"/>
    <s v="DELIVERED"/>
    <s v="Private"/>
    <e v="#REF!"/>
    <e v="#REF!"/>
    <n v="12"/>
    <s v="TK"/>
    <s v="NEW"/>
    <s v="ZPMW252600007"/>
    <n v="0"/>
    <n v="3"/>
    <s v="ZFG00001808"/>
    <m/>
    <s v="EXPORT"/>
    <s v="QCI"/>
    <x v="20"/>
    <x v="0"/>
    <s v="OPTIMUS PRIME DEBUG BOARD-POPULATED PRINTED CIRCUIT BOARD"/>
    <n v="2"/>
    <n v="2"/>
    <n v="0"/>
    <n v="0"/>
    <m/>
    <n v="270.14"/>
    <x v="4"/>
    <d v="2026-04-03T00:00:00"/>
    <s v="ZARDP2526-0005"/>
    <n v="0"/>
    <n v="46464.079999999994"/>
    <x v="34"/>
    <n v="0"/>
    <n v="0"/>
    <n v="0"/>
    <x v="1"/>
    <s v="PI  Invoice raised-ZARDP2526-0005"/>
    <n v="46464.079999999994"/>
    <s v="LINE_01"/>
    <s v="YES"/>
    <s v="NO"/>
    <s v="NO"/>
    <s v="NO"/>
    <s v="NO"/>
    <s v="NO"/>
    <s v="NO"/>
  </r>
  <r>
    <s v="NA"/>
    <m/>
    <x v="0"/>
    <d v="2025-04-29T00:00:00"/>
    <e v="#REF!"/>
    <e v="#REF!"/>
    <s v="Private"/>
    <e v="#REF!"/>
    <e v="#REF!"/>
    <n v="1"/>
    <s v="JW"/>
    <s v="NEW"/>
    <s v="ZSPJ24I44026"/>
    <n v="0"/>
    <n v="3"/>
    <s v="SERVICE"/>
    <m/>
    <s v="DOMESTIC"/>
    <s v="ZETTAONE"/>
    <x v="0"/>
    <x v="0"/>
    <s v="Troffer LED_LED Driver Board"/>
    <n v="5"/>
    <m/>
    <n v="5"/>
    <n v="5"/>
    <m/>
    <m/>
    <x v="0"/>
    <m/>
    <m/>
    <n v="0"/>
    <n v="0"/>
    <x v="0"/>
    <n v="0"/>
    <n v="0"/>
    <n v="0"/>
    <x v="0"/>
    <s v="ZOT Internal Project -We need not raise Invoice"/>
    <n v="0"/>
    <m/>
    <m/>
    <m/>
    <m/>
    <m/>
    <m/>
    <m/>
    <m/>
  </r>
  <r>
    <s v="NA"/>
    <m/>
    <x v="0"/>
    <d v="2025-04-29T00:00:00"/>
    <e v="#REF!"/>
    <e v="#REF!"/>
    <s v="Private"/>
    <e v="#REF!"/>
    <e v="#REF!"/>
    <n v="1"/>
    <s v="JW"/>
    <s v="NEW"/>
    <s v="ZSPJ24I44026"/>
    <n v="0"/>
    <n v="3"/>
    <s v="SERVICE"/>
    <m/>
    <s v="DOMESTIC"/>
    <s v="ZETTAONE"/>
    <x v="0"/>
    <x v="0"/>
    <s v="Troffer LED_LumiLED Board"/>
    <n v="32"/>
    <m/>
    <n v="32"/>
    <n v="32"/>
    <m/>
    <m/>
    <x v="0"/>
    <m/>
    <m/>
    <n v="0"/>
    <n v="0"/>
    <x v="0"/>
    <n v="0"/>
    <n v="0"/>
    <n v="0"/>
    <x v="0"/>
    <s v="ZOT Internal Project -We need not raise Invoice"/>
    <n v="0"/>
    <m/>
    <m/>
    <m/>
    <m/>
    <m/>
    <m/>
    <m/>
    <m/>
  </r>
  <r>
    <s v="NA"/>
    <m/>
    <x v="0"/>
    <d v="2025-04-29T00:00:00"/>
    <e v="#REF!"/>
    <e v="#REF!"/>
    <s v="Private"/>
    <e v="#REF!"/>
    <e v="#REF!"/>
    <n v="1"/>
    <s v="JW"/>
    <s v="NEW"/>
    <s v="ZSPJ24I44026"/>
    <n v="0"/>
    <n v="3"/>
    <s v="SERVICE"/>
    <m/>
    <s v="DOMESTIC"/>
    <s v="ZETTAONE"/>
    <x v="0"/>
    <x v="0"/>
    <s v="Troffer LED_OsramLED Board"/>
    <n v="26"/>
    <m/>
    <n v="26"/>
    <n v="26"/>
    <m/>
    <m/>
    <x v="0"/>
    <m/>
    <m/>
    <n v="0"/>
    <n v="0"/>
    <x v="0"/>
    <n v="0"/>
    <n v="0"/>
    <n v="0"/>
    <x v="0"/>
    <s v="ZOT Internal Project -We need not raise Invoice"/>
    <n v="0"/>
    <m/>
    <m/>
    <m/>
    <m/>
    <m/>
    <m/>
    <m/>
    <m/>
  </r>
  <r>
    <n v="4300035665"/>
    <d v="2025-12-04T00:00:00"/>
    <x v="0"/>
    <d v="2026-07-30T00:00:00"/>
    <e v="#REF!"/>
    <e v="#REF!"/>
    <s v="Public"/>
    <e v="#REF!"/>
    <e v="#REF!"/>
    <n v="34"/>
    <s v="TK"/>
    <s v="REPEAT"/>
    <s v="ZPSU252600210"/>
    <n v="0"/>
    <n v="3"/>
    <m/>
    <m/>
    <s v="DOMESTIC"/>
    <s v="BEL"/>
    <x v="8"/>
    <x v="1"/>
    <s v="112360198223 DC BUS PSU CONTROLLER 18"/>
    <n v="8"/>
    <m/>
    <n v="8"/>
    <n v="8"/>
    <n v="102855"/>
    <m/>
    <x v="0"/>
    <m/>
    <m/>
    <n v="0"/>
    <n v="0"/>
    <x v="0"/>
    <n v="822840"/>
    <n v="0"/>
    <n v="822840"/>
    <x v="0"/>
    <m/>
    <n v="822840"/>
    <m/>
    <m/>
    <m/>
    <m/>
    <m/>
    <m/>
    <m/>
    <m/>
  </r>
  <r>
    <n v="4000498936"/>
    <d v="2024-12-02T00:00:00"/>
    <x v="0"/>
    <d v="2026-11-23T00:00:00"/>
    <e v="#REF!"/>
    <e v="#REF!"/>
    <s v="Public"/>
    <e v="#REF!"/>
    <e v="#REF!"/>
    <n v="103.1"/>
    <s v="TK"/>
    <s v="NEW"/>
    <s v="ZPJ24251050"/>
    <n v="0"/>
    <n v="3"/>
    <s v="ZFG00001556"/>
    <n v="25100064"/>
    <s v="DOMESTIC"/>
    <s v="BEL"/>
    <x v="5"/>
    <x v="1"/>
    <s v="170300606532 POWER SUPPLY BOARD ASSY"/>
    <n v="25"/>
    <m/>
    <n v="25"/>
    <n v="25"/>
    <n v="23480"/>
    <m/>
    <x v="0"/>
    <m/>
    <m/>
    <n v="0"/>
    <n v="0"/>
    <x v="0"/>
    <n v="587000"/>
    <n v="0"/>
    <n v="587000"/>
    <x v="0"/>
    <m/>
    <n v="587000"/>
    <m/>
    <m/>
    <m/>
    <m/>
    <m/>
    <m/>
    <m/>
    <m/>
  </r>
  <r>
    <n v="4000569396"/>
    <d v="2025-10-17T00:00:00"/>
    <x v="0"/>
    <d v="2026-04-17T00:00:00"/>
    <e v="#REF!"/>
    <e v="#REF!"/>
    <s v="Public"/>
    <e v="#REF!"/>
    <e v="#REF!"/>
    <n v="26"/>
    <s v="TK"/>
    <s v="NEW"/>
    <s v="ZPSU252600177"/>
    <n v="0"/>
    <n v="3"/>
    <m/>
    <m/>
    <s v="DOMESTIC"/>
    <s v="BEL"/>
    <x v="4"/>
    <x v="1"/>
    <s v="111010505012 TOP CONTROL UNIT FOR TSAS"/>
    <n v="2"/>
    <m/>
    <n v="2"/>
    <n v="2"/>
    <n v="3400000"/>
    <m/>
    <x v="0"/>
    <m/>
    <m/>
    <n v="0"/>
    <n v="0"/>
    <x v="0"/>
    <n v="6800000"/>
    <n v="0"/>
    <n v="6800000"/>
    <x v="0"/>
    <m/>
    <n v="6800000"/>
    <m/>
    <m/>
    <m/>
    <m/>
    <m/>
    <m/>
    <m/>
    <m/>
  </r>
  <r>
    <s v="NA"/>
    <d v="2025-04-28T00:00:00"/>
    <x v="2"/>
    <d v="2025-05-21T00:00:00"/>
    <e v="#REF!"/>
    <e v="#REF!"/>
    <s v="Private"/>
    <e v="#REF!"/>
    <e v="#REF!"/>
    <n v="2"/>
    <s v="FAB"/>
    <s v="NEW"/>
    <s v="ZSPJ24I32021"/>
    <n v="0"/>
    <n v="3"/>
    <m/>
    <m/>
    <s v="DOMESTIC"/>
    <s v="ZETTAONE"/>
    <x v="0"/>
    <x v="0"/>
    <s v="HYBRID POWER SUPPLY MODULE_REV_B "/>
    <n v="3"/>
    <m/>
    <n v="3"/>
    <n v="3"/>
    <n v="4199"/>
    <m/>
    <x v="0"/>
    <m/>
    <m/>
    <n v="0"/>
    <n v="0"/>
    <x v="0"/>
    <n v="12597"/>
    <n v="0"/>
    <n v="12597"/>
    <x v="0"/>
    <s v="ZOT Internal Project -We need not raise Invoice"/>
    <n v="12597"/>
    <m/>
    <m/>
    <m/>
    <m/>
    <m/>
    <m/>
    <m/>
    <m/>
  </r>
  <r>
    <s v="NA"/>
    <d v="2025-04-28T00:00:00"/>
    <x v="2"/>
    <d v="2025-05-14T00:00:00"/>
    <e v="#REF!"/>
    <e v="#REF!"/>
    <s v="Private"/>
    <e v="#REF!"/>
    <e v="#REF!"/>
    <n v="1"/>
    <s v="JW"/>
    <s v="NEW"/>
    <s v="ZSPJ24I32021"/>
    <n v="0"/>
    <n v="3"/>
    <s v="SERVICE"/>
    <m/>
    <s v="DOMESTIC"/>
    <s v="ZETTAONE"/>
    <x v="0"/>
    <x v="0"/>
    <s v="HYBRID POWER SUPPLY MODULE_REV_B "/>
    <n v="2"/>
    <m/>
    <n v="2"/>
    <n v="2"/>
    <m/>
    <m/>
    <x v="0"/>
    <m/>
    <m/>
    <n v="0"/>
    <n v="0"/>
    <x v="0"/>
    <n v="0"/>
    <n v="0"/>
    <n v="0"/>
    <x v="0"/>
    <s v="ZOT Internal Project -We need not raise Invoice"/>
    <n v="0"/>
    <m/>
    <m/>
    <m/>
    <m/>
    <m/>
    <m/>
    <m/>
    <m/>
  </r>
  <r>
    <n v="4000498936"/>
    <d v="2024-12-02T00:00:00"/>
    <x v="0"/>
    <d v="2027-02-24T00:00:00"/>
    <e v="#REF!"/>
    <e v="#REF!"/>
    <s v="Public"/>
    <e v="#REF!"/>
    <e v="#REF!"/>
    <n v="116.3"/>
    <s v="TK"/>
    <s v="NEW"/>
    <s v="ZPJ24251050"/>
    <n v="0"/>
    <n v="3"/>
    <s v="ZFG00001556"/>
    <n v="25100064"/>
    <s v="DOMESTIC"/>
    <s v="BEL"/>
    <x v="5"/>
    <x v="1"/>
    <s v="170300606532 POWER SUPPLY BOARD ASSY"/>
    <n v="25"/>
    <m/>
    <n v="25"/>
    <n v="25"/>
    <n v="23480"/>
    <m/>
    <x v="0"/>
    <m/>
    <m/>
    <n v="0"/>
    <n v="0"/>
    <x v="0"/>
    <n v="587000"/>
    <n v="0"/>
    <n v="587000"/>
    <x v="0"/>
    <m/>
    <n v="587000"/>
    <m/>
    <m/>
    <m/>
    <m/>
    <m/>
    <m/>
    <m/>
    <m/>
  </r>
  <r>
    <n v="4000553366"/>
    <d v="2025-08-05T00:00:00"/>
    <x v="0"/>
    <d v="2026-02-17T00:00:00"/>
    <e v="#REF!"/>
    <e v="#REF!"/>
    <s v="Public"/>
    <e v="#REF!"/>
    <e v="#REF!"/>
    <n v="28"/>
    <s v="TK"/>
    <s v="NEW"/>
    <s v="ZPSU252600102"/>
    <n v="0"/>
    <n v="3"/>
    <m/>
    <m/>
    <s v="DOMESTIC"/>
    <s v="BEL"/>
    <x v="2"/>
    <x v="1"/>
    <s v="118016042310 6U VME MPC8640D ASSY 01"/>
    <n v="30"/>
    <m/>
    <n v="30"/>
    <n v="30"/>
    <n v="371823"/>
    <m/>
    <x v="0"/>
    <m/>
    <m/>
    <n v="0"/>
    <n v="0"/>
    <x v="0"/>
    <n v="11154690"/>
    <n v="0"/>
    <n v="11154690"/>
    <x v="0"/>
    <m/>
    <n v="11154690"/>
    <m/>
    <m/>
    <m/>
    <m/>
    <m/>
    <m/>
    <m/>
    <m/>
  </r>
  <r>
    <n v="4000495271"/>
    <d v="2024-11-25T00:00:00"/>
    <x v="0"/>
    <d v="2027-02-17T00:00:00"/>
    <e v="#REF!"/>
    <e v="#REF!"/>
    <s v="Public"/>
    <e v="#REF!"/>
    <e v="#REF!"/>
    <n v="116.3"/>
    <s v="TK"/>
    <s v="NEW"/>
    <s v="ZPJ24251008"/>
    <n v="0"/>
    <n v="3"/>
    <s v="ZFG00001725"/>
    <n v="25100070"/>
    <s v="DOMESTIC"/>
    <s v="BEL"/>
    <x v="5"/>
    <x v="1"/>
    <s v="170300604107 POWER SUPPLY CONTROL CARD"/>
    <n v="25"/>
    <m/>
    <n v="25"/>
    <n v="25"/>
    <n v="26720"/>
    <m/>
    <x v="0"/>
    <m/>
    <m/>
    <n v="0"/>
    <n v="0"/>
    <x v="0"/>
    <n v="668000"/>
    <n v="0"/>
    <n v="668000"/>
    <x v="0"/>
    <m/>
    <n v="668000"/>
    <m/>
    <m/>
    <m/>
    <m/>
    <m/>
    <m/>
    <m/>
    <m/>
  </r>
  <r>
    <n v="4000498923"/>
    <d v="2024-12-02T00:00:00"/>
    <x v="0"/>
    <d v="2027-10-24T00:00:00"/>
    <e v="#REF!"/>
    <e v="#REF!"/>
    <s v="Public"/>
    <e v="#REF!"/>
    <e v="#REF!"/>
    <n v="150.9"/>
    <s v="TK"/>
    <s v="NEW"/>
    <s v="ZPJ24251059"/>
    <n v="0"/>
    <n v="3"/>
    <s v="ZFG00001605"/>
    <n v="25100065"/>
    <s v="DOMESTIC"/>
    <s v="BEL"/>
    <x v="5"/>
    <x v="1"/>
    <s v="170300633401 CONTROLLER PCB REV 03 02"/>
    <n v="26"/>
    <m/>
    <n v="26"/>
    <n v="26"/>
    <n v="4095"/>
    <m/>
    <x v="0"/>
    <m/>
    <m/>
    <n v="0"/>
    <n v="0"/>
    <x v="0"/>
    <n v="106470"/>
    <n v="0"/>
    <n v="106470"/>
    <x v="0"/>
    <m/>
    <n v="106470"/>
    <m/>
    <m/>
    <m/>
    <m/>
    <m/>
    <m/>
    <m/>
    <m/>
  </r>
  <r>
    <n v="4000580246"/>
    <d v="2025-12-26T00:00:00"/>
    <x v="0"/>
    <d v="2026-04-03T00:00:00"/>
    <e v="#REF!"/>
    <s v="DELIVERED"/>
    <s v="Public"/>
    <e v="#REF!"/>
    <e v="#REF!"/>
    <n v="14"/>
    <s v="TK"/>
    <s v="NEW"/>
    <s v="ZPSU252600237"/>
    <n v="0"/>
    <n v="3"/>
    <s v="ZFG00002637"/>
    <n v="25100756"/>
    <s v="DOMESTIC"/>
    <s v="BEL"/>
    <x v="8"/>
    <x v="1"/>
    <s v="118319511369 Pulsing &amp; M&amp;C PCB Assy (X-DWR PA)"/>
    <n v="2"/>
    <n v="2"/>
    <n v="0"/>
    <n v="0"/>
    <n v="51558"/>
    <m/>
    <x v="4"/>
    <d v="2026-04-06T00:00:00"/>
    <s v="ZBSID2627-0011"/>
    <n v="103116"/>
    <n v="0"/>
    <x v="35"/>
    <n v="0"/>
    <n v="0"/>
    <n v="0"/>
    <x v="1"/>
    <s v="DELIVERED"/>
    <n v="103116"/>
    <s v="LINE_01"/>
    <s v="YES"/>
    <s v="NO"/>
    <s v="NO"/>
    <s v="NO"/>
    <s v="NO"/>
    <s v="NO"/>
    <s v="NO"/>
  </r>
  <r>
    <n v="4520441899"/>
    <d v="2025-12-24T00:00:00"/>
    <x v="0"/>
    <d v="2026-01-21T00:00:00"/>
    <e v="#REF!"/>
    <e v="#REF!"/>
    <s v="Private"/>
    <e v="#REF!"/>
    <e v="#REF!"/>
    <n v="4"/>
    <s v="COMP/ASSY"/>
    <s v="REPEAT"/>
    <s v="ZPJ252601300"/>
    <n v="1"/>
    <n v="1"/>
    <m/>
    <m/>
    <s v="DOMESTIC"/>
    <s v="INFINEON"/>
    <x v="10"/>
    <x v="4"/>
    <s v="MOD-PSB3014-M2_BGA-87 M.2 CARD-POPULTED PCB"/>
    <n v="200"/>
    <m/>
    <n v="200"/>
    <n v="200"/>
    <n v="672.86"/>
    <m/>
    <x v="0"/>
    <m/>
    <m/>
    <n v="0"/>
    <n v="0"/>
    <x v="0"/>
    <n v="134572"/>
    <n v="0"/>
    <n v="134572"/>
    <x v="0"/>
    <m/>
    <n v="134572"/>
    <m/>
    <m/>
    <m/>
    <m/>
    <m/>
    <m/>
    <m/>
    <m/>
  </r>
  <r>
    <n v="4300034603"/>
    <d v="2025-05-14T00:00:00"/>
    <x v="0"/>
    <d v="2025-06-25T00:00:00"/>
    <e v="#REF!"/>
    <e v="#REF!"/>
    <s v="Public"/>
    <e v="#REF!"/>
    <e v="#REF!"/>
    <n v="6"/>
    <s v="JW"/>
    <s v="NEW"/>
    <s v="ZPSU252600022"/>
    <n v="0"/>
    <n v="3"/>
    <s v="SERVICE"/>
    <n v="25100180"/>
    <s v="DOMESTIC"/>
    <s v="BEL"/>
    <x v="21"/>
    <x v="1"/>
    <s v="112319373154 PLANK CONTROLLER PCB ASSY 08"/>
    <n v="48"/>
    <m/>
    <n v="48"/>
    <n v="48"/>
    <n v="5900"/>
    <m/>
    <x v="0"/>
    <m/>
    <m/>
    <n v="0"/>
    <n v="0"/>
    <x v="0"/>
    <n v="283200"/>
    <n v="0"/>
    <n v="283200"/>
    <x v="0"/>
    <m/>
    <n v="283200"/>
    <m/>
    <m/>
    <m/>
    <m/>
    <m/>
    <m/>
    <m/>
    <m/>
  </r>
  <r>
    <n v="4300034899"/>
    <d v="2025-07-23T00:00:00"/>
    <x v="0"/>
    <d v="2025-09-03T00:00:00"/>
    <e v="#REF!"/>
    <s v="DELIVERED"/>
    <s v="Public"/>
    <e v="#REF!"/>
    <e v="#REF!"/>
    <n v="6"/>
    <s v="JW"/>
    <s v="REPEAT"/>
    <s v="ZPSU252600022"/>
    <n v="0"/>
    <n v="3"/>
    <s v="SERVICE"/>
    <n v="25100180"/>
    <s v="DOMESTIC"/>
    <s v="BEL"/>
    <x v="21"/>
    <x v="1"/>
    <s v="112319373154 PLANK CONTROLLER PCB ASSY 08"/>
    <n v="22"/>
    <n v="22"/>
    <n v="0"/>
    <n v="0"/>
    <n v="5760"/>
    <m/>
    <x v="4"/>
    <d v="2026-04-11T00:00:00"/>
    <s v="ZBSID2627-0033"/>
    <n v="126720"/>
    <n v="0"/>
    <x v="36"/>
    <n v="0"/>
    <n v="0"/>
    <n v="0"/>
    <x v="1"/>
    <s v="DELIVERED"/>
    <n v="126720"/>
    <s v="LINE_01"/>
    <s v="YES"/>
    <s v="YES"/>
    <s v="NO"/>
    <m/>
    <s v="NO"/>
    <s v="NO"/>
    <s v="NO"/>
  </r>
  <r>
    <n v="4300035313"/>
    <d v="2025-09-18T00:00:00"/>
    <x v="0"/>
    <d v="2026-06-25T00:00:00"/>
    <e v="#REF!"/>
    <s v="DELIVERED"/>
    <s v="Public"/>
    <e v="#REF!"/>
    <e v="#REF!"/>
    <n v="40"/>
    <s v="TK"/>
    <s v="NEW"/>
    <s v="ZPSU252600120"/>
    <n v="0"/>
    <n v="3"/>
    <s v="ZFG00002245"/>
    <n v="25100451"/>
    <s v="DOMESTIC"/>
    <s v="BEL"/>
    <x v="8"/>
    <x v="1"/>
    <s v="112361500933 PDU Control Card 09"/>
    <n v="10"/>
    <n v="7"/>
    <n v="3"/>
    <n v="0"/>
    <n v="39765"/>
    <m/>
    <x v="4"/>
    <d v="2026-04-09T00:00:00"/>
    <s v="ZBSID2627-0026"/>
    <n v="278355"/>
    <n v="0"/>
    <x v="37"/>
    <n v="0"/>
    <n v="0"/>
    <n v="0"/>
    <x v="1"/>
    <s v="DELIVERED"/>
    <n v="278355"/>
    <s v="LINE_01"/>
    <s v="YES"/>
    <s v="NO"/>
    <s v="NO"/>
    <m/>
    <s v="NO"/>
    <s v="NO"/>
    <s v="NO"/>
  </r>
  <r>
    <n v="4300035313"/>
    <d v="2025-09-18T00:00:00"/>
    <x v="0"/>
    <d v="2026-06-25T00:00:00"/>
    <e v="#REF!"/>
    <e v="#REF!"/>
    <s v="Public"/>
    <e v="#REF!"/>
    <e v="#REF!"/>
    <n v="40"/>
    <s v="TK"/>
    <s v="NEW"/>
    <s v="ZPSU252600120"/>
    <n v="0"/>
    <n v="3"/>
    <s v="ZFG00002245"/>
    <n v="25100451"/>
    <s v="DOMESTIC"/>
    <s v="BEL"/>
    <x v="8"/>
    <x v="1"/>
    <s v="112361500933 PDU Control Card 09"/>
    <n v="3"/>
    <m/>
    <n v="3"/>
    <n v="3"/>
    <n v="39765"/>
    <m/>
    <x v="0"/>
    <m/>
    <m/>
    <n v="0"/>
    <n v="0"/>
    <x v="0"/>
    <n v="119295"/>
    <n v="0"/>
    <n v="119295"/>
    <x v="0"/>
    <m/>
    <n v="119295"/>
    <m/>
    <m/>
    <m/>
    <m/>
    <m/>
    <m/>
    <m/>
    <m/>
  </r>
  <r>
    <n v="4300034244"/>
    <d v="2025-03-05T00:00:00"/>
    <x v="0"/>
    <d v="2025-08-19T00:00:00"/>
    <e v="#REF!"/>
    <s v="DELIVERED"/>
    <s v="Public"/>
    <e v="#REF!"/>
    <e v="#REF!"/>
    <n v="24"/>
    <s v="COMP/ASSY"/>
    <s v="NEW"/>
    <s v="ZPJ24251468"/>
    <n v="0"/>
    <n v="3"/>
    <s v="ZFG00001736"/>
    <n v="25100028"/>
    <s v="DOMESTIC"/>
    <s v="BEL"/>
    <x v="8"/>
    <x v="1"/>
    <s v="112365325061 SIGNAL PROCESSOR 06"/>
    <n v="1"/>
    <n v="1"/>
    <n v="0"/>
    <n v="0"/>
    <n v="367378"/>
    <m/>
    <x v="1"/>
    <d v="2026-05-14T00:00:00"/>
    <s v="ZBSID2627-0141"/>
    <n v="367378"/>
    <n v="0"/>
    <x v="38"/>
    <n v="0"/>
    <n v="0"/>
    <n v="0"/>
    <x v="1"/>
    <s v="DELIVERED"/>
    <n v="367378"/>
    <s v="LINE_02"/>
    <s v="YES"/>
    <s v="NO"/>
    <s v="NO"/>
    <m/>
    <s v="NO"/>
    <s v="NO"/>
    <s v="NO"/>
  </r>
  <r>
    <n v="25017140"/>
    <d v="2025-11-17T00:00:00"/>
    <x v="0"/>
    <e v="#REF!"/>
    <e v="#REF!"/>
    <e v="#REF!"/>
    <s v="Private"/>
    <e v="#REF!"/>
    <e v="#REF!"/>
    <n v="9"/>
    <s v="TK"/>
    <s v="NEW"/>
    <s v="ZPJ2526001102"/>
    <n v="0"/>
    <n v="3"/>
    <m/>
    <m/>
    <s v="DOMESTIC"/>
    <s v="IDEX"/>
    <x v="22"/>
    <x v="0"/>
    <s v="M211129_MSBV4-POPULATED PCB"/>
    <n v="500"/>
    <m/>
    <n v="500"/>
    <n v="500"/>
    <n v="5263"/>
    <m/>
    <x v="0"/>
    <m/>
    <m/>
    <n v="0"/>
    <n v="0"/>
    <x v="0"/>
    <n v="2631500"/>
    <n v="0"/>
    <n v="2631500"/>
    <x v="0"/>
    <s v="SCM - Awaiting for Customer Approval for Balance Qty"/>
    <n v="2631500"/>
    <m/>
    <m/>
    <m/>
    <m/>
    <m/>
    <m/>
    <m/>
    <m/>
  </r>
  <r>
    <s v="A002195550"/>
    <d v="2025-11-21T00:00:00"/>
    <x v="0"/>
    <d v="2025-12-10T00:00:00"/>
    <e v="#REF!"/>
    <s v="DELIVERED"/>
    <s v="Private"/>
    <e v="#REF!"/>
    <n v="2025"/>
    <n v="0.6"/>
    <s v="OTHERS"/>
    <s v="NEW"/>
    <s v="ZPJ2526001129"/>
    <n v="0"/>
    <n v="3"/>
    <s v="SERVICE"/>
    <n v="25100722"/>
    <s v="DOMESTIC"/>
    <s v="HONEYWELL"/>
    <x v="9"/>
    <x v="3"/>
    <s v="CONFORMAL COATING MATERIAL(CE-1155)"/>
    <n v="2"/>
    <n v="2"/>
    <n v="0"/>
    <n v="0"/>
    <n v="67300"/>
    <m/>
    <x v="1"/>
    <d v="2026-05-08T00:00:00"/>
    <s v="ZBSID2627-0133"/>
    <n v="134600"/>
    <n v="0"/>
    <x v="39"/>
    <n v="0"/>
    <n v="0"/>
    <n v="0"/>
    <x v="1"/>
    <s v="DELIVERED"/>
    <n v="134600"/>
    <s v="OTHERS"/>
    <m/>
    <m/>
    <m/>
    <m/>
    <m/>
    <m/>
    <m/>
  </r>
  <r>
    <n v="4000586605"/>
    <d v="2025-12-15T00:00:00"/>
    <x v="0"/>
    <d v="2026-07-27T00:00:00"/>
    <e v="#REF!"/>
    <e v="#REF!"/>
    <s v="Public"/>
    <e v="#REF!"/>
    <e v="#REF!"/>
    <n v="32"/>
    <s v="TK"/>
    <s v="NEW"/>
    <s v="ZPSU252600221"/>
    <n v="0"/>
    <n v="3"/>
    <m/>
    <m/>
    <s v="DOMESTIC"/>
    <s v="BEL"/>
    <x v="3"/>
    <x v="1"/>
    <s v="175300601124 FILTER CARD"/>
    <n v="4"/>
    <m/>
    <n v="4"/>
    <n v="4"/>
    <n v="27953"/>
    <m/>
    <x v="0"/>
    <m/>
    <m/>
    <n v="0"/>
    <n v="0"/>
    <x v="0"/>
    <n v="111812"/>
    <n v="0"/>
    <n v="111812"/>
    <x v="0"/>
    <m/>
    <n v="111812"/>
    <m/>
    <m/>
    <m/>
    <m/>
    <m/>
    <m/>
    <m/>
    <m/>
  </r>
  <r>
    <n v="4000554233"/>
    <d v="2025-11-07T00:00:00"/>
    <x v="0"/>
    <d v="2026-03-20T00:00:00"/>
    <e v="#REF!"/>
    <s v="DELIVERED"/>
    <s v="Public"/>
    <e v="#REF!"/>
    <n v="2025"/>
    <n v="30"/>
    <s v="TK"/>
    <s v="NEW"/>
    <s v="ZPSU252600103"/>
    <n v="0"/>
    <n v="3"/>
    <s v="ZFG00002416"/>
    <n v="25200879"/>
    <s v="DOMESTIC"/>
    <s v="BEL"/>
    <x v="3"/>
    <x v="1"/>
    <s v="175335200442 CU INTERFACE PCB 13"/>
    <n v="10"/>
    <n v="10"/>
    <n v="0"/>
    <n v="0"/>
    <n v="65871"/>
    <m/>
    <x v="4"/>
    <d v="2026-04-30T00:00:00"/>
    <s v="ZKSID2627-0111"/>
    <n v="658710"/>
    <n v="0"/>
    <x v="40"/>
    <n v="0"/>
    <n v="0"/>
    <n v="0"/>
    <x v="1"/>
    <s v="DELIVERED"/>
    <n v="658710"/>
    <s v="LINE_01"/>
    <m/>
    <m/>
    <m/>
    <m/>
    <m/>
    <m/>
    <m/>
  </r>
  <r>
    <n v="4000585497"/>
    <d v="2025-12-17T00:00:00"/>
    <x v="0"/>
    <d v="2026-07-03T00:00:00"/>
    <e v="#REF!"/>
    <e v="#REF!"/>
    <s v="Public"/>
    <e v="#REF!"/>
    <e v="#REF!"/>
    <n v="24"/>
    <s v="TK"/>
    <s v="NEW"/>
    <s v="ZPSU252600217"/>
    <n v="0"/>
    <n v="3"/>
    <m/>
    <m/>
    <s v="DOMESTIC"/>
    <s v="BEL"/>
    <x v="8"/>
    <x v="1"/>
    <s v="112365321763 Blokirovka Interface PCB 06"/>
    <n v="2"/>
    <m/>
    <n v="2"/>
    <n v="2"/>
    <n v="296820"/>
    <m/>
    <x v="0"/>
    <m/>
    <m/>
    <n v="0"/>
    <n v="0"/>
    <x v="0"/>
    <n v="593640"/>
    <n v="0"/>
    <n v="593640"/>
    <x v="0"/>
    <m/>
    <n v="593640"/>
    <m/>
    <m/>
    <m/>
    <m/>
    <m/>
    <m/>
    <m/>
    <m/>
  </r>
  <r>
    <n v="4000498936"/>
    <d v="2024-12-02T00:00:00"/>
    <x v="0"/>
    <d v="2027-03-24T00:00:00"/>
    <e v="#REF!"/>
    <e v="#REF!"/>
    <s v="Public"/>
    <e v="#REF!"/>
    <e v="#REF!"/>
    <n v="120.3"/>
    <s v="TK"/>
    <s v="NEW"/>
    <s v="ZPJ24251050"/>
    <n v="0"/>
    <n v="3"/>
    <s v="ZFG00001556"/>
    <n v="25100064"/>
    <s v="DOMESTIC"/>
    <s v="BEL"/>
    <x v="5"/>
    <x v="1"/>
    <s v="170300606532 POWER SUPPLY BOARD ASSY"/>
    <n v="25"/>
    <m/>
    <n v="25"/>
    <n v="25"/>
    <n v="23480"/>
    <m/>
    <x v="0"/>
    <m/>
    <m/>
    <n v="0"/>
    <n v="0"/>
    <x v="0"/>
    <n v="587000"/>
    <n v="0"/>
    <n v="587000"/>
    <x v="0"/>
    <m/>
    <n v="587000"/>
    <m/>
    <m/>
    <m/>
    <m/>
    <m/>
    <m/>
    <m/>
    <m/>
  </r>
  <r>
    <n v="4300035109"/>
    <d v="2025-09-11T00:00:00"/>
    <x v="0"/>
    <d v="2025-10-10T00:00:00"/>
    <e v="#REF!"/>
    <s v="DELIVERED"/>
    <s v="Public"/>
    <e v="#REF!"/>
    <n v="2025"/>
    <n v="4"/>
    <s v="JW"/>
    <s v="REPEAT"/>
    <s v="ZPSU252600113"/>
    <n v="0"/>
    <n v="3"/>
    <s v="SERVICE"/>
    <n v="25100431"/>
    <s v="DOMESTIC"/>
    <s v="BEL"/>
    <x v="16"/>
    <x v="1"/>
    <s v="112306221991 Downlink TX + TM card (IAM MKII) 12"/>
    <n v="9"/>
    <n v="2"/>
    <n v="7"/>
    <n v="0"/>
    <n v="7290"/>
    <m/>
    <x v="4"/>
    <d v="2026-04-08T00:00:00"/>
    <s v="ZBSID2627-0018"/>
    <n v="14580"/>
    <n v="0"/>
    <x v="41"/>
    <n v="0"/>
    <n v="0"/>
    <n v="0"/>
    <x v="1"/>
    <s v="DELIVERED"/>
    <n v="14580"/>
    <s v="LINE_01"/>
    <s v="YES"/>
    <s v="NO"/>
    <s v="NO"/>
    <m/>
    <s v="NO"/>
    <s v="NO"/>
    <s v="NO"/>
  </r>
  <r>
    <n v="4300035109"/>
    <d v="2025-09-11T00:00:00"/>
    <x v="0"/>
    <d v="2025-10-10T00:00:00"/>
    <e v="#REF!"/>
    <e v="#REF!"/>
    <s v="Public"/>
    <e v="#REF!"/>
    <n v="2025"/>
    <n v="4"/>
    <s v="JW"/>
    <s v="REPEAT"/>
    <s v="ZPSU252600113"/>
    <n v="0"/>
    <n v="3"/>
    <s v="SERVICE"/>
    <n v="25100431"/>
    <s v="DOMESTIC"/>
    <s v="BEL"/>
    <x v="16"/>
    <x v="1"/>
    <s v="112306221991 Downlink TX + TM card (IAM MKII) 12"/>
    <n v="7"/>
    <m/>
    <n v="7"/>
    <n v="7"/>
    <n v="7290"/>
    <m/>
    <x v="0"/>
    <m/>
    <m/>
    <n v="0"/>
    <n v="0"/>
    <x v="0"/>
    <n v="51030"/>
    <n v="0"/>
    <n v="51030"/>
    <x v="0"/>
    <m/>
    <n v="51030"/>
    <s v="LINE_01"/>
    <s v="YES"/>
    <s v="NO"/>
    <s v="NO"/>
    <m/>
    <s v="NO"/>
    <s v="NO"/>
    <s v="NO"/>
  </r>
  <r>
    <n v="4000587301"/>
    <d v="2026-01-05T00:00:00"/>
    <x v="0"/>
    <d v="2026-06-08T00:00:00"/>
    <e v="#REF!"/>
    <e v="#REF!"/>
    <s v="Public"/>
    <e v="#REF!"/>
    <e v="#REF!"/>
    <n v="22"/>
    <s v="TK"/>
    <s v="NEW"/>
    <s v="ZPSU252600248"/>
    <n v="0"/>
    <n v="3"/>
    <m/>
    <m/>
    <s v="DOMESTIC"/>
    <s v="BEL"/>
    <x v="2"/>
    <x v="1"/>
    <s v="143033674023 Dual channel modulator card for TX01"/>
    <n v="20"/>
    <m/>
    <n v="20"/>
    <n v="20"/>
    <n v="120157"/>
    <m/>
    <x v="0"/>
    <m/>
    <m/>
    <n v="0"/>
    <n v="0"/>
    <x v="0"/>
    <n v="2403140"/>
    <n v="0"/>
    <n v="2403140"/>
    <x v="0"/>
    <m/>
    <n v="2403140"/>
    <m/>
    <m/>
    <m/>
    <m/>
    <m/>
    <m/>
    <m/>
    <m/>
  </r>
  <r>
    <n v="4300035227"/>
    <d v="2025-10-08T00:00:00"/>
    <x v="0"/>
    <d v="2026-04-23T00:00:00"/>
    <e v="#REF!"/>
    <e v="#REF!"/>
    <s v="Public"/>
    <e v="#REF!"/>
    <e v="#REF!"/>
    <n v="27.9"/>
    <s v="COMP/ASSY"/>
    <s v="NEW"/>
    <s v="ZPSU252600153"/>
    <n v="0"/>
    <n v="3"/>
    <s v="ZFG00002339"/>
    <n v="25100516"/>
    <s v="DOMESTIC"/>
    <s v="BEL"/>
    <x v="1"/>
    <x v="1"/>
    <s v="110003047395 BB2 CARD(SINGLE CH)-ASSY 29"/>
    <n v="248"/>
    <m/>
    <n v="248"/>
    <n v="248"/>
    <n v="4574.8599999999997"/>
    <m/>
    <x v="0"/>
    <m/>
    <m/>
    <n v="0"/>
    <n v="0"/>
    <x v="0"/>
    <n v="1134565.28"/>
    <n v="0"/>
    <n v="1134565.28"/>
    <x v="0"/>
    <m/>
    <n v="1134565.28"/>
    <m/>
    <m/>
    <m/>
    <m/>
    <m/>
    <m/>
    <m/>
    <m/>
  </r>
  <r>
    <n v="4000586605"/>
    <d v="2025-12-15T00:00:00"/>
    <x v="0"/>
    <d v="2026-07-27T00:00:00"/>
    <e v="#REF!"/>
    <e v="#REF!"/>
    <s v="Public"/>
    <e v="#REF!"/>
    <e v="#REF!"/>
    <n v="32"/>
    <s v="TK"/>
    <s v="NEW"/>
    <s v="ZPSU252600222"/>
    <n v="0"/>
    <n v="3"/>
    <m/>
    <m/>
    <s v="DOMESTIC"/>
    <s v="BEL"/>
    <x v="3"/>
    <x v="1"/>
    <s v="175302901673 VIDEO ISOLATION CARD 01"/>
    <n v="8"/>
    <m/>
    <n v="8"/>
    <n v="8"/>
    <n v="17322"/>
    <m/>
    <x v="0"/>
    <m/>
    <m/>
    <n v="0"/>
    <n v="0"/>
    <x v="0"/>
    <n v="138576"/>
    <n v="0"/>
    <n v="138576"/>
    <x v="0"/>
    <m/>
    <n v="138576"/>
    <m/>
    <m/>
    <m/>
    <m/>
    <m/>
    <m/>
    <m/>
    <m/>
  </r>
  <r>
    <n v="4000568486"/>
    <d v="2025-09-17T00:00:00"/>
    <x v="0"/>
    <d v="2026-06-15T00:00:00"/>
    <e v="#REF!"/>
    <e v="#REF!"/>
    <s v="Public"/>
    <e v="#REF!"/>
    <n v="2025"/>
    <n v="38.6"/>
    <s v="TK"/>
    <s v="REPEAT"/>
    <s v="ZPJ24251258"/>
    <n v="0"/>
    <n v="3"/>
    <s v="ZFG00001592"/>
    <n v="25100439"/>
    <s v="DOMESTIC"/>
    <s v="BEL"/>
    <x v="5"/>
    <x v="1"/>
    <s v="170300604204 SIGNAL PROCESSING BOARD"/>
    <n v="80"/>
    <m/>
    <n v="80"/>
    <n v="80"/>
    <n v="114326.14"/>
    <m/>
    <x v="0"/>
    <m/>
    <m/>
    <n v="0"/>
    <n v="0"/>
    <x v="0"/>
    <n v="9146091.1999999993"/>
    <n v="0"/>
    <n v="9146091.1999999993"/>
    <x v="0"/>
    <m/>
    <n v="9146091.1999999993"/>
    <m/>
    <m/>
    <m/>
    <m/>
    <m/>
    <m/>
    <m/>
    <m/>
  </r>
  <r>
    <n v="4000515841"/>
    <d v="2025-03-03T00:00:00"/>
    <x v="0"/>
    <d v="2027-09-20T00:00:00"/>
    <e v="#REF!"/>
    <e v="#REF!"/>
    <s v="Public"/>
    <e v="#REF!"/>
    <e v="#REF!"/>
    <n v="133"/>
    <s v="TK"/>
    <s v="NEW "/>
    <s v="ZPJ24251465"/>
    <n v="0"/>
    <n v="3"/>
    <s v="ZFG00001734"/>
    <n v="25200029"/>
    <s v="DOMESTIC"/>
    <s v="BEL"/>
    <x v="3"/>
    <x v="1"/>
    <s v="175301204852 MOTHER BOARD TIU - BMPII"/>
    <n v="250"/>
    <m/>
    <n v="250"/>
    <n v="250"/>
    <n v="132312"/>
    <m/>
    <x v="0"/>
    <m/>
    <m/>
    <n v="0"/>
    <n v="0"/>
    <x v="0"/>
    <n v="33078000"/>
    <n v="0"/>
    <n v="33078000"/>
    <x v="0"/>
    <m/>
    <n v="33078000"/>
    <m/>
    <m/>
    <m/>
    <m/>
    <m/>
    <m/>
    <m/>
    <m/>
  </r>
  <r>
    <n v="4000559105"/>
    <d v="2025-08-11T00:00:00"/>
    <x v="0"/>
    <d v="2025-10-21T00:00:00"/>
    <e v="#REF!"/>
    <e v="#REF!"/>
    <s v="Public"/>
    <e v="#REF!"/>
    <e v="#REF!"/>
    <n v="10"/>
    <s v="OTHERS"/>
    <s v="NEW"/>
    <s v="ZPSU252600085"/>
    <n v="0"/>
    <n v="3"/>
    <s v="SERVICE"/>
    <m/>
    <s v="DOMESTIC"/>
    <s v="BEL"/>
    <x v="3"/>
    <x v="1"/>
    <s v="175001491536 TEST JIG FOR INTERFACE CARD -TIU"/>
    <n v="2"/>
    <m/>
    <n v="2"/>
    <n v="2"/>
    <n v="85808"/>
    <m/>
    <x v="0"/>
    <m/>
    <m/>
    <n v="0"/>
    <n v="0"/>
    <x v="0"/>
    <n v="171616"/>
    <n v="0"/>
    <n v="171616"/>
    <x v="0"/>
    <m/>
    <n v="171616"/>
    <m/>
    <m/>
    <m/>
    <m/>
    <m/>
    <m/>
    <m/>
    <m/>
  </r>
  <r>
    <s v="IN5310-P025638"/>
    <d v="2025-01-24T00:00:00"/>
    <x v="0"/>
    <d v="2025-06-30T00:00:00"/>
    <e v="#REF!"/>
    <e v="#REF!"/>
    <s v="Private"/>
    <e v="#REF!"/>
    <e v="#REF!"/>
    <n v="22"/>
    <s v="REWORK"/>
    <s v="NEW"/>
    <s v="ZPJ24250521"/>
    <n v="0"/>
    <n v="3"/>
    <s v="SERVICE"/>
    <n v="24200355"/>
    <s v="DOMESTIC"/>
    <s v="SANDISK"/>
    <x v="23"/>
    <x v="4"/>
    <s v="LRMS-69576-REWORK CHARGES"/>
    <n v="15"/>
    <m/>
    <n v="15"/>
    <n v="15"/>
    <n v="20050.8"/>
    <m/>
    <x v="0"/>
    <m/>
    <m/>
    <n v="0"/>
    <n v="0"/>
    <x v="0"/>
    <n v="300762"/>
    <n v="0"/>
    <n v="300762"/>
    <x v="0"/>
    <m/>
    <n v="300762"/>
    <m/>
    <m/>
    <m/>
    <m/>
    <m/>
    <m/>
    <m/>
    <m/>
  </r>
  <r>
    <n v="4000569029"/>
    <d v="2025-09-19T00:00:00"/>
    <x v="0"/>
    <d v="2026-06-12T00:00:00"/>
    <e v="#REF!"/>
    <e v="#REF!"/>
    <s v="Public"/>
    <e v="#REF!"/>
    <e v="#REF!"/>
    <n v="38"/>
    <s v="TK"/>
    <s v="NEW"/>
    <s v="ZPSU252600122"/>
    <n v="0"/>
    <n v="3"/>
    <m/>
    <m/>
    <s v="DOMESTIC"/>
    <s v="BEL"/>
    <x v="4"/>
    <x v="1"/>
    <s v="111319337589 SHARANG ETHERNET SWITCH 04"/>
    <n v="29"/>
    <m/>
    <n v="29"/>
    <n v="29"/>
    <n v="165343"/>
    <m/>
    <x v="0"/>
    <m/>
    <m/>
    <n v="0"/>
    <n v="0"/>
    <x v="0"/>
    <n v="4794947"/>
    <n v="0"/>
    <n v="4794947"/>
    <x v="0"/>
    <m/>
    <n v="4794947"/>
    <m/>
    <m/>
    <m/>
    <m/>
    <m/>
    <m/>
    <m/>
    <m/>
  </r>
  <r>
    <n v="290097"/>
    <d v="2025-09-12T00:00:00"/>
    <x v="1"/>
    <d v="2026-05-01T00:00:00"/>
    <e v="#REF!"/>
    <s v="DELIVERED"/>
    <s v="Private"/>
    <e v="#REF!"/>
    <e v="#REF!"/>
    <n v="33"/>
    <s v="TK"/>
    <s v="NEW"/>
    <s v="ZPMW252600060"/>
    <n v="0"/>
    <n v="3"/>
    <s v="ZFG00002345"/>
    <n v="25201117"/>
    <s v="EXPORT"/>
    <s v="ERIEZ"/>
    <x v="24"/>
    <x v="0"/>
    <s v="826847(X7)  BOARD CIRCUIT ASSEM OR2X"/>
    <n v="10"/>
    <n v="10"/>
    <n v="0"/>
    <n v="0"/>
    <m/>
    <n v="280.64999999999998"/>
    <x v="4"/>
    <d v="2026-04-30T00:00:00"/>
    <s v="ZKSIE2627-0005"/>
    <n v="0"/>
    <n v="241359"/>
    <x v="42"/>
    <n v="0"/>
    <n v="0"/>
    <n v="0"/>
    <x v="1"/>
    <s v="DELIVERED"/>
    <n v="241359"/>
    <s v="LINE_01"/>
    <m/>
    <m/>
    <m/>
    <m/>
    <m/>
    <m/>
    <m/>
  </r>
  <r>
    <n v="290097"/>
    <d v="2025-09-12T00:00:00"/>
    <x v="1"/>
    <d v="2026-05-01T00:00:00"/>
    <e v="#REF!"/>
    <e v="#REF!"/>
    <s v="Private"/>
    <e v="#REF!"/>
    <e v="#REF!"/>
    <n v="33"/>
    <s v="TK"/>
    <s v="NEW"/>
    <s v="ZPMW252600060"/>
    <n v="0"/>
    <n v="3"/>
    <s v="ZFG00002345"/>
    <n v="25201117"/>
    <s v="EXPORT"/>
    <s v="ERIEZ"/>
    <x v="24"/>
    <x v="0"/>
    <s v="826847(X7)  BOARD CIRCUIT ASSEM OR2X"/>
    <n v="135"/>
    <m/>
    <n v="135"/>
    <n v="135"/>
    <m/>
    <n v="280.64999999999998"/>
    <x v="0"/>
    <m/>
    <m/>
    <n v="0"/>
    <n v="0"/>
    <x v="0"/>
    <n v="0"/>
    <n v="3258346.5"/>
    <n v="3258346.5"/>
    <x v="0"/>
    <m/>
    <n v="3258346.5"/>
    <m/>
    <m/>
    <m/>
    <m/>
    <m/>
    <m/>
    <m/>
    <m/>
  </r>
  <r>
    <n v="4000582063"/>
    <d v="2026-01-06T00:00:00"/>
    <x v="0"/>
    <d v="2026-04-28T00:00:00"/>
    <e v="#REF!"/>
    <e v="#REF!"/>
    <s v="Public"/>
    <e v="#REF!"/>
    <e v="#REF!"/>
    <n v="16"/>
    <s v="TK"/>
    <s v="NEW"/>
    <s v="ZPSU252600261"/>
    <n v="0"/>
    <n v="3"/>
    <m/>
    <m/>
    <s v="DOMESTIC"/>
    <s v="BEL"/>
    <x v="7"/>
    <x v="1"/>
    <s v="170305123240 SINGAL PROCESSING PCB"/>
    <n v="3"/>
    <m/>
    <n v="3"/>
    <n v="3"/>
    <n v="314716"/>
    <m/>
    <x v="0"/>
    <m/>
    <m/>
    <n v="0"/>
    <n v="0"/>
    <x v="0"/>
    <n v="944148"/>
    <n v="0"/>
    <n v="944148"/>
    <x v="0"/>
    <m/>
    <n v="944148"/>
    <m/>
    <m/>
    <m/>
    <m/>
    <m/>
    <m/>
    <m/>
    <m/>
  </r>
  <r>
    <s v="ZP/PROD/TR/00002/25-26 - 0003"/>
    <d v="2025-07-26T00:00:00"/>
    <x v="0"/>
    <d v="2025-11-29T00:00:00"/>
    <e v="#REF!"/>
    <s v="DELIVERED"/>
    <s v="Public"/>
    <e v="#REF!"/>
    <e v="#REF!"/>
    <n v="18"/>
    <s v="COMP/ASSY"/>
    <s v="NEW"/>
    <s v="ZPJ252600526"/>
    <n v="0"/>
    <n v="3"/>
    <s v="ZFG00002119"/>
    <n v="25100398"/>
    <s v="DOMESTIC"/>
    <s v="ZOPPLER"/>
    <x v="25"/>
    <x v="0"/>
    <s v="RPU-SDR MVP DEVELOPMENT"/>
    <n v="1"/>
    <n v="1"/>
    <n v="0"/>
    <n v="0"/>
    <n v="1850857"/>
    <m/>
    <x v="2"/>
    <d v="2026-06-08T00:00:00"/>
    <s v="ZBSID2627-0230"/>
    <n v="1850857"/>
    <n v="0"/>
    <x v="43"/>
    <n v="0"/>
    <n v="0"/>
    <n v="0"/>
    <x v="1"/>
    <s v="DELIVERED"/>
    <n v="1850857"/>
    <s v="COMP"/>
    <m/>
    <m/>
    <m/>
    <m/>
    <m/>
    <m/>
    <m/>
  </r>
  <r>
    <n v="4400118017"/>
    <d v="2025-12-19T00:00:00"/>
    <x v="3"/>
    <d v="2026-01-30T00:00:00"/>
    <e v="#REF!"/>
    <s v="DELIVERED"/>
    <s v="Private"/>
    <e v="#REF!"/>
    <e v="#REF!"/>
    <n v="6"/>
    <s v="TK"/>
    <s v="REPEAT"/>
    <s v="ZPMW252600109"/>
    <n v="0"/>
    <n v="3"/>
    <s v="ZFG00002595"/>
    <n v="26200070"/>
    <s v="EXPORT"/>
    <s v="KB"/>
    <x v="26"/>
    <x v="3"/>
    <s v="KP2338781-SENSOR BOARD"/>
    <n v="20"/>
    <n v="12"/>
    <n v="8"/>
    <n v="0"/>
    <m/>
    <n v="257.75"/>
    <x v="4"/>
    <d v="2026-04-20T00:00:00"/>
    <s v="ZKSIE2627-0003"/>
    <n v="0"/>
    <n v="265998"/>
    <x v="44"/>
    <n v="0"/>
    <n v="0"/>
    <n v="0"/>
    <x v="1"/>
    <s v="DELIVERED"/>
    <n v="265998"/>
    <s v="LINE_01"/>
    <m/>
    <m/>
    <m/>
    <m/>
    <m/>
    <m/>
    <m/>
  </r>
  <r>
    <n v="4400118017"/>
    <d v="2025-12-19T00:00:00"/>
    <x v="3"/>
    <d v="2026-01-30T00:00:00"/>
    <e v="#REF!"/>
    <e v="#REF!"/>
    <s v="Private"/>
    <e v="#REF!"/>
    <e v="#REF!"/>
    <n v="6"/>
    <s v="TK"/>
    <s v="REPEAT"/>
    <s v="ZPMW252600109"/>
    <n v="0"/>
    <n v="3"/>
    <m/>
    <m/>
    <s v="EXPORT"/>
    <s v="KB"/>
    <x v="26"/>
    <x v="3"/>
    <s v="KP2338781-SENSOR BOARD"/>
    <n v="8"/>
    <m/>
    <n v="8"/>
    <n v="8"/>
    <m/>
    <n v="257.75"/>
    <x v="0"/>
    <m/>
    <m/>
    <n v="0"/>
    <n v="0"/>
    <x v="0"/>
    <n v="0"/>
    <n v="177332"/>
    <n v="177332"/>
    <x v="0"/>
    <m/>
    <n v="177332"/>
    <m/>
    <m/>
    <m/>
    <m/>
    <m/>
    <m/>
    <m/>
    <m/>
  </r>
  <r>
    <n v="4000590108"/>
    <d v="2025-12-30T00:00:00"/>
    <x v="0"/>
    <d v="2026-05-19T00:00:00"/>
    <e v="#REF!"/>
    <e v="#REF!"/>
    <s v="Public"/>
    <e v="#REF!"/>
    <e v="#REF!"/>
    <n v="20"/>
    <s v="BB"/>
    <s v="REPEAT"/>
    <s v="ZPSU252600226"/>
    <n v="0"/>
    <n v="3"/>
    <m/>
    <m/>
    <s v="DOMESTIC"/>
    <s v="BEL"/>
    <x v="2"/>
    <x v="1"/>
    <s v="118000615139 LNA Module(S-Band)"/>
    <n v="3"/>
    <m/>
    <n v="3"/>
    <n v="3"/>
    <n v="121073"/>
    <m/>
    <x v="0"/>
    <m/>
    <m/>
    <n v="0"/>
    <n v="0"/>
    <x v="0"/>
    <n v="363219"/>
    <n v="0"/>
    <n v="363219"/>
    <x v="0"/>
    <m/>
    <n v="363219"/>
    <m/>
    <m/>
    <m/>
    <m/>
    <m/>
    <m/>
    <m/>
    <m/>
  </r>
  <r>
    <n v="4000551540"/>
    <d v="2025-10-08T00:00:00"/>
    <x v="0"/>
    <d v="2026-04-23T00:00:00"/>
    <e v="#REF!"/>
    <e v="#REF!"/>
    <s v="Public"/>
    <e v="#REF!"/>
    <e v="#REF!"/>
    <n v="27.9"/>
    <s v="COMP"/>
    <s v="NEW"/>
    <s v="ZPSU252600152"/>
    <n v="0"/>
    <n v="3"/>
    <m/>
    <m/>
    <s v="DOMESTIC"/>
    <s v="BEL"/>
    <x v="3"/>
    <x v="1"/>
    <s v="995785430169 Kit for sys. cont.#Conn.Accessories"/>
    <n v="1"/>
    <m/>
    <n v="1"/>
    <n v="1"/>
    <n v="1264424"/>
    <m/>
    <x v="0"/>
    <m/>
    <m/>
    <n v="0"/>
    <n v="0"/>
    <x v="0"/>
    <n v="1264424"/>
    <n v="0"/>
    <n v="1264424"/>
    <x v="0"/>
    <m/>
    <n v="1264424"/>
    <m/>
    <m/>
    <m/>
    <m/>
    <m/>
    <m/>
    <m/>
    <m/>
  </r>
  <r>
    <n v="5400065846"/>
    <d v="2025-09-02T00:00:00"/>
    <x v="0"/>
    <d v="2025-12-30T00:00:00"/>
    <e v="#REF!"/>
    <e v="#REF!"/>
    <s v="Public"/>
    <e v="#REF!"/>
    <e v="#REF!"/>
    <n v="14.2"/>
    <s v="JW"/>
    <s v="NEW"/>
    <s v="ZPJ252600812"/>
    <n v="0"/>
    <n v="3"/>
    <s v="SERVICE"/>
    <m/>
    <s v="DOMESTIC"/>
    <s v="TATA"/>
    <x v="27"/>
    <x v="1"/>
    <s v="107100001477 AUTO OUTRIGGER CONTROLLER PCB ASSY."/>
    <n v="16"/>
    <m/>
    <n v="16"/>
    <n v="16"/>
    <n v="7400"/>
    <m/>
    <x v="0"/>
    <m/>
    <m/>
    <n v="0"/>
    <n v="0"/>
    <x v="0"/>
    <n v="118400"/>
    <n v="0"/>
    <n v="118400"/>
    <x v="0"/>
    <m/>
    <n v="118400"/>
    <m/>
    <m/>
    <m/>
    <m/>
    <m/>
    <m/>
    <m/>
    <m/>
  </r>
  <r>
    <n v="4000498923"/>
    <d v="2024-12-02T00:00:00"/>
    <x v="0"/>
    <d v="2027-09-24T00:00:00"/>
    <e v="#REF!"/>
    <e v="#REF!"/>
    <s v="Public"/>
    <e v="#REF!"/>
    <e v="#REF!"/>
    <n v="146.6"/>
    <s v="TK"/>
    <s v="NEW"/>
    <s v="ZPJ24251059"/>
    <n v="0"/>
    <n v="3"/>
    <s v="ZFG00001605"/>
    <n v="25100065"/>
    <s v="DOMESTIC"/>
    <s v="BEL"/>
    <x v="5"/>
    <x v="1"/>
    <s v="170300633401 CONTROLLER PCB REV 03 02"/>
    <n v="25"/>
    <m/>
    <n v="25"/>
    <n v="25"/>
    <n v="4095"/>
    <m/>
    <x v="0"/>
    <m/>
    <m/>
    <n v="0"/>
    <n v="0"/>
    <x v="0"/>
    <n v="102375"/>
    <n v="0"/>
    <n v="102375"/>
    <x v="0"/>
    <m/>
    <n v="102375"/>
    <s v="LINE_01"/>
    <s v="YES"/>
    <s v="YES"/>
    <s v="NO"/>
    <m/>
    <s v="NO"/>
    <s v="NO"/>
    <s v="NO"/>
  </r>
  <r>
    <n v="4000587206"/>
    <d v="2025-12-22T00:00:00"/>
    <x v="0"/>
    <d v="2026-05-04T00:00:00"/>
    <e v="#REF!"/>
    <e v="#REF!"/>
    <s v="Public"/>
    <e v="#REF!"/>
    <e v="#REF!"/>
    <n v="18"/>
    <s v="TK"/>
    <s v="NEW"/>
    <s v="ZPSU252600227"/>
    <n v="0"/>
    <n v="3"/>
    <m/>
    <m/>
    <s v="DOMESTIC"/>
    <s v="BEL"/>
    <x v="5"/>
    <x v="1"/>
    <s v=" 170300601779 POWER SUPPLY CONTROL CARD"/>
    <n v="27"/>
    <m/>
    <n v="27"/>
    <n v="27"/>
    <n v="48900"/>
    <m/>
    <x v="0"/>
    <m/>
    <m/>
    <n v="0"/>
    <n v="0"/>
    <x v="0"/>
    <n v="1320300"/>
    <n v="0"/>
    <n v="1320300"/>
    <x v="2"/>
    <s v="PTH-inprocess"/>
    <n v="1320300"/>
    <s v="LINE_01"/>
    <s v="YES"/>
    <m/>
    <m/>
    <m/>
    <m/>
    <m/>
    <m/>
  </r>
  <r>
    <s v="NA"/>
    <d v="2025-08-06T00:00:00"/>
    <x v="0"/>
    <d v="2025-08-13T00:00:00"/>
    <e v="#REF!"/>
    <e v="#REF!"/>
    <s v="Private"/>
    <e v="#REF!"/>
    <e v="#REF!"/>
    <n v="1"/>
    <s v="JW"/>
    <s v="NEW"/>
    <s v="ZSPJ24I44026"/>
    <n v="0"/>
    <n v="3"/>
    <s v="SERVICE"/>
    <m/>
    <s v="DOMESTIC"/>
    <s v="ZETTAONE"/>
    <x v="0"/>
    <x v="0"/>
    <s v="TROFFER LED AMBIENT LIGHT SENSOR BOARD"/>
    <n v="5"/>
    <m/>
    <n v="5"/>
    <n v="5"/>
    <m/>
    <m/>
    <x v="0"/>
    <m/>
    <m/>
    <n v="0"/>
    <n v="0"/>
    <x v="0"/>
    <n v="0"/>
    <n v="0"/>
    <n v="0"/>
    <x v="0"/>
    <s v="ZOT Internal Project -We need not raise Invoice"/>
    <n v="0"/>
    <m/>
    <m/>
    <m/>
    <m/>
    <m/>
    <m/>
    <m/>
    <m/>
  </r>
  <r>
    <s v="NA"/>
    <d v="2025-08-06T00:00:00"/>
    <x v="0"/>
    <d v="2025-08-13T00:00:00"/>
    <e v="#REF!"/>
    <e v="#REF!"/>
    <s v="Private"/>
    <e v="#REF!"/>
    <e v="#REF!"/>
    <n v="1"/>
    <s v="JW"/>
    <s v="NEW"/>
    <s v="ZSPJ24I44026"/>
    <n v="0"/>
    <n v="3"/>
    <s v="SERVICE"/>
    <m/>
    <s v="DOMESTIC"/>
    <s v="ZETTAONE"/>
    <x v="0"/>
    <x v="0"/>
    <s v="TROFFER LED DRIVER BOARD"/>
    <n v="5"/>
    <m/>
    <n v="5"/>
    <n v="5"/>
    <m/>
    <m/>
    <x v="0"/>
    <m/>
    <m/>
    <n v="0"/>
    <n v="0"/>
    <x v="0"/>
    <n v="0"/>
    <n v="0"/>
    <n v="0"/>
    <x v="0"/>
    <s v="ZOT Internal Project -We need not raise Invoice"/>
    <n v="0"/>
    <m/>
    <m/>
    <m/>
    <m/>
    <m/>
    <m/>
    <m/>
    <m/>
  </r>
  <r>
    <n v="4000498923"/>
    <d v="2024-12-02T00:00:00"/>
    <x v="0"/>
    <d v="2027-11-24T00:00:00"/>
    <e v="#REF!"/>
    <e v="#REF!"/>
    <s v="Public"/>
    <e v="#REF!"/>
    <e v="#REF!"/>
    <n v="155.30000000000001"/>
    <s v="TK"/>
    <s v="NEW"/>
    <s v="ZPJ24251059"/>
    <n v="0"/>
    <n v="3"/>
    <s v="ZFG00001605"/>
    <n v="25100065"/>
    <s v="DOMESTIC"/>
    <s v="BEL"/>
    <x v="5"/>
    <x v="1"/>
    <s v="170300633401 CONTROLLER PCB REV 03 02"/>
    <n v="25"/>
    <m/>
    <n v="25"/>
    <n v="25"/>
    <n v="4095"/>
    <m/>
    <x v="0"/>
    <m/>
    <m/>
    <n v="0"/>
    <n v="0"/>
    <x v="0"/>
    <n v="102375"/>
    <n v="0"/>
    <n v="102375"/>
    <x v="0"/>
    <m/>
    <n v="102375"/>
    <s v="LINE_01"/>
    <s v="YES"/>
    <s v="YES"/>
    <s v="NO"/>
    <m/>
    <s v="NO"/>
    <s v="NO"/>
    <s v="NO"/>
  </r>
  <r>
    <n v="4000589727"/>
    <d v="2025-12-23T00:00:00"/>
    <x v="0"/>
    <d v="2026-02-17T00:00:00"/>
    <e v="#REF!"/>
    <s v="DELIVERED"/>
    <s v="Public"/>
    <e v="#REF!"/>
    <e v="#REF!"/>
    <n v="8"/>
    <s v="TK"/>
    <s v="REPEAT"/>
    <s v="ZPJ24251060"/>
    <n v="0"/>
    <n v="3"/>
    <s v="ZFG00001567"/>
    <n v="25100752"/>
    <s v="DOMESTIC"/>
    <s v="BEL"/>
    <x v="5"/>
    <x v="1"/>
    <s v="170300603331 FLEX PCB V3 ASSY"/>
    <n v="29"/>
    <n v="29"/>
    <n v="0"/>
    <n v="0"/>
    <n v="3350"/>
    <m/>
    <x v="4"/>
    <d v="2026-04-30T00:00:00"/>
    <s v="ZBSID2627-0112"/>
    <n v="97150"/>
    <n v="0"/>
    <x v="45"/>
    <n v="0"/>
    <n v="0"/>
    <n v="0"/>
    <x v="1"/>
    <s v="DELIVERED"/>
    <n v="97150"/>
    <s v="LINE_02"/>
    <m/>
    <m/>
    <m/>
    <m/>
    <m/>
    <m/>
    <m/>
  </r>
  <r>
    <n v="4000001669"/>
    <d v="2025-09-29T00:00:00"/>
    <x v="0"/>
    <d v="2025-10-27T00:00:00"/>
    <e v="#REF!"/>
    <e v="#REF!"/>
    <s v="Private"/>
    <e v="#REF!"/>
    <e v="#REF!"/>
    <n v="4"/>
    <s v="TK"/>
    <s v="REPEAT"/>
    <s v="ZPJ252600907"/>
    <n v="0"/>
    <n v="3"/>
    <s v="ZFG00002287"/>
    <n v="25100471"/>
    <s v="DOMESTIC"/>
    <s v="MOLBIO"/>
    <x v="6"/>
    <x v="2"/>
    <s v="FW-PCR PD PCB 4.1"/>
    <n v="55"/>
    <m/>
    <n v="55"/>
    <n v="55"/>
    <n v="4348.8999999999996"/>
    <m/>
    <x v="0"/>
    <m/>
    <m/>
    <n v="0"/>
    <n v="0"/>
    <x v="0"/>
    <n v="239189.49999999997"/>
    <n v="0"/>
    <n v="239189.49999999997"/>
    <x v="0"/>
    <m/>
    <n v="239189.49999999997"/>
    <m/>
    <m/>
    <m/>
    <m/>
    <m/>
    <m/>
    <m/>
    <m/>
  </r>
  <r>
    <n v="4520432985"/>
    <d v="2025-12-03T00:00:00"/>
    <x v="0"/>
    <d v="2026-01-20T00:00:00"/>
    <e v="#REF!"/>
    <e v="#REF!"/>
    <s v="Private"/>
    <e v="#REF!"/>
    <e v="#REF!"/>
    <n v="6"/>
    <s v="COMP/ASSY"/>
    <s v="REPEAT"/>
    <s v="ZPJ252601187"/>
    <n v="1"/>
    <n v="1"/>
    <m/>
    <m/>
    <s v="DOMESTIC"/>
    <s v="INFINEON"/>
    <x v="10"/>
    <x v="4"/>
    <s v="MOD-PSB3213-M2_48QFN AUTO M2 BOARD -POPULATED PCB"/>
    <n v="260"/>
    <m/>
    <n v="260"/>
    <n v="260"/>
    <n v="1218.1500000000001"/>
    <m/>
    <x v="0"/>
    <m/>
    <m/>
    <n v="0"/>
    <n v="0"/>
    <x v="0"/>
    <n v="316719"/>
    <n v="0"/>
    <n v="316719"/>
    <x v="0"/>
    <m/>
    <n v="316719"/>
    <m/>
    <m/>
    <m/>
    <m/>
    <m/>
    <m/>
    <m/>
    <m/>
  </r>
  <r>
    <n v="4300035085"/>
    <d v="2025-08-14T00:00:00"/>
    <x v="0"/>
    <d v="2025-09-04T00:00:00"/>
    <e v="#REF!"/>
    <s v="DELIVERED"/>
    <s v="Public"/>
    <e v="#REF!"/>
    <e v="#REF!"/>
    <n v="3"/>
    <s v="JW"/>
    <s v="REPEAT"/>
    <s v="ZPSU252600087"/>
    <n v="0"/>
    <n v="3"/>
    <s v="SERVICE"/>
    <n v="25100083"/>
    <s v="DOMESTIC"/>
    <s v="BEL"/>
    <x v="16"/>
    <x v="1"/>
    <s v="112306223155 UP-LINK RECEIVER CARD (IAM MKII) 12"/>
    <n v="9"/>
    <n v="2"/>
    <n v="7"/>
    <n v="0"/>
    <n v="5242"/>
    <m/>
    <x v="4"/>
    <d v="2026-04-04T00:00:00"/>
    <s v="ZBSID2627-0007"/>
    <n v="10484"/>
    <n v="0"/>
    <x v="46"/>
    <n v="0"/>
    <n v="0"/>
    <n v="0"/>
    <x v="1"/>
    <s v="DELIVERED"/>
    <n v="10484"/>
    <s v="LINE_01"/>
    <s v="YES"/>
    <s v="NO"/>
    <s v="NO"/>
    <s v="NO"/>
    <s v="NO"/>
    <s v="NO"/>
    <s v="NO"/>
  </r>
  <r>
    <n v="4300035085"/>
    <d v="2025-08-14T00:00:00"/>
    <x v="0"/>
    <d v="2025-09-04T00:00:00"/>
    <e v="#REF!"/>
    <s v="DELIVERED"/>
    <s v="Public"/>
    <e v="#REF!"/>
    <e v="#REF!"/>
    <n v="3"/>
    <s v="JW"/>
    <s v="REPEAT"/>
    <s v="ZPSU252600087"/>
    <n v="0"/>
    <n v="3"/>
    <s v="SERVICE"/>
    <n v="25100083"/>
    <s v="DOMESTIC"/>
    <s v="BEL"/>
    <x v="16"/>
    <x v="1"/>
    <s v="112306223155 UP-LINK RECEIVER CARD (IAM MKII) 12"/>
    <n v="7"/>
    <n v="7"/>
    <n v="0"/>
    <n v="0"/>
    <n v="5242"/>
    <m/>
    <x v="2"/>
    <d v="2026-06-01T00:00:00"/>
    <s v="ZBSID2627-0205"/>
    <n v="36694"/>
    <n v="0"/>
    <x v="47"/>
    <n v="0"/>
    <n v="0"/>
    <n v="0"/>
    <x v="1"/>
    <s v="DELIVERED"/>
    <n v="36694"/>
    <s v="LINE_01"/>
    <s v="YES"/>
    <s v="NO"/>
    <s v="NO"/>
    <s v="NO"/>
    <s v="NO"/>
    <s v="NO"/>
    <s v="NO"/>
  </r>
  <r>
    <n v="2734199176"/>
    <d v="2026-01-06T00:00:00"/>
    <x v="0"/>
    <d v="2026-02-17T00:00:00"/>
    <e v="#REF!"/>
    <e v="#REF!"/>
    <s v="Private"/>
    <e v="#REF!"/>
    <e v="#REF!"/>
    <n v="6"/>
    <s v="TK"/>
    <s v="NEW"/>
    <s v="ZPJ252601331"/>
    <n v="0"/>
    <n v="3"/>
    <m/>
    <m/>
    <s v="DOMESTIC"/>
    <s v="TE"/>
    <x v="28"/>
    <x v="0"/>
    <s v="SENT MEASUREMENT SYSTEM DEVELOPMENT POPULATED PCB"/>
    <n v="1"/>
    <m/>
    <n v="1"/>
    <n v="1"/>
    <n v="140515"/>
    <m/>
    <x v="0"/>
    <m/>
    <m/>
    <n v="0"/>
    <n v="0"/>
    <x v="0"/>
    <n v="140515"/>
    <n v="0"/>
    <n v="140515"/>
    <x v="5"/>
    <s v="waiting for customer testing"/>
    <n v="140515"/>
    <s v="LINE_01"/>
    <s v="YES"/>
    <m/>
    <m/>
    <m/>
    <m/>
    <m/>
    <m/>
  </r>
  <r>
    <n v="4000498936"/>
    <d v="2024-12-02T00:00:00"/>
    <x v="0"/>
    <d v="2026-04-24T00:00:00"/>
    <e v="#REF!"/>
    <e v="#REF!"/>
    <s v="Public"/>
    <e v="#REF!"/>
    <e v="#REF!"/>
    <n v="72.599999999999994"/>
    <s v="TK"/>
    <s v="NEW"/>
    <s v="ZPJ24251050"/>
    <n v="0"/>
    <n v="3"/>
    <s v="ZFG00001556"/>
    <n v="25100064"/>
    <s v="DOMESTIC"/>
    <s v="BEL"/>
    <x v="5"/>
    <x v="1"/>
    <s v="170300606532 POWER SUPPLY BOARD ASSY"/>
    <n v="25"/>
    <m/>
    <n v="25"/>
    <n v="25"/>
    <n v="23480"/>
    <m/>
    <x v="0"/>
    <m/>
    <m/>
    <n v="0"/>
    <n v="0"/>
    <x v="0"/>
    <n v="587000"/>
    <n v="0"/>
    <n v="587000"/>
    <x v="0"/>
    <m/>
    <n v="587000"/>
    <m/>
    <m/>
    <m/>
    <m/>
    <m/>
    <m/>
    <m/>
    <m/>
  </r>
  <r>
    <n v="4300035386"/>
    <d v="2025-10-07T00:00:00"/>
    <x v="0"/>
    <d v="2026-04-09T00:00:00"/>
    <e v="#REF!"/>
    <e v="#REF!"/>
    <s v="Public"/>
    <e v="#REF!"/>
    <e v="#REF!"/>
    <n v="26"/>
    <s v="COMP/ASSY"/>
    <s v="NEW"/>
    <s v="ZPSU252600151"/>
    <n v="0"/>
    <n v="3"/>
    <m/>
    <m/>
    <s v="DOMESTIC"/>
    <s v="BEL"/>
    <x v="1"/>
    <x v="1"/>
    <s v="110005089051 AUDIO PCB ASSY"/>
    <n v="12"/>
    <m/>
    <n v="12"/>
    <n v="12"/>
    <n v="10114.6"/>
    <m/>
    <x v="0"/>
    <m/>
    <m/>
    <n v="0"/>
    <n v="0"/>
    <x v="0"/>
    <n v="121375.20000000001"/>
    <n v="0"/>
    <n v="121375.20000000001"/>
    <x v="0"/>
    <m/>
    <n v="121375.20000000001"/>
    <m/>
    <m/>
    <m/>
    <m/>
    <m/>
    <m/>
    <m/>
    <m/>
  </r>
  <r>
    <n v="4000571901"/>
    <d v="2025-10-10T00:00:00"/>
    <x v="0"/>
    <d v="2026-10-31T00:00:00"/>
    <e v="#REF!"/>
    <s v="DELIVERED"/>
    <s v="Public"/>
    <e v="#REF!"/>
    <e v="#REF!"/>
    <n v="54.8"/>
    <s v="TK"/>
    <s v="NEW"/>
    <s v="ZPSU252600158"/>
    <n v="0"/>
    <n v="3"/>
    <s v="SERVICE"/>
    <n v="25100821"/>
    <s v="DOMESTIC"/>
    <s v="BEL"/>
    <x v="5"/>
    <x v="1"/>
    <s v="170000540039 KEYPAD ASSEMBLY"/>
    <n v="248"/>
    <n v="248"/>
    <n v="0"/>
    <n v="0"/>
    <n v="9300"/>
    <m/>
    <x v="4"/>
    <d v="2026-04-16T00:00:00"/>
    <s v="ZBSID2627-0055"/>
    <n v="2306400"/>
    <n v="0"/>
    <x v="48"/>
    <n v="0"/>
    <n v="0"/>
    <n v="0"/>
    <x v="1"/>
    <s v="DELIVERED"/>
    <n v="2306400"/>
    <s v="OTHERS"/>
    <s v="NO"/>
    <s v="NO"/>
    <s v="NO"/>
    <s v="NO"/>
    <s v="NO"/>
    <s v="NO"/>
    <s v="NO"/>
  </r>
  <r>
    <n v="4000568355"/>
    <d v="2025-09-17T00:00:00"/>
    <x v="0"/>
    <d v="2026-05-27T00:00:00"/>
    <e v="#REF!"/>
    <e v="#REF!"/>
    <s v="Public"/>
    <e v="#REF!"/>
    <e v="#REF!"/>
    <n v="36"/>
    <s v="TK"/>
    <s v="NEW"/>
    <s v="ZPSU252600117"/>
    <n v="0"/>
    <n v="3"/>
    <m/>
    <m/>
    <s v="DOMESTIC"/>
    <s v="BEL"/>
    <x v="4"/>
    <x v="1"/>
    <s v="111319336910 EEP DIP-DOP RC 02"/>
    <n v="30"/>
    <m/>
    <n v="30"/>
    <n v="30"/>
    <n v="352400"/>
    <m/>
    <x v="0"/>
    <m/>
    <m/>
    <n v="0"/>
    <n v="0"/>
    <x v="0"/>
    <n v="10572000"/>
    <n v="0"/>
    <n v="10572000"/>
    <x v="0"/>
    <m/>
    <n v="10572000"/>
    <m/>
    <m/>
    <m/>
    <m/>
    <m/>
    <m/>
    <m/>
    <m/>
  </r>
  <r>
    <n v="4000495354"/>
    <d v="2024-11-25T00:00:00"/>
    <x v="0"/>
    <d v="2027-08-12T00:00:00"/>
    <e v="#REF!"/>
    <e v="#REF!"/>
    <s v="Public"/>
    <e v="#REF!"/>
    <e v="#REF!"/>
    <n v="137.72"/>
    <s v="TK"/>
    <s v="NEW"/>
    <s v="ZPJ24251009"/>
    <n v="0"/>
    <n v="3"/>
    <s v="ZFG00001554"/>
    <n v="25100069"/>
    <s v="DOMESTIC"/>
    <s v="BEL"/>
    <x v="5"/>
    <x v="1"/>
    <s v="170300602264AA FILTER BOARD ASSY"/>
    <n v="25"/>
    <m/>
    <n v="25"/>
    <n v="25"/>
    <n v="31260"/>
    <m/>
    <x v="0"/>
    <m/>
    <m/>
    <n v="0"/>
    <n v="0"/>
    <x v="0"/>
    <n v="781500"/>
    <n v="0"/>
    <n v="781500"/>
    <x v="0"/>
    <m/>
    <n v="781500"/>
    <m/>
    <m/>
    <m/>
    <m/>
    <m/>
    <m/>
    <m/>
    <m/>
  </r>
  <r>
    <n v="4520450007"/>
    <d v="2025-12-24T00:00:00"/>
    <x v="1"/>
    <d v="2026-02-04T00:00:00"/>
    <e v="#REF!"/>
    <e v="#REF!"/>
    <s v="Private"/>
    <e v="#REF!"/>
    <e v="#REF!"/>
    <n v="6"/>
    <s v="COMP/ASSY"/>
    <s v="REPEAT"/>
    <s v="ZPMW252600115"/>
    <n v="1"/>
    <n v="1"/>
    <m/>
    <m/>
    <s v="EXPORT"/>
    <s v="INFINEON"/>
    <x v="29"/>
    <x v="4"/>
    <s v="PSB3BASE1-BASE BOARD INDUSTRIAL R2 -POPULATED PCB"/>
    <n v="800"/>
    <m/>
    <n v="800"/>
    <n v="800"/>
    <m/>
    <n v="38.46"/>
    <x v="0"/>
    <m/>
    <m/>
    <n v="0"/>
    <n v="0"/>
    <x v="0"/>
    <n v="0"/>
    <n v="2646048"/>
    <n v="2646048"/>
    <x v="0"/>
    <m/>
    <n v="2646048"/>
    <m/>
    <m/>
    <m/>
    <m/>
    <m/>
    <m/>
    <m/>
    <m/>
  </r>
  <r>
    <n v="4520450007"/>
    <d v="2025-12-24T00:00:00"/>
    <x v="1"/>
    <d v="2026-02-04T00:00:00"/>
    <e v="#REF!"/>
    <s v="DELIVERED"/>
    <s v="Private"/>
    <e v="#REF!"/>
    <e v="#REF!"/>
    <n v="6"/>
    <s v="COMP/ASSY"/>
    <s v="REPEAT"/>
    <s v="ZPMW252600115"/>
    <n v="1"/>
    <n v="1"/>
    <s v="ZFG00002621"/>
    <n v="26100129"/>
    <s v="EXPORT"/>
    <s v="INFINEON"/>
    <x v="29"/>
    <x v="4"/>
    <s v="PSB3BASE1-BASE BOARD INDUSTRIAL R2 -POPULATED PCB"/>
    <n v="360"/>
    <n v="360"/>
    <n v="0"/>
    <n v="0"/>
    <m/>
    <n v="38.46"/>
    <x v="1"/>
    <d v="2026-05-27T00:00:00"/>
    <s v="ZBSIE2627-0021"/>
    <n v="0"/>
    <n v="1190721.6000000001"/>
    <x v="49"/>
    <n v="0"/>
    <n v="0"/>
    <n v="0"/>
    <x v="1"/>
    <s v="DELIVERED"/>
    <n v="1190721.6000000001"/>
    <s v="LINE_02"/>
    <s v="YES"/>
    <m/>
    <m/>
    <m/>
    <m/>
    <m/>
    <m/>
  </r>
  <r>
    <n v="4300035599"/>
    <d v="2025-11-27T00:00:00"/>
    <x v="0"/>
    <d v="2026-06-25T00:00:00"/>
    <e v="#REF!"/>
    <e v="#REF!"/>
    <s v="Public"/>
    <e v="#REF!"/>
    <e v="#REF!"/>
    <n v="29.2"/>
    <s v="TK"/>
    <s v="NEW"/>
    <s v="ZPSU252600204"/>
    <n v="0"/>
    <n v="3"/>
    <m/>
    <m/>
    <s v="DOMESTIC"/>
    <s v="BEL"/>
    <x v="8"/>
    <x v="1"/>
    <s v="112360195119AB AK630 CNTL U1 21"/>
    <n v="16"/>
    <m/>
    <n v="16"/>
    <n v="16"/>
    <n v="232492"/>
    <m/>
    <x v="0"/>
    <m/>
    <m/>
    <n v="0"/>
    <n v="0"/>
    <x v="0"/>
    <n v="3719872"/>
    <n v="0"/>
    <n v="3719872"/>
    <x v="0"/>
    <m/>
    <n v="3719872"/>
    <m/>
    <m/>
    <m/>
    <m/>
    <m/>
    <m/>
    <m/>
    <m/>
  </r>
  <r>
    <n v="4000569193"/>
    <d v="2025-09-24T00:00:00"/>
    <x v="0"/>
    <d v="2026-06-29T00:00:00"/>
    <e v="#REF!"/>
    <s v="DELIVERED"/>
    <s v="Public"/>
    <e v="#REF!"/>
    <e v="#REF!"/>
    <n v="44"/>
    <s v="TK"/>
    <s v="NEW"/>
    <s v="ZPSU252600125"/>
    <n v="0"/>
    <n v="3"/>
    <s v="ZFG00002257"/>
    <n v="25100470"/>
    <s v="DOMESTIC"/>
    <s v="BEL"/>
    <x v="5"/>
    <x v="1"/>
    <s v="170300611964 POWER SUPPLY BOARD ASSY 01"/>
    <n v="86"/>
    <n v="86"/>
    <n v="0"/>
    <n v="0"/>
    <n v="35124"/>
    <m/>
    <x v="4"/>
    <d v="2026-04-24T00:00:00"/>
    <s v=" ZBSID2627-0079"/>
    <n v="3020664"/>
    <n v="0"/>
    <x v="50"/>
    <n v="0"/>
    <n v="0"/>
    <n v="0"/>
    <x v="1"/>
    <s v="DELIVERED"/>
    <n v="3020664"/>
    <s v="LINE_02"/>
    <s v="YES"/>
    <s v="NO"/>
    <s v="NO"/>
    <m/>
    <s v="NO"/>
    <s v="NO"/>
    <s v="NO"/>
  </r>
  <r>
    <n v="4000568996"/>
    <d v="2025-09-25T00:00:00"/>
    <x v="0"/>
    <d v="2026-03-26T00:00:00"/>
    <e v="#REF!"/>
    <e v="#REF!"/>
    <s v="Public"/>
    <e v="#REF!"/>
    <e v="#REF!"/>
    <n v="26"/>
    <s v="TK"/>
    <s v="NEW"/>
    <s v="ZPSU252600130"/>
    <n v="0"/>
    <n v="3"/>
    <m/>
    <m/>
    <s v="DOMESTIC"/>
    <s v="BEL"/>
    <x v="4"/>
    <x v="1"/>
    <s v="111010508213 POWER SUPPLY CARD 01"/>
    <n v="4"/>
    <m/>
    <n v="4"/>
    <n v="4"/>
    <n v="147021"/>
    <m/>
    <x v="0"/>
    <m/>
    <m/>
    <n v="0"/>
    <n v="0"/>
    <x v="0"/>
    <n v="588084"/>
    <n v="0"/>
    <n v="588084"/>
    <x v="0"/>
    <m/>
    <n v="588084"/>
    <m/>
    <m/>
    <m/>
    <m/>
    <m/>
    <m/>
    <m/>
    <m/>
  </r>
  <r>
    <n v="4300035758"/>
    <d v="2025-12-27T00:00:00"/>
    <x v="0"/>
    <d v="2026-05-31T00:00:00"/>
    <e v="#REF!"/>
    <s v="DELIVERED"/>
    <s v="Public"/>
    <e v="#REF!"/>
    <e v="#REF!"/>
    <n v="22"/>
    <s v="COMP/ASSY"/>
    <s v="NEW"/>
    <s v="ZPSU252600238"/>
    <n v="0"/>
    <n v="3"/>
    <s v="ZFG00002688"/>
    <n v="25100753"/>
    <s v="DOMESTIC"/>
    <s v="BEL"/>
    <x v="1"/>
    <x v="1"/>
    <s v="110006134711 BB2 CARD(SINGLE CH)-ASSY-2"/>
    <n v="2"/>
    <n v="2"/>
    <n v="0"/>
    <n v="0"/>
    <n v="122740"/>
    <m/>
    <x v="1"/>
    <d v="2026-05-14T00:00:00"/>
    <s v="ZBSID2627-0144"/>
    <n v="245480"/>
    <n v="0"/>
    <x v="51"/>
    <n v="0"/>
    <n v="0"/>
    <n v="0"/>
    <x v="1"/>
    <s v="DELIVERED"/>
    <n v="245480"/>
    <s v="LINE_01"/>
    <s v="YES"/>
    <m/>
    <m/>
    <m/>
    <m/>
    <m/>
    <m/>
  </r>
  <r>
    <n v="5400065846"/>
    <d v="2025-09-02T00:00:00"/>
    <x v="0"/>
    <d v="2025-12-30T00:00:00"/>
    <e v="#REF!"/>
    <e v="#REF!"/>
    <s v="Public"/>
    <e v="#REF!"/>
    <e v="#REF!"/>
    <n v="14.2"/>
    <s v="JW"/>
    <s v="NEW"/>
    <s v="ZPJ252600791"/>
    <n v="0"/>
    <n v="3"/>
    <s v="SERVICE"/>
    <m/>
    <s v="DOMESTIC"/>
    <s v="TATA"/>
    <x v="27"/>
    <x v="1"/>
    <s v="107100001336 +/- 15V , 25W POWER SUPPLY PCB ASSY"/>
    <n v="21"/>
    <m/>
    <n v="21"/>
    <n v="21"/>
    <n v="3040"/>
    <m/>
    <x v="0"/>
    <m/>
    <m/>
    <n v="0"/>
    <n v="0"/>
    <x v="0"/>
    <n v="63840"/>
    <n v="0"/>
    <n v="63840"/>
    <x v="0"/>
    <m/>
    <n v="63840"/>
    <m/>
    <m/>
    <m/>
    <m/>
    <m/>
    <m/>
    <m/>
    <m/>
  </r>
  <r>
    <n v="4000587608"/>
    <d v="2026-01-03T00:00:00"/>
    <x v="0"/>
    <d v="2026-05-09T00:00:00"/>
    <e v="#REF!"/>
    <s v="DELIVERED"/>
    <s v="Public"/>
    <e v="#REF!"/>
    <e v="#REF!"/>
    <n v="18"/>
    <s v="TK"/>
    <s v="NEW"/>
    <s v="ZPSU252600247"/>
    <n v="0"/>
    <n v="3"/>
    <s v="ZFG00002653"/>
    <n v="25100774"/>
    <s v="DOMESTIC"/>
    <s v="BEL"/>
    <x v="2"/>
    <x v="1"/>
    <s v="143034418401 POWER PCB(CIT) 02"/>
    <n v="12"/>
    <n v="12"/>
    <n v="0"/>
    <n v="0"/>
    <n v="10332"/>
    <m/>
    <x v="2"/>
    <d v="2026-06-05T00:00:00"/>
    <s v="ZBSID2627-0226"/>
    <n v="123984"/>
    <n v="0"/>
    <x v="52"/>
    <n v="0"/>
    <n v="0"/>
    <n v="0"/>
    <x v="1"/>
    <s v="DELIVERED"/>
    <n v="123984"/>
    <s v="LINE_01"/>
    <m/>
    <m/>
    <m/>
    <m/>
    <m/>
    <m/>
    <m/>
  </r>
  <r>
    <n v="5400065846"/>
    <d v="2025-09-02T00:00:00"/>
    <x v="0"/>
    <d v="2025-12-30T00:00:00"/>
    <e v="#REF!"/>
    <e v="#REF!"/>
    <s v="Public"/>
    <e v="#REF!"/>
    <e v="#REF!"/>
    <n v="14.2"/>
    <s v="JW"/>
    <s v="NEW"/>
    <s v="ZPJ252600829"/>
    <n v="0"/>
    <n v="3"/>
    <s v="SERVICE"/>
    <m/>
    <s v="DOMESTIC"/>
    <s v="TATA"/>
    <x v="27"/>
    <x v="1"/>
    <s v="107100001335 CONTROL CIRCUIT FOR POWER BATTERY CHARGER PCB ASSY."/>
    <n v="14"/>
    <m/>
    <n v="14"/>
    <n v="14"/>
    <n v="8750"/>
    <m/>
    <x v="0"/>
    <m/>
    <m/>
    <n v="0"/>
    <n v="0"/>
    <x v="0"/>
    <n v="122500"/>
    <n v="0"/>
    <n v="122500"/>
    <x v="0"/>
    <m/>
    <n v="122500"/>
    <m/>
    <m/>
    <m/>
    <m/>
    <m/>
    <m/>
    <m/>
    <m/>
  </r>
  <r>
    <s v="IN629000030947"/>
    <d v="2025-07-30T00:00:00"/>
    <x v="0"/>
    <d v="2025-08-04T00:00:00"/>
    <e v="#REF!"/>
    <e v="#REF!"/>
    <s v="Private"/>
    <e v="#REF!"/>
    <e v="#REF!"/>
    <n v="0.8"/>
    <s v="REWORK"/>
    <s v="NEW"/>
    <s v="ZPJ252600536"/>
    <n v="0"/>
    <n v="3"/>
    <s v="SERVICE"/>
    <n v="25100363"/>
    <s v="DOMESTIC"/>
    <s v="NXP"/>
    <x v="30"/>
    <x v="4"/>
    <s v="XIMX95LPD5CPU-19 BGA REWORK SUPPORT"/>
    <n v="45"/>
    <m/>
    <n v="45"/>
    <n v="45"/>
    <n v="5210"/>
    <m/>
    <x v="0"/>
    <m/>
    <m/>
    <n v="0"/>
    <n v="0"/>
    <x v="0"/>
    <n v="234450"/>
    <m/>
    <n v="234450"/>
    <x v="0"/>
    <m/>
    <n v="234450"/>
    <m/>
    <m/>
    <m/>
    <m/>
    <m/>
    <m/>
    <m/>
    <m/>
  </r>
  <r>
    <n v="4000498923"/>
    <d v="2024-12-02T00:00:00"/>
    <x v="0"/>
    <d v="2027-08-23T00:00:00"/>
    <e v="#REF!"/>
    <e v="#REF!"/>
    <s v="Public"/>
    <e v="#REF!"/>
    <e v="#REF!"/>
    <n v="142.1"/>
    <s v="TK"/>
    <s v="NEW"/>
    <s v="ZPJ24251059"/>
    <n v="0"/>
    <n v="3"/>
    <s v="ZFG00001605"/>
    <n v="25100065"/>
    <s v="DOMESTIC"/>
    <s v="BEL"/>
    <x v="5"/>
    <x v="1"/>
    <s v="170300633401 CONTROLLER PCB REV 03 02"/>
    <n v="25"/>
    <m/>
    <n v="25"/>
    <n v="25"/>
    <n v="4095"/>
    <m/>
    <x v="0"/>
    <m/>
    <m/>
    <n v="0"/>
    <n v="0"/>
    <x v="0"/>
    <n v="102375"/>
    <n v="0"/>
    <n v="102375"/>
    <x v="0"/>
    <m/>
    <n v="102375"/>
    <s v="LINE_02"/>
    <s v="YES"/>
    <s v="YES"/>
    <s v="NO"/>
    <m/>
    <s v="NO"/>
    <s v="NO"/>
    <s v="NO"/>
  </r>
  <r>
    <n v="4000498923"/>
    <d v="2024-12-02T00:00:00"/>
    <x v="0"/>
    <d v="2027-07-23T00:00:00"/>
    <e v="#REF!"/>
    <e v="#REF!"/>
    <s v="Public"/>
    <e v="#REF!"/>
    <e v="#REF!"/>
    <n v="137.69999999999999"/>
    <s v="TK"/>
    <s v="NEW"/>
    <s v="ZPJ24251059"/>
    <n v="0"/>
    <n v="3"/>
    <s v="ZFG00001605"/>
    <n v="25100065"/>
    <s v="DOMESTIC"/>
    <s v="BEL"/>
    <x v="5"/>
    <x v="1"/>
    <s v="170300633401 CONTROLLER PCB REV 03 02"/>
    <n v="21"/>
    <m/>
    <n v="21"/>
    <n v="21"/>
    <n v="4095"/>
    <m/>
    <x v="0"/>
    <m/>
    <m/>
    <n v="0"/>
    <n v="0"/>
    <x v="0"/>
    <n v="85995"/>
    <n v="0"/>
    <n v="85995"/>
    <x v="0"/>
    <m/>
    <n v="85995"/>
    <m/>
    <m/>
    <m/>
    <m/>
    <m/>
    <m/>
    <m/>
    <m/>
  </r>
  <r>
    <n v="1102500136"/>
    <d v="2025-11-17T00:00:00"/>
    <x v="0"/>
    <d v="2025-11-26T00:00:00"/>
    <e v="#REF!"/>
    <s v="DELIVERED"/>
    <s v="Private"/>
    <e v="#REF!"/>
    <e v="#REF!"/>
    <n v="1.4"/>
    <s v="JW"/>
    <s v="NEW"/>
    <s v="ZPJ2526001105"/>
    <n v="1"/>
    <n v="1"/>
    <s v="SERVICE"/>
    <n v="25200938"/>
    <s v="DOMESTIC"/>
    <s v="TEJAS"/>
    <x v="17"/>
    <x v="6"/>
    <s v="PCB ASSEMBLY SUPPORT FOR 617-PCA000004#L"/>
    <n v="10"/>
    <n v="7"/>
    <n v="3"/>
    <n v="0"/>
    <n v="8884"/>
    <m/>
    <x v="4"/>
    <d v="2026-04-22T00:00:00"/>
    <s v="ZKSID2627-0064"/>
    <n v="62188"/>
    <n v="0"/>
    <x v="53"/>
    <n v="0"/>
    <n v="0"/>
    <n v="0"/>
    <x v="1"/>
    <s v="DELIVERED"/>
    <n v="62188"/>
    <s v="LINE_02"/>
    <m/>
    <m/>
    <m/>
    <m/>
    <m/>
    <m/>
    <m/>
  </r>
  <r>
    <n v="1102500136"/>
    <d v="2025-11-17T00:00:00"/>
    <x v="0"/>
    <d v="2025-11-26T00:00:00"/>
    <e v="#REF!"/>
    <s v="DELIVERED"/>
    <s v="Private"/>
    <e v="#REF!"/>
    <e v="#REF!"/>
    <n v="1.4"/>
    <s v="JW"/>
    <s v="NEW"/>
    <s v="ZPJ2526001105"/>
    <n v="1"/>
    <n v="1"/>
    <s v="SERVICE"/>
    <n v="25200938"/>
    <s v="DOMESTIC"/>
    <s v="TEJAS"/>
    <x v="17"/>
    <x v="6"/>
    <s v="PCB ASSEMBLY SUPPORT FOR 617-PCA000004#L"/>
    <n v="3"/>
    <n v="2"/>
    <n v="1"/>
    <n v="0"/>
    <n v="8884"/>
    <m/>
    <x v="4"/>
    <d v="2026-04-25T00:00:00"/>
    <s v="ZKSID2627-0081"/>
    <n v="17768"/>
    <n v="0"/>
    <x v="54"/>
    <n v="0"/>
    <n v="0"/>
    <n v="0"/>
    <x v="1"/>
    <s v="DELIVERED"/>
    <n v="17768"/>
    <s v="LINE_02"/>
    <m/>
    <m/>
    <m/>
    <m/>
    <m/>
    <m/>
    <m/>
  </r>
  <r>
    <n v="4000498936"/>
    <d v="2024-12-02T00:00:00"/>
    <x v="0"/>
    <d v="2027-04-23T00:00:00"/>
    <e v="#REF!"/>
    <e v="#REF!"/>
    <s v="Public"/>
    <e v="#REF!"/>
    <e v="#REF!"/>
    <n v="124.7"/>
    <s v="TK"/>
    <s v="NEW"/>
    <s v="ZPJ24251050"/>
    <n v="0"/>
    <n v="3"/>
    <s v="ZFG00001556"/>
    <n v="25100064"/>
    <s v="DOMESTIC"/>
    <s v="BEL"/>
    <x v="5"/>
    <x v="1"/>
    <s v="170300606532 POWER SUPPLY BOARD ASSY"/>
    <n v="25"/>
    <m/>
    <n v="25"/>
    <n v="25"/>
    <n v="23480"/>
    <m/>
    <x v="0"/>
    <m/>
    <m/>
    <n v="0"/>
    <n v="0"/>
    <x v="0"/>
    <n v="587000"/>
    <n v="0"/>
    <n v="587000"/>
    <x v="0"/>
    <m/>
    <n v="587000"/>
    <m/>
    <m/>
    <m/>
    <m/>
    <m/>
    <m/>
    <m/>
    <m/>
  </r>
  <r>
    <n v="4000586605"/>
    <d v="2025-12-15T00:00:00"/>
    <x v="0"/>
    <d v="2026-07-27T00:00:00"/>
    <e v="#REF!"/>
    <e v="#REF!"/>
    <s v="Public"/>
    <e v="#REF!"/>
    <e v="#REF!"/>
    <n v="32"/>
    <s v="TK"/>
    <s v="NEW"/>
    <s v="ZPSU252600224"/>
    <n v="0"/>
    <n v="3"/>
    <m/>
    <m/>
    <s v="DOMESTIC"/>
    <s v="BEL"/>
    <x v="3"/>
    <x v="1"/>
    <s v="175308300790 DRIVE FILTER CARD 06"/>
    <n v="5"/>
    <m/>
    <n v="5"/>
    <n v="5"/>
    <n v="27738"/>
    <m/>
    <x v="0"/>
    <m/>
    <m/>
    <n v="0"/>
    <n v="0"/>
    <x v="0"/>
    <n v="138690"/>
    <n v="0"/>
    <n v="138690"/>
    <x v="0"/>
    <m/>
    <n v="138690"/>
    <m/>
    <m/>
    <m/>
    <m/>
    <m/>
    <m/>
    <m/>
    <m/>
  </r>
  <r>
    <n v="4300035430"/>
    <d v="2025-09-27T00:00:00"/>
    <x v="0"/>
    <d v="2025-10-28T00:00:00"/>
    <e v="#REF!"/>
    <e v="#REF!"/>
    <s v="Public"/>
    <e v="#REF!"/>
    <e v="#REF!"/>
    <n v="4"/>
    <s v="JW"/>
    <s v="NEW"/>
    <s v="ZPSU252600136"/>
    <n v="0"/>
    <n v="3"/>
    <s v="SERVICE"/>
    <n v="25100477"/>
    <s v="DOMESTIC"/>
    <s v="BEL"/>
    <x v="1"/>
    <x v="1"/>
    <s v="110006086987 BASE BAND MODULE-TWDL"/>
    <n v="20"/>
    <m/>
    <n v="20"/>
    <n v="20"/>
    <n v="5180"/>
    <m/>
    <x v="0"/>
    <m/>
    <m/>
    <n v="0"/>
    <n v="0"/>
    <x v="0"/>
    <n v="103600"/>
    <n v="0"/>
    <n v="103600"/>
    <x v="0"/>
    <m/>
    <n v="103600"/>
    <m/>
    <m/>
    <m/>
    <m/>
    <m/>
    <m/>
    <m/>
    <m/>
  </r>
  <r>
    <n v="4000590951"/>
    <d v="2026-01-05T00:00:00"/>
    <x v="0"/>
    <d v="2026-05-25T00:00:00"/>
    <e v="#REF!"/>
    <e v="#REF!"/>
    <s v="Public"/>
    <e v="#REF!"/>
    <e v="#REF!"/>
    <n v="20"/>
    <s v="TK"/>
    <s v="NEW"/>
    <s v="ZPSU252600255"/>
    <n v="0"/>
    <n v="3"/>
    <m/>
    <m/>
    <s v="DOMESTIC"/>
    <s v="BEL"/>
    <x v="2"/>
    <x v="1"/>
    <s v=" 118016042310 6U VME MPC8640D ASSY 01"/>
    <n v="3"/>
    <m/>
    <n v="3"/>
    <n v="3"/>
    <n v="432049"/>
    <m/>
    <x v="0"/>
    <m/>
    <m/>
    <n v="0"/>
    <n v="0"/>
    <x v="0"/>
    <n v="1296147"/>
    <n v="0"/>
    <n v="1296147"/>
    <x v="0"/>
    <m/>
    <n v="1296147"/>
    <m/>
    <m/>
    <m/>
    <m/>
    <m/>
    <m/>
    <m/>
    <m/>
  </r>
  <r>
    <n v="4000495354"/>
    <d v="2024-11-25T00:00:00"/>
    <x v="0"/>
    <d v="2027-08-12T00:00:00"/>
    <e v="#REF!"/>
    <e v="#REF!"/>
    <s v="Public"/>
    <e v="#REF!"/>
    <e v="#REF!"/>
    <n v="124.72"/>
    <s v="TK"/>
    <s v="NEW"/>
    <s v="ZPJ24251009"/>
    <n v="0"/>
    <n v="3"/>
    <s v="ZFG00001554"/>
    <n v="25100069"/>
    <s v="DOMESTIC"/>
    <s v="BEL"/>
    <x v="5"/>
    <x v="1"/>
    <s v="170300602264AA FILTER BOARD ASSY"/>
    <n v="25"/>
    <m/>
    <n v="25"/>
    <n v="25"/>
    <n v="31260"/>
    <m/>
    <x v="0"/>
    <m/>
    <m/>
    <n v="0"/>
    <n v="0"/>
    <x v="0"/>
    <n v="781500"/>
    <n v="0"/>
    <n v="781500"/>
    <x v="0"/>
    <m/>
    <n v="781500"/>
    <m/>
    <m/>
    <m/>
    <m/>
    <m/>
    <m/>
    <m/>
    <m/>
  </r>
  <r>
    <n v="4000569271"/>
    <d v="2025-09-18T00:00:00"/>
    <x v="0"/>
    <d v="2025-12-11T00:00:00"/>
    <e v="#REF!"/>
    <e v="#REF!"/>
    <s v="Public"/>
    <e v="#REF!"/>
    <e v="#REF!"/>
    <n v="12"/>
    <s v="TK/CH"/>
    <s v="NEW"/>
    <s v="YET TO RECEIVE"/>
    <n v="0"/>
    <n v="3"/>
    <m/>
    <m/>
    <s v="DOMESTIC"/>
    <s v="BEL"/>
    <x v="5"/>
    <x v="1"/>
    <s v="170001036485 PU-MC Arinc Video Cable"/>
    <n v="3"/>
    <m/>
    <n v="3"/>
    <n v="3"/>
    <n v="216200"/>
    <m/>
    <x v="0"/>
    <m/>
    <m/>
    <n v="0"/>
    <n v="0"/>
    <x v="0"/>
    <n v="648600"/>
    <n v="0"/>
    <n v="648600"/>
    <x v="0"/>
    <m/>
    <n v="648600"/>
    <m/>
    <m/>
    <m/>
    <m/>
    <m/>
    <m/>
    <m/>
    <m/>
  </r>
  <r>
    <n v="4000587623"/>
    <d v="2026-01-06T00:00:00"/>
    <x v="0"/>
    <d v="2026-05-12T00:00:00"/>
    <e v="#REF!"/>
    <e v="#REF!"/>
    <s v="Public"/>
    <e v="#REF!"/>
    <e v="#REF!"/>
    <n v="18"/>
    <s v="TK"/>
    <s v="NEW"/>
    <s v="ZPSU252600256"/>
    <n v="0"/>
    <n v="3"/>
    <m/>
    <m/>
    <s v="DOMESTIC"/>
    <s v="BEL"/>
    <x v="2"/>
    <x v="1"/>
    <s v="143034090250 BACKPLANE FOR MK-XIIA INTERROGATOR 02"/>
    <n v="6"/>
    <m/>
    <n v="6"/>
    <n v="6"/>
    <n v="72421"/>
    <m/>
    <x v="0"/>
    <m/>
    <m/>
    <n v="0"/>
    <n v="0"/>
    <x v="0"/>
    <n v="434526"/>
    <n v="0"/>
    <n v="434526"/>
    <x v="0"/>
    <m/>
    <n v="434526"/>
    <m/>
    <m/>
    <m/>
    <m/>
    <m/>
    <m/>
    <m/>
    <m/>
  </r>
  <r>
    <s v="IN5310-P030485"/>
    <d v="2025-12-24T00:00:00"/>
    <x v="0"/>
    <d v="2026-01-14T00:00:00"/>
    <e v="#REF!"/>
    <s v="DELIVERED"/>
    <s v="Private"/>
    <e v="#REF!"/>
    <e v="#REF!"/>
    <n v="3"/>
    <s v="COMP/ASSY"/>
    <s v="NEW"/>
    <s v="ZPJ252601304"/>
    <n v="0"/>
    <n v="3"/>
    <s v="ZFG00002630"/>
    <n v="25201053"/>
    <s v="DOMESTIC"/>
    <s v="SANDISK"/>
    <x v="23"/>
    <x v="4"/>
    <s v="ZE07-001666_REVA-POPULATED PCB"/>
    <n v="2"/>
    <n v="2"/>
    <n v="0"/>
    <n v="0"/>
    <n v="6759.46"/>
    <m/>
    <x v="4"/>
    <d v="2026-04-25T00:00:00"/>
    <s v="ZKSID2627-0080"/>
    <n v="13518.92"/>
    <n v="0"/>
    <x v="55"/>
    <n v="0"/>
    <n v="0"/>
    <n v="0"/>
    <x v="1"/>
    <s v="DELIVERED"/>
    <n v="13518.92"/>
    <s v="LINE_01"/>
    <s v="YES"/>
    <s v="YES"/>
    <s v="NO"/>
    <m/>
    <s v="NO"/>
    <s v="NO"/>
    <s v="NO"/>
  </r>
  <r>
    <n v="4000568486"/>
    <d v="2025-09-17T00:00:00"/>
    <x v="0"/>
    <d v="2026-10-15T00:00:00"/>
    <e v="#REF!"/>
    <e v="#REF!"/>
    <s v="Public"/>
    <e v="#REF!"/>
    <n v="2025"/>
    <n v="56"/>
    <s v="TK"/>
    <s v="REPEAT"/>
    <s v="ZPJ24251258"/>
    <n v="0"/>
    <n v="3"/>
    <s v="ZFG00001592"/>
    <n v="25100439"/>
    <s v="DOMESTIC"/>
    <s v="BEL"/>
    <x v="5"/>
    <x v="1"/>
    <s v="170300604204 SIGNAL PROCESSING BOARD"/>
    <n v="71"/>
    <m/>
    <n v="71"/>
    <n v="71"/>
    <n v="114326.14"/>
    <m/>
    <x v="0"/>
    <m/>
    <m/>
    <n v="0"/>
    <n v="0"/>
    <x v="0"/>
    <n v="8117155.9400000004"/>
    <n v="0"/>
    <n v="8117155.9400000004"/>
    <x v="0"/>
    <m/>
    <n v="8117155.9400000004"/>
    <m/>
    <m/>
    <m/>
    <m/>
    <m/>
    <m/>
    <m/>
    <m/>
  </r>
  <r>
    <n v="4000572001"/>
    <d v="2025-10-08T00:00:00"/>
    <x v="0"/>
    <d v="2026-02-02T00:00:00"/>
    <e v="#REF!"/>
    <e v="#REF!"/>
    <s v="Public"/>
    <e v="#REF!"/>
    <e v="#REF!"/>
    <n v="16.8"/>
    <s v="TK"/>
    <s v="NEW"/>
    <s v="ZPSU252600102"/>
    <n v="0"/>
    <n v="3"/>
    <s v="ZFG0000217"/>
    <m/>
    <s v="DOMESTIC"/>
    <s v="BEL"/>
    <x v="2"/>
    <x v="1"/>
    <s v="118016042310 6U VME MPC8640D ASSY 01"/>
    <n v="10"/>
    <m/>
    <n v="10"/>
    <n v="10"/>
    <n v="371823"/>
    <m/>
    <x v="0"/>
    <m/>
    <m/>
    <n v="0"/>
    <n v="0"/>
    <x v="0"/>
    <n v="3718230"/>
    <n v="0"/>
    <n v="3718230"/>
    <x v="0"/>
    <m/>
    <n v="3718230"/>
    <m/>
    <m/>
    <m/>
    <m/>
    <m/>
    <m/>
    <m/>
    <m/>
  </r>
  <r>
    <n v="4520433239"/>
    <d v="2025-12-03T00:00:00"/>
    <x v="1"/>
    <d v="2026-01-14T00:00:00"/>
    <e v="#REF!"/>
    <s v="DELIVERED"/>
    <s v="Private"/>
    <e v="#REF!"/>
    <e v="#REF!"/>
    <n v="6"/>
    <s v="COMP/ASSY"/>
    <s v="REPEAT"/>
    <s v="ZPMW252600100"/>
    <n v="1"/>
    <n v="1"/>
    <s v="ZFG00002531"/>
    <n v="25100890"/>
    <s v="EXPORT"/>
    <s v="INFINEON"/>
    <x v="29"/>
    <x v="4"/>
    <s v="PSB3BASE1-BASE BOARD _AUTO POPULATED PCB"/>
    <n v="650"/>
    <n v="300"/>
    <n v="350"/>
    <n v="0"/>
    <m/>
    <n v="47.41"/>
    <x v="4"/>
    <d v="2026-04-22T00:00:00"/>
    <s v="ZBSIE2627-0008"/>
    <n v="0"/>
    <n v="1223177.9999999998"/>
    <x v="56"/>
    <n v="0"/>
    <n v="0"/>
    <n v="0"/>
    <x v="1"/>
    <s v="DELIVERED"/>
    <n v="1223177.9999999998"/>
    <s v="LINE_01"/>
    <m/>
    <m/>
    <m/>
    <m/>
    <m/>
    <m/>
    <m/>
  </r>
  <r>
    <n v="4520433239"/>
    <d v="2025-12-03T00:00:00"/>
    <x v="1"/>
    <d v="2026-01-14T00:00:00"/>
    <e v="#REF!"/>
    <e v="#REF!"/>
    <s v="Private"/>
    <e v="#REF!"/>
    <e v="#REF!"/>
    <n v="6"/>
    <s v="COMP/ASSY"/>
    <s v="REPEAT"/>
    <s v="ZPMW252600100"/>
    <n v="1"/>
    <n v="1"/>
    <m/>
    <m/>
    <s v="EXPORT"/>
    <s v="INFINEON"/>
    <x v="29"/>
    <x v="4"/>
    <s v="PSB3BASE1-BASE BOARD _AUTO POPULATED PCB"/>
    <n v="350"/>
    <m/>
    <n v="350"/>
    <n v="350"/>
    <m/>
    <n v="47.41"/>
    <x v="0"/>
    <m/>
    <m/>
    <n v="0"/>
    <n v="0"/>
    <x v="0"/>
    <n v="0"/>
    <n v="1427041"/>
    <n v="1427041"/>
    <x v="5"/>
    <s v="Boards are packing Completed Waiting for AM Confirmation "/>
    <n v="1427041"/>
    <s v="LINE_01"/>
    <s v="YES"/>
    <m/>
    <m/>
    <m/>
    <m/>
    <m/>
    <m/>
  </r>
  <r>
    <n v="25017140"/>
    <d v="2025-11-17T00:00:00"/>
    <x v="0"/>
    <d v="2026-01-26T00:00:00"/>
    <e v="#REF!"/>
    <e v="#REF!"/>
    <s v="Private"/>
    <e v="#REF!"/>
    <e v="#REF!"/>
    <n v="10"/>
    <s v="TK"/>
    <s v="NEW"/>
    <s v="ZPJ2526001102"/>
    <n v="0"/>
    <n v="3"/>
    <m/>
    <m/>
    <s v="DOMESTIC"/>
    <s v="IDEX"/>
    <x v="22"/>
    <x v="0"/>
    <s v="M211129_MSBV4-POPULATED PCB"/>
    <n v="400"/>
    <m/>
    <n v="400"/>
    <n v="400"/>
    <n v="5263"/>
    <m/>
    <x v="0"/>
    <m/>
    <m/>
    <n v="0"/>
    <n v="0"/>
    <x v="0"/>
    <n v="2105200"/>
    <n v="0"/>
    <n v="2105200"/>
    <x v="0"/>
    <m/>
    <n v="2105200"/>
    <m/>
    <m/>
    <m/>
    <m/>
    <m/>
    <m/>
    <m/>
    <m/>
  </r>
  <r>
    <n v="25017140"/>
    <d v="2025-11-17T00:00:00"/>
    <x v="0"/>
    <d v="2026-01-26T00:00:00"/>
    <e v="#REF!"/>
    <e v="#REF!"/>
    <s v="Private"/>
    <e v="#REF!"/>
    <e v="#REF!"/>
    <n v="10"/>
    <s v="TK"/>
    <s v="NEW"/>
    <s v="ZPJ2526001102"/>
    <n v="0"/>
    <n v="3"/>
    <m/>
    <m/>
    <s v="DOMESTIC"/>
    <s v="IDEX"/>
    <x v="22"/>
    <x v="0"/>
    <s v="M211129_MSBV4-POPULATED PCB"/>
    <n v="50"/>
    <m/>
    <n v="50"/>
    <n v="50"/>
    <n v="5263"/>
    <m/>
    <x v="0"/>
    <m/>
    <m/>
    <n v="0"/>
    <n v="0"/>
    <x v="0"/>
    <n v="263150"/>
    <n v="0"/>
    <n v="263150"/>
    <x v="0"/>
    <m/>
    <n v="263150"/>
    <s v="LINE_02"/>
    <m/>
    <m/>
    <m/>
    <m/>
    <m/>
    <m/>
    <m/>
  </r>
  <r>
    <n v="25017140"/>
    <d v="2025-11-17T00:00:00"/>
    <x v="0"/>
    <d v="2026-01-26T00:00:00"/>
    <e v="#REF!"/>
    <e v="#REF!"/>
    <s v="Private"/>
    <e v="#REF!"/>
    <e v="#REF!"/>
    <n v="10"/>
    <s v="TK"/>
    <s v="NEW"/>
    <s v="ZPJ2526001102"/>
    <n v="0"/>
    <n v="3"/>
    <m/>
    <m/>
    <s v="DOMESTIC"/>
    <s v="IDEX"/>
    <x v="22"/>
    <x v="0"/>
    <s v="M211129_MSBV4-POPULATED PCB"/>
    <n v="50"/>
    <m/>
    <n v="50"/>
    <n v="50"/>
    <n v="5263"/>
    <m/>
    <x v="0"/>
    <m/>
    <m/>
    <n v="0"/>
    <n v="0"/>
    <x v="0"/>
    <n v="263150"/>
    <n v="0"/>
    <n v="263150"/>
    <x v="0"/>
    <m/>
    <n v="263150"/>
    <s v="LINE_02"/>
    <m/>
    <m/>
    <m/>
    <m/>
    <m/>
    <m/>
    <m/>
  </r>
  <r>
    <n v="4000569193"/>
    <d v="2025-09-24T00:00:00"/>
    <x v="0"/>
    <d v="2026-10-31T00:00:00"/>
    <e v="#REF!"/>
    <s v="DELIVERED"/>
    <s v="Public"/>
    <e v="#REF!"/>
    <e v="#REF!"/>
    <n v="57.5"/>
    <s v="TK"/>
    <s v="NEW"/>
    <s v="ZPSU252600125"/>
    <n v="0"/>
    <n v="3"/>
    <s v="ZFG00002257"/>
    <n v="25100470"/>
    <s v="DOMESTIC"/>
    <s v="BEL"/>
    <x v="5"/>
    <x v="1"/>
    <s v="170300611964 POWER SUPPLY BOARD ASSY 01"/>
    <n v="18"/>
    <n v="3"/>
    <n v="15"/>
    <n v="0"/>
    <n v="35124"/>
    <m/>
    <x v="4"/>
    <d v="2026-04-25T00:00:00"/>
    <s v="ZBSID2627-0083"/>
    <n v="105372"/>
    <n v="0"/>
    <x v="57"/>
    <n v="0"/>
    <n v="0"/>
    <n v="0"/>
    <x v="1"/>
    <s v="DELIVERED"/>
    <n v="105372"/>
    <s v="LINE_02"/>
    <s v="YES"/>
    <s v="NO"/>
    <s v="NO"/>
    <m/>
    <s v="NO"/>
    <s v="NO"/>
    <s v="NO"/>
  </r>
  <r>
    <n v="4000569193"/>
    <d v="2025-09-24T00:00:00"/>
    <x v="0"/>
    <d v="2026-10-31T00:00:00"/>
    <e v="#REF!"/>
    <s v="DELIVERED"/>
    <s v="Public"/>
    <e v="#REF!"/>
    <e v="#REF!"/>
    <n v="57.5"/>
    <s v="TK"/>
    <s v="NEW"/>
    <s v="ZPSU252600125"/>
    <n v="0"/>
    <n v="3"/>
    <s v="ZFG00002257"/>
    <n v="25100470"/>
    <s v="DOMESTIC"/>
    <s v="BEL"/>
    <x v="5"/>
    <x v="1"/>
    <s v="170300611964 POWER SUPPLY BOARD ASSY 01"/>
    <n v="15"/>
    <n v="10"/>
    <n v="5"/>
    <n v="0"/>
    <n v="35124"/>
    <m/>
    <x v="4"/>
    <d v="2026-04-27T00:00:00"/>
    <s v="ZBSID2627-0087"/>
    <n v="351240"/>
    <n v="0"/>
    <x v="58"/>
    <n v="0"/>
    <n v="0"/>
    <n v="0"/>
    <x v="1"/>
    <s v="DELIVERED"/>
    <n v="351240"/>
    <s v="LINE_02"/>
    <s v="YES"/>
    <s v="NO"/>
    <s v="NO"/>
    <m/>
    <s v="NO"/>
    <s v="NO"/>
    <s v="NO"/>
  </r>
  <r>
    <n v="4000569193"/>
    <d v="2025-09-24T00:00:00"/>
    <x v="0"/>
    <d v="2026-10-31T00:00:00"/>
    <e v="#REF!"/>
    <s v="DELIVERED"/>
    <s v="Public"/>
    <e v="#REF!"/>
    <e v="#REF!"/>
    <n v="57.5"/>
    <s v="TK"/>
    <s v="NEW"/>
    <s v="ZPSU252600125"/>
    <n v="0"/>
    <n v="3"/>
    <s v="ZFG00002257"/>
    <n v="25100470"/>
    <s v="DOMESTIC"/>
    <s v="BEL"/>
    <x v="5"/>
    <x v="1"/>
    <s v="170300611964 POWER SUPPLY BOARD ASSY 01"/>
    <n v="5"/>
    <n v="2"/>
    <n v="3"/>
    <n v="0"/>
    <n v="35124"/>
    <m/>
    <x v="1"/>
    <d v="2026-05-22T00:00:00"/>
    <s v="ZBSID2627-0167"/>
    <n v="70248"/>
    <n v="0"/>
    <x v="59"/>
    <n v="0"/>
    <n v="0"/>
    <n v="0"/>
    <x v="1"/>
    <s v="DELIVERED"/>
    <n v="70248"/>
    <s v="LINE_02"/>
    <s v="YES"/>
    <s v="NO"/>
    <s v="NO"/>
    <m/>
    <s v="NO"/>
    <s v="NO"/>
    <s v="NO"/>
  </r>
  <r>
    <n v="4000569193"/>
    <d v="2025-09-24T00:00:00"/>
    <x v="0"/>
    <d v="2026-10-31T00:00:00"/>
    <e v="#REF!"/>
    <e v="#REF!"/>
    <s v="Public"/>
    <e v="#REF!"/>
    <e v="#REF!"/>
    <n v="57.5"/>
    <s v="TK"/>
    <s v="NEW"/>
    <s v="ZPSU252600125"/>
    <n v="0"/>
    <n v="3"/>
    <s v="ZFG00002257"/>
    <n v="25100470"/>
    <s v="DOMESTIC"/>
    <s v="BEL"/>
    <x v="5"/>
    <x v="1"/>
    <s v="170300611964 POWER SUPPLY BOARD ASSY 01"/>
    <n v="3"/>
    <m/>
    <n v="3"/>
    <n v="3"/>
    <n v="35124"/>
    <m/>
    <x v="0"/>
    <m/>
    <m/>
    <n v="0"/>
    <n v="0"/>
    <x v="0"/>
    <n v="105372"/>
    <n v="0"/>
    <n v="105372"/>
    <x v="4"/>
    <s v="Testing  fail"/>
    <n v="105372"/>
    <s v="LINE_02"/>
    <s v="YES"/>
    <s v="NO"/>
    <s v="NO"/>
    <m/>
    <s v="NO"/>
    <s v="NO"/>
    <s v="NO"/>
  </r>
  <r>
    <n v="645000035"/>
    <d v="2025-09-18T00:00:00"/>
    <x v="1"/>
    <d v="2025-10-23T00:00:00"/>
    <e v="#REF!"/>
    <s v="DELIVERED"/>
    <s v="Private"/>
    <e v="#REF!"/>
    <e v="#REF!"/>
    <n v="5"/>
    <s v="TK"/>
    <s v="NEW"/>
    <s v="ZPMW252600070-03"/>
    <n v="0"/>
    <n v="3"/>
    <s v="ZFG00002350"/>
    <n v="25200949"/>
    <s v="EXPORT"/>
    <s v="MICROCHIP"/>
    <x v="31"/>
    <x v="4"/>
    <s v="EV29L76A - MEC1621 POPULATED PCB"/>
    <n v="25"/>
    <n v="25"/>
    <n v="0"/>
    <n v="0"/>
    <m/>
    <n v="117.58"/>
    <x v="1"/>
    <d v="2026-05-15T00:00:00"/>
    <s v="ZKSIE2627-0008"/>
    <n v="0"/>
    <n v="252797"/>
    <x v="60"/>
    <n v="0"/>
    <n v="0"/>
    <n v="0"/>
    <x v="1"/>
    <s v="DELIVERED"/>
    <n v="252797"/>
    <s v="LINE_02"/>
    <s v="YES"/>
    <s v="NO"/>
    <s v="NO"/>
    <m/>
    <s v="NO"/>
    <s v="NO"/>
    <s v="NO"/>
  </r>
  <r>
    <n v="645000035"/>
    <d v="2025-09-18T00:00:00"/>
    <x v="1"/>
    <d v="2025-10-23T00:00:00"/>
    <e v="#REF!"/>
    <s v="DELIVERED"/>
    <s v="Private"/>
    <e v="#REF!"/>
    <e v="#REF!"/>
    <n v="5"/>
    <s v="TK"/>
    <s v="NEW"/>
    <s v="ZPMW252600070-03"/>
    <n v="0"/>
    <n v="3"/>
    <s v="ZFG00002350"/>
    <n v="25200949"/>
    <s v="EXPORT"/>
    <s v="MICROCHIP"/>
    <x v="31"/>
    <x v="4"/>
    <s v="EV29L76A - MEC1621 POPULATED PCB"/>
    <n v="5"/>
    <n v="5"/>
    <n v="0"/>
    <n v="0"/>
    <m/>
    <n v="117.58"/>
    <x v="1"/>
    <d v="2026-05-15T00:00:00"/>
    <s v="ZKSIE2627-0009"/>
    <n v="0"/>
    <n v="50559.4"/>
    <x v="61"/>
    <n v="0"/>
    <n v="0"/>
    <n v="0"/>
    <x v="1"/>
    <s v="DELIVERED"/>
    <n v="50559.4"/>
    <s v="LINE_02"/>
    <s v="YES"/>
    <s v="NO"/>
    <s v="NO"/>
    <m/>
    <s v="NO"/>
    <s v="NO"/>
    <s v="NO"/>
  </r>
  <r>
    <n v="4300034813"/>
    <d v="2025-06-20T00:00:00"/>
    <x v="0"/>
    <d v="2026-01-16T00:00:00"/>
    <e v="#REF!"/>
    <e v="#REF!"/>
    <s v="Public"/>
    <e v="#REF!"/>
    <e v="#REF!"/>
    <n v="30"/>
    <s v="TK"/>
    <s v="NEW"/>
    <s v="ZPSU252600052"/>
    <n v="0"/>
    <n v="3"/>
    <s v="ZFG00001981"/>
    <n v="25100259"/>
    <s v="DOMESTIC"/>
    <s v="BEL"/>
    <x v="8"/>
    <x v="1"/>
    <s v="112360195119AB AK630 CNTL U1 21"/>
    <n v="1"/>
    <m/>
    <n v="1"/>
    <n v="1"/>
    <n v="232492"/>
    <m/>
    <x v="0"/>
    <m/>
    <m/>
    <n v="0"/>
    <n v="0"/>
    <x v="0"/>
    <n v="232492"/>
    <n v="0"/>
    <n v="232492"/>
    <x v="2"/>
    <s v="SMT Process loss "/>
    <n v="232492"/>
    <s v="LINE_02"/>
    <s v="YES"/>
    <s v="NO"/>
    <s v="NO"/>
    <m/>
    <s v="NO"/>
    <s v="YES"/>
    <s v="NO"/>
  </r>
  <r>
    <s v="PODR / 6100359"/>
    <d v="2025-08-21T00:00:00"/>
    <x v="0"/>
    <d v="2026-08-01T00:00:00"/>
    <e v="#REF!"/>
    <s v="DELIVERED"/>
    <s v="Public"/>
    <e v="#REF!"/>
    <e v="#REF!"/>
    <n v="48"/>
    <s v="TK"/>
    <s v="NEW"/>
    <s v="ZPJ252600676"/>
    <n v="0"/>
    <n v="3"/>
    <s v="ZFG00002184"/>
    <n v="25200552"/>
    <s v="DOMESTIC"/>
    <s v="VISTA"/>
    <x v="15"/>
    <x v="0"/>
    <s v="INTERFACE PCB"/>
    <n v="2"/>
    <n v="2"/>
    <n v="0"/>
    <n v="0"/>
    <n v="23573.5"/>
    <m/>
    <x v="1"/>
    <d v="2026-05-19T00:00:00"/>
    <s v="ZKSID2627-0171"/>
    <n v="47147"/>
    <n v="0"/>
    <x v="62"/>
    <n v="0"/>
    <n v="0"/>
    <n v="0"/>
    <x v="1"/>
    <s v="DELIVERED"/>
    <n v="47147"/>
    <s v="LINE_02"/>
    <s v="YES"/>
    <s v="NO"/>
    <s v="NO"/>
    <s v="YES"/>
    <s v="NO"/>
    <s v="YES"/>
    <s v="NO"/>
  </r>
  <r>
    <n v="4000541241"/>
    <d v="2025-06-18T00:00:00"/>
    <x v="0"/>
    <d v="2026-02-10T00:00:00"/>
    <e v="#REF!"/>
    <s v="DELIVERED"/>
    <s v="Public"/>
    <e v="#REF!"/>
    <e v="#REF!"/>
    <n v="34"/>
    <s v="TK"/>
    <s v="NEW"/>
    <s v="ZPSU252600048"/>
    <n v="0"/>
    <n v="3"/>
    <s v="ZFG00001979"/>
    <n v="25200294"/>
    <s v="DOMESTIC"/>
    <s v="BEL"/>
    <x v="3"/>
    <x v="1"/>
    <s v="175300205558 PCB ASSY-CU INTERFACE CARD(FH155-8CH) 07"/>
    <n v="2"/>
    <n v="2"/>
    <n v="0"/>
    <n v="0"/>
    <n v="87704"/>
    <m/>
    <x v="1"/>
    <d v="2026-05-15T00:00:00"/>
    <s v="ZKSID2627-0158"/>
    <n v="175408"/>
    <n v="0"/>
    <x v="63"/>
    <n v="0"/>
    <n v="0"/>
    <n v="0"/>
    <x v="1"/>
    <s v="DELIVERED"/>
    <n v="175408"/>
    <s v="LINE_02"/>
    <s v="YES"/>
    <s v="NO"/>
    <s v="NO"/>
    <s v="NO"/>
    <s v="NO"/>
    <s v="NO"/>
    <s v="NO"/>
  </r>
  <r>
    <n v="4000495354"/>
    <d v="2024-11-25T00:00:00"/>
    <x v="0"/>
    <d v="2027-08-12T00:00:00"/>
    <e v="#REF!"/>
    <e v="#REF!"/>
    <s v="Public"/>
    <e v="#REF!"/>
    <e v="#REF!"/>
    <n v="133.44"/>
    <s v="TK"/>
    <s v="NEW"/>
    <s v="ZPJ24251009"/>
    <n v="0"/>
    <n v="3"/>
    <s v="ZFG00001554"/>
    <n v="25100069"/>
    <s v="DOMESTIC"/>
    <s v="BEL"/>
    <x v="5"/>
    <x v="1"/>
    <s v="170300602264AA FILTER BOARD ASSY"/>
    <n v="25"/>
    <m/>
    <n v="25"/>
    <n v="25"/>
    <n v="31260"/>
    <m/>
    <x v="0"/>
    <m/>
    <m/>
    <n v="0"/>
    <n v="0"/>
    <x v="0"/>
    <n v="781500"/>
    <n v="0"/>
    <n v="781500"/>
    <x v="0"/>
    <m/>
    <n v="781500"/>
    <m/>
    <m/>
    <m/>
    <m/>
    <m/>
    <m/>
    <m/>
    <m/>
  </r>
  <r>
    <n v="4000586605"/>
    <d v="2025-12-15T00:00:00"/>
    <x v="0"/>
    <d v="2026-07-27T00:00:00"/>
    <e v="#REF!"/>
    <e v="#REF!"/>
    <s v="Public"/>
    <e v="#REF!"/>
    <e v="#REF!"/>
    <n v="32"/>
    <s v="TK"/>
    <s v="NEW"/>
    <s v="ZPSU252600220"/>
    <n v="0"/>
    <n v="3"/>
    <m/>
    <m/>
    <s v="DOMESTIC"/>
    <s v="BEL"/>
    <x v="3"/>
    <x v="1"/>
    <s v="175300601027 SERVO AMPLIFIER CARD 03"/>
    <n v="5"/>
    <m/>
    <n v="5"/>
    <n v="5"/>
    <n v="132181"/>
    <m/>
    <x v="0"/>
    <m/>
    <m/>
    <n v="0"/>
    <n v="0"/>
    <x v="0"/>
    <n v="660905"/>
    <n v="0"/>
    <n v="660905"/>
    <x v="0"/>
    <m/>
    <n v="660905"/>
    <m/>
    <m/>
    <m/>
    <m/>
    <m/>
    <m/>
    <m/>
    <m/>
  </r>
  <r>
    <n v="4000584288"/>
    <d v="2025-12-23T00:00:00"/>
    <x v="0"/>
    <d v="2026-05-12T00:00:00"/>
    <e v="#REF!"/>
    <e v="#REF!"/>
    <s v="Public"/>
    <e v="#REF!"/>
    <e v="#REF!"/>
    <n v="20"/>
    <s v="BB"/>
    <s v="REPEAT"/>
    <s v="ZPSU252600226"/>
    <n v="0"/>
    <n v="3"/>
    <m/>
    <m/>
    <s v="DOMESTIC"/>
    <s v="BEL"/>
    <x v="2"/>
    <x v="1"/>
    <s v="118000615139 LNA Module(S-Band)"/>
    <n v="5"/>
    <m/>
    <n v="5"/>
    <n v="5"/>
    <n v="121073"/>
    <m/>
    <x v="0"/>
    <m/>
    <m/>
    <n v="0"/>
    <n v="0"/>
    <x v="0"/>
    <n v="605365"/>
    <n v="0"/>
    <n v="605365"/>
    <x v="0"/>
    <m/>
    <n v="605365"/>
    <m/>
    <m/>
    <m/>
    <m/>
    <m/>
    <m/>
    <m/>
    <m/>
  </r>
  <r>
    <n v="4000495354"/>
    <d v="2024-11-25T00:00:00"/>
    <x v="0"/>
    <d v="2027-08-12T00:00:00"/>
    <e v="#REF!"/>
    <e v="#REF!"/>
    <s v="Public"/>
    <e v="#REF!"/>
    <e v="#REF!"/>
    <n v="120.29"/>
    <s v="TK"/>
    <s v="NEW"/>
    <s v="ZPJ24251009"/>
    <n v="0"/>
    <n v="3"/>
    <s v="ZFG00001554"/>
    <n v="25100069"/>
    <s v="DOMESTIC"/>
    <s v="BEL"/>
    <x v="5"/>
    <x v="1"/>
    <s v="170300602264AA FILTER BOARD ASSY"/>
    <n v="15"/>
    <m/>
    <n v="15"/>
    <n v="15"/>
    <n v="31260"/>
    <m/>
    <x v="0"/>
    <m/>
    <m/>
    <n v="0"/>
    <n v="0"/>
    <x v="0"/>
    <n v="468900"/>
    <n v="0"/>
    <n v="468900"/>
    <x v="0"/>
    <m/>
    <n v="468900"/>
    <m/>
    <m/>
    <m/>
    <m/>
    <m/>
    <m/>
    <m/>
    <m/>
  </r>
  <r>
    <n v="4000586024"/>
    <d v="2026-01-02T00:00:00"/>
    <x v="0"/>
    <d v="2026-06-05T00:00:00"/>
    <e v="#REF!"/>
    <e v="#REF!"/>
    <s v="Public"/>
    <e v="#REF!"/>
    <e v="#REF!"/>
    <n v="22"/>
    <s v="TK"/>
    <s v="NEW"/>
    <s v="ZPSU252600245"/>
    <n v="0"/>
    <n v="3"/>
    <m/>
    <m/>
    <s v="DOMESTIC"/>
    <s v="BEL"/>
    <x v="2"/>
    <x v="1"/>
    <s v="143034341286 CRYPTO I/F PCB FOR LLLWR"/>
    <n v="66"/>
    <m/>
    <n v="66"/>
    <n v="66"/>
    <n v="7070"/>
    <m/>
    <x v="0"/>
    <m/>
    <m/>
    <n v="0"/>
    <n v="0"/>
    <x v="0"/>
    <n v="466620"/>
    <n v="0"/>
    <n v="466620"/>
    <x v="0"/>
    <m/>
    <n v="466620"/>
    <m/>
    <m/>
    <m/>
    <m/>
    <m/>
    <m/>
    <m/>
    <m/>
  </r>
  <r>
    <n v="4000495354"/>
    <d v="2024-11-25T00:00:00"/>
    <x v="0"/>
    <d v="2027-08-12T00:00:00"/>
    <e v="#REF!"/>
    <e v="#REF!"/>
    <s v="Public"/>
    <e v="#REF!"/>
    <e v="#REF!"/>
    <n v="142.15"/>
    <s v="TK"/>
    <s v="NEW"/>
    <s v="ZPJ24251009"/>
    <n v="0"/>
    <n v="3"/>
    <s v="ZFG00001554"/>
    <n v="25100069"/>
    <s v="DOMESTIC"/>
    <s v="BEL"/>
    <x v="5"/>
    <x v="1"/>
    <s v="170300602264AA FILTER BOARD ASSY"/>
    <n v="14"/>
    <m/>
    <n v="14"/>
    <n v="14"/>
    <n v="31260"/>
    <m/>
    <x v="0"/>
    <m/>
    <m/>
    <n v="0"/>
    <n v="0"/>
    <x v="0"/>
    <n v="437640"/>
    <n v="0"/>
    <n v="437640"/>
    <x v="0"/>
    <m/>
    <n v="437640"/>
    <m/>
    <m/>
    <m/>
    <m/>
    <m/>
    <m/>
    <m/>
    <m/>
  </r>
  <r>
    <n v="4000532016"/>
    <d v="2025-05-06T00:00:00"/>
    <x v="0"/>
    <d v="2025-11-17T00:00:00"/>
    <e v="#REF!"/>
    <s v="DELIVERED"/>
    <s v="Public"/>
    <e v="#REF!"/>
    <e v="#REF!"/>
    <n v="28"/>
    <s v="TK"/>
    <s v="NEW"/>
    <s v="ZPSU252600017"/>
    <n v="0"/>
    <n v="3"/>
    <s v="ZFG00001859"/>
    <n v="25100154"/>
    <s v="DOMESTIC"/>
    <s v="BEL"/>
    <x v="8"/>
    <x v="1"/>
    <s v="112360160393AB PEDESTAL CONTROLLER - EOD"/>
    <n v="2"/>
    <n v="1"/>
    <n v="1"/>
    <n v="0"/>
    <n v="156110"/>
    <m/>
    <x v="1"/>
    <d v="2026-05-14T00:00:00"/>
    <s v="ZBSID2627-0142"/>
    <n v="156110"/>
    <n v="0"/>
    <x v="64"/>
    <n v="0"/>
    <n v="0"/>
    <n v="0"/>
    <x v="1"/>
    <s v="DELIVERED"/>
    <n v="156110"/>
    <s v="LINE_02"/>
    <s v="YES"/>
    <s v="NO"/>
    <s v="YES"/>
    <m/>
    <s v="NO"/>
    <s v="NO"/>
    <s v="NO"/>
  </r>
  <r>
    <n v="4000532016"/>
    <d v="2025-05-06T00:00:00"/>
    <x v="0"/>
    <d v="2025-11-17T00:00:00"/>
    <e v="#REF!"/>
    <e v="#REF!"/>
    <s v="Public"/>
    <e v="#REF!"/>
    <e v="#REF!"/>
    <n v="28"/>
    <s v="TK"/>
    <s v="NEW"/>
    <s v="ZPSU252600017"/>
    <n v="0"/>
    <n v="3"/>
    <s v="ZFG00001859"/>
    <n v="25100154"/>
    <s v="DOMESTIC"/>
    <s v="BEL"/>
    <x v="8"/>
    <x v="1"/>
    <s v="112360160393AB PEDESTAL CONTROLLER - EOD"/>
    <n v="1"/>
    <m/>
    <n v="1"/>
    <n v="1"/>
    <n v="156110"/>
    <m/>
    <x v="0"/>
    <m/>
    <m/>
    <n v="0"/>
    <n v="0"/>
    <x v="0"/>
    <n v="156110"/>
    <n v="0"/>
    <n v="156110"/>
    <x v="2"/>
    <s v="SMT Process loss "/>
    <n v="156110"/>
    <s v="LINE_02"/>
    <s v="YES"/>
    <s v="NO"/>
    <s v="YES"/>
    <m/>
    <s v="NO"/>
    <s v="NO"/>
    <s v="NO"/>
  </r>
  <r>
    <n v="4000498936"/>
    <d v="2024-12-02T00:00:00"/>
    <x v="0"/>
    <d v="2027-05-24T00:00:00"/>
    <e v="#REF!"/>
    <e v="#REF!"/>
    <s v="Public"/>
    <e v="#REF!"/>
    <e v="#REF!"/>
    <n v="129"/>
    <s v="TK"/>
    <s v="NEW"/>
    <s v="ZPJ24251050"/>
    <n v="0"/>
    <n v="3"/>
    <s v="ZFG00001556"/>
    <n v="25100064"/>
    <s v="DOMESTIC"/>
    <s v="BEL"/>
    <x v="5"/>
    <x v="1"/>
    <s v="170300606532 POWER SUPPLY BOARD ASSY"/>
    <n v="25"/>
    <m/>
    <n v="25"/>
    <n v="25"/>
    <n v="23480"/>
    <m/>
    <x v="0"/>
    <m/>
    <m/>
    <n v="0"/>
    <n v="0"/>
    <x v="0"/>
    <n v="587000"/>
    <n v="0"/>
    <n v="587000"/>
    <x v="0"/>
    <m/>
    <n v="587000"/>
    <m/>
    <m/>
    <m/>
    <m/>
    <m/>
    <m/>
    <m/>
    <m/>
  </r>
  <r>
    <n v="4000582268"/>
    <d v="2025-11-26T00:00:00"/>
    <x v="0"/>
    <d v="2026-06-10T00:00:00"/>
    <e v="#REF!"/>
    <e v="#REF!"/>
    <s v="Public"/>
    <e v="#REF!"/>
    <e v="#REF!"/>
    <n v="28"/>
    <s v="TK"/>
    <s v="REPEAT"/>
    <s v="ZPSU252600206"/>
    <n v="0"/>
    <n v="3"/>
    <m/>
    <m/>
    <s v="DOMESTIC"/>
    <s v="BEL"/>
    <x v="2"/>
    <x v="1"/>
    <s v="142001417095 Back Interface Card Assy 05"/>
    <n v="12"/>
    <m/>
    <n v="12"/>
    <n v="12"/>
    <n v="35111"/>
    <m/>
    <x v="0"/>
    <m/>
    <m/>
    <n v="0"/>
    <n v="0"/>
    <x v="0"/>
    <n v="421332"/>
    <n v="0"/>
    <n v="421332"/>
    <x v="0"/>
    <m/>
    <n v="421332"/>
    <m/>
    <m/>
    <m/>
    <m/>
    <m/>
    <m/>
    <m/>
    <m/>
  </r>
  <r>
    <n v="4000560959"/>
    <d v="2025-09-30T00:00:00"/>
    <x v="0"/>
    <d v="2026-03-31T00:00:00"/>
    <e v="#REF!"/>
    <e v="#REF!"/>
    <s v="Public"/>
    <e v="#REF!"/>
    <e v="#REF!"/>
    <n v="25.5"/>
    <s v="TK"/>
    <s v="NEW"/>
    <s v="ZPSU252600140"/>
    <n v="0"/>
    <n v="3"/>
    <s v="ZFG00002310"/>
    <n v="25200756"/>
    <s v="DOMESTIC"/>
    <s v="BEL"/>
    <x v="3"/>
    <x v="1"/>
    <s v="175000203085 P.C.B ASSY 06"/>
    <n v="22"/>
    <m/>
    <n v="22"/>
    <n v="22"/>
    <n v="16292"/>
    <m/>
    <x v="0"/>
    <m/>
    <m/>
    <n v="0"/>
    <n v="0"/>
    <x v="0"/>
    <n v="358424"/>
    <n v="0"/>
    <n v="358424"/>
    <x v="0"/>
    <m/>
    <n v="358424"/>
    <m/>
    <m/>
    <m/>
    <m/>
    <m/>
    <m/>
    <m/>
    <m/>
  </r>
  <r>
    <n v="5400065846"/>
    <d v="2025-09-02T00:00:00"/>
    <x v="0"/>
    <d v="2025-12-30T00:00:00"/>
    <e v="#REF!"/>
    <e v="#REF!"/>
    <s v="Public"/>
    <e v="#REF!"/>
    <e v="#REF!"/>
    <n v="14.2"/>
    <s v="JW"/>
    <s v="NEW"/>
    <s v="ZPJ252600852"/>
    <n v="0"/>
    <n v="3"/>
    <s v=" "/>
    <s v=" "/>
    <s v="DOMESTIC"/>
    <s v="TATA"/>
    <x v="27"/>
    <x v="1"/>
    <s v="107100001554 AKASH OC POWER SUPPLY PCB ASSEMBLY"/>
    <n v="8"/>
    <s v=" "/>
    <n v="8"/>
    <n v="8"/>
    <n v="1063"/>
    <s v=" "/>
    <x v="0"/>
    <m/>
    <s v=" "/>
    <s v=" ₹                                   -  "/>
    <s v=" ₹                                          -  "/>
    <x v="65"/>
    <n v="8504"/>
    <s v=" ₹                      -  "/>
    <n v="8504"/>
    <x v="0"/>
    <s v=" "/>
    <n v="8504"/>
    <m/>
    <m/>
    <m/>
    <m/>
    <m/>
    <m/>
    <m/>
    <m/>
  </r>
  <r>
    <n v="4520450007"/>
    <d v="2025-12-24T00:00:00"/>
    <x v="1"/>
    <d v="2026-01-21T00:00:00"/>
    <e v="#REF!"/>
    <e v="#REF!"/>
    <s v="Private"/>
    <e v="#REF!"/>
    <e v="#REF!"/>
    <n v="4"/>
    <s v="COMP/ASSY"/>
    <s v="REPEAT"/>
    <s v="ZPMW252600116"/>
    <n v="1"/>
    <n v="1"/>
    <m/>
    <m/>
    <s v="EXPORT"/>
    <s v="INFINEON"/>
    <x v="29"/>
    <x v="4"/>
    <s v="MOD-PSB3010-M2_QFN-56 M.2 CARD POPULATED PCB"/>
    <n v="530"/>
    <m/>
    <n v="530"/>
    <n v="530"/>
    <m/>
    <n v="6.21"/>
    <x v="0"/>
    <m/>
    <m/>
    <n v="0"/>
    <n v="0"/>
    <x v="0"/>
    <n v="0"/>
    <n v="283051.8"/>
    <n v="283051.8"/>
    <x v="0"/>
    <m/>
    <n v="283051.8"/>
    <m/>
    <m/>
    <m/>
    <m/>
    <m/>
    <m/>
    <m/>
    <m/>
  </r>
  <r>
    <n v="5400065846"/>
    <d v="2025-09-02T00:00:00"/>
    <x v="0"/>
    <d v="2025-12-30T00:00:00"/>
    <e v="#REF!"/>
    <e v="#REF!"/>
    <s v="Public"/>
    <e v="#REF!"/>
    <e v="#REF!"/>
    <n v="14.2"/>
    <s v="JW"/>
    <s v="NEW"/>
    <s v="ZPJ252600805"/>
    <n v="0"/>
    <n v="3"/>
    <s v="SERVICE"/>
    <m/>
    <s v="DOMESTIC"/>
    <s v="TATA"/>
    <x v="27"/>
    <x v="1"/>
    <s v="107100001462 POWER AMPLIFIER CONTROL PCB ASSY"/>
    <n v="44"/>
    <m/>
    <n v="44"/>
    <n v="44"/>
    <n v="5800"/>
    <m/>
    <x v="0"/>
    <m/>
    <m/>
    <n v="0"/>
    <n v="0"/>
    <x v="0"/>
    <n v="255200"/>
    <n v="0"/>
    <n v="255200"/>
    <x v="0"/>
    <m/>
    <n v="255200"/>
    <m/>
    <m/>
    <m/>
    <m/>
    <m/>
    <m/>
    <m/>
    <m/>
  </r>
  <r>
    <n v="4300035737"/>
    <d v="2025-12-26T00:00:00"/>
    <x v="0"/>
    <d v="2026-02-06T00:00:00"/>
    <e v="#REF!"/>
    <s v="DELIVERED"/>
    <s v="Public"/>
    <e v="#REF!"/>
    <e v="#REF!"/>
    <n v="6"/>
    <s v="JW"/>
    <s v="NEW"/>
    <s v="ZPSU252600240"/>
    <n v="0"/>
    <n v="3"/>
    <s v="SERVICE"/>
    <n v="25100755"/>
    <s v="DOMESTIC"/>
    <s v="BEL"/>
    <x v="21"/>
    <x v="1"/>
    <s v="112319377422 TTD BASED PLANK PCB ASSY - RIGHT"/>
    <n v="6"/>
    <n v="6"/>
    <n v="0"/>
    <n v="0"/>
    <n v="20573"/>
    <m/>
    <x v="1"/>
    <d v="2026-05-04T00:00:00"/>
    <s v="ZBSID2627-0121"/>
    <n v="123438"/>
    <n v="0"/>
    <x v="66"/>
    <n v="0"/>
    <n v="0"/>
    <n v="0"/>
    <x v="1"/>
    <s v="DELIVERED"/>
    <n v="123438"/>
    <s v="LINE_01"/>
    <s v="YES"/>
    <m/>
    <m/>
    <m/>
    <m/>
    <m/>
    <m/>
  </r>
  <r>
    <n v="4300035737"/>
    <d v="2025-12-26T00:00:00"/>
    <x v="0"/>
    <d v="2026-02-06T00:00:00"/>
    <e v="#REF!"/>
    <s v="DELIVERED"/>
    <s v="Public"/>
    <e v="#REF!"/>
    <e v="#REF!"/>
    <n v="6"/>
    <s v="JW"/>
    <s v="NEW"/>
    <s v="ZPSU252600240"/>
    <n v="0"/>
    <n v="3"/>
    <s v="SERVICE"/>
    <n v="25100755"/>
    <s v="DOMESTIC"/>
    <s v="BEL"/>
    <x v="21"/>
    <x v="1"/>
    <s v="112319377422 TTD BASED PLANK PCB ASSY - RIGHT"/>
    <n v="6"/>
    <n v="5"/>
    <n v="1"/>
    <n v="0"/>
    <n v="20573"/>
    <m/>
    <x v="1"/>
    <d v="2026-05-28T00:00:00"/>
    <s v="ZBSID2627-0184"/>
    <n v="102865"/>
    <n v="0"/>
    <x v="67"/>
    <n v="0"/>
    <n v="0"/>
    <n v="0"/>
    <x v="1"/>
    <s v="DELIVERED"/>
    <n v="102865"/>
    <s v="LINE_01"/>
    <s v="YES"/>
    <m/>
    <m/>
    <m/>
    <m/>
    <m/>
    <m/>
  </r>
  <r>
    <n v="4300035737"/>
    <d v="2025-12-26T00:00:00"/>
    <x v="0"/>
    <d v="2026-02-06T00:00:00"/>
    <e v="#REF!"/>
    <s v="DELIVERED"/>
    <s v="Public"/>
    <e v="#REF!"/>
    <e v="#REF!"/>
    <n v="6"/>
    <s v="JW"/>
    <s v="NEW"/>
    <s v="ZPSU252600240"/>
    <n v="0"/>
    <n v="3"/>
    <s v="SERVICE"/>
    <n v="25100755"/>
    <s v="DOMESTIC"/>
    <s v="BEL"/>
    <x v="21"/>
    <x v="1"/>
    <s v="112319377422 TTD BASED PLANK PCB ASSY - RIGHT"/>
    <n v="1"/>
    <n v="1"/>
    <n v="0"/>
    <n v="0"/>
    <n v="20573"/>
    <m/>
    <x v="2"/>
    <d v="2026-06-03T00:00:00"/>
    <s v="ZBSID2627-0217"/>
    <n v="20573"/>
    <n v="0"/>
    <x v="68"/>
    <n v="0"/>
    <n v="0"/>
    <n v="0"/>
    <x v="1"/>
    <s v="DELIVERED"/>
    <n v="20573"/>
    <s v="LINE_01"/>
    <s v="YES"/>
    <m/>
    <m/>
    <m/>
    <m/>
    <m/>
    <m/>
  </r>
  <r>
    <n v="4300035850"/>
    <d v="2025-12-27T00:00:00"/>
    <x v="0"/>
    <d v="2026-01-31T00:00:00"/>
    <e v="#REF!"/>
    <s v="DELIVERED"/>
    <s v="Public"/>
    <e v="#REF!"/>
    <e v="#REF!"/>
    <n v="5"/>
    <s v="JW"/>
    <s v="NEW"/>
    <s v="ZPSU252600241"/>
    <n v="0"/>
    <n v="3"/>
    <s v="SERVICE"/>
    <n v="25100754"/>
    <s v="DOMESTIC"/>
    <s v="BEL"/>
    <x v="21"/>
    <x v="1"/>
    <s v="112319378004 TTD BASED PLANK PCB ASSY - LEFT"/>
    <n v="4"/>
    <n v="3"/>
    <n v="1"/>
    <n v="0"/>
    <n v="20485"/>
    <m/>
    <x v="2"/>
    <d v="2026-06-11T00:00:00"/>
    <s v="ZBSID2627-0247"/>
    <n v="61455"/>
    <n v="0"/>
    <x v="69"/>
    <n v="0"/>
    <n v="0"/>
    <n v="0"/>
    <x v="1"/>
    <s v="DELIVERED"/>
    <n v="61455"/>
    <s v="LINE_01"/>
    <m/>
    <m/>
    <m/>
    <m/>
    <m/>
    <m/>
    <m/>
  </r>
  <r>
    <n v="4300035850"/>
    <d v="2025-12-27T00:00:00"/>
    <x v="0"/>
    <d v="2026-01-31T00:00:00"/>
    <e v="#REF!"/>
    <e v="#REF!"/>
    <s v="Public"/>
    <e v="#REF!"/>
    <e v="#REF!"/>
    <n v="5"/>
    <s v="JW"/>
    <s v="NEW"/>
    <s v="ZPSU252600241"/>
    <n v="0"/>
    <n v="3"/>
    <s v="SERVICE"/>
    <n v="25100754"/>
    <s v="DOMESTIC"/>
    <s v="BEL"/>
    <x v="21"/>
    <x v="1"/>
    <s v="112319378004 TTD BASED PLANK PCB ASSY - LEFT"/>
    <n v="1"/>
    <m/>
    <n v="1"/>
    <n v="1"/>
    <n v="20485"/>
    <m/>
    <x v="0"/>
    <m/>
    <m/>
    <n v="0"/>
    <n v="0"/>
    <x v="0"/>
    <n v="20485"/>
    <n v="0"/>
    <n v="20485"/>
    <x v="0"/>
    <m/>
    <n v="20485"/>
    <m/>
    <m/>
    <m/>
    <m/>
    <m/>
    <m/>
    <m/>
    <m/>
  </r>
  <r>
    <n v="4300035850"/>
    <d v="2025-12-27T00:00:00"/>
    <x v="0"/>
    <d v="2026-01-31T00:00:00"/>
    <e v="#REF!"/>
    <s v="DELIVERED"/>
    <s v="Public"/>
    <e v="#REF!"/>
    <e v="#REF!"/>
    <n v="5"/>
    <s v="JW"/>
    <s v="NEW"/>
    <s v="ZPSU252600241"/>
    <n v="0"/>
    <n v="3"/>
    <s v="SERVICE"/>
    <n v="25100754"/>
    <s v="DOMESTIC"/>
    <s v="BEL"/>
    <x v="21"/>
    <x v="1"/>
    <s v="112319378004 TTD BASED PLANK PCB ASSY - LEFT"/>
    <n v="8"/>
    <n v="5"/>
    <n v="3"/>
    <n v="0"/>
    <n v="20485"/>
    <m/>
    <x v="4"/>
    <d v="2026-04-30T00:00:00"/>
    <s v="ZBSID2627-0118"/>
    <n v="102425"/>
    <n v="0"/>
    <x v="70"/>
    <n v="0"/>
    <n v="0"/>
    <n v="0"/>
    <x v="1"/>
    <s v="DELIVERED"/>
    <n v="102425"/>
    <s v="LINE_01"/>
    <m/>
    <m/>
    <m/>
    <m/>
    <m/>
    <m/>
    <m/>
  </r>
  <r>
    <n v="4300035850"/>
    <d v="2025-12-27T00:00:00"/>
    <x v="0"/>
    <d v="2026-01-31T00:00:00"/>
    <e v="#REF!"/>
    <s v="DELIVERED"/>
    <s v="Public"/>
    <e v="#REF!"/>
    <e v="#REF!"/>
    <n v="5"/>
    <s v="JW"/>
    <s v="NEW"/>
    <s v="ZPSU252600241"/>
    <n v="0"/>
    <n v="3"/>
    <s v="SERVICE"/>
    <n v="25100754"/>
    <s v="DOMESTIC"/>
    <s v="BEL"/>
    <x v="21"/>
    <x v="1"/>
    <s v="112319378004 TTD BASED PLANK PCB ASSY - LEFT"/>
    <n v="3"/>
    <n v="3"/>
    <n v="0"/>
    <n v="0"/>
    <n v="20485"/>
    <m/>
    <x v="1"/>
    <d v="2026-05-04T00:00:00"/>
    <s v="ZBSID2627-0119"/>
    <n v="61455"/>
    <n v="0"/>
    <x v="69"/>
    <n v="0"/>
    <n v="0"/>
    <n v="0"/>
    <x v="1"/>
    <s v="DELIVERED"/>
    <n v="61455"/>
    <s v="LINE_01"/>
    <m/>
    <m/>
    <m/>
    <m/>
    <m/>
    <m/>
    <m/>
  </r>
  <r>
    <n v="4000568996"/>
    <d v="2025-09-25T00:00:00"/>
    <x v="0"/>
    <d v="2026-03-26T00:00:00"/>
    <e v="#REF!"/>
    <e v="#REF!"/>
    <s v="Public"/>
    <e v="#REF!"/>
    <e v="#REF!"/>
    <n v="26"/>
    <s v="TK"/>
    <s v="NEW"/>
    <s v="ZPSU252600131"/>
    <n v="0"/>
    <n v="3"/>
    <m/>
    <m/>
    <s v="DOMESTIC"/>
    <s v="BEL"/>
    <x v="4"/>
    <x v="1"/>
    <s v="111010540417 ENVIRONMENTAL CARD"/>
    <n v="4"/>
    <m/>
    <n v="4"/>
    <n v="4"/>
    <n v="59726"/>
    <m/>
    <x v="0"/>
    <m/>
    <m/>
    <n v="0"/>
    <n v="0"/>
    <x v="0"/>
    <n v="238904"/>
    <n v="0"/>
    <n v="238904"/>
    <x v="2"/>
    <s v="PTH-inprocess"/>
    <n v="238904"/>
    <s v="LINE_01"/>
    <s v="YES"/>
    <m/>
    <m/>
    <m/>
    <m/>
    <m/>
    <m/>
  </r>
  <r>
    <n v="5400065846"/>
    <d v="2025-09-02T00:00:00"/>
    <x v="0"/>
    <d v="2025-12-30T00:00:00"/>
    <e v="#REF!"/>
    <e v="#REF!"/>
    <s v="Public"/>
    <e v="#REF!"/>
    <e v="#REF!"/>
    <n v="14.2"/>
    <s v="JW"/>
    <s v="NEW"/>
    <s v="ZPJ252600803"/>
    <n v="0"/>
    <n v="3"/>
    <s v="SERVICE"/>
    <m/>
    <s v="DOMESTIC"/>
    <s v="TATA"/>
    <x v="27"/>
    <x v="1"/>
    <s v="107100001384 SWITCH SENSING AND LOAD SWITCHING RELAY PCB ASSY."/>
    <n v="40"/>
    <m/>
    <n v="40"/>
    <n v="40"/>
    <n v="5450"/>
    <m/>
    <x v="0"/>
    <m/>
    <m/>
    <n v="0"/>
    <n v="0"/>
    <x v="0"/>
    <n v="218000"/>
    <n v="0"/>
    <n v="218000"/>
    <x v="0"/>
    <m/>
    <n v="218000"/>
    <m/>
    <m/>
    <m/>
    <m/>
    <m/>
    <m/>
    <m/>
    <m/>
  </r>
  <r>
    <s v="12L001624"/>
    <d v="2025-10-08T00:00:00"/>
    <x v="0"/>
    <d v="2026-02-04T00:00:00"/>
    <e v="#REF!"/>
    <s v="DELIVERED"/>
    <s v="Private"/>
    <e v="#REF!"/>
    <e v="#REF!"/>
    <n v="17"/>
    <s v="TK"/>
    <s v="REPEAT"/>
    <s v="ZPJ252600941"/>
    <n v="0"/>
    <n v="3"/>
    <s v="ZFG00002383"/>
    <n v="26200168"/>
    <s v="DOMESTIC"/>
    <s v="L&amp;T"/>
    <x v="13"/>
    <x v="1"/>
    <s v="DD903205-6 VME 64X SSI CARD"/>
    <n v="2"/>
    <n v="2"/>
    <n v="0"/>
    <n v="0"/>
    <n v="106049.5"/>
    <m/>
    <x v="1"/>
    <d v="2026-05-13T00:00:00"/>
    <s v="ZKSID2627-0150"/>
    <n v="212099"/>
    <n v="0"/>
    <x v="71"/>
    <n v="0"/>
    <n v="0"/>
    <n v="0"/>
    <x v="1"/>
    <s v="DELIVERED"/>
    <n v="212099"/>
    <s v="LINE_01"/>
    <s v="YES"/>
    <s v="NO"/>
    <s v="NO"/>
    <m/>
    <s v="NO"/>
    <s v="YES"/>
    <s v="NO"/>
  </r>
  <r>
    <n v="4000559105"/>
    <d v="2025-08-11T00:00:00"/>
    <x v="0"/>
    <d v="2025-10-21T00:00:00"/>
    <e v="#REF!"/>
    <e v="#REF!"/>
    <s v="Public"/>
    <e v="#REF!"/>
    <e v="#REF!"/>
    <n v="10"/>
    <s v="OTHERS"/>
    <s v="NEW"/>
    <s v="ZPSU252600086"/>
    <n v="0"/>
    <n v="3"/>
    <s v="SERVICE"/>
    <m/>
    <s v="DOMESTIC"/>
    <s v="BEL"/>
    <x v="3"/>
    <x v="1"/>
    <s v="175001511324 TEST JIG FOR LCD CONTROLLER CARD"/>
    <n v="2"/>
    <m/>
    <n v="2"/>
    <n v="2"/>
    <n v="93695"/>
    <m/>
    <x v="0"/>
    <m/>
    <m/>
    <n v="0"/>
    <n v="0"/>
    <x v="0"/>
    <n v="187390"/>
    <n v="0"/>
    <n v="187390"/>
    <x v="0"/>
    <m/>
    <n v="187390"/>
    <m/>
    <m/>
    <m/>
    <m/>
    <m/>
    <m/>
    <m/>
    <m/>
  </r>
  <r>
    <n v="4300034842"/>
    <d v="2025-06-24T00:00:00"/>
    <x v="0"/>
    <d v="2025-08-19T00:00:00"/>
    <e v="#REF!"/>
    <e v="#REF!"/>
    <s v="Public"/>
    <e v="#REF!"/>
    <e v="#REF!"/>
    <n v="8"/>
    <s v="JW"/>
    <s v="NEW"/>
    <s v="ZPSU252600054"/>
    <n v="0"/>
    <n v="3"/>
    <s v="SERVICE"/>
    <n v="25200313"/>
    <s v="DOMESTIC"/>
    <s v="BEL"/>
    <x v="3"/>
    <x v="1"/>
    <s v="175302204340 DSP TMS F28377S PCB 01"/>
    <n v="137"/>
    <m/>
    <n v="137"/>
    <n v="137"/>
    <n v="937"/>
    <m/>
    <x v="0"/>
    <m/>
    <m/>
    <n v="0"/>
    <n v="0"/>
    <x v="0"/>
    <n v="128369"/>
    <n v="0"/>
    <n v="128369"/>
    <x v="0"/>
    <m/>
    <n v="128369"/>
    <m/>
    <m/>
    <m/>
    <m/>
    <m/>
    <m/>
    <m/>
    <m/>
  </r>
  <r>
    <n v="4300035660"/>
    <d v="2025-12-04T00:00:00"/>
    <x v="0"/>
    <d v="2026-05-29T00:00:00"/>
    <e v="#REF!"/>
    <e v="#REF!"/>
    <s v="Public"/>
    <e v="#REF!"/>
    <e v="#REF!"/>
    <n v="25"/>
    <s v="COMP/ASSY"/>
    <s v="NEW"/>
    <s v="ZPSU252600211"/>
    <n v="0"/>
    <n v="3"/>
    <m/>
    <m/>
    <s v="DOMESTIC"/>
    <s v="BEL"/>
    <x v="32"/>
    <x v="1"/>
    <s v="116011298787AB PCB ASSY-DCU BACK INTERFACE CARD"/>
    <n v="20"/>
    <m/>
    <n v="20"/>
    <n v="20"/>
    <n v="6444.16"/>
    <m/>
    <x v="0"/>
    <m/>
    <m/>
    <n v="0"/>
    <n v="0"/>
    <x v="0"/>
    <n v="128883.2"/>
    <n v="0"/>
    <n v="128883.2"/>
    <x v="0"/>
    <m/>
    <n v="128883.2"/>
    <m/>
    <m/>
    <m/>
    <m/>
    <m/>
    <m/>
    <m/>
    <m/>
  </r>
  <r>
    <n v="4300035660"/>
    <d v="2025-12-04T00:00:00"/>
    <x v="0"/>
    <d v="2026-05-29T00:00:00"/>
    <e v="#REF!"/>
    <e v="#REF!"/>
    <s v="Public"/>
    <e v="#REF!"/>
    <e v="#REF!"/>
    <n v="25"/>
    <s v="COMP/ASSY"/>
    <s v="NEW"/>
    <s v="ZPSU252600211"/>
    <n v="0"/>
    <n v="3"/>
    <m/>
    <m/>
    <s v="DOMESTIC"/>
    <s v="BEL"/>
    <x v="32"/>
    <x v="1"/>
    <s v="116011298787AB PCB ASSY-DCU BACK INTERFACE CARD"/>
    <n v="5"/>
    <m/>
    <n v="5"/>
    <n v="5"/>
    <n v="6444.16"/>
    <m/>
    <x v="0"/>
    <m/>
    <m/>
    <n v="0"/>
    <n v="0"/>
    <x v="0"/>
    <n v="32220.799999999999"/>
    <n v="0"/>
    <n v="32220.799999999999"/>
    <x v="0"/>
    <m/>
    <n v="32220.799999999999"/>
    <m/>
    <m/>
    <m/>
    <m/>
    <m/>
    <m/>
    <m/>
    <m/>
  </r>
  <r>
    <n v="4300034702"/>
    <d v="2025-05-21T00:00:00"/>
    <x v="0"/>
    <d v="2025-07-03T00:00:00"/>
    <e v="#REF!"/>
    <e v="#REF!"/>
    <s v="Public"/>
    <e v="#REF!"/>
    <e v="#REF!"/>
    <n v="6"/>
    <s v="JW"/>
    <s v="NEW"/>
    <s v="ZPSU252600029"/>
    <n v="0"/>
    <n v="3"/>
    <s v="SERVICE"/>
    <n v="25200161"/>
    <s v="DOMESTIC"/>
    <s v="BEL"/>
    <x v="3"/>
    <x v="1"/>
    <s v="175325200130 PCB ASSY-SENSOR INTERFACE 06"/>
    <n v="16"/>
    <m/>
    <n v="16"/>
    <n v="16"/>
    <n v="780"/>
    <m/>
    <x v="0"/>
    <m/>
    <m/>
    <n v="0"/>
    <n v="0"/>
    <x v="0"/>
    <n v="12480"/>
    <n v="0"/>
    <n v="12480"/>
    <x v="0"/>
    <m/>
    <n v="12480"/>
    <m/>
    <m/>
    <m/>
    <m/>
    <m/>
    <m/>
    <m/>
    <m/>
  </r>
  <r>
    <n v="5400065846"/>
    <d v="2025-09-02T00:00:00"/>
    <x v="0"/>
    <d v="2025-12-30T00:00:00"/>
    <e v="#REF!"/>
    <e v="#REF!"/>
    <s v="Public"/>
    <e v="#REF!"/>
    <e v="#REF!"/>
    <n v="14.2"/>
    <s v="JW"/>
    <s v="NEW"/>
    <s v="ZPJ252600827"/>
    <n v="0"/>
    <n v="3"/>
    <s v="SERVICE"/>
    <m/>
    <s v="DOMESTIC"/>
    <s v="TATA"/>
    <x v="27"/>
    <x v="1"/>
    <s v="107100001496 COMMUNICATOR PCB ASSY"/>
    <n v="24"/>
    <m/>
    <n v="24"/>
    <n v="24"/>
    <n v="5620"/>
    <m/>
    <x v="0"/>
    <m/>
    <m/>
    <n v="0"/>
    <n v="0"/>
    <x v="0"/>
    <n v="134880"/>
    <n v="0"/>
    <n v="134880"/>
    <x v="0"/>
    <m/>
    <n v="134880"/>
    <m/>
    <m/>
    <m/>
    <m/>
    <m/>
    <m/>
    <m/>
    <m/>
  </r>
  <r>
    <n v="4520441899"/>
    <d v="2025-12-24T00:00:00"/>
    <x v="0"/>
    <d v="2026-01-21T00:00:00"/>
    <e v="#REF!"/>
    <s v="DELIVERED"/>
    <s v="Private"/>
    <e v="#REF!"/>
    <e v="#REF!"/>
    <n v="4"/>
    <s v="COMP/ASSY"/>
    <s v="REPEAT"/>
    <s v="ZPJ252601299"/>
    <n v="1"/>
    <n v="1"/>
    <s v="ZFG00002619"/>
    <n v="26200187"/>
    <s v="DOMESTIC"/>
    <s v="INFINEON"/>
    <x v="10"/>
    <x v="4"/>
    <s v="MOD-PSB3010-M2_QFN-56 M.2 CARD-POPULATED PCB"/>
    <n v="190"/>
    <n v="190"/>
    <n v="0"/>
    <n v="0"/>
    <n v="654.45000000000005"/>
    <m/>
    <x v="1"/>
    <d v="2026-05-18T00:00:00"/>
    <s v="ZKSID2627-0165"/>
    <n v="124345.50000000001"/>
    <n v="0"/>
    <x v="72"/>
    <n v="0"/>
    <n v="0"/>
    <n v="0"/>
    <x v="1"/>
    <s v="DELIVERED"/>
    <n v="124345.50000000001"/>
    <s v="LINE_02"/>
    <s v="YES"/>
    <m/>
    <m/>
    <m/>
    <m/>
    <m/>
    <m/>
  </r>
  <r>
    <n v="5400065846"/>
    <d v="2025-09-02T00:00:00"/>
    <x v="0"/>
    <d v="2025-12-30T00:00:00"/>
    <e v="#REF!"/>
    <e v="#REF!"/>
    <s v="Public"/>
    <e v="#REF!"/>
    <e v="#REF!"/>
    <n v="14.2"/>
    <s v="JW"/>
    <s v="NEW"/>
    <s v="ZPJ252600809"/>
    <n v="0"/>
    <n v="3"/>
    <s v="SERVICE"/>
    <m/>
    <s v="DOMESTIC"/>
    <s v="TATA"/>
    <x v="27"/>
    <x v="1"/>
    <s v="107100001471 DIGITAL I/O (F) WITH ISOLATION PCB ASSY"/>
    <n v="16"/>
    <m/>
    <n v="16"/>
    <n v="16"/>
    <n v="6210"/>
    <m/>
    <x v="0"/>
    <m/>
    <m/>
    <n v="0"/>
    <n v="0"/>
    <x v="0"/>
    <n v="99360"/>
    <n v="0"/>
    <n v="99360"/>
    <x v="0"/>
    <m/>
    <n v="99360"/>
    <m/>
    <m/>
    <m/>
    <m/>
    <m/>
    <m/>
    <m/>
    <m/>
  </r>
  <r>
    <n v="4000579703"/>
    <d v="2025-12-16T00:00:00"/>
    <x v="0"/>
    <d v="2026-06-30T00:00:00"/>
    <e v="#REF!"/>
    <e v="#REF!"/>
    <s v="Public"/>
    <e v="#REF!"/>
    <e v="#REF!"/>
    <n v="28"/>
    <s v="TK"/>
    <s v="NEW"/>
    <s v="ZPSU252600216"/>
    <n v="0"/>
    <n v="3"/>
    <m/>
    <m/>
    <s v="DOMESTIC"/>
    <s v="BEL"/>
    <x v="3"/>
    <x v="1"/>
    <s v="175305301550 ECU MOTHER BOARD 04"/>
    <n v="2"/>
    <m/>
    <n v="2"/>
    <n v="2"/>
    <n v="35670"/>
    <m/>
    <x v="0"/>
    <m/>
    <m/>
    <n v="0"/>
    <n v="0"/>
    <x v="0"/>
    <n v="71340"/>
    <n v="0"/>
    <n v="71340"/>
    <x v="0"/>
    <m/>
    <n v="71340"/>
    <m/>
    <m/>
    <m/>
    <m/>
    <m/>
    <m/>
    <m/>
    <m/>
  </r>
  <r>
    <n v="102510352"/>
    <d v="2025-08-07T00:00:00"/>
    <x v="0"/>
    <d v="2025-09-04T00:00:00"/>
    <e v="#REF!"/>
    <e v="#REF!"/>
    <s v="Private"/>
    <e v="#REF!"/>
    <e v="#REF!"/>
    <n v="4"/>
    <s v="CH"/>
    <s v="REPEAT"/>
    <s v="ZPJ252600588"/>
    <n v="0"/>
    <n v="3"/>
    <s v="ZFG00002469"/>
    <n v="25200940"/>
    <s v="DOMESTIC"/>
    <s v="TVS-SUNDARAM"/>
    <x v="11"/>
    <x v="5"/>
    <s v="TVS_ WG HAR 013 _ WIREHARNESS SUPPORT"/>
    <n v="6"/>
    <m/>
    <n v="6"/>
    <n v="6"/>
    <n v="4494"/>
    <m/>
    <x v="0"/>
    <m/>
    <m/>
    <n v="0"/>
    <n v="0"/>
    <x v="0"/>
    <n v="26964"/>
    <n v="0"/>
    <n v="26964"/>
    <x v="0"/>
    <m/>
    <n v="26964"/>
    <m/>
    <m/>
    <m/>
    <m/>
    <m/>
    <m/>
    <m/>
    <m/>
  </r>
  <r>
    <n v="4000584286"/>
    <d v="2025-12-17T00:00:00"/>
    <x v="0"/>
    <d v="2026-05-06T00:00:00"/>
    <e v="#REF!"/>
    <e v="#REF!"/>
    <s v="Public"/>
    <e v="#REF!"/>
    <e v="#REF!"/>
    <n v="20"/>
    <s v="BB"/>
    <s v="NEW"/>
    <s v="ZPSU252600226"/>
    <n v="0"/>
    <n v="3"/>
    <m/>
    <m/>
    <s v="DOMESTIC"/>
    <s v="BEL"/>
    <x v="2"/>
    <x v="1"/>
    <s v="118000615139 LNA Module(S-Band)"/>
    <n v="65"/>
    <m/>
    <n v="65"/>
    <n v="65"/>
    <n v="121073"/>
    <m/>
    <x v="0"/>
    <m/>
    <m/>
    <n v="0"/>
    <n v="0"/>
    <x v="0"/>
    <n v="7869745"/>
    <n v="0"/>
    <n v="7869745"/>
    <x v="0"/>
    <m/>
    <n v="7869745"/>
    <m/>
    <m/>
    <m/>
    <m/>
    <m/>
    <m/>
    <m/>
    <m/>
  </r>
  <r>
    <n v="4000508399"/>
    <d v="2025-01-18T00:00:00"/>
    <x v="0"/>
    <d v="2026-05-12T00:00:00"/>
    <e v="#REF!"/>
    <s v="DELIVERED"/>
    <s v="Public"/>
    <e v="#REF!"/>
    <e v="#REF!"/>
    <n v="68.5"/>
    <s v="TK"/>
    <s v="NEW"/>
    <s v="ZPJ24251258"/>
    <n v="0"/>
    <n v="3"/>
    <s v="ZFG00001592"/>
    <n v="25100050"/>
    <s v="DOMESTIC"/>
    <s v="BEL"/>
    <x v="5"/>
    <x v="1"/>
    <s v="170300604204 SIGNAL PROCESSING BOARD 05"/>
    <n v="25"/>
    <n v="25"/>
    <n v="0"/>
    <n v="0"/>
    <n v="114326.14"/>
    <m/>
    <x v="2"/>
    <d v="2026-06-04T00:00:00"/>
    <s v="ZBSID2627-0222"/>
    <n v="2858153.5"/>
    <n v="0"/>
    <x v="73"/>
    <n v="0"/>
    <n v="0"/>
    <n v="0"/>
    <x v="1"/>
    <s v="DELIVERED"/>
    <n v="2858153.5"/>
    <s v="LINE_02"/>
    <s v="YES"/>
    <m/>
    <m/>
    <m/>
    <m/>
    <m/>
    <m/>
  </r>
  <r>
    <n v="4000579841"/>
    <d v="2025-11-19T00:00:00"/>
    <x v="0"/>
    <d v="2026-03-10T00:00:00"/>
    <e v="#REF!"/>
    <s v="DELIVERED"/>
    <s v="Public"/>
    <e v="#REF!"/>
    <e v="#REF!"/>
    <n v="16"/>
    <s v="TK"/>
    <s v="NEW"/>
    <s v="ZPSU252600194"/>
    <n v="0"/>
    <n v="3"/>
    <s v="ZFG00002509"/>
    <n v="25100730"/>
    <s v="DOMESTIC"/>
    <s v="BEL"/>
    <x v="5"/>
    <x v="1"/>
    <s v="170300625447 VIDEO PROCESSING BOARD PCB ASSY.04"/>
    <n v="5"/>
    <n v="5"/>
    <n v="0"/>
    <n v="0"/>
    <n v="125493"/>
    <m/>
    <x v="1"/>
    <d v="2026-05-31T00:00:00"/>
    <s v="ZBSID2627-0202"/>
    <n v="627465"/>
    <n v="0"/>
    <x v="74"/>
    <n v="0"/>
    <n v="0"/>
    <n v="0"/>
    <x v="1"/>
    <s v="DELIVERED"/>
    <n v="627465"/>
    <s v="LINE_01"/>
    <s v="YES"/>
    <m/>
    <m/>
    <m/>
    <m/>
    <m/>
    <m/>
  </r>
  <r>
    <n v="4520433239"/>
    <d v="2025-12-03T00:00:00"/>
    <x v="1"/>
    <d v="2026-01-14T00:00:00"/>
    <e v="#REF!"/>
    <e v="#REF!"/>
    <s v="Private"/>
    <e v="#REF!"/>
    <e v="#REF!"/>
    <n v="6"/>
    <s v="COMP/ASSY"/>
    <s v="REPEAT"/>
    <s v="ZPMW252600101"/>
    <n v="1"/>
    <n v="1"/>
    <m/>
    <m/>
    <s v="EXPORT"/>
    <s v="INFINEON"/>
    <x v="29"/>
    <x v="4"/>
    <s v="MOD-PSB3213-M2_48QFN AUTO M2 BOARD -POPULATED PCB"/>
    <n v="570"/>
    <m/>
    <n v="570"/>
    <n v="570"/>
    <m/>
    <n v="8.15"/>
    <x v="0"/>
    <m/>
    <m/>
    <n v="0"/>
    <n v="0"/>
    <x v="0"/>
    <n v="0"/>
    <n v="399513"/>
    <n v="399513"/>
    <x v="0"/>
    <m/>
    <n v="399513"/>
    <m/>
    <m/>
    <m/>
    <m/>
    <m/>
    <m/>
    <m/>
    <m/>
  </r>
  <r>
    <n v="4000579173"/>
    <d v="2025-11-20T00:00:00"/>
    <x v="0"/>
    <d v="2026-07-31T00:00:00"/>
    <e v="#REF!"/>
    <e v="#REF!"/>
    <s v="Public"/>
    <e v="#REF!"/>
    <e v="#REF!"/>
    <n v="36"/>
    <s v="TK"/>
    <s v="REPEAT"/>
    <s v="ZPSU252600198"/>
    <n v="0"/>
    <n v="3"/>
    <m/>
    <m/>
    <s v="DOMESTIC"/>
    <s v="BEL"/>
    <x v="33"/>
    <x v="1"/>
    <s v="111319336910 EEP DIP-DOP RC 02"/>
    <n v="2"/>
    <m/>
    <n v="2"/>
    <n v="2"/>
    <n v="352400"/>
    <m/>
    <x v="0"/>
    <m/>
    <m/>
    <n v="0"/>
    <n v="0"/>
    <x v="0"/>
    <n v="704800"/>
    <n v="0"/>
    <n v="704800"/>
    <x v="0"/>
    <m/>
    <n v="704800"/>
    <m/>
    <m/>
    <m/>
    <m/>
    <m/>
    <m/>
    <m/>
    <m/>
  </r>
  <r>
    <n v="4000569440"/>
    <d v="2025-09-18T00:00:00"/>
    <x v="0"/>
    <d v="2025-12-25T00:00:00"/>
    <e v="#REF!"/>
    <e v="#REF!"/>
    <s v="Public"/>
    <e v="#REF!"/>
    <e v="#REF!"/>
    <n v="14"/>
    <s v="TK/CH"/>
    <s v="NEW"/>
    <s v="YET TO RECEIVE"/>
    <n v="0"/>
    <n v="3"/>
    <m/>
    <m/>
    <s v="DOMESTIC"/>
    <s v="BEL"/>
    <x v="5"/>
    <x v="1"/>
    <s v="170001043469 SU-FO CABLE"/>
    <n v="11"/>
    <m/>
    <n v="11"/>
    <n v="11"/>
    <n v="42400"/>
    <m/>
    <x v="0"/>
    <m/>
    <m/>
    <n v="0"/>
    <n v="0"/>
    <x v="0"/>
    <n v="466400"/>
    <n v="0"/>
    <n v="466400"/>
    <x v="0"/>
    <m/>
    <n v="466400"/>
    <m/>
    <m/>
    <m/>
    <m/>
    <m/>
    <m/>
    <m/>
    <m/>
  </r>
  <r>
    <n v="4000581243"/>
    <d v="2025-11-21T00:00:00"/>
    <x v="0"/>
    <d v="2026-06-05T00:00:00"/>
    <e v="#REF!"/>
    <e v="#REF!"/>
    <s v="Public"/>
    <e v="#REF!"/>
    <e v="#REF!"/>
    <n v="28"/>
    <s v="TK"/>
    <s v="REPEAT"/>
    <s v="ZPSU252600201"/>
    <n v="0"/>
    <n v="3"/>
    <m/>
    <m/>
    <s v="DOMESTIC"/>
    <s v="BEL"/>
    <x v="2"/>
    <x v="1"/>
    <s v="143032727594 DC-DC CONVERTER CARD ASSY 06"/>
    <n v="1"/>
    <m/>
    <n v="1"/>
    <n v="1"/>
    <n v="174479"/>
    <m/>
    <x v="0"/>
    <m/>
    <m/>
    <n v="0"/>
    <n v="0"/>
    <x v="0"/>
    <n v="174479"/>
    <n v="0"/>
    <n v="174479"/>
    <x v="0"/>
    <m/>
    <n v="174479"/>
    <m/>
    <m/>
    <m/>
    <m/>
    <m/>
    <m/>
    <m/>
    <m/>
  </r>
  <r>
    <n v="4000572437"/>
    <d v="2025-12-02T00:00:00"/>
    <x v="0"/>
    <d v="2026-06-16T00:00:00"/>
    <e v="#REF!"/>
    <e v="#REF!"/>
    <s v="Public"/>
    <e v="#REF!"/>
    <e v="#REF!"/>
    <n v="27.9"/>
    <s v="TK"/>
    <s v="NEW"/>
    <s v="ZPSU252600102"/>
    <n v="0"/>
    <n v="3"/>
    <m/>
    <m/>
    <s v="DOMESTIC"/>
    <s v="BEL"/>
    <x v="2"/>
    <x v="1"/>
    <s v="118016042310 6U VME MPC8640D ASSY 01"/>
    <n v="2"/>
    <m/>
    <n v="2"/>
    <n v="2"/>
    <n v="371823"/>
    <m/>
    <x v="0"/>
    <m/>
    <m/>
    <n v="0"/>
    <n v="0"/>
    <x v="0"/>
    <n v="743646"/>
    <n v="0"/>
    <n v="743646"/>
    <x v="0"/>
    <m/>
    <n v="743646"/>
    <m/>
    <m/>
    <m/>
    <m/>
    <m/>
    <m/>
    <m/>
    <m/>
  </r>
  <r>
    <n v="4000587261"/>
    <d v="2025-12-31T00:00:00"/>
    <x v="0"/>
    <d v="2026-04-15T00:00:00"/>
    <e v="#REF!"/>
    <e v="#REF!"/>
    <s v="Public"/>
    <e v="#REF!"/>
    <e v="#REF!"/>
    <n v="15"/>
    <s v="TK"/>
    <s v="NEW"/>
    <s v="ZPSU252600253"/>
    <n v="0"/>
    <n v="3"/>
    <m/>
    <m/>
    <s v="DOMESTIC"/>
    <s v="BEL"/>
    <x v="7"/>
    <x v="1"/>
    <s v="118375937045 AR Ethernet PSB"/>
    <n v="3"/>
    <m/>
    <n v="3"/>
    <n v="3"/>
    <n v="201521"/>
    <m/>
    <x v="0"/>
    <m/>
    <m/>
    <n v="0"/>
    <n v="0"/>
    <x v="0"/>
    <n v="604563"/>
    <n v="0"/>
    <n v="604563"/>
    <x v="0"/>
    <m/>
    <n v="604563"/>
    <m/>
    <m/>
    <m/>
    <m/>
    <m/>
    <m/>
    <m/>
    <m/>
  </r>
  <r>
    <n v="4000498936"/>
    <d v="2024-12-02T00:00:00"/>
    <x v="0"/>
    <d v="2026-10-23T00:00:00"/>
    <e v="#REF!"/>
    <e v="#REF!"/>
    <s v="Public"/>
    <e v="#REF!"/>
    <e v="#REF!"/>
    <n v="98.7"/>
    <s v="TK"/>
    <s v="NEW"/>
    <s v="ZPJ24251050"/>
    <n v="0"/>
    <n v="3"/>
    <s v="ZFG00001556"/>
    <n v="25100064"/>
    <s v="DOMESTIC"/>
    <s v="BEL"/>
    <x v="5"/>
    <x v="1"/>
    <s v="170300606532 POWER SUPPLY BOARD ASSY"/>
    <n v="25"/>
    <m/>
    <n v="25"/>
    <n v="25"/>
    <n v="23480"/>
    <m/>
    <x v="0"/>
    <m/>
    <m/>
    <n v="0"/>
    <n v="0"/>
    <x v="0"/>
    <n v="587000"/>
    <n v="0"/>
    <n v="587000"/>
    <x v="0"/>
    <m/>
    <n v="587000"/>
    <m/>
    <m/>
    <m/>
    <m/>
    <m/>
    <m/>
    <m/>
    <m/>
  </r>
  <r>
    <n v="4000495354"/>
    <d v="2024-11-25T00:00:00"/>
    <x v="0"/>
    <d v="2027-08-12T00:00:00"/>
    <e v="#REF!"/>
    <e v="#REF!"/>
    <s v="Public"/>
    <e v="#REF!"/>
    <e v="#REF!"/>
    <n v="142.15"/>
    <s v="TK"/>
    <s v="NEW"/>
    <s v="ZPJ24251009"/>
    <n v="0"/>
    <n v="3"/>
    <s v="ZFG00001554"/>
    <n v="25100069"/>
    <s v="DOMESTIC"/>
    <s v="BEL"/>
    <x v="5"/>
    <x v="1"/>
    <s v="170300602264AA FILTER BOARD ASSY"/>
    <n v="11"/>
    <m/>
    <n v="11"/>
    <n v="11"/>
    <n v="31260"/>
    <m/>
    <x v="0"/>
    <m/>
    <m/>
    <n v="0"/>
    <n v="0"/>
    <x v="0"/>
    <n v="343860"/>
    <n v="0"/>
    <n v="343860"/>
    <x v="0"/>
    <m/>
    <n v="343860"/>
    <m/>
    <m/>
    <m/>
    <m/>
    <m/>
    <m/>
    <m/>
    <m/>
  </r>
  <r>
    <s v="2089829-IN"/>
    <d v="2025-11-24T00:00:00"/>
    <x v="0"/>
    <d v="2025-12-31T00:00:00"/>
    <e v="#REF!"/>
    <s v="DELIVERED"/>
    <s v="Private"/>
    <e v="#REF!"/>
    <n v="2025"/>
    <n v="8"/>
    <s v="COMP/ASSY"/>
    <s v="REPEAT"/>
    <s v="ZPJ2526001146_x000a__x000a_"/>
    <n v="0"/>
    <n v="3"/>
    <s v="ZFG00002487"/>
    <n v="25201313"/>
    <s v="DOMESTIC"/>
    <s v="VOLVO"/>
    <x v="34"/>
    <x v="3"/>
    <s v="ASM15637-KIT WITH EXTRA FRONT+REAR PANELS (PLAIN)"/>
    <n v="50"/>
    <n v="50"/>
    <n v="0"/>
    <n v="0"/>
    <n v="5806.8"/>
    <m/>
    <x v="4"/>
    <d v="2026-04-20T00:00:00"/>
    <s v="ZKSID2627-0054"/>
    <n v="290340"/>
    <n v="0"/>
    <x v="75"/>
    <n v="0"/>
    <n v="0"/>
    <n v="0"/>
    <x v="1"/>
    <s v="DELIVERED"/>
    <n v="290340"/>
    <s v="LINE_01"/>
    <m/>
    <m/>
    <m/>
    <m/>
    <m/>
    <m/>
    <m/>
  </r>
  <r>
    <n v="4000581107"/>
    <d v="2025-11-17T00:00:00"/>
    <x v="0"/>
    <d v="2026-03-23T00:00:00"/>
    <e v="#REF!"/>
    <s v="DELIVERED"/>
    <s v="Public"/>
    <e v="#REF!"/>
    <e v="#REF!"/>
    <n v="18"/>
    <s v="TK"/>
    <s v="NEW"/>
    <s v="ZPSU252600193"/>
    <n v="0"/>
    <n v="3"/>
    <s v="ZFG00002508"/>
    <n v="25100729"/>
    <s v="DOMESTIC"/>
    <s v="BEL"/>
    <x v="5"/>
    <x v="1"/>
    <s v="170300625350 POWER SUPPLY BOARD PCB ASSY"/>
    <n v="5"/>
    <n v="5"/>
    <n v="0"/>
    <n v="0"/>
    <n v="56437"/>
    <m/>
    <x v="4"/>
    <d v="2026-04-24T00:00:00"/>
    <s v="ZBSID2627-0080"/>
    <n v="282185"/>
    <n v="0"/>
    <x v="76"/>
    <n v="0"/>
    <n v="0"/>
    <n v="0"/>
    <x v="1"/>
    <s v="DELIVERED"/>
    <n v="282185"/>
    <s v="LINE_01"/>
    <m/>
    <m/>
    <m/>
    <m/>
    <m/>
    <m/>
    <m/>
  </r>
  <r>
    <n v="4400118017"/>
    <d v="2025-12-19T00:00:00"/>
    <x v="3"/>
    <d v="2026-01-30T00:00:00"/>
    <e v="#REF!"/>
    <s v="DELIVERED"/>
    <s v="Private"/>
    <e v="#REF!"/>
    <e v="#REF!"/>
    <n v="6"/>
    <s v="TK"/>
    <s v="REPEAT"/>
    <s v="ZPMW252600110"/>
    <n v="0"/>
    <n v="3"/>
    <s v="ZFG00002596"/>
    <n v="26200070"/>
    <s v="EXPORT"/>
    <s v="KB"/>
    <x v="26"/>
    <x v="3"/>
    <s v="KP2328623-SENSOR PCB"/>
    <n v="20"/>
    <n v="20"/>
    <n v="0"/>
    <n v="0"/>
    <m/>
    <n v="63.5"/>
    <x v="4"/>
    <d v="2026-04-20T00:00:00"/>
    <s v="ZKSIE2627-0003"/>
    <n v="0"/>
    <n v="109220"/>
    <x v="77"/>
    <n v="0"/>
    <n v="0"/>
    <n v="0"/>
    <x v="1"/>
    <s v="DELIVERED"/>
    <n v="109220"/>
    <s v="LINE_02"/>
    <s v="YES"/>
    <s v="NO"/>
    <s v="NO"/>
    <m/>
    <s v="NO"/>
    <s v="YES"/>
    <s v="NO"/>
  </r>
  <r>
    <n v="4000580246"/>
    <d v="2025-12-26T00:00:00"/>
    <x v="0"/>
    <d v="2026-03-06T00:00:00"/>
    <e v="#REF!"/>
    <s v="DELIVERED"/>
    <s v="Public"/>
    <e v="#REF!"/>
    <e v="#REF!"/>
    <n v="10"/>
    <s v="TK"/>
    <s v="NEW"/>
    <s v="ZPSU252600233"/>
    <n v="0"/>
    <n v="3"/>
    <s v="ZFG00002633"/>
    <n v="25100756"/>
    <s v="DOMESTIC"/>
    <s v="BEL"/>
    <x v="8"/>
    <x v="1"/>
    <s v="118016056472 Splitter Assy(CSAR)"/>
    <n v="1"/>
    <n v="1"/>
    <n v="0"/>
    <n v="0"/>
    <n v="87146"/>
    <m/>
    <x v="4"/>
    <d v="2026-04-07T00:00:00"/>
    <s v="ZBSID2627-0015"/>
    <n v="87146"/>
    <n v="0"/>
    <x v="78"/>
    <n v="0"/>
    <n v="0"/>
    <n v="0"/>
    <x v="1"/>
    <s v="DELIVERED"/>
    <n v="87146"/>
    <s v="LINE_01"/>
    <s v="YES"/>
    <s v="NO"/>
    <s v="NO"/>
    <s v="NO"/>
    <s v="NO"/>
    <s v="NO"/>
    <s v="NO"/>
  </r>
  <r>
    <n v="4000578130"/>
    <d v="2025-11-21T00:00:00"/>
    <x v="0"/>
    <d v="2026-05-22T00:00:00"/>
    <e v="#REF!"/>
    <e v="#REF!"/>
    <s v="Public"/>
    <e v="#REF!"/>
    <e v="#REF!"/>
    <n v="26"/>
    <s v="TK"/>
    <s v="REPEAT"/>
    <s v="ZPSU252600199"/>
    <n v="0"/>
    <n v="3"/>
    <m/>
    <m/>
    <s v="DOMESTIC"/>
    <s v="BEL"/>
    <x v="8"/>
    <x v="1"/>
    <s v="112360160393AB PEDESTAL CONTROLLER - EOD"/>
    <n v="16"/>
    <m/>
    <n v="16"/>
    <n v="16"/>
    <n v="156110"/>
    <m/>
    <x v="0"/>
    <m/>
    <m/>
    <n v="0"/>
    <n v="0"/>
    <x v="0"/>
    <n v="2497760"/>
    <n v="0"/>
    <n v="2497760"/>
    <x v="0"/>
    <m/>
    <n v="2497760"/>
    <m/>
    <m/>
    <m/>
    <m/>
    <m/>
    <m/>
    <m/>
    <m/>
  </r>
  <r>
    <n v="4000498936"/>
    <d v="2024-12-02T00:00:00"/>
    <x v="0"/>
    <d v="2026-12-23T00:00:00"/>
    <e v="#REF!"/>
    <e v="#REF!"/>
    <s v="Public"/>
    <e v="#REF!"/>
    <e v="#REF!"/>
    <n v="107.4"/>
    <s v="TK"/>
    <s v="NEW"/>
    <s v="ZPJ24251050"/>
    <n v="0"/>
    <n v="3"/>
    <s v="ZFG00001556"/>
    <n v="25100064"/>
    <s v="DOMESTIC"/>
    <s v="BEL"/>
    <x v="5"/>
    <x v="1"/>
    <s v="170300606532 POWER SUPPLY BOARD ASSY"/>
    <n v="25"/>
    <m/>
    <n v="25"/>
    <n v="25"/>
    <n v="23480"/>
    <m/>
    <x v="0"/>
    <m/>
    <m/>
    <n v="0"/>
    <n v="0"/>
    <x v="0"/>
    <n v="587000"/>
    <n v="0"/>
    <n v="587000"/>
    <x v="0"/>
    <m/>
    <n v="587000"/>
    <m/>
    <m/>
    <m/>
    <m/>
    <m/>
    <m/>
    <m/>
    <m/>
  </r>
  <r>
    <n v="4000001669"/>
    <d v="2025-09-29T00:00:00"/>
    <x v="0"/>
    <d v="2025-11-24T00:00:00"/>
    <e v="#REF!"/>
    <e v="#REF!"/>
    <s v="Private"/>
    <e v="#REF!"/>
    <e v="#REF!"/>
    <n v="8"/>
    <s v="TK"/>
    <s v="REPEAT"/>
    <s v="ZPJ252600909"/>
    <n v="0"/>
    <n v="3"/>
    <s v="ZFG00002289"/>
    <n v="25100471"/>
    <s v="DOMESTIC"/>
    <s v="MOLBIO"/>
    <x v="6"/>
    <x v="2"/>
    <s v="FW PCR CONTROLLER PCB 6.2"/>
    <n v="55"/>
    <m/>
    <n v="55"/>
    <n v="55"/>
    <n v="17958.28"/>
    <m/>
    <x v="0"/>
    <m/>
    <m/>
    <n v="0"/>
    <n v="0"/>
    <x v="0"/>
    <n v="987705.39999999991"/>
    <n v="0"/>
    <n v="987705.39999999991"/>
    <x v="0"/>
    <m/>
    <n v="987705.39999999991"/>
    <m/>
    <m/>
    <m/>
    <m/>
    <m/>
    <m/>
    <m/>
    <m/>
  </r>
  <r>
    <n v="4000568281"/>
    <d v="2025-09-17T00:00:00"/>
    <x v="0"/>
    <d v="2026-04-15T00:00:00"/>
    <e v="#REF!"/>
    <e v="#REF!"/>
    <s v="Public"/>
    <e v="#REF!"/>
    <e v="#REF!"/>
    <n v="30"/>
    <s v="TK"/>
    <s v="NEW"/>
    <s v="ZPSU252600121"/>
    <n v="0"/>
    <n v="3"/>
    <m/>
    <m/>
    <s v="DOMESTIC"/>
    <s v="BEL"/>
    <x v="4"/>
    <x v="1"/>
    <s v="111319337007 DE-MATING RC 02"/>
    <n v="11"/>
    <m/>
    <n v="11"/>
    <n v="11"/>
    <n v="440580"/>
    <m/>
    <x v="0"/>
    <m/>
    <m/>
    <n v="0"/>
    <n v="0"/>
    <x v="0"/>
    <n v="4846380"/>
    <n v="0"/>
    <n v="4846380"/>
    <x v="0"/>
    <m/>
    <n v="4846380"/>
    <m/>
    <m/>
    <m/>
    <m/>
    <m/>
    <m/>
    <m/>
    <m/>
  </r>
  <r>
    <n v="4000560959"/>
    <d v="2025-09-30T00:00:00"/>
    <x v="0"/>
    <d v="2026-03-31T00:00:00"/>
    <e v="#REF!"/>
    <e v="#REF!"/>
    <s v="Public"/>
    <e v="#REF!"/>
    <e v="#REF!"/>
    <n v="25.5"/>
    <s v="TK"/>
    <s v="NEW"/>
    <s v="ZPSU252600141"/>
    <n v="0"/>
    <n v="3"/>
    <s v="ZFG00002311"/>
    <n v="25200756"/>
    <s v="DOMESTIC"/>
    <s v="BEL"/>
    <x v="3"/>
    <x v="1"/>
    <s v="175000219575 PCB ASSY (TIME MODULE) 23"/>
    <n v="22"/>
    <m/>
    <n v="22"/>
    <n v="22"/>
    <n v="79979"/>
    <m/>
    <x v="0"/>
    <m/>
    <m/>
    <n v="0"/>
    <n v="0"/>
    <x v="0"/>
    <n v="1759538"/>
    <n v="0"/>
    <n v="1759538"/>
    <x v="0"/>
    <m/>
    <n v="1759538"/>
    <m/>
    <m/>
    <m/>
    <m/>
    <m/>
    <m/>
    <m/>
    <m/>
  </r>
  <r>
    <n v="4516451916"/>
    <d v="2025-12-23T00:00:00"/>
    <x v="0"/>
    <d v="2026-01-05T00:00:00"/>
    <e v="#REF!"/>
    <s v="DELIVERED"/>
    <s v="Private"/>
    <e v="#REF!"/>
    <e v="#REF!"/>
    <n v="6"/>
    <s v="TK"/>
    <s v="NEW"/>
    <s v="ZPJ252601281"/>
    <n v="1"/>
    <n v="1"/>
    <s v="ZFG00002610"/>
    <n v="25100854"/>
    <s v="DOMESTIC"/>
    <s v="TI"/>
    <x v="35"/>
    <x v="4"/>
    <s v="TPS537xx VENICE POWER PCBA"/>
    <n v="4"/>
    <n v="4"/>
    <n v="0"/>
    <n v="0"/>
    <n v="207490.3"/>
    <m/>
    <x v="4"/>
    <d v="2026-04-30T00:00:00"/>
    <s v="ZBSID2627-0114"/>
    <n v="829961.2"/>
    <n v="0"/>
    <x v="79"/>
    <n v="0"/>
    <n v="0"/>
    <n v="0"/>
    <x v="1"/>
    <s v="DELIVERED"/>
    <n v="829961.2"/>
    <s v="LINE_02"/>
    <s v="YES"/>
    <s v="NO"/>
    <s v="NO"/>
    <s v="NO"/>
    <s v="NO"/>
    <s v="NO"/>
    <s v="NO"/>
  </r>
  <r>
    <n v="4516451916"/>
    <d v="2025-12-23T00:00:00"/>
    <x v="0"/>
    <d v="2026-01-05T00:00:00"/>
    <e v="#REF!"/>
    <s v="DELIVERED"/>
    <s v="Private"/>
    <e v="#REF!"/>
    <e v="#REF!"/>
    <n v="6"/>
    <s v="TK"/>
    <s v="NEW"/>
    <s v="ZPJ252601281"/>
    <n v="1"/>
    <n v="1"/>
    <s v="ZFG00002610"/>
    <n v="25100854"/>
    <s v="DOMESTIC"/>
    <s v="TI"/>
    <x v="35"/>
    <x v="4"/>
    <s v="TPS537xx VENICE POWER PCBA"/>
    <n v="2"/>
    <n v="2"/>
    <n v="0"/>
    <n v="0"/>
    <n v="207490.3"/>
    <m/>
    <x v="4"/>
    <d v="2026-04-08T00:00:00"/>
    <s v="ZBSID2627-0017"/>
    <n v="414980.6"/>
    <n v="0"/>
    <x v="80"/>
    <n v="0"/>
    <n v="0"/>
    <n v="0"/>
    <x v="1"/>
    <s v="DELIVERED"/>
    <n v="414980.6"/>
    <s v="LINE_02"/>
    <s v="YES"/>
    <s v="NO"/>
    <s v="NO"/>
    <s v="NO"/>
    <s v="NO"/>
    <s v="NO"/>
    <s v="NO"/>
  </r>
  <r>
    <n v="1102500067"/>
    <d v="2025-07-02T00:00:00"/>
    <x v="0"/>
    <d v="2025-07-11T00:00:00"/>
    <e v="#REF!"/>
    <s v="DELIVERED"/>
    <s v="Private"/>
    <e v="#REF!"/>
    <e v="#REF!"/>
    <n v="1.3"/>
    <s v="JW"/>
    <s v="NEW"/>
    <s v="ZPJ252600426"/>
    <n v="1"/>
    <n v="1"/>
    <s v="SERVICE"/>
    <n v="25201362"/>
    <s v="DOMESTIC"/>
    <s v="TEJAS"/>
    <x v="17"/>
    <x v="6"/>
    <s v="141-PCA000432#E FCN-4Q, FABRIC, CONTROLLER AND NETWORK I"/>
    <n v="5"/>
    <n v="5"/>
    <n v="0"/>
    <n v="0"/>
    <n v="51688"/>
    <m/>
    <x v="4"/>
    <d v="2026-04-13T00:00:00"/>
    <s v=" ZKSID2627-0041"/>
    <n v="258440"/>
    <n v="0"/>
    <x v="81"/>
    <n v="0"/>
    <n v="0"/>
    <n v="0"/>
    <x v="1"/>
    <s v="DELIVERED"/>
    <n v="258440"/>
    <s v="LINE_02"/>
    <m/>
    <m/>
    <m/>
    <m/>
    <m/>
    <m/>
    <m/>
  </r>
  <r>
    <n v="25017020"/>
    <d v="2025-11-17T00:00:00"/>
    <x v="0"/>
    <d v="2026-01-19T00:00:00"/>
    <e v="#REF!"/>
    <s v="DELIVERED"/>
    <s v="Private"/>
    <e v="#REF!"/>
    <e v="#REF!"/>
    <n v="9"/>
    <s v="TK"/>
    <s v="NEW"/>
    <s v="ZPJ2526001102"/>
    <n v="0"/>
    <n v="3"/>
    <s v="ZFG00002440"/>
    <n v="25201130"/>
    <s v="DOMESTIC"/>
    <s v="IDEX"/>
    <x v="22"/>
    <x v="0"/>
    <s v="M211129_MSBV4-POPULATED PCB"/>
    <n v="496"/>
    <n v="50"/>
    <n v="446"/>
    <n v="0"/>
    <n v="5263"/>
    <m/>
    <x v="4"/>
    <d v="2026-04-30T00:00:00"/>
    <s v="ZKSID2627-0108"/>
    <n v="263150"/>
    <n v="0"/>
    <x v="82"/>
    <n v="0"/>
    <n v="0"/>
    <n v="0"/>
    <x v="1"/>
    <s v="DELIVERED"/>
    <n v="263150"/>
    <s v="LINE_02"/>
    <m/>
    <m/>
    <m/>
    <m/>
    <m/>
    <m/>
    <m/>
  </r>
  <r>
    <n v="25017020"/>
    <d v="2025-11-17T00:00:00"/>
    <x v="0"/>
    <d v="2026-01-19T00:00:00"/>
    <e v="#REF!"/>
    <e v="#REF!"/>
    <s v="Private"/>
    <e v="#REF!"/>
    <e v="#REF!"/>
    <n v="9"/>
    <s v="TK"/>
    <s v="NEW"/>
    <s v="ZPJ2526001102"/>
    <n v="0"/>
    <n v="3"/>
    <s v="ZFG00002440"/>
    <n v="25201130"/>
    <s v="DOMESTIC"/>
    <s v="IDEX"/>
    <x v="22"/>
    <x v="0"/>
    <s v="M211129_MSBV4-POPULATED PCB"/>
    <n v="446"/>
    <m/>
    <n v="446"/>
    <n v="446"/>
    <n v="5263"/>
    <m/>
    <x v="0"/>
    <m/>
    <m/>
    <n v="0"/>
    <n v="0"/>
    <x v="0"/>
    <n v="2347298"/>
    <n v="0"/>
    <n v="2347298"/>
    <x v="0"/>
    <m/>
    <n v="2347298"/>
    <m/>
    <m/>
    <m/>
    <m/>
    <m/>
    <m/>
    <m/>
    <m/>
  </r>
  <r>
    <s v="A002284509"/>
    <d v="2025-12-19T00:00:00"/>
    <x v="0"/>
    <d v="2026-05-29T00:00:00"/>
    <e v="#REF!"/>
    <e v="#REF!"/>
    <s v="Private"/>
    <e v="#REF!"/>
    <e v="#REF!"/>
    <n v="21"/>
    <s v="TK"/>
    <s v="NEW"/>
    <s v="ZPJ252601256"/>
    <n v="0"/>
    <n v="3"/>
    <m/>
    <m/>
    <s v="DOMESTIC"/>
    <s v="HONEYWELL"/>
    <x v="9"/>
    <x v="3"/>
    <s v="PDU 80001813_C SINGLE PHASE HPDU KIT ASSEMBLY 24 AMPS (80001813-001)"/>
    <n v="5"/>
    <m/>
    <n v="5"/>
    <n v="5"/>
    <n v="402015.58"/>
    <m/>
    <x v="0"/>
    <m/>
    <m/>
    <n v="0"/>
    <n v="0"/>
    <x v="0"/>
    <n v="2010077.9000000001"/>
    <n v="0"/>
    <n v="2010077.9000000001"/>
    <x v="2"/>
    <s v="PTH-inprocess"/>
    <n v="2010077.9000000001"/>
    <s v="LINE_02"/>
    <s v="YES"/>
    <m/>
    <m/>
    <m/>
    <m/>
    <m/>
    <m/>
  </r>
  <r>
    <n v="4000583827"/>
    <d v="2025-12-22T00:00:00"/>
    <x v="0"/>
    <d v="2026-05-11T00:00:00"/>
    <e v="#REF!"/>
    <e v="#REF!"/>
    <s v="Public"/>
    <e v="#REF!"/>
    <e v="#REF!"/>
    <n v="20"/>
    <s v="TK"/>
    <s v="NEW"/>
    <s v="ZPSU252600290"/>
    <n v="0"/>
    <n v="3"/>
    <m/>
    <m/>
    <s v="DOMESTIC"/>
    <s v="BEL"/>
    <x v="7"/>
    <x v="1"/>
    <s v="118301310095 Master Control &amp; Payload Inter face Card"/>
    <n v="4"/>
    <m/>
    <n v="4"/>
    <n v="4"/>
    <n v="419399"/>
    <m/>
    <x v="0"/>
    <m/>
    <m/>
    <n v="0"/>
    <n v="0"/>
    <x v="0"/>
    <n v="1677596"/>
    <n v="0"/>
    <n v="1677596"/>
    <x v="0"/>
    <m/>
    <n v="1677596"/>
    <m/>
    <m/>
    <m/>
    <m/>
    <m/>
    <m/>
    <m/>
    <m/>
  </r>
  <r>
    <s v="YET TO RECEIVE"/>
    <d v="2025-12-10T00:00:00"/>
    <x v="1"/>
    <d v="2025-12-13T00:00:00"/>
    <e v="#REF!"/>
    <e v="#REF!"/>
    <s v="Private"/>
    <e v="#REF!"/>
    <e v="#REF!"/>
    <n v="4"/>
    <s v="TK"/>
    <s v="NEW"/>
    <s v="ZPMW252600104"/>
    <n v="0"/>
    <n v="3"/>
    <m/>
    <m/>
    <s v="DOMESTIC"/>
    <s v="ALPHI"/>
    <x v="19"/>
    <x v="0"/>
    <s v="INTERFACE  BOARD POPULATED PCB"/>
    <n v="4"/>
    <m/>
    <n v="4"/>
    <n v="4"/>
    <m/>
    <n v="674.25"/>
    <x v="0"/>
    <m/>
    <m/>
    <n v="0"/>
    <n v="0"/>
    <x v="0"/>
    <n v="0"/>
    <n v="231942"/>
    <n v="231942"/>
    <x v="6"/>
    <s v="Boards handoverd to hardware team"/>
    <n v="231942"/>
    <s v="LINE_01"/>
    <s v="YES"/>
    <s v="NO"/>
    <s v="NO"/>
    <s v="NO"/>
    <s v="NO"/>
    <s v="NO"/>
    <s v="NO"/>
  </r>
  <r>
    <n v="4000495271"/>
    <d v="2024-11-25T00:00:00"/>
    <x v="0"/>
    <d v="2027-01-17T00:00:00"/>
    <e v="#REF!"/>
    <e v="#REF!"/>
    <s v="Public"/>
    <e v="#REF!"/>
    <e v="#REF!"/>
    <n v="111.9"/>
    <s v="TK"/>
    <s v="NEW"/>
    <s v="ZPJ24251008"/>
    <n v="0"/>
    <n v="3"/>
    <s v="ZFG00001725"/>
    <n v="25100070"/>
    <s v="DOMESTIC"/>
    <s v="BEL"/>
    <x v="5"/>
    <x v="1"/>
    <s v="170300604107 POWER SUPPLY CONTROL CARD"/>
    <n v="25"/>
    <m/>
    <n v="25"/>
    <n v="25"/>
    <n v="26720"/>
    <m/>
    <x v="0"/>
    <m/>
    <m/>
    <n v="0"/>
    <n v="0"/>
    <x v="0"/>
    <n v="668000"/>
    <n v="0"/>
    <n v="668000"/>
    <x v="0"/>
    <m/>
    <n v="668000"/>
    <m/>
    <m/>
    <m/>
    <m/>
    <m/>
    <m/>
    <m/>
    <m/>
  </r>
  <r>
    <n v="5400065846"/>
    <d v="2025-09-02T00:00:00"/>
    <x v="0"/>
    <d v="2025-12-30T00:00:00"/>
    <e v="#REF!"/>
    <e v="#REF!"/>
    <s v="Public"/>
    <e v="#REF!"/>
    <e v="#REF!"/>
    <n v="14.2"/>
    <s v="JW"/>
    <s v="NEW"/>
    <s v="ZPJ252600795"/>
    <n v="0"/>
    <n v="3"/>
    <s v="SERVICE"/>
    <m/>
    <s v="DOMESTIC"/>
    <s v="TATA"/>
    <x v="27"/>
    <x v="1"/>
    <s v="107100001349 MASTER CONTROLLER AND SEEKER PCB ASSY."/>
    <n v="16"/>
    <m/>
    <n v="16"/>
    <n v="16"/>
    <n v="5980"/>
    <m/>
    <x v="0"/>
    <m/>
    <m/>
    <n v="0"/>
    <n v="0"/>
    <x v="0"/>
    <n v="95680"/>
    <n v="0"/>
    <n v="95680"/>
    <x v="0"/>
    <m/>
    <n v="95680"/>
    <m/>
    <m/>
    <m/>
    <m/>
    <m/>
    <m/>
    <m/>
    <m/>
  </r>
  <r>
    <n v="4000567051"/>
    <d v="2025-09-17T00:00:00"/>
    <x v="0"/>
    <d v="2026-02-04T00:00:00"/>
    <e v="#REF!"/>
    <e v="#REF!"/>
    <s v="Public"/>
    <e v="#REF!"/>
    <e v="#REF!"/>
    <n v="19.899999999999999"/>
    <s v="TK"/>
    <s v="REPEAT"/>
    <s v="ZPSU252600064"/>
    <n v="0"/>
    <n v="3"/>
    <s v="ZFG00002036"/>
    <n v="25100440"/>
    <s v="DOMESTIC"/>
    <s v="BEL"/>
    <x v="36"/>
    <x v="1"/>
    <s v="118375911728 BITE, PS, &amp; Digital PCB"/>
    <n v="2"/>
    <m/>
    <n v="2"/>
    <n v="2"/>
    <n v="67842"/>
    <m/>
    <x v="0"/>
    <m/>
    <m/>
    <n v="0"/>
    <n v="0"/>
    <x v="0"/>
    <n v="135684"/>
    <n v="0"/>
    <n v="135684"/>
    <x v="0"/>
    <m/>
    <n v="135684"/>
    <m/>
    <m/>
    <m/>
    <m/>
    <m/>
    <m/>
    <m/>
    <m/>
  </r>
  <r>
    <n v="4000532155"/>
    <d v="2025-05-27T00:00:00"/>
    <x v="0"/>
    <d v="2026-01-27T00:00:00"/>
    <e v="#REF!"/>
    <s v="DELIVERED"/>
    <s v="Public"/>
    <e v="#REF!"/>
    <e v="#REF!"/>
    <n v="34.799999999999997"/>
    <s v="TK"/>
    <s v="NEW"/>
    <s v="ZPSU252600043"/>
    <n v="0"/>
    <n v="3"/>
    <s v="ZFG00001917"/>
    <n v="25200191"/>
    <s v="DOMESTIC"/>
    <s v="BEL"/>
    <x v="3"/>
    <x v="1"/>
    <s v="175300633910 SENSOR &amp; SUPPLY CARD-V1"/>
    <n v="32"/>
    <n v="32"/>
    <n v="0"/>
    <n v="0"/>
    <n v="13135"/>
    <m/>
    <x v="4"/>
    <d v="2026-04-11T00:00:00"/>
    <s v="ZKSID2627-0037"/>
    <n v="420320"/>
    <n v="0"/>
    <x v="83"/>
    <n v="0"/>
    <n v="0"/>
    <n v="0"/>
    <x v="1"/>
    <s v="DELIVERED"/>
    <n v="420320"/>
    <s v="LINE_02"/>
    <s v="YES"/>
    <s v="NO"/>
    <s v="NO"/>
    <s v="NO"/>
    <s v="NO"/>
    <s v="NO"/>
    <s v="NO"/>
  </r>
  <r>
    <n v="4300035758"/>
    <d v="2025-12-27T00:00:00"/>
    <x v="0"/>
    <d v="2026-05-18T00:00:00"/>
    <e v="#REF!"/>
    <s v="DELIVERED"/>
    <s v="Public"/>
    <e v="#REF!"/>
    <e v="#REF!"/>
    <n v="20"/>
    <s v="COMP/ASSY"/>
    <s v="NEW"/>
    <s v="ZPSU252600239"/>
    <n v="0"/>
    <n v="3"/>
    <s v="ZFG00002689"/>
    <n v="25100753"/>
    <s v="DOMESTIC"/>
    <s v="BEL"/>
    <x v="1"/>
    <x v="1"/>
    <s v="110006134808 RMU 2CH PCB ASSY ENGG AR - 2"/>
    <n v="2"/>
    <n v="2"/>
    <n v="0"/>
    <n v="0"/>
    <n v="224594"/>
    <m/>
    <x v="1"/>
    <d v="2026-05-14T00:00:00"/>
    <s v="ZBSID2627-0139"/>
    <n v="449188"/>
    <n v="0"/>
    <x v="84"/>
    <n v="0"/>
    <n v="0"/>
    <n v="0"/>
    <x v="1"/>
    <s v="DELIVERED"/>
    <n v="449188"/>
    <s v="LINE_01"/>
    <s v="YES"/>
    <m/>
    <m/>
    <m/>
    <m/>
    <m/>
    <m/>
  </r>
  <r>
    <n v="4300035758"/>
    <d v="2025-12-27T00:00:00"/>
    <x v="0"/>
    <d v="2026-05-31T00:00:00"/>
    <e v="#REF!"/>
    <e v="#REF!"/>
    <s v="Public"/>
    <e v="#REF!"/>
    <e v="#REF!"/>
    <n v="22"/>
    <s v="COMP/ASSY"/>
    <s v="NEW"/>
    <s v="ZPSU252600239"/>
    <n v="0"/>
    <n v="3"/>
    <m/>
    <m/>
    <s v="DOMESTIC"/>
    <s v="BEL"/>
    <x v="1"/>
    <x v="1"/>
    <s v="110006134808 RMU 2CH PCB ASSY ENGG AR - 2"/>
    <n v="2"/>
    <m/>
    <n v="2"/>
    <n v="2"/>
    <n v="224594"/>
    <m/>
    <x v="0"/>
    <m/>
    <m/>
    <n v="0"/>
    <n v="0"/>
    <x v="0"/>
    <n v="449188"/>
    <n v="0"/>
    <n v="449188"/>
    <x v="0"/>
    <m/>
    <n v="449188"/>
    <m/>
    <m/>
    <m/>
    <m/>
    <m/>
    <m/>
    <m/>
    <m/>
  </r>
  <r>
    <n v="4000495059"/>
    <d v="2024-12-02T00:00:00"/>
    <x v="0"/>
    <d v="2027-03-06T00:00:00"/>
    <e v="#REF!"/>
    <s v="DELIVERED"/>
    <s v="Public"/>
    <e v="#REF!"/>
    <e v="#REF!"/>
    <n v="144"/>
    <s v="TK"/>
    <s v="NEW"/>
    <s v="ZPJ24251060"/>
    <n v="0"/>
    <n v="3"/>
    <s v="ZFG00001567"/>
    <n v="24100545"/>
    <s v="DOMESTIC"/>
    <s v="BEL"/>
    <x v="5"/>
    <x v="1"/>
    <s v="170300603331 FLEX PCB V3 ASSY"/>
    <n v="1100"/>
    <n v="1100"/>
    <n v="0"/>
    <n v="0"/>
    <n v="3350"/>
    <m/>
    <x v="4"/>
    <d v="2026-04-30T00:00:00"/>
    <s v="ZBSID2627-0115"/>
    <n v="3685000"/>
    <n v="0"/>
    <x v="85"/>
    <n v="0"/>
    <n v="0"/>
    <n v="0"/>
    <x v="1"/>
    <s v="DELIVERED"/>
    <n v="3685000"/>
    <s v="LINE_02"/>
    <m/>
    <m/>
    <m/>
    <m/>
    <m/>
    <m/>
    <m/>
  </r>
  <r>
    <n v="4000580246"/>
    <d v="2025-12-26T00:00:00"/>
    <x v="0"/>
    <d v="2026-04-03T00:00:00"/>
    <e v="#REF!"/>
    <s v="DELIVERED"/>
    <s v="Public"/>
    <e v="#REF!"/>
    <e v="#REF!"/>
    <n v="8"/>
    <s v="TK"/>
    <s v="NEW"/>
    <s v="ZPSU252600236"/>
    <n v="0"/>
    <n v="3"/>
    <s v="ZFG00002636"/>
    <n v="25100756"/>
    <s v="DOMESTIC"/>
    <s v="BEL"/>
    <x v="8"/>
    <x v="1"/>
    <s v="118319511272 DC-Bias PCB Assy (X-DWR PA)"/>
    <n v="2"/>
    <n v="2"/>
    <n v="0"/>
    <n v="0"/>
    <n v="72290"/>
    <m/>
    <x v="4"/>
    <d v="2026-04-13T00:00:00"/>
    <s v="ZBSID2627-0036"/>
    <n v="144580"/>
    <n v="0"/>
    <x v="86"/>
    <n v="0"/>
    <n v="0"/>
    <n v="0"/>
    <x v="1"/>
    <s v="DELIVERED"/>
    <n v="144580"/>
    <s v="LINE_01"/>
    <s v="YES"/>
    <s v="YES"/>
    <s v="NO"/>
    <s v="NO"/>
    <s v="NO"/>
    <s v="NO"/>
    <s v="NO"/>
  </r>
  <r>
    <n v="4000508399"/>
    <d v="2025-01-18T00:00:00"/>
    <x v="0"/>
    <d v="2026-04-12T00:00:00"/>
    <e v="#REF!"/>
    <s v="DELIVERED"/>
    <s v="Public"/>
    <e v="#REF!"/>
    <e v="#REF!"/>
    <n v="64.2"/>
    <s v="TK"/>
    <s v="NEW"/>
    <s v="ZPJ24251258"/>
    <n v="0"/>
    <n v="3"/>
    <s v="ZFG00001592"/>
    <n v="25100050"/>
    <s v="DOMESTIC"/>
    <s v="BEL"/>
    <x v="5"/>
    <x v="1"/>
    <s v="170300604204 SIGNAL PROCESSING BOARD 05"/>
    <n v="19"/>
    <n v="3"/>
    <n v="16"/>
    <n v="0"/>
    <n v="114326.14"/>
    <m/>
    <x v="4"/>
    <d v="2026-04-09T00:00:00"/>
    <s v="ZBSID2627-0027"/>
    <n v="342978.42"/>
    <n v="0"/>
    <x v="87"/>
    <n v="0"/>
    <n v="0"/>
    <n v="0"/>
    <x v="1"/>
    <s v="DELIVERED"/>
    <n v="342978.42"/>
    <s v="LINE_01"/>
    <m/>
    <m/>
    <m/>
    <m/>
    <m/>
    <m/>
    <m/>
  </r>
  <r>
    <n v="4000508399"/>
    <d v="2025-01-18T00:00:00"/>
    <x v="0"/>
    <d v="2026-04-12T00:00:00"/>
    <e v="#REF!"/>
    <s v="DELIVERED"/>
    <s v="Public"/>
    <e v="#REF!"/>
    <e v="#REF!"/>
    <n v="64.2"/>
    <s v="TK"/>
    <s v="NEW"/>
    <s v="ZPJ24251258"/>
    <n v="0"/>
    <n v="3"/>
    <s v="ZFG00001592"/>
    <n v="25100050"/>
    <s v="DOMESTIC"/>
    <s v="BEL"/>
    <x v="5"/>
    <x v="1"/>
    <s v="170300604204 SIGNAL PROCESSING BOARD 05"/>
    <n v="15"/>
    <n v="15"/>
    <n v="0"/>
    <n v="0"/>
    <n v="114326.14"/>
    <m/>
    <x v="2"/>
    <d v="2026-06-01T00:00:00"/>
    <s v="ZBSID2627-0208"/>
    <n v="1714892.1"/>
    <n v="0"/>
    <x v="88"/>
    <n v="0"/>
    <n v="0"/>
    <n v="0"/>
    <x v="1"/>
    <s v="DELIVERED"/>
    <n v="1714892.1"/>
    <s v="LINE_02"/>
    <s v="YES"/>
    <m/>
    <m/>
    <m/>
    <m/>
    <m/>
    <m/>
  </r>
  <r>
    <n v="4000508399"/>
    <d v="2025-01-18T00:00:00"/>
    <x v="0"/>
    <d v="2026-04-12T00:00:00"/>
    <e v="#REF!"/>
    <s v="DELIVERED"/>
    <s v="Public"/>
    <e v="#REF!"/>
    <e v="#REF!"/>
    <n v="64.2"/>
    <s v="TK"/>
    <s v="NEW"/>
    <s v="ZPJ24251258"/>
    <n v="0"/>
    <n v="3"/>
    <s v="ZFG00001592"/>
    <n v="25100050"/>
    <s v="DOMESTIC"/>
    <s v="BEL"/>
    <x v="5"/>
    <x v="1"/>
    <s v="170300604204 SIGNAL PROCESSING BOARD 05"/>
    <n v="5"/>
    <n v="4"/>
    <n v="1"/>
    <n v="0"/>
    <n v="114326.14"/>
    <m/>
    <x v="1"/>
    <d v="2026-05-13T00:00:00"/>
    <s v="ZBSID2627-0137"/>
    <n v="457304.56"/>
    <n v="0"/>
    <x v="89"/>
    <n v="0"/>
    <n v="0"/>
    <n v="0"/>
    <x v="1"/>
    <s v="DELIVERED"/>
    <n v="457304.56"/>
    <s v="LINE_01"/>
    <s v="YES"/>
    <m/>
    <m/>
    <m/>
    <m/>
    <m/>
    <m/>
  </r>
  <r>
    <n v="4300035758"/>
    <d v="2025-12-27T00:00:00"/>
    <x v="0"/>
    <d v="2026-05-18T00:00:00"/>
    <e v="#REF!"/>
    <e v="#REF!"/>
    <s v="Public"/>
    <e v="#REF!"/>
    <e v="#REF!"/>
    <n v="20"/>
    <s v="COMP/ASSY"/>
    <s v="NEW"/>
    <s v="ZPSU252600238"/>
    <n v="0"/>
    <n v="3"/>
    <m/>
    <m/>
    <s v="DOMESTIC"/>
    <s v="BEL"/>
    <x v="1"/>
    <x v="1"/>
    <s v="110006134711 BB2 CARD(SINGLE CH)-ASSY-2"/>
    <n v="2"/>
    <m/>
    <n v="2"/>
    <n v="2"/>
    <n v="122740"/>
    <m/>
    <x v="0"/>
    <m/>
    <m/>
    <n v="0"/>
    <n v="0"/>
    <x v="0"/>
    <n v="245480"/>
    <n v="0"/>
    <n v="245480"/>
    <x v="0"/>
    <m/>
    <n v="245480"/>
    <m/>
    <m/>
    <m/>
    <m/>
    <m/>
    <m/>
    <m/>
    <m/>
  </r>
  <r>
    <n v="4000549881"/>
    <d v="2025-07-09T00:00:00"/>
    <x v="0"/>
    <d v="2025-11-29T00:00:00"/>
    <e v="#REF!"/>
    <s v="DELIVERED"/>
    <s v="Public"/>
    <e v="#REF!"/>
    <e v="#REF!"/>
    <n v="20"/>
    <s v="TK"/>
    <s v="NEW"/>
    <s v="ZPSU252600063"/>
    <n v="0"/>
    <n v="3"/>
    <s v="ZFG00002035"/>
    <n v="25100294"/>
    <s v="DOMESTIC"/>
    <s v="BEL"/>
    <x v="36"/>
    <x v="1"/>
    <s v="118375911534 1-6 GHz RF PCB"/>
    <n v="4"/>
    <n v="4"/>
    <n v="0"/>
    <n v="0"/>
    <n v="63370"/>
    <m/>
    <x v="4"/>
    <d v="2026-04-02T00:00:00"/>
    <s v="ZBSID2627-0002"/>
    <n v="253480"/>
    <n v="0"/>
    <x v="90"/>
    <n v="0"/>
    <n v="0"/>
    <n v="0"/>
    <x v="1"/>
    <s v="DELIVERED"/>
    <n v="253480"/>
    <s v="LINE_02"/>
    <s v="YES"/>
    <s v="NO"/>
    <s v="NO"/>
    <s v="NO"/>
    <s v="NO"/>
    <s v="NO"/>
    <s v="NO"/>
  </r>
  <r>
    <n v="4300035577"/>
    <d v="2025-12-18T00:00:00"/>
    <x v="0"/>
    <d v="2026-05-21T00:00:00"/>
    <e v="#REF!"/>
    <e v="#REF!"/>
    <s v="Public"/>
    <e v="#REF!"/>
    <e v="#REF!"/>
    <n v="22"/>
    <s v="TK"/>
    <s v="NEW"/>
    <s v="ZPSU252600218"/>
    <n v="0"/>
    <n v="3"/>
    <m/>
    <m/>
    <s v="DOMESTIC"/>
    <s v="BEL"/>
    <x v="8"/>
    <x v="1"/>
    <s v="112365336895 RESOLVER INTERFACE PCB V2.0"/>
    <n v="12"/>
    <m/>
    <n v="12"/>
    <n v="12"/>
    <n v="176447"/>
    <m/>
    <x v="0"/>
    <m/>
    <m/>
    <n v="0"/>
    <n v="0"/>
    <x v="0"/>
    <n v="2117364"/>
    <n v="0"/>
    <n v="2117364"/>
    <x v="0"/>
    <m/>
    <n v="2117364"/>
    <m/>
    <m/>
    <m/>
    <m/>
    <m/>
    <m/>
    <m/>
    <m/>
  </r>
  <r>
    <n v="4520441899"/>
    <d v="2025-12-24T00:00:00"/>
    <x v="0"/>
    <d v="2026-02-04T00:00:00"/>
    <e v="#REF!"/>
    <s v="DELIVERED"/>
    <s v="Private"/>
    <e v="#REF!"/>
    <e v="#REF!"/>
    <n v="6"/>
    <s v="COMP/ASSY"/>
    <s v="NEW"/>
    <s v="ZPJ252601298"/>
    <n v="1"/>
    <n v="1"/>
    <s v="ZFG00002618"/>
    <n v="26200187"/>
    <s v="DOMESTIC"/>
    <s v="INFINEON"/>
    <x v="10"/>
    <x v="4"/>
    <s v="PSB3BASE1-BASE BOARD INDUSTRIAL R2-POPULATED PCB"/>
    <n v="110"/>
    <n v="110"/>
    <n v="0"/>
    <n v="0"/>
    <n v="4458.54"/>
    <m/>
    <x v="1"/>
    <d v="2026-05-27T00:00:00"/>
    <s v="ZKSID2627-0206"/>
    <n v="490439.4"/>
    <n v="0"/>
    <x v="91"/>
    <n v="0"/>
    <n v="0"/>
    <n v="0"/>
    <x v="1"/>
    <s v="DELIVERED"/>
    <n v="490439.4"/>
    <s v="LINE_02"/>
    <s v="YES"/>
    <m/>
    <m/>
    <m/>
    <m/>
    <m/>
    <m/>
  </r>
  <r>
    <s v="AMIDC-PO-FY26-00577"/>
    <d v="2025-08-26T00:00:00"/>
    <x v="0"/>
    <d v="2025-12-30T00:00:00"/>
    <e v="#REF!"/>
    <s v="DELIVERED"/>
    <s v="Private"/>
    <e v="#REF!"/>
    <e v="#REF!"/>
    <n v="18"/>
    <s v="TK"/>
    <s v="REPEAT"/>
    <s v="ZPJ252600668"/>
    <n v="0"/>
    <n v="3"/>
    <s v="ZFG00002217"/>
    <n v="26200041"/>
    <s v="DOMESTIC"/>
    <s v="AMIDC"/>
    <x v="37"/>
    <x v="3"/>
    <s v="HIGH POWER BOARD-POPULATED PRINTED CIRCUIT BOARD"/>
    <n v="5"/>
    <n v="5"/>
    <n v="0"/>
    <n v="0"/>
    <n v="43000"/>
    <m/>
    <x v="4"/>
    <d v="2026-04-15T00:00:00"/>
    <s v="ZKSID2627-0043"/>
    <n v="215000"/>
    <n v="0"/>
    <x v="92"/>
    <n v="0"/>
    <n v="0"/>
    <n v="0"/>
    <x v="1"/>
    <s v="DELIVERED"/>
    <n v="215000"/>
    <s v="LINE_01"/>
    <s v="YES"/>
    <s v="NO"/>
    <s v="NO"/>
    <m/>
    <s v="NO"/>
    <s v="YES"/>
    <s v="NO"/>
  </r>
  <r>
    <n v="4000568996"/>
    <d v="2025-09-25T00:00:00"/>
    <x v="0"/>
    <d v="2026-03-26T00:00:00"/>
    <e v="#REF!"/>
    <e v="#REF!"/>
    <s v="Public"/>
    <e v="#REF!"/>
    <e v="#REF!"/>
    <n v="26"/>
    <s v="TK"/>
    <s v="NEW"/>
    <s v="ZPSU252600134"/>
    <n v="0"/>
    <n v="3"/>
    <m/>
    <m/>
    <s v="DOMESTIC"/>
    <s v="BEL"/>
    <x v="4"/>
    <x v="1"/>
    <s v="111010508504 USBL CARD"/>
    <n v="2"/>
    <m/>
    <n v="2"/>
    <n v="2"/>
    <n v="142123"/>
    <m/>
    <x v="0"/>
    <m/>
    <m/>
    <n v="0"/>
    <n v="0"/>
    <x v="0"/>
    <n v="284246"/>
    <n v="0"/>
    <n v="284246"/>
    <x v="0"/>
    <m/>
    <n v="284246"/>
    <m/>
    <m/>
    <m/>
    <m/>
    <m/>
    <m/>
    <m/>
    <m/>
  </r>
  <r>
    <n v="4500064023"/>
    <d v="2025-11-25T00:00:00"/>
    <x v="0"/>
    <d v="2026-01-19T00:00:00"/>
    <e v="#REF!"/>
    <s v="DELIVERED"/>
    <s v="Private"/>
    <e v="#REF!"/>
    <e v="#REF!"/>
    <n v="10"/>
    <s v="FAB/ASSY"/>
    <s v="NEW"/>
    <s v="ZPJ2526001158"/>
    <n v="0"/>
    <n v="3"/>
    <s v="ZFG00003086"/>
    <n v="26200242"/>
    <s v="DOMESTIC"/>
    <s v="TE"/>
    <x v="28"/>
    <x v="0"/>
    <s v="STANDBY PCB -POPULATED PCB"/>
    <n v="3"/>
    <n v="3"/>
    <n v="0"/>
    <n v="0"/>
    <n v="170261.67"/>
    <m/>
    <x v="1"/>
    <d v="2026-05-29T00:00:00"/>
    <s v="ZKSID2627-0211"/>
    <n v="510785.01"/>
    <n v="0"/>
    <x v="93"/>
    <n v="0"/>
    <n v="0"/>
    <n v="0"/>
    <x v="1"/>
    <s v="DELIVERED"/>
    <n v="510785.01"/>
    <s v="LINE_01"/>
    <m/>
    <m/>
    <m/>
    <m/>
    <m/>
    <m/>
    <m/>
  </r>
  <r>
    <n v="4300034739"/>
    <d v="2025-05-15T00:00:00"/>
    <x v="0"/>
    <d v="2025-08-14T00:00:00"/>
    <e v="#REF!"/>
    <e v="#REF!"/>
    <s v="Public"/>
    <d v="2026-08-25T00:00:00"/>
    <n v="2025"/>
    <n v="12"/>
    <s v="COMP/ASSY"/>
    <s v="NEW"/>
    <s v="ZPSU252600024"/>
    <n v="0"/>
    <n v="3"/>
    <s v="ZFG00001890"/>
    <n v="25100185"/>
    <s v="DOMESTIC"/>
    <s v="BEL"/>
    <x v="38"/>
    <x v="1"/>
    <s v="142001583256 NETWORK ACCELERATOR CARD 01"/>
    <n v="126"/>
    <m/>
    <n v="126"/>
    <n v="126"/>
    <n v="57285"/>
    <s v=" "/>
    <x v="0"/>
    <m/>
    <m/>
    <n v="0"/>
    <s v=" ₹                                          -  "/>
    <x v="0"/>
    <n v="7217910"/>
    <s v=" ₹                      -  "/>
    <n v="7217910"/>
    <x v="4"/>
    <s v="Qty-126#  Testing Fail Under Analysis - TE(Debug)"/>
    <n v="7217910"/>
    <s v="LINE_02"/>
    <s v="YES"/>
    <s v="NO"/>
    <s v="NO"/>
    <m/>
    <s v="NO"/>
    <s v="NO"/>
    <s v="NO"/>
  </r>
  <r>
    <n v="4000578247"/>
    <d v="2025-11-27T00:00:00"/>
    <x v="0"/>
    <d v="2026-05-28T00:00:00"/>
    <e v="#REF!"/>
    <e v="#REF!"/>
    <s v="Public"/>
    <e v="#REF!"/>
    <e v="#REF!"/>
    <n v="26"/>
    <s v="TK"/>
    <s v="REPEAT"/>
    <s v="ZPSU252600199"/>
    <n v="0"/>
    <n v="3"/>
    <m/>
    <m/>
    <s v="DOMESTIC"/>
    <s v="BEL"/>
    <x v="8"/>
    <x v="1"/>
    <s v="112360160393AB PEDESTAL CONTROLLER - EOD"/>
    <n v="4"/>
    <m/>
    <n v="4"/>
    <n v="4"/>
    <n v="156110"/>
    <m/>
    <x v="0"/>
    <m/>
    <m/>
    <n v="0"/>
    <n v="0"/>
    <x v="0"/>
    <n v="624440"/>
    <n v="0"/>
    <n v="624440"/>
    <x v="0"/>
    <m/>
    <n v="624440"/>
    <m/>
    <m/>
    <m/>
    <m/>
    <m/>
    <m/>
    <m/>
    <m/>
  </r>
  <r>
    <s v="UI/PO/24-25/00017"/>
    <m/>
    <x v="0"/>
    <d v="2024-08-29T00:00:00"/>
    <d v="2024-08-29T00:00:00"/>
    <s v="DELIVERED"/>
    <s v="Private"/>
    <s v="Aug-24"/>
    <s v="2024"/>
    <n v="4"/>
    <s v="COMP"/>
    <s v="NEW"/>
    <s v="ZPJ24250310"/>
    <n v="0"/>
    <n v="3"/>
    <s v="ZFG00000945"/>
    <n v="24200346"/>
    <s v="DOMESTIC"/>
    <s v="UI BRIDGE"/>
    <x v="39"/>
    <x v="0"/>
    <s v="AKASHA BOARD - COMPONENT PROCUREMENT"/>
    <n v="1"/>
    <n v="1"/>
    <n v="0"/>
    <n v="0"/>
    <n v="152581"/>
    <m/>
    <x v="1"/>
    <d v="2026-05-29T00:00:00"/>
    <s v="ZKSID2627-0216"/>
    <n v="152581"/>
    <n v="0"/>
    <x v="94"/>
    <n v="0"/>
    <n v="0"/>
    <n v="0"/>
    <x v="1"/>
    <s v="DELIVERED"/>
    <n v="152581"/>
    <s v="COMP"/>
    <m/>
    <m/>
    <m/>
    <m/>
    <m/>
    <m/>
    <m/>
  </r>
  <r>
    <s v="UI/PO/24-25/00027"/>
    <m/>
    <x v="0"/>
    <d v="2024-08-30T00:00:00"/>
    <d v="2024-08-30T00:00:00"/>
    <s v="DELIVERED"/>
    <s v="Private"/>
    <s v="Aug-24"/>
    <s v="2024"/>
    <n v="3.3"/>
    <s v="FAB/ASSY"/>
    <s v="NEW"/>
    <s v="ZPJ24250310"/>
    <n v="0"/>
    <n v="3"/>
    <s v="SERVICE"/>
    <n v="24200566"/>
    <s v="DOMESTIC"/>
    <s v="UI BRIDGE"/>
    <x v="39"/>
    <x v="0"/>
    <s v="AKASHA BOARD - BARE PCB"/>
    <n v="3"/>
    <n v="3"/>
    <n v="0"/>
    <n v="0"/>
    <n v="12237.5"/>
    <m/>
    <x v="2"/>
    <d v="2026-06-05T00:00:00"/>
    <s v="ZKSID2627-0250"/>
    <n v="36712.5"/>
    <n v="0"/>
    <x v="95"/>
    <n v="0"/>
    <n v="0"/>
    <n v="0"/>
    <x v="1"/>
    <s v="DELIVERED"/>
    <n v="36712.5"/>
    <s v="FAB"/>
    <m/>
    <m/>
    <m/>
    <m/>
    <m/>
    <m/>
    <m/>
  </r>
  <r>
    <n v="4000539494"/>
    <d v="2025-08-14T00:00:00"/>
    <x v="0"/>
    <d v="2025-12-19T00:00:00"/>
    <e v="#REF!"/>
    <e v="#REF!"/>
    <s v="Public"/>
    <e v="#REF!"/>
    <e v="#REF!"/>
    <n v="18"/>
    <s v="TK"/>
    <s v="NEW"/>
    <s v="ZPSU252600096"/>
    <n v="0"/>
    <n v="3"/>
    <s v="ZFG00002161"/>
    <m/>
    <s v="DOMESTIC"/>
    <s v="BEL"/>
    <x v="1"/>
    <x v="1"/>
    <s v="110005357741 SM-MAIN-PCB ASSY ( SDR TAC ) 10"/>
    <n v="5"/>
    <m/>
    <n v="5"/>
    <n v="5"/>
    <n v="142168"/>
    <m/>
    <x v="0"/>
    <m/>
    <m/>
    <n v="0"/>
    <n v="0"/>
    <x v="0"/>
    <n v="710840"/>
    <n v="0"/>
    <n v="710840"/>
    <x v="0"/>
    <m/>
    <n v="710840"/>
    <m/>
    <m/>
    <m/>
    <m/>
    <m/>
    <m/>
    <m/>
    <m/>
  </r>
  <r>
    <n v="4300035254"/>
    <d v="2025-09-23T00:00:00"/>
    <x v="0"/>
    <d v="2026-05-19T00:00:00"/>
    <e v="#REF!"/>
    <e v="#REF!"/>
    <s v="Public"/>
    <e v="#REF!"/>
    <e v="#REF!"/>
    <n v="34"/>
    <s v="TK"/>
    <s v="NEW"/>
    <s v="ZPSU252600126"/>
    <n v="0"/>
    <n v="3"/>
    <m/>
    <m/>
    <s v="DOMESTIC"/>
    <s v="BEL"/>
    <x v="8"/>
    <x v="1"/>
    <s v="112360198223 DC BUS PSU CONTROLLER 18"/>
    <n v="69"/>
    <m/>
    <n v="69"/>
    <n v="69"/>
    <n v="103104"/>
    <m/>
    <x v="0"/>
    <m/>
    <m/>
    <n v="0"/>
    <n v="0"/>
    <x v="0"/>
    <n v="7114176"/>
    <n v="0"/>
    <n v="7114176"/>
    <x v="0"/>
    <m/>
    <n v="7114176"/>
    <m/>
    <m/>
    <m/>
    <m/>
    <m/>
    <m/>
    <m/>
    <m/>
  </r>
  <r>
    <n v="4000498936"/>
    <d v="2024-12-02T00:00:00"/>
    <x v="0"/>
    <d v="2026-08-24T00:00:00"/>
    <e v="#REF!"/>
    <e v="#REF!"/>
    <s v="Public"/>
    <e v="#REF!"/>
    <e v="#REF!"/>
    <n v="90"/>
    <s v="TK"/>
    <s v="NEW"/>
    <s v="ZPJ24251050"/>
    <n v="0"/>
    <n v="3"/>
    <s v="ZFG00001556"/>
    <n v="25100064"/>
    <s v="DOMESTIC"/>
    <s v="BEL"/>
    <x v="5"/>
    <x v="1"/>
    <s v="170300606532 POWER SUPPLY BOARD ASSY"/>
    <n v="25"/>
    <m/>
    <n v="25"/>
    <n v="25"/>
    <n v="23480"/>
    <m/>
    <x v="0"/>
    <m/>
    <m/>
    <n v="0"/>
    <n v="0"/>
    <x v="0"/>
    <n v="587000"/>
    <n v="0"/>
    <n v="587000"/>
    <x v="0"/>
    <m/>
    <n v="587000"/>
    <m/>
    <m/>
    <m/>
    <m/>
    <m/>
    <m/>
    <m/>
    <m/>
  </r>
  <r>
    <n v="4000001669"/>
    <d v="2025-09-29T00:00:00"/>
    <x v="0"/>
    <d v="2025-10-27T00:00:00"/>
    <e v="#REF!"/>
    <e v="#REF!"/>
    <s v="Private"/>
    <e v="#REF!"/>
    <e v="#REF!"/>
    <n v="4"/>
    <s v="TK"/>
    <s v="REPEAT"/>
    <s v="ZPJ252600906"/>
    <n v="0"/>
    <n v="3"/>
    <s v="ZFG00002286"/>
    <n v="25100471"/>
    <s v="DOMESTIC"/>
    <s v="MOLBIO"/>
    <x v="6"/>
    <x v="2"/>
    <s v="FW PCR LED PCB 6.0"/>
    <n v="55"/>
    <m/>
    <n v="55"/>
    <n v="55"/>
    <n v="983.63"/>
    <m/>
    <x v="0"/>
    <m/>
    <m/>
    <n v="0"/>
    <n v="0"/>
    <x v="0"/>
    <n v="54099.65"/>
    <n v="0"/>
    <n v="54099.65"/>
    <x v="0"/>
    <m/>
    <n v="54099.65"/>
    <m/>
    <m/>
    <m/>
    <m/>
    <m/>
    <m/>
    <m/>
    <m/>
  </r>
  <r>
    <n v="4000498936"/>
    <d v="2024-12-02T00:00:00"/>
    <x v="0"/>
    <d v="2026-09-23T00:00:00"/>
    <e v="#REF!"/>
    <e v="#REF!"/>
    <s v="Public"/>
    <e v="#REF!"/>
    <e v="#REF!"/>
    <n v="94.4"/>
    <s v="TK"/>
    <s v="NEW"/>
    <s v="ZPJ24251050"/>
    <n v="0"/>
    <n v="3"/>
    <s v="ZFG00001556"/>
    <n v="25100064"/>
    <s v="DOMESTIC"/>
    <s v="BEL"/>
    <x v="5"/>
    <x v="1"/>
    <s v="170300606532 POWER SUPPLY BOARD ASSY"/>
    <n v="25"/>
    <m/>
    <n v="25"/>
    <n v="25"/>
    <n v="23480"/>
    <m/>
    <x v="0"/>
    <m/>
    <m/>
    <n v="0"/>
    <n v="0"/>
    <x v="0"/>
    <n v="587000"/>
    <n v="0"/>
    <n v="587000"/>
    <x v="0"/>
    <m/>
    <n v="587000"/>
    <m/>
    <m/>
    <m/>
    <m/>
    <m/>
    <m/>
    <m/>
    <m/>
  </r>
  <r>
    <n v="4000498936"/>
    <d v="2024-12-02T00:00:00"/>
    <x v="0"/>
    <d v="2026-06-24T00:00:00"/>
    <e v="#REF!"/>
    <e v="#REF!"/>
    <s v="Public"/>
    <e v="#REF!"/>
    <e v="#REF!"/>
    <n v="81.3"/>
    <s v="TK"/>
    <s v="NEW"/>
    <s v="ZPJ24251050"/>
    <n v="0"/>
    <n v="3"/>
    <s v="ZFG00001556"/>
    <n v="25100064"/>
    <s v="DOMESTIC"/>
    <s v="BEL"/>
    <x v="5"/>
    <x v="1"/>
    <s v="170300606532 POWER SUPPLY BOARD ASSY"/>
    <n v="25"/>
    <m/>
    <n v="25"/>
    <n v="25"/>
    <n v="23480"/>
    <m/>
    <x v="0"/>
    <m/>
    <m/>
    <n v="0"/>
    <n v="0"/>
    <x v="0"/>
    <n v="587000"/>
    <n v="0"/>
    <n v="587000"/>
    <x v="0"/>
    <m/>
    <n v="587000"/>
    <m/>
    <m/>
    <m/>
    <m/>
    <m/>
    <m/>
    <m/>
    <m/>
  </r>
  <r>
    <n v="4000586605"/>
    <d v="2025-12-15T00:00:00"/>
    <x v="0"/>
    <d v="2026-07-27T00:00:00"/>
    <e v="#REF!"/>
    <e v="#REF!"/>
    <s v="Public"/>
    <e v="#REF!"/>
    <e v="#REF!"/>
    <n v="32"/>
    <s v="TK"/>
    <s v="NEW"/>
    <s v="ZPSU252600223"/>
    <n v="0"/>
    <n v="3"/>
    <m/>
    <m/>
    <s v="DOMESTIC"/>
    <s v="BEL"/>
    <x v="3"/>
    <x v="1"/>
    <s v="175305206781 ETHERNET TO SERIAL CONVERTOR CARD"/>
    <n v="5"/>
    <m/>
    <n v="5"/>
    <n v="5"/>
    <n v="88461"/>
    <m/>
    <x v="0"/>
    <m/>
    <m/>
    <n v="0"/>
    <n v="0"/>
    <x v="0"/>
    <n v="442305"/>
    <n v="0"/>
    <n v="442305"/>
    <x v="0"/>
    <m/>
    <n v="442305"/>
    <m/>
    <m/>
    <m/>
    <m/>
    <m/>
    <m/>
    <m/>
    <m/>
  </r>
  <r>
    <n v="4000498923"/>
    <d v="2024-12-02T00:00:00"/>
    <x v="0"/>
    <d v="2027-02-24T00:00:00"/>
    <e v="#REF!"/>
    <e v="#REF!"/>
    <s v="Public"/>
    <e v="#REF!"/>
    <e v="#REF!"/>
    <n v="116.3"/>
    <s v="TK"/>
    <s v="NEW"/>
    <s v="ZPJ24251059"/>
    <n v="0"/>
    <n v="3"/>
    <s v="ZFG00001605"/>
    <n v="25100065"/>
    <s v="DOMESTIC"/>
    <s v="BEL"/>
    <x v="5"/>
    <x v="1"/>
    <s v="170300633401 CONTROLLER PCB REV 03 02"/>
    <n v="6"/>
    <m/>
    <n v="6"/>
    <n v="6"/>
    <n v="4095"/>
    <m/>
    <x v="0"/>
    <m/>
    <m/>
    <n v="0"/>
    <n v="0"/>
    <x v="0"/>
    <n v="24570"/>
    <n v="0"/>
    <n v="24570"/>
    <x v="4"/>
    <s v="Test fail"/>
    <n v="24570"/>
    <s v="LINE_02"/>
    <s v="YES"/>
    <m/>
    <m/>
    <m/>
    <m/>
    <m/>
    <m/>
  </r>
  <r>
    <n v="4000498923"/>
    <d v="2024-12-02T00:00:00"/>
    <x v="0"/>
    <d v="2027-02-24T00:00:00"/>
    <e v="#REF!"/>
    <e v="#REF!"/>
    <s v="Public"/>
    <e v="#REF!"/>
    <e v="#REF!"/>
    <n v="116.3"/>
    <s v="TK"/>
    <s v="NEW"/>
    <s v="ZPJ24251059"/>
    <n v="0"/>
    <n v="3"/>
    <s v="ZFG00001605"/>
    <n v="25100065"/>
    <s v="DOMESTIC"/>
    <s v="BEL"/>
    <x v="5"/>
    <x v="1"/>
    <s v="170300633401 CONTROLLER PCB REV 03 02"/>
    <n v="8"/>
    <m/>
    <n v="8"/>
    <n v="8"/>
    <n v="4095"/>
    <m/>
    <x v="0"/>
    <m/>
    <m/>
    <n v="0"/>
    <n v="0"/>
    <x v="0"/>
    <n v="32760"/>
    <n v="0"/>
    <n v="32760"/>
    <x v="3"/>
    <s v="MAC- Testing in process"/>
    <n v="32760"/>
    <s v="LINE_02"/>
    <s v="YES"/>
    <m/>
    <m/>
    <m/>
    <m/>
    <m/>
    <m/>
  </r>
  <r>
    <n v="4000495059"/>
    <d v="2024-12-02T00:00:00"/>
    <x v="0"/>
    <d v="2027-08-06T00:00:00"/>
    <e v="#REF!"/>
    <s v="DELIVERED"/>
    <s v="Public"/>
    <e v="#REF!"/>
    <e v="#REF!"/>
    <n v="148.4"/>
    <s v="TK"/>
    <s v="NEW"/>
    <s v="ZPJ24251060"/>
    <n v="0"/>
    <n v="3"/>
    <s v="ZFG00001567"/>
    <n v="24100545"/>
    <s v="DOMESTIC"/>
    <s v="BEL"/>
    <x v="5"/>
    <x v="1"/>
    <s v="170300603331 FLEX PCB V3 ASSY"/>
    <n v="43"/>
    <n v="43"/>
    <n v="0"/>
    <n v="0"/>
    <n v="3350"/>
    <m/>
    <x v="1"/>
    <d v="2026-05-05T00:00:00"/>
    <s v="ZBSID2627-0123"/>
    <n v="144050"/>
    <n v="0"/>
    <x v="96"/>
    <n v="0"/>
    <n v="0"/>
    <n v="0"/>
    <x v="1"/>
    <s v="DELIVERED"/>
    <n v="144050"/>
    <s v="LINE_02"/>
    <m/>
    <m/>
    <m/>
    <m/>
    <m/>
    <m/>
    <m/>
  </r>
  <r>
    <s v="PODR / 6100359"/>
    <d v="2025-08-21T00:00:00"/>
    <x v="0"/>
    <d v="2026-08-01T00:00:00"/>
    <e v="#REF!"/>
    <s v="DELIVERED"/>
    <s v="Public"/>
    <e v="#REF!"/>
    <e v="#REF!"/>
    <n v="48"/>
    <s v="TK"/>
    <s v="NEW"/>
    <s v="ZPJ252600677"/>
    <n v="0"/>
    <n v="3"/>
    <s v="ZFG00002185"/>
    <n v="25200552"/>
    <s v="DOMESTIC"/>
    <s v="VISTA"/>
    <x v="15"/>
    <x v="0"/>
    <s v="POWER SUPPLY"/>
    <n v="1"/>
    <n v="1"/>
    <n v="0"/>
    <n v="0"/>
    <n v="34738"/>
    <m/>
    <x v="1"/>
    <d v="2026-05-19T00:00:00"/>
    <s v="ZKSID2627-0171"/>
    <n v="34738"/>
    <n v="0"/>
    <x v="97"/>
    <n v="0"/>
    <n v="0"/>
    <n v="0"/>
    <x v="1"/>
    <s v="DELIVERED"/>
    <n v="34738"/>
    <s v="LINE_02"/>
    <s v="YES"/>
    <s v="NO"/>
    <s v="NO"/>
    <s v="YES"/>
    <s v="NO"/>
    <s v="YES"/>
    <s v="NO"/>
  </r>
  <r>
    <n v="4000001669"/>
    <d v="2025-09-29T00:00:00"/>
    <x v="0"/>
    <d v="2025-10-27T00:00:00"/>
    <e v="#REF!"/>
    <e v="#REF!"/>
    <s v="Private"/>
    <e v="#REF!"/>
    <e v="#REF!"/>
    <n v="4"/>
    <s v="TK"/>
    <s v="NEW"/>
    <s v="ZPJ252600913"/>
    <n v="0"/>
    <n v="3"/>
    <s v="ZFG00002293"/>
    <n v="25100471"/>
    <s v="DOMESTIC"/>
    <s v="MOLBIO"/>
    <x v="6"/>
    <x v="2"/>
    <s v="FUEL GAUGE PCB 2.0"/>
    <n v="55"/>
    <m/>
    <n v="55"/>
    <n v="55"/>
    <n v="923.85"/>
    <m/>
    <x v="0"/>
    <m/>
    <m/>
    <n v="0"/>
    <n v="0"/>
    <x v="0"/>
    <n v="50811.75"/>
    <n v="0"/>
    <n v="50811.75"/>
    <x v="0"/>
    <m/>
    <n v="50811.75"/>
    <m/>
    <m/>
    <m/>
    <m/>
    <m/>
    <m/>
    <m/>
    <m/>
  </r>
  <r>
    <s v="P25-0131"/>
    <d v="2025-11-13T00:00:00"/>
    <x v="1"/>
    <d v="2025-12-04T00:00:00"/>
    <e v="#REF!"/>
    <e v="#REF!"/>
    <s v="Private"/>
    <e v="#REF!"/>
    <e v="#REF!"/>
    <n v="3"/>
    <s v="COMP"/>
    <s v="NEW"/>
    <s v="ZPMW252600090"/>
    <n v="0"/>
    <n v="3"/>
    <m/>
    <m/>
    <s v="EXPORT"/>
    <s v="ALPHI"/>
    <x v="19"/>
    <x v="0"/>
    <s v="CARRIER BOARD – COMPONENT PROCUREMENT"/>
    <n v="4"/>
    <m/>
    <n v="4"/>
    <n v="4"/>
    <m/>
    <n v="223.75"/>
    <x v="0"/>
    <m/>
    <m/>
    <n v="0"/>
    <n v="0"/>
    <x v="0"/>
    <n v="0"/>
    <n v="76970"/>
    <n v="76970"/>
    <x v="0"/>
    <m/>
    <n v="76970"/>
    <m/>
    <m/>
    <m/>
    <m/>
    <m/>
    <m/>
    <m/>
    <m/>
  </r>
  <r>
    <n v="4000495354"/>
    <d v="2024-11-25T00:00:00"/>
    <x v="0"/>
    <d v="2027-08-12T00:00:00"/>
    <e v="#REF!"/>
    <e v="#REF!"/>
    <s v="Public"/>
    <e v="#REF!"/>
    <e v="#REF!"/>
    <n v="107.43"/>
    <s v="TK"/>
    <s v="NEW"/>
    <s v="ZPJ24251009"/>
    <n v="0"/>
    <n v="3"/>
    <s v="ZFG00001554"/>
    <n v="25100069"/>
    <s v="DOMESTIC"/>
    <s v="BEL"/>
    <x v="5"/>
    <x v="1"/>
    <s v="170300602264AA FILTER BOARD ASSY"/>
    <n v="25"/>
    <m/>
    <n v="25"/>
    <n v="25"/>
    <n v="31260"/>
    <m/>
    <x v="0"/>
    <m/>
    <m/>
    <n v="0"/>
    <n v="0"/>
    <x v="0"/>
    <n v="781500"/>
    <n v="0"/>
    <n v="781500"/>
    <x v="0"/>
    <m/>
    <n v="781500"/>
    <m/>
    <m/>
    <m/>
    <m/>
    <m/>
    <m/>
    <m/>
    <m/>
  </r>
  <r>
    <n v="5400065846"/>
    <d v="2025-09-02T00:00:00"/>
    <x v="0"/>
    <d v="2025-12-30T00:00:00"/>
    <e v="#REF!"/>
    <e v="#REF!"/>
    <s v="Public"/>
    <e v="#REF!"/>
    <e v="#REF!"/>
    <n v="14.2"/>
    <s v="JW"/>
    <s v="NEW"/>
    <s v="ZPJ252600807"/>
    <n v="0"/>
    <n v="3"/>
    <s v="SERVICE"/>
    <m/>
    <s v="DOMESTIC"/>
    <s v="TATA"/>
    <x v="27"/>
    <x v="1"/>
    <s v="107100001469 ANALOG (F) INTERFACE PCB ASSY"/>
    <n v="14"/>
    <m/>
    <n v="14"/>
    <n v="14"/>
    <n v="6150"/>
    <m/>
    <x v="0"/>
    <m/>
    <m/>
    <n v="0"/>
    <n v="0"/>
    <x v="0"/>
    <n v="86100"/>
    <n v="0"/>
    <n v="86100"/>
    <x v="0"/>
    <m/>
    <n v="86100"/>
    <m/>
    <m/>
    <m/>
    <m/>
    <m/>
    <m/>
    <m/>
    <m/>
  </r>
  <r>
    <n v="4516455061"/>
    <d v="2025-10-31T00:00:00"/>
    <x v="0"/>
    <d v="2026-02-02T00:00:00"/>
    <e v="#REF!"/>
    <e v="#REF!"/>
    <s v="Private"/>
    <e v="#REF!"/>
    <e v="#REF!"/>
    <n v="1"/>
    <s v="REWORK"/>
    <s v="NEW"/>
    <s v="ZPJ2526001020"/>
    <n v="1"/>
    <n v="1"/>
    <s v="SERVICE"/>
    <n v="25100687"/>
    <s v="DOMESTIC"/>
    <s v="TI"/>
    <x v="35"/>
    <x v="4"/>
    <s v="BGA RE-BALLING SUPPORT"/>
    <n v="41"/>
    <m/>
    <n v="41"/>
    <n v="41"/>
    <n v="5000"/>
    <m/>
    <x v="0"/>
    <m/>
    <m/>
    <n v="0"/>
    <n v="0"/>
    <x v="0"/>
    <n v="205000"/>
    <n v="0"/>
    <n v="205000"/>
    <x v="0"/>
    <m/>
    <n v="205000"/>
    <m/>
    <m/>
    <m/>
    <m/>
    <m/>
    <m/>
    <m/>
    <m/>
  </r>
  <r>
    <n v="450068358"/>
    <d v="2025-06-25T00:00:00"/>
    <x v="0"/>
    <d v="2026-03-31T00:00:00"/>
    <e v="#REF!"/>
    <e v="#REF!"/>
    <s v="Private"/>
    <e v="#REF!"/>
    <e v="#REF!"/>
    <n v="39.9"/>
    <s v="BB"/>
    <s v="NEW"/>
    <s v="ZPJ252600373"/>
    <n v="0"/>
    <n v="3"/>
    <s v="SERVICE"/>
    <n v="25201000"/>
    <s v="DOMESTIC"/>
    <s v="RELIANCE"/>
    <x v="40"/>
    <x v="6"/>
    <s v="SYSTEM ASSY 5G NR MMWAVE_JITZEF2ODC02"/>
    <n v="50"/>
    <m/>
    <n v="50"/>
    <n v="50"/>
    <n v="11198"/>
    <m/>
    <x v="0"/>
    <m/>
    <m/>
    <n v="0"/>
    <n v="0"/>
    <x v="0"/>
    <n v="559900"/>
    <n v="0"/>
    <n v="559900"/>
    <x v="0"/>
    <m/>
    <n v="559900"/>
    <m/>
    <m/>
    <m/>
    <m/>
    <m/>
    <m/>
    <m/>
    <m/>
  </r>
  <r>
    <n v="450068358"/>
    <d v="2025-06-25T00:00:00"/>
    <x v="0"/>
    <d v="2026-03-31T00:00:00"/>
    <e v="#REF!"/>
    <e v="#REF!"/>
    <s v="Private"/>
    <e v="#REF!"/>
    <e v="#REF!"/>
    <n v="39.9"/>
    <s v="BB"/>
    <s v="NEW"/>
    <s v="ZPJ252600373"/>
    <n v="0"/>
    <n v="3"/>
    <s v="SERVICE"/>
    <n v="25201000"/>
    <s v="DOMESTIC"/>
    <s v="RELIANCE"/>
    <x v="40"/>
    <x v="6"/>
    <s v="SYSTEM ASSY 5G NR MMWAVE_JITZEF2ODC02"/>
    <n v="39"/>
    <m/>
    <n v="39"/>
    <n v="39"/>
    <n v="11198"/>
    <m/>
    <x v="0"/>
    <m/>
    <m/>
    <n v="0"/>
    <n v="0"/>
    <x v="0"/>
    <n v="436722"/>
    <n v="0"/>
    <n v="436722"/>
    <x v="4"/>
    <s v="Test fail"/>
    <n v="436722"/>
    <s v="LINE_02"/>
    <s v="YES"/>
    <m/>
    <m/>
    <m/>
    <m/>
    <m/>
    <m/>
  </r>
  <r>
    <n v="4000569586"/>
    <d v="2025-09-19T00:00:00"/>
    <x v="0"/>
    <d v="2025-12-26T00:00:00"/>
    <e v="#REF!"/>
    <e v="#REF!"/>
    <s v="Public"/>
    <e v="#REF!"/>
    <e v="#REF!"/>
    <n v="14"/>
    <s v="TK/CH"/>
    <s v="NEW"/>
    <s v="YET TO RECEIVE"/>
    <n v="0"/>
    <n v="3"/>
    <m/>
    <m/>
    <s v="DOMESTIC"/>
    <s v="BEL"/>
    <x v="5"/>
    <x v="1"/>
    <s v="170001042693 SU FO HARNESS"/>
    <n v="40"/>
    <m/>
    <n v="40"/>
    <n v="40"/>
    <n v="29750"/>
    <m/>
    <x v="0"/>
    <m/>
    <m/>
    <n v="0"/>
    <n v="0"/>
    <x v="0"/>
    <n v="1190000"/>
    <n v="0"/>
    <n v="1190000"/>
    <x v="0"/>
    <m/>
    <n v="1190000"/>
    <m/>
    <m/>
    <m/>
    <m/>
    <m/>
    <m/>
    <m/>
    <m/>
  </r>
  <r>
    <n v="4000495059"/>
    <d v="2024-12-02T00:00:00"/>
    <x v="0"/>
    <d v="2026-10-06T00:00:00"/>
    <e v="#REF!"/>
    <e v="#REF!"/>
    <s v="Public"/>
    <e v="#REF!"/>
    <e v="#REF!"/>
    <n v="144"/>
    <s v="TK"/>
    <s v="NEW"/>
    <s v="ZPJ24251060"/>
    <n v="0"/>
    <n v="3"/>
    <s v="ZFG00001567"/>
    <n v="24100545"/>
    <s v="DOMESTIC"/>
    <s v="BEL"/>
    <x v="5"/>
    <x v="1"/>
    <s v="170300603331 FLEX PCB V3 ASSY"/>
    <n v="188"/>
    <m/>
    <n v="188"/>
    <n v="188"/>
    <n v="3350"/>
    <m/>
    <x v="0"/>
    <m/>
    <m/>
    <n v="0"/>
    <n v="0"/>
    <x v="0"/>
    <n v="629800"/>
    <n v="0"/>
    <n v="629800"/>
    <x v="0"/>
    <m/>
    <n v="629800"/>
    <s v="LINE_02"/>
    <m/>
    <m/>
    <m/>
    <m/>
    <m/>
    <m/>
    <m/>
  </r>
  <r>
    <n v="4000001669"/>
    <d v="2025-09-29T00:00:00"/>
    <x v="0"/>
    <d v="2025-10-27T00:00:00"/>
    <e v="#REF!"/>
    <e v="#REF!"/>
    <s v="Private"/>
    <e v="#REF!"/>
    <e v="#REF!"/>
    <n v="4"/>
    <s v="TK"/>
    <s v="REPEAT"/>
    <s v="ZPJ252600912_x000a__x000a_"/>
    <n v="0"/>
    <n v="3"/>
    <s v="ZFG00002292"/>
    <n v="25100471"/>
    <s v="DOMESTIC"/>
    <s v="MOLBIO"/>
    <x v="6"/>
    <x v="2"/>
    <s v="FWD STATUS INDICATOR PCB 4.1"/>
    <n v="55"/>
    <m/>
    <n v="55"/>
    <n v="55"/>
    <n v="814.06"/>
    <m/>
    <x v="0"/>
    <m/>
    <m/>
    <n v="0"/>
    <n v="0"/>
    <x v="0"/>
    <n v="44773.299999999996"/>
    <n v="0"/>
    <n v="44773.299999999996"/>
    <x v="0"/>
    <m/>
    <n v="44773.299999999996"/>
    <m/>
    <m/>
    <m/>
    <m/>
    <m/>
    <m/>
    <m/>
    <m/>
  </r>
  <r>
    <n v="4000498936"/>
    <d v="2024-12-02T00:00:00"/>
    <x v="0"/>
    <d v="2027-01-24T00:00:00"/>
    <e v="#REF!"/>
    <e v="#REF!"/>
    <s v="Public"/>
    <e v="#REF!"/>
    <e v="#REF!"/>
    <n v="111.9"/>
    <s v="TK"/>
    <s v="NEW"/>
    <s v="ZPJ24251050"/>
    <n v="0"/>
    <n v="3"/>
    <s v="ZFG00001556"/>
    <n v="25100064"/>
    <s v="DOMESTIC"/>
    <s v="BEL"/>
    <x v="5"/>
    <x v="1"/>
    <s v="170300606532 POWER SUPPLY BOARD ASSY"/>
    <n v="25"/>
    <m/>
    <n v="25"/>
    <n v="25"/>
    <n v="23480"/>
    <m/>
    <x v="0"/>
    <m/>
    <m/>
    <n v="0"/>
    <n v="0"/>
    <x v="0"/>
    <n v="587000"/>
    <n v="0"/>
    <n v="587000"/>
    <x v="0"/>
    <m/>
    <n v="587000"/>
    <m/>
    <m/>
    <m/>
    <m/>
    <m/>
    <m/>
    <m/>
    <m/>
  </r>
  <r>
    <n v="4000568996"/>
    <d v="2025-09-25T00:00:00"/>
    <x v="0"/>
    <d v="2026-03-26T00:00:00"/>
    <e v="#REF!"/>
    <e v="#REF!"/>
    <s v="Public"/>
    <e v="#REF!"/>
    <e v="#REF!"/>
    <n v="26"/>
    <s v="TK"/>
    <s v="NEW"/>
    <s v="ZPSU252600129"/>
    <n v="0"/>
    <n v="3"/>
    <m/>
    <m/>
    <s v="DOMESTIC"/>
    <s v="BEL"/>
    <x v="4"/>
    <x v="1"/>
    <s v="111010531687 TSAS - POWER AMPLIFIER CARD"/>
    <n v="2"/>
    <m/>
    <n v="2"/>
    <n v="2"/>
    <n v="239111"/>
    <m/>
    <x v="0"/>
    <m/>
    <m/>
    <n v="0"/>
    <n v="0"/>
    <x v="0"/>
    <n v="478222"/>
    <n v="0"/>
    <n v="478222"/>
    <x v="0"/>
    <m/>
    <n v="478222"/>
    <m/>
    <m/>
    <m/>
    <m/>
    <m/>
    <m/>
    <m/>
    <m/>
  </r>
  <r>
    <n v="4520450007"/>
    <d v="2025-12-24T00:00:00"/>
    <x v="1"/>
    <d v="2026-01-21T00:00:00"/>
    <e v="#REF!"/>
    <e v="#REF!"/>
    <s v="Private"/>
    <e v="#REF!"/>
    <e v="#REF!"/>
    <n v="4"/>
    <s v="COMP/ASSY"/>
    <s v="REPEAT"/>
    <s v="ZPMW252600117"/>
    <n v="1"/>
    <n v="1"/>
    <m/>
    <m/>
    <s v="EXPORT"/>
    <s v="INFINEON"/>
    <x v="29"/>
    <x v="4"/>
    <s v="MOD-PSB3014-M2_BGA-87 M.2 CARD-POPULATED PCB"/>
    <n v="660"/>
    <m/>
    <n v="660"/>
    <n v="660"/>
    <m/>
    <n v="6.4"/>
    <x v="0"/>
    <m/>
    <m/>
    <n v="0"/>
    <n v="0"/>
    <x v="0"/>
    <n v="0"/>
    <n v="363264"/>
    <n v="363264"/>
    <x v="0"/>
    <m/>
    <n v="363264"/>
    <m/>
    <m/>
    <m/>
    <m/>
    <m/>
    <m/>
    <m/>
    <m/>
  </r>
  <r>
    <n v="4600730237"/>
    <d v="2025-11-10T00:00:00"/>
    <x v="0"/>
    <d v="2025-11-17T00:00:00"/>
    <e v="#REF!"/>
    <e v="#REF!"/>
    <s v="Private"/>
    <e v="#REF!"/>
    <e v="#REF!"/>
    <n v="1"/>
    <s v="JW"/>
    <s v="NEW"/>
    <s v="ZPJ2526001059"/>
    <n v="0"/>
    <n v="3"/>
    <m/>
    <m/>
    <s v="DOMESTIC"/>
    <s v="BI"/>
    <x v="41"/>
    <x v="0"/>
    <s v="DDAS MAIN BOARD - ASSEMBLY SUPPORT"/>
    <n v="44"/>
    <m/>
    <n v="44"/>
    <n v="44"/>
    <n v="5625.76"/>
    <m/>
    <x v="0"/>
    <m/>
    <m/>
    <n v="0"/>
    <n v="0"/>
    <x v="0"/>
    <n v="247533.44"/>
    <n v="0"/>
    <n v="247533.44"/>
    <x v="0"/>
    <m/>
    <n v="247533.44"/>
    <m/>
    <m/>
    <m/>
    <m/>
    <m/>
    <m/>
    <m/>
    <m/>
  </r>
  <r>
    <n v="4300033859"/>
    <d v="2024-11-30T00:00:00"/>
    <x v="0"/>
    <d v="2025-02-09T00:00:00"/>
    <e v="#REF!"/>
    <e v="#REF!"/>
    <s v="Public"/>
    <e v="#REF!"/>
    <e v="#REF!"/>
    <n v="10"/>
    <s v="OTHERS"/>
    <s v="NEW"/>
    <s v="ZPJ24251058"/>
    <n v="0"/>
    <n v="3"/>
    <s v="SERVICE"/>
    <n v="25100097"/>
    <s v="DOMESTIC"/>
    <s v="BEL"/>
    <x v="32"/>
    <x v="1"/>
    <s v="OTHER CHARGES"/>
    <n v="1"/>
    <m/>
    <n v="1"/>
    <n v="1"/>
    <n v="60001.15"/>
    <m/>
    <x v="0"/>
    <m/>
    <m/>
    <n v="0"/>
    <n v="0"/>
    <x v="0"/>
    <n v="60001.15"/>
    <n v="0"/>
    <n v="60001.15"/>
    <x v="0"/>
    <m/>
    <n v="60001.15"/>
    <m/>
    <m/>
    <m/>
    <m/>
    <m/>
    <m/>
    <m/>
    <m/>
  </r>
  <r>
    <n v="4300034923"/>
    <d v="2025-07-16T00:00:00"/>
    <x v="0"/>
    <d v="2025-11-05T00:00:00"/>
    <e v="#REF!"/>
    <e v="#REF!"/>
    <s v="Public"/>
    <e v="#REF!"/>
    <e v="#REF!"/>
    <n v="8"/>
    <s v="COMP/ASSY"/>
    <s v="NEW"/>
    <s v="ZPSU252600070"/>
    <n v="0"/>
    <n v="3"/>
    <s v="ZFG00002049_x000a_"/>
    <n v="25100314"/>
    <s v="DOMESTIC"/>
    <s v="BEL"/>
    <x v="2"/>
    <x v="1"/>
    <s v="144000159034 RXOI PCB (IM)"/>
    <n v="4"/>
    <m/>
    <n v="4"/>
    <n v="4"/>
    <n v="17420"/>
    <m/>
    <x v="0"/>
    <m/>
    <m/>
    <n v="0"/>
    <n v="0"/>
    <x v="0"/>
    <n v="69680"/>
    <n v="0"/>
    <n v="69680"/>
    <x v="0"/>
    <m/>
    <n v="69680"/>
    <m/>
    <m/>
    <m/>
    <m/>
    <m/>
    <m/>
    <m/>
    <m/>
  </r>
  <r>
    <n v="1162500507"/>
    <d v="2025-07-02T00:00:00"/>
    <x v="0"/>
    <d v="2025-07-11T00:00:00"/>
    <e v="#REF!"/>
    <s v="DELIVERED"/>
    <s v="Private"/>
    <e v="#REF!"/>
    <e v="#REF!"/>
    <n v="1.3"/>
    <s v="OTHERS"/>
    <s v="NEW"/>
    <s v="ZPJ252600426"/>
    <n v="1"/>
    <n v="1"/>
    <s v="SERVICE"/>
    <n v="25201361"/>
    <s v="DOMESTIC"/>
    <s v="TEJAS"/>
    <x v="17"/>
    <x v="6"/>
    <s v="NRE CHARGES FOR 141-PCA000432#E"/>
    <n v="1"/>
    <n v="1"/>
    <n v="0"/>
    <n v="0"/>
    <n v="69136"/>
    <m/>
    <x v="4"/>
    <d v="2026-04-30T00:00:00"/>
    <s v="ZKSID2627-0104"/>
    <n v="69136"/>
    <n v="0"/>
    <x v="98"/>
    <n v="0"/>
    <n v="0"/>
    <n v="0"/>
    <x v="1"/>
    <s v="DELIVERED"/>
    <n v="69136"/>
    <s v="OTHERS"/>
    <m/>
    <m/>
    <m/>
    <m/>
    <m/>
    <m/>
    <m/>
  </r>
  <r>
    <n v="4000495354"/>
    <d v="2024-11-25T00:00:00"/>
    <x v="0"/>
    <d v="2027-08-12T00:00:00"/>
    <e v="#REF!"/>
    <e v="#REF!"/>
    <s v="Public"/>
    <e v="#REF!"/>
    <e v="#REF!"/>
    <n v="111.86"/>
    <s v="TK"/>
    <s v="NEW"/>
    <s v="ZPJ24251009"/>
    <n v="0"/>
    <n v="3"/>
    <s v="ZFG00001554"/>
    <n v="25100069"/>
    <s v="DOMESTIC"/>
    <s v="BEL"/>
    <x v="5"/>
    <x v="1"/>
    <s v="170300602264AA FILTER BOARD ASSY"/>
    <n v="25"/>
    <m/>
    <n v="25"/>
    <n v="25"/>
    <n v="31260"/>
    <m/>
    <x v="0"/>
    <m/>
    <m/>
    <n v="0"/>
    <n v="0"/>
    <x v="0"/>
    <n v="781500"/>
    <n v="0"/>
    <n v="781500"/>
    <x v="0"/>
    <m/>
    <n v="781500"/>
    <m/>
    <m/>
    <m/>
    <m/>
    <m/>
    <m/>
    <m/>
    <m/>
  </r>
  <r>
    <n v="4300035386"/>
    <d v="2025-10-07T00:00:00"/>
    <x v="0"/>
    <d v="2026-03-25T00:00:00"/>
    <e v="#REF!"/>
    <e v="#REF!"/>
    <s v="Public"/>
    <e v="#REF!"/>
    <e v="#REF!"/>
    <n v="23.9"/>
    <s v="COMP/ASSY"/>
    <s v="NEW"/>
    <s v="ZPSU252600151"/>
    <n v="0"/>
    <n v="3"/>
    <m/>
    <m/>
    <s v="DOMESTIC"/>
    <s v="BEL"/>
    <x v="1"/>
    <x v="1"/>
    <s v="110005089051 AUDIO PCB ASSY"/>
    <n v="5"/>
    <m/>
    <n v="5"/>
    <n v="5"/>
    <n v="10114.6"/>
    <m/>
    <x v="0"/>
    <m/>
    <m/>
    <n v="0"/>
    <n v="0"/>
    <x v="0"/>
    <n v="50573"/>
    <n v="0"/>
    <n v="50573"/>
    <x v="0"/>
    <m/>
    <n v="50573"/>
    <m/>
    <m/>
    <m/>
    <m/>
    <m/>
    <m/>
    <m/>
    <m/>
  </r>
  <r>
    <s v="A002184061"/>
    <d v="2025-09-19T00:00:00"/>
    <x v="0"/>
    <d v="2025-10-03T00:00:00"/>
    <e v="#REF!"/>
    <e v="#REF!"/>
    <s v="Private"/>
    <e v="#REF!"/>
    <e v="#REF!"/>
    <n v="2"/>
    <s v="JW"/>
    <s v="NEW"/>
    <s v="ZPJ252600780"/>
    <n v="0"/>
    <n v="3"/>
    <s v="SERVICE"/>
    <n v="25100571"/>
    <s v="DOMESTIC"/>
    <s v="HONEYWELL"/>
    <x v="42"/>
    <x v="3"/>
    <s v="ON SEMI ASSEMBLY SUPPORT"/>
    <n v="42"/>
    <m/>
    <n v="42"/>
    <n v="42"/>
    <n v="1206.6600000000001"/>
    <m/>
    <x v="0"/>
    <m/>
    <m/>
    <n v="0"/>
    <n v="0"/>
    <x v="0"/>
    <n v="50679.72"/>
    <n v="0"/>
    <n v="50679.72"/>
    <x v="0"/>
    <m/>
    <n v="50679.72"/>
    <m/>
    <m/>
    <m/>
    <m/>
    <m/>
    <m/>
    <m/>
    <m/>
  </r>
  <r>
    <n v="5400065846"/>
    <d v="2025-09-02T00:00:00"/>
    <x v="0"/>
    <d v="2025-12-30T00:00:00"/>
    <e v="#REF!"/>
    <e v="#REF!"/>
    <s v="Public"/>
    <e v="#REF!"/>
    <e v="#REF!"/>
    <n v="14.2"/>
    <s v="JW"/>
    <s v="NEW"/>
    <s v="ZPJ252600853"/>
    <n v="0"/>
    <n v="3"/>
    <s v="SERVICE"/>
    <m/>
    <s v="DOMESTIC"/>
    <s v="TATA"/>
    <x v="27"/>
    <x v="1"/>
    <s v="107100001571 AKASH OC CARRIER PCB ASSEMBLY"/>
    <n v="8"/>
    <m/>
    <n v="8"/>
    <n v="8"/>
    <n v="6000"/>
    <m/>
    <x v="0"/>
    <m/>
    <m/>
    <n v="0"/>
    <n v="0"/>
    <x v="0"/>
    <n v="48000"/>
    <n v="0"/>
    <n v="48000"/>
    <x v="0"/>
    <m/>
    <n v="48000"/>
    <m/>
    <m/>
    <m/>
    <m/>
    <m/>
    <m/>
    <m/>
    <m/>
  </r>
  <r>
    <n v="4516446138"/>
    <d v="2025-12-08T00:00:00"/>
    <x v="0"/>
    <d v="2025-12-30T00:00:00"/>
    <e v="#REF!"/>
    <s v="DELIVERED"/>
    <s v="Private"/>
    <e v="#REF!"/>
    <e v="#REF!"/>
    <n v="1"/>
    <s v="JW"/>
    <s v="NEW"/>
    <s v="ZPJ252601201"/>
    <n v="1"/>
    <n v="1"/>
    <s v="SERVICE"/>
    <n v="25100654"/>
    <s v="DOMESTIC"/>
    <s v="TI"/>
    <x v="35"/>
    <x v="4"/>
    <s v="TPS1681_ZEBRA_VAL -PCBA"/>
    <n v="15"/>
    <n v="15"/>
    <n v="0"/>
    <n v="0"/>
    <n v="3124"/>
    <m/>
    <x v="4"/>
    <d v="2026-04-09T00:00:00"/>
    <s v="ZBSID2627-0028"/>
    <n v="46860"/>
    <n v="0"/>
    <x v="99"/>
    <n v="0"/>
    <n v="0"/>
    <n v="0"/>
    <x v="1"/>
    <s v="DELIVERED"/>
    <n v="46860"/>
    <s v="LINE_01"/>
    <s v="YES"/>
    <s v="NO"/>
    <s v="NO"/>
    <s v="NO"/>
    <s v="NO"/>
    <s v="NO"/>
    <s v="NO"/>
  </r>
  <r>
    <n v="4516446138"/>
    <d v="2025-12-08T00:00:00"/>
    <x v="0"/>
    <d v="2025-12-30T00:00:00"/>
    <e v="#REF!"/>
    <s v="DELIVERED"/>
    <s v="Private"/>
    <e v="#REF!"/>
    <e v="#REF!"/>
    <n v="1"/>
    <s v="OTHERS"/>
    <s v="NEW"/>
    <s v="ZPJ252601201"/>
    <n v="1"/>
    <n v="1"/>
    <s v="SERVICE"/>
    <n v="26100031"/>
    <s v="DOMESTIC"/>
    <s v="TI"/>
    <x v="35"/>
    <x v="4"/>
    <s v="NRE CHARGES FOR TPS1681"/>
    <n v="1"/>
    <n v="1"/>
    <n v="0"/>
    <n v="0"/>
    <n v="30000"/>
    <m/>
    <x v="4"/>
    <d v="2026-04-17T00:00:00"/>
    <s v="ZBSID2627-0062"/>
    <n v="30000"/>
    <n v="0"/>
    <x v="100"/>
    <n v="0"/>
    <n v="0"/>
    <n v="0"/>
    <x v="1"/>
    <s v="DELIVERED"/>
    <n v="30000"/>
    <s v="OTHERS"/>
    <s v="N/A"/>
    <s v="N/A"/>
    <s v="N/A"/>
    <s v="N/A"/>
    <s v="N/A"/>
    <s v="N/A"/>
    <s v="N/A"/>
  </r>
  <r>
    <n v="5400065846"/>
    <d v="2025-09-02T00:00:00"/>
    <x v="0"/>
    <d v="2025-12-30T00:00:00"/>
    <e v="#REF!"/>
    <e v="#REF!"/>
    <s v="Public"/>
    <e v="#REF!"/>
    <e v="#REF!"/>
    <n v="14.2"/>
    <s v="JW"/>
    <s v="NEW"/>
    <s v="ZPJ252600810"/>
    <n v="0"/>
    <n v="3"/>
    <s v="SERVICE"/>
    <m/>
    <s v="DOMESTIC"/>
    <s v="TATA"/>
    <x v="27"/>
    <x v="1"/>
    <s v="107100001473 DDRM CONTROL PCB ASSY."/>
    <n v="14"/>
    <m/>
    <n v="14"/>
    <n v="14"/>
    <n v="3400"/>
    <m/>
    <x v="0"/>
    <m/>
    <m/>
    <n v="0"/>
    <n v="0"/>
    <x v="0"/>
    <n v="47600"/>
    <n v="0"/>
    <n v="47600"/>
    <x v="0"/>
    <m/>
    <n v="47600"/>
    <m/>
    <m/>
    <m/>
    <m/>
    <m/>
    <m/>
    <m/>
    <m/>
  </r>
  <r>
    <n v="4300035378"/>
    <d v="2025-10-10T00:00:00"/>
    <x v="0"/>
    <d v="2026-01-19T00:00:00"/>
    <e v="#REF!"/>
    <e v="#REF!"/>
    <s v="Public"/>
    <e v="#REF!"/>
    <e v="#REF!"/>
    <n v="14"/>
    <s v="COMP/ASSY"/>
    <s v="NEW"/>
    <s v="ZPSU252600156"/>
    <n v="0"/>
    <n v="3"/>
    <m/>
    <m/>
    <s v="DOMESTIC"/>
    <s v="BEL"/>
    <x v="1"/>
    <x v="1"/>
    <s v="116305210048 CBEU MKII CHILD CARD PCB ASSY"/>
    <n v="5"/>
    <m/>
    <n v="5"/>
    <n v="5"/>
    <n v="9335.75"/>
    <m/>
    <x v="0"/>
    <m/>
    <m/>
    <n v="0"/>
    <n v="0"/>
    <x v="0"/>
    <n v="46678.75"/>
    <n v="0"/>
    <n v="46678.75"/>
    <x v="0"/>
    <m/>
    <n v="46678.75"/>
    <m/>
    <m/>
    <m/>
    <m/>
    <m/>
    <m/>
    <m/>
    <m/>
  </r>
  <r>
    <n v="9000015773"/>
    <d v="2025-12-29T00:00:00"/>
    <x v="0"/>
    <d v="2025-12-31T00:00:00"/>
    <e v="#REF!"/>
    <e v="#REF!"/>
    <s v="Private"/>
    <e v="#REF!"/>
    <e v="#REF!"/>
    <n v="0.4"/>
    <s v="REWORK"/>
    <s v="NEW"/>
    <s v="ZPJ252601308"/>
    <n v="0"/>
    <n v="3"/>
    <s v="SERVICE"/>
    <n v="25100680"/>
    <s v="DOMESTIC"/>
    <s v="NXP"/>
    <x v="30"/>
    <x v="4"/>
    <s v="5M2210ZF256I5-REWORK SUPPORT"/>
    <n v="1"/>
    <m/>
    <n v="1"/>
    <n v="1"/>
    <n v="43900"/>
    <m/>
    <x v="0"/>
    <m/>
    <m/>
    <n v="0"/>
    <n v="0"/>
    <x v="0"/>
    <n v="39700"/>
    <n v="0"/>
    <n v="39700"/>
    <x v="0"/>
    <m/>
    <n v="39700"/>
    <m/>
    <m/>
    <m/>
    <m/>
    <m/>
    <m/>
    <m/>
    <m/>
  </r>
  <r>
    <n v="9000015773"/>
    <d v="2025-12-29T00:00:00"/>
    <x v="0"/>
    <d v="2025-12-31T00:00:00"/>
    <e v="#REF!"/>
    <s v="DELIVERED"/>
    <s v="Private"/>
    <e v="#REF!"/>
    <e v="#REF!"/>
    <n v="0.4"/>
    <s v="REWORK"/>
    <s v="NEW"/>
    <s v="ZPJ252601308"/>
    <n v="0"/>
    <n v="3"/>
    <s v="SERVICE"/>
    <n v="25100680"/>
    <s v="DOMESTIC"/>
    <s v="NXP"/>
    <x v="30"/>
    <x v="4"/>
    <s v="IMX952 BOARD - REWORK SUPPORT"/>
    <n v="1"/>
    <n v="1"/>
    <n v="0"/>
    <n v="0"/>
    <n v="4200"/>
    <m/>
    <x v="4"/>
    <d v="2026-04-02T00:00:00"/>
    <s v="ZBSID2627-0004"/>
    <n v="4200"/>
    <n v="0"/>
    <x v="101"/>
    <n v="0"/>
    <n v="0"/>
    <n v="0"/>
    <x v="1"/>
    <s v="DELIVERED"/>
    <n v="4200"/>
    <s v="OTHERS"/>
    <s v="N/A"/>
    <s v="N/A"/>
    <s v="N/A"/>
    <s v="N/A"/>
    <s v="N/A"/>
    <s v="N/A"/>
    <s v="N/A"/>
  </r>
  <r>
    <n v="5400065846"/>
    <d v="2025-09-02T00:00:00"/>
    <x v="0"/>
    <d v="2025-12-30T00:00:00"/>
    <e v="#REF!"/>
    <s v="DELIVERED"/>
    <s v="Public"/>
    <e v="#REF!"/>
    <e v="#REF!"/>
    <n v="14.2"/>
    <s v="JW"/>
    <s v="NEW"/>
    <s v="ZPJ252600806"/>
    <n v="0"/>
    <n v="3"/>
    <s v="SERVICE"/>
    <n v="25200754"/>
    <s v="DOMESTIC"/>
    <s v="TATA"/>
    <x v="27"/>
    <x v="1"/>
    <s v="107100001468 SERIAL ISOLATION PCB ASSY"/>
    <n v="14"/>
    <n v="14"/>
    <n v="0"/>
    <n v="0"/>
    <n v="3100"/>
    <m/>
    <x v="1"/>
    <d v="2026-05-14T00:00:00"/>
    <s v="ZKSID2627-0155"/>
    <n v="43400"/>
    <n v="0"/>
    <x v="102"/>
    <n v="0"/>
    <n v="0"/>
    <n v="0"/>
    <x v="1"/>
    <s v="DELIVERED"/>
    <n v="43400"/>
    <s v="LINE_01"/>
    <s v="YES"/>
    <s v="NO"/>
    <s v="NO"/>
    <s v="NO"/>
    <s v="NO"/>
    <s v="YES"/>
    <s v="NO"/>
  </r>
  <r>
    <s v="YET TO RECEIVE"/>
    <d v="2025-05-30T00:00:00"/>
    <x v="4"/>
    <d v="2025-06-06T00:00:00"/>
    <e v="#REF!"/>
    <e v="#REF!"/>
    <s v="Private"/>
    <e v="#REF!"/>
    <e v="#REF!"/>
    <n v="1"/>
    <s v="JW"/>
    <s v="NEW"/>
    <s v="ZPMW252600021"/>
    <n v="0"/>
    <n v="3"/>
    <s v="SERVICE"/>
    <m/>
    <s v="EXPORT"/>
    <s v="ARIA"/>
    <x v="43"/>
    <x v="2"/>
    <s v="PCB ASSEMBLY SUPPORT FOR MAIN BOARD"/>
    <n v="2"/>
    <m/>
    <n v="2"/>
    <n v="2"/>
    <m/>
    <n v="243"/>
    <x v="0"/>
    <m/>
    <m/>
    <n v="0"/>
    <n v="0"/>
    <x v="0"/>
    <n v="0"/>
    <n v="41796"/>
    <n v="41796"/>
    <x v="0"/>
    <s v="Need Confirmation Priyanka"/>
    <n v="41796"/>
    <m/>
    <m/>
    <m/>
    <m/>
    <m/>
    <m/>
    <m/>
    <m/>
  </r>
  <r>
    <n v="4300035469"/>
    <d v="2025-10-15T00:00:00"/>
    <x v="0"/>
    <d v="2026-04-15T00:00:00"/>
    <e v="#REF!"/>
    <s v="DELIVERED"/>
    <s v="Public"/>
    <e v="#REF!"/>
    <e v="#REF!"/>
    <n v="26"/>
    <s v="COMP/ASSY"/>
    <s v="REPEAT"/>
    <s v="ZPSU252600164"/>
    <n v="0"/>
    <n v="3"/>
    <s v="ZFG00002356"/>
    <n v="25100539"/>
    <s v="DOMESTIC"/>
    <s v="BEL"/>
    <x v="8"/>
    <x v="1"/>
    <s v="112361500933 PDU CONTROL CARD 09"/>
    <n v="1"/>
    <n v="1"/>
    <n v="0"/>
    <n v="0"/>
    <n v="39765"/>
    <m/>
    <x v="4"/>
    <d v="2026-04-09T00:00:00"/>
    <s v="ZBSID2627-0025"/>
    <n v="39765"/>
    <n v="0"/>
    <x v="103"/>
    <n v="0"/>
    <n v="0"/>
    <n v="0"/>
    <x v="1"/>
    <s v="DELIVERED"/>
    <n v="39765"/>
    <s v="LINE_01"/>
    <s v="YES"/>
    <s v="NO"/>
    <s v="NO"/>
    <s v="NO"/>
    <s v="NO"/>
    <s v="NO"/>
    <s v="NO"/>
  </r>
  <r>
    <n v="5400065846"/>
    <d v="2025-09-02T00:00:00"/>
    <x v="0"/>
    <d v="2025-12-30T00:00:00"/>
    <e v="#REF!"/>
    <e v="#REF!"/>
    <s v="Public"/>
    <e v="#REF!"/>
    <e v="#REF!"/>
    <n v="14.2"/>
    <s v="JW"/>
    <s v="NEW"/>
    <s v="ZPJ252600819"/>
    <n v="0"/>
    <n v="3"/>
    <s v="SERVICE"/>
    <m/>
    <s v="DOMESTIC"/>
    <s v="TATA"/>
    <x v="27"/>
    <x v="1"/>
    <s v="107100001484 INTERLOCKS AND EM BRAKE CONTROL CIRCUITS PCB ASSY."/>
    <n v="14"/>
    <m/>
    <n v="14"/>
    <n v="14"/>
    <n v="2850"/>
    <m/>
    <x v="0"/>
    <m/>
    <m/>
    <n v="0"/>
    <n v="0"/>
    <x v="0"/>
    <n v="39900"/>
    <n v="0"/>
    <n v="39900"/>
    <x v="0"/>
    <m/>
    <n v="39900"/>
    <m/>
    <m/>
    <m/>
    <m/>
    <m/>
    <m/>
    <m/>
    <m/>
  </r>
  <r>
    <s v="PO-0142"/>
    <d v="2025-12-01T00:00:00"/>
    <x v="4"/>
    <d v="2025-12-08T00:00:00"/>
    <e v="#REF!"/>
    <e v="#REF!"/>
    <s v="Private"/>
    <e v="#REF!"/>
    <e v="#REF!"/>
    <n v="1"/>
    <s v="OTHERS"/>
    <s v="NEW"/>
    <s v="ZPMW252600095"/>
    <n v="0"/>
    <n v="3"/>
    <m/>
    <m/>
    <s v="EXPORT"/>
    <s v="ARIA"/>
    <x v="44"/>
    <x v="2"/>
    <s v="NRE CHARGES FOR INFUSION PUMP_FRONT PANEL AND MAIN PCB BOARD_ASSEMBLY"/>
    <n v="1"/>
    <m/>
    <n v="1"/>
    <n v="1"/>
    <m/>
    <n v="417"/>
    <x v="0"/>
    <m/>
    <m/>
    <n v="0"/>
    <n v="0"/>
    <x v="0"/>
    <n v="0"/>
    <n v="35862"/>
    <n v="35862"/>
    <x v="0"/>
    <s v="Need Conformation Mr. Suri"/>
    <n v="35862"/>
    <m/>
    <m/>
    <m/>
    <m/>
    <m/>
    <m/>
    <m/>
    <m/>
  </r>
  <r>
    <s v="IN5310-P024713"/>
    <d v="2025-01-24T00:00:00"/>
    <x v="0"/>
    <d v="2025-06-30T00:00:00"/>
    <e v="#REF!"/>
    <e v="#REF!"/>
    <s v="Private"/>
    <e v="#REF!"/>
    <e v="#REF!"/>
    <n v="22"/>
    <s v="REWORK"/>
    <s v="REPEAT"/>
    <s v="ZPJ24250137"/>
    <n v="0"/>
    <n v="3"/>
    <s v="SERVICE"/>
    <n v="24200172"/>
    <s v="DOMESTIC"/>
    <s v="SANDISK"/>
    <x v="23"/>
    <x v="4"/>
    <s v="LRMS-62376 REWORK CHARGES"/>
    <n v="14"/>
    <m/>
    <n v="14"/>
    <n v="14"/>
    <n v="2595"/>
    <m/>
    <x v="0"/>
    <m/>
    <m/>
    <n v="0"/>
    <n v="0"/>
    <x v="0"/>
    <n v="36330"/>
    <n v="0"/>
    <n v="36330"/>
    <x v="0"/>
    <m/>
    <n v="36330"/>
    <m/>
    <m/>
    <m/>
    <m/>
    <m/>
    <m/>
    <m/>
    <m/>
  </r>
  <r>
    <s v="PO-0142"/>
    <d v="2025-12-01T00:00:00"/>
    <x v="4"/>
    <d v="2025-12-08T00:00:00"/>
    <e v="#REF!"/>
    <e v="#REF!"/>
    <s v="Private"/>
    <e v="#REF!"/>
    <e v="#REF!"/>
    <n v="1"/>
    <s v="JW"/>
    <s v="NEW"/>
    <s v="ZPMW252600095"/>
    <n v="0"/>
    <n v="3"/>
    <m/>
    <m/>
    <s v="EXPORT"/>
    <s v="ARIA"/>
    <x v="44"/>
    <x v="2"/>
    <s v="PCB ASSEMBLY SUPPORT FOR MAIN BOARD"/>
    <n v="4"/>
    <m/>
    <n v="4"/>
    <n v="4"/>
    <m/>
    <n v="104"/>
    <x v="0"/>
    <m/>
    <m/>
    <n v="0"/>
    <n v="0"/>
    <x v="0"/>
    <n v="0"/>
    <n v="35776"/>
    <n v="35776"/>
    <x v="6"/>
    <s v="Shipped With DC W/F invoice ( Hardware testing )- ARIA"/>
    <n v="35776"/>
    <s v="LINE_01"/>
    <s v="YES"/>
    <s v="NO"/>
    <s v="NO"/>
    <s v="NO"/>
    <s v="NO"/>
    <s v="NO"/>
    <s v="NO"/>
  </r>
  <r>
    <n v="5400065846"/>
    <d v="2025-09-02T00:00:00"/>
    <x v="0"/>
    <d v="2025-12-30T00:00:00"/>
    <e v="#REF!"/>
    <e v="#REF!"/>
    <s v="Public"/>
    <e v="#REF!"/>
    <e v="#REF!"/>
    <n v="14.2"/>
    <s v="JW"/>
    <s v="NEW"/>
    <s v="ZPJ252600801"/>
    <n v="0"/>
    <n v="3"/>
    <s v="SERVICE"/>
    <n v="25200754"/>
    <s v="DOMESTIC"/>
    <s v="TATA"/>
    <x v="27"/>
    <x v="1"/>
    <s v="107100001358 BHMI RELAY PCB ASSY"/>
    <n v="2"/>
    <m/>
    <n v="2"/>
    <n v="2"/>
    <n v="1200"/>
    <m/>
    <x v="0"/>
    <m/>
    <m/>
    <n v="0"/>
    <n v="0"/>
    <x v="0"/>
    <n v="2400"/>
    <n v="0"/>
    <n v="2400"/>
    <x v="0"/>
    <m/>
    <n v="2400"/>
    <m/>
    <m/>
    <m/>
    <m/>
    <m/>
    <m/>
    <m/>
    <m/>
  </r>
  <r>
    <n v="4600730237"/>
    <d v="2025-11-10T00:00:00"/>
    <x v="0"/>
    <d v="2025-11-17T00:00:00"/>
    <e v="#REF!"/>
    <e v="#REF!"/>
    <s v="Private"/>
    <e v="#REF!"/>
    <e v="#REF!"/>
    <n v="1"/>
    <s v="JW"/>
    <s v="NEW"/>
    <s v="ZPJ2526001060"/>
    <n v="0"/>
    <n v="3"/>
    <m/>
    <m/>
    <s v="DOMESTIC"/>
    <s v="BI"/>
    <x v="41"/>
    <x v="0"/>
    <s v="IR BOARD - ASSEMBLY SUPPORT"/>
    <n v="44"/>
    <m/>
    <n v="44"/>
    <n v="44"/>
    <n v="868.84"/>
    <m/>
    <x v="0"/>
    <m/>
    <m/>
    <n v="0"/>
    <n v="0"/>
    <x v="0"/>
    <n v="38228.959999999999"/>
    <n v="0"/>
    <n v="38228.959999999999"/>
    <x v="0"/>
    <m/>
    <n v="38228.959999999999"/>
    <m/>
    <m/>
    <m/>
    <m/>
    <m/>
    <m/>
    <m/>
    <m/>
  </r>
  <r>
    <n v="4000580246"/>
    <d v="2025-12-26T00:00:00"/>
    <x v="0"/>
    <d v="2026-02-20T00:00:00"/>
    <e v="#REF!"/>
    <s v="DELIVERED"/>
    <s v="Public"/>
    <e v="#REF!"/>
    <e v="#REF!"/>
    <n v="14"/>
    <s v="TK"/>
    <s v="NEW"/>
    <s v="ZPSU252600234"/>
    <n v="0"/>
    <n v="3"/>
    <s v="ZFG00002634"/>
    <n v="25100756"/>
    <s v="DOMESTIC"/>
    <s v="BEL"/>
    <x v="8"/>
    <x v="1"/>
    <s v="118319511078 Fwd Detector PCB Assy (X-DWR PA)"/>
    <n v="2"/>
    <n v="2"/>
    <n v="0"/>
    <n v="0"/>
    <n v="18771"/>
    <m/>
    <x v="4"/>
    <d v="2026-04-06T00:00:00"/>
    <s v="ZBSID2627-0009"/>
    <n v="37542"/>
    <n v="0"/>
    <x v="104"/>
    <n v="0"/>
    <n v="0"/>
    <n v="0"/>
    <x v="1"/>
    <s v="DELIVERED"/>
    <n v="37542"/>
    <s v="LINE_01"/>
    <s v="YES"/>
    <s v="NO"/>
    <s v="NO"/>
    <s v="NO"/>
    <s v="NO"/>
    <s v="NO"/>
    <s v="NO"/>
  </r>
  <r>
    <n v="4300034702"/>
    <d v="2025-05-21T00:00:00"/>
    <x v="0"/>
    <d v="2025-07-03T00:00:00"/>
    <e v="#REF!"/>
    <e v="#REF!"/>
    <s v="Public"/>
    <e v="#REF!"/>
    <e v="#REF!"/>
    <n v="6"/>
    <s v="JW"/>
    <s v="NEW"/>
    <s v="ZPSU252600028"/>
    <n v="0"/>
    <n v="3"/>
    <s v="SERVICE"/>
    <n v="25200161"/>
    <s v="DOMESTIC"/>
    <s v="BEL"/>
    <x v="3"/>
    <x v="1"/>
    <s v="175329200216 PCB ASSY-MEMORY UNIT.2 06"/>
    <n v="16"/>
    <m/>
    <n v="16"/>
    <n v="16"/>
    <n v="850"/>
    <m/>
    <x v="0"/>
    <m/>
    <m/>
    <n v="0"/>
    <n v="0"/>
    <x v="0"/>
    <n v="13600"/>
    <n v="0"/>
    <n v="13600"/>
    <x v="0"/>
    <m/>
    <n v="13600"/>
    <m/>
    <m/>
    <m/>
    <m/>
    <m/>
    <m/>
    <m/>
    <m/>
  </r>
  <r>
    <n v="5400065846"/>
    <d v="2025-09-02T00:00:00"/>
    <x v="0"/>
    <d v="2025-12-30T00:00:00"/>
    <e v="#REF!"/>
    <e v="#REF!"/>
    <s v="Public"/>
    <e v="#REF!"/>
    <e v="#REF!"/>
    <n v="14.2"/>
    <s v="JW"/>
    <s v="NEW"/>
    <s v="ZPJ252600811"/>
    <n v="0"/>
    <n v="3"/>
    <s v="SERVICE"/>
    <m/>
    <s v="DOMESTIC"/>
    <s v="TATA"/>
    <x v="27"/>
    <x v="1"/>
    <s v="107100001476 AMPLIFIER POWER AND DYNAMIC BRAKE CONTROL PCB ASSY"/>
    <n v="50"/>
    <m/>
    <n v="50"/>
    <n v="50"/>
    <n v="750"/>
    <m/>
    <x v="0"/>
    <m/>
    <m/>
    <n v="0"/>
    <n v="0"/>
    <x v="0"/>
    <n v="37500"/>
    <n v="0"/>
    <n v="37500"/>
    <x v="0"/>
    <m/>
    <n v="37500"/>
    <m/>
    <m/>
    <m/>
    <m/>
    <m/>
    <m/>
    <m/>
    <m/>
  </r>
  <r>
    <s v="PO-0142"/>
    <d v="2025-12-01T00:00:00"/>
    <x v="4"/>
    <d v="2025-12-15T00:00:00"/>
    <e v="#REF!"/>
    <e v="#REF!"/>
    <s v="Private"/>
    <e v="#REF!"/>
    <e v="#REF!"/>
    <n v="2"/>
    <s v="COMP"/>
    <s v="NEW"/>
    <s v="ZPMW252600095"/>
    <n v="0"/>
    <n v="3"/>
    <m/>
    <m/>
    <s v="EXPORT"/>
    <s v="ARIA"/>
    <x v="44"/>
    <x v="2"/>
    <s v="COMPONENT CHARGES FOR INFUSION PUMP REV C"/>
    <n v="1"/>
    <m/>
    <n v="1"/>
    <n v="1"/>
    <m/>
    <n v="400"/>
    <x v="0"/>
    <m/>
    <m/>
    <n v="0"/>
    <n v="0"/>
    <x v="0"/>
    <n v="0"/>
    <n v="34400"/>
    <n v="34400"/>
    <x v="0"/>
    <s v="Need Conformation Mr. Suri"/>
    <n v="34400"/>
    <m/>
    <m/>
    <m/>
    <m/>
    <m/>
    <m/>
    <m/>
    <m/>
  </r>
  <r>
    <n v="4300034444"/>
    <d v="2025-05-27T00:00:00"/>
    <x v="0"/>
    <d v="2025-11-13T00:00:00"/>
    <e v="#REF!"/>
    <e v="#REF!"/>
    <s v="Public"/>
    <e v="#REF!"/>
    <e v="#REF!"/>
    <n v="24.3"/>
    <s v="COMP/ASSY"/>
    <s v="NEW"/>
    <s v="ZPSU252600041"/>
    <n v="0"/>
    <n v="3"/>
    <s v="ZFG00001915"/>
    <n v="25100211"/>
    <s v="DOMESTIC"/>
    <s v="BEL"/>
    <x v="32"/>
    <x v="1"/>
    <s v="116301203463 PCB ASSY DD RX I/F CARD"/>
    <n v="2"/>
    <m/>
    <n v="2"/>
    <n v="2"/>
    <n v="17289.36"/>
    <m/>
    <x v="0"/>
    <m/>
    <m/>
    <n v="0"/>
    <n v="0"/>
    <x v="0"/>
    <n v="34578.720000000001"/>
    <n v="0"/>
    <n v="34578.720000000001"/>
    <x v="0"/>
    <m/>
    <n v="34578.720000000001"/>
    <m/>
    <m/>
    <m/>
    <m/>
    <m/>
    <m/>
    <m/>
    <m/>
  </r>
  <r>
    <n v="4300034444"/>
    <d v="2025-05-27T00:00:00"/>
    <x v="0"/>
    <d v="2025-11-13T00:00:00"/>
    <e v="#REF!"/>
    <e v="#REF!"/>
    <s v="Public"/>
    <e v="#REF!"/>
    <e v="#REF!"/>
    <n v="24.3"/>
    <s v="COMP/ASSY"/>
    <s v="NEW"/>
    <s v="ZPSU252600042"/>
    <n v="0"/>
    <n v="3"/>
    <s v="ZFG00001916"/>
    <n v="25100211"/>
    <s v="DOMESTIC"/>
    <s v="BEL"/>
    <x v="32"/>
    <x v="1"/>
    <s v="116305700480 PCB ASSY DD TX I/F CARD"/>
    <n v="2"/>
    <m/>
    <n v="2"/>
    <n v="2"/>
    <n v="17230.36"/>
    <m/>
    <x v="0"/>
    <m/>
    <m/>
    <n v="0"/>
    <n v="0"/>
    <x v="0"/>
    <n v="34460.720000000001"/>
    <n v="0"/>
    <n v="34460.720000000001"/>
    <x v="0"/>
    <m/>
    <n v="34460.720000000001"/>
    <m/>
    <m/>
    <m/>
    <m/>
    <m/>
    <m/>
    <m/>
    <m/>
  </r>
  <r>
    <n v="5400065846"/>
    <d v="2025-09-02T00:00:00"/>
    <x v="0"/>
    <d v="2025-12-30T00:00:00"/>
    <e v="#REF!"/>
    <e v="#REF!"/>
    <s v="Public"/>
    <e v="#REF!"/>
    <e v="#REF!"/>
    <n v="14.2"/>
    <s v="JW"/>
    <s v="NEW"/>
    <s v="ZPJ252600826"/>
    <n v="0"/>
    <n v="3"/>
    <s v="SERVICE"/>
    <m/>
    <s v="DOMESTIC"/>
    <s v="TATA"/>
    <x v="27"/>
    <x v="1"/>
    <s v="107100001495 RELAY PCB ASSY."/>
    <n v="20"/>
    <m/>
    <n v="20"/>
    <n v="20"/>
    <n v="1736"/>
    <m/>
    <x v="0"/>
    <m/>
    <m/>
    <n v="0"/>
    <n v="0"/>
    <x v="0"/>
    <n v="34720"/>
    <n v="0"/>
    <n v="34720"/>
    <x v="0"/>
    <m/>
    <n v="34720"/>
    <m/>
    <m/>
    <m/>
    <m/>
    <m/>
    <m/>
    <m/>
    <m/>
  </r>
  <r>
    <n v="5400065846"/>
    <d v="2025-09-02T00:00:00"/>
    <x v="0"/>
    <d v="2025-12-30T00:00:00"/>
    <e v="#REF!"/>
    <e v="#REF!"/>
    <s v="Public"/>
    <e v="#REF!"/>
    <e v="#REF!"/>
    <n v="14.2"/>
    <s v="JW"/>
    <s v="NEW"/>
    <s v="ZPJ252600797"/>
    <n v="0"/>
    <n v="3"/>
    <s v="SERVICE"/>
    <m/>
    <s v="DOMESTIC"/>
    <s v="TATA"/>
    <x v="27"/>
    <x v="1"/>
    <s v="107100001354 24V POWER SUPPLY PCB ASSY."/>
    <n v="43"/>
    <m/>
    <n v="43"/>
    <n v="43"/>
    <n v="780"/>
    <m/>
    <x v="0"/>
    <m/>
    <m/>
    <n v="0"/>
    <n v="0"/>
    <x v="0"/>
    <n v="33540"/>
    <n v="0"/>
    <n v="33540"/>
    <x v="0"/>
    <m/>
    <n v="33540"/>
    <m/>
    <m/>
    <m/>
    <m/>
    <m/>
    <m/>
    <m/>
    <m/>
  </r>
  <r>
    <n v="5400065846"/>
    <d v="2025-09-02T00:00:00"/>
    <x v="0"/>
    <d v="2025-12-30T00:00:00"/>
    <e v="#REF!"/>
    <e v="#REF!"/>
    <s v="Public"/>
    <e v="#REF!"/>
    <e v="#REF!"/>
    <n v="14.2"/>
    <s v="JW"/>
    <s v="NEW"/>
    <s v="ZPJ252600808"/>
    <n v="0"/>
    <n v="3"/>
    <s v="SERVICE"/>
    <m/>
    <s v="DOMESTIC"/>
    <s v="TATA"/>
    <x v="27"/>
    <x v="1"/>
    <s v="107100001470 VME POWER SUPPLY PCB ASSY"/>
    <n v="13"/>
    <m/>
    <n v="13"/>
    <n v="13"/>
    <n v="2546"/>
    <m/>
    <x v="0"/>
    <m/>
    <m/>
    <n v="0"/>
    <n v="0"/>
    <x v="0"/>
    <n v="33098"/>
    <n v="0"/>
    <n v="33098"/>
    <x v="0"/>
    <m/>
    <n v="33098"/>
    <m/>
    <m/>
    <m/>
    <m/>
    <m/>
    <m/>
    <m/>
    <m/>
  </r>
  <r>
    <n v="4000001669"/>
    <d v="2025-09-29T00:00:00"/>
    <x v="0"/>
    <d v="2025-10-27T00:00:00"/>
    <e v="#REF!"/>
    <e v="#REF!"/>
    <s v="Private"/>
    <e v="#REF!"/>
    <e v="#REF!"/>
    <n v="4"/>
    <s v="TK"/>
    <s v="REPEAT"/>
    <s v="ZPJ252600908"/>
    <n v="0"/>
    <n v="3"/>
    <s v="ZFG00002288"/>
    <n v="25100471"/>
    <s v="DOMESTIC"/>
    <s v="MOLBIO"/>
    <x v="6"/>
    <x v="2"/>
    <s v="MPS PCB 3.2"/>
    <n v="55"/>
    <m/>
    <n v="55"/>
    <n v="55"/>
    <n v="372.82"/>
    <m/>
    <x v="0"/>
    <m/>
    <m/>
    <n v="0"/>
    <n v="0"/>
    <x v="0"/>
    <n v="20505.099999999999"/>
    <n v="0"/>
    <n v="20505.099999999999"/>
    <x v="0"/>
    <m/>
    <n v="20505.099999999999"/>
    <m/>
    <m/>
    <m/>
    <m/>
    <m/>
    <m/>
    <m/>
    <m/>
  </r>
  <r>
    <n v="5400065846"/>
    <d v="2025-09-02T00:00:00"/>
    <x v="0"/>
    <d v="2025-12-30T00:00:00"/>
    <e v="#REF!"/>
    <e v="#REF!"/>
    <s v="Public"/>
    <e v="#REF!"/>
    <e v="#REF!"/>
    <n v="14.2"/>
    <s v="JW"/>
    <s v="NEW"/>
    <s v="ZPJ252600815"/>
    <n v="0"/>
    <n v="3"/>
    <s v="SERVICE"/>
    <m/>
    <s v="DOMESTIC"/>
    <s v="TATA"/>
    <x v="27"/>
    <x v="1"/>
    <s v="107100001480 CCM - MICROCONTROLLER SENSING AND DIAGNOSTIC PCB ASSY."/>
    <n v="14"/>
    <m/>
    <n v="14"/>
    <n v="14"/>
    <n v="2370"/>
    <m/>
    <x v="0"/>
    <m/>
    <m/>
    <n v="0"/>
    <n v="0"/>
    <x v="0"/>
    <n v="33180"/>
    <n v="0"/>
    <n v="33180"/>
    <x v="0"/>
    <m/>
    <n v="33180"/>
    <m/>
    <m/>
    <m/>
    <m/>
    <m/>
    <m/>
    <m/>
    <m/>
  </r>
  <r>
    <n v="1102500055"/>
    <d v="2025-06-13T00:00:00"/>
    <x v="0"/>
    <d v="2025-06-30T00:00:00"/>
    <e v="#REF!"/>
    <e v="#REF!"/>
    <s v="Private"/>
    <e v="#REF!"/>
    <e v="#REF!"/>
    <n v="1.4"/>
    <s v="JW"/>
    <s v="REPEAT"/>
    <s v="ZPJ252600368"/>
    <n v="1"/>
    <n v="1"/>
    <s v="SERVICE"/>
    <n v="25200337"/>
    <s v="DOMESTIC"/>
    <s v="TEJAS"/>
    <x v="17"/>
    <x v="6"/>
    <s v="141-PCA000306#L ELECTRICAL ASSEMBLY BP1400NG_2U-HW, Ba"/>
    <n v="2"/>
    <m/>
    <n v="2"/>
    <n v="2"/>
    <n v="16372"/>
    <m/>
    <x v="0"/>
    <m/>
    <m/>
    <n v="0"/>
    <n v="0"/>
    <x v="0"/>
    <n v="32744"/>
    <n v="0"/>
    <n v="32744"/>
    <x v="0"/>
    <s v="Yet to confirm - Suri"/>
    <n v="32744"/>
    <m/>
    <m/>
    <m/>
    <m/>
    <m/>
    <m/>
    <m/>
    <m/>
  </r>
  <r>
    <n v="5400065846"/>
    <d v="2025-09-02T00:00:00"/>
    <x v="0"/>
    <d v="2025-12-30T00:00:00"/>
    <e v="#REF!"/>
    <e v="#REF!"/>
    <s v="Public"/>
    <e v="#REF!"/>
    <e v="#REF!"/>
    <n v="14.2"/>
    <s v="JW"/>
    <s v="NEW"/>
    <s v="ZPJ252600838"/>
    <n v="0"/>
    <n v="3"/>
    <s v="SERVICE"/>
    <m/>
    <s v="DOMESTIC"/>
    <s v="TATA"/>
    <x v="27"/>
    <x v="1"/>
    <s v="107100001387 LEVEL SENSOR PROCESSING PCB ASSY."/>
    <n v="8"/>
    <m/>
    <n v="8"/>
    <n v="8"/>
    <n v="4000"/>
    <m/>
    <x v="0"/>
    <m/>
    <m/>
    <n v="0"/>
    <n v="0"/>
    <x v="0"/>
    <n v="32000"/>
    <n v="0"/>
    <n v="32000"/>
    <x v="0"/>
    <m/>
    <n v="32000"/>
    <m/>
    <m/>
    <m/>
    <m/>
    <m/>
    <m/>
    <m/>
    <m/>
  </r>
  <r>
    <s v="YET TO RECEIVE"/>
    <d v="2025-10-17T00:00:00"/>
    <x v="0"/>
    <d v="2025-11-14T00:00:00"/>
    <e v="#REF!"/>
    <e v="#REF!"/>
    <s v="Public"/>
    <e v="#REF!"/>
    <e v="#REF!"/>
    <n v="4"/>
    <s v="JW"/>
    <s v="NEW"/>
    <s v="ZPSU252600168"/>
    <n v="0"/>
    <n v="3"/>
    <m/>
    <m/>
    <s v="DOMESTIC"/>
    <s v="BEL"/>
    <x v="16"/>
    <x v="1"/>
    <s v="UPDATED_RF-IF_BOM"/>
    <n v="1"/>
    <m/>
    <n v="1"/>
    <n v="1"/>
    <n v="32293"/>
    <m/>
    <x v="0"/>
    <m/>
    <m/>
    <n v="0"/>
    <n v="0"/>
    <x v="0"/>
    <n v="32293"/>
    <n v="0"/>
    <n v="32293"/>
    <x v="0"/>
    <m/>
    <n v="32293"/>
    <m/>
    <m/>
    <m/>
    <m/>
    <m/>
    <m/>
    <m/>
    <m/>
  </r>
  <r>
    <n v="4000495354"/>
    <d v="2024-11-25T00:00:00"/>
    <x v="0"/>
    <d v="2027-08-12T00:00:00"/>
    <e v="#REF!"/>
    <e v="#REF!"/>
    <s v="Public"/>
    <e v="#REF!"/>
    <e v="#REF!"/>
    <n v="103.15"/>
    <s v="TK"/>
    <s v="NEW"/>
    <s v="ZPJ24251009"/>
    <n v="0"/>
    <n v="3"/>
    <s v="ZFG00001554"/>
    <n v="25100069"/>
    <s v="DOMESTIC"/>
    <s v="BEL"/>
    <x v="5"/>
    <x v="1"/>
    <s v="170300602264AA FILTER BOARD ASSY"/>
    <n v="1"/>
    <m/>
    <n v="1"/>
    <n v="1"/>
    <n v="31260"/>
    <m/>
    <x v="0"/>
    <m/>
    <m/>
    <n v="0"/>
    <n v="0"/>
    <x v="0"/>
    <n v="31260"/>
    <n v="0"/>
    <n v="31260"/>
    <x v="0"/>
    <m/>
    <n v="31260"/>
    <m/>
    <m/>
    <m/>
    <m/>
    <m/>
    <m/>
    <m/>
    <m/>
  </r>
  <r>
    <n v="4000495354"/>
    <d v="2024-11-25T00:00:00"/>
    <x v="0"/>
    <d v="2027-08-12T00:00:00"/>
    <e v="#REF!"/>
    <e v="#REF!"/>
    <s v="Public"/>
    <e v="#REF!"/>
    <e v="#REF!"/>
    <n v="146.58000000000001"/>
    <s v="TK"/>
    <s v="NEW"/>
    <s v="ZPJ24251009"/>
    <n v="0"/>
    <n v="3"/>
    <s v="ZFG00001554"/>
    <n v="25100069"/>
    <s v="DOMESTIC"/>
    <s v="BEL"/>
    <x v="5"/>
    <x v="1"/>
    <s v="170300602264AA FILTER BOARD ASSY"/>
    <n v="1"/>
    <m/>
    <n v="1"/>
    <n v="1"/>
    <n v="31260"/>
    <m/>
    <x v="0"/>
    <m/>
    <m/>
    <n v="0"/>
    <n v="0"/>
    <x v="0"/>
    <n v="31260"/>
    <n v="0"/>
    <n v="31260"/>
    <x v="0"/>
    <m/>
    <n v="31260"/>
    <m/>
    <m/>
    <m/>
    <m/>
    <m/>
    <m/>
    <m/>
    <m/>
  </r>
  <r>
    <n v="4000580246"/>
    <d v="2025-12-26T00:00:00"/>
    <x v="0"/>
    <d v="2026-02-20T00:00:00"/>
    <e v="#REF!"/>
    <s v="DELIVERED"/>
    <s v="Public"/>
    <e v="#REF!"/>
    <e v="#REF!"/>
    <n v="8"/>
    <s v="TK"/>
    <s v="NEW"/>
    <s v="ZPSU252600235"/>
    <n v="0"/>
    <n v="3"/>
    <s v="ZFG00002635"/>
    <n v="25100756"/>
    <s v="DOMESTIC"/>
    <s v="BEL"/>
    <x v="8"/>
    <x v="1"/>
    <s v="118319511175 Rev Detector PCB Assy (X-DWR PA)"/>
    <n v="2"/>
    <n v="2"/>
    <n v="0"/>
    <n v="0"/>
    <n v="14308"/>
    <m/>
    <x v="4"/>
    <d v="2026-04-06T00:00:00"/>
    <s v="ZBSID2627-0010"/>
    <n v="28616"/>
    <n v="0"/>
    <x v="105"/>
    <n v="0"/>
    <n v="0"/>
    <n v="0"/>
    <x v="1"/>
    <s v="DELIVERED"/>
    <n v="28616"/>
    <s v="LINE_01"/>
    <s v="YES"/>
    <s v="NO"/>
    <s v="NO"/>
    <s v="NO"/>
    <s v="NO"/>
    <s v="NO"/>
    <s v="NO"/>
  </r>
  <r>
    <n v="5400065846"/>
    <d v="2025-09-02T00:00:00"/>
    <x v="0"/>
    <d v="2025-12-30T00:00:00"/>
    <e v="#REF!"/>
    <e v="#REF!"/>
    <s v="Public"/>
    <e v="#REF!"/>
    <e v="#REF!"/>
    <n v="14.2"/>
    <s v="JW"/>
    <s v="NEW"/>
    <s v="ZPJ252600831"/>
    <n v="0"/>
    <n v="3"/>
    <s v="SERVICE"/>
    <m/>
    <s v="DOMESTIC"/>
    <s v="TATA"/>
    <x v="27"/>
    <x v="1"/>
    <s v="107100001338 26V/300W DC-DC CONVERTER PCB ASSY"/>
    <n v="20"/>
    <m/>
    <n v="20"/>
    <n v="20"/>
    <n v="1523"/>
    <m/>
    <x v="0"/>
    <m/>
    <m/>
    <n v="0"/>
    <n v="0"/>
    <x v="0"/>
    <n v="30460"/>
    <n v="0"/>
    <n v="30460"/>
    <x v="0"/>
    <m/>
    <n v="30460"/>
    <m/>
    <m/>
    <m/>
    <m/>
    <m/>
    <m/>
    <m/>
    <m/>
  </r>
  <r>
    <n v="5400065846"/>
    <d v="2025-09-02T00:00:00"/>
    <x v="0"/>
    <d v="2025-12-30T00:00:00"/>
    <e v="#REF!"/>
    <e v="#REF!"/>
    <s v="Public"/>
    <e v="#REF!"/>
    <e v="#REF!"/>
    <n v="14.2"/>
    <s v="JW"/>
    <s v="NEW"/>
    <s v="ZPJ252600798"/>
    <n v="0"/>
    <n v="3"/>
    <s v="SERVICE"/>
    <m/>
    <s v="DOMESTIC"/>
    <s v="TATA"/>
    <x v="27"/>
    <x v="1"/>
    <s v="107100001355 PAHM CONTROL PCB ASSY."/>
    <n v="13"/>
    <m/>
    <n v="13"/>
    <n v="13"/>
    <n v="2221"/>
    <m/>
    <x v="0"/>
    <m/>
    <m/>
    <n v="0"/>
    <n v="0"/>
    <x v="0"/>
    <n v="28873"/>
    <n v="0"/>
    <n v="28873"/>
    <x v="0"/>
    <m/>
    <n v="28873"/>
    <m/>
    <m/>
    <m/>
    <m/>
    <m/>
    <m/>
    <m/>
    <m/>
  </r>
  <r>
    <n v="5400065846"/>
    <d v="2025-09-02T00:00:00"/>
    <x v="0"/>
    <d v="2025-12-30T00:00:00"/>
    <e v="#REF!"/>
    <e v="#REF!"/>
    <s v="Public"/>
    <d v="2026-12-25T00:00:00"/>
    <n v="2025"/>
    <n v="14.2"/>
    <s v="JW"/>
    <s v="NEW"/>
    <s v="ZPJ252600840"/>
    <n v="0"/>
    <n v="3"/>
    <s v=" "/>
    <s v=" "/>
    <s v="DOMESTIC"/>
    <s v="TATA"/>
    <x v="27"/>
    <x v="1"/>
    <s v="107100001486 RELAY PCB ASSY"/>
    <n v="13"/>
    <s v=" "/>
    <n v="13"/>
    <n v="13"/>
    <n v="656.5"/>
    <s v=" "/>
    <x v="0"/>
    <m/>
    <s v=" "/>
    <s v=" ₹                                   -  "/>
    <s v=" ₹                                          -  "/>
    <x v="65"/>
    <n v="8534.5"/>
    <s v=" ₹                      -  "/>
    <n v="8534.5"/>
    <x v="0"/>
    <s v=" "/>
    <n v="8534.5"/>
    <m/>
    <m/>
    <m/>
    <m/>
    <m/>
    <m/>
    <m/>
    <m/>
  </r>
  <r>
    <s v="IN5310-P030346"/>
    <d v="2025-12-12T00:00:00"/>
    <x v="0"/>
    <d v="2026-03-13T00:00:00"/>
    <e v="#REF!"/>
    <s v="DELIVERED"/>
    <s v="Private"/>
    <e v="#REF!"/>
    <e v="#REF!"/>
    <n v="0.6"/>
    <s v="REWORK"/>
    <s v="NEW"/>
    <s v="ZPJ252601218"/>
    <n v="0"/>
    <n v="3"/>
    <s v="SERVICE"/>
    <n v="25100804"/>
    <s v="DOMESTIC"/>
    <s v="SANDISK"/>
    <x v="23"/>
    <x v="4"/>
    <s v="ADAPTER D4 DIODE ISSUE"/>
    <n v="180"/>
    <n v="10"/>
    <n v="170"/>
    <n v="0"/>
    <n v="135"/>
    <m/>
    <x v="4"/>
    <d v="2026-04-21T00:00:00"/>
    <s v="ZBSID2627-0070"/>
    <n v="1350"/>
    <n v="0"/>
    <x v="106"/>
    <n v="0"/>
    <n v="0"/>
    <n v="0"/>
    <x v="1"/>
    <s v="DELIVERED"/>
    <n v="1350"/>
    <s v="REWORK"/>
    <m/>
    <m/>
    <m/>
    <m/>
    <m/>
    <m/>
    <m/>
  </r>
  <r>
    <s v="IN5310-P030346"/>
    <d v="2025-12-12T00:00:00"/>
    <x v="0"/>
    <d v="2026-03-13T00:00:00"/>
    <e v="#REF!"/>
    <s v="DELIVERED"/>
    <s v="Private"/>
    <e v="#REF!"/>
    <e v="#REF!"/>
    <n v="0.6"/>
    <s v="REWORK"/>
    <s v="NEW"/>
    <s v="ZPJ252601218"/>
    <n v="0"/>
    <n v="3"/>
    <s v="SERVICE"/>
    <n v="25100804"/>
    <s v="DOMESTIC"/>
    <s v="SANDISK"/>
    <x v="23"/>
    <x v="4"/>
    <s v="ADAPTER D4 DIODE ISSUE"/>
    <n v="170"/>
    <n v="15"/>
    <n v="155"/>
    <n v="0"/>
    <n v="135"/>
    <m/>
    <x v="1"/>
    <d v="2026-05-15T00:00:00"/>
    <s v="ZBSID2627-0152"/>
    <n v="2025"/>
    <n v="0"/>
    <x v="107"/>
    <n v="0"/>
    <n v="0"/>
    <n v="0"/>
    <x v="1"/>
    <s v="DELIVERED"/>
    <n v="2025"/>
    <s v="REWORK"/>
    <s v="N/A"/>
    <s v="N/A"/>
    <s v="N/A"/>
    <s v="N/A"/>
    <s v="N/A"/>
    <s v="N/A"/>
    <s v="N/A"/>
  </r>
  <r>
    <s v="IN5310-P030346"/>
    <d v="2025-12-12T00:00:00"/>
    <x v="0"/>
    <d v="2026-03-13T00:00:00"/>
    <e v="#REF!"/>
    <s v="DELIVERED"/>
    <s v="Private"/>
    <e v="#REF!"/>
    <e v="#REF!"/>
    <n v="0.6"/>
    <s v="REWORK"/>
    <s v="NEW"/>
    <s v="ZPJ252601218"/>
    <n v="0"/>
    <n v="3"/>
    <s v="SERVICE"/>
    <n v="25100804"/>
    <s v="DOMESTIC"/>
    <s v="SANDISK"/>
    <x v="23"/>
    <x v="4"/>
    <s v="ADAPTER D4 DIODE ISSUE"/>
    <n v="155"/>
    <n v="37"/>
    <n v="118"/>
    <n v="0"/>
    <n v="135"/>
    <m/>
    <x v="1"/>
    <d v="2026-05-29T00:00:00"/>
    <s v="ZBSID2627-0192"/>
    <n v="4995"/>
    <n v="0"/>
    <x v="108"/>
    <n v="0"/>
    <n v="0"/>
    <n v="0"/>
    <x v="1"/>
    <s v="DELIVERED"/>
    <n v="4995"/>
    <s v="REWORK"/>
    <m/>
    <m/>
    <m/>
    <m/>
    <m/>
    <m/>
    <m/>
  </r>
  <r>
    <s v="IN5310-P030346"/>
    <d v="2025-12-12T00:00:00"/>
    <x v="0"/>
    <d v="2026-03-13T00:00:00"/>
    <e v="#REF!"/>
    <e v="#REF!"/>
    <s v="Private"/>
    <e v="#REF!"/>
    <e v="#REF!"/>
    <n v="0.6"/>
    <s v="REWORK"/>
    <s v="NEW"/>
    <s v="ZPJ252601218"/>
    <n v="0"/>
    <n v="3"/>
    <s v="SERVICE"/>
    <n v="25100804"/>
    <s v="DOMESTIC"/>
    <s v="SANDISK"/>
    <x v="23"/>
    <x v="4"/>
    <s v="ADAPTER D4 DIODE ISSUE"/>
    <n v="118"/>
    <m/>
    <n v="118"/>
    <n v="118"/>
    <n v="135"/>
    <m/>
    <x v="0"/>
    <m/>
    <m/>
    <n v="0"/>
    <n v="0"/>
    <x v="0"/>
    <n v="15930"/>
    <n v="0"/>
    <n v="15930"/>
    <x v="0"/>
    <m/>
    <n v="15930"/>
    <m/>
    <m/>
    <m/>
    <m/>
    <m/>
    <m/>
    <m/>
    <m/>
  </r>
  <r>
    <s v="IN5310-P031624"/>
    <d v="2026-05-27T00:00:00"/>
    <x v="0"/>
    <d v="2026-06-10T00:00:00"/>
    <e v="#REF!"/>
    <s v="DELIVERED"/>
    <s v="Private"/>
    <e v="#REF!"/>
    <e v="#REF!"/>
    <n v="2"/>
    <s v="COMP"/>
    <s v="NEW"/>
    <s v="ZPJ252601218"/>
    <n v="0"/>
    <n v="3"/>
    <s v="SERVICE"/>
    <n v="26200274"/>
    <s v="DOMESTIC"/>
    <s v="SANDISK"/>
    <x v="23"/>
    <x v="4"/>
    <s v="REWORK FOR ADAPTER D5 DIODE"/>
    <n v="1"/>
    <n v="1"/>
    <n v="0"/>
    <n v="0"/>
    <n v="77296"/>
    <m/>
    <x v="1"/>
    <d v="2026-05-29T00:00:00"/>
    <s v="ZKSID2627-0215"/>
    <n v="77296"/>
    <n v="0"/>
    <x v="109"/>
    <n v="0"/>
    <n v="0"/>
    <n v="0"/>
    <x v="1"/>
    <s v="DELIVERED"/>
    <n v="77296"/>
    <s v="COMP"/>
    <m/>
    <m/>
    <m/>
    <m/>
    <m/>
    <m/>
    <m/>
  </r>
  <r>
    <n v="4300033872"/>
    <d v="2024-12-03T00:00:00"/>
    <x v="0"/>
    <d v="2025-02-26T00:00:00"/>
    <e v="#REF!"/>
    <e v="#REF!"/>
    <s v="Public"/>
    <e v="#REF!"/>
    <e v="#REF!"/>
    <n v="12"/>
    <s v="OTHERS"/>
    <s v="NEW"/>
    <s v="ZPJ24251063"/>
    <n v="0"/>
    <n v="3"/>
    <s v="SERVICE"/>
    <n v="24100557"/>
    <s v="DOMESTIC"/>
    <s v="BEL"/>
    <x v="32"/>
    <x v="1"/>
    <s v="OTHER CHARGES"/>
    <n v="1"/>
    <m/>
    <n v="1"/>
    <n v="1"/>
    <n v="27002.799999999999"/>
    <m/>
    <x v="0"/>
    <m/>
    <m/>
    <n v="0"/>
    <n v="0"/>
    <x v="0"/>
    <n v="27002.799999999999"/>
    <n v="0"/>
    <n v="27002.799999999999"/>
    <x v="0"/>
    <m/>
    <n v="27002.799999999999"/>
    <m/>
    <m/>
    <m/>
    <m/>
    <m/>
    <m/>
    <m/>
    <m/>
  </r>
  <r>
    <n v="1422"/>
    <d v="2025-11-07T00:00:00"/>
    <x v="1"/>
    <d v="2025-12-12T00:00:00"/>
    <e v="#REF!"/>
    <e v="#REF!"/>
    <s v="Private"/>
    <e v="#REF!"/>
    <n v="2025"/>
    <n v="5"/>
    <s v="TK"/>
    <s v="REPEAT"/>
    <s v="ZPMW252600087"/>
    <n v="0"/>
    <n v="3"/>
    <s v="ZFG00002492"/>
    <n v="25201045"/>
    <s v="EXPORT"/>
    <s v="QCI"/>
    <x v="20"/>
    <x v="0"/>
    <s v="LASER DIODE POPULATED PCB"/>
    <n v="2"/>
    <m/>
    <n v="2"/>
    <n v="2"/>
    <m/>
    <n v="137.75"/>
    <x v="0"/>
    <m/>
    <m/>
    <n v="0"/>
    <n v="0"/>
    <x v="0"/>
    <n v="0"/>
    <n v="23693"/>
    <n v="23693"/>
    <x v="0"/>
    <m/>
    <n v="23693"/>
    <m/>
    <m/>
    <m/>
    <m/>
    <m/>
    <m/>
    <m/>
    <m/>
  </r>
  <r>
    <n v="5400065846"/>
    <d v="2025-09-02T00:00:00"/>
    <x v="0"/>
    <d v="2025-12-30T00:00:00"/>
    <e v="#REF!"/>
    <e v="#REF!"/>
    <s v="Public"/>
    <e v="#REF!"/>
    <e v="#REF!"/>
    <n v="14.2"/>
    <s v="JW"/>
    <s v="NEW"/>
    <s v="ZPJ252600845"/>
    <n v="0"/>
    <n v="3"/>
    <s v="SERVICE"/>
    <m/>
    <s v="DOMESTIC"/>
    <s v="TATA"/>
    <x v="27"/>
    <x v="1"/>
    <s v="107100001505 CURRENT SENSOR PCB ASSY"/>
    <n v="78"/>
    <m/>
    <n v="78"/>
    <n v="78"/>
    <n v="300"/>
    <m/>
    <x v="0"/>
    <m/>
    <m/>
    <n v="0"/>
    <n v="0"/>
    <x v="0"/>
    <n v="23400"/>
    <n v="0"/>
    <n v="23400"/>
    <x v="0"/>
    <m/>
    <n v="23400"/>
    <m/>
    <m/>
    <m/>
    <m/>
    <m/>
    <m/>
    <m/>
    <m/>
  </r>
  <r>
    <n v="1102500085"/>
    <d v="2025-09-03T00:00:00"/>
    <x v="0"/>
    <d v="2025-09-12T00:00:00"/>
    <e v="#REF!"/>
    <e v="#REF!"/>
    <s v="Private"/>
    <e v="#REF!"/>
    <e v="#REF!"/>
    <n v="1.4"/>
    <s v="JW"/>
    <s v="NEW"/>
    <s v="ZPJ252600704"/>
    <n v="1"/>
    <n v="1"/>
    <s v="SERVICE"/>
    <n v="25200616"/>
    <s v="DOMESTIC"/>
    <s v="TEJAS"/>
    <x v="17"/>
    <x v="6"/>
    <s v="613-PCA000010#L _ASSEMBLY SUPPORT"/>
    <n v="9"/>
    <m/>
    <n v="9"/>
    <n v="9"/>
    <n v="2572"/>
    <m/>
    <x v="0"/>
    <m/>
    <m/>
    <n v="0"/>
    <n v="0"/>
    <x v="0"/>
    <n v="23148"/>
    <n v="0"/>
    <n v="23148"/>
    <x v="0"/>
    <m/>
    <n v="23148"/>
    <m/>
    <m/>
    <m/>
    <m/>
    <m/>
    <m/>
    <m/>
    <m/>
  </r>
  <r>
    <n v="5400065846"/>
    <d v="2025-09-02T00:00:00"/>
    <x v="0"/>
    <d v="2025-12-30T00:00:00"/>
    <e v="#REF!"/>
    <e v="#REF!"/>
    <s v="Public"/>
    <e v="#REF!"/>
    <e v="#REF!"/>
    <n v="14.2"/>
    <s v="JW"/>
    <s v="NEW"/>
    <s v="ZPJ252600817"/>
    <n v="0"/>
    <n v="3"/>
    <s v="SERVICE"/>
    <m/>
    <s v="DOMESTIC"/>
    <s v="TATA"/>
    <x v="27"/>
    <x v="1"/>
    <s v="107100001482 SEQUENCING INTERLOCK AND ALLIED CIRCUITS PCB ASSY."/>
    <n v="14"/>
    <m/>
    <n v="14"/>
    <n v="14"/>
    <n v="1500"/>
    <m/>
    <x v="0"/>
    <m/>
    <m/>
    <n v="0"/>
    <n v="0"/>
    <x v="0"/>
    <n v="21000"/>
    <n v="0"/>
    <n v="21000"/>
    <x v="0"/>
    <m/>
    <n v="21000"/>
    <m/>
    <m/>
    <m/>
    <m/>
    <m/>
    <m/>
    <m/>
    <m/>
  </r>
  <r>
    <n v="1102500085"/>
    <d v="2025-09-03T00:00:00"/>
    <x v="0"/>
    <d v="2025-09-12T00:00:00"/>
    <e v="#REF!"/>
    <e v="#REF!"/>
    <s v="Private"/>
    <e v="#REF!"/>
    <e v="#REF!"/>
    <n v="1.4"/>
    <s v="JW"/>
    <s v="NEW"/>
    <s v="ZPJ252600705"/>
    <n v="1"/>
    <n v="1"/>
    <s v="SERVICE"/>
    <n v="25200616"/>
    <s v="DOMESTIC"/>
    <s v="TEJAS"/>
    <x v="17"/>
    <x v="6"/>
    <s v="613-PCA000011#L _ASSEMBLY SUPPORT"/>
    <n v="8"/>
    <m/>
    <n v="8"/>
    <n v="8"/>
    <n v="2572"/>
    <m/>
    <x v="0"/>
    <m/>
    <m/>
    <n v="0"/>
    <n v="0"/>
    <x v="0"/>
    <n v="20576"/>
    <n v="0"/>
    <n v="20576"/>
    <x v="0"/>
    <m/>
    <n v="20576"/>
    <m/>
    <m/>
    <m/>
    <m/>
    <m/>
    <m/>
    <m/>
    <m/>
  </r>
  <r>
    <n v="5400065846"/>
    <d v="2025-09-02T00:00:00"/>
    <x v="0"/>
    <d v="2025-12-30T00:00:00"/>
    <e v="#REF!"/>
    <e v="#REF!"/>
    <s v="Public"/>
    <e v="#REF!"/>
    <e v="#REF!"/>
    <n v="14.2"/>
    <s v="JW"/>
    <s v="NEW"/>
    <s v="ZPJ252600824"/>
    <n v="0"/>
    <n v="3"/>
    <s v="SERVICE"/>
    <m/>
    <s v="DOMESTIC"/>
    <s v="TATA"/>
    <x v="27"/>
    <x v="1"/>
    <s v="107100001493 POWER SUPPLY PCB ASSY."/>
    <n v="20"/>
    <m/>
    <n v="20"/>
    <n v="20"/>
    <n v="1030"/>
    <m/>
    <x v="0"/>
    <m/>
    <m/>
    <n v="0"/>
    <n v="0"/>
    <x v="0"/>
    <n v="20600"/>
    <n v="0"/>
    <n v="20600"/>
    <x v="0"/>
    <m/>
    <n v="20600"/>
    <m/>
    <m/>
    <m/>
    <m/>
    <m/>
    <m/>
    <m/>
    <m/>
  </r>
  <r>
    <n v="4300035227"/>
    <d v="2025-10-08T00:00:00"/>
    <x v="0"/>
    <d v="2026-03-11T00:00:00"/>
    <e v="#REF!"/>
    <e v="#REF!"/>
    <s v="Public"/>
    <e v="#REF!"/>
    <e v="#REF!"/>
    <n v="21.8"/>
    <s v="COMP/ASSY"/>
    <s v="NEW"/>
    <s v="ZPSU252600153"/>
    <n v="0"/>
    <n v="3"/>
    <m/>
    <m/>
    <s v="DOMESTIC"/>
    <s v="BEL"/>
    <x v="1"/>
    <x v="1"/>
    <s v="110003047395 BB2 CARD(SINGLE CH)-ASSY 29"/>
    <n v="4"/>
    <m/>
    <n v="4"/>
    <n v="4"/>
    <n v="4574.8599999999997"/>
    <m/>
    <x v="0"/>
    <m/>
    <m/>
    <n v="0"/>
    <n v="0"/>
    <x v="0"/>
    <n v="18299.439999999999"/>
    <n v="0"/>
    <n v="18299.439999999999"/>
    <x v="2"/>
    <s v="SMT Process loss "/>
    <n v="18299.439999999999"/>
    <s v="LINE_02"/>
    <s v="YES"/>
    <s v="YES"/>
    <s v="YES"/>
    <m/>
    <s v="NO"/>
    <s v="NO"/>
    <s v="NO"/>
  </r>
  <r>
    <n v="4300035227"/>
    <d v="2025-10-08T00:00:00"/>
    <x v="0"/>
    <d v="2026-03-11T00:00:00"/>
    <e v="#REF!"/>
    <e v="#REF!"/>
    <s v="Public"/>
    <e v="#REF!"/>
    <e v="#REF!"/>
    <n v="21.8"/>
    <s v="COMP/ASSY"/>
    <s v="NEW"/>
    <s v="ZPSU252600153"/>
    <n v="0"/>
    <n v="3"/>
    <m/>
    <m/>
    <s v="DOMESTIC"/>
    <s v="BEL"/>
    <x v="1"/>
    <x v="1"/>
    <s v="110003047395 BB2 CARD(SINGLE CH)-ASSY 29"/>
    <n v="1"/>
    <m/>
    <n v="1"/>
    <n v="1"/>
    <n v="4574.8599999999997"/>
    <m/>
    <x v="0"/>
    <m/>
    <m/>
    <n v="0"/>
    <n v="0"/>
    <x v="0"/>
    <n v="4574.8599999999997"/>
    <n v="0"/>
    <n v="4574.8599999999997"/>
    <x v="0"/>
    <m/>
    <n v="4574.8599999999997"/>
    <m/>
    <m/>
    <m/>
    <m/>
    <m/>
    <m/>
    <m/>
    <m/>
  </r>
  <r>
    <n v="5400065846"/>
    <d v="2025-09-02T00:00:00"/>
    <x v="0"/>
    <d v="2025-12-30T00:00:00"/>
    <e v="#REF!"/>
    <e v="#REF!"/>
    <s v="Public"/>
    <e v="#REF!"/>
    <e v="#REF!"/>
    <n v="14.2"/>
    <s v="JW"/>
    <s v="NEW"/>
    <s v="ZPJ252600802"/>
    <n v="0"/>
    <n v="3"/>
    <s v="SERVICE"/>
    <m/>
    <s v="DOMESTIC"/>
    <s v="TATA"/>
    <x v="27"/>
    <x v="1"/>
    <s v="107100001375 MSU 5V/50W POWER SUPPLY PCB ASSY."/>
    <n v="20"/>
    <m/>
    <n v="20"/>
    <n v="20"/>
    <n v="965"/>
    <m/>
    <x v="0"/>
    <m/>
    <m/>
    <n v="0"/>
    <n v="0"/>
    <x v="0"/>
    <n v="19300"/>
    <n v="0"/>
    <n v="19300"/>
    <x v="0"/>
    <m/>
    <n v="19300"/>
    <m/>
    <m/>
    <m/>
    <m/>
    <m/>
    <m/>
    <m/>
    <m/>
  </r>
  <r>
    <n v="4300035758"/>
    <d v="2025-12-27T00:00:00"/>
    <x v="0"/>
    <d v="2026-05-31T00:00:00"/>
    <e v="#REF!"/>
    <s v="DELIVERED"/>
    <s v="Public"/>
    <e v="#REF!"/>
    <e v="#REF!"/>
    <n v="22"/>
    <s v="OTHERS"/>
    <s v="NEW"/>
    <s v="ZPSU252600238"/>
    <n v="0"/>
    <n v="3"/>
    <s v="SERVICE"/>
    <n v="25100753"/>
    <s v="DOMESTIC"/>
    <s v="BEL"/>
    <x v="1"/>
    <x v="1"/>
    <s v="OTHER CHARGES"/>
    <n v="1"/>
    <n v="1"/>
    <n v="0"/>
    <n v="0"/>
    <n v="18000"/>
    <m/>
    <x v="1"/>
    <d v="2026-05-14T00:00:00"/>
    <s v="ZBSID2627-0144"/>
    <n v="18000"/>
    <n v="0"/>
    <x v="110"/>
    <n v="0"/>
    <n v="0"/>
    <n v="0"/>
    <x v="1"/>
    <s v="DELIVERED"/>
    <n v="18000"/>
    <s v="OTHERS"/>
    <s v="N/A"/>
    <s v="N/A"/>
    <s v="N/A"/>
    <s v="N/A"/>
    <s v="N/A"/>
    <s v="N/A"/>
    <s v="N/A"/>
  </r>
  <r>
    <n v="1102500157"/>
    <d v="2025-12-13T00:00:00"/>
    <x v="0"/>
    <d v="2025-12-22T00:00:00"/>
    <e v="#REF!"/>
    <s v="DELIVERED"/>
    <s v="Private"/>
    <e v="#REF!"/>
    <e v="#REF!"/>
    <n v="1.4"/>
    <s v="JW"/>
    <s v="NEW"/>
    <s v="ZPJ252601310"/>
    <n v="1"/>
    <n v="1"/>
    <s v="SERVICE"/>
    <n v="25201090"/>
    <s v="DOMESTIC"/>
    <s v="TEJAS"/>
    <x v="17"/>
    <x v="6"/>
    <s v="PCB ASSEMBLY SUPPORT FOR 657-PCA000022#L "/>
    <n v="5"/>
    <n v="5"/>
    <n v="0"/>
    <n v="0"/>
    <n v="6424"/>
    <m/>
    <x v="4"/>
    <d v="2026-04-16T00:00:00"/>
    <s v="ZKSID2627-0048"/>
    <n v="32120"/>
    <n v="0"/>
    <x v="111"/>
    <n v="0"/>
    <n v="0"/>
    <n v="0"/>
    <x v="1"/>
    <s v="DELIVERED"/>
    <n v="32120"/>
    <s v="LINE_02"/>
    <s v="YES"/>
    <s v="YES"/>
    <s v="YES"/>
    <s v="NO"/>
    <s v="NO"/>
    <s v="NO"/>
    <s v="NO"/>
  </r>
  <r>
    <n v="4300034444"/>
    <d v="2025-05-27T00:00:00"/>
    <x v="0"/>
    <d v="2025-11-13T00:00:00"/>
    <e v="#REF!"/>
    <e v="#REF!"/>
    <s v="Public"/>
    <e v="#REF!"/>
    <e v="#REF!"/>
    <n v="24.3"/>
    <s v="OTHERS"/>
    <s v="NEW"/>
    <s v="ZPSU252600042"/>
    <n v="0"/>
    <n v="3"/>
    <s v="SERVICE"/>
    <n v="25100211"/>
    <s v="DOMESTIC"/>
    <s v="BEL"/>
    <x v="32"/>
    <x v="1"/>
    <s v="OTHER CHARGES"/>
    <n v="1"/>
    <m/>
    <n v="1"/>
    <n v="1"/>
    <n v="18000.400000000001"/>
    <m/>
    <x v="0"/>
    <m/>
    <m/>
    <n v="0"/>
    <n v="0"/>
    <x v="0"/>
    <n v="18000.400000000001"/>
    <n v="0"/>
    <n v="18000.400000000001"/>
    <x v="0"/>
    <m/>
    <n v="18000.400000000001"/>
    <m/>
    <m/>
    <m/>
    <m/>
    <m/>
    <m/>
    <m/>
    <m/>
  </r>
  <r>
    <n v="4300035378"/>
    <d v="2025-10-10T00:00:00"/>
    <x v="0"/>
    <d v="2026-01-30T00:00:00"/>
    <e v="#REF!"/>
    <s v="DELIVERED"/>
    <s v="Public"/>
    <e v="#REF!"/>
    <e v="#REF!"/>
    <n v="16"/>
    <s v="OTHERS"/>
    <s v="NEW"/>
    <s v="ZPSU252600156"/>
    <n v="0"/>
    <n v="3"/>
    <s v="SERVICE"/>
    <n v="25100518"/>
    <s v="DOMESTIC"/>
    <s v="BEL"/>
    <x v="1"/>
    <x v="1"/>
    <s v="OTHER CHARGES"/>
    <n v="1"/>
    <n v="1"/>
    <n v="0"/>
    <n v="0"/>
    <n v="18000"/>
    <m/>
    <x v="1"/>
    <d v="2026-05-25T00:00:00"/>
    <s v="ZBSID2627-0173"/>
    <n v="18000"/>
    <n v="0"/>
    <x v="110"/>
    <n v="0"/>
    <n v="0"/>
    <n v="0"/>
    <x v="1"/>
    <s v="DELIVERED"/>
    <n v="18000"/>
    <s v="OTHERS"/>
    <m/>
    <m/>
    <m/>
    <m/>
    <m/>
    <m/>
    <m/>
  </r>
  <r>
    <n v="5400065846"/>
    <d v="2025-09-02T00:00:00"/>
    <x v="0"/>
    <d v="2025-12-30T00:00:00"/>
    <e v="#REF!"/>
    <e v="#REF!"/>
    <s v="Public"/>
    <e v="#REF!"/>
    <e v="#REF!"/>
    <n v="14.2"/>
    <s v="JW"/>
    <s v="NEW"/>
    <s v="ZPJ252600816"/>
    <n v="0"/>
    <n v="3"/>
    <s v="SERVICE"/>
    <m/>
    <s v="DOMESTIC"/>
    <s v="TATA"/>
    <x v="27"/>
    <x v="1"/>
    <s v="107100001481 EM BRAKE DRIVER &amp; AMPLIFIER DISABLE COMMAND GENERATOR PCB ASSY."/>
    <n v="14"/>
    <m/>
    <n v="14"/>
    <n v="14"/>
    <n v="1150"/>
    <m/>
    <x v="0"/>
    <m/>
    <m/>
    <n v="0"/>
    <n v="0"/>
    <x v="0"/>
    <n v="16100"/>
    <n v="0"/>
    <n v="16100"/>
    <x v="0"/>
    <m/>
    <n v="16100"/>
    <m/>
    <m/>
    <m/>
    <m/>
    <m/>
    <m/>
    <m/>
    <m/>
  </r>
  <r>
    <n v="5400065846"/>
    <d v="2025-09-02T00:00:00"/>
    <x v="0"/>
    <d v="2025-12-30T00:00:00"/>
    <e v="#REF!"/>
    <e v="#REF!"/>
    <s v="Public"/>
    <e v="#REF!"/>
    <e v="#REF!"/>
    <n v="14.2"/>
    <s v="JW"/>
    <s v="NEW"/>
    <s v="ZPJ252600814"/>
    <n v="0"/>
    <n v="3"/>
    <s v="SERVICE"/>
    <m/>
    <s v="DOMESTIC"/>
    <s v="TATA"/>
    <x v="27"/>
    <x v="1"/>
    <s v="107100001479 EM BRAKE CONTROL PCB ASSY"/>
    <n v="14"/>
    <m/>
    <n v="14"/>
    <n v="14"/>
    <n v="1130"/>
    <m/>
    <x v="0"/>
    <m/>
    <m/>
    <n v="0"/>
    <n v="0"/>
    <x v="0"/>
    <n v="15820"/>
    <n v="0"/>
    <n v="15820"/>
    <x v="0"/>
    <m/>
    <n v="15820"/>
    <m/>
    <m/>
    <m/>
    <m/>
    <m/>
    <m/>
    <m/>
    <m/>
  </r>
  <r>
    <s v="YET TO RECEIVE"/>
    <d v="2025-05-30T00:00:00"/>
    <x v="4"/>
    <d v="2025-06-06T00:00:00"/>
    <e v="#REF!"/>
    <e v="#REF!"/>
    <s v="Private"/>
    <e v="#REF!"/>
    <e v="#REF!"/>
    <n v="1"/>
    <s v="JW"/>
    <s v="NEW"/>
    <s v="ZPMW252600022"/>
    <n v="0"/>
    <n v="3"/>
    <s v="SERVICE"/>
    <m/>
    <s v="EXPORT"/>
    <s v="ARIA"/>
    <x v="43"/>
    <x v="2"/>
    <s v="PCB ASSEMBLY SUPPORT FOR FRONT PANEL BOARD"/>
    <n v="2"/>
    <m/>
    <n v="2"/>
    <n v="2"/>
    <m/>
    <n v="90"/>
    <x v="0"/>
    <m/>
    <m/>
    <n v="0"/>
    <n v="0"/>
    <x v="0"/>
    <n v="0"/>
    <n v="15480"/>
    <n v="15480"/>
    <x v="0"/>
    <s v="Need Confirmation Priyanka"/>
    <n v="15480"/>
    <m/>
    <m/>
    <m/>
    <m/>
    <m/>
    <m/>
    <m/>
    <m/>
  </r>
  <r>
    <n v="4300034880"/>
    <d v="2025-10-07T00:00:00"/>
    <x v="0"/>
    <d v="2026-03-11T00:00:00"/>
    <e v="#REF!"/>
    <s v="DELIVERED"/>
    <s v="Public"/>
    <e v="#REF!"/>
    <e v="#REF!"/>
    <n v="22"/>
    <s v="OTHERS"/>
    <s v="NEW"/>
    <s v="ZPSU252600150"/>
    <n v="0"/>
    <n v="3"/>
    <s v="SERVICE"/>
    <n v="25100527"/>
    <s v="DOMESTIC"/>
    <s v="BEL"/>
    <x v="1"/>
    <x v="1"/>
    <s v="OTHER CHARGES"/>
    <n v="1"/>
    <n v="1"/>
    <n v="0"/>
    <n v="0"/>
    <n v="17999.93"/>
    <m/>
    <x v="4"/>
    <d v="2026-04-27T00:00:00"/>
    <s v="ZBSID2627-0096"/>
    <n v="17999.93"/>
    <n v="0"/>
    <x v="112"/>
    <n v="0"/>
    <n v="0"/>
    <n v="0"/>
    <x v="1"/>
    <s v="DELIVERED"/>
    <n v="17999.93"/>
    <s v="OTHERS"/>
    <m/>
    <m/>
    <m/>
    <m/>
    <m/>
    <m/>
    <m/>
  </r>
  <r>
    <s v="IN5310-P029803"/>
    <d v="2025-10-09T00:00:00"/>
    <x v="0"/>
    <d v="2025-10-16T00:00:00"/>
    <e v="#REF!"/>
    <s v="DELIVERED"/>
    <s v="Private"/>
    <e v="#REF!"/>
    <e v="#REF!"/>
    <n v="1"/>
    <s v="REWORK"/>
    <s v="NEW"/>
    <s v="ZPJ252600948"/>
    <n v="0"/>
    <n v="3"/>
    <s v="SERVICE"/>
    <n v="25200782"/>
    <s v="DOMESTIC"/>
    <s v="SANDISK"/>
    <x v="23"/>
    <x v="4"/>
    <s v="JIRA PARTNER LRMS-87557 -SSD BGA rework-Rework support for Biwin_X570_1TB_PCIe_Gen5_cSSD"/>
    <n v="1"/>
    <n v="1"/>
    <n v="0"/>
    <n v="0"/>
    <n v="7650"/>
    <m/>
    <x v="4"/>
    <d v="2026-04-27T00:00:00"/>
    <s v="ZKSID2627-0088"/>
    <n v="7650"/>
    <n v="0"/>
    <x v="113"/>
    <n v="0"/>
    <n v="0"/>
    <n v="0"/>
    <x v="1"/>
    <s v="DELIVERED"/>
    <n v="7650"/>
    <s v="OTHERS"/>
    <m/>
    <m/>
    <m/>
    <m/>
    <m/>
    <m/>
    <m/>
  </r>
  <r>
    <s v="IN5310-P029803"/>
    <d v="2025-10-09T00:00:00"/>
    <x v="0"/>
    <d v="2025-10-16T00:00:00"/>
    <e v="#REF!"/>
    <s v="DELIVERED"/>
    <s v="Private"/>
    <e v="#REF!"/>
    <e v="#REF!"/>
    <n v="1"/>
    <s v="REWORK"/>
    <s v="NEW"/>
    <s v="ZPJ252600948"/>
    <n v="0"/>
    <n v="3"/>
    <s v="SERVICE"/>
    <n v="25200782"/>
    <s v="DOMESTIC"/>
    <s v="SANDISK"/>
    <x v="23"/>
    <x v="4"/>
    <s v="JIRA PARTNER LRMS-87557 -SSD BGA rework-Rework _x000a_support for Corsair_MP700_XT_1TB_PCIe_Gen5_cSSD"/>
    <n v="1"/>
    <n v="1"/>
    <n v="0"/>
    <n v="0"/>
    <n v="7650"/>
    <m/>
    <x v="4"/>
    <d v="2026-04-27T00:00:00"/>
    <s v="ZKSID2627-0089"/>
    <n v="7650"/>
    <n v="0"/>
    <x v="113"/>
    <n v="0"/>
    <n v="0"/>
    <n v="0"/>
    <x v="1"/>
    <s v="DELIVERED"/>
    <n v="7650"/>
    <s v="OTHERS"/>
    <m/>
    <m/>
    <m/>
    <m/>
    <m/>
    <m/>
    <m/>
  </r>
  <r>
    <s v="IN5310-P029803"/>
    <d v="2025-10-09T00:00:00"/>
    <x v="0"/>
    <d v="2025-10-16T00:00:00"/>
    <e v="#REF!"/>
    <e v="#REF!"/>
    <s v="Private"/>
    <e v="#REF!"/>
    <e v="#REF!"/>
    <n v="1"/>
    <s v="REWORK"/>
    <s v="NEW"/>
    <s v="ZPJ252600948"/>
    <n v="0"/>
    <n v="3"/>
    <s v="SERVICE"/>
    <n v="25200782"/>
    <s v="DOMESTIC"/>
    <s v="SANDISK"/>
    <x v="23"/>
    <x v="4"/>
    <s v="316-BGA INTERPOSER BOARD REWORK"/>
    <n v="1"/>
    <m/>
    <n v="1"/>
    <n v="1"/>
    <n v="6746"/>
    <m/>
    <x v="0"/>
    <m/>
    <m/>
    <n v="0"/>
    <n v="0"/>
    <x v="0"/>
    <n v="6746"/>
    <n v="0"/>
    <n v="6746"/>
    <x v="0"/>
    <m/>
    <n v="6746"/>
    <m/>
    <m/>
    <m/>
    <m/>
    <m/>
    <m/>
    <m/>
    <m/>
  </r>
  <r>
    <n v="4300034702"/>
    <d v="2025-05-21T00:00:00"/>
    <x v="0"/>
    <d v="2025-07-03T00:00:00"/>
    <e v="#REF!"/>
    <e v="#REF!"/>
    <s v="Public"/>
    <e v="#REF!"/>
    <e v="#REF!"/>
    <n v="6"/>
    <s v="JW"/>
    <s v="NEW"/>
    <s v="ZPSU252600030"/>
    <n v="0"/>
    <n v="3"/>
    <s v="SERVICE"/>
    <n v="25200161"/>
    <s v="DOMESTIC"/>
    <s v="BEL"/>
    <x v="3"/>
    <x v="1"/>
    <s v="175321201014 PCB ASSY-LOGIC CIRCUIT -4 06"/>
    <n v="16"/>
    <m/>
    <n v="16"/>
    <n v="16"/>
    <n v="965"/>
    <m/>
    <x v="0"/>
    <m/>
    <m/>
    <n v="0"/>
    <n v="0"/>
    <x v="0"/>
    <n v="15440"/>
    <n v="0"/>
    <n v="15440"/>
    <x v="0"/>
    <m/>
    <n v="15440"/>
    <m/>
    <m/>
    <m/>
    <m/>
    <m/>
    <m/>
    <m/>
    <m/>
  </r>
  <r>
    <n v="5400065846"/>
    <d v="2025-09-02T00:00:00"/>
    <x v="0"/>
    <d v="2025-12-30T00:00:00"/>
    <e v="#REF!"/>
    <e v="#REF!"/>
    <s v="Public"/>
    <e v="#REF!"/>
    <e v="#REF!"/>
    <n v="14.2"/>
    <s v="JW"/>
    <s v="NEW"/>
    <s v="ZPJ252600800"/>
    <n v="0"/>
    <n v="3"/>
    <s v="SERVICE"/>
    <m/>
    <s v="DOMESTIC"/>
    <s v="TATA"/>
    <x v="27"/>
    <x v="1"/>
    <s v="107100001357 BHMI POWER SUPPLY PCB ASSY"/>
    <n v="17"/>
    <m/>
    <n v="17"/>
    <n v="17"/>
    <n v="1280"/>
    <m/>
    <x v="0"/>
    <m/>
    <m/>
    <n v="0"/>
    <n v="0"/>
    <x v="0"/>
    <n v="21760"/>
    <n v="0"/>
    <n v="21760"/>
    <x v="0"/>
    <m/>
    <n v="21760"/>
    <m/>
    <m/>
    <m/>
    <m/>
    <m/>
    <m/>
    <m/>
    <m/>
  </r>
  <r>
    <n v="4300034702"/>
    <d v="2025-05-21T00:00:00"/>
    <x v="0"/>
    <d v="2025-07-03T00:00:00"/>
    <e v="#REF!"/>
    <e v="#REF!"/>
    <s v="Public"/>
    <e v="#REF!"/>
    <e v="#REF!"/>
    <n v="6"/>
    <s v="JW"/>
    <s v="NEW"/>
    <s v="ZPSU252600034"/>
    <n v="0"/>
    <n v="3"/>
    <s v="SERVICE"/>
    <n v="25200161"/>
    <s v="DOMESTIC"/>
    <s v="BEL"/>
    <x v="3"/>
    <x v="1"/>
    <s v="175321200917 PCB ASSY-LOGIC CIRCUIT -3 03"/>
    <n v="16"/>
    <m/>
    <n v="16"/>
    <n v="16"/>
    <n v="996"/>
    <m/>
    <x v="0"/>
    <m/>
    <m/>
    <n v="0"/>
    <n v="0"/>
    <x v="0"/>
    <n v="15936"/>
    <n v="0"/>
    <n v="15936"/>
    <x v="0"/>
    <m/>
    <n v="15936"/>
    <m/>
    <m/>
    <m/>
    <m/>
    <m/>
    <m/>
    <m/>
    <m/>
  </r>
  <r>
    <n v="2731037883"/>
    <d v="2025-03-06T00:00:00"/>
    <x v="0"/>
    <d v="2025-03-10T00:00:00"/>
    <e v="#REF!"/>
    <e v="#REF!"/>
    <s v="Private"/>
    <e v="#REF!"/>
    <e v="#REF!"/>
    <n v="1"/>
    <s v="OTHERS"/>
    <s v="NEW"/>
    <s v="ZPJ24251416"/>
    <n v="0"/>
    <n v="3"/>
    <s v="SERVICE"/>
    <n v="24201112"/>
    <s v="DOMESTIC"/>
    <s v="TE"/>
    <x v="28"/>
    <x v="0"/>
    <s v="STENCIL PRICE FOR 2.2-18GHz RX &amp; TX BOARD"/>
    <n v="2"/>
    <m/>
    <n v="2"/>
    <n v="2"/>
    <n v="7500"/>
    <m/>
    <x v="0"/>
    <m/>
    <m/>
    <n v="0"/>
    <n v="0"/>
    <x v="0"/>
    <n v="15000"/>
    <n v="0"/>
    <n v="15000"/>
    <x v="0"/>
    <m/>
    <n v="15000"/>
    <m/>
    <m/>
    <m/>
    <m/>
    <m/>
    <m/>
    <m/>
    <m/>
  </r>
  <r>
    <n v="4800092364"/>
    <d v="2025-12-05T00:00:00"/>
    <x v="0"/>
    <d v="2025-12-26T00:00:00"/>
    <e v="#REF!"/>
    <e v="#REF!"/>
    <s v="Public"/>
    <e v="#REF!"/>
    <e v="#REF!"/>
    <n v="3"/>
    <s v="TK/CH"/>
    <s v="NEW"/>
    <s v="ZPSU252600207"/>
    <n v="0"/>
    <n v="3"/>
    <m/>
    <m/>
    <s v="DOMESTIC"/>
    <s v="BEL"/>
    <x v="5"/>
    <x v="1"/>
    <s v="DESIGN OF ARINC-4F JMT RECP TO 4LC FO MM"/>
    <n v="1"/>
    <m/>
    <n v="1"/>
    <n v="1"/>
    <n v="12000"/>
    <m/>
    <x v="0"/>
    <m/>
    <m/>
    <n v="0"/>
    <n v="0"/>
    <x v="0"/>
    <n v="12000"/>
    <n v="0"/>
    <n v="12000"/>
    <x v="0"/>
    <m/>
    <n v="12000"/>
    <m/>
    <m/>
    <m/>
    <m/>
    <m/>
    <m/>
    <m/>
    <m/>
  </r>
  <r>
    <n v="5400065846"/>
    <d v="2025-09-02T00:00:00"/>
    <x v="0"/>
    <d v="2025-12-30T00:00:00"/>
    <e v="#REF!"/>
    <e v="#REF!"/>
    <s v="Public"/>
    <e v="#REF!"/>
    <e v="#REF!"/>
    <n v="14.2"/>
    <s v="JW"/>
    <s v="NEW"/>
    <s v="ZPJ252600818"/>
    <n v="0"/>
    <n v="3"/>
    <s v="SERVICE"/>
    <m/>
    <s v="DOMESTIC"/>
    <s v="TATA"/>
    <x v="27"/>
    <x v="1"/>
    <s v="107100001483 POWER SUPPLY PCB ASSY."/>
    <n v="20"/>
    <m/>
    <n v="20"/>
    <n v="20"/>
    <n v="570"/>
    <m/>
    <x v="0"/>
    <m/>
    <m/>
    <n v="0"/>
    <n v="0"/>
    <x v="0"/>
    <n v="11400"/>
    <n v="0"/>
    <n v="11400"/>
    <x v="0"/>
    <m/>
    <n v="11400"/>
    <m/>
    <m/>
    <m/>
    <m/>
    <m/>
    <m/>
    <m/>
    <m/>
  </r>
  <r>
    <n v="4300034702"/>
    <d v="2025-05-21T00:00:00"/>
    <x v="0"/>
    <d v="2025-07-03T00:00:00"/>
    <e v="#REF!"/>
    <e v="#REF!"/>
    <s v="Public"/>
    <e v="#REF!"/>
    <e v="#REF!"/>
    <n v="6"/>
    <s v="JW"/>
    <s v="NEW"/>
    <s v="ZPSU252600031"/>
    <n v="0"/>
    <n v="3"/>
    <s v="SERVICE"/>
    <n v="25200161"/>
    <s v="DOMESTIC"/>
    <s v="BEL"/>
    <x v="3"/>
    <x v="1"/>
    <s v="175328200534 PCB ASSY-AMPLIFIER BOARD 08"/>
    <n v="16"/>
    <m/>
    <n v="16"/>
    <n v="16"/>
    <n v="810"/>
    <m/>
    <x v="0"/>
    <m/>
    <m/>
    <n v="0"/>
    <n v="0"/>
    <x v="0"/>
    <n v="12960"/>
    <n v="0"/>
    <n v="12960"/>
    <x v="0"/>
    <m/>
    <n v="12960"/>
    <m/>
    <m/>
    <m/>
    <m/>
    <m/>
    <m/>
    <m/>
    <m/>
  </r>
  <r>
    <n v="5100711777"/>
    <d v="2025-08-14T00:00:00"/>
    <x v="0"/>
    <d v="2025-10-31T00:00:00"/>
    <e v="#REF!"/>
    <e v="#REF!"/>
    <s v="Private"/>
    <e v="#REF!"/>
    <e v="#REF!"/>
    <n v="0.8"/>
    <s v="REWORK"/>
    <s v="NEW"/>
    <s v="ZPJ252600614_x000a__x000a_"/>
    <n v="0"/>
    <n v="3"/>
    <s v="SERVICE"/>
    <n v="25200669"/>
    <s v="DOMESTIC"/>
    <s v="AMD"/>
    <x v="45"/>
    <x v="0"/>
    <s v="BGA SOC-H914 / DM-REWORK SUPPORT"/>
    <n v="3"/>
    <m/>
    <n v="3"/>
    <n v="3"/>
    <n v="4466.67"/>
    <m/>
    <x v="0"/>
    <m/>
    <m/>
    <n v="0"/>
    <n v="0"/>
    <x v="0"/>
    <n v="13400.01"/>
    <n v="0"/>
    <n v="13400.01"/>
    <x v="0"/>
    <m/>
    <n v="13400.01"/>
    <m/>
    <m/>
    <m/>
    <m/>
    <m/>
    <m/>
    <m/>
    <m/>
  </r>
  <r>
    <n v="1162501223"/>
    <d v="2025-09-08T00:00:00"/>
    <x v="0"/>
    <d v="2025-12-12T00:00:00"/>
    <e v="#REF!"/>
    <s v="DELIVERED"/>
    <s v="Private"/>
    <e v="#REF!"/>
    <e v="#REF!"/>
    <n v="0.3"/>
    <s v="REWORK"/>
    <s v="NEW"/>
    <s v="ZPJ252600736"/>
    <n v="1"/>
    <n v="1"/>
    <s v="SERVICE"/>
    <n v="25200952"/>
    <s v="DOMESTIC"/>
    <s v="TEJAS"/>
    <x v="17"/>
    <x v="6"/>
    <s v="999-BEC000569-E_ASSEMBLY SUPPORT  "/>
    <n v="1"/>
    <n v="1"/>
    <n v="0"/>
    <n v="0"/>
    <n v="19800"/>
    <m/>
    <x v="1"/>
    <d v="2026-05-20T00:00:00"/>
    <s v="ZKSID2627-0180"/>
    <n v="19800"/>
    <n v="0"/>
    <x v="114"/>
    <n v="0"/>
    <n v="0"/>
    <n v="0"/>
    <x v="1"/>
    <s v="DELIVERED"/>
    <n v="19800"/>
    <s v="REWORK"/>
    <s v="N/A"/>
    <m/>
    <m/>
    <m/>
    <m/>
    <m/>
    <m/>
  </r>
  <r>
    <n v="5400065846"/>
    <d v="2025-09-02T00:00:00"/>
    <x v="0"/>
    <d v="2025-12-30T00:00:00"/>
    <e v="#REF!"/>
    <e v="#REF!"/>
    <s v="Public"/>
    <e v="#REF!"/>
    <e v="#REF!"/>
    <n v="14.2"/>
    <s v="JW"/>
    <s v="NEW"/>
    <s v="ZPJ252600825"/>
    <n v="0"/>
    <n v="3"/>
    <s v="SERVICE"/>
    <m/>
    <s v="DOMESTIC"/>
    <s v="TATA"/>
    <x v="27"/>
    <x v="1"/>
    <s v="107100001494 SIGNAL CONDITIONING PCB ASSY."/>
    <n v="20"/>
    <m/>
    <n v="20"/>
    <n v="20"/>
    <n v="670"/>
    <m/>
    <x v="0"/>
    <m/>
    <m/>
    <n v="0"/>
    <n v="0"/>
    <x v="0"/>
    <n v="13400"/>
    <n v="0"/>
    <n v="13400"/>
    <x v="0"/>
    <m/>
    <n v="13400"/>
    <m/>
    <m/>
    <m/>
    <m/>
    <m/>
    <m/>
    <m/>
    <m/>
  </r>
  <r>
    <n v="5400065846"/>
    <d v="2025-09-02T00:00:00"/>
    <x v="0"/>
    <d v="2025-12-30T00:00:00"/>
    <e v="#REF!"/>
    <e v="#REF!"/>
    <s v="Public"/>
    <e v="#REF!"/>
    <e v="#REF!"/>
    <n v="14.2"/>
    <s v="JW"/>
    <s v="NEW"/>
    <s v="ZPJ252600849"/>
    <n v="0"/>
    <n v="3"/>
    <s v="SERVICE"/>
    <m/>
    <s v="DOMESTIC"/>
    <s v="TATA"/>
    <x v="27"/>
    <x v="1"/>
    <s v="107100001515 RRU SEEKER RELAY PCB ASSY."/>
    <n v="8"/>
    <m/>
    <n v="8"/>
    <n v="8"/>
    <n v="2000"/>
    <m/>
    <x v="0"/>
    <m/>
    <m/>
    <n v="0"/>
    <n v="0"/>
    <x v="0"/>
    <n v="16000"/>
    <n v="0"/>
    <n v="16000"/>
    <x v="0"/>
    <m/>
    <n v="16000"/>
    <m/>
    <m/>
    <m/>
    <m/>
    <m/>
    <m/>
    <m/>
    <m/>
  </r>
  <r>
    <s v="NA"/>
    <d v="2025-08-07T00:00:00"/>
    <x v="0"/>
    <d v="2025-08-08T00:00:00"/>
    <e v="#REF!"/>
    <e v="#REF!"/>
    <s v="Private"/>
    <e v="#REF!"/>
    <e v="#REF!"/>
    <n v="0.2"/>
    <s v="REWORK"/>
    <s v="NEW"/>
    <s v="ZPJ252600593"/>
    <n v="0"/>
    <n v="3"/>
    <s v="SERVICE"/>
    <n v="25200477"/>
    <s v="DOMESTIC"/>
    <s v="STELLANTIS"/>
    <x v="46"/>
    <x v="0"/>
    <s v="MICROCONTROLLER BGA REWORK"/>
    <n v="4"/>
    <m/>
    <n v="4"/>
    <n v="4"/>
    <n v="2680"/>
    <m/>
    <x v="0"/>
    <m/>
    <m/>
    <n v="0"/>
    <n v="0"/>
    <x v="0"/>
    <n v="10720"/>
    <n v="0"/>
    <n v="10720"/>
    <x v="0"/>
    <m/>
    <n v="10720"/>
    <m/>
    <m/>
    <m/>
    <m/>
    <m/>
    <m/>
    <m/>
    <m/>
  </r>
  <r>
    <n v="4800090842"/>
    <d v="2025-09-19T00:00:00"/>
    <x v="0"/>
    <d v="2025-10-10T00:00:00"/>
    <e v="#REF!"/>
    <e v="#REF!"/>
    <s v="Public"/>
    <e v="#REF!"/>
    <e v="#REF!"/>
    <n v="3"/>
    <s v="TK/CH"/>
    <s v="NEW"/>
    <s v="ZPSU252600178"/>
    <n v="0"/>
    <n v="3"/>
    <m/>
    <m/>
    <s v="DOMESTIC"/>
    <s v="BEL"/>
    <x v="5"/>
    <x v="1"/>
    <s v="DESIGN OF SU FO CABLE"/>
    <n v="1"/>
    <m/>
    <n v="1"/>
    <n v="1"/>
    <n v="10000"/>
    <m/>
    <x v="0"/>
    <m/>
    <m/>
    <n v="0"/>
    <n v="0"/>
    <x v="0"/>
    <n v="10000"/>
    <n v="0"/>
    <n v="10000"/>
    <x v="0"/>
    <m/>
    <n v="10000"/>
    <m/>
    <m/>
    <m/>
    <m/>
    <m/>
    <m/>
    <m/>
    <m/>
  </r>
  <r>
    <s v="IN619000031232"/>
    <d v="2025-08-01T00:00:00"/>
    <x v="0"/>
    <d v="2025-08-04T00:00:00"/>
    <e v="#REF!"/>
    <e v="#REF!"/>
    <s v="Private"/>
    <e v="#REF!"/>
    <n v="2025"/>
    <n v="0.5"/>
    <s v="REWORK"/>
    <s v="NEW"/>
    <s v="ZPJ252600540"/>
    <n v="0"/>
    <n v="3"/>
    <s v="SERVICE"/>
    <m/>
    <s v="DOMESTIC"/>
    <s v="NXP"/>
    <x v="30"/>
    <x v="4"/>
    <s v="REWORK SUPPORT FOR SILICON REBALLING"/>
    <n v="2"/>
    <m/>
    <n v="2"/>
    <n v="2"/>
    <n v="5124"/>
    <m/>
    <x v="0"/>
    <m/>
    <m/>
    <n v="0"/>
    <n v="0"/>
    <x v="0"/>
    <n v="10248"/>
    <n v="0"/>
    <n v="10248"/>
    <x v="0"/>
    <m/>
    <n v="10248"/>
    <m/>
    <m/>
    <m/>
    <m/>
    <m/>
    <m/>
    <m/>
    <m/>
  </r>
  <r>
    <n v="4800090816"/>
    <d v="2025-09-18T00:00:00"/>
    <x v="0"/>
    <d v="2025-10-09T00:00:00"/>
    <e v="#REF!"/>
    <e v="#REF!"/>
    <s v="Public"/>
    <e v="#REF!"/>
    <e v="#REF!"/>
    <n v="3"/>
    <s v="TK/CH"/>
    <s v="NEW"/>
    <s v="ZPSU252600179"/>
    <n v="0"/>
    <n v="3"/>
    <m/>
    <m/>
    <s v="DOMESTIC"/>
    <s v="BEL"/>
    <x v="5"/>
    <x v="1"/>
    <s v="DESIGN OF SU FO CABLE"/>
    <n v="1"/>
    <m/>
    <n v="1"/>
    <n v="1"/>
    <n v="10000"/>
    <m/>
    <x v="0"/>
    <m/>
    <m/>
    <n v="0"/>
    <n v="0"/>
    <x v="0"/>
    <n v="10000"/>
    <n v="0"/>
    <n v="10000"/>
    <x v="0"/>
    <m/>
    <n v="10000"/>
    <m/>
    <m/>
    <m/>
    <m/>
    <m/>
    <m/>
    <m/>
    <m/>
  </r>
  <r>
    <n v="4300035125"/>
    <d v="2025-08-30T00:00:00"/>
    <x v="0"/>
    <d v="2025-10-25T00:00:00"/>
    <e v="#REF!"/>
    <e v="#REF!"/>
    <s v="Public"/>
    <e v="#REF!"/>
    <e v="#REF!"/>
    <n v="7"/>
    <s v="JW"/>
    <s v="NEW"/>
    <s v="ZPSU252600108"/>
    <n v="0"/>
    <n v="3"/>
    <s v="SERVICE"/>
    <n v="25100401"/>
    <s v="DOMESTIC"/>
    <s v="BEL"/>
    <x v="1"/>
    <x v="1"/>
    <s v="110005897061 BB1 PCB ASSY 01"/>
    <n v="71"/>
    <m/>
    <n v="71"/>
    <n v="71"/>
    <n v="4023.1"/>
    <m/>
    <x v="0"/>
    <m/>
    <m/>
    <n v="0"/>
    <n v="0"/>
    <x v="0"/>
    <n v="285640.09999999998"/>
    <n v="0"/>
    <n v="285640.09999999998"/>
    <x v="0"/>
    <m/>
    <n v="285640.09999999998"/>
    <m/>
    <m/>
    <m/>
    <m/>
    <m/>
    <m/>
    <m/>
    <m/>
  </r>
  <r>
    <n v="4000539494"/>
    <d v="2025-08-14T00:00:00"/>
    <x v="0"/>
    <d v="2025-12-19T00:00:00"/>
    <e v="#REF!"/>
    <e v="#REF!"/>
    <s v="Public"/>
    <e v="#REF!"/>
    <e v="#REF!"/>
    <n v="18"/>
    <s v="OTHERS"/>
    <s v="NEW"/>
    <s v="ZPSU252600096"/>
    <n v="0"/>
    <n v="3"/>
    <s v="SERVICE"/>
    <m/>
    <s v="DOMESTIC"/>
    <s v="BEL"/>
    <x v="1"/>
    <x v="1"/>
    <s v="OTHER CHARGES"/>
    <n v="1"/>
    <m/>
    <n v="1"/>
    <n v="1"/>
    <n v="9000"/>
    <m/>
    <x v="0"/>
    <m/>
    <m/>
    <n v="0"/>
    <n v="0"/>
    <x v="0"/>
    <n v="9000"/>
    <n v="0"/>
    <n v="9000"/>
    <x v="0"/>
    <m/>
    <n v="9000"/>
    <m/>
    <m/>
    <m/>
    <m/>
    <m/>
    <m/>
    <m/>
    <m/>
  </r>
  <r>
    <n v="4800090790"/>
    <d v="2025-09-18T00:00:00"/>
    <x v="0"/>
    <d v="2025-10-09T00:00:00"/>
    <e v="#REF!"/>
    <e v="#REF!"/>
    <s v="Public"/>
    <e v="#REF!"/>
    <e v="#REF!"/>
    <n v="3"/>
    <s v="TK/CH"/>
    <s v="NEW"/>
    <s v="ZPSU252600180"/>
    <n v="0"/>
    <n v="3"/>
    <m/>
    <m/>
    <s v="DOMESTIC"/>
    <s v="BEL"/>
    <x v="5"/>
    <x v="1"/>
    <s v="DESIGN OF PU-MC Arinc Video Cable"/>
    <n v="1"/>
    <m/>
    <n v="1"/>
    <n v="1"/>
    <n v="9000"/>
    <m/>
    <x v="0"/>
    <m/>
    <m/>
    <n v="0"/>
    <n v="0"/>
    <x v="0"/>
    <n v="9000"/>
    <n v="0"/>
    <n v="9000"/>
    <x v="0"/>
    <m/>
    <n v="9000"/>
    <m/>
    <m/>
    <m/>
    <m/>
    <m/>
    <m/>
    <m/>
    <m/>
  </r>
  <r>
    <s v="PO-0173"/>
    <d v="2026-01-02T00:00:00"/>
    <x v="4"/>
    <d v="2026-01-09T00:00:00"/>
    <e v="#REF!"/>
    <e v="#REF!"/>
    <s v="Private"/>
    <e v="#REF!"/>
    <e v="#REF!"/>
    <n v="1"/>
    <s v="CH"/>
    <s v="NEW"/>
    <s v="ZPMW252600095"/>
    <n v="0"/>
    <n v="3"/>
    <m/>
    <m/>
    <s v="EXPORT"/>
    <s v="ARIA"/>
    <x v="44"/>
    <x v="2"/>
    <s v="MEDICAL INFUSION PUMP- CABLE HARNESS"/>
    <n v="4"/>
    <m/>
    <n v="4"/>
    <n v="4"/>
    <m/>
    <n v="25"/>
    <x v="0"/>
    <m/>
    <m/>
    <n v="0"/>
    <n v="0"/>
    <x v="0"/>
    <n v="0"/>
    <n v="8600"/>
    <n v="8600"/>
    <x v="6"/>
    <s v="Shipped With DC W/F invoice ( Hardware testing )- ARIA"/>
    <n v="8600"/>
    <s v="OTHERS"/>
    <s v="YES"/>
    <s v="N/A"/>
    <s v="N/A"/>
    <s v="N/A"/>
    <s v="N/A"/>
    <s v="N/A"/>
    <s v="N/A"/>
  </r>
  <r>
    <n v="1162401494"/>
    <d v="2025-01-28T00:00:00"/>
    <x v="0"/>
    <d v="2025-02-05T00:00:00"/>
    <e v="#REF!"/>
    <e v="#REF!"/>
    <s v="Private"/>
    <e v="#REF!"/>
    <e v="#REF!"/>
    <n v="0.2"/>
    <s v="REWORK"/>
    <s v="NEW"/>
    <s v="ZPJ24251294"/>
    <n v="1"/>
    <n v="1"/>
    <s v="SERVICE"/>
    <m/>
    <s v="DOMESTIC"/>
    <s v="TEJAS"/>
    <x v="17"/>
    <x v="6"/>
    <s v="REWORK CHARGES FOR 653-PCA000005-L"/>
    <n v="1"/>
    <m/>
    <n v="1"/>
    <n v="1"/>
    <n v="8780"/>
    <m/>
    <x v="0"/>
    <m/>
    <m/>
    <n v="0"/>
    <n v="0"/>
    <x v="0"/>
    <n v="8780"/>
    <n v="0"/>
    <n v="8780"/>
    <x v="0"/>
    <m/>
    <n v="8780"/>
    <m/>
    <m/>
    <s v="N/A"/>
    <s v="N/A"/>
    <s v="N/A"/>
    <s v="N/A"/>
    <s v="N/A"/>
    <s v="N/A"/>
  </r>
  <r>
    <n v="4516456090"/>
    <d v="2025-09-02T00:00:00"/>
    <x v="0"/>
    <d v="2026-02-16T00:00:00"/>
    <e v="#REF!"/>
    <e v="#REF!"/>
    <s v="Public"/>
    <e v="#REF!"/>
    <e v="#REF!"/>
    <n v="14.2"/>
    <s v="JW"/>
    <s v="NEW"/>
    <s v="ZPJ252600840"/>
    <n v="0"/>
    <n v="3"/>
    <s v="SERVICE"/>
    <m/>
    <s v="DOMESTIC"/>
    <s v="TATA"/>
    <x v="27"/>
    <x v="1"/>
    <s v="107100001486 RELAY PCB ASSY"/>
    <n v="13"/>
    <m/>
    <n v="13"/>
    <n v="13"/>
    <n v="656.5"/>
    <m/>
    <x v="0"/>
    <m/>
    <m/>
    <n v="0"/>
    <n v="0"/>
    <x v="0"/>
    <n v="8534.5"/>
    <n v="0"/>
    <n v="8534.5"/>
    <x v="0"/>
    <m/>
    <n v="8534.5"/>
    <m/>
    <m/>
    <s v="N/A"/>
    <s v="N/A"/>
    <s v="N/A"/>
    <s v="N/A"/>
    <s v="N/A"/>
    <s v="N/A"/>
  </r>
  <r>
    <n v="4300035585"/>
    <d v="2025-12-04T00:00:00"/>
    <x v="0"/>
    <d v="2026-05-29T00:00:00"/>
    <e v="#REF!"/>
    <s v="DELIVERED"/>
    <s v="Public"/>
    <e v="#REF!"/>
    <e v="#REF!"/>
    <n v="25"/>
    <s v="OTHERS"/>
    <s v="NEW"/>
    <s v="ZPSU252600211"/>
    <n v="0"/>
    <n v="3"/>
    <s v="SERVICE"/>
    <n v="25100739"/>
    <s v="DOMESTIC"/>
    <s v="BEL"/>
    <x v="1"/>
    <x v="1"/>
    <s v="OTHER CHARGES"/>
    <n v="1"/>
    <n v="1"/>
    <n v="0"/>
    <n v="0"/>
    <n v="8481.8799999999992"/>
    <m/>
    <x v="1"/>
    <d v="2026-05-29T00:00:00"/>
    <s v="ZBSID2627-0188"/>
    <n v="8481.8799999999992"/>
    <n v="0"/>
    <x v="115"/>
    <n v="0"/>
    <n v="0"/>
    <n v="0"/>
    <x v="1"/>
    <s v="DELIVERED"/>
    <n v="8481.8799999999992"/>
    <s v="OTHERS"/>
    <m/>
    <s v="N/A"/>
    <s v="N/A"/>
    <s v="N/A"/>
    <s v="N/A"/>
    <s v="N/A"/>
    <s v="N/A"/>
  </r>
  <r>
    <n v="4516456090"/>
    <d v="2025-09-02T00:00:00"/>
    <x v="0"/>
    <d v="2026-02-16T00:00:00"/>
    <e v="#REF!"/>
    <e v="#REF!"/>
    <s v="Public"/>
    <e v="#REF!"/>
    <e v="#REF!"/>
    <n v="14.2"/>
    <s v="JW"/>
    <s v="NEW"/>
    <s v="ZPJ252600852"/>
    <n v="0"/>
    <n v="3"/>
    <s v="SERVICE"/>
    <m/>
    <s v="DOMESTIC"/>
    <s v="TATA"/>
    <x v="27"/>
    <x v="1"/>
    <s v="107100001554 AKASH OC POWER SUPPLY PCB ASSEMBLY"/>
    <n v="8"/>
    <m/>
    <n v="8"/>
    <n v="8"/>
    <n v="1063"/>
    <m/>
    <x v="0"/>
    <m/>
    <m/>
    <n v="0"/>
    <n v="0"/>
    <x v="0"/>
    <n v="8504"/>
    <n v="0"/>
    <n v="8504"/>
    <x v="0"/>
    <m/>
    <n v="8504"/>
    <m/>
    <m/>
    <s v="N/A"/>
    <s v="N/A"/>
    <s v="N/A"/>
    <s v="N/A"/>
    <s v="N/A"/>
    <s v="N/A"/>
  </r>
  <r>
    <s v="IN619000013048"/>
    <d v="2025-04-15T00:00:00"/>
    <x v="0"/>
    <d v="2025-04-16T00:00:00"/>
    <e v="#REF!"/>
    <e v="#REF!"/>
    <s v="Private"/>
    <e v="#REF!"/>
    <e v="#REF!"/>
    <n v="0.2"/>
    <s v="REWORK"/>
    <s v="REPEAT"/>
    <s v="ZPJ252600050"/>
    <n v="0"/>
    <n v="3"/>
    <s v="SERVICE"/>
    <n v="25100109"/>
    <s v="DOMESTIC"/>
    <s v="NXP"/>
    <x v="30"/>
    <x v="4"/>
    <s v="REWORK SUPPORT FOR BGA_998874"/>
    <n v="1"/>
    <m/>
    <n v="1"/>
    <n v="1"/>
    <n v="4700"/>
    <m/>
    <x v="0"/>
    <m/>
    <m/>
    <n v="0"/>
    <n v="0"/>
    <x v="0"/>
    <n v="4700"/>
    <n v="0"/>
    <n v="4700"/>
    <x v="0"/>
    <m/>
    <n v="4700"/>
    <m/>
    <m/>
    <s v="N/A"/>
    <s v="N/A"/>
    <s v="N/A"/>
    <s v="N/A"/>
    <s v="N/A"/>
    <s v="N/A"/>
  </r>
  <r>
    <n v="4300034702"/>
    <d v="2025-05-21T00:00:00"/>
    <x v="0"/>
    <d v="2025-07-03T00:00:00"/>
    <e v="#REF!"/>
    <e v="#REF!"/>
    <s v="Public"/>
    <e v="#REF!"/>
    <e v="#REF!"/>
    <n v="6"/>
    <s v="JW"/>
    <s v="NEW"/>
    <s v="ZPSU252600032"/>
    <n v="0"/>
    <n v="3"/>
    <s v="SERVICE"/>
    <n v="25200161"/>
    <s v="DOMESTIC"/>
    <s v="BEL"/>
    <x v="3"/>
    <x v="1"/>
    <s v="175329200119 PCB ASSY-MEMORY UNIT.1 07"/>
    <n v="16"/>
    <m/>
    <n v="16"/>
    <n v="16"/>
    <n v="444"/>
    <m/>
    <x v="0"/>
    <m/>
    <m/>
    <n v="0"/>
    <n v="0"/>
    <x v="0"/>
    <n v="7104"/>
    <n v="0"/>
    <n v="7104"/>
    <x v="0"/>
    <m/>
    <n v="7104"/>
    <m/>
    <m/>
    <s v="N/A"/>
    <s v="N/A"/>
    <s v="N/A"/>
    <s v="N/A"/>
    <s v="N/A"/>
    <s v="N/A"/>
  </r>
  <r>
    <n v="5400065846"/>
    <d v="2025-09-02T00:00:00"/>
    <x v="0"/>
    <d v="2025-12-30T00:00:00"/>
    <e v="#REF!"/>
    <e v="#REF!"/>
    <s v="Public"/>
    <e v="#REF!"/>
    <e v="#REF!"/>
    <n v="14.2"/>
    <s v="JW"/>
    <s v="NEW"/>
    <s v="ZPJ252600828"/>
    <n v="0"/>
    <n v="3"/>
    <s v="SERVICE"/>
    <m/>
    <s v="DOMESTIC"/>
    <s v="TATA"/>
    <x v="27"/>
    <x v="1"/>
    <s v="107100001511 TEMPERATURE SENSING PCB"/>
    <n v="13"/>
    <m/>
    <n v="13"/>
    <n v="13"/>
    <n v="530"/>
    <m/>
    <x v="0"/>
    <m/>
    <m/>
    <n v="0"/>
    <n v="0"/>
    <x v="0"/>
    <n v="6890"/>
    <n v="0"/>
    <n v="6890"/>
    <x v="0"/>
    <m/>
    <n v="6890"/>
    <m/>
    <m/>
    <s v="N/A"/>
    <s v="N/A"/>
    <s v="N/A"/>
    <s v="N/A"/>
    <s v="N/A"/>
    <s v="N/A"/>
  </r>
  <r>
    <n v="4516456095"/>
    <d v="2025-09-26T00:00:00"/>
    <x v="0"/>
    <d v="2026-02-16T00:00:00"/>
    <e v="#REF!"/>
    <e v="#REF!"/>
    <s v="Private"/>
    <e v="#REF!"/>
    <n v="2025"/>
    <n v="0.5"/>
    <s v="REWORK"/>
    <s v="NEW"/>
    <s v="ZPJ252600646-1"/>
    <n v="0"/>
    <n v="3"/>
    <s v="SERVICE"/>
    <m/>
    <s v="DOMESTIC"/>
    <s v="L&amp;T"/>
    <x v="13"/>
    <x v="1"/>
    <s v="REWORK CHARGES FOR DD901183-6"/>
    <n v="3"/>
    <m/>
    <n v="3"/>
    <n v="3"/>
    <n v="1600"/>
    <m/>
    <x v="0"/>
    <m/>
    <m/>
    <n v="0"/>
    <n v="0"/>
    <x v="0"/>
    <n v="4800"/>
    <n v="0"/>
    <n v="4800"/>
    <x v="0"/>
    <m/>
    <n v="4800"/>
    <m/>
    <m/>
    <s v="N/A"/>
    <s v="N/A"/>
    <s v="N/A"/>
    <s v="N/A"/>
    <s v="N/A"/>
    <s v="N/A"/>
  </r>
  <r>
    <s v="PO-0142"/>
    <d v="2025-12-01T00:00:00"/>
    <x v="4"/>
    <d v="2025-12-08T00:00:00"/>
    <e v="#REF!"/>
    <e v="#REF!"/>
    <s v="Private"/>
    <e v="#REF!"/>
    <e v="#REF!"/>
    <n v="1"/>
    <s v="JW"/>
    <s v="NEW"/>
    <s v="ZPMW252600096"/>
    <n v="0"/>
    <n v="3"/>
    <m/>
    <m/>
    <s v="EXPORT"/>
    <s v="ARIA"/>
    <x v="44"/>
    <x v="2"/>
    <s v="PCB ASSEMBLY SUPPORT FOR FRONT PANEL BOARD"/>
    <n v="4"/>
    <m/>
    <n v="4"/>
    <n v="4"/>
    <m/>
    <n v="19.75"/>
    <x v="0"/>
    <m/>
    <m/>
    <n v="0"/>
    <n v="0"/>
    <x v="0"/>
    <n v="0"/>
    <n v="6794"/>
    <n v="6794"/>
    <x v="6"/>
    <s v="Shipped With DC W/F invoice ( Hardware testing )- ARIA"/>
    <n v="6794"/>
    <s v="LINE_01"/>
    <s v="YES"/>
    <s v="N/A"/>
    <s v="N/A"/>
    <s v="N/A"/>
    <s v="N/A"/>
    <s v="N/A"/>
    <s v="N/A"/>
  </r>
  <r>
    <n v="5400065846"/>
    <d v="2025-09-02T00:00:00"/>
    <x v="0"/>
    <d v="2025-12-30T00:00:00"/>
    <e v="#REF!"/>
    <e v="#REF!"/>
    <s v="Public"/>
    <e v="#REF!"/>
    <e v="#REF!"/>
    <n v="14.2"/>
    <s v="JW"/>
    <s v="NEW"/>
    <s v="ZPJ252600850"/>
    <n v="0"/>
    <n v="3"/>
    <s v="SERVICE"/>
    <m/>
    <s v="DOMESTIC"/>
    <s v="TATA"/>
    <x v="27"/>
    <x v="1"/>
    <s v="107100001524 DIODE PCB ASSY."/>
    <n v="14"/>
    <m/>
    <n v="14"/>
    <n v="14"/>
    <n v="530"/>
    <m/>
    <x v="0"/>
    <m/>
    <m/>
    <n v="0"/>
    <n v="0"/>
    <x v="0"/>
    <n v="7420"/>
    <n v="0"/>
    <n v="7420"/>
    <x v="0"/>
    <m/>
    <n v="7420"/>
    <m/>
    <m/>
    <s v="N/A"/>
    <s v="N/A"/>
    <s v="N/A"/>
    <s v="N/A"/>
    <s v="N/A"/>
    <s v="N/A"/>
  </r>
  <r>
    <n v="5400065846"/>
    <d v="2025-09-02T00:00:00"/>
    <x v="0"/>
    <d v="2025-12-30T00:00:00"/>
    <e v="#REF!"/>
    <e v="#REF!"/>
    <s v="Public"/>
    <e v="#REF!"/>
    <e v="#REF!"/>
    <n v="14.2"/>
    <s v="JW"/>
    <s v="NEW"/>
    <s v="ZPJ252600823"/>
    <n v="0"/>
    <n v="3"/>
    <s v="SERVICE"/>
    <n v="25200754"/>
    <s v="DOMESTIC"/>
    <s v="TATA"/>
    <x v="27"/>
    <x v="1"/>
    <s v="107100001490 +/-15V, 6W POWER SUPPLY PCB ASSY."/>
    <n v="8"/>
    <m/>
    <n v="8"/>
    <n v="8"/>
    <n v="650"/>
    <m/>
    <x v="0"/>
    <m/>
    <m/>
    <n v="0"/>
    <n v="0"/>
    <x v="0"/>
    <n v="5200"/>
    <n v="0"/>
    <n v="5200"/>
    <x v="0"/>
    <m/>
    <n v="5200"/>
    <m/>
    <m/>
    <s v="N/A"/>
    <s v="N/A"/>
    <s v="N/A"/>
    <s v="N/A"/>
    <s v="N/A"/>
    <s v="N/A"/>
  </r>
  <r>
    <s v="YET TO RECEIVE"/>
    <d v="2025-10-08T00:00:00"/>
    <x v="0"/>
    <d v="2025-10-29T00:00:00"/>
    <e v="#REF!"/>
    <e v="#REF!"/>
    <s v="Private"/>
    <e v="#REF!"/>
    <e v="#REF!"/>
    <n v="3"/>
    <s v="COMP"/>
    <s v="NEW"/>
    <s v="ZPJ252600905"/>
    <n v="1"/>
    <n v="1"/>
    <m/>
    <m/>
    <s v="DOMESTIC"/>
    <s v="ISYRIUS"/>
    <x v="47"/>
    <x v="0"/>
    <s v="DELTA COMPONENT SUPPORT  FOR32BITMCU_CAN CONTROLLER"/>
    <n v="1"/>
    <m/>
    <n v="1"/>
    <n v="1"/>
    <n v="4506"/>
    <m/>
    <x v="0"/>
    <m/>
    <m/>
    <n v="0"/>
    <n v="0"/>
    <x v="0"/>
    <n v="4506"/>
    <n v="0"/>
    <n v="4506"/>
    <x v="0"/>
    <s v="W/F Customer Resposne"/>
    <n v="4506"/>
    <m/>
    <m/>
    <s v="N/A"/>
    <s v="N/A"/>
    <s v="N/A"/>
    <s v="N/A"/>
    <s v="N/A"/>
    <s v="N/A"/>
  </r>
  <r>
    <n v="5400065846"/>
    <d v="2025-09-02T00:00:00"/>
    <x v="0"/>
    <d v="2025-12-30T00:00:00"/>
    <e v="#REF!"/>
    <e v="#REF!"/>
    <s v="Public"/>
    <e v="#REF!"/>
    <e v="#REF!"/>
    <n v="14.2"/>
    <s v="JW"/>
    <s v="NEW"/>
    <s v="ZPJ252600792"/>
    <n v="0"/>
    <n v="3"/>
    <s v="SERVICE"/>
    <m/>
    <s v="DOMESTIC"/>
    <s v="TATA"/>
    <x v="27"/>
    <x v="1"/>
    <s v="107100001339 OVER VOLTAGE PROTECTION PCB ASSY."/>
    <n v="3"/>
    <m/>
    <n v="3"/>
    <n v="3"/>
    <n v="547"/>
    <m/>
    <x v="0"/>
    <m/>
    <m/>
    <n v="0"/>
    <n v="0"/>
    <x v="0"/>
    <n v="1641"/>
    <n v="0"/>
    <n v="1641"/>
    <x v="0"/>
    <m/>
    <n v="1641"/>
    <m/>
    <m/>
    <s v="N/A"/>
    <s v="N/A"/>
    <s v="N/A"/>
    <s v="N/A"/>
    <s v="N/A"/>
    <s v="N/A"/>
  </r>
  <r>
    <n v="1162500338"/>
    <d v="2025-05-31T00:00:00"/>
    <x v="0"/>
    <d v="2025-06-06T00:00:00"/>
    <e v="#REF!"/>
    <e v="#REF!"/>
    <s v="Private"/>
    <e v="#REF!"/>
    <e v="#REF!"/>
    <n v="0.4"/>
    <s v="REWORK"/>
    <s v="REPEAT"/>
    <s v="ZPJ252600278"/>
    <n v="1"/>
    <n v="1"/>
    <s v="SERVICE"/>
    <m/>
    <s v="DOMESTIC"/>
    <s v="TEJAS"/>
    <x v="17"/>
    <x v="6"/>
    <s v="REWORK  CHARGES  FOR  170-PCA000594-E"/>
    <n v="2"/>
    <m/>
    <n v="2"/>
    <n v="2"/>
    <n v="3000"/>
    <m/>
    <x v="0"/>
    <m/>
    <m/>
    <n v="0"/>
    <n v="0"/>
    <x v="0"/>
    <n v="6000"/>
    <n v="0"/>
    <n v="6000"/>
    <x v="0"/>
    <m/>
    <n v="6000"/>
    <m/>
    <m/>
    <s v="N/A"/>
    <s v="N/A"/>
    <s v="N/A"/>
    <s v="N/A"/>
    <s v="N/A"/>
    <s v="N/A"/>
  </r>
  <r>
    <s v="IN619000048492"/>
    <d v="2025-11-12T00:00:00"/>
    <x v="0"/>
    <d v="2025-11-14T00:00:00"/>
    <e v="#REF!"/>
    <e v="#REF!"/>
    <s v="Private"/>
    <e v="#REF!"/>
    <e v="#REF!"/>
    <n v="0.4"/>
    <s v="REWORK"/>
    <s v="REPEAT"/>
    <s v="ZPJ2526001078"/>
    <n v="0"/>
    <n v="3"/>
    <s v="SERVICE"/>
    <n v="25100589"/>
    <s v="DOMESTIC"/>
    <s v="NXP"/>
    <x v="30"/>
    <x v="4"/>
    <s v="IC MOUNT-REWORK SUPPORT"/>
    <n v="3"/>
    <m/>
    <n v="3"/>
    <n v="3"/>
    <n v="2569.33"/>
    <m/>
    <x v="0"/>
    <m/>
    <m/>
    <n v="0"/>
    <n v="0"/>
    <x v="0"/>
    <n v="7707.99"/>
    <n v="0"/>
    <n v="7707.99"/>
    <x v="0"/>
    <m/>
    <n v="7707.99"/>
    <m/>
    <m/>
    <s v="N/A"/>
    <s v="N/A"/>
    <s v="N/A"/>
    <s v="N/A"/>
    <s v="N/A"/>
    <s v="N/A"/>
  </r>
  <r>
    <n v="5400065846"/>
    <d v="2025-09-02T00:00:00"/>
    <x v="0"/>
    <d v="2025-12-30T00:00:00"/>
    <e v="#REF!"/>
    <s v="DELIVERED"/>
    <s v="Public"/>
    <e v="#REF!"/>
    <e v="#REF!"/>
    <n v="14.2"/>
    <s v="JW"/>
    <s v="NEW"/>
    <s v="ZPJ252600841"/>
    <n v="0"/>
    <n v="3"/>
    <s v="SERVICE"/>
    <n v="25200754"/>
    <s v="DOMESTIC"/>
    <s v="TATA"/>
    <x v="27"/>
    <x v="1"/>
    <s v="107100001487 SNUBBER PCB ASSY"/>
    <n v="2"/>
    <n v="2"/>
    <n v="0"/>
    <n v="0"/>
    <n v="200"/>
    <m/>
    <x v="1"/>
    <d v="2026-05-14T00:00:00"/>
    <s v="ZKSID2627-0154"/>
    <n v="400"/>
    <n v="0"/>
    <x v="116"/>
    <n v="0"/>
    <n v="0"/>
    <n v="0"/>
    <x v="1"/>
    <s v="DELIVERED"/>
    <n v="400"/>
    <s v="LINE_01"/>
    <s v="YES"/>
    <s v="N/A"/>
    <s v="N/A"/>
    <s v="N/A"/>
    <s v="N/A"/>
    <s v="N/A"/>
    <s v="N/A"/>
  </r>
  <r>
    <n v="4516456095"/>
    <d v="2025-11-14T00:00:00"/>
    <x v="0"/>
    <d v="2026-02-16T00:00:00"/>
    <e v="#REF!"/>
    <e v="#REF!"/>
    <s v="Public"/>
    <e v="#REF!"/>
    <e v="#REF!"/>
    <n v="8"/>
    <s v="COMP/ASSY"/>
    <s v="NEW"/>
    <s v="ZPSU252600192"/>
    <n v="0"/>
    <n v="3"/>
    <m/>
    <m/>
    <s v="DOMESTIC"/>
    <s v="BEL"/>
    <x v="1"/>
    <x v="1"/>
    <s v="118309305611 Filter (L-Band PA for Radio)"/>
    <n v="2"/>
    <m/>
    <n v="2"/>
    <n v="2"/>
    <n v="2385.36"/>
    <m/>
    <x v="0"/>
    <m/>
    <m/>
    <n v="0"/>
    <n v="0"/>
    <x v="0"/>
    <n v="4770.72"/>
    <n v="0"/>
    <n v="4770.72"/>
    <x v="0"/>
    <m/>
    <n v="4770.72"/>
    <m/>
    <m/>
    <s v="N/A"/>
    <s v="N/A"/>
    <s v="N/A"/>
    <s v="N/A"/>
    <s v="N/A"/>
    <s v="N/A"/>
  </r>
  <r>
    <n v="4000451783"/>
    <d v="2024-04-12T00:00:00"/>
    <x v="0"/>
    <d v="2025-09-26T00:00:00"/>
    <e v="#REF!"/>
    <e v="#REF!"/>
    <s v="Public"/>
    <e v="#REF!"/>
    <e v="#REF!"/>
    <n v="76"/>
    <s v="TK"/>
    <s v="NEW"/>
    <s v="ZPJ24250033"/>
    <n v="0"/>
    <n v="3"/>
    <s v="ZFG00000877"/>
    <n v="24100195"/>
    <s v="DOMESTIC"/>
    <s v="BEL"/>
    <x v="48"/>
    <x v="1"/>
    <s v="170000679137 DRIVER BOARD ADAPTOR PCB ASSY 06"/>
    <n v="6"/>
    <m/>
    <n v="6"/>
    <n v="6"/>
    <n v="745"/>
    <m/>
    <x v="0"/>
    <m/>
    <m/>
    <n v="0"/>
    <n v="0"/>
    <x v="0"/>
    <n v="4470"/>
    <n v="0"/>
    <n v="4470"/>
    <x v="0"/>
    <m/>
    <n v="4470"/>
    <m/>
    <m/>
    <s v="N/A"/>
    <s v="N/A"/>
    <s v="N/A"/>
    <s v="N/A"/>
    <s v="N/A"/>
    <s v="N/A"/>
  </r>
  <r>
    <s v="N257004663"/>
    <d v="2025-05-06T00:00:00"/>
    <x v="0"/>
    <d v="2025-05-08T00:00:00"/>
    <e v="#REF!"/>
    <e v="#REF!"/>
    <s v="Private"/>
    <e v="#REF!"/>
    <e v="#REF!"/>
    <n v="0.3"/>
    <s v="REWORK"/>
    <s v="NEW"/>
    <s v="ZPJ252600160"/>
    <n v="0"/>
    <n v="3"/>
    <s v="SERVICE"/>
    <n v="25100165"/>
    <s v="DOMESTIC"/>
    <s v="MARVELL"/>
    <x v="49"/>
    <x v="0"/>
    <s v="REWORK CHARGE FOR RAPTOR2_2251_F1"/>
    <n v="1"/>
    <m/>
    <n v="1"/>
    <n v="1"/>
    <n v="4055"/>
    <m/>
    <x v="0"/>
    <m/>
    <m/>
    <n v="0"/>
    <n v="0"/>
    <x v="0"/>
    <n v="4055"/>
    <n v="0"/>
    <n v="4055"/>
    <x v="0"/>
    <m/>
    <n v="4055"/>
    <m/>
    <m/>
    <s v="N/A"/>
    <s v="N/A"/>
    <s v="N/A"/>
    <s v="N/A"/>
    <s v="N/A"/>
    <s v="N/A"/>
  </r>
  <r>
    <s v="NA"/>
    <d v="2025-08-06T00:00:00"/>
    <x v="0"/>
    <d v="2025-08-13T00:00:00"/>
    <e v="#REF!"/>
    <e v="#REF!"/>
    <s v="Private"/>
    <e v="#REF!"/>
    <e v="#REF!"/>
    <n v="1"/>
    <s v="JW"/>
    <s v="NEW"/>
    <s v="ZSPJ24I44026"/>
    <n v="0"/>
    <n v="3"/>
    <s v="SERVICE"/>
    <m/>
    <s v="DOMESTIC"/>
    <s v="ZETTAONE"/>
    <x v="0"/>
    <x v="0"/>
    <s v="TROFFER LED POWER SUPPLY BOARD"/>
    <n v="5"/>
    <m/>
    <n v="5"/>
    <n v="5"/>
    <m/>
    <m/>
    <x v="0"/>
    <m/>
    <m/>
    <n v="0"/>
    <n v="0"/>
    <x v="0"/>
    <n v="0"/>
    <n v="0"/>
    <n v="0"/>
    <x v="0"/>
    <s v="ZOT Internal Project -We need not raise Invoice"/>
    <n v="0"/>
    <m/>
    <m/>
    <s v="N/A"/>
    <s v="N/A"/>
    <s v="N/A"/>
    <s v="N/A"/>
    <s v="N/A"/>
    <s v="N/A"/>
  </r>
  <r>
    <n v="1312944"/>
    <d v="2025-08-08T00:00:00"/>
    <x v="1"/>
    <d v="2025-09-12T00:00:00"/>
    <e v="#REF!"/>
    <e v="#REF!"/>
    <s v="Private"/>
    <e v="#REF!"/>
    <e v="#REF!"/>
    <n v="5"/>
    <s v="JW"/>
    <s v="NEW"/>
    <s v="ZSPJ25I19-003"/>
    <n v="0"/>
    <n v="3"/>
    <s v="SERVICE"/>
    <m/>
    <s v="EXPORT"/>
    <s v="EXCELFORE"/>
    <x v="50"/>
    <x v="0"/>
    <s v="MEDIA CONVERETER PLATFORM"/>
    <n v="6"/>
    <m/>
    <n v="6"/>
    <n v="6"/>
    <m/>
    <m/>
    <x v="0"/>
    <m/>
    <m/>
    <n v="0"/>
    <n v="0"/>
    <x v="0"/>
    <n v="0"/>
    <n v="0"/>
    <n v="0"/>
    <x v="0"/>
    <m/>
    <n v="0"/>
    <m/>
    <m/>
    <s v="N/A"/>
    <s v="N/A"/>
    <s v="N/A"/>
    <s v="N/A"/>
    <s v="N/A"/>
    <s v="N/A"/>
  </r>
  <r>
    <n v="4800088880"/>
    <d v="2025-06-26T00:00:00"/>
    <x v="0"/>
    <d v="2025-07-25T00:00:00"/>
    <e v="#REF!"/>
    <e v="#REF!"/>
    <s v="Public"/>
    <e v="#REF!"/>
    <e v="#REF!"/>
    <n v="4"/>
    <s v="REWORK"/>
    <s v="NEW"/>
    <s v="ZPSU252600055"/>
    <n v="0"/>
    <n v="3"/>
    <s v="SERVICE"/>
    <n v="25100261"/>
    <s v="DOMESTIC"/>
    <s v="BEL"/>
    <x v="1"/>
    <x v="1"/>
    <s v="IC REPLACEMENT 437420470248 P1(HUB&amp;CBEU)"/>
    <n v="1"/>
    <m/>
    <n v="1"/>
    <n v="1"/>
    <n v="2080"/>
    <m/>
    <x v="0"/>
    <m/>
    <m/>
    <n v="0"/>
    <n v="0"/>
    <x v="0"/>
    <n v="2080"/>
    <n v="0"/>
    <n v="2080"/>
    <x v="0"/>
    <m/>
    <n v="2080"/>
    <m/>
    <m/>
    <s v="N/A"/>
    <s v="N/A"/>
    <s v="N/A"/>
    <s v="N/A"/>
    <s v="N/A"/>
    <s v="N/A"/>
  </r>
  <r>
    <s v="NA"/>
    <m/>
    <x v="0"/>
    <d v="2025-04-29T00:00:00"/>
    <e v="#REF!"/>
    <e v="#REF!"/>
    <s v="Private"/>
    <e v="#REF!"/>
    <e v="#REF!"/>
    <n v="1"/>
    <s v="JW"/>
    <s v="NEW"/>
    <s v="ZSPJ24I44026"/>
    <n v="0"/>
    <n v="3"/>
    <s v="SERVICE"/>
    <m/>
    <s v="DOMESTIC"/>
    <s v="ZETTAONE"/>
    <x v="0"/>
    <x v="0"/>
    <s v="Troffer LED_LED Driver Board"/>
    <n v="2"/>
    <m/>
    <n v="2"/>
    <n v="2"/>
    <m/>
    <m/>
    <x v="0"/>
    <m/>
    <m/>
    <n v="0"/>
    <n v="0"/>
    <x v="0"/>
    <n v="0"/>
    <n v="0"/>
    <n v="0"/>
    <x v="0"/>
    <s v="ZOT Internal Project -We need not raise Invoice"/>
    <n v="0"/>
    <m/>
    <m/>
    <s v="N/A"/>
    <s v="N/A"/>
    <s v="N/A"/>
    <s v="N/A"/>
    <s v="N/A"/>
    <s v="N/A"/>
  </r>
  <r>
    <n v="4300035456"/>
    <d v="2025-09-30T00:00:00"/>
    <x v="0"/>
    <d v="2026-04-17T00:00:00"/>
    <e v="#REF!"/>
    <e v="#REF!"/>
    <s v="Public"/>
    <e v="#REF!"/>
    <e v="#REF!"/>
    <n v="28"/>
    <s v="CH"/>
    <s v="NEW"/>
    <s v="ZPSU252600139"/>
    <n v="0"/>
    <n v="3"/>
    <m/>
    <m/>
    <s v="DOMESTIC"/>
    <s v="BEL"/>
    <x v="5"/>
    <x v="1"/>
    <s v="170000587472 HARNESS,VPB-PSB VOLT LINES 03"/>
    <n v="8"/>
    <m/>
    <n v="8"/>
    <n v="8"/>
    <n v="25"/>
    <m/>
    <x v="0"/>
    <m/>
    <m/>
    <n v="0"/>
    <n v="0"/>
    <x v="0"/>
    <n v="200"/>
    <n v="0"/>
    <n v="200"/>
    <x v="0"/>
    <m/>
    <n v="200"/>
    <m/>
    <m/>
    <s v="N/A"/>
    <s v="N/A"/>
    <s v="N/A"/>
    <s v="N/A"/>
    <s v="N/A"/>
    <s v="N/A"/>
  </r>
  <r>
    <n v="4800086435"/>
    <d v="2025-03-08T00:00:00"/>
    <x v="0"/>
    <d v="2025-03-20T00:00:00"/>
    <e v="#REF!"/>
    <e v="#REF!"/>
    <s v="Public"/>
    <e v="#REF!"/>
    <e v="#REF!"/>
    <n v="1.8"/>
    <s v="REWORK"/>
    <s v="NEW"/>
    <s v="ZPJ24251492"/>
    <n v="0"/>
    <n v="3"/>
    <s v="SERVICE"/>
    <n v="25100085"/>
    <s v="DOMESTIC"/>
    <s v="BEL"/>
    <x v="32"/>
    <x v="1"/>
    <s v="IC REPLACEMENT 437911810168 U21 (EC)"/>
    <n v="1"/>
    <m/>
    <n v="1"/>
    <n v="1"/>
    <n v="1200"/>
    <m/>
    <x v="0"/>
    <m/>
    <m/>
    <n v="0"/>
    <n v="0"/>
    <x v="0"/>
    <n v="1200"/>
    <n v="0"/>
    <n v="1200"/>
    <x v="0"/>
    <m/>
    <n v="1200"/>
    <m/>
    <m/>
    <s v="N/A"/>
    <s v="N/A"/>
    <s v="N/A"/>
    <s v="N/A"/>
    <s v="N/A"/>
    <s v="N/A"/>
  </r>
  <r>
    <n v="1312944"/>
    <d v="2025-08-08T00:00:00"/>
    <x v="1"/>
    <d v="2025-09-12T00:00:00"/>
    <e v="#REF!"/>
    <e v="#REF!"/>
    <s v="Private"/>
    <e v="#REF!"/>
    <e v="#REF!"/>
    <n v="5"/>
    <s v="JW"/>
    <s v="NEW"/>
    <s v="ZSPJ25I19-003"/>
    <n v="0"/>
    <n v="3"/>
    <s v="SERVICE"/>
    <m/>
    <s v="EXPORT"/>
    <s v="EXCELFORE"/>
    <x v="50"/>
    <x v="0"/>
    <s v="MEDIA CONVERETER PLATFORM"/>
    <n v="10"/>
    <m/>
    <n v="10"/>
    <n v="10"/>
    <m/>
    <m/>
    <x v="0"/>
    <m/>
    <m/>
    <n v="0"/>
    <n v="0"/>
    <x v="0"/>
    <n v="0"/>
    <n v="0"/>
    <n v="0"/>
    <x v="0"/>
    <m/>
    <n v="0"/>
    <m/>
    <m/>
    <s v="N/A"/>
    <s v="N/A"/>
    <s v="N/A"/>
    <s v="N/A"/>
    <s v="N/A"/>
    <s v="N/A"/>
  </r>
  <r>
    <n v="4300034456"/>
    <d v="2025-03-25T00:00:00"/>
    <x v="0"/>
    <d v="2024-04-22T00:00:00"/>
    <e v="#REF!"/>
    <s v="DELIVERED"/>
    <s v="Public"/>
    <e v="#REF!"/>
    <e v="#REF!"/>
    <n v="4"/>
    <s v="JW"/>
    <s v="NEW"/>
    <s v="ZPJ24251584"/>
    <n v="0"/>
    <n v="3"/>
    <s v="SERVICE"/>
    <n v="25100083"/>
    <s v="DOMESTIC"/>
    <s v="BEL"/>
    <x v="1"/>
    <x v="1"/>
    <s v="112306223155 UP-LINK RECEIVER CARD (IAM MKII)"/>
    <n v="3"/>
    <n v="3"/>
    <n v="0"/>
    <n v="0"/>
    <n v="5242"/>
    <m/>
    <x v="2"/>
    <d v="2026-06-09T00:00:00"/>
    <s v="ZBSID2627-0237"/>
    <n v="15726"/>
    <n v="0"/>
    <x v="117"/>
    <n v="0"/>
    <n v="0"/>
    <n v="0"/>
    <x v="1"/>
    <s v="DELIVERED"/>
    <n v="15726"/>
    <s v="LINE_01"/>
    <s v="YES"/>
    <m/>
    <m/>
    <m/>
    <m/>
    <m/>
    <m/>
  </r>
  <r>
    <n v="4300035660"/>
    <d v="2025-12-04T00:00:00"/>
    <x v="0"/>
    <d v="2026-05-29T00:00:00"/>
    <e v="#REF!"/>
    <e v="#REF!"/>
    <s v="Public"/>
    <e v="#REF!"/>
    <e v="#REF!"/>
    <n v="25"/>
    <s v="OTHERS"/>
    <s v="NEW"/>
    <s v="ZPSU252600211"/>
    <n v="0"/>
    <n v="3"/>
    <m/>
    <m/>
    <s v="DOMESTIC"/>
    <s v="BEL"/>
    <x v="32"/>
    <x v="1"/>
    <s v="OTHER CHARGES"/>
    <n v="1"/>
    <m/>
    <n v="1"/>
    <n v="1"/>
    <n v="521"/>
    <m/>
    <x v="0"/>
    <m/>
    <m/>
    <n v="0"/>
    <n v="0"/>
    <x v="0"/>
    <n v="521"/>
    <n v="0"/>
    <n v="521"/>
    <x v="0"/>
    <m/>
    <n v="521"/>
    <m/>
    <m/>
    <s v="N/A"/>
    <s v="N/A"/>
    <s v="N/A"/>
    <s v="N/A"/>
    <s v="N/A"/>
    <s v="N/A"/>
  </r>
  <r>
    <s v="NA"/>
    <d v="2025-11-07T00:00:00"/>
    <x v="2"/>
    <m/>
    <e v="#REF!"/>
    <e v="#REF!"/>
    <s v="Private"/>
    <e v="#REF!"/>
    <e v="#REF!"/>
    <n v="4"/>
    <s v="TK"/>
    <s v="NEW"/>
    <s v="ZSPJ24I44026-9"/>
    <n v="0"/>
    <n v="3"/>
    <m/>
    <m/>
    <s v="DOMESTIC"/>
    <s v="ZETTAONE"/>
    <x v="0"/>
    <x v="0"/>
    <s v="OSRAM LED"/>
    <n v="5"/>
    <m/>
    <n v="5"/>
    <n v="5"/>
    <m/>
    <m/>
    <x v="0"/>
    <m/>
    <m/>
    <n v="0"/>
    <n v="0"/>
    <x v="0"/>
    <n v="0"/>
    <n v="0"/>
    <n v="0"/>
    <x v="0"/>
    <s v="ZOT Internal Project -We need not raise Invoice"/>
    <n v="0"/>
    <m/>
    <m/>
    <s v="N/A"/>
    <s v="N/A"/>
    <s v="N/A"/>
    <s v="N/A"/>
    <s v="N/A"/>
    <s v="N/A"/>
  </r>
  <r>
    <s v="NA"/>
    <d v="2025-11-07T00:00:00"/>
    <x v="2"/>
    <m/>
    <e v="#REF!"/>
    <e v="#REF!"/>
    <s v="Private"/>
    <e v="#REF!"/>
    <e v="#REF!"/>
    <n v="4"/>
    <s v="TK"/>
    <s v="NEW"/>
    <s v="ZSPJ25I26-006"/>
    <n v="0"/>
    <n v="3"/>
    <m/>
    <m/>
    <s v="DOMESTIC"/>
    <s v="ZETTAONE"/>
    <x v="0"/>
    <x v="0"/>
    <s v="HMI DISPLAY CONNECTOR"/>
    <n v="5"/>
    <m/>
    <n v="5"/>
    <n v="5"/>
    <m/>
    <m/>
    <x v="0"/>
    <m/>
    <m/>
    <n v="0"/>
    <n v="0"/>
    <x v="0"/>
    <n v="0"/>
    <n v="0"/>
    <n v="0"/>
    <x v="0"/>
    <s v="ZOT Internal Project -We need not raise Invoice"/>
    <n v="0"/>
    <m/>
    <m/>
    <s v="N/A"/>
    <s v="N/A"/>
    <s v="N/A"/>
    <s v="N/A"/>
    <s v="N/A"/>
    <s v="N/A"/>
  </r>
  <r>
    <s v="NA"/>
    <d v="2025-10-05T00:00:00"/>
    <x v="1"/>
    <d v="2025-11-02T00:00:00"/>
    <e v="#REF!"/>
    <e v="#REF!"/>
    <s v="Private"/>
    <e v="#REF!"/>
    <e v="#REF!"/>
    <n v="4"/>
    <s v="TK"/>
    <s v="NEW"/>
    <s v="ZPMW252600085"/>
    <n v="0"/>
    <n v="3"/>
    <m/>
    <m/>
    <s v="EXPORT"/>
    <s v="ZETTAONE"/>
    <x v="0"/>
    <x v="0"/>
    <s v="POWER BOARD -COMPONENT PROCUREMENT"/>
    <n v="2"/>
    <m/>
    <n v="2"/>
    <n v="2"/>
    <m/>
    <m/>
    <x v="0"/>
    <m/>
    <m/>
    <n v="0"/>
    <n v="0"/>
    <x v="0"/>
    <n v="0"/>
    <n v="0"/>
    <n v="0"/>
    <x v="0"/>
    <s v="ZOT Internal Project -We need not raise Invoice"/>
    <n v="0"/>
    <m/>
    <m/>
    <s v="N/A"/>
    <s v="N/A"/>
    <s v="N/A"/>
    <s v="N/A"/>
    <s v="N/A"/>
    <s v="N/A"/>
  </r>
  <r>
    <n v="1312944"/>
    <d v="2025-08-08T00:00:00"/>
    <x v="1"/>
    <d v="2025-09-12T00:00:00"/>
    <e v="#REF!"/>
    <e v="#REF!"/>
    <s v="Private"/>
    <e v="#REF!"/>
    <e v="#REF!"/>
    <n v="5"/>
    <s v="JW"/>
    <s v="NEW"/>
    <s v="ZSPJ25I19-003"/>
    <n v="0"/>
    <n v="3"/>
    <s v="SERVICE"/>
    <m/>
    <s v="EXPORT"/>
    <s v="EXCELFORE"/>
    <x v="50"/>
    <x v="0"/>
    <s v="MEDIA CONVERETER PLATFORM"/>
    <n v="48"/>
    <m/>
    <n v="48"/>
    <n v="48"/>
    <m/>
    <m/>
    <x v="0"/>
    <m/>
    <m/>
    <n v="0"/>
    <n v="0"/>
    <x v="0"/>
    <n v="0"/>
    <n v="0"/>
    <n v="0"/>
    <x v="0"/>
    <m/>
    <n v="0"/>
    <m/>
    <m/>
    <s v="N/A"/>
    <s v="N/A"/>
    <s v="N/A"/>
    <s v="N/A"/>
    <s v="N/A"/>
    <s v="N/A"/>
  </r>
  <r>
    <s v="NA"/>
    <d v="2025-11-07T00:00:00"/>
    <x v="2"/>
    <m/>
    <e v="#REF!"/>
    <e v="#REF!"/>
    <s v="Private"/>
    <e v="#REF!"/>
    <e v="#REF!"/>
    <n v="4"/>
    <s v="TK"/>
    <s v="NEW"/>
    <s v="ZSPJ24I01040"/>
    <n v="0"/>
    <n v="3"/>
    <m/>
    <m/>
    <s v="DOMESTIC"/>
    <s v="ZETTAONE"/>
    <x v="0"/>
    <x v="0"/>
    <s v="HYGROMETER_BME SENSOR"/>
    <n v="5"/>
    <m/>
    <n v="5"/>
    <n v="5"/>
    <m/>
    <m/>
    <x v="0"/>
    <m/>
    <m/>
    <n v="0"/>
    <n v="0"/>
    <x v="0"/>
    <n v="0"/>
    <n v="0"/>
    <n v="0"/>
    <x v="0"/>
    <s v="ZOT Internal Project -We need not raise Invoice"/>
    <n v="0"/>
    <m/>
    <m/>
    <s v="N/A"/>
    <s v="N/A"/>
    <s v="N/A"/>
    <s v="N/A"/>
    <s v="N/A"/>
    <s v="N/A"/>
  </r>
  <r>
    <s v="NA"/>
    <d v="2025-10-11T00:00:00"/>
    <x v="2"/>
    <d v="2025-09-18T00:00:00"/>
    <e v="#REF!"/>
    <e v="#REF!"/>
    <s v="Private"/>
    <e v="#REF!"/>
    <e v="#REF!"/>
    <n v="1"/>
    <s v="JW"/>
    <s v="NEW"/>
    <s v="ZSPJ25I15001"/>
    <n v="0"/>
    <n v="3"/>
    <s v="SERVICE"/>
    <m/>
    <s v="DOMESTIC"/>
    <s v="VERSAL"/>
    <x v="51"/>
    <x v="0"/>
    <s v="VERSAL AI EDGE _ZOSFA784-SOM"/>
    <n v="2"/>
    <m/>
    <n v="2"/>
    <n v="2"/>
    <m/>
    <m/>
    <x v="0"/>
    <m/>
    <m/>
    <n v="0"/>
    <n v="0"/>
    <x v="0"/>
    <n v="0"/>
    <n v="0"/>
    <n v="0"/>
    <x v="6"/>
    <s v="Boards handoverd to hardware team"/>
    <n v="0"/>
    <s v="LINE_01"/>
    <s v="YES"/>
    <s v="N/A"/>
    <s v="N/A"/>
    <s v="N/A"/>
    <s v="N/A"/>
    <s v="N/A"/>
    <s v="N/A"/>
  </r>
  <r>
    <s v="NA"/>
    <d v="2025-10-11T00:00:00"/>
    <x v="2"/>
    <d v="2025-09-18T00:00:00"/>
    <e v="#REF!"/>
    <e v="#REF!"/>
    <s v="Private"/>
    <e v="#REF!"/>
    <e v="#REF!"/>
    <n v="1"/>
    <s v="JW"/>
    <s v="NEW"/>
    <s v="ZSPJ25I15001"/>
    <n v="0"/>
    <n v="3"/>
    <s v="SERVICE"/>
    <m/>
    <s v="DOMESTIC"/>
    <s v="VERSAL"/>
    <x v="51"/>
    <x v="0"/>
    <s v="VERSAL AI EDGE _ZOSFA784-SOM"/>
    <n v="3"/>
    <m/>
    <n v="3"/>
    <n v="3"/>
    <m/>
    <m/>
    <x v="0"/>
    <m/>
    <m/>
    <n v="0"/>
    <n v="0"/>
    <x v="0"/>
    <n v="0"/>
    <n v="0"/>
    <n v="0"/>
    <x v="0"/>
    <s v="ZOT Internal Project -We need not raise Invoice"/>
    <n v="0"/>
    <m/>
    <m/>
    <s v="N/A"/>
    <s v="N/A"/>
    <s v="N/A"/>
    <s v="N/A"/>
    <s v="N/A"/>
    <s v="N/A"/>
  </r>
  <r>
    <s v="NA"/>
    <d v="2025-11-07T00:00:00"/>
    <x v="2"/>
    <m/>
    <e v="#REF!"/>
    <e v="#REF!"/>
    <s v="Private"/>
    <e v="#REF!"/>
    <e v="#REF!"/>
    <n v="4"/>
    <s v="TK"/>
    <s v="NEW"/>
    <s v="ZSPJ24I41023"/>
    <n v="0"/>
    <n v="3"/>
    <m/>
    <m/>
    <s v="DOMESTIC"/>
    <s v="ZETTAONE"/>
    <x v="0"/>
    <x v="0"/>
    <s v="INS CLUSTER"/>
    <n v="5"/>
    <m/>
    <n v="5"/>
    <n v="5"/>
    <m/>
    <m/>
    <x v="0"/>
    <m/>
    <m/>
    <n v="0"/>
    <n v="0"/>
    <x v="0"/>
    <n v="0"/>
    <n v="0"/>
    <n v="0"/>
    <x v="0"/>
    <s v="ZOT Internal Project -We need not raise Invoice"/>
    <n v="0"/>
    <m/>
    <m/>
    <s v="N/A"/>
    <s v="N/A"/>
    <s v="N/A"/>
    <s v="N/A"/>
    <s v="N/A"/>
    <s v="N/A"/>
  </r>
  <r>
    <s v="NA"/>
    <d v="2025-10-11T00:00:00"/>
    <x v="2"/>
    <d v="2025-09-18T00:00:00"/>
    <e v="#REF!"/>
    <e v="#REF!"/>
    <s v="Private"/>
    <e v="#REF!"/>
    <e v="#REF!"/>
    <n v="1"/>
    <s v="JW"/>
    <s v="NEW"/>
    <s v="ZSPJ25I15002"/>
    <n v="0"/>
    <n v="3"/>
    <s v="SERVICE"/>
    <m/>
    <s v="DOMESTIC"/>
    <s v="VERSAL"/>
    <x v="51"/>
    <x v="0"/>
    <s v="VERSAL AI EDGE_ZOSFA784-CARRIER"/>
    <n v="3"/>
    <m/>
    <n v="3"/>
    <n v="3"/>
    <m/>
    <m/>
    <x v="0"/>
    <m/>
    <m/>
    <n v="0"/>
    <n v="0"/>
    <x v="0"/>
    <n v="0"/>
    <n v="0"/>
    <n v="0"/>
    <x v="2"/>
    <s v="PTH-inprocess"/>
    <n v="0"/>
    <s v="LINE_01"/>
    <s v="YES"/>
    <s v="N/A"/>
    <s v="N/A"/>
    <s v="N/A"/>
    <s v="N/A"/>
    <s v="N/A"/>
    <s v="N/A"/>
  </r>
  <r>
    <s v="NA"/>
    <d v="2025-10-11T00:00:00"/>
    <x v="2"/>
    <d v="2025-09-18T00:00:00"/>
    <e v="#REF!"/>
    <e v="#REF!"/>
    <s v="Private"/>
    <e v="#REF!"/>
    <e v="#REF!"/>
    <n v="1"/>
    <s v="JW"/>
    <s v="NEW"/>
    <s v="ZSPJ25I15002"/>
    <n v="0"/>
    <n v="3"/>
    <s v="SERVICE"/>
    <m/>
    <s v="DOMESTIC"/>
    <s v="VERSAL"/>
    <x v="51"/>
    <x v="0"/>
    <s v="VERSAL AI EDGE_ZOSFA784-CARRIER"/>
    <n v="2"/>
    <m/>
    <n v="2"/>
    <n v="2"/>
    <m/>
    <m/>
    <x v="0"/>
    <m/>
    <m/>
    <n v="0"/>
    <n v="0"/>
    <x v="0"/>
    <n v="0"/>
    <n v="0"/>
    <n v="0"/>
    <x v="0"/>
    <m/>
    <n v="0"/>
    <m/>
    <m/>
    <m/>
    <s v="N/A"/>
    <s v="N/A"/>
    <s v="N/A"/>
    <s v="N/A"/>
    <s v="N/A"/>
  </r>
  <r>
    <s v="NA"/>
    <d v="2025-10-11T00:00:00"/>
    <x v="2"/>
    <d v="2025-09-18T00:00:00"/>
    <e v="#REF!"/>
    <e v="#REF!"/>
    <s v="Private"/>
    <e v="#REF!"/>
    <e v="#REF!"/>
    <n v="1"/>
    <s v="JW"/>
    <s v="NEW"/>
    <s v="ZSPJ24E43025"/>
    <n v="0"/>
    <n v="3"/>
    <s v="SERVICE"/>
    <m/>
    <s v="DOMESTIC"/>
    <s v="ZETTAONE"/>
    <x v="0"/>
    <x v="0"/>
    <s v="RF SYNTHESIZER ASSEMBLY (INTERNAL PROJECT)"/>
    <n v="2"/>
    <m/>
    <n v="2"/>
    <n v="2"/>
    <m/>
    <m/>
    <x v="0"/>
    <m/>
    <m/>
    <n v="0"/>
    <n v="0"/>
    <x v="0"/>
    <n v="0"/>
    <n v="0"/>
    <n v="0"/>
    <x v="0"/>
    <s v="ZOT Internal Project -We need not raise Invoice"/>
    <n v="0"/>
    <m/>
    <m/>
    <s v="N/A"/>
    <s v="N/A"/>
    <s v="N/A"/>
    <s v="N/A"/>
    <s v="N/A"/>
    <s v="N/A"/>
  </r>
  <r>
    <s v="NA"/>
    <d v="2025-11-07T00:00:00"/>
    <x v="2"/>
    <m/>
    <e v="#REF!"/>
    <e v="#REF!"/>
    <s v="Private"/>
    <e v="#REF!"/>
    <e v="#REF!"/>
    <n v="4"/>
    <s v="TK"/>
    <s v="NEW"/>
    <s v="ZSPJ24I44026-7"/>
    <n v="0"/>
    <n v="3"/>
    <m/>
    <m/>
    <s v="DOMESTIC"/>
    <s v="ZETTAONE"/>
    <x v="0"/>
    <x v="0"/>
    <s v="TROFFER LED_PIR SENSOR"/>
    <n v="5"/>
    <m/>
    <n v="5"/>
    <n v="5"/>
    <m/>
    <m/>
    <x v="0"/>
    <m/>
    <m/>
    <n v="0"/>
    <n v="0"/>
    <x v="0"/>
    <n v="0"/>
    <n v="0"/>
    <n v="0"/>
    <x v="0"/>
    <s v="ZOT Internal Project -We need not raise Invoice"/>
    <n v="0"/>
    <m/>
    <m/>
    <s v="N/A"/>
    <s v="N/A"/>
    <s v="N/A"/>
    <s v="N/A"/>
    <s v="N/A"/>
    <s v="N/A"/>
  </r>
  <r>
    <s v="NA"/>
    <d v="2025-11-07T00:00:00"/>
    <x v="2"/>
    <m/>
    <e v="#REF!"/>
    <e v="#REF!"/>
    <s v="Private"/>
    <e v="#REF!"/>
    <e v="#REF!"/>
    <n v="4"/>
    <s v="TK"/>
    <s v="NEW"/>
    <s v="ZSPJ24I44026-8"/>
    <n v="0"/>
    <n v="3"/>
    <m/>
    <m/>
    <s v="DOMESTIC"/>
    <s v="ZETTAONE"/>
    <x v="0"/>
    <x v="0"/>
    <s v="TROFFER LED DUST SENSOR"/>
    <n v="5"/>
    <m/>
    <n v="5"/>
    <n v="5"/>
    <m/>
    <m/>
    <x v="0"/>
    <m/>
    <m/>
    <n v="0"/>
    <n v="0"/>
    <x v="0"/>
    <n v="0"/>
    <n v="0"/>
    <n v="0"/>
    <x v="0"/>
    <s v="ZOT Internal Project -We need not raise Invoice"/>
    <n v="0"/>
    <m/>
    <m/>
    <s v="N/A"/>
    <s v="N/A"/>
    <s v="N/A"/>
    <s v="N/A"/>
    <s v="N/A"/>
    <s v="N/A"/>
  </r>
  <r>
    <s v="YET TO RECEIVE"/>
    <d v="2025-09-12T00:00:00"/>
    <x v="0"/>
    <d v="2025-11-03T00:00:00"/>
    <e v="#REF!"/>
    <e v="#REF!"/>
    <s v="Public"/>
    <e v="#REF!"/>
    <e v="#REF!"/>
    <n v="7.5"/>
    <s v="COMP/ASSY"/>
    <s v="NEW"/>
    <s v="ZPSU252600112"/>
    <n v="0"/>
    <n v="3"/>
    <m/>
    <m/>
    <s v="DOMESTIC"/>
    <s v="BEL"/>
    <x v="16"/>
    <x v="1"/>
    <s v="RF_V1.1"/>
    <n v="2"/>
    <m/>
    <n v="2"/>
    <n v="2"/>
    <n v="0"/>
    <m/>
    <x v="0"/>
    <m/>
    <m/>
    <n v="0"/>
    <n v="0"/>
    <x v="0"/>
    <n v="0"/>
    <n v="0"/>
    <n v="0"/>
    <x v="0"/>
    <m/>
    <n v="0"/>
    <m/>
    <m/>
    <s v="N/A"/>
    <s v="N/A"/>
    <s v="N/A"/>
    <s v="N/A"/>
    <s v="N/A"/>
    <s v="N/A"/>
  </r>
  <r>
    <n v="4000584286"/>
    <d v="2025-12-17T00:00:00"/>
    <x v="0"/>
    <d v="2026-05-06T00:00:00"/>
    <e v="#REF!"/>
    <e v="#REF!"/>
    <s v="Public"/>
    <e v="#REF!"/>
    <e v="#REF!"/>
    <n v="20"/>
    <s v="OTHERS"/>
    <s v="NEW"/>
    <s v="ZPSU252600226"/>
    <n v="0"/>
    <n v="3"/>
    <m/>
    <m/>
    <s v="DOMESTIC"/>
    <s v="BEL"/>
    <x v="2"/>
    <x v="1"/>
    <s v="118000462558 HOUSING HELICOIL SA LNA"/>
    <n v="65"/>
    <m/>
    <n v="65"/>
    <n v="65"/>
    <n v="0"/>
    <m/>
    <x v="0"/>
    <m/>
    <m/>
    <n v="0"/>
    <n v="0"/>
    <x v="0"/>
    <n v="0"/>
    <n v="0"/>
    <n v="0"/>
    <x v="0"/>
    <m/>
    <n v="0"/>
    <m/>
    <m/>
    <s v="N/A"/>
    <s v="N/A"/>
    <s v="N/A"/>
    <s v="N/A"/>
    <s v="N/A"/>
    <s v="N/A"/>
  </r>
  <r>
    <n v="4000584286"/>
    <d v="2025-12-17T00:00:00"/>
    <x v="0"/>
    <d v="2026-05-06T00:00:00"/>
    <e v="#REF!"/>
    <e v="#REF!"/>
    <s v="Public"/>
    <e v="#REF!"/>
    <e v="#REF!"/>
    <n v="20"/>
    <s v="CH"/>
    <s v="NEW"/>
    <s v="ZPSU252600226"/>
    <n v="0"/>
    <n v="3"/>
    <m/>
    <m/>
    <s v="DOMESTIC"/>
    <s v="BEL"/>
    <x v="2"/>
    <x v="1"/>
    <s v="118000616206 DC Cable - Phase Trimm-Ctlrs(S-Band LNA)"/>
    <n v="65"/>
    <m/>
    <n v="65"/>
    <n v="65"/>
    <n v="0"/>
    <m/>
    <x v="0"/>
    <m/>
    <m/>
    <n v="0"/>
    <n v="0"/>
    <x v="0"/>
    <n v="0"/>
    <n v="0"/>
    <n v="0"/>
    <x v="0"/>
    <m/>
    <n v="0"/>
    <m/>
    <m/>
    <s v="N/A"/>
    <s v="N/A"/>
    <s v="N/A"/>
    <s v="N/A"/>
    <s v="N/A"/>
    <s v="N/A"/>
  </r>
  <r>
    <n v="4000584288"/>
    <d v="2025-12-23T00:00:00"/>
    <x v="0"/>
    <d v="2026-05-12T00:00:00"/>
    <e v="#REF!"/>
    <e v="#REF!"/>
    <s v="Public"/>
    <e v="#REF!"/>
    <e v="#REF!"/>
    <n v="20"/>
    <s v="TK"/>
    <s v="REPEAT"/>
    <s v="ZPSU252600226"/>
    <n v="0"/>
    <n v="3"/>
    <m/>
    <m/>
    <s v="DOMESTIC"/>
    <s v="BEL"/>
    <x v="2"/>
    <x v="1"/>
    <s v="118300605778 RF Hybrid PCB-02 Assy"/>
    <n v="5"/>
    <m/>
    <n v="5"/>
    <n v="5"/>
    <n v="0"/>
    <m/>
    <x v="0"/>
    <m/>
    <m/>
    <n v="0"/>
    <n v="0"/>
    <x v="0"/>
    <n v="0"/>
    <n v="0"/>
    <n v="0"/>
    <x v="0"/>
    <m/>
    <n v="0"/>
    <m/>
    <m/>
    <s v="N/A"/>
    <s v="N/A"/>
    <s v="N/A"/>
    <s v="N/A"/>
    <s v="N/A"/>
    <s v="N/A"/>
  </r>
  <r>
    <n v="4000584286"/>
    <d v="2025-12-17T00:00:00"/>
    <x v="0"/>
    <d v="2026-05-06T00:00:00"/>
    <e v="#REF!"/>
    <e v="#REF!"/>
    <s v="Public"/>
    <e v="#REF!"/>
    <e v="#REF!"/>
    <n v="20"/>
    <s v="CH"/>
    <s v="NEW"/>
    <s v="ZPSU252600226"/>
    <n v="0"/>
    <n v="3"/>
    <m/>
    <m/>
    <s v="DOMESTIC"/>
    <s v="BEL"/>
    <x v="2"/>
    <x v="1"/>
    <s v="118000616109 DC Cable - PS+Ctlrs (S-Band LNA)"/>
    <n v="65"/>
    <m/>
    <n v="65"/>
    <n v="65"/>
    <n v="0"/>
    <m/>
    <x v="0"/>
    <m/>
    <m/>
    <n v="0"/>
    <n v="0"/>
    <x v="0"/>
    <n v="0"/>
    <n v="0"/>
    <n v="0"/>
    <x v="0"/>
    <m/>
    <n v="0"/>
    <m/>
    <m/>
    <s v="N/A"/>
    <s v="N/A"/>
    <s v="N/A"/>
    <s v="N/A"/>
    <s v="N/A"/>
    <s v="N/A"/>
  </r>
  <r>
    <n v="4000584288"/>
    <d v="2025-12-23T00:00:00"/>
    <x v="0"/>
    <d v="2026-05-12T00:00:00"/>
    <e v="#REF!"/>
    <e v="#REF!"/>
    <s v="Public"/>
    <e v="#REF!"/>
    <e v="#REF!"/>
    <n v="20"/>
    <s v="CH"/>
    <s v="REPEAT"/>
    <s v="ZPSU252600226"/>
    <n v="0"/>
    <n v="3"/>
    <m/>
    <m/>
    <s v="DOMESTIC"/>
    <s v="BEL"/>
    <x v="2"/>
    <x v="1"/>
    <s v="118000616109 DC Cable - PS+Ctlrs (S-Band LNA)"/>
    <n v="5"/>
    <m/>
    <n v="5"/>
    <n v="5"/>
    <n v="0"/>
    <m/>
    <x v="0"/>
    <m/>
    <m/>
    <n v="0"/>
    <n v="0"/>
    <x v="0"/>
    <n v="0"/>
    <n v="0"/>
    <n v="0"/>
    <x v="0"/>
    <m/>
    <n v="0"/>
    <m/>
    <m/>
    <s v="N/A"/>
    <s v="N/A"/>
    <s v="N/A"/>
    <s v="N/A"/>
    <s v="N/A"/>
    <s v="N/A"/>
  </r>
  <r>
    <s v="NA"/>
    <d v="2025-12-09T00:00:00"/>
    <x v="2"/>
    <d v="2026-04-28T00:00:00"/>
    <e v="#REF!"/>
    <e v="#REF!"/>
    <s v="Private"/>
    <e v="#REF!"/>
    <e v="#REF!"/>
    <n v="4"/>
    <s v="TK"/>
    <s v="NEW"/>
    <s v="ZPJ2526001012"/>
    <n v="0"/>
    <n v="3"/>
    <m/>
    <m/>
    <s v="DOMESTIC"/>
    <s v="ZETTAONE"/>
    <x v="0"/>
    <x v="0"/>
    <s v="BROSE__PMSM_V2.0"/>
    <n v="3"/>
    <m/>
    <n v="3"/>
    <n v="3"/>
    <m/>
    <m/>
    <x v="0"/>
    <m/>
    <m/>
    <n v="0"/>
    <n v="0"/>
    <x v="0"/>
    <n v="0"/>
    <n v="0"/>
    <n v="0"/>
    <x v="0"/>
    <s v="ZOT Internal Project -We need not raise Invoice"/>
    <n v="0"/>
    <m/>
    <m/>
    <s v="N/A"/>
    <s v="N/A"/>
    <s v="N/A"/>
    <s v="N/A"/>
    <s v="N/A"/>
    <s v="N/A"/>
  </r>
  <r>
    <n v="4000590108"/>
    <d v="2025-12-30T00:00:00"/>
    <x v="0"/>
    <d v="2026-05-19T00:00:00"/>
    <e v="#REF!"/>
    <e v="#REF!"/>
    <s v="Public"/>
    <e v="#REF!"/>
    <e v="#REF!"/>
    <n v="20"/>
    <s v="CH"/>
    <s v="REPEAT"/>
    <s v="ZPSU252600226"/>
    <n v="0"/>
    <n v="3"/>
    <m/>
    <m/>
    <s v="DOMESTIC"/>
    <s v="BEL"/>
    <x v="2"/>
    <x v="1"/>
    <s v="118000616109 DC Cable - PS+Ctlrs (S-Band LNA)"/>
    <n v="3"/>
    <m/>
    <n v="3"/>
    <n v="3"/>
    <n v="0"/>
    <m/>
    <x v="0"/>
    <m/>
    <m/>
    <n v="0"/>
    <n v="0"/>
    <x v="0"/>
    <n v="0"/>
    <n v="0"/>
    <n v="0"/>
    <x v="0"/>
    <m/>
    <n v="0"/>
    <m/>
    <m/>
    <s v="N/A"/>
    <s v="N/A"/>
    <s v="N/A"/>
    <s v="N/A"/>
    <s v="N/A"/>
    <s v="N/A"/>
  </r>
  <r>
    <n v="4000590108"/>
    <d v="2025-12-30T00:00:00"/>
    <x v="0"/>
    <d v="2026-05-19T00:00:00"/>
    <e v="#REF!"/>
    <e v="#REF!"/>
    <s v="Public"/>
    <e v="#REF!"/>
    <e v="#REF!"/>
    <n v="20"/>
    <s v="CH"/>
    <s v="REPEAT"/>
    <s v="ZPSU252600226"/>
    <n v="0"/>
    <n v="3"/>
    <m/>
    <m/>
    <s v="DOMESTIC"/>
    <s v="BEL"/>
    <x v="2"/>
    <x v="1"/>
    <s v="118000616206 DC Cable - Phase Trimm-Ctlrs(S-Band LNA)"/>
    <n v="3"/>
    <m/>
    <n v="3"/>
    <n v="3"/>
    <n v="0"/>
    <m/>
    <x v="0"/>
    <m/>
    <m/>
    <n v="0"/>
    <n v="0"/>
    <x v="0"/>
    <n v="0"/>
    <n v="0"/>
    <n v="0"/>
    <x v="0"/>
    <m/>
    <n v="0"/>
    <m/>
    <m/>
    <s v="N/A"/>
    <s v="N/A"/>
    <s v="N/A"/>
    <s v="N/A"/>
    <s v="N/A"/>
    <s v="N/A"/>
  </r>
  <r>
    <n v="4000584286"/>
    <d v="2025-12-17T00:00:00"/>
    <x v="0"/>
    <d v="2026-05-06T00:00:00"/>
    <e v="#REF!"/>
    <e v="#REF!"/>
    <s v="Public"/>
    <e v="#REF!"/>
    <e v="#REF!"/>
    <n v="20"/>
    <s v="TK"/>
    <s v="NEW"/>
    <s v="ZPSU252600226"/>
    <n v="0"/>
    <n v="3"/>
    <m/>
    <m/>
    <s v="DOMESTIC"/>
    <s v="BEL"/>
    <x v="2"/>
    <x v="1"/>
    <s v="118300605778 RF Hybrid PCB-02 Assy"/>
    <n v="65"/>
    <m/>
    <n v="65"/>
    <n v="65"/>
    <n v="0"/>
    <m/>
    <x v="0"/>
    <m/>
    <m/>
    <n v="0"/>
    <n v="0"/>
    <x v="0"/>
    <n v="0"/>
    <n v="0"/>
    <n v="0"/>
    <x v="0"/>
    <m/>
    <n v="0"/>
    <m/>
    <m/>
    <s v="N/A"/>
    <s v="N/A"/>
    <s v="N/A"/>
    <s v="N/A"/>
    <s v="N/A"/>
    <s v="N/A"/>
  </r>
  <r>
    <n v="4000584288"/>
    <d v="2025-12-23T00:00:00"/>
    <x v="0"/>
    <d v="2026-05-12T00:00:00"/>
    <e v="#REF!"/>
    <e v="#REF!"/>
    <s v="Public"/>
    <e v="#REF!"/>
    <e v="#REF!"/>
    <n v="20"/>
    <s v="CH"/>
    <s v="REPEAT"/>
    <s v="ZPSU252600226"/>
    <n v="0"/>
    <n v="3"/>
    <m/>
    <m/>
    <s v="DOMESTIC"/>
    <s v="BEL"/>
    <x v="2"/>
    <x v="1"/>
    <s v="118000616206 DC Cable - Phase Trimm-Ctlrs(S-Band LNA)"/>
    <n v="5"/>
    <m/>
    <n v="5"/>
    <n v="5"/>
    <n v="0"/>
    <m/>
    <x v="0"/>
    <m/>
    <m/>
    <n v="0"/>
    <n v="0"/>
    <x v="0"/>
    <n v="0"/>
    <n v="0"/>
    <n v="0"/>
    <x v="0"/>
    <m/>
    <n v="0"/>
    <m/>
    <m/>
    <s v="N/A"/>
    <s v="N/A"/>
    <s v="N/A"/>
    <s v="N/A"/>
    <s v="N/A"/>
    <s v="N/A"/>
  </r>
  <r>
    <n v="4000590108"/>
    <d v="2025-12-30T00:00:00"/>
    <x v="0"/>
    <d v="2026-05-19T00:00:00"/>
    <e v="#REF!"/>
    <e v="#REF!"/>
    <s v="Public"/>
    <e v="#REF!"/>
    <e v="#REF!"/>
    <n v="20"/>
    <s v="OTHERS"/>
    <s v="REPEAT"/>
    <s v="ZPSU252600226"/>
    <n v="0"/>
    <n v="3"/>
    <m/>
    <m/>
    <s v="DOMESTIC"/>
    <s v="BEL"/>
    <x v="2"/>
    <x v="1"/>
    <s v="118000462558 HOUSING HELICOIL SA LNA"/>
    <n v="3"/>
    <m/>
    <n v="3"/>
    <n v="3"/>
    <n v="0"/>
    <m/>
    <x v="0"/>
    <m/>
    <m/>
    <n v="0"/>
    <n v="0"/>
    <x v="0"/>
    <n v="0"/>
    <n v="0"/>
    <n v="0"/>
    <x v="0"/>
    <m/>
    <n v="0"/>
    <m/>
    <m/>
    <s v="N/A"/>
    <s v="N/A"/>
    <s v="N/A"/>
    <s v="N/A"/>
    <s v="N/A"/>
    <s v="N/A"/>
  </r>
  <r>
    <n v="4000584288"/>
    <d v="2025-12-23T00:00:00"/>
    <x v="0"/>
    <d v="2026-05-12T00:00:00"/>
    <e v="#REF!"/>
    <e v="#REF!"/>
    <s v="Public"/>
    <e v="#REF!"/>
    <e v="#REF!"/>
    <n v="20"/>
    <s v="OTHERS"/>
    <s v="REPEAT"/>
    <s v="ZPSU252600226"/>
    <n v="0"/>
    <n v="3"/>
    <m/>
    <m/>
    <s v="DOMESTIC"/>
    <s v="BEL"/>
    <x v="2"/>
    <x v="1"/>
    <s v="118000462558 HOUSING HELICOIL SA LNA"/>
    <n v="5"/>
    <m/>
    <n v="5"/>
    <n v="5"/>
    <n v="0"/>
    <m/>
    <x v="0"/>
    <m/>
    <m/>
    <n v="0"/>
    <n v="0"/>
    <x v="0"/>
    <n v="0"/>
    <n v="0"/>
    <n v="0"/>
    <x v="0"/>
    <m/>
    <n v="0"/>
    <m/>
    <m/>
    <s v="N/A"/>
    <s v="N/A"/>
    <s v="N/A"/>
    <s v="N/A"/>
    <s v="N/A"/>
    <s v="N/A"/>
  </r>
  <r>
    <n v="4000590108"/>
    <d v="2025-12-30T00:00:00"/>
    <x v="0"/>
    <d v="2026-05-19T00:00:00"/>
    <e v="#REF!"/>
    <e v="#REF!"/>
    <s v="Public"/>
    <e v="#REF!"/>
    <e v="#REF!"/>
    <n v="20"/>
    <s v="OTHERS"/>
    <s v="REPEAT"/>
    <s v="ZPSU252600226"/>
    <n v="0"/>
    <n v="3"/>
    <m/>
    <m/>
    <s v="DOMESTIC"/>
    <s v="BEL"/>
    <x v="2"/>
    <x v="1"/>
    <s v="118300605778 RF Hybrid PCB-02 Assy"/>
    <n v="3"/>
    <m/>
    <n v="3"/>
    <n v="3"/>
    <n v="0"/>
    <m/>
    <x v="0"/>
    <m/>
    <m/>
    <n v="0"/>
    <n v="0"/>
    <x v="0"/>
    <n v="0"/>
    <n v="0"/>
    <n v="0"/>
    <x v="0"/>
    <m/>
    <n v="0"/>
    <m/>
    <m/>
    <s v="N/A"/>
    <s v="N/A"/>
    <s v="N/A"/>
    <s v="N/A"/>
    <s v="N/A"/>
    <s v="N/A"/>
  </r>
  <r>
    <s v="P25-0131"/>
    <d v="2026-01-07T00:00:00"/>
    <x v="1"/>
    <d v="2026-02-11T00:00:00"/>
    <e v="#REF!"/>
    <e v="#REF!"/>
    <s v="Private"/>
    <e v="#REF!"/>
    <e v="#REF!"/>
    <n v="5"/>
    <s v="FAB/ASSY"/>
    <s v="NEW"/>
    <s v="ZPMW252600090"/>
    <n v="0"/>
    <n v="3"/>
    <m/>
    <m/>
    <s v="EXPORT"/>
    <s v="ALPHI"/>
    <x v="19"/>
    <x v="0"/>
    <s v="CARRIER BOARD-POPULATED PCB"/>
    <n v="4"/>
    <m/>
    <n v="4"/>
    <n v="4"/>
    <m/>
    <n v="815.5"/>
    <x v="0"/>
    <m/>
    <m/>
    <n v="0"/>
    <n v="0"/>
    <x v="0"/>
    <n v="0"/>
    <n v="280532"/>
    <n v="280532"/>
    <x v="6"/>
    <s v="Boards handoverd to hardware team"/>
    <n v="280532"/>
    <s v="LINE_01"/>
    <s v="YES"/>
    <s v="N/A"/>
    <s v="N/A"/>
    <s v="N/A"/>
    <s v="N/A"/>
    <s v="N/A"/>
    <s v="N/A"/>
  </r>
  <r>
    <n v="4300035888"/>
    <d v="2026-01-05T00:00:00"/>
    <x v="0"/>
    <d v="2026-02-09T00:00:00"/>
    <e v="#REF!"/>
    <s v="DELIVERED"/>
    <s v="Public"/>
    <e v="#REF!"/>
    <e v="#REF!"/>
    <n v="5"/>
    <s v="JW"/>
    <s v="NEW"/>
    <s v="ZPSU252600258"/>
    <n v="0"/>
    <n v="3"/>
    <s v="SERVICE"/>
    <n v="25100693"/>
    <s v="DOMESTIC"/>
    <s v="BEL"/>
    <x v="21"/>
    <x v="1"/>
    <s v="112319378295 DIGITAL RECEIVER PCB ASSEMBLY"/>
    <n v="3"/>
    <n v="3"/>
    <n v="0"/>
    <n v="0"/>
    <n v="45905"/>
    <m/>
    <x v="4"/>
    <d v="2026-04-27T00:00:00"/>
    <s v="ZBSID2627-0086"/>
    <n v="137715"/>
    <n v="0"/>
    <x v="118"/>
    <n v="0"/>
    <n v="0"/>
    <n v="0"/>
    <x v="1"/>
    <s v="DELIVERED"/>
    <n v="137715"/>
    <s v="LINE_01"/>
    <m/>
    <s v="N/A"/>
    <s v="N/A"/>
    <s v="N/A"/>
    <s v="N/A"/>
    <s v="N/A"/>
    <s v="N/A"/>
  </r>
  <r>
    <n v="4300035888"/>
    <d v="2026-01-05T00:00:00"/>
    <x v="0"/>
    <d v="2026-02-09T00:00:00"/>
    <e v="#REF!"/>
    <e v="#REF!"/>
    <s v="Public"/>
    <e v="#REF!"/>
    <e v="#REF!"/>
    <n v="5"/>
    <s v="JW"/>
    <s v="NEW"/>
    <s v="ZPSU252600258"/>
    <n v="0"/>
    <n v="3"/>
    <m/>
    <m/>
    <s v="DOMESTIC"/>
    <s v="BEL"/>
    <x v="21"/>
    <x v="1"/>
    <s v="112319378295 DIGITAL RECEIVER PCB ASSEMBLY"/>
    <n v="1"/>
    <m/>
    <n v="1"/>
    <n v="1"/>
    <n v="45905"/>
    <m/>
    <x v="0"/>
    <m/>
    <m/>
    <n v="0"/>
    <n v="0"/>
    <x v="0"/>
    <n v="45905"/>
    <n v="0"/>
    <n v="45905"/>
    <x v="0"/>
    <m/>
    <n v="45905"/>
    <m/>
    <m/>
    <s v="N/A"/>
    <s v="N/A"/>
    <s v="N/A"/>
    <s v="N/A"/>
    <s v="N/A"/>
    <s v="N/A"/>
  </r>
  <r>
    <n v="4000587436"/>
    <d v="2026-01-07T00:00:00"/>
    <x v="0"/>
    <d v="2026-05-13T00:00:00"/>
    <e v="#REF!"/>
    <e v="#REF!"/>
    <s v="Public"/>
    <e v="#REF!"/>
    <e v="#REF!"/>
    <n v="18"/>
    <s v="TK"/>
    <s v="NEW"/>
    <s v="ZPSU252600260"/>
    <n v="0"/>
    <n v="3"/>
    <m/>
    <m/>
    <s v="DOMESTIC"/>
    <s v="BEL"/>
    <x v="2"/>
    <x v="1"/>
    <s v="143312200211 SIGNAL PROCESSOR CARD(ASLESHA) 15"/>
    <n v="52"/>
    <m/>
    <n v="52"/>
    <n v="52"/>
    <n v="155337"/>
    <m/>
    <x v="0"/>
    <m/>
    <m/>
    <n v="0"/>
    <n v="0"/>
    <x v="0"/>
    <n v="8077524"/>
    <n v="0"/>
    <n v="8077524"/>
    <x v="0"/>
    <m/>
    <n v="8077524"/>
    <m/>
    <m/>
    <s v="N/A"/>
    <s v="N/A"/>
    <s v="N/A"/>
    <s v="N/A"/>
    <s v="N/A"/>
    <s v="N/A"/>
  </r>
  <r>
    <n v="4000591748"/>
    <d v="2026-01-07T00:00:00"/>
    <x v="0"/>
    <d v="2026-05-27T00:00:00"/>
    <e v="#REF!"/>
    <e v="#REF!"/>
    <s v="Public"/>
    <e v="#REF!"/>
    <e v="#REF!"/>
    <n v="20"/>
    <s v="TK"/>
    <s v="REPEAT"/>
    <s v="YET TO RECEIVE"/>
    <n v="0"/>
    <n v="3"/>
    <m/>
    <m/>
    <s v="DOMESTIC"/>
    <s v="BEL"/>
    <x v="36"/>
    <x v="1"/>
    <s v="118375911534 1-6 GHz RF PCB"/>
    <n v="3"/>
    <m/>
    <n v="3"/>
    <n v="3"/>
    <n v="63370"/>
    <m/>
    <x v="0"/>
    <m/>
    <m/>
    <n v="0"/>
    <n v="0"/>
    <x v="0"/>
    <n v="190110"/>
    <n v="0"/>
    <n v="190110"/>
    <x v="0"/>
    <m/>
    <n v="190110"/>
    <m/>
    <m/>
    <s v="N/A"/>
    <s v="N/A"/>
    <s v="N/A"/>
    <s v="N/A"/>
    <s v="N/A"/>
    <s v="N/A"/>
  </r>
  <r>
    <n v="4000591748"/>
    <d v="2026-01-07T00:00:00"/>
    <x v="0"/>
    <d v="2026-05-27T00:00:00"/>
    <e v="#REF!"/>
    <e v="#REF!"/>
    <s v="Public"/>
    <e v="#REF!"/>
    <e v="#REF!"/>
    <n v="20"/>
    <s v="TK"/>
    <s v="REPEAT"/>
    <s v="YET TO RECEIVE"/>
    <n v="0"/>
    <n v="3"/>
    <m/>
    <m/>
    <s v="DOMESTIC"/>
    <s v="BEL"/>
    <x v="36"/>
    <x v="1"/>
    <s v="118375911728 BITE, PS, &amp; Digital PCB"/>
    <n v="3"/>
    <m/>
    <n v="3"/>
    <n v="3"/>
    <n v="67842"/>
    <m/>
    <x v="0"/>
    <m/>
    <m/>
    <n v="0"/>
    <n v="0"/>
    <x v="0"/>
    <n v="203526"/>
    <n v="0"/>
    <n v="203526"/>
    <x v="0"/>
    <m/>
    <n v="203526"/>
    <m/>
    <m/>
    <s v="N/A"/>
    <s v="N/A"/>
    <s v="N/A"/>
    <s v="N/A"/>
    <s v="N/A"/>
    <s v="N/A"/>
  </r>
  <r>
    <n v="4000591748"/>
    <d v="2026-01-07T00:00:00"/>
    <x v="0"/>
    <d v="2026-05-27T00:00:00"/>
    <e v="#REF!"/>
    <e v="#REF!"/>
    <s v="Public"/>
    <e v="#REF!"/>
    <e v="#REF!"/>
    <n v="20"/>
    <s v="TK"/>
    <s v="REPEAT"/>
    <s v="YET TO RECEIVE"/>
    <n v="0"/>
    <n v="3"/>
    <m/>
    <m/>
    <s v="DOMESTIC"/>
    <s v="BEL"/>
    <x v="36"/>
    <x v="1"/>
    <s v="118375912213 1-6 GHz HPF PCB Assy"/>
    <n v="3"/>
    <m/>
    <n v="3"/>
    <n v="3"/>
    <n v="3620"/>
    <m/>
    <x v="0"/>
    <m/>
    <m/>
    <n v="0"/>
    <n v="0"/>
    <x v="0"/>
    <n v="10860"/>
    <n v="0"/>
    <n v="10860"/>
    <x v="0"/>
    <m/>
    <n v="10860"/>
    <m/>
    <m/>
    <s v="N/A"/>
    <s v="N/A"/>
    <s v="N/A"/>
    <s v="N/A"/>
    <s v="N/A"/>
    <s v="N/A"/>
  </r>
  <r>
    <n v="4000586233"/>
    <d v="2026-01-08T00:00:00"/>
    <x v="0"/>
    <d v="2026-06-18T00:00:00"/>
    <e v="#REF!"/>
    <e v="#REF!"/>
    <s v="Public"/>
    <e v="#REF!"/>
    <e v="#REF!"/>
    <n v="23"/>
    <s v="TK"/>
    <s v="NEW"/>
    <s v="ZPSU252600262"/>
    <n v="0"/>
    <n v="3"/>
    <m/>
    <m/>
    <s v="DOMESTIC"/>
    <s v="BEL"/>
    <x v="1"/>
    <x v="1"/>
    <s v="110005308853 BB1 MAIN CARD ASSY 17"/>
    <n v="2"/>
    <m/>
    <n v="2"/>
    <n v="2"/>
    <n v="110461.74"/>
    <m/>
    <x v="0"/>
    <m/>
    <m/>
    <n v="0"/>
    <n v="0"/>
    <x v="0"/>
    <n v="220923.48"/>
    <n v="0"/>
    <n v="220923.48"/>
    <x v="0"/>
    <m/>
    <n v="220923.48"/>
    <m/>
    <m/>
    <s v="N/A"/>
    <s v="N/A"/>
    <s v="N/A"/>
    <s v="N/A"/>
    <s v="N/A"/>
    <s v="N/A"/>
  </r>
  <r>
    <n v="4000586233"/>
    <d v="2026-01-08T00:00:00"/>
    <x v="0"/>
    <d v="2026-06-26T00:00:00"/>
    <e v="#REF!"/>
    <e v="#REF!"/>
    <s v="Public"/>
    <e v="#REF!"/>
    <e v="#REF!"/>
    <n v="24"/>
    <s v="TK"/>
    <s v="NEW"/>
    <s v="ZPSU252600262"/>
    <n v="0"/>
    <n v="3"/>
    <m/>
    <m/>
    <s v="DOMESTIC"/>
    <s v="BEL"/>
    <x v="1"/>
    <x v="1"/>
    <s v="110005308853 BB1 MAIN CARD ASSY 17"/>
    <n v="113"/>
    <m/>
    <n v="113"/>
    <n v="113"/>
    <n v="110461.74"/>
    <m/>
    <x v="0"/>
    <m/>
    <m/>
    <n v="0"/>
    <n v="0"/>
    <x v="0"/>
    <n v="12482176.620000001"/>
    <n v="0"/>
    <n v="12482176.620000001"/>
    <x v="0"/>
    <m/>
    <n v="12482176.620000001"/>
    <m/>
    <m/>
    <s v="N/A"/>
    <s v="N/A"/>
    <s v="N/A"/>
    <s v="N/A"/>
    <s v="N/A"/>
    <s v="N/A"/>
  </r>
  <r>
    <n v="4000586233"/>
    <d v="2026-01-08T00:00:00"/>
    <x v="0"/>
    <d v="2026-06-26T00:00:00"/>
    <e v="#REF!"/>
    <e v="#REF!"/>
    <s v="Public"/>
    <e v="#REF!"/>
    <e v="#REF!"/>
    <n v="24"/>
    <s v="OTHERS"/>
    <s v="NEW"/>
    <s v="ZPSU252600262"/>
    <n v="0"/>
    <n v="3"/>
    <m/>
    <m/>
    <s v="DOMESTIC"/>
    <s v="BEL"/>
    <x v="1"/>
    <x v="1"/>
    <s v="OTHER CHARGES"/>
    <n v="1"/>
    <m/>
    <n v="1"/>
    <n v="1"/>
    <n v="8999.9"/>
    <m/>
    <x v="0"/>
    <m/>
    <m/>
    <n v="0"/>
    <n v="0"/>
    <x v="0"/>
    <n v="8999.9"/>
    <n v="0"/>
    <n v="8999.9"/>
    <x v="0"/>
    <m/>
    <n v="8999.9"/>
    <m/>
    <m/>
    <s v="N/A"/>
    <s v="N/A"/>
    <s v="N/A"/>
    <s v="N/A"/>
    <s v="N/A"/>
    <s v="N/A"/>
  </r>
  <r>
    <n v="1102500161"/>
    <d v="2026-01-08T00:00:00"/>
    <x v="0"/>
    <d v="2026-01-17T00:00:00"/>
    <e v="#REF!"/>
    <s v="DELIVERED"/>
    <s v="Private"/>
    <e v="#REF!"/>
    <e v="#REF!"/>
    <n v="1.4"/>
    <s v="JW"/>
    <s v="NEW"/>
    <s v="ZPJ252601343"/>
    <n v="1"/>
    <n v="1"/>
    <s v="SERVICE"/>
    <n v="25201132"/>
    <s v="DOMESTIC"/>
    <s v="TEJAS"/>
    <x v="17"/>
    <x v="6"/>
    <s v="PCB ASSEMBLY SUPPORT FOR 170-PCA000379#L"/>
    <n v="3"/>
    <n v="3"/>
    <n v="0"/>
    <n v="0"/>
    <n v="1195.6300000000001"/>
    <m/>
    <x v="4"/>
    <d v="2026-04-16T00:00:00"/>
    <s v="ZKSID2627-0047"/>
    <n v="3586.8900000000003"/>
    <n v="0"/>
    <x v="119"/>
    <n v="0"/>
    <n v="0"/>
    <n v="0"/>
    <x v="1"/>
    <s v="DELIVERED"/>
    <n v="3586.8900000000003"/>
    <s v="LINE_02"/>
    <s v="YES"/>
    <s v="YES"/>
    <s v="YES"/>
    <s v="NO"/>
    <s v="NO"/>
    <s v="NO"/>
    <s v="NO"/>
  </r>
  <r>
    <n v="4000589501"/>
    <d v="2026-01-09T00:00:00"/>
    <x v="0"/>
    <d v="2026-05-01T00:00:00"/>
    <e v="#REF!"/>
    <e v="#REF!"/>
    <s v="Public"/>
    <e v="#REF!"/>
    <e v="#REF!"/>
    <n v="16"/>
    <s v="TK"/>
    <s v="NEW"/>
    <s v="ZPSU252600263"/>
    <n v="0"/>
    <n v="3"/>
    <m/>
    <m/>
    <s v="DOMESTIC"/>
    <s v="BEL"/>
    <x v="16"/>
    <x v="1"/>
    <s v="118305248974 BASE PCB RUGGED COMPUTER"/>
    <n v="15"/>
    <m/>
    <n v="15"/>
    <n v="15"/>
    <n v="138210"/>
    <m/>
    <x v="0"/>
    <m/>
    <m/>
    <n v="0"/>
    <n v="0"/>
    <x v="0"/>
    <n v="2073150"/>
    <n v="0"/>
    <n v="2073150"/>
    <x v="0"/>
    <m/>
    <n v="2073150"/>
    <m/>
    <m/>
    <s v="N/A"/>
    <s v="N/A"/>
    <s v="N/A"/>
    <s v="N/A"/>
    <s v="N/A"/>
    <s v="N/A"/>
  </r>
  <r>
    <n v="4000589501"/>
    <d v="2026-01-09T00:00:00"/>
    <x v="0"/>
    <d v="2026-05-01T00:00:00"/>
    <e v="#REF!"/>
    <e v="#REF!"/>
    <s v="Public"/>
    <e v="#REF!"/>
    <e v="#REF!"/>
    <n v="16"/>
    <s v="OTHERS"/>
    <s v="NEW"/>
    <s v="ZPSU252600263"/>
    <n v="0"/>
    <n v="3"/>
    <m/>
    <m/>
    <s v="DOMESTIC"/>
    <s v="BEL"/>
    <x v="16"/>
    <x v="1"/>
    <s v="OTHER CHARGES"/>
    <n v="1"/>
    <m/>
    <n v="1"/>
    <n v="1"/>
    <n v="9000"/>
    <m/>
    <x v="0"/>
    <m/>
    <m/>
    <n v="0"/>
    <n v="0"/>
    <x v="0"/>
    <n v="9000"/>
    <n v="0"/>
    <n v="9000"/>
    <x v="0"/>
    <m/>
    <n v="9000"/>
    <m/>
    <m/>
    <s v="N/A"/>
    <s v="N/A"/>
    <s v="N/A"/>
    <s v="N/A"/>
    <s v="N/A"/>
    <s v="N/A"/>
  </r>
  <r>
    <n v="4300035910"/>
    <d v="2026-01-09T00:00:00"/>
    <x v="0"/>
    <d v="2026-02-06T00:00:00"/>
    <e v="#REF!"/>
    <s v="DELIVERED"/>
    <s v="Public"/>
    <e v="#REF!"/>
    <e v="#REF!"/>
    <n v="4"/>
    <s v="JW"/>
    <s v="NEW"/>
    <s v="ZPSU252600264"/>
    <n v="0"/>
    <n v="3"/>
    <s v="SERVICE"/>
    <n v="25100708"/>
    <s v="DOMESTIC"/>
    <s v="BEL"/>
    <x v="21"/>
    <x v="1"/>
    <s v="112319385376 10MHz TO 120MHz CONVERTR MODULE PCB ASSY"/>
    <n v="2"/>
    <n v="2"/>
    <n v="0"/>
    <n v="0"/>
    <n v="12000"/>
    <m/>
    <x v="4"/>
    <d v="2026-04-22T00:00:00"/>
    <s v="ZBSID2627-0071"/>
    <n v="24000"/>
    <n v="0"/>
    <x v="120"/>
    <n v="0"/>
    <n v="0"/>
    <n v="0"/>
    <x v="1"/>
    <s v="DELIVERED"/>
    <n v="24000"/>
    <s v="LINE_01"/>
    <m/>
    <s v="N/A"/>
    <s v="N/A"/>
    <s v="N/A"/>
    <s v="N/A"/>
    <s v="N/A"/>
    <s v="N/A"/>
  </r>
  <r>
    <s v="AMIDC-PO-FY26-00533"/>
    <d v="2026-01-12T00:00:00"/>
    <x v="0"/>
    <d v="2026-02-09T00:00:00"/>
    <e v="#REF!"/>
    <s v="DELIVERED"/>
    <s v="Private"/>
    <e v="#REF!"/>
    <e v="#REF!"/>
    <n v="4"/>
    <s v="TK"/>
    <s v="REPEAT"/>
    <s v="ZPJ252601357"/>
    <n v="0"/>
    <n v="3"/>
    <s v="ZFG00002757"/>
    <n v="25201111"/>
    <s v="DOMESTIC"/>
    <s v="AMIDC"/>
    <x v="37"/>
    <x v="3"/>
    <s v="PWR0101_MECH POWER BOARD"/>
    <n v="1"/>
    <n v="1"/>
    <n v="0"/>
    <n v="0"/>
    <n v="34504.36"/>
    <m/>
    <x v="4"/>
    <d v="2026-04-25T00:00:00"/>
    <s v="ZKSID2627-0079"/>
    <n v="34504.36"/>
    <n v="0"/>
    <x v="121"/>
    <n v="0"/>
    <n v="0"/>
    <n v="0"/>
    <x v="1"/>
    <s v="DELIVERED"/>
    <n v="34504.36"/>
    <s v="LINE_02"/>
    <s v="YES"/>
    <s v="N/A"/>
    <s v="N/A"/>
    <s v="N/A"/>
    <s v="N/A"/>
    <s v="N/A"/>
    <s v="N/A"/>
  </r>
  <r>
    <n v="4516468824"/>
    <d v="2026-01-13T00:00:00"/>
    <x v="0"/>
    <d v="2026-01-14T00:00:00"/>
    <e v="#REF!"/>
    <s v="DELIVERED"/>
    <s v="Private"/>
    <e v="#REF!"/>
    <e v="#REF!"/>
    <n v="0.2"/>
    <s v="REWORK"/>
    <s v="NEW"/>
    <s v="ZPJ252601369"/>
    <n v="1"/>
    <n v="1"/>
    <s v="SERVICE"/>
    <n v="26100010"/>
    <s v="DOMESTIC"/>
    <s v="TI"/>
    <x v="35"/>
    <x v="4"/>
    <s v="AWRL6432 _REBALLING SUPPORT"/>
    <n v="1"/>
    <n v="1"/>
    <n v="0"/>
    <n v="0"/>
    <n v="4000"/>
    <m/>
    <x v="4"/>
    <d v="2026-04-09T00:00:00"/>
    <s v="ZBSID2627-0029"/>
    <n v="4000"/>
    <n v="0"/>
    <x v="122"/>
    <n v="0"/>
    <n v="0"/>
    <n v="0"/>
    <x v="1"/>
    <s v="DELIVERED"/>
    <n v="4000"/>
    <s v="OTHERS"/>
    <s v="N/A"/>
    <s v="N/A"/>
    <s v="N/A"/>
    <s v="N/A"/>
    <s v="N/A"/>
    <s v="N/A"/>
    <s v="N/A"/>
  </r>
  <r>
    <n v="4000576912"/>
    <d v="2026-01-12T00:00:00"/>
    <x v="0"/>
    <d v="2026-08-31T00:00:00"/>
    <e v="#REF!"/>
    <e v="#REF!"/>
    <s v="Public"/>
    <e v="#REF!"/>
    <e v="#REF!"/>
    <n v="31"/>
    <s v="TK"/>
    <s v="NEW"/>
    <s v="ZPSU252600270"/>
    <n v="0"/>
    <n v="3"/>
    <m/>
    <m/>
    <s v="DOMESTIC"/>
    <s v="BEL"/>
    <x v="3"/>
    <x v="1"/>
    <s v="175305202125 CONNECTOR PCB 19-PIN"/>
    <n v="5"/>
    <m/>
    <n v="5"/>
    <n v="5"/>
    <n v="9670"/>
    <m/>
    <x v="0"/>
    <m/>
    <m/>
    <n v="0"/>
    <n v="0"/>
    <x v="0"/>
    <n v="48350"/>
    <n v="0"/>
    <n v="48350"/>
    <x v="0"/>
    <m/>
    <n v="48350"/>
    <m/>
    <m/>
    <s v="N/A"/>
    <s v="N/A"/>
    <s v="N/A"/>
    <s v="N/A"/>
    <s v="N/A"/>
    <s v="N/A"/>
  </r>
  <r>
    <n v="4000576912"/>
    <d v="2026-01-12T00:00:00"/>
    <x v="0"/>
    <d v="2026-08-31T00:00:00"/>
    <e v="#REF!"/>
    <e v="#REF!"/>
    <s v="Public"/>
    <e v="#REF!"/>
    <e v="#REF!"/>
    <n v="33"/>
    <s v="TK"/>
    <s v="NEW"/>
    <s v="ZPSU252600270"/>
    <n v="0"/>
    <n v="3"/>
    <m/>
    <m/>
    <s v="DOMESTIC"/>
    <s v="BEL"/>
    <x v="3"/>
    <x v="1"/>
    <s v="175305202125 CONNECTOR PCB 19-PIN"/>
    <n v="329"/>
    <m/>
    <n v="329"/>
    <n v="329"/>
    <n v="9670"/>
    <m/>
    <x v="0"/>
    <m/>
    <m/>
    <n v="0"/>
    <n v="0"/>
    <x v="0"/>
    <n v="3181430"/>
    <n v="0"/>
    <n v="3181430"/>
    <x v="0"/>
    <m/>
    <n v="3181430"/>
    <m/>
    <m/>
    <s v="N/A"/>
    <s v="N/A"/>
    <s v="N/A"/>
    <s v="N/A"/>
    <s v="N/A"/>
    <s v="N/A"/>
  </r>
  <r>
    <n v="4000576912"/>
    <d v="2026-01-12T00:00:00"/>
    <x v="0"/>
    <d v="2026-08-31T00:00:00"/>
    <e v="#REF!"/>
    <e v="#REF!"/>
    <s v="Public"/>
    <e v="#REF!"/>
    <e v="#REF!"/>
    <n v="31"/>
    <s v="TK"/>
    <s v="NEW"/>
    <s v="ZPSU252600271"/>
    <n v="0"/>
    <n v="3"/>
    <m/>
    <m/>
    <s v="DOMESTIC"/>
    <s v="BEL"/>
    <x v="3"/>
    <x v="1"/>
    <s v="175305202222 CONNECTOR PCB 12-PIN 01"/>
    <n v="5"/>
    <m/>
    <n v="5"/>
    <n v="5"/>
    <n v="10200"/>
    <m/>
    <x v="0"/>
    <m/>
    <m/>
    <n v="0"/>
    <n v="0"/>
    <x v="0"/>
    <n v="51000"/>
    <n v="0"/>
    <n v="51000"/>
    <x v="0"/>
    <m/>
    <n v="51000"/>
    <m/>
    <m/>
    <s v="N/A"/>
    <s v="N/A"/>
    <s v="N/A"/>
    <s v="N/A"/>
    <s v="N/A"/>
    <s v="N/A"/>
  </r>
  <r>
    <n v="4000576912"/>
    <d v="2026-01-12T00:00:00"/>
    <x v="0"/>
    <d v="2026-08-31T00:00:00"/>
    <e v="#REF!"/>
    <e v="#REF!"/>
    <s v="Public"/>
    <e v="#REF!"/>
    <e v="#REF!"/>
    <n v="33"/>
    <s v="TK"/>
    <s v="NEW"/>
    <s v="ZPSU252600271"/>
    <n v="0"/>
    <n v="3"/>
    <m/>
    <m/>
    <s v="DOMESTIC"/>
    <s v="BEL"/>
    <x v="3"/>
    <x v="1"/>
    <s v="175305202222 CONNECTOR PCB 12-PIN 01"/>
    <n v="141"/>
    <m/>
    <n v="141"/>
    <n v="141"/>
    <n v="10200"/>
    <m/>
    <x v="0"/>
    <m/>
    <m/>
    <n v="0"/>
    <n v="0"/>
    <x v="0"/>
    <n v="1438200"/>
    <n v="0"/>
    <n v="1438200"/>
    <x v="0"/>
    <m/>
    <n v="1438200"/>
    <m/>
    <m/>
    <s v="N/A"/>
    <s v="N/A"/>
    <s v="N/A"/>
    <s v="N/A"/>
    <s v="N/A"/>
    <s v="N/A"/>
  </r>
  <r>
    <n v="4000594726"/>
    <d v="2026-01-13T00:00:00"/>
    <x v="0"/>
    <d v="2026-03-10T00:00:00"/>
    <e v="#REF!"/>
    <s v="DELIVERED"/>
    <s v="Public"/>
    <e v="#REF!"/>
    <e v="#REF!"/>
    <n v="8"/>
    <s v="TK"/>
    <s v="REPEAT"/>
    <s v="ZPJ24251060"/>
    <n v="0"/>
    <n v="3"/>
    <s v="ZFG00001567"/>
    <n v="25100711"/>
    <s v="DOMESTIC"/>
    <s v="BEL"/>
    <x v="5"/>
    <x v="1"/>
    <s v="170300603331 FLEX PCB V3 ASSY"/>
    <n v="8"/>
    <n v="8"/>
    <n v="0"/>
    <n v="0"/>
    <n v="3350"/>
    <m/>
    <x v="4"/>
    <d v="2026-04-30T00:00:00"/>
    <s v="ZBSID2627-0113"/>
    <n v="26800"/>
    <n v="0"/>
    <x v="123"/>
    <n v="0"/>
    <n v="0"/>
    <n v="0"/>
    <x v="1"/>
    <s v="DELIVERED"/>
    <n v="26800"/>
    <s v="LINE_02"/>
    <m/>
    <s v="N/A"/>
    <s v="N/A"/>
    <s v="N/A"/>
    <s v="N/A"/>
    <s v="N/A"/>
    <s v="N/A"/>
  </r>
  <r>
    <n v="4000593785"/>
    <d v="2026-01-21T00:00:00"/>
    <x v="0"/>
    <d v="2026-05-27T00:00:00"/>
    <e v="#REF!"/>
    <s v="DELIVERED"/>
    <s v="Public"/>
    <e v="#REF!"/>
    <e v="#REF!"/>
    <n v="18"/>
    <s v="TK"/>
    <s v="NEW"/>
    <s v="ZPSU252600272"/>
    <n v="0"/>
    <n v="3"/>
    <s v="ZFG00002947"/>
    <n v="26100082"/>
    <s v="DOMESTIC"/>
    <s v="BEL"/>
    <x v="1"/>
    <x v="1"/>
    <s v="110005357935 MOTHER BOARD SDR-TAC ENGG. 17"/>
    <n v="50"/>
    <n v="49"/>
    <n v="1"/>
    <n v="0"/>
    <n v="171670"/>
    <m/>
    <x v="2"/>
    <d v="2026-06-08T00:00:00"/>
    <s v="ZBSID2627-0227"/>
    <n v="8411830"/>
    <n v="0"/>
    <x v="124"/>
    <n v="0"/>
    <n v="0"/>
    <n v="0"/>
    <x v="1"/>
    <s v="DELIVERED"/>
    <n v="8411830"/>
    <s v="LINE_02"/>
    <s v="YES"/>
    <s v="N/A"/>
    <s v="N/A"/>
    <s v="N/A"/>
    <s v="N/A"/>
    <s v="N/A"/>
    <s v="N/A"/>
  </r>
  <r>
    <n v="4000593785"/>
    <d v="2026-01-21T00:00:00"/>
    <x v="0"/>
    <d v="2026-05-27T00:00:00"/>
    <e v="#REF!"/>
    <e v="#REF!"/>
    <s v="Public"/>
    <e v="#REF!"/>
    <e v="#REF!"/>
    <n v="18"/>
    <s v="TK"/>
    <s v="NEW"/>
    <s v="ZPSU252600272"/>
    <n v="0"/>
    <n v="3"/>
    <s v="ZFG00002947"/>
    <n v="26100082"/>
    <s v="DOMESTIC"/>
    <s v="BEL"/>
    <x v="1"/>
    <x v="1"/>
    <s v="110005357935 MOTHER BOARD SDR-TAC ENGG. 17"/>
    <n v="1"/>
    <m/>
    <n v="1"/>
    <n v="1"/>
    <n v="171670"/>
    <m/>
    <x v="0"/>
    <m/>
    <m/>
    <n v="0"/>
    <n v="0"/>
    <x v="0"/>
    <n v="171670"/>
    <n v="0"/>
    <n v="171670"/>
    <x v="2"/>
    <s v="PTH-inprocess"/>
    <n v="171670"/>
    <s v="LINE_02"/>
    <s v="YES"/>
    <s v="N/A"/>
    <s v="N/A"/>
    <s v="N/A"/>
    <s v="N/A"/>
    <s v="N/A"/>
    <s v="N/A"/>
  </r>
  <r>
    <n v="4000593785"/>
    <d v="2026-01-21T00:00:00"/>
    <x v="0"/>
    <d v="2026-05-27T00:00:00"/>
    <e v="#REF!"/>
    <s v="DELIVERED"/>
    <s v="Public"/>
    <e v="#REF!"/>
    <e v="#REF!"/>
    <n v="18"/>
    <s v="OTHERS"/>
    <s v="NEW"/>
    <s v="ZPSU252600272"/>
    <n v="0"/>
    <n v="3"/>
    <s v="SERVICE"/>
    <n v="26100082"/>
    <s v="DOMESTIC"/>
    <s v="BEL"/>
    <x v="1"/>
    <x v="1"/>
    <s v="OTHER CHARGES"/>
    <n v="1"/>
    <n v="1"/>
    <n v="0"/>
    <n v="0"/>
    <n v="9000"/>
    <m/>
    <x v="2"/>
    <d v="2026-06-08T00:00:00"/>
    <s v="ZBSID2627-0227"/>
    <n v="9000"/>
    <n v="0"/>
    <x v="125"/>
    <n v="0"/>
    <n v="0"/>
    <n v="0"/>
    <x v="1"/>
    <s v="DELIVERED"/>
    <n v="9000"/>
    <s v="OTHERS"/>
    <m/>
    <s v="N/A"/>
    <s v="N/A"/>
    <s v="N/A"/>
    <s v="N/A"/>
    <s v="N/A"/>
    <s v="N/A"/>
  </r>
  <r>
    <n v="4000586056"/>
    <d v="2025-12-19T00:00:00"/>
    <x v="0"/>
    <d v="2026-05-08T00:00:00"/>
    <e v="#REF!"/>
    <e v="#REF!"/>
    <s v="Public"/>
    <e v="#REF!"/>
    <e v="#REF!"/>
    <n v="16.2"/>
    <s v="TK"/>
    <s v="NEW"/>
    <s v="ZPSU252600229"/>
    <n v="0"/>
    <n v="3"/>
    <m/>
    <m/>
    <s v="DOMESTIC"/>
    <s v="BEL"/>
    <x v="7"/>
    <x v="1"/>
    <s v="118300320016 Power Supply Card_EOP_SSO"/>
    <n v="3"/>
    <m/>
    <n v="3"/>
    <n v="3"/>
    <n v="560556.32999999996"/>
    <m/>
    <x v="0"/>
    <m/>
    <m/>
    <n v="0"/>
    <n v="0"/>
    <x v="0"/>
    <n v="1681668.9899999998"/>
    <n v="0"/>
    <n v="1681668.9899999998"/>
    <x v="2"/>
    <s v="Boards shipped with dc "/>
    <n v="1681668.9899999998"/>
    <s v="LINE_01"/>
    <s v="YES"/>
    <s v="N/A"/>
    <s v="N/A"/>
    <s v="N/A"/>
    <s v="N/A"/>
    <s v="N/A"/>
    <s v="N/A"/>
  </r>
  <r>
    <n v="4000592012"/>
    <d v="2026-01-13T00:00:00"/>
    <x v="0"/>
    <d v="2026-05-19T00:00:00"/>
    <e v="#REF!"/>
    <e v="#REF!"/>
    <s v="Public"/>
    <e v="#REF!"/>
    <e v="#REF!"/>
    <n v="18"/>
    <s v="TK"/>
    <s v="NEW"/>
    <s v="ZPSU252600273"/>
    <n v="0"/>
    <n v="3"/>
    <m/>
    <m/>
    <s v="DOMESTIC"/>
    <s v="BEL"/>
    <x v="2"/>
    <x v="1"/>
    <s v="143033259833 PS Active ANT-ADSB"/>
    <n v="40"/>
    <m/>
    <n v="40"/>
    <n v="40"/>
    <n v="5642"/>
    <m/>
    <x v="0"/>
    <m/>
    <m/>
    <n v="0"/>
    <n v="0"/>
    <x v="0"/>
    <n v="225680"/>
    <n v="0"/>
    <n v="225680"/>
    <x v="0"/>
    <m/>
    <n v="225680"/>
    <m/>
    <m/>
    <s v="N/A"/>
    <s v="N/A"/>
    <s v="N/A"/>
    <s v="N/A"/>
    <s v="N/A"/>
    <s v="N/A"/>
  </r>
  <r>
    <n v="4000594791"/>
    <d v="2026-01-14T00:00:00"/>
    <x v="0"/>
    <d v="2026-05-20T00:00:00"/>
    <e v="#REF!"/>
    <e v="#REF!"/>
    <s v="Public"/>
    <e v="#REF!"/>
    <e v="#REF!"/>
    <n v="18"/>
    <s v="TK"/>
    <s v="NEW"/>
    <s v="YET TO RECEIVE"/>
    <n v="0"/>
    <n v="3"/>
    <m/>
    <m/>
    <s v="DOMESTIC"/>
    <s v="BEL"/>
    <x v="5"/>
    <x v="1"/>
    <s v="170305138663 TI - FILTER BOARD ASSY"/>
    <n v="4"/>
    <m/>
    <n v="4"/>
    <n v="4"/>
    <n v="45776"/>
    <m/>
    <x v="0"/>
    <m/>
    <m/>
    <n v="0"/>
    <n v="0"/>
    <x v="0"/>
    <n v="183104"/>
    <n v="0"/>
    <n v="183104"/>
    <x v="0"/>
    <m/>
    <n v="183104"/>
    <m/>
    <m/>
    <s v="N/A"/>
    <s v="N/A"/>
    <s v="N/A"/>
    <s v="N/A"/>
    <s v="N/A"/>
    <s v="N/A"/>
  </r>
  <r>
    <n v="4000594790"/>
    <d v="2026-01-14T00:00:00"/>
    <x v="0"/>
    <d v="2026-05-20T00:00:00"/>
    <e v="#REF!"/>
    <e v="#REF!"/>
    <s v="Public"/>
    <e v="#REF!"/>
    <e v="#REF!"/>
    <n v="18"/>
    <s v="TK"/>
    <s v="NEW"/>
    <s v="YET TO RECEIVE"/>
    <n v="0"/>
    <n v="3"/>
    <m/>
    <m/>
    <s v="DOMESTIC"/>
    <s v="BEL"/>
    <x v="5"/>
    <x v="1"/>
    <s v="170300601779 POWER SUPPLY CONTROL CARD"/>
    <n v="6"/>
    <m/>
    <n v="6"/>
    <n v="6"/>
    <n v="48900"/>
    <m/>
    <x v="0"/>
    <m/>
    <m/>
    <n v="0"/>
    <n v="0"/>
    <x v="0"/>
    <n v="293400"/>
    <n v="0"/>
    <n v="293400"/>
    <x v="2"/>
    <s v="PTH-inprocess"/>
    <n v="293400"/>
    <s v="LINE_01"/>
    <s v="YES"/>
    <s v="N/A"/>
    <s v="N/A"/>
    <s v="N/A"/>
    <s v="N/A"/>
    <s v="N/A"/>
    <s v="N/A"/>
  </r>
  <r>
    <n v="4000591987"/>
    <d v="2026-01-17T00:00:00"/>
    <x v="0"/>
    <d v="2026-05-23T00:00:00"/>
    <e v="#REF!"/>
    <e v="#REF!"/>
    <s v="Public"/>
    <e v="#REF!"/>
    <e v="#REF!"/>
    <n v="18"/>
    <s v="TK"/>
    <s v="NEW"/>
    <s v="ZPSU252600274"/>
    <n v="0"/>
    <n v="3"/>
    <m/>
    <m/>
    <s v="DOMESTIC"/>
    <s v="BEL"/>
    <x v="2"/>
    <x v="1"/>
    <s v="143034090347 BACKPLANE FOR MK-XIIA TRANSPONDER 02"/>
    <n v="26"/>
    <m/>
    <n v="26"/>
    <n v="26"/>
    <n v="56105"/>
    <m/>
    <x v="0"/>
    <m/>
    <m/>
    <n v="0"/>
    <n v="0"/>
    <x v="0"/>
    <n v="1458730"/>
    <n v="0"/>
    <n v="1458730"/>
    <x v="7"/>
    <s v="PTH-incoming shortage"/>
    <n v="1458730"/>
    <s v="LINE_01"/>
    <s v="YES"/>
    <s v="N/A"/>
    <s v="N/A"/>
    <s v="N/A"/>
    <s v="N/A"/>
    <s v="N/A"/>
    <s v="N/A"/>
  </r>
  <r>
    <n v="4516455594"/>
    <d v="2026-01-22T00:00:00"/>
    <x v="0"/>
    <d v="2026-02-28T00:00:00"/>
    <e v="#REF!"/>
    <e v="#REF!"/>
    <s v="Private"/>
    <e v="#REF!"/>
    <e v="#REF!"/>
    <n v="7"/>
    <s v="TK"/>
    <s v="NEW"/>
    <s v="ZPJ252601400"/>
    <n v="1"/>
    <n v="1"/>
    <m/>
    <m/>
    <s v="DOMESTIC"/>
    <s v="TI"/>
    <x v="35"/>
    <x v="4"/>
    <s v="XWR3966P_HIGHSPEED CHAR_BOARD_REV1.0 - PCBA"/>
    <n v="20"/>
    <m/>
    <n v="20"/>
    <n v="20"/>
    <n v="39617.949999999997"/>
    <m/>
    <x v="0"/>
    <m/>
    <m/>
    <n v="0"/>
    <n v="0"/>
    <x v="0"/>
    <n v="792359"/>
    <n v="0"/>
    <n v="792359"/>
    <x v="0"/>
    <m/>
    <n v="792359"/>
    <m/>
    <m/>
    <s v="N/A"/>
    <s v="N/A"/>
    <s v="N/A"/>
    <s v="N/A"/>
    <s v="N/A"/>
    <s v="N/A"/>
  </r>
  <r>
    <n v="4516455594"/>
    <d v="2026-01-22T00:00:00"/>
    <x v="0"/>
    <d v="2026-02-28T00:00:00"/>
    <e v="#REF!"/>
    <s v="DELIVERED"/>
    <s v="Private"/>
    <e v="#REF!"/>
    <e v="#REF!"/>
    <n v="7"/>
    <s v="OTHERS"/>
    <s v="NEW"/>
    <s v="ZPJ252601400"/>
    <n v="1"/>
    <n v="1"/>
    <s v="SERVICE"/>
    <n v="26100156"/>
    <s v="DOMESTIC"/>
    <s v="TI"/>
    <x v="35"/>
    <x v="4"/>
    <s v="XWR3966P_HIGHSPEED CHAR_BOARD_REV1.0 -NRE CHARGES "/>
    <n v="1"/>
    <n v="1"/>
    <n v="0"/>
    <n v="0"/>
    <n v="19000"/>
    <m/>
    <x v="2"/>
    <d v="2026-06-02T00:00:00"/>
    <s v="ZBSID2627-0214"/>
    <n v="19000"/>
    <n v="0"/>
    <x v="126"/>
    <n v="0"/>
    <n v="0"/>
    <n v="0"/>
    <x v="1"/>
    <s v="DELIVERED"/>
    <n v="19000"/>
    <s v="OTHERS"/>
    <m/>
    <s v="N/A"/>
    <s v="N/A"/>
    <s v="N/A"/>
    <s v="N/A"/>
    <s v="N/A"/>
    <s v="N/A"/>
  </r>
  <r>
    <n v="4300035667"/>
    <d v="2026-01-22T00:00:00"/>
    <x v="0"/>
    <d v="2026-06-04T00:00:00"/>
    <e v="#REF!"/>
    <e v="#REF!"/>
    <s v="Public"/>
    <e v="#REF!"/>
    <e v="#REF!"/>
    <n v="19"/>
    <s v="COMP/ASSY"/>
    <s v="NEW"/>
    <s v="ZPSU252600277"/>
    <n v="0"/>
    <n v="3"/>
    <m/>
    <m/>
    <s v="DOMESTIC"/>
    <s v="BEL"/>
    <x v="21"/>
    <x v="1"/>
    <s v="112003539311 PCB ASSY-EMI FILTER 06"/>
    <n v="45"/>
    <m/>
    <n v="45"/>
    <n v="45"/>
    <n v="12738"/>
    <m/>
    <x v="0"/>
    <m/>
    <m/>
    <n v="0"/>
    <n v="0"/>
    <x v="0"/>
    <n v="573210"/>
    <n v="0"/>
    <n v="573210"/>
    <x v="0"/>
    <m/>
    <n v="573210"/>
    <m/>
    <m/>
    <s v="N/A"/>
    <s v="N/A"/>
    <s v="N/A"/>
    <s v="N/A"/>
    <s v="N/A"/>
    <s v="N/A"/>
  </r>
  <r>
    <n v="4000595564"/>
    <d v="2026-01-23T00:00:00"/>
    <x v="0"/>
    <d v="2026-07-09T00:00:00"/>
    <e v="#REF!"/>
    <e v="#REF!"/>
    <s v="Public"/>
    <e v="#REF!"/>
    <e v="#REF!"/>
    <n v="24"/>
    <s v="TK"/>
    <s v="NEW"/>
    <s v="ZPSU252600278"/>
    <n v="0"/>
    <n v="3"/>
    <m/>
    <m/>
    <s v="DOMESTIC"/>
    <s v="BEL"/>
    <x v="2"/>
    <x v="1"/>
    <s v="118016048712 ASR_MS_control card"/>
    <n v="10"/>
    <m/>
    <n v="10"/>
    <n v="10"/>
    <n v="50263"/>
    <m/>
    <x v="0"/>
    <m/>
    <m/>
    <n v="0"/>
    <n v="0"/>
    <x v="0"/>
    <n v="502630"/>
    <n v="0"/>
    <n v="502630"/>
    <x v="0"/>
    <m/>
    <n v="502630"/>
    <m/>
    <m/>
    <s v="N/A"/>
    <s v="N/A"/>
    <s v="N/A"/>
    <s v="N/A"/>
    <s v="N/A"/>
    <s v="N/A"/>
  </r>
  <r>
    <n v="4000595564"/>
    <d v="2026-01-23T00:00:00"/>
    <x v="0"/>
    <d v="2026-07-09T00:00:00"/>
    <e v="#REF!"/>
    <e v="#REF!"/>
    <s v="Public"/>
    <e v="#REF!"/>
    <e v="#REF!"/>
    <n v="24"/>
    <s v="TK"/>
    <s v="NEW"/>
    <s v="ZPSU252600279"/>
    <n v="0"/>
    <n v="3"/>
    <m/>
    <m/>
    <s v="DOMESTIC"/>
    <s v="BEL"/>
    <x v="2"/>
    <x v="1"/>
    <s v="118315401673 ASR_IFDC PCB ASSY"/>
    <n v="10"/>
    <m/>
    <n v="10"/>
    <n v="10"/>
    <n v="83227"/>
    <m/>
    <x v="0"/>
    <m/>
    <m/>
    <n v="0"/>
    <n v="0"/>
    <x v="0"/>
    <n v="832270"/>
    <n v="0"/>
    <n v="832270"/>
    <x v="0"/>
    <m/>
    <n v="832270"/>
    <m/>
    <m/>
    <s v="N/A"/>
    <s v="N/A"/>
    <s v="N/A"/>
    <s v="N/A"/>
    <s v="N/A"/>
    <s v="N/A"/>
  </r>
  <r>
    <n v="4000595564"/>
    <d v="2026-01-23T00:00:00"/>
    <x v="0"/>
    <d v="2026-07-09T00:00:00"/>
    <e v="#REF!"/>
    <e v="#REF!"/>
    <s v="Public"/>
    <e v="#REF!"/>
    <e v="#REF!"/>
    <n v="24"/>
    <s v="TK"/>
    <s v="NEW"/>
    <s v="ZPSU252600280"/>
    <n v="0"/>
    <n v="3"/>
    <m/>
    <m/>
    <s v="DOMESTIC"/>
    <s v="BEL"/>
    <x v="2"/>
    <x v="1"/>
    <s v="118315402255 ASR_UPC-ASSY"/>
    <n v="10"/>
    <m/>
    <n v="10"/>
    <n v="10"/>
    <n v="141299"/>
    <m/>
    <x v="0"/>
    <m/>
    <m/>
    <n v="0"/>
    <n v="0"/>
    <x v="0"/>
    <n v="1412990"/>
    <n v="0"/>
    <n v="1412990"/>
    <x v="0"/>
    <m/>
    <n v="1412990"/>
    <m/>
    <m/>
    <s v="N/A"/>
    <s v="N/A"/>
    <s v="N/A"/>
    <s v="N/A"/>
    <s v="N/A"/>
    <s v="N/A"/>
  </r>
  <r>
    <n v="4000595564"/>
    <d v="2026-01-23T00:00:00"/>
    <x v="0"/>
    <d v="2026-07-09T00:00:00"/>
    <e v="#REF!"/>
    <e v="#REF!"/>
    <s v="Public"/>
    <e v="#REF!"/>
    <e v="#REF!"/>
    <n v="24"/>
    <s v="TK"/>
    <s v="NEW"/>
    <s v="ZPSU252600281"/>
    <n v="0"/>
    <n v="3"/>
    <m/>
    <m/>
    <s v="DOMESTIC"/>
    <s v="BEL"/>
    <x v="2"/>
    <x v="1"/>
    <s v="118315403710 ASR_MSG_ASSY......04"/>
    <n v="10"/>
    <m/>
    <n v="10"/>
    <n v="10"/>
    <n v="307987"/>
    <m/>
    <x v="0"/>
    <m/>
    <m/>
    <n v="0"/>
    <n v="0"/>
    <x v="0"/>
    <n v="3079870"/>
    <n v="0"/>
    <n v="3079870"/>
    <x v="0"/>
    <m/>
    <n v="3079870"/>
    <m/>
    <m/>
    <s v="N/A"/>
    <s v="N/A"/>
    <s v="N/A"/>
    <s v="N/A"/>
    <s v="N/A"/>
    <s v="N/A"/>
  </r>
  <r>
    <n v="4000582041"/>
    <d v="2026-01-19T00:00:00"/>
    <x v="0"/>
    <d v="2026-04-27T00:00:00"/>
    <e v="#REF!"/>
    <s v="DELIVERED"/>
    <s v="Public"/>
    <e v="#REF!"/>
    <e v="#REF!"/>
    <n v="14"/>
    <s v="TK"/>
    <s v="NEW"/>
    <s v="ZPSU252600282"/>
    <n v="0"/>
    <n v="3"/>
    <s v="ZFG00002923"/>
    <n v="26100016"/>
    <s v="DOMESTIC"/>
    <s v="BEL"/>
    <x v="8"/>
    <x v="1"/>
    <s v="112361555738 SERVO CONTROLLER JTAG PCB"/>
    <n v="4"/>
    <n v="4"/>
    <n v="0"/>
    <n v="0"/>
    <n v="21005"/>
    <m/>
    <x v="4"/>
    <d v="2026-04-13T00:00:00"/>
    <s v="ZBSID2627-0041"/>
    <n v="84020"/>
    <n v="0"/>
    <x v="127"/>
    <n v="0"/>
    <n v="0"/>
    <n v="0"/>
    <x v="1"/>
    <s v="DELIVERED"/>
    <n v="84020"/>
    <s v="LINE_01"/>
    <s v="YES"/>
    <s v="N/A"/>
    <s v="N/A"/>
    <s v="N/A"/>
    <s v="N/A"/>
    <s v="N/A"/>
    <s v="N/A"/>
  </r>
  <r>
    <n v="4000582041"/>
    <d v="2026-01-19T00:00:00"/>
    <x v="0"/>
    <d v="2026-04-27T00:00:00"/>
    <e v="#REF!"/>
    <s v="DELIVERED"/>
    <s v="Public"/>
    <e v="#REF!"/>
    <e v="#REF!"/>
    <n v="14"/>
    <s v="TK"/>
    <s v="NEW"/>
    <s v="ZPSU252600283"/>
    <n v="0"/>
    <n v="3"/>
    <s v="ZFG00002920"/>
    <n v="2610016"/>
    <s v="DOMESTIC"/>
    <s v="BEL"/>
    <x v="8"/>
    <x v="1"/>
    <s v="112361555835 SERVO CONTROLLER TEST JIG PCB"/>
    <n v="2"/>
    <n v="2"/>
    <n v="0"/>
    <n v="0"/>
    <n v="75765"/>
    <m/>
    <x v="4"/>
    <d v="2026-04-28T00:00:00"/>
    <s v="ZBSID2627-0098"/>
    <n v="151530"/>
    <n v="0"/>
    <x v="128"/>
    <n v="0"/>
    <n v="0"/>
    <n v="0"/>
    <x v="1"/>
    <s v="DELIVERED"/>
    <n v="151530"/>
    <s v="LINE_01"/>
    <m/>
    <s v="N/A"/>
    <s v="N/A"/>
    <s v="N/A"/>
    <s v="N/A"/>
    <s v="N/A"/>
    <s v="N/A"/>
  </r>
  <r>
    <n v="4300035895"/>
    <d v="2026-01-23T00:00:00"/>
    <x v="0"/>
    <d v="2026-02-27T00:00:00"/>
    <e v="#REF!"/>
    <e v="#REF!"/>
    <s v="Public"/>
    <e v="#REF!"/>
    <e v="#REF!"/>
    <n v="5"/>
    <s v="JW"/>
    <s v="NEW"/>
    <s v="ZPSU252600287"/>
    <n v="0"/>
    <n v="3"/>
    <m/>
    <m/>
    <s v="DOMESTIC"/>
    <s v="BEL"/>
    <x v="21"/>
    <x v="1"/>
    <s v="112311305373 S.P CARD ASSY 20"/>
    <n v="8"/>
    <m/>
    <n v="8"/>
    <n v="8"/>
    <n v="10623"/>
    <m/>
    <x v="0"/>
    <m/>
    <m/>
    <n v="0"/>
    <n v="0"/>
    <x v="0"/>
    <n v="84984"/>
    <n v="0"/>
    <n v="84984"/>
    <x v="0"/>
    <m/>
    <n v="84984"/>
    <m/>
    <m/>
    <s v="N/A"/>
    <s v="N/A"/>
    <s v="N/A"/>
    <s v="N/A"/>
    <s v="N/A"/>
    <s v="N/A"/>
  </r>
  <r>
    <n v="4000593557"/>
    <d v="2026-01-27T00:00:00"/>
    <x v="0"/>
    <d v="2026-12-01T00:00:00"/>
    <e v="#REF!"/>
    <e v="#REF!"/>
    <s v="Public"/>
    <e v="#REF!"/>
    <e v="#REF!"/>
    <n v="44"/>
    <s v="TK"/>
    <s v="NEW"/>
    <s v="ZPSU252600284"/>
    <n v="0"/>
    <n v="3"/>
    <m/>
    <m/>
    <s v="DOMESTIC"/>
    <s v="BEL"/>
    <x v="2"/>
    <x v="1"/>
    <s v="110005709269 Integrated SP-ASR 05"/>
    <n v="10"/>
    <m/>
    <n v="10"/>
    <n v="10"/>
    <n v="743729"/>
    <m/>
    <x v="0"/>
    <m/>
    <m/>
    <n v="0"/>
    <n v="0"/>
    <x v="0"/>
    <n v="7437290"/>
    <n v="0"/>
    <n v="7437290"/>
    <x v="0"/>
    <m/>
    <n v="7437290"/>
    <m/>
    <m/>
    <s v="N/A"/>
    <s v="N/A"/>
    <s v="N/A"/>
    <s v="N/A"/>
    <s v="N/A"/>
    <s v="N/A"/>
  </r>
  <r>
    <n v="4300035918"/>
    <d v="2026-01-27T00:00:00"/>
    <x v="0"/>
    <d v="2026-03-03T00:00:00"/>
    <e v="#REF!"/>
    <s v="DELIVERED"/>
    <s v="Public"/>
    <e v="#REF!"/>
    <e v="#REF!"/>
    <n v="5"/>
    <s v="JW"/>
    <s v="NEW"/>
    <s v="ZPSU252600285"/>
    <n v="0"/>
    <n v="3"/>
    <s v="SERVICE"/>
    <n v="25100884"/>
    <s v="DOMESTIC"/>
    <s v="BEL"/>
    <x v="21"/>
    <x v="1"/>
    <s v="112319384988 OTRM GROUP CONTROLLER PCBASSEMBLY 02"/>
    <n v="2"/>
    <n v="2"/>
    <n v="0"/>
    <n v="0"/>
    <n v="7608"/>
    <m/>
    <x v="4"/>
    <d v="2026-04-16T00:00:00"/>
    <s v="ZBSID2627-0051"/>
    <n v="15216"/>
    <n v="0"/>
    <x v="129"/>
    <n v="0"/>
    <n v="0"/>
    <n v="0"/>
    <x v="1"/>
    <s v="DELIVERED"/>
    <n v="15216"/>
    <s v="LINE_02"/>
    <s v="YES"/>
    <s v="N/A"/>
    <s v="N/A"/>
    <s v="N/A"/>
    <s v="N/A"/>
    <s v="N/A"/>
    <s v="N/A"/>
  </r>
  <r>
    <s v="CTI/ASM/PO/446/25-26"/>
    <d v="2026-01-30T00:00:00"/>
    <x v="0"/>
    <d v="2026-03-06T00:00:00"/>
    <e v="#REF!"/>
    <s v="DELIVERED"/>
    <s v="Private"/>
    <e v="#REF!"/>
    <e v="#REF!"/>
    <n v="5"/>
    <s v="COMP/ASSY"/>
    <s v="REPEAT"/>
    <s v="ZPJ252601424"/>
    <n v="0"/>
    <n v="3"/>
    <s v="ZFG00002873"/>
    <n v="25201448"/>
    <s v="DOMESTIC"/>
    <s v="CORNET"/>
    <x v="52"/>
    <x v="0"/>
    <s v="C21010A - ESM POPULATED PCB"/>
    <n v="20"/>
    <n v="18"/>
    <n v="2"/>
    <n v="0"/>
    <n v="55895.3"/>
    <m/>
    <x v="1"/>
    <d v="2026-05-20T00:00:00"/>
    <s v="ZKSID2627-0177"/>
    <n v="1006115.4"/>
    <n v="0"/>
    <x v="130"/>
    <n v="0"/>
    <n v="0"/>
    <n v="0"/>
    <x v="1"/>
    <s v="DELIVERED"/>
    <n v="1006115.4"/>
    <s v="LINE_01"/>
    <s v="YES"/>
    <s v="N/A"/>
    <s v="N/A"/>
    <s v="N/A"/>
    <s v="N/A"/>
    <s v="N/A"/>
    <s v="N/A"/>
  </r>
  <r>
    <s v="CTI/ASM/PO/446/25-26"/>
    <d v="2026-01-30T00:00:00"/>
    <x v="0"/>
    <d v="2026-03-06T00:00:00"/>
    <e v="#REF!"/>
    <s v="DELIVERED"/>
    <s v="Private"/>
    <e v="#REF!"/>
    <e v="#REF!"/>
    <n v="5"/>
    <s v="COMP/ASSY"/>
    <s v="REPEAT"/>
    <s v="ZPJ252601424"/>
    <n v="0"/>
    <n v="3"/>
    <s v="ZFG00002873"/>
    <n v="25201448"/>
    <s v="DOMESTIC"/>
    <s v="CORNET"/>
    <x v="52"/>
    <x v="0"/>
    <s v="C21010A - ESM POPULATED PCB"/>
    <n v="2"/>
    <n v="2"/>
    <n v="0"/>
    <n v="0"/>
    <n v="55895.3"/>
    <m/>
    <x v="2"/>
    <d v="2026-06-10T00:00:00"/>
    <s v="ZKSID2627-0259"/>
    <n v="111790.6"/>
    <n v="0"/>
    <x v="131"/>
    <n v="0"/>
    <n v="0"/>
    <n v="0"/>
    <x v="1"/>
    <s v="DELIVERED"/>
    <n v="111790.6"/>
    <s v="LINE_01"/>
    <s v="YES"/>
    <s v="N/A"/>
    <s v="N/A"/>
    <s v="N/A"/>
    <s v="N/A"/>
    <s v="N/A"/>
    <s v="N/A"/>
  </r>
  <r>
    <n v="1102500171"/>
    <d v="2026-02-02T00:00:00"/>
    <x v="0"/>
    <d v="2026-02-11T00:00:00"/>
    <e v="#REF!"/>
    <s v="DELIVERED"/>
    <s v="Private"/>
    <e v="#REF!"/>
    <e v="#REF!"/>
    <n v="1.3"/>
    <s v="JW"/>
    <s v="NEW"/>
    <s v="ZPJ252601438"/>
    <n v="1"/>
    <n v="1"/>
    <s v="SERVICE"/>
    <n v="25201200"/>
    <s v="DOMESTIC"/>
    <s v="TEJAS"/>
    <x v="17"/>
    <x v="6"/>
    <s v="PCB ASSEMBLY SUPPORT FOR 613-PCA000012#L"/>
    <n v="4"/>
    <n v="1"/>
    <n v="3"/>
    <n v="0"/>
    <n v="23584"/>
    <m/>
    <x v="4"/>
    <d v="2026-04-06T00:00:00"/>
    <s v="ZKSID2627-0020"/>
    <n v="23584"/>
    <n v="0"/>
    <x v="132"/>
    <n v="0"/>
    <n v="0"/>
    <n v="0"/>
    <x v="1"/>
    <s v="DELIVERED"/>
    <n v="23584"/>
    <s v="LINE_02"/>
    <s v="YES"/>
    <s v="N/A"/>
    <s v="N/A"/>
    <s v="N/A"/>
    <s v="N/A"/>
    <s v="N/A"/>
    <s v="N/A"/>
  </r>
  <r>
    <n v="1102500171"/>
    <d v="2026-02-02T00:00:00"/>
    <x v="0"/>
    <d v="2026-02-11T00:00:00"/>
    <e v="#REF!"/>
    <s v="DELIVERED"/>
    <s v="Private"/>
    <e v="#REF!"/>
    <e v="#REF!"/>
    <n v="1.3"/>
    <s v="JW"/>
    <s v="NEW"/>
    <s v="ZPJ252601439"/>
    <n v="1"/>
    <n v="1"/>
    <s v="SERVICE"/>
    <n v="25201200"/>
    <s v="DOMESTIC"/>
    <s v="TEJAS"/>
    <x v="17"/>
    <x v="6"/>
    <s v="PCB ASSEMBLY SUPPORT FOR 613-PCA000013#L "/>
    <n v="4"/>
    <n v="1"/>
    <n v="3"/>
    <n v="0"/>
    <n v="23584"/>
    <m/>
    <x v="4"/>
    <d v="2026-04-06T00:00:00"/>
    <s v="ZKSID2627-0020"/>
    <n v="23584"/>
    <n v="0"/>
    <x v="132"/>
    <n v="0"/>
    <n v="0"/>
    <n v="0"/>
    <x v="1"/>
    <s v="DELIVERED"/>
    <n v="23584"/>
    <s v="LINE_02"/>
    <s v="YES"/>
    <s v="N/A"/>
    <s v="N/A"/>
    <s v="N/A"/>
    <s v="N/A"/>
    <s v="N/A"/>
    <s v="N/A"/>
  </r>
  <r>
    <n v="4300035560"/>
    <d v="2025-11-06T00:00:00"/>
    <x v="0"/>
    <d v="2026-03-26T00:00:00"/>
    <e v="#REF!"/>
    <e v="#REF!"/>
    <s v="Public"/>
    <e v="#REF!"/>
    <e v="#REF!"/>
    <n v="7.5"/>
    <s v="COMP/ASSY"/>
    <s v="NEW"/>
    <s v="ZPSU252600288"/>
    <n v="0"/>
    <n v="3"/>
    <m/>
    <m/>
    <s v="DOMESTIC"/>
    <s v="BEL"/>
    <x v="4"/>
    <x v="1"/>
    <s v="111010407236 BUS COUPLER ASSY 02"/>
    <n v="15"/>
    <m/>
    <n v="15"/>
    <n v="15"/>
    <n v="72621"/>
    <m/>
    <x v="0"/>
    <m/>
    <m/>
    <n v="0"/>
    <n v="0"/>
    <x v="0"/>
    <n v="1089315"/>
    <n v="0"/>
    <n v="1089315"/>
    <x v="0"/>
    <m/>
    <n v="1089315"/>
    <m/>
    <m/>
    <s v="N/A"/>
    <s v="N/A"/>
    <s v="N/A"/>
    <s v="N/A"/>
    <s v="N/A"/>
    <s v="N/A"/>
  </r>
  <r>
    <n v="4300035560"/>
    <d v="2025-11-06T00:00:00"/>
    <x v="0"/>
    <d v="2026-03-26T00:00:00"/>
    <e v="#REF!"/>
    <e v="#REF!"/>
    <s v="Public"/>
    <e v="#REF!"/>
    <e v="#REF!"/>
    <n v="7.5"/>
    <s v="COMP/ASSY"/>
    <s v="NEW"/>
    <s v="ZPSU252600289"/>
    <n v="0"/>
    <n v="3"/>
    <m/>
    <m/>
    <s v="DOMESTIC"/>
    <s v="BEL"/>
    <x v="4"/>
    <x v="1"/>
    <s v="111010471450 BUS COUPLER MODULE 02"/>
    <n v="31"/>
    <m/>
    <n v="31"/>
    <n v="31"/>
    <n v="39182"/>
    <m/>
    <x v="0"/>
    <m/>
    <m/>
    <n v="0"/>
    <n v="0"/>
    <x v="0"/>
    <n v="1214642"/>
    <n v="0"/>
    <n v="1214642"/>
    <x v="0"/>
    <m/>
    <n v="1214642"/>
    <m/>
    <m/>
    <s v="N/A"/>
    <s v="N/A"/>
    <s v="N/A"/>
    <s v="N/A"/>
    <s v="N/A"/>
    <s v="N/A"/>
  </r>
  <r>
    <n v="1102500166"/>
    <d v="2026-02-02T00:00:00"/>
    <x v="0"/>
    <d v="2026-02-11T00:00:00"/>
    <e v="#REF!"/>
    <s v="DELIVERED"/>
    <s v="Private"/>
    <e v="#REF!"/>
    <e v="#REF!"/>
    <n v="1.3"/>
    <s v="JW"/>
    <s v="NEW"/>
    <s v="ZPJ252601440"/>
    <n v="1"/>
    <n v="1"/>
    <s v="SERVICE"/>
    <n v="25201230"/>
    <s v="DOMESTIC"/>
    <s v="TEJAS"/>
    <x v="17"/>
    <x v="6"/>
    <s v="PCB ASSEMBLY SUPPORT FOR 655-PCA000012#L "/>
    <n v="10"/>
    <n v="9"/>
    <n v="1"/>
    <n v="0"/>
    <n v="23507.47"/>
    <m/>
    <x v="4"/>
    <d v="2026-04-13T00:00:00"/>
    <s v="ZKSID2627-0038"/>
    <n v="211567.23"/>
    <n v="0"/>
    <x v="133"/>
    <n v="0"/>
    <n v="0"/>
    <n v="0"/>
    <x v="1"/>
    <s v="DELIVERED"/>
    <n v="211567.23"/>
    <s v="LINE_01"/>
    <s v="YES"/>
    <s v="YES"/>
    <s v="YES"/>
    <s v="NO"/>
    <s v="NO"/>
    <s v="NO"/>
    <s v="NO"/>
  </r>
  <r>
    <n v="4000577106"/>
    <d v="2026-01-31T00:00:00"/>
    <x v="0"/>
    <d v="2026-10-10T00:00:00"/>
    <e v="#REF!"/>
    <e v="#REF!"/>
    <s v="Public"/>
    <e v="#REF!"/>
    <e v="#REF!"/>
    <n v="36"/>
    <s v="TK"/>
    <s v="NEW"/>
    <s v="ZPSU252600295"/>
    <n v="0"/>
    <n v="3"/>
    <m/>
    <m/>
    <s v="DOMESTIC"/>
    <s v="BEL"/>
    <x v="3"/>
    <x v="1"/>
    <s v="175330200189 CU POWER SUPPLY PCB 03"/>
    <n v="5"/>
    <m/>
    <n v="5"/>
    <n v="5"/>
    <n v="54620"/>
    <m/>
    <x v="0"/>
    <m/>
    <m/>
    <n v="0"/>
    <n v="0"/>
    <x v="0"/>
    <n v="273100"/>
    <n v="0"/>
    <n v="273100"/>
    <x v="0"/>
    <m/>
    <n v="273100"/>
    <m/>
    <m/>
    <s v="N/A"/>
    <s v="N/A"/>
    <s v="N/A"/>
    <s v="N/A"/>
    <s v="N/A"/>
    <s v="N/A"/>
  </r>
  <r>
    <n v="4000577106"/>
    <d v="2026-01-31T00:00:00"/>
    <x v="0"/>
    <d v="2026-10-10T00:00:00"/>
    <e v="#REF!"/>
    <e v="#REF!"/>
    <s v="Public"/>
    <e v="#REF!"/>
    <e v="#REF!"/>
    <n v="36"/>
    <s v="TK"/>
    <s v="NEW"/>
    <s v="ZPSU252600295"/>
    <n v="0"/>
    <n v="3"/>
    <m/>
    <m/>
    <s v="DOMESTIC"/>
    <s v="BEL"/>
    <x v="3"/>
    <x v="1"/>
    <s v="175330200189 CU POWER SUPPLY PCB 03"/>
    <n v="174"/>
    <m/>
    <n v="174"/>
    <n v="174"/>
    <n v="54620"/>
    <m/>
    <x v="0"/>
    <m/>
    <m/>
    <n v="0"/>
    <n v="0"/>
    <x v="0"/>
    <n v="9503880"/>
    <n v="0"/>
    <n v="9503880"/>
    <x v="0"/>
    <m/>
    <n v="9503880"/>
    <m/>
    <m/>
    <s v="N/A"/>
    <s v="N/A"/>
    <s v="N/A"/>
    <s v="N/A"/>
    <s v="N/A"/>
    <s v="N/A"/>
  </r>
  <r>
    <n v="4300035941"/>
    <d v="2026-01-31T00:00:00"/>
    <x v="0"/>
    <d v="2026-10-12T00:00:00"/>
    <e v="#REF!"/>
    <e v="#REF!"/>
    <s v="Public"/>
    <e v="#REF!"/>
    <e v="#REF!"/>
    <n v="36"/>
    <s v="TK"/>
    <s v="NEW"/>
    <s v="ZPSU252600296"/>
    <n v="0"/>
    <n v="3"/>
    <m/>
    <m/>
    <s v="DOMESTIC"/>
    <s v="BEL"/>
    <x v="3"/>
    <x v="1"/>
    <s v="175302203758 CMU PROCESSOR PCB(FH155) 13"/>
    <n v="2"/>
    <m/>
    <n v="2"/>
    <n v="2"/>
    <n v="23648"/>
    <m/>
    <x v="0"/>
    <m/>
    <m/>
    <n v="0"/>
    <n v="0"/>
    <x v="0"/>
    <n v="47296"/>
    <n v="0"/>
    <n v="47296"/>
    <x v="0"/>
    <m/>
    <n v="47296"/>
    <m/>
    <m/>
    <s v="N/A"/>
    <s v="N/A"/>
    <s v="N/A"/>
    <s v="N/A"/>
    <s v="N/A"/>
    <s v="N/A"/>
  </r>
  <r>
    <n v="4300035941"/>
    <d v="2026-01-31T00:00:00"/>
    <x v="0"/>
    <d v="2026-10-12T00:00:00"/>
    <e v="#REF!"/>
    <e v="#REF!"/>
    <s v="Public"/>
    <e v="#REF!"/>
    <e v="#REF!"/>
    <n v="36"/>
    <s v="TK"/>
    <s v="NEW"/>
    <s v="ZPSU252600296"/>
    <n v="0"/>
    <n v="3"/>
    <m/>
    <m/>
    <s v="DOMESTIC"/>
    <s v="BEL"/>
    <x v="3"/>
    <x v="1"/>
    <s v="175302203758 CMU PROCESSOR PCB(FH155) 13"/>
    <n v="388"/>
    <m/>
    <n v="388"/>
    <n v="388"/>
    <n v="23648"/>
    <m/>
    <x v="0"/>
    <m/>
    <m/>
    <n v="0"/>
    <n v="0"/>
    <x v="0"/>
    <n v="9175424"/>
    <n v="0"/>
    <n v="9175424"/>
    <x v="0"/>
    <m/>
    <n v="9175424"/>
    <m/>
    <m/>
    <s v="N/A"/>
    <s v="N/A"/>
    <s v="N/A"/>
    <s v="N/A"/>
    <s v="N/A"/>
    <s v="N/A"/>
  </r>
  <r>
    <n v="4300035941"/>
    <d v="2026-01-31T00:00:00"/>
    <x v="0"/>
    <d v="2026-10-12T00:00:00"/>
    <e v="#REF!"/>
    <e v="#REF!"/>
    <s v="Public"/>
    <e v="#REF!"/>
    <e v="#REF!"/>
    <n v="36"/>
    <s v="TK"/>
    <s v="NEW"/>
    <s v="ZPSU252600297"/>
    <n v="0"/>
    <n v="3"/>
    <m/>
    <m/>
    <s v="DOMESTIC"/>
    <s v="BEL"/>
    <x v="3"/>
    <x v="1"/>
    <s v="175335200442 CU INTERFACE PCB 13"/>
    <n v="2"/>
    <m/>
    <n v="2"/>
    <n v="2"/>
    <n v="19771"/>
    <m/>
    <x v="0"/>
    <m/>
    <m/>
    <n v="0"/>
    <n v="0"/>
    <x v="0"/>
    <n v="39542"/>
    <n v="0"/>
    <n v="39542"/>
    <x v="0"/>
    <m/>
    <n v="39542"/>
    <m/>
    <m/>
    <s v="N/A"/>
    <s v="N/A"/>
    <s v="N/A"/>
    <s v="N/A"/>
    <s v="N/A"/>
    <s v="N/A"/>
  </r>
  <r>
    <n v="4300035941"/>
    <d v="2026-01-31T00:00:00"/>
    <x v="0"/>
    <d v="2026-10-12T00:00:00"/>
    <e v="#REF!"/>
    <e v="#REF!"/>
    <s v="Public"/>
    <e v="#REF!"/>
    <e v="#REF!"/>
    <n v="36"/>
    <s v="TK"/>
    <s v="NEW"/>
    <s v="ZPSU252600297"/>
    <n v="0"/>
    <n v="3"/>
    <m/>
    <m/>
    <s v="DOMESTIC"/>
    <s v="BEL"/>
    <x v="3"/>
    <x v="1"/>
    <s v="175335200442 CU INTERFACE PCB 13"/>
    <n v="123"/>
    <m/>
    <n v="123"/>
    <n v="123"/>
    <n v="19771"/>
    <m/>
    <x v="0"/>
    <m/>
    <m/>
    <n v="0"/>
    <n v="0"/>
    <x v="0"/>
    <n v="2431833"/>
    <n v="0"/>
    <n v="2431833"/>
    <x v="0"/>
    <m/>
    <n v="2431833"/>
    <m/>
    <m/>
    <s v="N/A"/>
    <s v="N/A"/>
    <s v="N/A"/>
    <s v="N/A"/>
    <s v="N/A"/>
    <s v="N/A"/>
  </r>
  <r>
    <n v="2626350001"/>
    <d v="2026-02-02T00:00:00"/>
    <x v="5"/>
    <d v="2026-03-30T00:00:00"/>
    <e v="#REF!"/>
    <e v="#REF!"/>
    <s v="Private"/>
    <e v="#REF!"/>
    <e v="#REF!"/>
    <n v="8"/>
    <s v="TK/CH"/>
    <s v="REPEAT"/>
    <s v="ZPMW252600126"/>
    <n v="0"/>
    <n v="3"/>
    <m/>
    <m/>
    <s v="EXPORT"/>
    <s v="NIPPON"/>
    <x v="53"/>
    <x v="0"/>
    <s v="21B109402_R2 CM20 MODILE"/>
    <n v="250"/>
    <m/>
    <n v="250"/>
    <n v="250"/>
    <m/>
    <n v="109.42"/>
    <x v="0"/>
    <m/>
    <m/>
    <n v="0"/>
    <n v="0"/>
    <x v="0"/>
    <n v="0"/>
    <n v="2352530"/>
    <n v="2352530"/>
    <x v="2"/>
    <s v="PTH-inprocess"/>
    <n v="2352530"/>
    <s v="LINE_02"/>
    <s v="YES"/>
    <s v="N/A"/>
    <s v="N/A"/>
    <s v="N/A"/>
    <s v="N/A"/>
    <s v="N/A"/>
    <s v="N/A"/>
  </r>
  <r>
    <n v="2626350001"/>
    <d v="2026-02-02T00:00:00"/>
    <x v="5"/>
    <d v="2026-03-02T00:00:00"/>
    <e v="#REF!"/>
    <e v="#REF!"/>
    <s v="Private"/>
    <e v="#REF!"/>
    <e v="#REF!"/>
    <n v="4"/>
    <s v="CH"/>
    <s v="REPEAT"/>
    <s v="ZPMW252600127"/>
    <n v="0"/>
    <n v="3"/>
    <m/>
    <m/>
    <s v="EXPORT"/>
    <s v="NIPPON"/>
    <x v="53"/>
    <x v="0"/>
    <s v="21R210501_R1 TRIGGER SWITCH HARNESS ASSEMBLY"/>
    <n v="250"/>
    <m/>
    <n v="250"/>
    <n v="250"/>
    <m/>
    <n v="2.57"/>
    <x v="0"/>
    <m/>
    <m/>
    <n v="0"/>
    <n v="0"/>
    <x v="0"/>
    <n v="0"/>
    <n v="55255"/>
    <n v="55255"/>
    <x v="0"/>
    <m/>
    <n v="55255"/>
    <m/>
    <m/>
    <s v="N/A"/>
    <s v="N/A"/>
    <s v="N/A"/>
    <s v="N/A"/>
    <s v="N/A"/>
    <s v="N/A"/>
  </r>
  <r>
    <n v="2626350001"/>
    <d v="2026-02-02T00:00:00"/>
    <x v="5"/>
    <d v="2026-03-02T00:00:00"/>
    <e v="#REF!"/>
    <e v="#REF!"/>
    <s v="Private"/>
    <e v="#REF!"/>
    <e v="#REF!"/>
    <n v="4"/>
    <s v="CH"/>
    <s v="REPEAT"/>
    <s v="ZPMW252600128"/>
    <n v="0"/>
    <n v="3"/>
    <m/>
    <m/>
    <s v="EXPORT"/>
    <s v="NIPPON"/>
    <x v="53"/>
    <x v="0"/>
    <s v="21B109405_R1 CABLE FLEX ASM BARCODE/CM20"/>
    <n v="250"/>
    <m/>
    <n v="250"/>
    <n v="250"/>
    <m/>
    <n v="0.62"/>
    <x v="0"/>
    <m/>
    <m/>
    <n v="0"/>
    <n v="0"/>
    <x v="0"/>
    <n v="0"/>
    <n v="13330"/>
    <n v="13330"/>
    <x v="0"/>
    <m/>
    <n v="13330"/>
    <m/>
    <m/>
    <s v="N/A"/>
    <s v="N/A"/>
    <s v="N/A"/>
    <s v="N/A"/>
    <s v="N/A"/>
    <s v="N/A"/>
  </r>
  <r>
    <n v="2626350001"/>
    <d v="2026-02-02T00:00:00"/>
    <x v="5"/>
    <d v="2026-03-02T00:00:00"/>
    <e v="#REF!"/>
    <e v="#REF!"/>
    <s v="Private"/>
    <e v="#REF!"/>
    <e v="#REF!"/>
    <n v="4"/>
    <s v="CH"/>
    <s v="REPEAT"/>
    <s v="ZPMW252600129"/>
    <n v="0"/>
    <n v="3"/>
    <m/>
    <m/>
    <s v="EXPORT"/>
    <s v="NIPPON"/>
    <x v="53"/>
    <x v="0"/>
    <s v="21C106503_R1 HEAD LIGHT ASSEMBLY BB30"/>
    <n v="250"/>
    <m/>
    <n v="250"/>
    <n v="250"/>
    <m/>
    <n v="1.02"/>
    <x v="0"/>
    <m/>
    <m/>
    <n v="0"/>
    <n v="0"/>
    <x v="0"/>
    <n v="0"/>
    <n v="21930"/>
    <n v="21930"/>
    <x v="0"/>
    <m/>
    <n v="21930"/>
    <m/>
    <m/>
    <s v="N/A"/>
    <s v="N/A"/>
    <s v="N/A"/>
    <s v="N/A"/>
    <s v="N/A"/>
    <s v="N/A"/>
  </r>
  <r>
    <n v="2626350001"/>
    <d v="2026-02-02T00:00:00"/>
    <x v="5"/>
    <d v="2026-04-06T00:00:00"/>
    <e v="#REF!"/>
    <e v="#REF!"/>
    <s v="Private"/>
    <e v="#REF!"/>
    <e v="#REF!"/>
    <n v="9"/>
    <s v="TK/CH"/>
    <s v="REPEAT"/>
    <s v="ZPMW252600130"/>
    <n v="0"/>
    <n v="3"/>
    <m/>
    <m/>
    <s v="EXPORT"/>
    <s v="NIPPON"/>
    <x v="53"/>
    <x v="0"/>
    <s v="21B109701_R1 LOAD CELL BOARD CABLE ASM"/>
    <n v="250"/>
    <m/>
    <n v="250"/>
    <n v="250"/>
    <m/>
    <n v="22.28"/>
    <x v="0"/>
    <m/>
    <m/>
    <n v="0"/>
    <n v="0"/>
    <x v="0"/>
    <n v="0"/>
    <n v="479020"/>
    <n v="479020"/>
    <x v="2"/>
    <s v="PTH-inprocess"/>
    <n v="479020"/>
    <s v="LINE_02"/>
    <s v="YES"/>
    <s v="N/A"/>
    <s v="N/A"/>
    <s v="N/A"/>
    <s v="N/A"/>
    <s v="N/A"/>
    <s v="N/A"/>
  </r>
  <r>
    <n v="2626350001"/>
    <d v="2026-02-02T00:00:00"/>
    <x v="5"/>
    <d v="2026-03-02T00:00:00"/>
    <e v="#REF!"/>
    <e v="#REF!"/>
    <s v="Private"/>
    <e v="#REF!"/>
    <e v="#REF!"/>
    <n v="5"/>
    <s v="TK/CH"/>
    <s v="REPEAT"/>
    <s v="ZPMW252600131"/>
    <n v="0"/>
    <n v="3"/>
    <m/>
    <m/>
    <s v="EXPORT"/>
    <s v="NIPPON"/>
    <x v="53"/>
    <x v="0"/>
    <s v="21B109804_R2 ADD LED AND SPEAKER ASSY"/>
    <n v="250"/>
    <m/>
    <n v="250"/>
    <n v="250"/>
    <m/>
    <n v="11.12"/>
    <x v="0"/>
    <m/>
    <m/>
    <n v="0"/>
    <n v="0"/>
    <x v="0"/>
    <n v="0"/>
    <n v="239080"/>
    <n v="239080"/>
    <x v="2"/>
    <s v="PTH-inprocess"/>
    <n v="239080"/>
    <s v="LINE_02"/>
    <s v="YES"/>
    <s v="N/A"/>
    <s v="N/A"/>
    <s v="N/A"/>
    <s v="N/A"/>
    <s v="N/A"/>
    <s v="N/A"/>
  </r>
  <r>
    <n v="2626350001"/>
    <d v="2026-02-02T00:00:00"/>
    <x v="5"/>
    <d v="2026-03-02T00:00:00"/>
    <e v="#REF!"/>
    <e v="#REF!"/>
    <s v="Private"/>
    <e v="#REF!"/>
    <e v="#REF!"/>
    <n v="4"/>
    <s v="CH"/>
    <s v="REPEAT"/>
    <s v="ZPMW252600132"/>
    <n v="0"/>
    <n v="3"/>
    <m/>
    <m/>
    <s v="EXPORT"/>
    <s v="NIPPON"/>
    <x v="53"/>
    <x v="0"/>
    <s v="_x000a_21C106505_R2 IM20 CABLE"/>
    <n v="250"/>
    <m/>
    <n v="250"/>
    <n v="250"/>
    <m/>
    <n v="8.01"/>
    <x v="0"/>
    <m/>
    <m/>
    <n v="0"/>
    <n v="0"/>
    <x v="0"/>
    <n v="0"/>
    <n v="172215"/>
    <n v="172215"/>
    <x v="0"/>
    <m/>
    <n v="172215"/>
    <m/>
    <m/>
    <s v="N/A"/>
    <s v="N/A"/>
    <s v="N/A"/>
    <s v="N/A"/>
    <s v="N/A"/>
    <s v="N/A"/>
  </r>
  <r>
    <n v="2626350001"/>
    <d v="2026-02-02T00:00:00"/>
    <x v="5"/>
    <d v="2026-03-02T00:00:00"/>
    <e v="#REF!"/>
    <e v="#REF!"/>
    <s v="Private"/>
    <e v="#REF!"/>
    <e v="#REF!"/>
    <n v="4"/>
    <s v="CH"/>
    <s v="REPEAT"/>
    <s v="ZPMW252600133"/>
    <n v="0"/>
    <n v="3"/>
    <m/>
    <m/>
    <s v="EXPORT"/>
    <s v="NIPPON"/>
    <x v="53"/>
    <x v="0"/>
    <s v="21B109404_R2 MOTOR HALL BOARD ASM"/>
    <n v="250"/>
    <m/>
    <n v="250"/>
    <n v="250"/>
    <m/>
    <n v="0.72"/>
    <x v="0"/>
    <m/>
    <m/>
    <n v="0"/>
    <n v="0"/>
    <x v="0"/>
    <n v="0"/>
    <n v="15480"/>
    <n v="15480"/>
    <x v="0"/>
    <m/>
    <n v="15480"/>
    <m/>
    <m/>
    <s v="N/A"/>
    <s v="N/A"/>
    <s v="N/A"/>
    <s v="N/A"/>
    <s v="N/A"/>
    <s v="N/A"/>
  </r>
  <r>
    <n v="2626350001"/>
    <d v="2026-02-02T00:00:00"/>
    <x v="5"/>
    <d v="2026-04-06T00:00:00"/>
    <e v="#REF!"/>
    <e v="#REF!"/>
    <s v="Private"/>
    <e v="#REF!"/>
    <e v="#REF!"/>
    <n v="9"/>
    <s v="TK/CH"/>
    <s v="REPEAT"/>
    <s v="ZPMW252600134"/>
    <n v="0"/>
    <n v="3"/>
    <m/>
    <m/>
    <s v="EXPORT"/>
    <s v="NIPPON"/>
    <x v="53"/>
    <x v="0"/>
    <s v="21R210610_R0 CRYSTALFONTZ DISPLAY ASM"/>
    <n v="250"/>
    <m/>
    <n v="250"/>
    <n v="250"/>
    <m/>
    <n v="50.34"/>
    <x v="0"/>
    <m/>
    <m/>
    <n v="0"/>
    <n v="0"/>
    <x v="0"/>
    <n v="0"/>
    <n v="1082310"/>
    <n v="1082310"/>
    <x v="2"/>
    <s v="PTH-inprocess"/>
    <n v="1082310"/>
    <s v="LINE_02"/>
    <s v="YES"/>
    <s v="N/A"/>
    <s v="N/A"/>
    <s v="N/A"/>
    <s v="N/A"/>
    <s v="N/A"/>
    <s v="N/A"/>
  </r>
  <r>
    <n v="2626350001"/>
    <d v="2026-02-02T00:00:00"/>
    <x v="5"/>
    <d v="2026-03-02T00:00:00"/>
    <e v="#REF!"/>
    <e v="#REF!"/>
    <s v="Private"/>
    <e v="#REF!"/>
    <e v="#REF!"/>
    <n v="4"/>
    <s v="TK"/>
    <s v="REPEAT"/>
    <s v="ZPMW252600135"/>
    <n v="0"/>
    <n v="3"/>
    <m/>
    <m/>
    <s v="EXPORT"/>
    <s v="NIPPON"/>
    <x v="53"/>
    <x v="0"/>
    <s v="21B109600_R2 IM20 MODULE ASSY"/>
    <n v="250"/>
    <m/>
    <n v="250"/>
    <n v="250"/>
    <m/>
    <n v="59"/>
    <x v="0"/>
    <m/>
    <m/>
    <n v="0"/>
    <n v="0"/>
    <x v="0"/>
    <n v="0"/>
    <n v="1268500"/>
    <n v="1268500"/>
    <x v="2"/>
    <s v="PTH-inprocess"/>
    <n v="1268500"/>
    <s v="LINE_01"/>
    <s v="YES"/>
    <s v="N/A"/>
    <s v="N/A"/>
    <s v="N/A"/>
    <s v="N/A"/>
    <s v="N/A"/>
    <s v="N/A"/>
  </r>
  <r>
    <n v="4000595255"/>
    <d v="2026-01-30T00:00:00"/>
    <x v="0"/>
    <d v="2026-06-05T00:00:00"/>
    <e v="#REF!"/>
    <e v="#REF!"/>
    <s v="Public"/>
    <e v="#REF!"/>
    <e v="#REF!"/>
    <n v="18"/>
    <s v="TK"/>
    <s v="NEW"/>
    <s v="ZPSU252600291"/>
    <n v="0"/>
    <n v="3"/>
    <m/>
    <m/>
    <s v="DOMESTIC"/>
    <s v="BEL"/>
    <x v="2"/>
    <x v="1"/>
    <s v="143032013286 MDA1 TX 06"/>
    <n v="10"/>
    <m/>
    <n v="10"/>
    <n v="10"/>
    <n v="10777"/>
    <m/>
    <x v="0"/>
    <m/>
    <m/>
    <n v="0"/>
    <n v="0"/>
    <x v="0"/>
    <n v="107770"/>
    <n v="0"/>
    <n v="107770"/>
    <x v="0"/>
    <m/>
    <n v="107770"/>
    <m/>
    <m/>
    <s v="N/A"/>
    <s v="N/A"/>
    <s v="N/A"/>
    <s v="N/A"/>
    <s v="N/A"/>
    <s v="N/A"/>
  </r>
  <r>
    <n v="4000595255"/>
    <d v="2026-01-30T00:00:00"/>
    <x v="0"/>
    <d v="2026-06-05T00:00:00"/>
    <e v="#REF!"/>
    <e v="#REF!"/>
    <s v="Public"/>
    <e v="#REF!"/>
    <e v="#REF!"/>
    <n v="18"/>
    <s v="TK"/>
    <s v="NEW"/>
    <s v="ZPSU252600292"/>
    <n v="0"/>
    <n v="3"/>
    <m/>
    <m/>
    <s v="DOMESTIC"/>
    <s v="BEL"/>
    <x v="2"/>
    <x v="1"/>
    <s v="143032013383 MDA2 TX 06"/>
    <n v="15"/>
    <m/>
    <n v="15"/>
    <n v="15"/>
    <n v="11733"/>
    <m/>
    <x v="0"/>
    <m/>
    <m/>
    <n v="0"/>
    <n v="0"/>
    <x v="0"/>
    <n v="175995"/>
    <n v="0"/>
    <n v="175995"/>
    <x v="0"/>
    <m/>
    <n v="175995"/>
    <m/>
    <m/>
    <s v="N/A"/>
    <s v="N/A"/>
    <s v="N/A"/>
    <s v="N/A"/>
    <s v="N/A"/>
    <s v="N/A"/>
  </r>
  <r>
    <n v="4000595255"/>
    <d v="2026-01-30T00:00:00"/>
    <x v="0"/>
    <d v="2026-06-05T00:00:00"/>
    <e v="#REF!"/>
    <e v="#REF!"/>
    <s v="Public"/>
    <e v="#REF!"/>
    <e v="#REF!"/>
    <n v="18"/>
    <s v="TK"/>
    <s v="NEW"/>
    <s v="ZPSU252600293"/>
    <n v="0"/>
    <n v="3"/>
    <m/>
    <m/>
    <s v="DOMESTIC"/>
    <s v="BEL"/>
    <x v="2"/>
    <x v="1"/>
    <s v="143032013480 MDB2 TX 06"/>
    <n v="15"/>
    <m/>
    <n v="15"/>
    <n v="15"/>
    <n v="8921"/>
    <m/>
    <x v="0"/>
    <m/>
    <m/>
    <n v="0"/>
    <n v="0"/>
    <x v="0"/>
    <n v="133815"/>
    <n v="0"/>
    <n v="133815"/>
    <x v="0"/>
    <m/>
    <n v="133815"/>
    <m/>
    <m/>
    <s v="N/A"/>
    <s v="N/A"/>
    <s v="N/A"/>
    <s v="N/A"/>
    <s v="N/A"/>
    <s v="N/A"/>
  </r>
  <r>
    <n v="4000588259"/>
    <d v="2025-12-22T00:00:00"/>
    <x v="0"/>
    <d v="2026-03-30T00:00:00"/>
    <e v="#REF!"/>
    <e v="#REF!"/>
    <s v="Public"/>
    <e v="#REF!"/>
    <e v="#REF!"/>
    <n v="6"/>
    <s v="TK"/>
    <s v="NEW"/>
    <s v="ZPSU252600294"/>
    <n v="0"/>
    <n v="3"/>
    <m/>
    <m/>
    <s v="DOMESTIC"/>
    <s v="BEL"/>
    <x v="5"/>
    <x v="1"/>
    <s v="170305145162 ENVB_Video Processing Board"/>
    <n v="5"/>
    <m/>
    <n v="5"/>
    <n v="5"/>
    <n v="210000"/>
    <m/>
    <x v="0"/>
    <m/>
    <m/>
    <n v="0"/>
    <n v="0"/>
    <x v="0"/>
    <n v="1050000"/>
    <n v="0"/>
    <n v="1050000"/>
    <x v="0"/>
    <m/>
    <n v="1050000"/>
    <m/>
    <m/>
    <s v="N/A"/>
    <s v="N/A"/>
    <s v="N/A"/>
    <s v="N/A"/>
    <s v="N/A"/>
    <s v="N/A"/>
  </r>
  <r>
    <s v="NA"/>
    <d v="2026-02-05T00:00:00"/>
    <x v="2"/>
    <d v="2026-02-19T00:00:00"/>
    <e v="#REF!"/>
    <e v="#REF!"/>
    <s v="Private"/>
    <e v="#REF!"/>
    <e v="#REF!"/>
    <n v="3"/>
    <s v="TK"/>
    <s v="NEW"/>
    <s v="ZPJ252600620"/>
    <n v="0"/>
    <n v="3"/>
    <m/>
    <m/>
    <s v="DOMESTIC"/>
    <s v="ZETTAONE"/>
    <x v="54"/>
    <x v="0"/>
    <s v="DEVICE INSTRUMENTAL VALIDATION OF CONCEPT AND VERIFY FEASIBILITY(C&amp;F)"/>
    <n v="1"/>
    <m/>
    <n v="1"/>
    <n v="1"/>
    <m/>
    <m/>
    <x v="0"/>
    <m/>
    <m/>
    <n v="0"/>
    <n v="0"/>
    <x v="0"/>
    <n v="0"/>
    <n v="0"/>
    <n v="0"/>
    <x v="0"/>
    <s v="ZOT Internal Project -We need not raise Invoice"/>
    <n v="0"/>
    <m/>
    <m/>
    <s v="N/A"/>
    <s v="N/A"/>
    <s v="N/A"/>
    <s v="N/A"/>
    <s v="N/A"/>
    <s v="N/A"/>
  </r>
  <r>
    <n v="1102500181"/>
    <d v="2026-02-06T00:00:00"/>
    <x v="0"/>
    <d v="2026-02-16T00:00:00"/>
    <e v="#REF!"/>
    <s v="DELIVERED"/>
    <s v="Private"/>
    <e v="#REF!"/>
    <e v="#REF!"/>
    <n v="1.5"/>
    <s v="JW"/>
    <s v="REPEAT"/>
    <s v="ZPJ252601447"/>
    <n v="1"/>
    <n v="1"/>
    <s v="SERVICE "/>
    <n v="26200005"/>
    <s v="DOMESTIC"/>
    <s v="TEJAS"/>
    <x v="17"/>
    <x v="6"/>
    <s v="PCB ASSEMBLY SUPPORT FOR 183-PCA000004#L REV1.2"/>
    <n v="12"/>
    <n v="5"/>
    <n v="7"/>
    <n v="0"/>
    <n v="8105"/>
    <m/>
    <x v="4"/>
    <d v="2026-04-02T00:00:00"/>
    <s v="ZKSID2627-0011"/>
    <n v="40525"/>
    <n v="0"/>
    <x v="134"/>
    <n v="0"/>
    <n v="0"/>
    <n v="0"/>
    <x v="1"/>
    <s v="DELIVERED"/>
    <n v="40525"/>
    <s v="LINE_02"/>
    <s v="YES"/>
    <s v="N/A"/>
    <s v="N/A"/>
    <s v="N/A"/>
    <s v="N/A"/>
    <s v="N/A"/>
    <s v="N/A"/>
  </r>
  <r>
    <n v="1102500181"/>
    <d v="2026-02-06T00:00:00"/>
    <x v="0"/>
    <d v="2026-02-16T00:00:00"/>
    <e v="#REF!"/>
    <e v="#REF!"/>
    <s v="Private"/>
    <e v="#REF!"/>
    <e v="#REF!"/>
    <n v="1.5"/>
    <s v="JW"/>
    <s v="REPEAT"/>
    <s v="ZPJ252601447"/>
    <n v="1"/>
    <n v="1"/>
    <s v="SERVICE "/>
    <n v="26200005"/>
    <s v="DOMESTIC"/>
    <s v="TEJAS"/>
    <x v="17"/>
    <x v="6"/>
    <s v="PCB ASSEMBLY SUPPORT FOR 183-PCA000004#L REV1.2"/>
    <n v="7"/>
    <m/>
    <n v="7"/>
    <n v="7"/>
    <n v="8105"/>
    <m/>
    <x v="0"/>
    <m/>
    <m/>
    <n v="0"/>
    <n v="0"/>
    <x v="0"/>
    <n v="56735"/>
    <n v="0"/>
    <n v="56735"/>
    <x v="0"/>
    <m/>
    <n v="56735"/>
    <m/>
    <m/>
    <s v="N/A"/>
    <s v="N/A"/>
    <s v="N/A"/>
    <s v="N/A"/>
    <s v="N/A"/>
    <s v="N/A"/>
  </r>
  <r>
    <n v="1162501747"/>
    <d v="2026-02-06T00:00:00"/>
    <x v="0"/>
    <d v="2026-02-16T00:00:00"/>
    <e v="#REF!"/>
    <s v="DELIVERED"/>
    <s v="Private"/>
    <e v="#REF!"/>
    <e v="#REF!"/>
    <n v="1.5"/>
    <s v="OTHERS"/>
    <s v="REPEAT"/>
    <s v="ZPJ252601447"/>
    <n v="1"/>
    <n v="1"/>
    <s v="SERVICE "/>
    <n v="25201418"/>
    <s v="DOMESTIC"/>
    <s v="TEJAS"/>
    <x v="17"/>
    <x v="6"/>
    <s v="NRE CHARGES FOR 183-PCA000004#L REV1.2"/>
    <n v="1"/>
    <n v="1"/>
    <n v="0"/>
    <n v="0"/>
    <n v="1400"/>
    <m/>
    <x v="4"/>
    <d v="2026-04-02T00:00:00"/>
    <s v="ZKSID2627-0010"/>
    <n v="1400"/>
    <n v="0"/>
    <x v="135"/>
    <n v="0"/>
    <n v="0"/>
    <n v="0"/>
    <x v="1"/>
    <s v="DELIVERED"/>
    <n v="1400"/>
    <s v="OTHERS"/>
    <s v="N/A"/>
    <s v="N/A"/>
    <s v="N/A"/>
    <s v="N/A"/>
    <s v="N/A"/>
    <s v="N/A"/>
    <s v="N/A"/>
  </r>
  <r>
    <n v="5400067319"/>
    <d v="2026-02-06T00:00:00"/>
    <x v="0"/>
    <m/>
    <e v="#REF!"/>
    <e v="#REF!"/>
    <s v="Public"/>
    <m/>
    <m/>
    <n v="2"/>
    <s v="OTHERS"/>
    <s v="NEW"/>
    <s v="ZPJ252600789"/>
    <n v="0"/>
    <n v="3"/>
    <m/>
    <m/>
    <s v="DOMESTIC"/>
    <s v="TATA"/>
    <x v="27"/>
    <x v="1"/>
    <s v="NRE charges - ZETTAONE TECHNOLOGIES"/>
    <n v="1"/>
    <m/>
    <n v="1"/>
    <n v="1"/>
    <n v="377000"/>
    <m/>
    <x v="0"/>
    <m/>
    <m/>
    <n v="0"/>
    <n v="0"/>
    <x v="0"/>
    <n v="377000"/>
    <n v="0"/>
    <n v="377000"/>
    <x v="0"/>
    <m/>
    <n v="377000"/>
    <m/>
    <m/>
    <s v="N/A"/>
    <s v="N/A"/>
    <s v="N/A"/>
    <s v="N/A"/>
    <s v="N/A"/>
    <s v="N/A"/>
  </r>
  <r>
    <n v="4000567856"/>
    <d v="2025-09-12T00:00:00"/>
    <x v="0"/>
    <d v="2025-12-05T00:00:00"/>
    <e v="#REF!"/>
    <s v="DELIVERED"/>
    <s v="Public"/>
    <e v="#REF!"/>
    <e v="#REF!"/>
    <n v="12"/>
    <s v="TK"/>
    <s v="NEW"/>
    <s v="ZPSU252600298"/>
    <n v="0"/>
    <n v="3"/>
    <s v="ZFG00002954"/>
    <n v="26100043"/>
    <s v="DOMESTIC"/>
    <s v="BEL"/>
    <x v="4"/>
    <x v="1"/>
    <s v="112360002380 TERMINAL BLOCK PCB 02"/>
    <n v="120"/>
    <n v="120"/>
    <n v="0"/>
    <n v="0"/>
    <n v="722"/>
    <m/>
    <x v="4"/>
    <d v="2026-04-27T00:00:00"/>
    <s v="ZBSID2627-0085"/>
    <n v="86640"/>
    <n v="0"/>
    <x v="136"/>
    <n v="0"/>
    <n v="0"/>
    <n v="0"/>
    <x v="1"/>
    <s v="DELIVERED"/>
    <n v="86640"/>
    <s v="LINE_01"/>
    <m/>
    <s v="N/A"/>
    <s v="N/A"/>
    <s v="N/A"/>
    <s v="N/A"/>
    <s v="N/A"/>
    <s v="N/A"/>
  </r>
  <r>
    <n v="4000597014"/>
    <d v="2026-02-05T00:00:00"/>
    <x v="0"/>
    <d v="2026-09-02T00:00:00"/>
    <e v="#REF!"/>
    <e v="#REF!"/>
    <s v="Public"/>
    <e v="#REF!"/>
    <e v="#REF!"/>
    <n v="30"/>
    <s v="TK"/>
    <s v="NEW"/>
    <s v="ZPSU252600299"/>
    <n v="0"/>
    <n v="3"/>
    <m/>
    <m/>
    <s v="DOMESTIC"/>
    <s v="BEL"/>
    <x v="55"/>
    <x v="1"/>
    <s v="995730165292 Video Processing Card for HD ImageSensor"/>
    <n v="10"/>
    <m/>
    <n v="10"/>
    <n v="10"/>
    <n v="4349"/>
    <m/>
    <x v="0"/>
    <m/>
    <m/>
    <n v="0"/>
    <n v="0"/>
    <x v="0"/>
    <n v="43490"/>
    <n v="0"/>
    <n v="43490"/>
    <x v="0"/>
    <m/>
    <n v="43490"/>
    <m/>
    <m/>
    <s v="N/A"/>
    <s v="N/A"/>
    <s v="N/A"/>
    <s v="N/A"/>
    <s v="N/A"/>
    <s v="N/A"/>
  </r>
  <r>
    <n v="4000597014"/>
    <d v="2026-02-05T00:00:00"/>
    <x v="0"/>
    <d v="2026-09-02T00:00:00"/>
    <e v="#REF!"/>
    <e v="#REF!"/>
    <s v="Public"/>
    <e v="#REF!"/>
    <e v="#REF!"/>
    <n v="30"/>
    <s v="TK"/>
    <s v="NEW"/>
    <s v="ZPSU252600299"/>
    <n v="0"/>
    <n v="3"/>
    <m/>
    <m/>
    <s v="DOMESTIC"/>
    <s v="BEL"/>
    <x v="55"/>
    <x v="1"/>
    <s v="VIDEO PROCESSING CARD_SPB  BOARD"/>
    <n v="10"/>
    <m/>
    <n v="10"/>
    <n v="10"/>
    <n v="102181"/>
    <m/>
    <x v="0"/>
    <m/>
    <m/>
    <n v="0"/>
    <n v="0"/>
    <x v="0"/>
    <n v="1021810"/>
    <n v="0"/>
    <n v="1021810"/>
    <x v="0"/>
    <m/>
    <n v="1021810"/>
    <m/>
    <m/>
    <s v="N/A"/>
    <s v="N/A"/>
    <s v="N/A"/>
    <s v="N/A"/>
    <s v="N/A"/>
    <s v="N/A"/>
  </r>
  <r>
    <n v="4000597014"/>
    <d v="2026-02-05T00:00:00"/>
    <x v="0"/>
    <d v="2026-09-02T00:00:00"/>
    <e v="#REF!"/>
    <e v="#REF!"/>
    <s v="Public"/>
    <e v="#REF!"/>
    <e v="#REF!"/>
    <n v="30"/>
    <s v="TK"/>
    <s v="NEW"/>
    <s v="ZPSU252600300"/>
    <n v="0"/>
    <n v="3"/>
    <m/>
    <m/>
    <s v="DOMESTIC"/>
    <s v="BEL"/>
    <x v="55"/>
    <x v="1"/>
    <s v="VIDEO PROCESSING CARD_PSB  BOARD"/>
    <n v="10"/>
    <m/>
    <n v="10"/>
    <n v="10"/>
    <n v="34704"/>
    <m/>
    <x v="0"/>
    <m/>
    <m/>
    <n v="0"/>
    <n v="0"/>
    <x v="0"/>
    <n v="347040"/>
    <n v="0"/>
    <n v="347040"/>
    <x v="0"/>
    <m/>
    <n v="347040"/>
    <m/>
    <m/>
    <s v="N/A"/>
    <s v="N/A"/>
    <s v="N/A"/>
    <s v="N/A"/>
    <s v="N/A"/>
    <s v="N/A"/>
  </r>
  <r>
    <n v="4000597014"/>
    <d v="2026-02-05T00:00:00"/>
    <x v="0"/>
    <d v="2026-09-02T00:00:00"/>
    <e v="#REF!"/>
    <e v="#REF!"/>
    <s v="Public"/>
    <e v="#REF!"/>
    <e v="#REF!"/>
    <n v="30"/>
    <s v="TK"/>
    <s v="NEW"/>
    <s v="ZPSU252600301"/>
    <n v="0"/>
    <n v="3"/>
    <m/>
    <m/>
    <s v="DOMESTIC"/>
    <s v="BEL"/>
    <x v="55"/>
    <x v="1"/>
    <s v="VPC - DISPLAY ADAPTOR"/>
    <n v="10"/>
    <m/>
    <n v="10"/>
    <n v="10"/>
    <n v="2260"/>
    <m/>
    <x v="0"/>
    <m/>
    <m/>
    <n v="0"/>
    <n v="0"/>
    <x v="0"/>
    <n v="22600"/>
    <n v="0"/>
    <n v="22600"/>
    <x v="0"/>
    <m/>
    <n v="22600"/>
    <m/>
    <m/>
    <s v="N/A"/>
    <s v="N/A"/>
    <s v="N/A"/>
    <s v="N/A"/>
    <s v="N/A"/>
    <s v="N/A"/>
  </r>
  <r>
    <n v="4000597014"/>
    <d v="2026-02-05T00:00:00"/>
    <x v="0"/>
    <d v="2026-09-02T00:00:00"/>
    <e v="#REF!"/>
    <e v="#REF!"/>
    <s v="Public"/>
    <e v="#REF!"/>
    <e v="#REF!"/>
    <n v="30"/>
    <s v="TK"/>
    <s v="NEW"/>
    <s v="ZPSU252600302"/>
    <n v="0"/>
    <n v="3"/>
    <m/>
    <m/>
    <s v="DOMESTIC"/>
    <s v="BEL"/>
    <x v="55"/>
    <x v="1"/>
    <s v="VPC - SENSOR ADAPTOR"/>
    <n v="10"/>
    <m/>
    <n v="10"/>
    <n v="10"/>
    <n v="2106"/>
    <m/>
    <x v="0"/>
    <m/>
    <m/>
    <n v="0"/>
    <n v="0"/>
    <x v="0"/>
    <n v="21060"/>
    <n v="0"/>
    <n v="21060"/>
    <x v="0"/>
    <m/>
    <n v="21060"/>
    <m/>
    <m/>
    <s v="N/A"/>
    <s v="N/A"/>
    <s v="N/A"/>
    <s v="N/A"/>
    <s v="N/A"/>
    <s v="N/A"/>
  </r>
  <r>
    <n v="4516471836"/>
    <d v="2026-02-06T00:00:00"/>
    <x v="0"/>
    <d v="2026-01-31T00:00:00"/>
    <e v="#REF!"/>
    <e v="#REF!"/>
    <s v="Private"/>
    <e v="#REF!"/>
    <e v="#REF!"/>
    <n v="3"/>
    <s v="OTHERS"/>
    <s v="NEW"/>
    <s v="ZPJ252601460"/>
    <n v="1"/>
    <n v="1"/>
    <m/>
    <m/>
    <s v="DOMESTIC"/>
    <s v="TI"/>
    <x v="35"/>
    <x v="4"/>
    <s v="PANEL CONVERSION &amp; NTRE CHARGES"/>
    <n v="1"/>
    <m/>
    <n v="1"/>
    <n v="1"/>
    <n v="31000"/>
    <m/>
    <x v="0"/>
    <m/>
    <m/>
    <n v="0"/>
    <n v="0"/>
    <x v="0"/>
    <n v="31000"/>
    <n v="0"/>
    <n v="31000"/>
    <x v="0"/>
    <m/>
    <n v="31000"/>
    <m/>
    <m/>
    <s v="N/A"/>
    <s v="N/A"/>
    <s v="N/A"/>
    <s v="N/A"/>
    <s v="N/A"/>
    <s v="N/A"/>
  </r>
  <r>
    <s v="E2456167"/>
    <d v="2026-02-09T00:00:00"/>
    <x v="0"/>
    <d v="2026-03-23T00:00:00"/>
    <e v="#REF!"/>
    <s v="DELIVERED"/>
    <s v="Private"/>
    <e v="#REF!"/>
    <e v="#REF!"/>
    <n v="6"/>
    <s v="COMP"/>
    <s v="NEW"/>
    <s v="ZPJ252601464"/>
    <n v="0"/>
    <n v="3"/>
    <s v="RM STOCK"/>
    <n v="26200026"/>
    <s v="DOMESTIC"/>
    <s v="LEAR"/>
    <x v="56"/>
    <x v="3"/>
    <s v="REQ #3460655 #1956927 INVITATION(K52363-0002 EVALUATION BOARD)"/>
    <n v="3"/>
    <n v="3"/>
    <n v="0"/>
    <n v="0"/>
    <n v="13574"/>
    <m/>
    <x v="4"/>
    <d v="2026-04-10T00:00:00"/>
    <s v="ZKSID2627-0035"/>
    <n v="40722"/>
    <n v="0"/>
    <x v="137"/>
    <n v="0"/>
    <n v="0"/>
    <n v="0"/>
    <x v="1"/>
    <s v="DELIVERED"/>
    <n v="40722"/>
    <s v="COMP"/>
    <s v="N/A"/>
    <s v="N/A"/>
    <s v="N/A"/>
    <s v="N/A"/>
    <s v="N/A"/>
    <s v="N/A"/>
    <s v="N/A"/>
  </r>
  <r>
    <n v="1102500176"/>
    <d v="2026-02-09T00:00:00"/>
    <x v="0"/>
    <d v="2026-02-18T00:00:00"/>
    <e v="#REF!"/>
    <s v="DELIVERED"/>
    <s v="Private"/>
    <e v="#REF!"/>
    <e v="#REF!"/>
    <n v="1.4"/>
    <s v="JW"/>
    <s v="NEW"/>
    <s v="ZPJ252601465"/>
    <n v="1"/>
    <n v="1"/>
    <s v="SERVICE"/>
    <n v="26200136"/>
    <s v="DOMESTIC"/>
    <s v="TEJAS"/>
    <x v="17"/>
    <x v="6"/>
    <s v="PCB ASSEMBLY SUPPORT FOR 140-PCA000222#L"/>
    <n v="6"/>
    <n v="6"/>
    <n v="0"/>
    <n v="0"/>
    <n v="1434"/>
    <m/>
    <x v="1"/>
    <d v="2026-05-04T00:00:00"/>
    <s v="ZKSID2627-0114"/>
    <n v="8604"/>
    <n v="0"/>
    <x v="138"/>
    <n v="0"/>
    <n v="0"/>
    <n v="0"/>
    <x v="1"/>
    <s v="DELIVERED"/>
    <n v="8604"/>
    <s v="LINE_01"/>
    <m/>
    <s v="N/A"/>
    <s v="N/A"/>
    <s v="N/A"/>
    <s v="N/A"/>
    <s v="N/A"/>
    <s v="N/A"/>
  </r>
  <r>
    <n v="1162501764"/>
    <d v="2026-02-09T00:00:00"/>
    <x v="0"/>
    <d v="2026-02-18T00:00:00"/>
    <e v="#REF!"/>
    <s v="DELIVERED"/>
    <s v="Private"/>
    <e v="#REF!"/>
    <e v="#REF!"/>
    <n v="1.4"/>
    <s v="OTHERS"/>
    <s v="NEW"/>
    <s v="ZPJ252601465"/>
    <n v="1"/>
    <n v="1"/>
    <s v="SERVICE"/>
    <n v="26200137"/>
    <s v="DOMESTIC"/>
    <s v="TEJAS"/>
    <x v="17"/>
    <x v="6"/>
    <s v="NRE CHARGES FOR 140-PCA000222#L"/>
    <n v="1"/>
    <n v="1"/>
    <n v="0"/>
    <n v="0"/>
    <n v="13700"/>
    <m/>
    <x v="1"/>
    <d v="2026-05-04T00:00:00"/>
    <s v="ZKSID2627-0115"/>
    <n v="13700"/>
    <n v="0"/>
    <x v="139"/>
    <n v="0"/>
    <n v="0"/>
    <n v="0"/>
    <x v="1"/>
    <s v="DELIVERED"/>
    <n v="13700"/>
    <s v="OTHERS"/>
    <m/>
    <s v="N/A"/>
    <s v="N/A"/>
    <s v="N/A"/>
    <s v="N/A"/>
    <s v="N/A"/>
    <s v="N/A"/>
  </r>
  <r>
    <s v="A002284468"/>
    <d v="2026-02-10T00:00:00"/>
    <x v="0"/>
    <d v="2026-03-25T00:00:00"/>
    <e v="#REF!"/>
    <s v="DELIVERED"/>
    <s v="Private"/>
    <e v="#REF!"/>
    <e v="#REF!"/>
    <n v="4"/>
    <s v="TK+BB"/>
    <s v="NEW"/>
    <s v="ZPJ252601467"/>
    <n v="0"/>
    <n v="3"/>
    <s v="ZFG00002779"/>
    <n v="26100092"/>
    <s v="DOMESTIC"/>
    <s v="HONEYWELL"/>
    <x v="9"/>
    <x v="3"/>
    <s v="ACE COMPACT_88002785-4005 ASSEMBLY_x000a__x000a_ "/>
    <n v="5"/>
    <n v="5"/>
    <n v="0"/>
    <n v="0"/>
    <n v="58532.5"/>
    <m/>
    <x v="1"/>
    <d v="2026-05-13T00:00:00"/>
    <s v=" ZBSID2627-0136"/>
    <n v="292662.5"/>
    <n v="0"/>
    <x v="140"/>
    <n v="0"/>
    <n v="0"/>
    <n v="0"/>
    <x v="1"/>
    <s v="DELIVERED"/>
    <n v="292662.5"/>
    <s v="LINE_01"/>
    <s v="YES"/>
    <s v="N/A"/>
    <s v="N/A"/>
    <s v="N/A"/>
    <s v="N/A"/>
    <s v="N/A"/>
    <s v="N/A"/>
  </r>
  <r>
    <s v="A002284468"/>
    <d v="2026-02-10T00:00:00"/>
    <x v="0"/>
    <d v="2026-03-25T00:00:00"/>
    <e v="#REF!"/>
    <s v="DELIVERED"/>
    <s v="Private"/>
    <e v="#REF!"/>
    <e v="#REF!"/>
    <n v="4"/>
    <s v="TK+BB"/>
    <s v="NEW"/>
    <s v="ZPJ252601467"/>
    <n v="0"/>
    <n v="3"/>
    <s v="ZFG00002779"/>
    <n v="26100092"/>
    <s v="DOMESTIC"/>
    <s v="HONEYWELL"/>
    <x v="9"/>
    <x v="3"/>
    <s v="ACE COMPACT_88002785-4005 ASSEMBLY_x000a__x000a_ "/>
    <n v="3"/>
    <n v="3"/>
    <n v="0"/>
    <n v="0"/>
    <n v="58532.5"/>
    <m/>
    <x v="1"/>
    <d v="2026-05-13T00:00:00"/>
    <s v=" ZBSID2627-0136"/>
    <n v="175597.5"/>
    <n v="0"/>
    <x v="141"/>
    <n v="0"/>
    <n v="0"/>
    <n v="0"/>
    <x v="1"/>
    <s v="DELIVERED"/>
    <n v="175597.5"/>
    <s v="LINE_01"/>
    <s v="YES"/>
    <s v="N/A"/>
    <s v="N/A"/>
    <s v="N/A"/>
    <s v="N/A"/>
    <s v="N/A"/>
    <s v="N/A"/>
  </r>
  <r>
    <n v="5100739038"/>
    <d v="2026-02-10T00:00:00"/>
    <x v="0"/>
    <d v="2026-04-30T00:00:00"/>
    <e v="#REF!"/>
    <e v="#REF!"/>
    <s v="Private"/>
    <e v="#REF!"/>
    <e v="#REF!"/>
    <n v="0.4"/>
    <s v="REWORK"/>
    <s v="NEW"/>
    <s v="ZPJ252601473"/>
    <n v="0"/>
    <n v="3"/>
    <m/>
    <m/>
    <s v="DOMESTIC"/>
    <s v="AMD"/>
    <x v="45"/>
    <x v="0"/>
    <s v="CSODIMM INTERPOSER_REWORK"/>
    <n v="2"/>
    <m/>
    <n v="2"/>
    <n v="2"/>
    <n v="4525"/>
    <m/>
    <x v="0"/>
    <m/>
    <m/>
    <n v="0"/>
    <n v="0"/>
    <x v="0"/>
    <n v="9050"/>
    <n v="0"/>
    <n v="9050"/>
    <x v="0"/>
    <m/>
    <n v="9050"/>
    <m/>
    <m/>
    <s v="N/A"/>
    <s v="N/A"/>
    <s v="N/A"/>
    <s v="N/A"/>
    <s v="N/A"/>
    <s v="N/A"/>
  </r>
  <r>
    <n v="4800002420"/>
    <d v="2026-02-10T00:00:00"/>
    <x v="0"/>
    <d v="2026-02-17T00:00:00"/>
    <e v="#REF!"/>
    <e v="#REF!"/>
    <s v="Private"/>
    <e v="#REF!"/>
    <e v="#REF!"/>
    <n v="1"/>
    <s v="JW"/>
    <s v="NEW"/>
    <s v="ZPJ252601474"/>
    <n v="0"/>
    <n v="3"/>
    <m/>
    <m/>
    <s v="DOMESTIC"/>
    <s v="BIGTEC"/>
    <x v="57"/>
    <x v="2"/>
    <s v="PCB ASSEMBLY SUPPORT FOR SU POWER MANAGER 4.3"/>
    <n v="6"/>
    <m/>
    <n v="6"/>
    <n v="6"/>
    <n v="5958.33"/>
    <m/>
    <x v="0"/>
    <m/>
    <m/>
    <n v="0"/>
    <n v="0"/>
    <x v="0"/>
    <n v="35749.979999999996"/>
    <n v="0"/>
    <n v="35749.979999999996"/>
    <x v="0"/>
    <m/>
    <n v="35749.979999999996"/>
    <m/>
    <m/>
    <s v="N/A"/>
    <s v="N/A"/>
    <s v="N/A"/>
    <s v="N/A"/>
    <s v="N/A"/>
    <s v="N/A"/>
  </r>
  <r>
    <n v="4516483784"/>
    <d v="2026-02-11T00:00:00"/>
    <x v="0"/>
    <d v="2026-03-30T00:00:00"/>
    <e v="#REF!"/>
    <s v="DELIVERED"/>
    <s v="Private"/>
    <e v="#REF!"/>
    <e v="#REF!"/>
    <n v="4"/>
    <s v="TK"/>
    <s v="NEW"/>
    <s v="ZPJ252601480"/>
    <n v="1"/>
    <n v="1"/>
    <s v="ZFG00002775"/>
    <n v="26100049"/>
    <s v="DOMESTIC"/>
    <s v="TI"/>
    <x v="35"/>
    <x v="4"/>
    <s v="CC1407_PG2p0_NRF_TestEM_PCB"/>
    <n v="30"/>
    <n v="30"/>
    <n v="0"/>
    <n v="0"/>
    <n v="7876.36"/>
    <m/>
    <x v="4"/>
    <d v="2026-04-27T00:00:00"/>
    <s v="ZBSID2627-0084"/>
    <n v="236290.8"/>
    <n v="0"/>
    <x v="142"/>
    <n v="0"/>
    <n v="0"/>
    <n v="0"/>
    <x v="1"/>
    <s v="DELIVERED"/>
    <n v="236290.8"/>
    <s v="LINE_01"/>
    <m/>
    <s v="N/A"/>
    <s v="N/A"/>
    <s v="N/A"/>
    <s v="N/A"/>
    <s v="N/A"/>
    <s v="N/A"/>
  </r>
  <r>
    <n v="4516483784"/>
    <d v="2026-02-11T00:00:00"/>
    <x v="0"/>
    <d v="2026-03-30T00:00:00"/>
    <e v="#REF!"/>
    <e v="#REF!"/>
    <s v="Private"/>
    <e v="#REF!"/>
    <e v="#REF!"/>
    <n v="4"/>
    <s v="TK"/>
    <s v="NEW"/>
    <s v="ZPJ252601480"/>
    <n v="1"/>
    <n v="1"/>
    <m/>
    <m/>
    <s v="DOMESTIC"/>
    <s v="TI"/>
    <x v="35"/>
    <x v="4"/>
    <s v="CC1407_PG2p0_NRF_TestEM_PCB"/>
    <n v="20"/>
    <m/>
    <n v="20"/>
    <n v="20"/>
    <n v="7876.36"/>
    <m/>
    <x v="0"/>
    <m/>
    <m/>
    <n v="0"/>
    <n v="0"/>
    <x v="0"/>
    <n v="157527.19999999998"/>
    <n v="0"/>
    <n v="157527.19999999998"/>
    <x v="0"/>
    <m/>
    <n v="157527.19999999998"/>
    <m/>
    <m/>
    <s v="N/A"/>
    <s v="N/A"/>
    <s v="N/A"/>
    <s v="N/A"/>
    <s v="N/A"/>
    <s v="N/A"/>
  </r>
  <r>
    <n v="4516502243"/>
    <d v="2026-04-24T00:00:00"/>
    <x v="0"/>
    <d v="2026-05-22T00:00:00"/>
    <e v="#REF!"/>
    <s v="DELIVERED"/>
    <s v="Private"/>
    <e v="#REF!"/>
    <e v="#REF!"/>
    <n v="4"/>
    <s v="COMP"/>
    <s v="NEW"/>
    <s v="ZPJ252601480"/>
    <n v="0"/>
    <n v="3"/>
    <s v="SERVICE"/>
    <n v="26100045"/>
    <s v="DOMESTIC"/>
    <s v="TI"/>
    <x v="35"/>
    <x v="4"/>
    <s v="CC1407 PG 2.0 NRF TESTEM - DELTA COST"/>
    <n v="1"/>
    <n v="1"/>
    <n v="0"/>
    <n v="0"/>
    <n v="160898"/>
    <m/>
    <x v="4"/>
    <d v="2026-04-24T00:00:00"/>
    <s v="ZBSID2627-0081"/>
    <n v="160898"/>
    <n v="0"/>
    <x v="143"/>
    <n v="0"/>
    <n v="0"/>
    <n v="0"/>
    <x v="1"/>
    <s v="DELIVERED"/>
    <n v="160898"/>
    <s v="COMP"/>
    <m/>
    <s v="N/A"/>
    <s v="N/A"/>
    <s v="N/A"/>
    <s v="N/A"/>
    <s v="N/A"/>
    <s v="N/A"/>
  </r>
  <r>
    <n v="4520458683"/>
    <d v="2026-02-12T00:00:00"/>
    <x v="0"/>
    <d v="2026-02-26T00:00:00"/>
    <e v="#REF!"/>
    <s v="DELIVERED"/>
    <s v="Private"/>
    <e v="#REF!"/>
    <e v="#REF!"/>
    <n v="2"/>
    <s v="COMP"/>
    <s v="NEW"/>
    <s v="ZPJ252601483"/>
    <n v="1"/>
    <n v="1"/>
    <s v="ZFG00002928"/>
    <n v="26200033"/>
    <s v="DOMESTIC"/>
    <s v="INFINEON"/>
    <x v="10"/>
    <x v="4"/>
    <s v="LAB ITEMS TO PROCURE FEB 6TH 2026"/>
    <n v="1"/>
    <n v="1"/>
    <n v="0"/>
    <n v="0"/>
    <n v="62777"/>
    <m/>
    <x v="4"/>
    <d v="2026-04-13T00:00:00"/>
    <s v="ZKSID2627-0039"/>
    <n v="62777"/>
    <n v="0"/>
    <x v="144"/>
    <n v="0"/>
    <n v="0"/>
    <n v="0"/>
    <x v="1"/>
    <s v="DELIVERED"/>
    <n v="62777"/>
    <s v="COMP"/>
    <s v="N/A"/>
    <s v="N/A"/>
    <s v="N/A"/>
    <s v="N/A"/>
    <s v="N/A"/>
    <s v="N/A"/>
    <s v="N/A"/>
  </r>
  <r>
    <n v="4516455594"/>
    <d v="2026-02-12T00:00:00"/>
    <x v="0"/>
    <d v="2026-02-19T00:00:00"/>
    <e v="#REF!"/>
    <s v="DELIVERED"/>
    <s v="Private"/>
    <e v="#REF!"/>
    <e v="#REF!"/>
    <n v="1"/>
    <s v="OTHERS"/>
    <s v="NEW"/>
    <s v="ZPJ252601400"/>
    <n v="1"/>
    <n v="1"/>
    <s v="SERVICE"/>
    <n v="26100156"/>
    <s v="DOMESTIC"/>
    <s v="TI"/>
    <x v="35"/>
    <x v="4"/>
    <s v="XWR3966P_HIGHSPEED CHAR_BOARD_REV1.0 -DELTA CHARGES"/>
    <n v="1"/>
    <n v="1"/>
    <n v="0"/>
    <n v="0"/>
    <n v="10563"/>
    <m/>
    <x v="2"/>
    <d v="2026-06-02T00:00:00"/>
    <s v="ZBSID2627-0214"/>
    <n v="10563"/>
    <n v="0"/>
    <x v="145"/>
    <n v="0"/>
    <n v="0"/>
    <n v="0"/>
    <x v="1"/>
    <s v="DELIVERED"/>
    <n v="10563"/>
    <s v="OTHERS"/>
    <m/>
    <s v="N/A"/>
    <s v="N/A"/>
    <s v="N/A"/>
    <s v="N/A"/>
    <s v="N/A"/>
    <s v="N/A"/>
  </r>
  <r>
    <n v="4300036037"/>
    <d v="2026-02-11T00:00:00"/>
    <x v="0"/>
    <d v="2026-06-10T00:00:00"/>
    <e v="#REF!"/>
    <s v="DELIVERED"/>
    <s v="Public"/>
    <e v="#REF!"/>
    <e v="#REF!"/>
    <n v="17"/>
    <s v="COMP/ASSY"/>
    <s v="NEW"/>
    <s v="ZPSU252600306"/>
    <n v="0"/>
    <n v="3"/>
    <s v="ZFG00002955"/>
    <n v="26100032"/>
    <s v="DOMESTIC"/>
    <s v="BEL"/>
    <x v="8"/>
    <x v="1"/>
    <s v="110005671245 RFPA_RF_ASSY 08"/>
    <n v="4"/>
    <n v="4"/>
    <n v="0"/>
    <n v="0"/>
    <n v="74952"/>
    <m/>
    <x v="4"/>
    <d v="2026-04-20T00:00:00"/>
    <s v="ZBSID2627-0064"/>
    <n v="299808"/>
    <n v="0"/>
    <x v="146"/>
    <n v="0"/>
    <n v="0"/>
    <n v="0"/>
    <x v="1"/>
    <s v="DELIVERED"/>
    <n v="299808"/>
    <s v="LINE_01"/>
    <m/>
    <s v="N/A"/>
    <s v="N/A"/>
    <s v="N/A"/>
    <s v="N/A"/>
    <s v="N/A"/>
    <s v="N/A"/>
  </r>
  <r>
    <n v="4300036036"/>
    <d v="2026-02-11T00:00:00"/>
    <x v="0"/>
    <d v="2026-06-10T00:00:00"/>
    <e v="#REF!"/>
    <s v="DELIVERED"/>
    <s v="Public"/>
    <e v="#REF!"/>
    <e v="#REF!"/>
    <n v="17"/>
    <s v="COMP/ASSY"/>
    <s v="NEW"/>
    <s v="ZPSU252600306"/>
    <n v="0"/>
    <n v="3"/>
    <s v="ZFG00002955"/>
    <n v="26100033"/>
    <s v="DOMESTIC"/>
    <s v="BEL"/>
    <x v="8"/>
    <x v="1"/>
    <s v="110005671245 RFPA_RF_ASSY 08"/>
    <n v="4"/>
    <n v="4"/>
    <n v="0"/>
    <n v="0"/>
    <n v="74952"/>
    <m/>
    <x v="4"/>
    <d v="2026-04-20T00:00:00"/>
    <s v="ZBSID2627-0065"/>
    <n v="299808"/>
    <n v="0"/>
    <x v="146"/>
    <n v="0"/>
    <n v="0"/>
    <n v="0"/>
    <x v="1"/>
    <s v="DELIVERED"/>
    <n v="299808"/>
    <s v="LINE_01"/>
    <m/>
    <s v="N/A"/>
    <s v="N/A"/>
    <s v="N/A"/>
    <s v="N/A"/>
    <s v="N/A"/>
    <s v="N/A"/>
  </r>
  <r>
    <n v="4000599766"/>
    <d v="2026-02-12T00:00:00"/>
    <x v="0"/>
    <d v="2026-04-23T00:00:00"/>
    <e v="#REF!"/>
    <s v="DELIVERED"/>
    <s v="Public"/>
    <e v="#REF!"/>
    <e v="#REF!"/>
    <n v="10"/>
    <s v="TK"/>
    <s v="NEW"/>
    <s v="ZPSU252600307"/>
    <n v="0"/>
    <n v="3"/>
    <s v="ZFG00002929"/>
    <n v="26100025"/>
    <s v="DOMESTIC"/>
    <s v="BEL"/>
    <x v="58"/>
    <x v="1"/>
    <s v="113101344377 PCB ASSEMBLY - QRSAM"/>
    <n v="19"/>
    <n v="18"/>
    <n v="1"/>
    <n v="0"/>
    <n v="8970"/>
    <m/>
    <x v="4"/>
    <d v="2026-04-16T00:00:00"/>
    <s v="ZBSID2627-0053"/>
    <n v="161460"/>
    <n v="0"/>
    <x v="147"/>
    <n v="0"/>
    <n v="0"/>
    <n v="0"/>
    <x v="1"/>
    <s v="DELIVERED"/>
    <n v="161460"/>
    <s v="LINE_01"/>
    <s v="YES"/>
    <s v="NO"/>
    <s v="NO"/>
    <s v="NO"/>
    <s v="NO"/>
    <s v="NO"/>
    <s v="NO"/>
  </r>
  <r>
    <n v="4000599766"/>
    <d v="2026-02-12T00:00:00"/>
    <x v="0"/>
    <d v="2026-04-23T00:00:00"/>
    <e v="#REF!"/>
    <s v="DELIVERED"/>
    <s v="Public"/>
    <e v="#REF!"/>
    <e v="#REF!"/>
    <n v="10"/>
    <s v="TK"/>
    <s v="NEW"/>
    <s v="ZPSU252600307"/>
    <n v="0"/>
    <n v="3"/>
    <s v="ZFG00002929"/>
    <n v="26100025"/>
    <s v="DOMESTIC"/>
    <s v="BEL"/>
    <x v="58"/>
    <x v="1"/>
    <s v="113101344377 PCB ASSEMBLY - QRSAM"/>
    <n v="1"/>
    <n v="1"/>
    <n v="0"/>
    <n v="0"/>
    <n v="8970"/>
    <m/>
    <x v="1"/>
    <d v="2026-05-23T00:00:00"/>
    <s v="ZBSID2627-0171"/>
    <n v="8970"/>
    <n v="0"/>
    <x v="148"/>
    <n v="0"/>
    <n v="0"/>
    <n v="0"/>
    <x v="1"/>
    <s v="DELIVERED"/>
    <n v="8970"/>
    <s v="LINE_01"/>
    <s v="YES"/>
    <s v="N/A"/>
    <s v="N/A"/>
    <s v="N/A"/>
    <s v="N/A"/>
    <s v="N/A"/>
    <s v="N/A"/>
  </r>
  <r>
    <n v="1102500187"/>
    <d v="2026-02-13T00:00:00"/>
    <x v="0"/>
    <d v="2026-02-23T00:00:00"/>
    <e v="#REF!"/>
    <s v="DELIVERED"/>
    <s v="Private"/>
    <e v="#REF!"/>
    <e v="#REF!"/>
    <n v="1.5"/>
    <s v="JW"/>
    <s v="NEW"/>
    <s v="ZPJ252601495"/>
    <n v="1"/>
    <n v="1"/>
    <s v="SERVICE"/>
    <n v="25201334"/>
    <s v="DOMESTIC"/>
    <s v="TEJAS"/>
    <x v="17"/>
    <x v="6"/>
    <s v="PCB ASSEMBLY SUPPORT FOR 901-PCA000013#L"/>
    <n v="12"/>
    <n v="12"/>
    <n v="0"/>
    <n v="0"/>
    <n v="3613"/>
    <m/>
    <x v="4"/>
    <d v="2026-04-01T00:00:00"/>
    <s v="ZKSID2627-0001"/>
    <n v="43356"/>
    <n v="0"/>
    <x v="149"/>
    <n v="0"/>
    <n v="0"/>
    <n v="0"/>
    <x v="1"/>
    <s v="DELIVERED"/>
    <n v="43356"/>
    <s v="LINE_02"/>
    <s v="YES"/>
    <s v="N/A"/>
    <s v="N/A"/>
    <s v="N/A"/>
    <s v="N/A"/>
    <s v="N/A"/>
    <s v="N/A"/>
  </r>
  <r>
    <n v="1162501808"/>
    <d v="2026-02-13T00:00:00"/>
    <x v="0"/>
    <d v="2026-02-23T00:00:00"/>
    <e v="#REF!"/>
    <s v="DELIVERED"/>
    <s v="Private"/>
    <e v="#REF!"/>
    <e v="#REF!"/>
    <n v="1.5"/>
    <s v="OTHERS"/>
    <s v="NEW"/>
    <s v="ZPJ252601495"/>
    <n v="1"/>
    <n v="1"/>
    <s v="SERVICE"/>
    <n v="25201260"/>
    <s v="DOMESTIC"/>
    <s v="TEJAS"/>
    <x v="17"/>
    <x v="6"/>
    <s v="NRE CHARGES  FOR 901-PCA000013#L"/>
    <n v="1"/>
    <n v="1"/>
    <n v="0"/>
    <n v="0"/>
    <n v="14700"/>
    <m/>
    <x v="4"/>
    <d v="2026-04-01T00:00:00"/>
    <s v="ZKSID2627-0002"/>
    <n v="14700"/>
    <n v="0"/>
    <x v="150"/>
    <n v="0"/>
    <n v="0"/>
    <n v="0"/>
    <x v="1"/>
    <s v="DELIVERED"/>
    <n v="14700"/>
    <s v="OTHERS"/>
    <s v="N/A"/>
    <s v="N/A"/>
    <s v="N/A"/>
    <s v="N/A"/>
    <s v="N/A"/>
    <s v="N/A"/>
    <s v="N/A"/>
  </r>
  <r>
    <s v="CTI/IMP/PO/472/25-26"/>
    <d v="2026-02-14T00:00:00"/>
    <x v="0"/>
    <d v="2026-03-14T00:00:00"/>
    <e v="#REF!"/>
    <s v="DELIVERED"/>
    <s v="Private"/>
    <e v="#REF!"/>
    <e v="#REF!"/>
    <n v="4"/>
    <s v="COMP/ASSY"/>
    <s v="REPEAT"/>
    <s v="ZPJ252601497"/>
    <n v="0"/>
    <n v="3"/>
    <s v="ZFG00001671"/>
    <n v="26200131"/>
    <s v="DOMESTIC"/>
    <s v="CORNET"/>
    <x v="52"/>
    <x v="0"/>
    <s v="C18030 - POPULATED PCB"/>
    <n v="10"/>
    <n v="10"/>
    <n v="0"/>
    <n v="0"/>
    <n v="72795.5"/>
    <m/>
    <x v="4"/>
    <d v="2026-04-30T00:00:00"/>
    <s v="ZKSID2627-0106"/>
    <n v="727955"/>
    <n v="0"/>
    <x v="151"/>
    <n v="0"/>
    <n v="0"/>
    <n v="0"/>
    <x v="1"/>
    <s v="DELIVERED"/>
    <n v="727955"/>
    <s v="LINE_01"/>
    <m/>
    <s v="N/A"/>
    <s v="N/A"/>
    <s v="N/A"/>
    <s v="N/A"/>
    <s v="N/A"/>
    <s v="N/A"/>
  </r>
  <r>
    <n v="1102500189"/>
    <d v="2026-02-16T00:00:00"/>
    <x v="0"/>
    <d v="2026-02-25T00:00:00"/>
    <e v="#REF!"/>
    <s v="DELIVERED"/>
    <s v="Private"/>
    <e v="#REF!"/>
    <s v="DELIVERED"/>
    <n v="1.4"/>
    <s v="JW"/>
    <s v="NEW"/>
    <s v="ZPJ252601500"/>
    <n v="1"/>
    <n v="1"/>
    <s v="SERVICE"/>
    <n v="25201333"/>
    <s v="DOMESTIC"/>
    <s v="TEJAS"/>
    <x v="17"/>
    <x v="6"/>
    <s v="PCB ASSEMBLY SUPPORT FOR 901-PCA000014#L "/>
    <n v="3"/>
    <n v="3"/>
    <n v="0"/>
    <n v="0"/>
    <n v="733.33"/>
    <m/>
    <x v="4"/>
    <d v="2026-04-02T00:00:00"/>
    <s v="ZKSID2627-0008"/>
    <n v="2199.9900000000002"/>
    <n v="0"/>
    <x v="152"/>
    <n v="0"/>
    <n v="0"/>
    <n v="0"/>
    <x v="1"/>
    <s v="DELIVERED"/>
    <n v="2199.9900000000002"/>
    <s v="LINE_01"/>
    <s v="YES"/>
    <s v="N/A"/>
    <s v="N/A"/>
    <s v="N/A"/>
    <s v="N/A"/>
    <s v="N/A"/>
    <s v="N/A"/>
  </r>
  <r>
    <n v="1162501810"/>
    <d v="2026-02-16T00:00:00"/>
    <x v="0"/>
    <d v="2026-02-25T00:00:00"/>
    <e v="#REF!"/>
    <s v="DELIVERED"/>
    <s v="Private"/>
    <e v="#REF!"/>
    <s v="DELIVERED"/>
    <n v="1.4"/>
    <s v="OTHERS"/>
    <s v="NEW"/>
    <s v="ZPJ252601500"/>
    <n v="1"/>
    <n v="1"/>
    <s v="SERVICE"/>
    <n v="25201279"/>
    <s v="DOMESTIC"/>
    <s v="TEJAS"/>
    <x v="17"/>
    <x v="6"/>
    <s v="NRE CHARGES FOR 901-PCA000014#L "/>
    <n v="1"/>
    <n v="1"/>
    <n v="0"/>
    <n v="0"/>
    <n v="11900"/>
    <m/>
    <x v="4"/>
    <d v="2026-04-02T00:00:00"/>
    <s v="ZKSID2627-0009"/>
    <n v="11900"/>
    <n v="0"/>
    <x v="153"/>
    <n v="0"/>
    <n v="0"/>
    <n v="0"/>
    <x v="1"/>
    <s v="DELIVERED"/>
    <n v="11900"/>
    <s v="OTHERS"/>
    <s v="N/A"/>
    <s v="N/A"/>
    <s v="N/A"/>
    <s v="N/A"/>
    <s v="N/A"/>
    <s v="N/A"/>
    <s v="N/A"/>
  </r>
  <r>
    <s v="E2462641"/>
    <d v="2026-02-16T00:00:00"/>
    <x v="0"/>
    <d v="2026-03-16T00:00:00"/>
    <e v="#REF!"/>
    <s v="DELIVERED"/>
    <s v="Private"/>
    <e v="#REF!"/>
    <s v="DELIVERED"/>
    <n v="4"/>
    <s v="TK"/>
    <s v="NEW"/>
    <s v="ZPJ252601501"/>
    <n v="0"/>
    <n v="3"/>
    <s v="ZFG00002833"/>
    <n v="26200009"/>
    <s v="DOMESTIC"/>
    <s v="LEAR"/>
    <x v="56"/>
    <x v="3"/>
    <s v="D00701549_A_GM T1-2 2UP LIN_PQVL POPULATED PCB"/>
    <n v="20"/>
    <n v="20"/>
    <n v="0"/>
    <n v="0"/>
    <n v="4139.7"/>
    <m/>
    <x v="4"/>
    <d v="2026-04-06T00:00:00"/>
    <s v="ZKSID2627-0018"/>
    <n v="82794"/>
    <n v="0"/>
    <x v="154"/>
    <n v="0"/>
    <n v="0"/>
    <n v="0"/>
    <x v="1"/>
    <s v="DELIVERED"/>
    <n v="82794"/>
    <s v="LINE_01"/>
    <s v="YES"/>
    <s v="N/A"/>
    <s v="N/A"/>
    <s v="N/A"/>
    <s v="N/A"/>
    <s v="N/A"/>
    <s v="N/A"/>
  </r>
  <r>
    <s v="ENIND205057"/>
    <d v="2026-02-17T00:00:00"/>
    <x v="0"/>
    <d v="2026-02-28T00:00:00"/>
    <e v="#REF!"/>
    <s v="DELIVERED"/>
    <s v="Private"/>
    <e v="#REF!"/>
    <e v="#REF!"/>
    <n v="1.6"/>
    <s v="JW"/>
    <s v="NEW"/>
    <s v="ZPJ252601505"/>
    <n v="1"/>
    <n v="1"/>
    <s v="SERVICE"/>
    <n v="25100840"/>
    <s v="DOMESTIC"/>
    <s v="ENPHASE"/>
    <x v="59"/>
    <x v="0"/>
    <s v="800-00383 Rev-04 - PCBA"/>
    <n v="90"/>
    <n v="5"/>
    <n v="85"/>
    <n v="0"/>
    <n v="6748.29"/>
    <m/>
    <x v="4"/>
    <d v="2026-04-02T00:00:00"/>
    <s v="ZBSID2627-0001"/>
    <n v="33741.449999999997"/>
    <n v="0"/>
    <x v="155"/>
    <n v="0"/>
    <n v="0"/>
    <n v="0"/>
    <x v="1"/>
    <s v="DELIVERED"/>
    <n v="33741.449999999997"/>
    <s v="LINE_02"/>
    <s v="YES"/>
    <s v="N/A"/>
    <s v="N/A"/>
    <s v="N/A"/>
    <s v="N/A"/>
    <s v="N/A"/>
    <s v="N/A"/>
  </r>
  <r>
    <s v="ENIND205057"/>
    <d v="2026-02-17T00:00:00"/>
    <x v="0"/>
    <d v="2026-02-28T00:00:00"/>
    <e v="#REF!"/>
    <s v="DELIVERED"/>
    <s v="Private"/>
    <e v="#REF!"/>
    <e v="#REF!"/>
    <n v="1.6"/>
    <s v="JW"/>
    <s v="NEW"/>
    <s v="ZPJ252601505"/>
    <n v="1"/>
    <n v="1"/>
    <s v="SERVICE"/>
    <n v="25100840"/>
    <s v="DOMESTIC"/>
    <s v="ENPHASE"/>
    <x v="59"/>
    <x v="0"/>
    <s v="800-00383 Rev-04 - PCBA"/>
    <n v="105"/>
    <n v="6"/>
    <n v="99"/>
    <n v="0"/>
    <n v="6748.29"/>
    <m/>
    <x v="4"/>
    <d v="2026-04-02T00:00:00"/>
    <s v="ZBSID2627-0003"/>
    <n v="40489.74"/>
    <n v="0"/>
    <x v="156"/>
    <n v="0"/>
    <n v="0"/>
    <n v="0"/>
    <x v="1"/>
    <s v="DELIVERED"/>
    <n v="40489.74"/>
    <s v="LINE_02"/>
    <s v="YES"/>
    <s v="N/A"/>
    <s v="N/A"/>
    <s v="N/A"/>
    <s v="N/A"/>
    <s v="N/A"/>
    <s v="N/A"/>
  </r>
  <r>
    <s v="ENIND205057"/>
    <d v="2026-02-17T00:00:00"/>
    <x v="0"/>
    <d v="2026-02-28T00:00:00"/>
    <e v="#REF!"/>
    <s v="DELIVERED"/>
    <s v="Private"/>
    <e v="#REF!"/>
    <e v="#REF!"/>
    <n v="1.6"/>
    <s v="JW"/>
    <s v="NEW"/>
    <s v="ZPJ252601505"/>
    <n v="1"/>
    <n v="1"/>
    <s v="SERVICE"/>
    <n v="25100840"/>
    <s v="DOMESTIC"/>
    <s v="ENPHASE"/>
    <x v="59"/>
    <x v="0"/>
    <s v="800-00383 Rev-04 - PCBA"/>
    <n v="99"/>
    <n v="20"/>
    <n v="79"/>
    <n v="0"/>
    <n v="6748.29"/>
    <m/>
    <x v="4"/>
    <d v="2026-04-03T00:00:00"/>
    <s v="ZBSID2627-0006"/>
    <n v="134965.79999999999"/>
    <n v="0"/>
    <x v="157"/>
    <n v="0"/>
    <n v="0"/>
    <n v="0"/>
    <x v="1"/>
    <s v="DELIVERED"/>
    <n v="134965.79999999999"/>
    <s v="LINE_02"/>
    <s v="YES"/>
    <s v="N/A"/>
    <s v="N/A"/>
    <s v="N/A"/>
    <s v="N/A"/>
    <s v="N/A"/>
    <s v="N/A"/>
  </r>
  <r>
    <s v="ENIND205057"/>
    <d v="2026-02-17T00:00:00"/>
    <x v="0"/>
    <d v="2026-02-28T00:00:00"/>
    <e v="#REF!"/>
    <s v="DELIVERED"/>
    <s v="Private"/>
    <e v="#REF!"/>
    <e v="#REF!"/>
    <n v="1.6"/>
    <s v="JW"/>
    <s v="NEW"/>
    <s v="ZPJ252601505"/>
    <n v="1"/>
    <n v="1"/>
    <s v="SERVICE"/>
    <n v="25100840"/>
    <s v="DOMESTIC"/>
    <s v="ENPHASE"/>
    <x v="59"/>
    <x v="0"/>
    <s v="800-00383 Rev-04 - PCBA"/>
    <n v="79"/>
    <n v="10"/>
    <n v="69"/>
    <n v="0"/>
    <n v="6748.29"/>
    <m/>
    <x v="4"/>
    <d v="2026-04-06T00:00:00"/>
    <s v="ZBSID2627-0012"/>
    <n v="67482.899999999994"/>
    <n v="0"/>
    <x v="158"/>
    <n v="0"/>
    <n v="0"/>
    <n v="0"/>
    <x v="1"/>
    <s v="DELIVERED"/>
    <n v="67482.899999999994"/>
    <s v="LINE_02"/>
    <s v="YES"/>
    <s v="N/A"/>
    <s v="N/A"/>
    <s v="N/A"/>
    <s v="N/A"/>
    <s v="N/A"/>
    <s v="N/A"/>
  </r>
  <r>
    <s v="ENIND205057"/>
    <d v="2026-02-17T00:00:00"/>
    <x v="0"/>
    <d v="2026-02-28T00:00:00"/>
    <e v="#REF!"/>
    <s v="DELIVERED"/>
    <s v="Private"/>
    <e v="#REF!"/>
    <e v="#REF!"/>
    <n v="1.6"/>
    <s v="JW"/>
    <s v="NEW"/>
    <s v="ZPJ252601505"/>
    <n v="1"/>
    <n v="1"/>
    <s v="SERVICE"/>
    <n v="25100840"/>
    <s v="DOMESTIC"/>
    <s v="ENPHASE"/>
    <x v="59"/>
    <x v="0"/>
    <s v="800-00383 Rev-04 - PCBA"/>
    <n v="69"/>
    <n v="20"/>
    <n v="49"/>
    <n v="0"/>
    <n v="6748.29"/>
    <m/>
    <x v="4"/>
    <d v="2026-04-06T00:00:00"/>
    <s v="ZBSID2627-0013"/>
    <n v="134965.79999999999"/>
    <n v="0"/>
    <x v="157"/>
    <n v="0"/>
    <n v="0"/>
    <n v="0"/>
    <x v="1"/>
    <s v="DELIVERED"/>
    <n v="134965.79999999999"/>
    <s v="LINE_02"/>
    <s v="YES"/>
    <s v="N/A"/>
    <s v="N/A"/>
    <s v="N/A"/>
    <s v="N/A"/>
    <s v="N/A"/>
    <s v="N/A"/>
  </r>
  <r>
    <s v="ENIND205057"/>
    <d v="2026-02-17T00:00:00"/>
    <x v="0"/>
    <d v="2026-02-28T00:00:00"/>
    <e v="#REF!"/>
    <s v="DELIVERED"/>
    <s v="Private"/>
    <e v="#REF!"/>
    <e v="#REF!"/>
    <n v="1.6"/>
    <s v="JW"/>
    <s v="NEW"/>
    <s v="ZPJ252601505"/>
    <n v="1"/>
    <n v="1"/>
    <s v="SERVICE"/>
    <n v="25100840"/>
    <s v="DOMESTIC"/>
    <s v="ENPHASE"/>
    <x v="59"/>
    <x v="0"/>
    <s v="800-00383 Rev-04 - PCBA"/>
    <n v="49"/>
    <n v="20"/>
    <n v="29"/>
    <n v="0"/>
    <n v="6748.29"/>
    <m/>
    <x v="4"/>
    <d v="2026-04-07T00:00:00"/>
    <s v="ZBSID2627-0016"/>
    <n v="134965.79999999999"/>
    <n v="0"/>
    <x v="157"/>
    <n v="0"/>
    <n v="0"/>
    <n v="0"/>
    <x v="1"/>
    <s v="DELIVERED"/>
    <n v="134965.79999999999"/>
    <s v="LINE_02"/>
    <s v="YES"/>
    <s v="N/A"/>
    <s v="N/A"/>
    <s v="N/A"/>
    <s v="N/A"/>
    <s v="N/A"/>
    <s v="N/A"/>
  </r>
  <r>
    <s v="ENIND205057"/>
    <d v="2026-02-17T00:00:00"/>
    <x v="0"/>
    <d v="2026-02-28T00:00:00"/>
    <e v="#REF!"/>
    <s v="DELIVERED"/>
    <s v="Private"/>
    <e v="#REF!"/>
    <e v="#REF!"/>
    <n v="1.6"/>
    <s v="JW"/>
    <s v="NEW"/>
    <s v="ZPJ252601505"/>
    <n v="1"/>
    <n v="1"/>
    <s v="SERVICE"/>
    <n v="25100840"/>
    <s v="DOMESTIC"/>
    <s v="ENPHASE"/>
    <x v="59"/>
    <x v="0"/>
    <s v="800-00383 Rev-04 - PCBA"/>
    <n v="29"/>
    <n v="9"/>
    <n v="20"/>
    <n v="0"/>
    <n v="6748.29"/>
    <m/>
    <x v="4"/>
    <d v="2026-04-09T00:00:00"/>
    <s v="ZBSID2627-0023"/>
    <n v="60734.61"/>
    <n v="0"/>
    <x v="159"/>
    <n v="0"/>
    <n v="0"/>
    <n v="0"/>
    <x v="1"/>
    <s v="DELIVERED"/>
    <n v="60734.61"/>
    <s v="LINE_02"/>
    <s v="YES"/>
    <s v="N/A"/>
    <s v="N/A"/>
    <s v="N/A"/>
    <s v="N/A"/>
    <s v="N/A"/>
    <s v="N/A"/>
  </r>
  <r>
    <s v="ENIND205057"/>
    <d v="2026-02-17T00:00:00"/>
    <x v="0"/>
    <d v="2026-02-28T00:00:00"/>
    <e v="#REF!"/>
    <e v="#REF!"/>
    <s v="Private"/>
    <e v="#REF!"/>
    <e v="#REF!"/>
    <n v="1.6"/>
    <s v="JW"/>
    <s v="NEW"/>
    <s v="ZPJ252601505"/>
    <n v="1"/>
    <n v="1"/>
    <s v="SERVICE"/>
    <n v="25100840"/>
    <s v="DOMESTIC"/>
    <s v="ENPHASE"/>
    <x v="59"/>
    <x v="0"/>
    <s v="800-00383 Rev-04 - PCBA"/>
    <n v="20"/>
    <m/>
    <n v="20"/>
    <n v="20"/>
    <n v="6748.29"/>
    <m/>
    <x v="0"/>
    <m/>
    <m/>
    <n v="0"/>
    <n v="0"/>
    <x v="0"/>
    <n v="134965.79999999999"/>
    <n v="0"/>
    <n v="134965.79999999999"/>
    <x v="0"/>
    <m/>
    <n v="134965.79999999999"/>
    <m/>
    <m/>
    <m/>
    <m/>
    <m/>
    <m/>
    <m/>
    <m/>
  </r>
  <r>
    <n v="4500006972"/>
    <d v="2026-02-17T00:00:00"/>
    <x v="0"/>
    <d v="2026-03-17T00:00:00"/>
    <e v="#REF!"/>
    <s v="DELIVERED"/>
    <s v="Private"/>
    <e v="#REF!"/>
    <e v="#REF!"/>
    <n v="4"/>
    <s v="TK"/>
    <s v="NEW"/>
    <s v="ZPJ252601507"/>
    <n v="0"/>
    <n v="3"/>
    <s v="ZFG00002851"/>
    <n v="25201255"/>
    <s v="DOMESTIC"/>
    <s v="BM"/>
    <x v="60"/>
    <x v="2"/>
    <s v="ROBOEXO_CONTROLER BOARD_v1 PCA (1st lot)"/>
    <n v="3"/>
    <n v="3"/>
    <n v="0"/>
    <n v="0"/>
    <n v="31040.6"/>
    <m/>
    <x v="4"/>
    <d v="2026-04-06T00:00:00"/>
    <s v="ZKSID2627-0017"/>
    <n v="93121.799999999988"/>
    <n v="0"/>
    <x v="160"/>
    <n v="0"/>
    <n v="0"/>
    <n v="0"/>
    <x v="1"/>
    <s v="DELIVERED"/>
    <n v="93121.799999999988"/>
    <s v="LINE_01"/>
    <s v="YES"/>
    <s v="N/A"/>
    <s v="N/A"/>
    <s v="N/A"/>
    <s v="N/A"/>
    <s v="N/A"/>
    <s v="N/A"/>
  </r>
  <r>
    <n v="4500006972"/>
    <d v="2026-02-17T00:00:00"/>
    <x v="0"/>
    <d v="2026-03-17T00:00:00"/>
    <e v="#REF!"/>
    <e v="#REF!"/>
    <s v="Private"/>
    <e v="#REF!"/>
    <e v="#REF!"/>
    <n v="4"/>
    <s v="TK"/>
    <s v="NEW"/>
    <s v="ZPJ252601507"/>
    <n v="0"/>
    <n v="3"/>
    <m/>
    <m/>
    <s v="DOMESTIC"/>
    <s v="BM"/>
    <x v="60"/>
    <x v="2"/>
    <s v="ROBOEXO_CONTROLER BOARD_v1 PCA (2nd lot)"/>
    <n v="7"/>
    <m/>
    <n v="7"/>
    <n v="7"/>
    <n v="31040.6"/>
    <m/>
    <x v="0"/>
    <m/>
    <m/>
    <n v="0"/>
    <n v="0"/>
    <x v="0"/>
    <n v="217284.19999999998"/>
    <n v="0"/>
    <n v="217284.19999999998"/>
    <x v="0"/>
    <m/>
    <n v="217284.19999999998"/>
    <m/>
    <m/>
    <s v="N/A"/>
    <s v="N/A"/>
    <s v="N/A"/>
    <s v="N/A"/>
    <s v="N/A"/>
    <s v="N/A"/>
  </r>
  <r>
    <s v="CTI/ASM/PO/477/25-26"/>
    <d v="2026-02-17T00:00:00"/>
    <x v="0"/>
    <d v="2026-03-24T00:00:00"/>
    <e v="#REF!"/>
    <e v="#REF!"/>
    <s v="Private"/>
    <e v="#REF!"/>
    <e v="#REF!"/>
    <n v="5"/>
    <s v="COMP/ASSY"/>
    <s v="REPEAT"/>
    <s v="ZPJ252601511"/>
    <n v="0"/>
    <n v="3"/>
    <m/>
    <m/>
    <s v="DOMESTIC"/>
    <s v="CORNET"/>
    <x v="52"/>
    <x v="0"/>
    <s v="C20266B - POPULATED PCB"/>
    <n v="25"/>
    <m/>
    <n v="25"/>
    <n v="25"/>
    <n v="59409.919999999998"/>
    <m/>
    <x v="0"/>
    <m/>
    <m/>
    <n v="0"/>
    <n v="0"/>
    <x v="0"/>
    <n v="1485248"/>
    <n v="0"/>
    <n v="1485248"/>
    <x v="0"/>
    <m/>
    <n v="1485248"/>
    <m/>
    <m/>
    <s v="N/A"/>
    <s v="N/A"/>
    <s v="N/A"/>
    <s v="N/A"/>
    <s v="N/A"/>
    <s v="N/A"/>
  </r>
  <r>
    <s v="CTI/ASM/PO/477/25-26"/>
    <d v="2026-02-17T00:00:00"/>
    <x v="0"/>
    <d v="2026-03-24T00:00:00"/>
    <e v="#REF!"/>
    <e v="#REF!"/>
    <s v="Private"/>
    <e v="#REF!"/>
    <e v="#REF!"/>
    <n v="5"/>
    <s v="OTHERS"/>
    <s v="REPEAT"/>
    <s v="ZPJ252601511"/>
    <n v="0"/>
    <n v="3"/>
    <m/>
    <m/>
    <s v="DOMESTIC"/>
    <s v="CORNET"/>
    <x v="52"/>
    <x v="0"/>
    <s v="NRE CHARGES FOR C20266B - POPULATED PCB"/>
    <n v="1"/>
    <m/>
    <n v="1"/>
    <n v="1"/>
    <n v="19320"/>
    <m/>
    <x v="0"/>
    <m/>
    <m/>
    <n v="0"/>
    <n v="0"/>
    <x v="0"/>
    <n v="19320"/>
    <n v="0"/>
    <n v="19320"/>
    <x v="0"/>
    <m/>
    <n v="19320"/>
    <m/>
    <m/>
    <s v="N/A"/>
    <s v="N/A"/>
    <s v="N/A"/>
    <s v="N/A"/>
    <s v="N/A"/>
    <s v="N/A"/>
  </r>
  <r>
    <s v="CTI/ASM/PO/480/25-26"/>
    <d v="2026-02-17T00:00:00"/>
    <x v="0"/>
    <d v="2026-02-24T00:00:00"/>
    <e v="#REF!"/>
    <s v="DELIVERED"/>
    <s v="Private"/>
    <e v="#REF!"/>
    <e v="#REF!"/>
    <n v="1"/>
    <s v="JW"/>
    <s v="REPEAT"/>
    <s v="ZPJ252601513"/>
    <n v="0"/>
    <n v="3"/>
    <s v="SERVICE"/>
    <n v="26200133"/>
    <s v="DOMESTIC"/>
    <s v="CORNET"/>
    <x v="52"/>
    <x v="0"/>
    <s v="PCB ASSEMBLY SUPPORT FOR C20266B "/>
    <n v="10"/>
    <n v="5"/>
    <n v="5"/>
    <n v="0"/>
    <n v="32080.799999999999"/>
    <m/>
    <x v="4"/>
    <d v="2026-04-30T00:00:00"/>
    <s v="ZKSID2627-0107"/>
    <n v="160404"/>
    <n v="0"/>
    <x v="161"/>
    <n v="0"/>
    <n v="0"/>
    <n v="0"/>
    <x v="1"/>
    <s v="DELIVERED"/>
    <n v="160404"/>
    <s v="LINE_01"/>
    <m/>
    <s v="N/A"/>
    <s v="N/A"/>
    <s v="N/A"/>
    <s v="N/A"/>
    <s v="N/A"/>
    <s v="N/A"/>
  </r>
  <r>
    <s v="CTI/ASM/PO/480/25-26"/>
    <d v="2026-02-17T00:00:00"/>
    <x v="0"/>
    <d v="2026-02-24T00:00:00"/>
    <e v="#REF!"/>
    <s v="DELIVERED"/>
    <s v="Private"/>
    <e v="#REF!"/>
    <e v="#REF!"/>
    <n v="1"/>
    <s v="JW"/>
    <s v="REPEAT"/>
    <s v="ZPJ252601513"/>
    <n v="0"/>
    <n v="3"/>
    <s v="SERVICE"/>
    <n v="26200133"/>
    <s v="DOMESTIC"/>
    <s v="CORNET"/>
    <x v="52"/>
    <x v="0"/>
    <s v="PCB ASSEMBLY SUPPORT FOR C20266B "/>
    <n v="5"/>
    <n v="5"/>
    <n v="0"/>
    <n v="0"/>
    <n v="32080.799999999999"/>
    <m/>
    <x v="1"/>
    <d v="2026-05-11T00:00:00"/>
    <s v="ZKSID2627-0143"/>
    <n v="160404"/>
    <n v="0"/>
    <x v="161"/>
    <n v="0"/>
    <n v="0"/>
    <n v="0"/>
    <x v="1"/>
    <s v="DELIVERED"/>
    <n v="160404"/>
    <s v="LINE_01"/>
    <m/>
    <s v="N/A"/>
    <s v="N/A"/>
    <s v="N/A"/>
    <s v="N/A"/>
    <s v="N/A"/>
    <s v="N/A"/>
  </r>
  <r>
    <s v="CTI/ASM/PO/480/25-26"/>
    <d v="2026-02-17T00:00:00"/>
    <x v="0"/>
    <d v="2026-02-24T00:00:00"/>
    <e v="#REF!"/>
    <s v="DELIVERED"/>
    <s v="Private"/>
    <e v="#REF!"/>
    <e v="#REF!"/>
    <n v="1"/>
    <s v="OTHERS"/>
    <s v="REPEAT"/>
    <s v="ZPJ252601513"/>
    <n v="0"/>
    <n v="3"/>
    <s v="SERVICE"/>
    <n v="26200133"/>
    <s v="DOMESTIC"/>
    <s v="CORNET"/>
    <x v="52"/>
    <x v="0"/>
    <s v="NRE CHARGES FOR C20266B "/>
    <n v="1"/>
    <n v="1"/>
    <n v="0"/>
    <n v="0"/>
    <n v="19320"/>
    <m/>
    <x v="4"/>
    <d v="2026-04-30T00:00:00"/>
    <s v="ZKSID2627-0107"/>
    <n v="19320"/>
    <n v="0"/>
    <x v="162"/>
    <n v="0"/>
    <n v="0"/>
    <n v="0"/>
    <x v="1"/>
    <s v="DELIVERED"/>
    <n v="19320"/>
    <s v="OTHERS"/>
    <m/>
    <s v="N/A"/>
    <s v="N/A"/>
    <s v="N/A"/>
    <s v="N/A"/>
    <s v="N/A"/>
    <s v="N/A"/>
  </r>
  <r>
    <n v="4000600741"/>
    <d v="2026-02-16T00:00:00"/>
    <x v="0"/>
    <d v="2026-03-30T00:00:00"/>
    <e v="#REF!"/>
    <s v="DELIVERED"/>
    <s v="Public"/>
    <e v="#REF!"/>
    <e v="#REF!"/>
    <n v="6"/>
    <s v="FAB"/>
    <s v="NEW"/>
    <s v="ZPSU252600313"/>
    <n v="0"/>
    <n v="3"/>
    <s v="PCB-Cognitive_BaseBand_V2 VER-2.0"/>
    <n v="26100006"/>
    <s v="DOMESTIC"/>
    <s v="BEL"/>
    <x v="55"/>
    <x v="1"/>
    <s v="995749026748 PCB FABRICATION BASEBAND CARD"/>
    <n v="4"/>
    <n v="4"/>
    <n v="0"/>
    <n v="0"/>
    <n v="39800"/>
    <m/>
    <x v="4"/>
    <d v="2026-04-27T00:00:00"/>
    <s v="ZBSID2627-0091"/>
    <n v="159200"/>
    <n v="0"/>
    <x v="163"/>
    <n v="0"/>
    <n v="0"/>
    <n v="0"/>
    <x v="1"/>
    <s v="DELIVERED"/>
    <n v="159200"/>
    <s v="FAB"/>
    <m/>
    <s v="N/A"/>
    <s v="N/A"/>
    <s v="N/A"/>
    <s v="N/A"/>
    <s v="N/A"/>
    <s v="N/A"/>
  </r>
  <r>
    <n v="4000600741"/>
    <d v="2026-02-16T00:00:00"/>
    <x v="0"/>
    <d v="2026-03-30T00:00:00"/>
    <e v="#REF!"/>
    <s v="DELIVERED"/>
    <s v="Public"/>
    <e v="#REF!"/>
    <e v="#REF!"/>
    <n v="6"/>
    <s v="FAB"/>
    <s v="NEW"/>
    <s v="ZPSU252600314"/>
    <n v="0"/>
    <n v="3"/>
    <s v="PCB-PCB-Cognitive_TRX_Card"/>
    <n v="26100006"/>
    <s v="DOMESTIC"/>
    <s v="BEL"/>
    <x v="55"/>
    <x v="1"/>
    <s v="995749026845 PCB FABRICATION RF CARD"/>
    <n v="4"/>
    <n v="4"/>
    <n v="0"/>
    <n v="0"/>
    <n v="22475"/>
    <m/>
    <x v="4"/>
    <d v="2026-04-09T00:00:00"/>
    <s v="ZBSID2627-0024"/>
    <n v="89900"/>
    <n v="0"/>
    <x v="164"/>
    <n v="0"/>
    <n v="0"/>
    <n v="0"/>
    <x v="1"/>
    <s v="DELIVERED"/>
    <n v="89900"/>
    <s v="FAB"/>
    <s v="N/A"/>
    <s v="N/A"/>
    <s v="N/A"/>
    <s v="N/A"/>
    <s v="N/A"/>
    <s v="N/A"/>
    <s v="N/A"/>
  </r>
  <r>
    <n v="4000579174"/>
    <d v="2025-11-19T00:00:00"/>
    <x v="0"/>
    <d v="2026-08-12T00:00:00"/>
    <e v="#REF!"/>
    <e v="#REF!"/>
    <s v="Public"/>
    <e v="#REF!"/>
    <e v="#REF!"/>
    <n v="25"/>
    <s v="TK"/>
    <s v="REPEAT"/>
    <s v="YET TO RECEIVE"/>
    <n v="0"/>
    <n v="3"/>
    <m/>
    <m/>
    <s v="DOMESTIC"/>
    <s v="BEL"/>
    <x v="33"/>
    <x v="1"/>
    <s v="111319337589 SHARANG ETHERNET SWITCH 04"/>
    <n v="4"/>
    <m/>
    <n v="4"/>
    <n v="4"/>
    <n v="165343"/>
    <m/>
    <x v="0"/>
    <m/>
    <m/>
    <n v="0"/>
    <n v="0"/>
    <x v="0"/>
    <n v="661372"/>
    <n v="0"/>
    <n v="661372"/>
    <x v="0"/>
    <m/>
    <n v="661372"/>
    <m/>
    <m/>
    <s v="N/A"/>
    <s v="N/A"/>
    <s v="N/A"/>
    <s v="N/A"/>
    <s v="N/A"/>
    <s v="N/A"/>
  </r>
  <r>
    <n v="4300036109"/>
    <d v="2026-02-18T00:00:00"/>
    <x v="0"/>
    <d v="2026-07-08T00:00:00"/>
    <e v="#REF!"/>
    <e v="#REF!"/>
    <s v="Public"/>
    <e v="#REF!"/>
    <e v="#REF!"/>
    <n v="20"/>
    <s v="COMP/ASSY"/>
    <s v="NEW"/>
    <s v="ZPSU252600288"/>
    <n v="0"/>
    <n v="3"/>
    <m/>
    <m/>
    <s v="DOMESTIC"/>
    <s v="BEL"/>
    <x v="4"/>
    <x v="1"/>
    <s v="111010407236 BUS COUPLER ASSY 02"/>
    <n v="1"/>
    <m/>
    <n v="1"/>
    <n v="1"/>
    <n v="72621"/>
    <m/>
    <x v="0"/>
    <m/>
    <m/>
    <n v="0"/>
    <n v="0"/>
    <x v="0"/>
    <n v="72621"/>
    <n v="0"/>
    <n v="72621"/>
    <x v="0"/>
    <m/>
    <n v="72621"/>
    <m/>
    <m/>
    <s v="N/A"/>
    <s v="N/A"/>
    <s v="N/A"/>
    <s v="N/A"/>
    <s v="N/A"/>
    <s v="N/A"/>
  </r>
  <r>
    <n v="4300036109"/>
    <d v="2026-02-18T00:00:00"/>
    <x v="0"/>
    <d v="2026-07-08T00:00:00"/>
    <e v="#REF!"/>
    <e v="#REF!"/>
    <s v="Public"/>
    <e v="#REF!"/>
    <e v="#REF!"/>
    <n v="20"/>
    <s v="COMP/ASSY"/>
    <s v="NEW"/>
    <s v="ZPSU252600289"/>
    <n v="0"/>
    <n v="3"/>
    <m/>
    <m/>
    <s v="DOMESTIC"/>
    <s v="BEL"/>
    <x v="4"/>
    <x v="1"/>
    <s v="111010471450 BUS COUPLER MODULE 02"/>
    <n v="1"/>
    <m/>
    <n v="1"/>
    <n v="1"/>
    <n v="39182"/>
    <m/>
    <x v="0"/>
    <m/>
    <m/>
    <n v="0"/>
    <n v="0"/>
    <x v="0"/>
    <n v="39182"/>
    <n v="0"/>
    <n v="39182"/>
    <x v="0"/>
    <m/>
    <n v="39182"/>
    <m/>
    <m/>
    <s v="N/A"/>
    <s v="N/A"/>
    <s v="N/A"/>
    <s v="N/A"/>
    <s v="N/A"/>
    <s v="N/A"/>
  </r>
  <r>
    <n v="4000603493"/>
    <d v="2026-02-19T00:00:00"/>
    <x v="0"/>
    <d v="2026-05-28T00:00:00"/>
    <e v="#REF!"/>
    <s v="DELIVERED"/>
    <s v="Public"/>
    <e v="#REF!"/>
    <e v="#REF!"/>
    <n v="14"/>
    <s v="TK"/>
    <s v="REPEAT"/>
    <s v="ZPSU252600315"/>
    <n v="0"/>
    <n v="3"/>
    <s v="ZFG00002897"/>
    <n v="25100911"/>
    <s v="DOMESTIC"/>
    <s v="BEL"/>
    <x v="5"/>
    <x v="1"/>
    <s v="170300633401 CONTROLLER PCB REV 03 02"/>
    <n v="55"/>
    <n v="55"/>
    <n v="0"/>
    <n v="0"/>
    <n v="9104"/>
    <m/>
    <x v="4"/>
    <d v="2026-04-11T00:00:00"/>
    <s v="ZBSID2627-0034"/>
    <n v="500720"/>
    <n v="0"/>
    <x v="165"/>
    <n v="0"/>
    <n v="0"/>
    <n v="0"/>
    <x v="1"/>
    <s v="DELIVERED"/>
    <n v="500720"/>
    <s v="LINE_01"/>
    <s v="YES"/>
    <s v="N/A"/>
    <s v="N/A"/>
    <s v="N/A"/>
    <s v="N/A"/>
    <s v="N/A"/>
    <s v="N/A"/>
  </r>
  <r>
    <n v="4000603545"/>
    <d v="2026-02-19T00:00:00"/>
    <x v="0"/>
    <d v="2026-05-28T00:00:00"/>
    <e v="#REF!"/>
    <e v="#REF!"/>
    <s v="Public"/>
    <e v="#REF!"/>
    <e v="#REF!"/>
    <n v="14"/>
    <s v="TK"/>
    <s v="NEW"/>
    <s v="ZPSU252600316"/>
    <n v="0"/>
    <n v="3"/>
    <m/>
    <m/>
    <s v="DOMESTIC"/>
    <s v="BEL"/>
    <x v="5"/>
    <x v="1"/>
    <s v="170302215956 SIGNAL PROCESSING PCB ASSY"/>
    <n v="5"/>
    <m/>
    <n v="5"/>
    <n v="5"/>
    <n v="14750"/>
    <m/>
    <x v="0"/>
    <m/>
    <m/>
    <n v="0"/>
    <n v="0"/>
    <x v="0"/>
    <n v="73750"/>
    <n v="0"/>
    <n v="73750"/>
    <x v="2"/>
    <s v="PTH-inprocess"/>
    <n v="73750"/>
    <s v="LINE_01"/>
    <m/>
    <s v="N/A"/>
    <s v="N/A"/>
    <s v="N/A"/>
    <s v="N/A"/>
    <s v="N/A"/>
    <s v="N/A"/>
  </r>
  <r>
    <n v="4000595507"/>
    <d v="2026-02-18T00:00:00"/>
    <x v="0"/>
    <d v="2026-07-22T00:00:00"/>
    <e v="#REF!"/>
    <e v="#REF!"/>
    <s v="Public"/>
    <e v="#REF!"/>
    <e v="#REF!"/>
    <n v="22"/>
    <s v="TK"/>
    <s v="NEW"/>
    <s v="ZPSU252600317"/>
    <n v="0"/>
    <n v="3"/>
    <m/>
    <m/>
    <s v="DOMESTIC"/>
    <s v="BEL"/>
    <x v="61"/>
    <x v="1"/>
    <s v="113300019486 XQTRM ATE Testjig"/>
    <n v="10"/>
    <m/>
    <n v="10"/>
    <n v="10"/>
    <n v="62005"/>
    <m/>
    <x v="0"/>
    <m/>
    <m/>
    <n v="0"/>
    <n v="0"/>
    <x v="0"/>
    <n v="620050"/>
    <n v="0"/>
    <n v="620050"/>
    <x v="0"/>
    <m/>
    <n v="620050"/>
    <m/>
    <m/>
    <s v="N/A"/>
    <s v="N/A"/>
    <s v="N/A"/>
    <s v="N/A"/>
    <s v="N/A"/>
    <s v="N/A"/>
  </r>
  <r>
    <n v="4800094342"/>
    <d v="2026-02-20T00:00:00"/>
    <x v="0"/>
    <d v="2026-03-21T00:00:00"/>
    <e v="#REF!"/>
    <s v="DELIVERED"/>
    <s v="Public"/>
    <e v="#REF!"/>
    <e v="#REF!"/>
    <n v="4"/>
    <s v="REWORK"/>
    <s v="NEW"/>
    <s v="ZPSU252600318"/>
    <n v="0"/>
    <n v="3"/>
    <s v="SERVICE"/>
    <n v="25100834"/>
    <s v="DOMESTIC"/>
    <s v="BEL"/>
    <x v="32"/>
    <x v="1"/>
    <s v="437913590118 IC replacement"/>
    <n v="9"/>
    <n v="3"/>
    <n v="6"/>
    <n v="0"/>
    <n v="903"/>
    <m/>
    <x v="4"/>
    <d v="2026-04-24T00:00:00"/>
    <s v="ZBSID2627-0073"/>
    <n v="2709"/>
    <n v="0"/>
    <x v="166"/>
    <n v="0"/>
    <n v="0"/>
    <n v="0"/>
    <x v="1"/>
    <s v="DELIVERED"/>
    <n v="2709"/>
    <s v="OTHERS"/>
    <m/>
    <s v="N/A"/>
    <s v="N/A"/>
    <s v="N/A"/>
    <s v="N/A"/>
    <s v="N/A"/>
    <s v="N/A"/>
  </r>
  <r>
    <n v="4800094342"/>
    <d v="2026-02-20T00:00:00"/>
    <x v="0"/>
    <d v="2026-03-21T00:00:00"/>
    <e v="#REF!"/>
    <e v="#REF!"/>
    <s v="Public"/>
    <e v="#REF!"/>
    <e v="#REF!"/>
    <n v="4"/>
    <s v="REWORK"/>
    <s v="NEW"/>
    <s v="ZPSU252600318"/>
    <n v="0"/>
    <n v="3"/>
    <s v="SERVICE"/>
    <n v="25100834"/>
    <s v="DOMESTIC"/>
    <s v="BEL"/>
    <x v="32"/>
    <x v="1"/>
    <s v="437913590118 IC replacement"/>
    <n v="6"/>
    <m/>
    <n v="6"/>
    <n v="6"/>
    <n v="903"/>
    <m/>
    <x v="0"/>
    <m/>
    <m/>
    <n v="0"/>
    <n v="0"/>
    <x v="0"/>
    <n v="5418"/>
    <n v="0"/>
    <n v="5418"/>
    <x v="0"/>
    <m/>
    <n v="5418"/>
    <m/>
    <m/>
    <s v="N/A"/>
    <s v="N/A"/>
    <s v="N/A"/>
    <s v="N/A"/>
    <s v="N/A"/>
    <s v="N/A"/>
  </r>
  <r>
    <n v="4516483906"/>
    <d v="2026-02-20T00:00:00"/>
    <x v="0"/>
    <d v="2026-03-31T00:00:00"/>
    <e v="#REF!"/>
    <s v="DELIVERED"/>
    <s v="Private"/>
    <e v="#REF!"/>
    <e v="#REF!"/>
    <n v="5"/>
    <s v="TK"/>
    <s v="NEW"/>
    <s v="ZPJ252601527"/>
    <n v="1"/>
    <n v="1"/>
    <s v="ZFG00002876"/>
    <n v="26100013"/>
    <s v="DOMESTIC"/>
    <s v="TI"/>
    <x v="35"/>
    <x v="4"/>
    <s v="COMPONENT SUPPORT FOR IWRL6322_AOP_CZ_BOARD_REV1.0 "/>
    <n v="30"/>
    <n v="9"/>
    <n v="21"/>
    <n v="0"/>
    <n v="30774"/>
    <m/>
    <x v="4"/>
    <d v="2026-04-10T00:00:00"/>
    <s v="ZBSID2627-0031"/>
    <n v="276966"/>
    <n v="0"/>
    <x v="167"/>
    <n v="0"/>
    <n v="0"/>
    <n v="0"/>
    <x v="1"/>
    <s v="DELIVERED"/>
    <n v="276966"/>
    <s v="LINE_01"/>
    <s v="YES"/>
    <s v="NO"/>
    <s v="YES"/>
    <s v="NO"/>
    <s v="NO"/>
    <s v="NO"/>
    <s v="NO"/>
  </r>
  <r>
    <n v="4516483906"/>
    <d v="2026-02-20T00:00:00"/>
    <x v="0"/>
    <d v="2026-03-31T00:00:00"/>
    <e v="#REF!"/>
    <s v="DELIVERED"/>
    <s v="Private"/>
    <e v="#REF!"/>
    <e v="#REF!"/>
    <n v="5"/>
    <s v="TK"/>
    <s v="NEW"/>
    <s v="ZPJ252601527"/>
    <n v="1"/>
    <n v="1"/>
    <s v="ZFG00002876"/>
    <n v="26100013"/>
    <s v="DOMESTIC"/>
    <s v="TI"/>
    <x v="35"/>
    <x v="4"/>
    <s v="COMPONENT SUPPORT FOR IWRL6322_AOP_CZ_BOARD_REV1.0 "/>
    <n v="21"/>
    <n v="21"/>
    <n v="0"/>
    <n v="0"/>
    <n v="30774"/>
    <m/>
    <x v="4"/>
    <d v="2026-04-11T00:00:00"/>
    <s v="ZBSID2627-0032"/>
    <n v="646254"/>
    <n v="0"/>
    <x v="168"/>
    <n v="0"/>
    <n v="0"/>
    <n v="0"/>
    <x v="1"/>
    <s v="DELIVERED"/>
    <n v="646254"/>
    <s v="LINE_01"/>
    <s v="YES"/>
    <s v="NO"/>
    <s v="YES"/>
    <s v="NO"/>
    <s v="NO"/>
    <s v="NO"/>
    <s v="NO"/>
  </r>
  <r>
    <n v="4000602355"/>
    <d v="2026-02-20T00:00:00"/>
    <x v="0"/>
    <d v="2026-06-12T00:00:00"/>
    <e v="#REF!"/>
    <e v="#REF!"/>
    <s v="Public"/>
    <e v="#REF!"/>
    <e v="#REF!"/>
    <n v="16"/>
    <s v="TK"/>
    <s v="NEW"/>
    <s v="ZPSU252600319"/>
    <n v="0"/>
    <n v="3"/>
    <m/>
    <m/>
    <s v="DOMESTIC"/>
    <s v="BEL"/>
    <x v="2"/>
    <x v="1"/>
    <s v="143034418401 POWER PCB(CIT) 02"/>
    <n v="20"/>
    <m/>
    <n v="20"/>
    <n v="20"/>
    <n v="10597"/>
    <m/>
    <x v="0"/>
    <m/>
    <m/>
    <n v="0"/>
    <n v="0"/>
    <x v="0"/>
    <n v="211940"/>
    <n v="0"/>
    <n v="211940"/>
    <x v="0"/>
    <m/>
    <n v="211940"/>
    <m/>
    <m/>
    <s v="N/A"/>
    <s v="N/A"/>
    <s v="N/A"/>
    <s v="N/A"/>
    <s v="N/A"/>
    <s v="N/A"/>
  </r>
  <r>
    <s v="PO3297"/>
    <d v="2026-02-23T00:00:00"/>
    <x v="0"/>
    <d v="2026-03-04T00:00:00"/>
    <e v="#REF!"/>
    <s v="DELIVERED"/>
    <s v="Private"/>
    <e v="#REF!"/>
    <e v="#REF!"/>
    <n v="1.4"/>
    <s v="JW"/>
    <s v="NEW"/>
    <s v="ZPJ252601530"/>
    <n v="0"/>
    <n v="3"/>
    <s v="SERVICE"/>
    <n v="26200027"/>
    <s v="DOMESTIC"/>
    <s v="AI-TECH"/>
    <x v="62"/>
    <x v="7"/>
    <s v="PC062-B/22 BP PCBA-ASSEMBLY SUPPORT FOR DC VPX"/>
    <n v="36"/>
    <n v="22"/>
    <n v="14"/>
    <n v="0"/>
    <n v="3557"/>
    <m/>
    <x v="4"/>
    <d v="2026-04-09T00:00:00"/>
    <s v="ZKSID2627-0030"/>
    <n v="78254"/>
    <n v="0"/>
    <x v="169"/>
    <n v="0"/>
    <n v="0"/>
    <n v="0"/>
    <x v="1"/>
    <s v="DELIVERED"/>
    <n v="78254"/>
    <s v="LINE_02"/>
    <s v="YES"/>
    <s v="N/A"/>
    <s v="N/A"/>
    <s v="N/A"/>
    <s v="N/A"/>
    <s v="N/A"/>
    <s v="N/A"/>
  </r>
  <r>
    <s v="PO3297"/>
    <d v="2026-02-23T00:00:00"/>
    <x v="0"/>
    <d v="2026-03-04T00:00:00"/>
    <e v="#REF!"/>
    <s v="DELIVERED"/>
    <s v="Private"/>
    <e v="#REF!"/>
    <e v="#REF!"/>
    <n v="1.4"/>
    <s v="JW"/>
    <s v="NEW"/>
    <s v="ZPJ252601530"/>
    <n v="0"/>
    <n v="3"/>
    <s v="SERVICE"/>
    <n v="26200027"/>
    <s v="DOMESTIC"/>
    <s v="AI-TECH"/>
    <x v="62"/>
    <x v="7"/>
    <s v="PC062-B/22 BP PCBA-ASSEMBLY SUPPORT FOR DC VPX"/>
    <n v="14"/>
    <n v="12"/>
    <n v="2"/>
    <n v="0"/>
    <n v="3557"/>
    <m/>
    <x v="4"/>
    <d v="2026-04-10T00:00:00"/>
    <s v="ZKSID2627-0033"/>
    <n v="42684"/>
    <n v="0"/>
    <x v="170"/>
    <n v="0"/>
    <n v="0"/>
    <n v="0"/>
    <x v="1"/>
    <s v="DELIVERED"/>
    <n v="42684"/>
    <s v="LINE_02"/>
    <s v="YES"/>
    <s v="N/A"/>
    <s v="N/A"/>
    <s v="N/A"/>
    <s v="N/A"/>
    <s v="N/A"/>
    <s v="N/A"/>
  </r>
  <r>
    <s v="PO3297"/>
    <d v="2026-02-23T00:00:00"/>
    <x v="0"/>
    <d v="2026-03-04T00:00:00"/>
    <e v="#REF!"/>
    <s v="DELIVERED"/>
    <s v="Private"/>
    <e v="#REF!"/>
    <e v="#REF!"/>
    <n v="1.4"/>
    <s v="JW"/>
    <s v="NEW"/>
    <s v="ZPJ252601530"/>
    <n v="0"/>
    <n v="3"/>
    <s v="SERVICE"/>
    <n v="26200027"/>
    <s v="DOMESTIC"/>
    <s v="AI-TECH"/>
    <x v="62"/>
    <x v="7"/>
    <s v="PC062-B/22 BP PCBA-ASSEMBLY SUPPORT FOR DC VPX"/>
    <n v="2"/>
    <n v="2"/>
    <n v="0"/>
    <n v="0"/>
    <n v="3557"/>
    <m/>
    <x v="4"/>
    <d v="2026-04-15T00:00:00"/>
    <s v=" ZKSID2627-0046"/>
    <n v="7114"/>
    <n v="0"/>
    <x v="171"/>
    <n v="0"/>
    <n v="0"/>
    <n v="0"/>
    <x v="1"/>
    <s v="DELIVERED"/>
    <n v="7114"/>
    <s v="LINE_02"/>
    <s v="YES"/>
    <s v="N/A"/>
    <s v="N/A"/>
    <s v="N/A"/>
    <s v="N/A"/>
    <s v="N/A"/>
    <s v="N/A"/>
  </r>
  <r>
    <s v="PO3297"/>
    <d v="2026-02-23T00:00:00"/>
    <x v="0"/>
    <d v="2026-03-04T00:00:00"/>
    <e v="#REF!"/>
    <e v="#REF!"/>
    <s v="Private"/>
    <e v="#REF!"/>
    <e v="#REF!"/>
    <n v="1.4"/>
    <s v="OTHERS"/>
    <s v="NEW"/>
    <s v="ZPJ252601530"/>
    <n v="0"/>
    <n v="3"/>
    <s v="SERVICE"/>
    <n v="26200027"/>
    <s v="DOMESTIC"/>
    <s v="AI-TECH"/>
    <x v="62"/>
    <x v="7"/>
    <s v="CONFORMAL COATING CHARGES"/>
    <n v="36"/>
    <m/>
    <n v="36"/>
    <n v="36"/>
    <n v="592"/>
    <m/>
    <x v="0"/>
    <m/>
    <m/>
    <n v="0"/>
    <n v="0"/>
    <x v="0"/>
    <n v="21312"/>
    <n v="0"/>
    <n v="21312"/>
    <x v="0"/>
    <m/>
    <n v="21312"/>
    <s v="LINE_02"/>
    <s v="YES"/>
    <s v="N/A"/>
    <s v="N/A"/>
    <s v="N/A"/>
    <s v="N/A"/>
    <s v="N/A"/>
    <s v="N/A"/>
  </r>
  <r>
    <s v="PO3297"/>
    <d v="2026-02-23T00:00:00"/>
    <x v="0"/>
    <d v="2026-03-04T00:00:00"/>
    <e v="#REF!"/>
    <s v="DELIVERED"/>
    <s v="Private"/>
    <e v="#REF!"/>
    <e v="#REF!"/>
    <n v="1.4"/>
    <s v="OTHERS"/>
    <s v="NEW"/>
    <s v="ZPJ252601530"/>
    <n v="0"/>
    <n v="3"/>
    <s v="SERVICE"/>
    <n v="26200027"/>
    <s v="DOMESTIC"/>
    <s v="AI-TECH"/>
    <x v="62"/>
    <x v="7"/>
    <s v="SETUP CHARGES "/>
    <n v="1"/>
    <n v="1"/>
    <n v="0"/>
    <n v="0"/>
    <n v="4900"/>
    <m/>
    <x v="4"/>
    <d v="2026-04-09T00:00:00"/>
    <s v="ZKSID2627-0030"/>
    <n v="4900"/>
    <n v="0"/>
    <x v="172"/>
    <n v="0"/>
    <n v="0"/>
    <n v="0"/>
    <x v="1"/>
    <s v="DELIVERED"/>
    <n v="4900"/>
    <s v="OTHERS"/>
    <s v="N/A"/>
    <s v="N/A"/>
    <s v="N/A"/>
    <s v="N/A"/>
    <s v="N/A"/>
    <s v="N/A"/>
    <s v="N/A"/>
  </r>
  <r>
    <s v="PO3297"/>
    <d v="2026-02-23T00:00:00"/>
    <x v="0"/>
    <d v="2026-03-04T00:00:00"/>
    <e v="#REF!"/>
    <s v="DELIVERED"/>
    <s v="Private"/>
    <e v="#REF!"/>
    <e v="#REF!"/>
    <n v="1.4"/>
    <s v="OTHERS"/>
    <s v="NEW"/>
    <s v="ZPJ252601530"/>
    <n v="0"/>
    <n v="3"/>
    <s v="SERVICE"/>
    <n v="26200027"/>
    <s v="DOMESTIC"/>
    <s v="AI-TECH"/>
    <x v="62"/>
    <x v="7"/>
    <s v="PROGRAMMING CHARGES"/>
    <n v="1"/>
    <n v="1"/>
    <n v="0"/>
    <n v="0"/>
    <n v="1465"/>
    <m/>
    <x v="4"/>
    <d v="2026-04-09T00:00:00"/>
    <s v="ZKSID2627-0030"/>
    <n v="1465"/>
    <n v="0"/>
    <x v="173"/>
    <n v="0"/>
    <n v="0"/>
    <n v="0"/>
    <x v="1"/>
    <s v="DELIVERED"/>
    <n v="1465"/>
    <s v="OTHERS"/>
    <s v="N/A"/>
    <s v="N/A"/>
    <s v="N/A"/>
    <s v="N/A"/>
    <s v="N/A"/>
    <s v="N/A"/>
    <s v="N/A"/>
  </r>
  <r>
    <s v="AR1113051"/>
    <d v="2026-02-23T00:00:00"/>
    <x v="0"/>
    <d v="2026-03-23T00:00:00"/>
    <e v="#REF!"/>
    <s v="DELIVERED"/>
    <s v="Private"/>
    <e v="#REF!"/>
    <e v="#REF!"/>
    <n v="4"/>
    <s v="TK"/>
    <s v="NEW"/>
    <s v="ZPJ252601531"/>
    <n v="0"/>
    <n v="3"/>
    <s v="ZFG00002793"/>
    <n v="26100069"/>
    <s v="DOMESTIC"/>
    <s v="AMETEK"/>
    <x v="63"/>
    <x v="0"/>
    <s v="BATTERY_MODULE_PCB"/>
    <n v="6"/>
    <n v="6"/>
    <n v="0"/>
    <n v="0"/>
    <n v="22917.33"/>
    <m/>
    <x v="4"/>
    <d v="2026-04-28T00:00:00"/>
    <s v="ZBSID2627-0106"/>
    <n v="137503.98000000001"/>
    <n v="0"/>
    <x v="174"/>
    <n v="0"/>
    <n v="0"/>
    <n v="0"/>
    <x v="1"/>
    <s v="DELIVERED"/>
    <n v="137503.98000000001"/>
    <s v="LINE_01"/>
    <m/>
    <s v="N/A"/>
    <s v="N/A"/>
    <s v="N/A"/>
    <s v="N/A"/>
    <s v="N/A"/>
    <s v="N/A"/>
  </r>
  <r>
    <s v="PO3298"/>
    <d v="2026-02-23T00:00:00"/>
    <x v="0"/>
    <d v="2026-03-04T00:00:00"/>
    <e v="#REF!"/>
    <s v="DELIVERED"/>
    <s v="Private"/>
    <e v="#REF!"/>
    <e v="#REF!"/>
    <n v="1.4"/>
    <s v="JW"/>
    <s v="NEW"/>
    <s v="ZPJ252601536"/>
    <n v="0"/>
    <n v="3"/>
    <s v="SERVICE"/>
    <n v="25201479"/>
    <s v="DOMESTIC"/>
    <s v="AI-TECH"/>
    <x v="62"/>
    <x v="7"/>
    <s v="PC0621-A/21 TM PCBA-ASSEMBLY SUPPORT FOR DC TM"/>
    <n v="32"/>
    <n v="10"/>
    <n v="22"/>
    <n v="0"/>
    <n v="3557"/>
    <m/>
    <x v="4"/>
    <d v="2026-04-03T00:00:00"/>
    <s v="ZKSID2627-0013"/>
    <n v="35570"/>
    <n v="0"/>
    <x v="175"/>
    <n v="0"/>
    <n v="0"/>
    <n v="0"/>
    <x v="1"/>
    <s v="DELIVERED"/>
    <n v="35570"/>
    <s v="LINE_02"/>
    <s v="YES"/>
    <s v="N/A"/>
    <s v="N/A"/>
    <s v="N/A"/>
    <s v="N/A"/>
    <s v="N/A"/>
    <s v="N/A"/>
  </r>
  <r>
    <s v="PO3298"/>
    <d v="2026-02-23T00:00:00"/>
    <x v="0"/>
    <d v="2026-03-04T00:00:00"/>
    <e v="#REF!"/>
    <s v="DELIVERED"/>
    <s v="Private"/>
    <e v="#REF!"/>
    <e v="#REF!"/>
    <n v="1.4"/>
    <s v="JW"/>
    <s v="NEW"/>
    <s v="ZPJ252601536"/>
    <n v="0"/>
    <n v="3"/>
    <s v="SERVICE"/>
    <n v="25201479"/>
    <s v="DOMESTIC"/>
    <s v="AI-TECH"/>
    <x v="62"/>
    <x v="7"/>
    <s v="PC0621-A/21 TM PCBA-ASSEMBLY SUPPORT FOR DC TM"/>
    <n v="22"/>
    <n v="15"/>
    <n v="7"/>
    <n v="0"/>
    <n v="3557"/>
    <m/>
    <x v="4"/>
    <d v="2026-04-03T00:00:00"/>
    <s v="ZKSID2627-0014"/>
    <n v="53355"/>
    <n v="0"/>
    <x v="176"/>
    <n v="0"/>
    <n v="0"/>
    <n v="0"/>
    <x v="1"/>
    <s v="DELIVERED"/>
    <n v="53355"/>
    <s v="LINE_02"/>
    <s v="YES"/>
    <s v="N/A"/>
    <s v="N/A"/>
    <s v="N/A"/>
    <s v="N/A"/>
    <s v="N/A"/>
    <s v="N/A"/>
  </r>
  <r>
    <s v="PO3298"/>
    <d v="2026-02-23T00:00:00"/>
    <x v="0"/>
    <d v="2026-03-04T00:00:00"/>
    <e v="#REF!"/>
    <s v="DELIVERED"/>
    <s v="Private"/>
    <e v="#REF!"/>
    <e v="#REF!"/>
    <n v="1.4"/>
    <s v="JW"/>
    <s v="NEW"/>
    <s v="ZPJ252601536"/>
    <n v="0"/>
    <n v="3"/>
    <s v="SERVICE"/>
    <n v="25201479"/>
    <s v="DOMESTIC"/>
    <s v="AI-TECH"/>
    <x v="62"/>
    <x v="7"/>
    <s v="PC0621-A/21 TM PCBA-ASSEMBLY SUPPORT FOR DC TM"/>
    <n v="7"/>
    <n v="7"/>
    <n v="0"/>
    <n v="0"/>
    <n v="3557"/>
    <m/>
    <x v="4"/>
    <d v="2026-04-06T00:00:00"/>
    <s v="ZKSID2627-0019"/>
    <n v="24899"/>
    <n v="0"/>
    <x v="177"/>
    <n v="0"/>
    <n v="0"/>
    <n v="0"/>
    <x v="1"/>
    <s v="DELIVERED"/>
    <n v="24899"/>
    <s v="LINE_02"/>
    <s v="YES"/>
    <s v="N/A"/>
    <s v="N/A"/>
    <s v="N/A"/>
    <s v="N/A"/>
    <s v="N/A"/>
    <s v="N/A"/>
  </r>
  <r>
    <s v="PO3298"/>
    <d v="2026-02-23T00:00:00"/>
    <x v="0"/>
    <d v="2026-03-04T00:00:00"/>
    <e v="#REF!"/>
    <e v="#REF!"/>
    <s v="Private"/>
    <e v="#REF!"/>
    <e v="#REF!"/>
    <n v="1.4"/>
    <s v="JW"/>
    <s v="NEW"/>
    <s v="ZPJ252601536"/>
    <n v="0"/>
    <n v="3"/>
    <s v="SERVICE"/>
    <n v="25201479"/>
    <s v="DOMESTIC"/>
    <s v="AI-TECH"/>
    <x v="62"/>
    <x v="7"/>
    <s v="CONFORMAL COATING CHARGES "/>
    <n v="36"/>
    <m/>
    <n v="36"/>
    <n v="36"/>
    <n v="592"/>
    <m/>
    <x v="0"/>
    <m/>
    <m/>
    <n v="0"/>
    <n v="0"/>
    <x v="0"/>
    <n v="21312"/>
    <n v="0"/>
    <n v="21312"/>
    <x v="0"/>
    <m/>
    <n v="21312"/>
    <s v="OTHERS"/>
    <s v="N/A"/>
    <s v="N/A"/>
    <s v="N/A"/>
    <s v="N/A"/>
    <s v="N/A"/>
    <s v="N/A"/>
    <s v="NO"/>
  </r>
  <r>
    <n v="4300035751"/>
    <d v="2026-02-21T00:00:00"/>
    <x v="0"/>
    <d v="2026-07-12T00:00:00"/>
    <e v="#REF!"/>
    <s v="DELIVERED"/>
    <s v="Public"/>
    <e v="#REF!"/>
    <e v="#REF!"/>
    <n v="20"/>
    <s v="COMP/ASSY"/>
    <s v="NEW"/>
    <s v="ZPSU252600321"/>
    <n v="0"/>
    <n v="3"/>
    <s v="ZFG00002795"/>
    <n v="26100035"/>
    <s v="DOMESTIC"/>
    <s v="BEL"/>
    <x v="1"/>
    <x v="1"/>
    <s v="118309259148 Back panel PCB-ASSY G3I Time server 04"/>
    <n v="51"/>
    <n v="42"/>
    <n v="9"/>
    <n v="0"/>
    <n v="5082.9399999999996"/>
    <m/>
    <x v="4"/>
    <d v="2026-04-28T00:00:00"/>
    <s v="ZBSID2627-0100"/>
    <n v="213483.47999999998"/>
    <n v="0"/>
    <x v="178"/>
    <n v="0"/>
    <n v="0"/>
    <n v="0"/>
    <x v="1"/>
    <s v="DELIVERED"/>
    <n v="213483.47999999998"/>
    <s v="LINE_01"/>
    <m/>
    <m/>
    <m/>
    <m/>
    <m/>
    <m/>
    <m/>
  </r>
  <r>
    <n v="4300035751"/>
    <d v="2026-02-21T00:00:00"/>
    <x v="0"/>
    <d v="2026-07-12T00:00:00"/>
    <e v="#REF!"/>
    <e v="#REF!"/>
    <s v="Public"/>
    <e v="#REF!"/>
    <e v="#REF!"/>
    <n v="20"/>
    <s v="COMP/ASSY"/>
    <s v="NEW"/>
    <s v="ZPSU252600321"/>
    <n v="0"/>
    <n v="3"/>
    <s v="ZFG00002795"/>
    <n v="26100035"/>
    <s v="DOMESTIC"/>
    <s v="BEL"/>
    <x v="1"/>
    <x v="1"/>
    <s v="118309259148 Back panel PCB-ASSY G3I Time server 04"/>
    <n v="9"/>
    <m/>
    <n v="9"/>
    <n v="9"/>
    <n v="5082.9399999999996"/>
    <m/>
    <x v="0"/>
    <m/>
    <m/>
    <n v="0"/>
    <n v="0"/>
    <x v="0"/>
    <n v="45746.46"/>
    <n v="0"/>
    <n v="45746.46"/>
    <x v="2"/>
    <s v="PTH-inprocess"/>
    <n v="45746.46"/>
    <s v="LINE_01"/>
    <s v="YES"/>
    <m/>
    <m/>
    <m/>
    <m/>
    <m/>
    <m/>
  </r>
  <r>
    <n v="4000602622"/>
    <d v="2026-02-21T00:00:00"/>
    <x v="0"/>
    <d v="2026-05-02T00:00:00"/>
    <e v="#REF!"/>
    <e v="#REF!"/>
    <s v="Public"/>
    <e v="#REF!"/>
    <e v="#REF!"/>
    <n v="10"/>
    <s v="TK"/>
    <s v="NEW"/>
    <s v="YET TO RECEIVE"/>
    <n v="0"/>
    <n v="3"/>
    <m/>
    <m/>
    <s v="DOMESTIC"/>
    <s v="BEL"/>
    <x v="5"/>
    <x v="1"/>
    <s v="170305144871 HDSDI SIGNAL PROCESSING BOARD ASSY"/>
    <n v="8"/>
    <m/>
    <n v="8"/>
    <n v="8"/>
    <n v="371000"/>
    <m/>
    <x v="0"/>
    <m/>
    <m/>
    <n v="0"/>
    <n v="0"/>
    <x v="0"/>
    <n v="2968000"/>
    <n v="0"/>
    <n v="2968000"/>
    <x v="0"/>
    <m/>
    <n v="2968000"/>
    <m/>
    <m/>
    <m/>
    <m/>
    <m/>
    <m/>
    <m/>
    <m/>
  </r>
  <r>
    <n v="4000603122"/>
    <d v="2026-02-23T00:00:00"/>
    <x v="0"/>
    <d v="2026-07-13T00:00:00"/>
    <e v="#REF!"/>
    <e v="#REF!"/>
    <s v="Public"/>
    <e v="#REF!"/>
    <e v="#REF!"/>
    <n v="20"/>
    <s v="TK"/>
    <s v="NEW"/>
    <s v="ZPSU252600322"/>
    <n v="0"/>
    <n v="3"/>
    <m/>
    <m/>
    <s v="DOMESTIC"/>
    <s v="BEL"/>
    <x v="2"/>
    <x v="1"/>
    <s v="143034813870 DC-DC EMI FILTER ASSY"/>
    <n v="66"/>
    <m/>
    <n v="66"/>
    <n v="66"/>
    <n v="12042"/>
    <m/>
    <x v="0"/>
    <m/>
    <m/>
    <n v="0"/>
    <n v="0"/>
    <x v="0"/>
    <n v="794772"/>
    <n v="0"/>
    <n v="794772"/>
    <x v="0"/>
    <m/>
    <n v="794772"/>
    <m/>
    <m/>
    <m/>
    <m/>
    <m/>
    <m/>
    <m/>
    <m/>
  </r>
  <r>
    <n v="4000593215"/>
    <d v="2026-02-21T00:00:00"/>
    <x v="0"/>
    <d v="2026-07-18T00:00:00"/>
    <e v="#REF!"/>
    <e v="#REF!"/>
    <s v="Public"/>
    <e v="#REF!"/>
    <e v="#REF!"/>
    <n v="20.7"/>
    <s v="TK"/>
    <s v="NEW"/>
    <s v="ZPSU252600323"/>
    <n v="0"/>
    <n v="3"/>
    <m/>
    <m/>
    <s v="DOMESTIC"/>
    <s v="BEL"/>
    <x v="8"/>
    <x v="1"/>
    <s v="112360160393 PEDESTAL CONTROLLER - EOD 16"/>
    <n v="3"/>
    <m/>
    <n v="3"/>
    <n v="3"/>
    <n v="259314"/>
    <m/>
    <x v="0"/>
    <m/>
    <m/>
    <n v="0"/>
    <n v="0"/>
    <x v="0"/>
    <n v="777942"/>
    <n v="0"/>
    <n v="777942"/>
    <x v="0"/>
    <m/>
    <n v="777942"/>
    <m/>
    <m/>
    <m/>
    <m/>
    <m/>
    <m/>
    <m/>
    <m/>
  </r>
  <r>
    <n v="4300036019"/>
    <d v="2026-02-23T00:00:00"/>
    <x v="0"/>
    <d v="2026-08-24T00:00:00"/>
    <e v="#REF!"/>
    <e v="#REF!"/>
    <s v="Public"/>
    <e v="#REF!"/>
    <e v="#REF!"/>
    <n v="26"/>
    <s v="TK"/>
    <s v="NEW"/>
    <s v="ZPSU252600325"/>
    <n v="0"/>
    <n v="3"/>
    <m/>
    <m/>
    <s v="DOMESTIC"/>
    <s v="BEL"/>
    <x v="8"/>
    <x v="1"/>
    <s v="112360193470 GS Controller-AK630 07"/>
    <n v="4"/>
    <m/>
    <n v="4"/>
    <n v="4"/>
    <n v="167825"/>
    <m/>
    <x v="0"/>
    <m/>
    <m/>
    <n v="0"/>
    <n v="0"/>
    <x v="0"/>
    <n v="671300"/>
    <n v="0"/>
    <n v="671300"/>
    <x v="0"/>
    <m/>
    <n v="671300"/>
    <m/>
    <m/>
    <m/>
    <m/>
    <m/>
    <m/>
    <m/>
    <m/>
  </r>
  <r>
    <n v="4516475955"/>
    <d v="2026-02-24T00:00:00"/>
    <x v="0"/>
    <d v="2026-03-05T00:00:00"/>
    <e v="#REF!"/>
    <s v="DELIVERED"/>
    <s v="Private"/>
    <e v="#REF!"/>
    <e v="#REF!"/>
    <n v="3"/>
    <s v="COMP/ASSY"/>
    <s v="REPEAT"/>
    <s v="ZPJ252601539"/>
    <n v="1"/>
    <n v="1"/>
    <s v="ZFG00002914"/>
    <n v="26100027"/>
    <s v="DOMESTIC"/>
    <s v="TI"/>
    <x v="35"/>
    <x v="4"/>
    <s v="CTS1942A PCBA"/>
    <n v="20"/>
    <n v="18"/>
    <n v="2"/>
    <n v="0"/>
    <n v="4544.6000000000004"/>
    <m/>
    <x v="4"/>
    <d v="2026-04-17T00:00:00"/>
    <s v="ZBSID2627-0058"/>
    <n v="81802.8"/>
    <n v="0"/>
    <x v="179"/>
    <n v="0"/>
    <n v="0"/>
    <n v="0"/>
    <x v="1"/>
    <s v="DELIVERED"/>
    <n v="81802.8"/>
    <s v="LINE_01"/>
    <s v="YES"/>
    <s v="NO"/>
    <s v="NO"/>
    <s v="NO"/>
    <s v="NO"/>
    <s v="NO"/>
    <s v="NO"/>
  </r>
  <r>
    <n v="4516475955"/>
    <d v="2026-02-24T00:00:00"/>
    <x v="0"/>
    <d v="2026-03-05T00:00:00"/>
    <e v="#REF!"/>
    <e v="#REF!"/>
    <s v="Private"/>
    <e v="#REF!"/>
    <e v="#REF!"/>
    <n v="3"/>
    <s v="COMP/ASSY"/>
    <s v="REPEAT"/>
    <s v="ZPJ252601539"/>
    <n v="1"/>
    <n v="1"/>
    <s v="ZFG00002914"/>
    <n v="26100027"/>
    <s v="DOMESTIC"/>
    <s v="TI"/>
    <x v="35"/>
    <x v="4"/>
    <s v="CTS1942A PCBA"/>
    <n v="2"/>
    <m/>
    <n v="2"/>
    <n v="2"/>
    <n v="4544.6000000000004"/>
    <m/>
    <x v="0"/>
    <m/>
    <m/>
    <n v="0"/>
    <n v="0"/>
    <x v="0"/>
    <n v="9089.2000000000007"/>
    <n v="0"/>
    <n v="9089.2000000000007"/>
    <x v="0"/>
    <m/>
    <n v="9089.2000000000007"/>
    <m/>
    <m/>
    <m/>
    <m/>
    <m/>
    <m/>
    <m/>
    <m/>
  </r>
  <r>
    <n v="4516475955"/>
    <d v="2026-02-24T00:00:00"/>
    <x v="0"/>
    <d v="2026-03-05T00:00:00"/>
    <e v="#REF!"/>
    <s v="DELIVERED"/>
    <s v="Private"/>
    <e v="#REF!"/>
    <e v="#REF!"/>
    <n v="3"/>
    <s v="COMP/ASSY"/>
    <s v="REPEAT"/>
    <s v="ZPJ252601539"/>
    <n v="1"/>
    <n v="1"/>
    <s v="ZFG00002915"/>
    <n v="26100027"/>
    <s v="DOMESTIC"/>
    <s v="TI"/>
    <x v="35"/>
    <x v="4"/>
    <s v="CTS1943A PCBA"/>
    <n v="20"/>
    <n v="17"/>
    <n v="3"/>
    <n v="0"/>
    <n v="4544.6000000000004"/>
    <m/>
    <x v="4"/>
    <d v="2026-04-17T00:00:00"/>
    <s v="ZBSID2627-0058"/>
    <n v="77258.200000000012"/>
    <n v="0"/>
    <x v="180"/>
    <n v="0"/>
    <n v="0"/>
    <n v="0"/>
    <x v="1"/>
    <s v="DELIVERED"/>
    <n v="77258.200000000012"/>
    <s v="LINE_01"/>
    <s v="YES"/>
    <s v="NO"/>
    <s v="NO"/>
    <s v="NO"/>
    <s v="NO"/>
    <s v="NO"/>
    <s v="NO"/>
  </r>
  <r>
    <n v="4516475955"/>
    <d v="2026-02-24T00:00:00"/>
    <x v="0"/>
    <d v="2026-03-05T00:00:00"/>
    <e v="#REF!"/>
    <s v="DELIVERED"/>
    <s v="Private"/>
    <e v="#REF!"/>
    <e v="#REF!"/>
    <n v="3"/>
    <s v="COMP/ASSY"/>
    <s v="REPEAT"/>
    <s v="ZPJ252601539"/>
    <n v="1"/>
    <n v="1"/>
    <s v="ZFG00002915"/>
    <n v="26100027"/>
    <s v="DOMESTIC"/>
    <s v="TI"/>
    <x v="35"/>
    <x v="4"/>
    <s v="CTS1943A PCBA"/>
    <n v="3"/>
    <n v="3"/>
    <n v="0"/>
    <n v="0"/>
    <n v="4544.6000000000004"/>
    <m/>
    <x v="1"/>
    <d v="2026-05-07T00:00:00"/>
    <s v="ZBSID2627-0128"/>
    <n v="13633.800000000001"/>
    <n v="0"/>
    <x v="181"/>
    <n v="0"/>
    <n v="0"/>
    <n v="0"/>
    <x v="1"/>
    <s v="DELIVERED"/>
    <n v="13633.800000000001"/>
    <s v="LINE_01"/>
    <m/>
    <m/>
    <m/>
    <m/>
    <m/>
    <m/>
    <m/>
  </r>
  <r>
    <n v="4516475955"/>
    <d v="2026-02-24T00:00:00"/>
    <x v="0"/>
    <d v="2026-03-05T00:00:00"/>
    <e v="#REF!"/>
    <s v="DELIVERED"/>
    <s v="Private"/>
    <e v="#REF!"/>
    <e v="#REF!"/>
    <n v="3"/>
    <s v="COMP/ASSY"/>
    <s v="REPEAT"/>
    <s v="ZPJ252601539"/>
    <n v="1"/>
    <n v="1"/>
    <s v="ZFG00002916"/>
    <n v="26100027"/>
    <s v="DOMESTIC"/>
    <s v="TI"/>
    <x v="35"/>
    <x v="4"/>
    <s v="CTS1944A PCBA"/>
    <n v="20"/>
    <n v="20"/>
    <n v="0"/>
    <n v="0"/>
    <n v="4544.6000000000004"/>
    <m/>
    <x v="4"/>
    <d v="2026-04-17T00:00:00"/>
    <s v="ZBSID2627-0058"/>
    <n v="90892"/>
    <n v="0"/>
    <x v="182"/>
    <n v="0"/>
    <n v="0"/>
    <n v="0"/>
    <x v="1"/>
    <s v="DELIVERED"/>
    <n v="90892"/>
    <s v="LINE_01"/>
    <s v="YES"/>
    <s v="NO"/>
    <s v="NO"/>
    <s v="NO"/>
    <s v="NO"/>
    <s v="NO"/>
    <s v="NO"/>
  </r>
  <r>
    <n v="4516475953"/>
    <d v="2026-02-24T00:00:00"/>
    <x v="0"/>
    <d v="2026-03-05T00:00:00"/>
    <e v="#REF!"/>
    <s v="DELIVERED"/>
    <s v="Private"/>
    <e v="#REF!"/>
    <e v="#REF!"/>
    <n v="3"/>
    <s v="COMP/ASSY"/>
    <s v="REPEAT"/>
    <s v="ZPJ252601540"/>
    <n v="1"/>
    <n v="1"/>
    <s v="ZFG00002917"/>
    <n v="26100015"/>
    <s v="DOMESTIC"/>
    <s v="TI"/>
    <x v="35"/>
    <x v="4"/>
    <s v="CTS1922A PCBA"/>
    <n v="15"/>
    <n v="15"/>
    <n v="0"/>
    <n v="0"/>
    <n v="4368.67"/>
    <m/>
    <x v="4"/>
    <d v="2026-04-13T00:00:00"/>
    <s v="ZBSID2627-0037"/>
    <n v="65530.05"/>
    <n v="0"/>
    <x v="183"/>
    <n v="0"/>
    <n v="0"/>
    <n v="0"/>
    <x v="1"/>
    <s v="DELIVERED"/>
    <n v="65530.05"/>
    <s v="LINE_01"/>
    <s v="YES"/>
    <s v="NO"/>
    <s v="NO"/>
    <s v="NO"/>
    <s v="NO"/>
    <s v="NO"/>
    <s v="NO"/>
  </r>
  <r>
    <n v="4516475953"/>
    <d v="2026-02-24T00:00:00"/>
    <x v="0"/>
    <d v="2026-03-05T00:00:00"/>
    <e v="#REF!"/>
    <s v="DELIVERED"/>
    <s v="Private"/>
    <e v="#REF!"/>
    <e v="#REF!"/>
    <n v="3"/>
    <s v="COMP/ASSY"/>
    <s v="REPEAT"/>
    <s v="ZPJ252601540"/>
    <n v="1"/>
    <n v="1"/>
    <s v="ZFG00002918"/>
    <n v="26100015"/>
    <s v="DOMESTIC"/>
    <s v="TI"/>
    <x v="35"/>
    <x v="4"/>
    <s v="CTS1940A PCBA"/>
    <n v="15"/>
    <n v="15"/>
    <n v="0"/>
    <n v="0"/>
    <n v="4368.67"/>
    <m/>
    <x v="4"/>
    <d v="2026-04-13T00:00:00"/>
    <s v="ZBSID2627-0037"/>
    <n v="65530.05"/>
    <n v="0"/>
    <x v="183"/>
    <n v="0"/>
    <n v="0"/>
    <n v="0"/>
    <x v="1"/>
    <s v="DELIVERED"/>
    <n v="65530.05"/>
    <s v="LINE_01"/>
    <s v="YES"/>
    <s v="NO"/>
    <s v="NO"/>
    <s v="NO"/>
    <s v="NO"/>
    <s v="NO"/>
    <s v="NO"/>
  </r>
  <r>
    <n v="4516475953"/>
    <d v="2026-02-24T00:00:00"/>
    <x v="0"/>
    <d v="2026-03-05T00:00:00"/>
    <e v="#REF!"/>
    <s v="DELIVERED"/>
    <s v="Private"/>
    <e v="#REF!"/>
    <e v="#REF!"/>
    <n v="3"/>
    <s v="COMP/ASSY"/>
    <s v="REPEAT"/>
    <s v="ZPJ252601540"/>
    <n v="1"/>
    <n v="1"/>
    <s v="ZFG00002919"/>
    <n v="26100015"/>
    <s v="DOMESTIC"/>
    <s v="TI"/>
    <x v="35"/>
    <x v="4"/>
    <s v="CTS1941A PCBA"/>
    <n v="15"/>
    <n v="15"/>
    <n v="0"/>
    <n v="0"/>
    <n v="4368.67"/>
    <m/>
    <x v="4"/>
    <d v="2026-04-13T00:00:00"/>
    <s v="ZBSID2627-0037"/>
    <n v="65530.05"/>
    <n v="0"/>
    <x v="183"/>
    <n v="0"/>
    <n v="0"/>
    <n v="0"/>
    <x v="1"/>
    <s v="DELIVERED"/>
    <n v="65530.05"/>
    <s v="LINE_01"/>
    <s v="YES"/>
    <s v="NO"/>
    <s v="NO"/>
    <s v="NO"/>
    <s v="NO"/>
    <s v="NO"/>
    <s v="NO"/>
  </r>
  <r>
    <s v="A002270413"/>
    <d v="2026-02-24T00:00:00"/>
    <x v="0"/>
    <d v="2026-04-07T00:00:00"/>
    <e v="#REF!"/>
    <s v="DELIVERED"/>
    <s v="Private"/>
    <e v="#REF!"/>
    <e v="#REF!"/>
    <n v="6"/>
    <s v="FAB"/>
    <s v="NEW"/>
    <s v="ZPJ252601538"/>
    <n v="0"/>
    <n v="3"/>
    <s v="PCB-ETERNA_SENSOR_FLEX"/>
    <n v="26100003"/>
    <s v="DOMESTIC"/>
    <s v="HONEYWELL"/>
    <x v="42"/>
    <x v="3"/>
    <s v="ETERNA_SENSOR_FLEX_REVA PCB FABRICATION"/>
    <n v="60"/>
    <n v="60"/>
    <n v="0"/>
    <n v="0"/>
    <n v="742.92"/>
    <m/>
    <x v="4"/>
    <d v="2026-04-06T00:00:00"/>
    <s v="ZBSID2627-0014"/>
    <n v="44575.199999999997"/>
    <n v="0"/>
    <x v="184"/>
    <n v="0"/>
    <n v="0"/>
    <n v="0"/>
    <x v="1"/>
    <s v="DELIVERED"/>
    <n v="44575.199999999997"/>
    <s v="FAB"/>
    <s v="N/A"/>
    <s v="N/A"/>
    <s v="N/A"/>
    <s v="N/A"/>
    <s v="N/A"/>
    <s v="N/A"/>
    <s v="N/A"/>
  </r>
  <r>
    <s v="AMIDC-PO-FY26-00750"/>
    <d v="2026-02-24T00:00:00"/>
    <x v="0"/>
    <d v="2026-03-24T00:00:00"/>
    <e v="#REF!"/>
    <s v="DELIVERED"/>
    <s v="Private"/>
    <e v="#REF!"/>
    <e v="#REF!"/>
    <n v="4"/>
    <s v="TK"/>
    <s v="NEW"/>
    <s v="ZPJ252601541"/>
    <n v="0"/>
    <n v="3"/>
    <s v="ZFG00002800"/>
    <n v="25201311"/>
    <s v="DOMESTIC"/>
    <s v="AMIDC"/>
    <x v="37"/>
    <x v="3"/>
    <s v="PATELITE INDICATOR BOARD -POPULATED PCB"/>
    <n v="10"/>
    <n v="10"/>
    <n v="0"/>
    <n v="0"/>
    <n v="8500"/>
    <m/>
    <x v="4"/>
    <d v="2026-04-02T00:00:00"/>
    <s v="ZKSID2627-0006"/>
    <n v="85000"/>
    <n v="0"/>
    <x v="185"/>
    <n v="0"/>
    <n v="0"/>
    <n v="0"/>
    <x v="1"/>
    <s v="DELIVERED"/>
    <n v="85000"/>
    <s v="LINE_01"/>
    <s v="N/A"/>
    <s v="N/A"/>
    <s v="N/A"/>
    <s v="N/A"/>
    <s v="N/A"/>
    <s v="N/A"/>
    <s v="N/A"/>
  </r>
  <r>
    <n v="4516477818"/>
    <d v="2026-02-24T00:00:00"/>
    <x v="0"/>
    <d v="2026-03-24T00:00:00"/>
    <e v="#REF!"/>
    <s v="DELIVERED"/>
    <s v="Private"/>
    <e v="#REF!"/>
    <e v="#REF!"/>
    <n v="3"/>
    <s v="TK"/>
    <s v="NEW"/>
    <s v="ZPJ252601545"/>
    <n v="1"/>
    <n v="1"/>
    <s v="ZFG00002801"/>
    <n v="26100041"/>
    <s v="DOMESTIC"/>
    <s v="TI"/>
    <x v="35"/>
    <x v="4"/>
    <s v="CTS2015_2P0_PCBA"/>
    <n v="12"/>
    <n v="12"/>
    <n v="0"/>
    <n v="0"/>
    <n v="59495"/>
    <m/>
    <x v="4"/>
    <d v="2026-04-20T00:00:00"/>
    <s v="ZBSID2627-0067"/>
    <n v="713940"/>
    <n v="0"/>
    <x v="186"/>
    <n v="0"/>
    <n v="0"/>
    <n v="0"/>
    <x v="1"/>
    <s v="DELIVERED"/>
    <n v="713940"/>
    <s v="LINE_01"/>
    <s v="N/A"/>
    <s v="N/A"/>
    <s v="N/A"/>
    <s v="N/A"/>
    <s v="N/A"/>
    <s v="N/A"/>
    <s v="N/A"/>
  </r>
  <r>
    <n v="1102500195"/>
    <d v="2026-02-25T00:00:00"/>
    <x v="0"/>
    <d v="2026-03-06T00:00:00"/>
    <e v="#REF!"/>
    <s v="DELIVERED"/>
    <s v="Private"/>
    <e v="#REF!"/>
    <e v="#REF!"/>
    <n v="1.4"/>
    <s v="JW"/>
    <s v="NEW"/>
    <s v="ZPJ252601548"/>
    <n v="1"/>
    <n v="1"/>
    <s v="SERVICE"/>
    <n v="26200002"/>
    <s v="DOMESTIC"/>
    <s v="TEJAS"/>
    <x v="17"/>
    <x v="6"/>
    <s v="PCB ASSEMBLY SUPPORT FOR 170-PCA000373#L"/>
    <n v="10"/>
    <n v="10"/>
    <n v="0"/>
    <n v="0"/>
    <n v="2174"/>
    <m/>
    <x v="4"/>
    <d v="2026-04-01T00:00:00"/>
    <s v="ZKSID2627-0003"/>
    <n v="21740"/>
    <n v="0"/>
    <x v="187"/>
    <n v="0"/>
    <n v="0"/>
    <n v="0"/>
    <x v="1"/>
    <s v="DELIVERED"/>
    <n v="21740"/>
    <s v="LINE_01"/>
    <s v="N/A"/>
    <s v="N/A"/>
    <s v="N/A"/>
    <s v="N/A"/>
    <s v="N/A"/>
    <s v="N/A"/>
    <s v="N/A"/>
  </r>
  <r>
    <n v="1162501884"/>
    <d v="2026-02-25T00:00:00"/>
    <x v="0"/>
    <d v="2026-03-06T00:00:00"/>
    <e v="#REF!"/>
    <s v="DELIVERED"/>
    <s v="Private"/>
    <e v="#REF!"/>
    <e v="#REF!"/>
    <n v="1.4"/>
    <s v="OTHERS"/>
    <s v="NEW"/>
    <s v="ZPJ252601548"/>
    <n v="1"/>
    <n v="1"/>
    <s v="SERVICE"/>
    <n v="26200001"/>
    <s v="DOMESTIC"/>
    <s v="TEJAS"/>
    <x v="17"/>
    <x v="6"/>
    <s v="NRE CHARGES FOR 170-PCA000373#L"/>
    <n v="1"/>
    <n v="1"/>
    <n v="0"/>
    <n v="0"/>
    <n v="32600"/>
    <m/>
    <x v="4"/>
    <d v="2026-04-01T00:00:00"/>
    <s v="ZKSID2627-0004"/>
    <n v="32600"/>
    <n v="0"/>
    <x v="188"/>
    <n v="0"/>
    <n v="0"/>
    <n v="0"/>
    <x v="1"/>
    <s v="DELIVERED"/>
    <n v="32600"/>
    <s v="OTHERS"/>
    <s v="N/A"/>
    <s v="N/A"/>
    <s v="N/A"/>
    <s v="N/A"/>
    <s v="N/A"/>
    <s v="N/A"/>
    <s v="N/A"/>
  </r>
  <r>
    <n v="1102600008"/>
    <d v="2026-04-24T00:00:00"/>
    <x v="0"/>
    <d v="2026-03-06T00:00:00"/>
    <e v="#REF!"/>
    <s v="DELIVERED"/>
    <s v="Private"/>
    <e v="#REF!"/>
    <e v="#REF!"/>
    <n v="1.4"/>
    <s v="JW"/>
    <s v="NEW"/>
    <s v="ZPJ252601548"/>
    <n v="1"/>
    <n v="1"/>
    <s v="SERVICE"/>
    <n v="26200081"/>
    <s v="DOMESTIC"/>
    <s v="TEJAS"/>
    <x v="17"/>
    <x v="6"/>
    <s v="170-PCA000373#L ELECTRICAL ASSEMBLY PART OF1600-11_APUPFUBP"/>
    <n v="2"/>
    <n v="2"/>
    <n v="0"/>
    <n v="0"/>
    <n v="2775"/>
    <m/>
    <x v="4"/>
    <d v="2026-04-24T00:00:00"/>
    <s v="ZKSID2627-0069"/>
    <n v="5550"/>
    <n v="0"/>
    <x v="189"/>
    <n v="0"/>
    <n v="0"/>
    <n v="0"/>
    <x v="1"/>
    <s v="DELIVERED"/>
    <n v="5550"/>
    <s v="LINE_01"/>
    <s v="N/A"/>
    <s v="N/A"/>
    <s v="N/A"/>
    <s v="N/A"/>
    <s v="N/A"/>
    <s v="N/A"/>
    <s v="N/A"/>
  </r>
  <r>
    <n v="1162600064"/>
    <d v="2026-04-24T00:00:00"/>
    <x v="0"/>
    <d v="2026-03-06T00:00:00"/>
    <e v="#REF!"/>
    <s v="DELIVERED"/>
    <s v="Private"/>
    <e v="#REF!"/>
    <e v="#REF!"/>
    <n v="1.4"/>
    <s v="OTHERS"/>
    <s v="NEW"/>
    <s v="ZPJ252601548"/>
    <n v="1"/>
    <n v="1"/>
    <s v="SERVICE"/>
    <n v="26200082"/>
    <s v="DOMESTIC"/>
    <s v="TEJAS"/>
    <x v="17"/>
    <x v="6"/>
    <s v="NRE CHARGES FOR  170-PCA000373#L"/>
    <n v="1"/>
    <n v="1"/>
    <n v="0"/>
    <n v="0"/>
    <n v="1400"/>
    <m/>
    <x v="4"/>
    <d v="2026-04-24T00:00:00"/>
    <s v="ZKSID2627-0070"/>
    <n v="1400"/>
    <n v="0"/>
    <x v="135"/>
    <n v="0"/>
    <n v="0"/>
    <n v="0"/>
    <x v="1"/>
    <s v="DELIVERED"/>
    <n v="1400"/>
    <s v="OTHERS"/>
    <s v="N/A"/>
    <s v="N/A"/>
    <s v="N/A"/>
    <s v="N/A"/>
    <s v="N/A"/>
    <s v="N/A"/>
    <s v="N/A"/>
  </r>
  <r>
    <n v="4000605032"/>
    <d v="2026-02-25T00:00:00"/>
    <x v="0"/>
    <d v="2026-08-26T00:00:00"/>
    <e v="#REF!"/>
    <e v="#REF!"/>
    <s v="Public"/>
    <e v="#REF!"/>
    <e v="#REF!"/>
    <n v="26"/>
    <s v="TK"/>
    <s v="REPEAT"/>
    <s v="ZPSU252600328"/>
    <n v="0"/>
    <n v="3"/>
    <m/>
    <m/>
    <s v="DOMESTIC"/>
    <s v="BEL"/>
    <x v="3"/>
    <x v="1"/>
    <s v="175000219575 PCB ASSY (TIME MODULE) 23"/>
    <n v="11"/>
    <m/>
    <n v="11"/>
    <n v="11"/>
    <n v="79979"/>
    <m/>
    <x v="0"/>
    <m/>
    <m/>
    <n v="0"/>
    <n v="0"/>
    <x v="0"/>
    <n v="879769"/>
    <n v="0"/>
    <n v="879769"/>
    <x v="0"/>
    <m/>
    <n v="879769"/>
    <m/>
    <s v="N/A"/>
    <s v="N/A"/>
    <s v="N/A"/>
    <s v="N/A"/>
    <s v="N/A"/>
    <s v="N/A"/>
    <s v="N/A"/>
  </r>
  <r>
    <n v="4520458857"/>
    <d v="2026-02-26T00:00:00"/>
    <x v="0"/>
    <d v="2026-03-19T00:00:00"/>
    <e v="#REF!"/>
    <s v="DELIVERED"/>
    <s v="Private"/>
    <e v="#REF!"/>
    <e v="#REF!"/>
    <n v="3"/>
    <s v="COMP"/>
    <s v="NEW"/>
    <s v="ZPJ252601551"/>
    <n v="1"/>
    <n v="1"/>
    <s v="RM STOCK"/>
    <n v="26200052"/>
    <s v="DOMESTIC"/>
    <s v="INFINEON"/>
    <x v="10"/>
    <x v="4"/>
    <s v="GAN TEAM PROCUREMENT"/>
    <n v="1"/>
    <n v="1"/>
    <n v="0"/>
    <n v="0"/>
    <n v="7078.22"/>
    <m/>
    <x v="4"/>
    <d v="2026-04-15T00:00:00"/>
    <s v="ZKSID2627-0044"/>
    <n v="7078.22"/>
    <n v="0"/>
    <x v="190"/>
    <n v="0"/>
    <n v="0"/>
    <n v="0"/>
    <x v="1"/>
    <s v="DELIVERED"/>
    <n v="7078.22"/>
    <s v="COMP"/>
    <s v="N/A"/>
    <s v="N/A"/>
    <s v="N/A"/>
    <s v="N/A"/>
    <s v="N/A"/>
    <s v="N/A"/>
    <s v="N/A"/>
  </r>
  <r>
    <n v="4000605689"/>
    <d v="2026-02-25T00:00:00"/>
    <x v="0"/>
    <d v="2026-07-15T00:00:00"/>
    <e v="#REF!"/>
    <e v="#REF!"/>
    <s v="Public"/>
    <e v="#REF!"/>
    <e v="#REF!"/>
    <n v="20"/>
    <s v="TK"/>
    <s v="NEW"/>
    <s v="ZPSU252600330"/>
    <n v="0"/>
    <n v="3"/>
    <m/>
    <m/>
    <s v="DOMESTIC"/>
    <s v="BEL"/>
    <x v="5"/>
    <x v="1"/>
    <s v="170300118137 DC-DC CONVERTER CARD 01"/>
    <n v="5"/>
    <m/>
    <n v="5"/>
    <n v="5"/>
    <n v="58106"/>
    <m/>
    <x v="0"/>
    <m/>
    <m/>
    <n v="0"/>
    <n v="0"/>
    <x v="0"/>
    <n v="290530"/>
    <n v="0"/>
    <n v="290530"/>
    <x v="0"/>
    <m/>
    <n v="290530"/>
    <m/>
    <s v="N/A"/>
    <s v="N/A"/>
    <s v="N/A"/>
    <s v="N/A"/>
    <s v="N/A"/>
    <s v="N/A"/>
    <s v="N/A"/>
  </r>
  <r>
    <n v="4000605665"/>
    <d v="2026-02-24T00:00:00"/>
    <x v="0"/>
    <d v="2026-06-02T00:00:00"/>
    <e v="#REF!"/>
    <s v="DELIVERED"/>
    <s v="Public"/>
    <e v="#REF!"/>
    <e v="#REF!"/>
    <n v="14"/>
    <s v="TK"/>
    <s v="REPEAT"/>
    <s v="ZPSU252600331"/>
    <n v="0"/>
    <n v="3"/>
    <s v="ZFG00002817"/>
    <n v="26100037"/>
    <s v="DOMESTIC"/>
    <s v="BEL"/>
    <x v="5"/>
    <x v="1"/>
    <s v="170305119845 TEMPERATURE SENSOR BOARD"/>
    <n v="40"/>
    <n v="32"/>
    <n v="8"/>
    <n v="0"/>
    <n v="2359.8000000000002"/>
    <m/>
    <x v="4"/>
    <d v="2026-04-24T00:00:00"/>
    <s v="ZBSID2627-0078"/>
    <n v="75513.600000000006"/>
    <n v="0"/>
    <x v="191"/>
    <n v="0"/>
    <n v="0"/>
    <n v="0"/>
    <x v="1"/>
    <s v="DELIVERED"/>
    <n v="75513.600000000006"/>
    <s v="LINE_01"/>
    <s v="N/A"/>
    <s v="N/A"/>
    <s v="N/A"/>
    <s v="N/A"/>
    <s v="N/A"/>
    <s v="N/A"/>
    <s v="N/A"/>
  </r>
  <r>
    <n v="4000605665"/>
    <d v="2026-02-24T00:00:00"/>
    <x v="0"/>
    <d v="2026-06-02T00:00:00"/>
    <e v="#REF!"/>
    <s v="DELIVERED"/>
    <s v="Public"/>
    <e v="#REF!"/>
    <e v="#REF!"/>
    <n v="14"/>
    <s v="TK"/>
    <s v="REPEAT"/>
    <s v="ZPSU252600331"/>
    <n v="0"/>
    <n v="3"/>
    <s v="ZFG00002817"/>
    <n v="26100037"/>
    <s v="DOMESTIC"/>
    <s v="BEL"/>
    <x v="5"/>
    <x v="1"/>
    <s v="170305119845 TEMPERATURE SENSOR BOARD"/>
    <n v="8"/>
    <n v="8"/>
    <n v="0"/>
    <n v="0"/>
    <n v="2359.8000000000002"/>
    <m/>
    <x v="4"/>
    <d v="2026-04-29T00:00:00"/>
    <s v="ZBSID2627-0107"/>
    <n v="18878.400000000001"/>
    <n v="0"/>
    <x v="192"/>
    <n v="0"/>
    <n v="0"/>
    <n v="0"/>
    <x v="1"/>
    <s v="DELIVERED"/>
    <n v="18878.400000000001"/>
    <s v="LINE_01"/>
    <s v="N/A"/>
    <s v="N/A"/>
    <s v="N/A"/>
    <s v="N/A"/>
    <s v="N/A"/>
    <s v="N/A"/>
    <s v="N/A"/>
  </r>
  <r>
    <n v="4000606482"/>
    <d v="2026-02-26T00:00:00"/>
    <x v="0"/>
    <d v="2026-07-02T00:00:00"/>
    <e v="#REF!"/>
    <e v="#REF!"/>
    <s v="Public"/>
    <e v="#REF!"/>
    <e v="#REF!"/>
    <n v="18"/>
    <s v="TK"/>
    <s v="NEW"/>
    <s v="ZPSU252600333"/>
    <n v="0"/>
    <n v="3"/>
    <m/>
    <m/>
    <s v="DOMESTIC"/>
    <s v="BEL"/>
    <x v="5"/>
    <x v="1"/>
    <s v="170300601779 POWER SUPPLY CONTROL CARD"/>
    <n v="3"/>
    <m/>
    <n v="3"/>
    <n v="3"/>
    <n v="48900"/>
    <m/>
    <x v="0"/>
    <m/>
    <m/>
    <n v="0"/>
    <n v="0"/>
    <x v="0"/>
    <n v="146700"/>
    <n v="0"/>
    <n v="146700"/>
    <x v="0"/>
    <m/>
    <n v="146700"/>
    <m/>
    <m/>
    <m/>
    <m/>
    <m/>
    <m/>
    <m/>
    <m/>
  </r>
  <r>
    <n v="4000606482"/>
    <d v="2026-02-26T00:00:00"/>
    <x v="0"/>
    <d v="2026-07-02T00:00:00"/>
    <e v="#REF!"/>
    <e v="#REF!"/>
    <s v="Public"/>
    <e v="#REF!"/>
    <e v="#REF!"/>
    <n v="18"/>
    <s v="TK"/>
    <s v="NEW"/>
    <s v="ZPSU252600333"/>
    <n v="0"/>
    <n v="3"/>
    <m/>
    <m/>
    <s v="DOMESTIC"/>
    <s v="BEL"/>
    <x v="5"/>
    <x v="1"/>
    <s v="170300601779 POWER SUPPLY CONTROL CARD"/>
    <n v="2"/>
    <m/>
    <n v="2"/>
    <n v="2"/>
    <n v="48900"/>
    <m/>
    <x v="0"/>
    <m/>
    <m/>
    <n v="0"/>
    <n v="0"/>
    <x v="0"/>
    <n v="97800"/>
    <n v="0"/>
    <n v="97800"/>
    <x v="0"/>
    <m/>
    <n v="97800"/>
    <m/>
    <m/>
    <m/>
    <m/>
    <m/>
    <m/>
    <m/>
    <m/>
  </r>
  <r>
    <n v="4000606476"/>
    <d v="2026-02-26T00:00:00"/>
    <x v="0"/>
    <d v="2026-07-02T00:00:00"/>
    <e v="#REF!"/>
    <e v="#REF!"/>
    <s v="Public"/>
    <e v="#REF!"/>
    <e v="#REF!"/>
    <n v="18"/>
    <s v="TK"/>
    <s v="NEW"/>
    <s v="ZPSU252600332"/>
    <n v="0"/>
    <n v="3"/>
    <m/>
    <m/>
    <s v="DOMESTIC"/>
    <s v="BEL"/>
    <x v="5"/>
    <x v="1"/>
    <s v="170305138663 TI - FILTER BOARD ASSY"/>
    <n v="5"/>
    <m/>
    <n v="5"/>
    <n v="5"/>
    <n v="45776"/>
    <m/>
    <x v="0"/>
    <m/>
    <m/>
    <n v="0"/>
    <n v="0"/>
    <x v="0"/>
    <n v="228880"/>
    <n v="0"/>
    <n v="228880"/>
    <x v="0"/>
    <m/>
    <n v="228880"/>
    <m/>
    <s v="N/A"/>
    <s v="N/A"/>
    <s v="N/A"/>
    <s v="N/A"/>
    <s v="N/A"/>
    <s v="N/A"/>
    <s v="N/A"/>
  </r>
  <r>
    <n v="4700955454"/>
    <d v="2026-03-02T00:00:00"/>
    <x v="0"/>
    <d v="2026-03-30T00:00:00"/>
    <e v="#REF!"/>
    <s v="DELIVERED"/>
    <s v="Private"/>
    <e v="#REF!"/>
    <e v="#REF!"/>
    <n v="4"/>
    <s v="TK"/>
    <s v="NEW"/>
    <s v="ZPJ252601558"/>
    <n v="0"/>
    <n v="3"/>
    <s v="ZFG00002812"/>
    <n v="26200029"/>
    <s v="DOMESTIC"/>
    <s v="LAM"/>
    <x v="64"/>
    <x v="0"/>
    <s v="810-B11380-100 POPULATED PCB"/>
    <n v="11"/>
    <n v="5"/>
    <n v="6"/>
    <n v="0"/>
    <n v="45884.45"/>
    <m/>
    <x v="4"/>
    <d v="2026-04-10T00:00:00"/>
    <s v="ZKSID2627-0032"/>
    <n v="229422.25"/>
    <n v="0"/>
    <x v="193"/>
    <n v="0"/>
    <n v="0"/>
    <n v="0"/>
    <x v="1"/>
    <s v="DELIVERED"/>
    <n v="229422.25"/>
    <s v="LINE_01"/>
    <s v="N/A"/>
    <s v="N/A"/>
    <s v="N/A"/>
    <s v="N/A"/>
    <s v="N/A"/>
    <s v="N/A"/>
    <s v="N/A"/>
  </r>
  <r>
    <n v="4700955454"/>
    <d v="2026-03-02T00:00:00"/>
    <x v="0"/>
    <d v="2026-03-30T00:00:00"/>
    <e v="#REF!"/>
    <s v="DELIVERED"/>
    <s v="Private"/>
    <e v="#REF!"/>
    <e v="#REF!"/>
    <n v="4"/>
    <s v="TK"/>
    <s v="NEW"/>
    <s v="ZPJ252601558"/>
    <n v="0"/>
    <n v="3"/>
    <s v="ZFG00002812"/>
    <n v="26200029"/>
    <s v="DOMESTIC"/>
    <s v="LAM"/>
    <x v="64"/>
    <x v="0"/>
    <s v="810-B11380-100 POPULATED PCB"/>
    <n v="6"/>
    <n v="6"/>
    <n v="0"/>
    <n v="0"/>
    <n v="45884.45"/>
    <m/>
    <x v="4"/>
    <d v="2026-04-10T00:00:00"/>
    <s v="ZKSID2627-0036"/>
    <n v="275306.69999999995"/>
    <n v="0"/>
    <x v="194"/>
    <n v="0"/>
    <n v="0"/>
    <n v="0"/>
    <x v="1"/>
    <s v="DELIVERED"/>
    <n v="275306.69999999995"/>
    <s v="LINE_01"/>
    <s v="N/A"/>
    <s v="N/A"/>
    <s v="N/A"/>
    <s v="N/A"/>
    <s v="N/A"/>
    <s v="N/A"/>
    <s v="N/A"/>
  </r>
  <r>
    <n v="4700955454"/>
    <d v="2026-03-02T00:00:00"/>
    <x v="0"/>
    <d v="2026-03-30T00:00:00"/>
    <e v="#REF!"/>
    <s v="DELIVERED"/>
    <s v="Private"/>
    <e v="#REF!"/>
    <e v="#REF!"/>
    <n v="4"/>
    <s v="TK"/>
    <s v="NEW"/>
    <s v="ZPJ252601559"/>
    <n v="0"/>
    <n v="3"/>
    <s v="ZFG00002813"/>
    <n v="26200029"/>
    <s v="DOMESTIC"/>
    <s v="LAM"/>
    <x v="64"/>
    <x v="0"/>
    <s v="810-C01356-002 POPULATED PCB"/>
    <n v="11"/>
    <n v="5"/>
    <n v="6"/>
    <n v="0"/>
    <n v="28886.639999999999"/>
    <m/>
    <x v="4"/>
    <d v="2026-04-10T00:00:00"/>
    <s v="ZKSID2627-0032"/>
    <n v="144433.20000000001"/>
    <n v="0"/>
    <x v="195"/>
    <n v="0"/>
    <n v="0"/>
    <n v="0"/>
    <x v="1"/>
    <s v="DELIVERED"/>
    <n v="144433.20000000001"/>
    <s v="LINE_01"/>
    <s v="N/A"/>
    <s v="N/A"/>
    <s v="N/A"/>
    <s v="N/A"/>
    <s v="N/A"/>
    <s v="N/A"/>
    <s v="N/A"/>
  </r>
  <r>
    <n v="4700955454"/>
    <d v="2026-03-02T00:00:00"/>
    <x v="0"/>
    <d v="2026-03-30T00:00:00"/>
    <e v="#REF!"/>
    <s v="DELIVERED"/>
    <s v="Private"/>
    <e v="#REF!"/>
    <e v="#REF!"/>
    <n v="4"/>
    <s v="TK"/>
    <s v="NEW"/>
    <s v="ZPJ252601559"/>
    <n v="0"/>
    <n v="3"/>
    <s v="ZFG00002813"/>
    <n v="26200029"/>
    <s v="DOMESTIC"/>
    <s v="LAM"/>
    <x v="64"/>
    <x v="0"/>
    <s v="810-C01356-002 POPULATED PCB"/>
    <n v="6"/>
    <n v="6"/>
    <n v="0"/>
    <n v="0"/>
    <n v="28886.639999999999"/>
    <m/>
    <x v="4"/>
    <d v="2026-04-10T00:00:00"/>
    <s v="ZKSID2627-0036"/>
    <n v="173319.84"/>
    <n v="0"/>
    <x v="196"/>
    <n v="0"/>
    <n v="0"/>
    <n v="0"/>
    <x v="1"/>
    <s v="DELIVERED"/>
    <n v="173319.84"/>
    <s v="LINE_01"/>
    <s v="N/A"/>
    <s v="N/A"/>
    <s v="N/A"/>
    <s v="N/A"/>
    <s v="N/A"/>
    <s v="N/A"/>
    <s v="N/A"/>
  </r>
  <r>
    <n v="4520464822"/>
    <d v="2026-03-02T00:00:00"/>
    <x v="0"/>
    <d v="2026-03-23T00:00:00"/>
    <e v="#REF!"/>
    <e v="#REF!"/>
    <s v="Private"/>
    <e v="#REF!"/>
    <e v="#REF!"/>
    <n v="3"/>
    <s v="COMP"/>
    <s v="NEW"/>
    <s v="ZPJ252601560"/>
    <n v="1"/>
    <n v="1"/>
    <m/>
    <m/>
    <s v="DOMESTIC"/>
    <s v="INFINEON"/>
    <x v="10"/>
    <x v="4"/>
    <s v="COMPONENTS SUPPORT FOR HARDWARE REQUIREMENT"/>
    <n v="1"/>
    <m/>
    <n v="1"/>
    <n v="1"/>
    <n v="186028"/>
    <m/>
    <x v="0"/>
    <m/>
    <m/>
    <n v="0"/>
    <n v="0"/>
    <x v="0"/>
    <n v="186028"/>
    <n v="0"/>
    <n v="186028"/>
    <x v="0"/>
    <m/>
    <n v="186028"/>
    <m/>
    <s v="N/A"/>
    <s v="N/A"/>
    <s v="N/A"/>
    <s v="N/A"/>
    <s v="N/A"/>
    <s v="N/A"/>
    <s v="N/A"/>
  </r>
  <r>
    <n v="4000605724"/>
    <d v="2026-02-28T00:00:00"/>
    <x v="0"/>
    <d v="2026-06-20T00:00:00"/>
    <e v="#REF!"/>
    <e v="#REF!"/>
    <s v="Public"/>
    <e v="#REF!"/>
    <e v="#REF!"/>
    <n v="15.8"/>
    <s v="TK"/>
    <s v="NEW"/>
    <s v="ZPSU252600334"/>
    <n v="0"/>
    <n v="3"/>
    <m/>
    <m/>
    <s v="DOMESTIC"/>
    <s v="BEL"/>
    <x v="8"/>
    <x v="1"/>
    <s v="112185453887 SIGNAL INTERFACE AND LOGIC 04"/>
    <n v="4"/>
    <m/>
    <n v="4"/>
    <n v="4"/>
    <n v="72972"/>
    <m/>
    <x v="0"/>
    <m/>
    <m/>
    <n v="0"/>
    <n v="0"/>
    <x v="0"/>
    <n v="291888"/>
    <n v="0"/>
    <n v="291888"/>
    <x v="0"/>
    <m/>
    <n v="291888"/>
    <m/>
    <s v="N/A"/>
    <s v="N/A"/>
    <s v="N/A"/>
    <s v="N/A"/>
    <s v="N/A"/>
    <s v="N/A"/>
    <s v="N/A"/>
  </r>
  <r>
    <n v="4300036167"/>
    <d v="2026-03-02T00:00:00"/>
    <x v="0"/>
    <d v="2026-05-25T00:00:00"/>
    <e v="#REF!"/>
    <e v="#REF!"/>
    <s v="Public"/>
    <e v="#REF!"/>
    <e v="#REF!"/>
    <n v="12"/>
    <s v="TK"/>
    <s v="NEW"/>
    <s v="ZPSU252600335"/>
    <n v="0"/>
    <n v="3"/>
    <m/>
    <m/>
    <s v="DOMESTIC"/>
    <s v="BEL"/>
    <x v="16"/>
    <x v="1"/>
    <s v="118305249071 INTERFACE PCB RUGGED COMPUTER"/>
    <n v="15"/>
    <m/>
    <n v="15"/>
    <n v="15"/>
    <n v="15197"/>
    <m/>
    <x v="0"/>
    <m/>
    <m/>
    <n v="0"/>
    <n v="0"/>
    <x v="0"/>
    <n v="227955"/>
    <n v="0"/>
    <n v="227955"/>
    <x v="0"/>
    <m/>
    <n v="227955"/>
    <m/>
    <s v="N/A"/>
    <s v="N/A"/>
    <s v="N/A"/>
    <s v="N/A"/>
    <s v="N/A"/>
    <s v="N/A"/>
    <s v="N/A"/>
  </r>
  <r>
    <n v="4000605627"/>
    <d v="2026-03-02T00:00:00"/>
    <x v="0"/>
    <d v="2026-05-25T00:00:00"/>
    <e v="#REF!"/>
    <e v="#REF!"/>
    <s v="Public"/>
    <e v="#REF!"/>
    <e v="#REF!"/>
    <n v="12"/>
    <s v="TK"/>
    <s v="NEW"/>
    <s v="ZPSU252600336"/>
    <n v="0"/>
    <n v="3"/>
    <m/>
    <m/>
    <s v="DOMESTIC"/>
    <s v="BEL"/>
    <x v="5"/>
    <x v="1"/>
    <s v="170305121009 SIGNAL PROCESSING BOARD 01"/>
    <n v="5"/>
    <m/>
    <n v="5"/>
    <n v="5"/>
    <n v="31967"/>
    <m/>
    <x v="0"/>
    <m/>
    <m/>
    <n v="0"/>
    <n v="0"/>
    <x v="0"/>
    <n v="159835"/>
    <n v="0"/>
    <n v="159835"/>
    <x v="0"/>
    <m/>
    <n v="159835"/>
    <m/>
    <s v="N/A"/>
    <s v="N/A"/>
    <s v="N/A"/>
    <s v="N/A"/>
    <s v="N/A"/>
    <s v="N/A"/>
    <s v="N/A"/>
  </r>
  <r>
    <n v="4000605627"/>
    <d v="2026-03-02T00:00:00"/>
    <x v="0"/>
    <d v="2026-06-15T00:00:00"/>
    <e v="#REF!"/>
    <e v="#REF!"/>
    <s v="Public"/>
    <e v="#REF!"/>
    <e v="#REF!"/>
    <n v="15"/>
    <s v="TK"/>
    <s v="NEW"/>
    <s v="ZPSU252600336"/>
    <n v="0"/>
    <n v="3"/>
    <m/>
    <m/>
    <s v="DOMESTIC"/>
    <s v="BEL"/>
    <x v="5"/>
    <x v="1"/>
    <s v="170305121009 SIGNAL PROCESSING BOARD  01"/>
    <n v="75"/>
    <m/>
    <n v="75"/>
    <n v="75"/>
    <n v="31967"/>
    <m/>
    <x v="0"/>
    <m/>
    <m/>
    <n v="0"/>
    <n v="0"/>
    <x v="0"/>
    <n v="2397525"/>
    <n v="0"/>
    <n v="2397525"/>
    <x v="0"/>
    <m/>
    <n v="2397525"/>
    <m/>
    <s v="N/A"/>
    <s v="N/A"/>
    <s v="N/A"/>
    <s v="N/A"/>
    <s v="N/A"/>
    <s v="N/A"/>
    <s v="N/A"/>
  </r>
  <r>
    <n v="4516483908"/>
    <d v="2026-03-03T00:00:00"/>
    <x v="0"/>
    <d v="2026-03-24T00:00:00"/>
    <e v="#REF!"/>
    <s v="DELIVERED"/>
    <s v="Private"/>
    <e v="#REF!"/>
    <e v="#REF!"/>
    <n v="3"/>
    <s v="TK"/>
    <s v="NEW"/>
    <s v="ZPJ252601563"/>
    <n v="1"/>
    <n v="1"/>
    <s v="ZFG00002925"/>
    <n v="26100023"/>
    <s v="DOMESTIC"/>
    <s v="TI"/>
    <x v="35"/>
    <x v="4"/>
    <s v="TPS25964_DB_PCBA"/>
    <n v="15"/>
    <n v="15"/>
    <n v="0"/>
    <n v="0"/>
    <n v="14679.22"/>
    <m/>
    <x v="4"/>
    <d v="2026-04-15T00:00:00"/>
    <s v="ZBSID2627-0045"/>
    <n v="220188.3"/>
    <n v="0"/>
    <x v="197"/>
    <n v="0"/>
    <n v="0"/>
    <n v="0"/>
    <x v="1"/>
    <s v="DELIVERED"/>
    <n v="220188.3"/>
    <s v="LINE_01"/>
    <s v="YES"/>
    <m/>
    <s v="NO"/>
    <s v="NO"/>
    <s v="NO"/>
    <m/>
    <s v="NO"/>
  </r>
  <r>
    <n v="4516483908"/>
    <d v="2026-03-03T00:00:00"/>
    <x v="0"/>
    <d v="2026-03-24T00:00:00"/>
    <e v="#REF!"/>
    <s v="DELIVERED"/>
    <s v="Private"/>
    <e v="#REF!"/>
    <e v="#REF!"/>
    <n v="2"/>
    <s v="COMP"/>
    <s v="NEW"/>
    <s v="ZPJ252601563"/>
    <n v="1"/>
    <n v="1"/>
    <s v="ZFG00002976"/>
    <n v="26100024"/>
    <s v="DOMESTIC"/>
    <s v="TI"/>
    <x v="35"/>
    <x v="4"/>
    <s v="COMPONENT SUPPORT FOR TPS25964_DB"/>
    <n v="5"/>
    <n v="5"/>
    <n v="0"/>
    <n v="0"/>
    <n v="9318.9500000000007"/>
    <m/>
    <x v="4"/>
    <d v="2026-04-15T00:00:00"/>
    <s v="ZBSID2627-0046"/>
    <n v="46594.75"/>
    <n v="0"/>
    <x v="198"/>
    <n v="0"/>
    <n v="0"/>
    <n v="0"/>
    <x v="1"/>
    <s v="DELIVERED"/>
    <n v="46594.75"/>
    <s v="COMP"/>
    <s v="N/A"/>
    <s v="N/A"/>
    <s v="N/A"/>
    <s v="N/A"/>
    <s v="N/A"/>
    <s v="N/A"/>
    <s v="N/A"/>
  </r>
  <r>
    <s v="CTI/SER/PO/522/25-26"/>
    <d v="2026-03-03T00:00:00"/>
    <x v="0"/>
    <d v="2026-03-05T00:00:00"/>
    <e v="#REF!"/>
    <e v="#REF!"/>
    <s v="Private"/>
    <e v="#REF!"/>
    <e v="#REF!"/>
    <n v="0.4"/>
    <s v="REWORK"/>
    <s v="REPEAT"/>
    <s v="ZPJ252601565"/>
    <n v="0"/>
    <n v="3"/>
    <m/>
    <m/>
    <s v="DOMESTIC"/>
    <s v="CORNET"/>
    <x v="52"/>
    <x v="5"/>
    <s v="REWORK SUPPORT FOR C202266_XEON BOARD"/>
    <n v="4"/>
    <m/>
    <n v="4"/>
    <n v="4"/>
    <n v="2250"/>
    <m/>
    <x v="0"/>
    <m/>
    <m/>
    <n v="0"/>
    <n v="0"/>
    <x v="0"/>
    <n v="9000"/>
    <n v="0"/>
    <n v="9000"/>
    <x v="0"/>
    <m/>
    <n v="9000"/>
    <m/>
    <s v="N/A"/>
    <s v="N/A"/>
    <s v="N/A"/>
    <s v="N/A"/>
    <s v="N/A"/>
    <s v="N/A"/>
    <s v="N/A"/>
  </r>
  <r>
    <s v="CTI/SER/PO/522/25-26"/>
    <d v="2026-03-03T00:00:00"/>
    <x v="0"/>
    <d v="2026-03-05T00:00:00"/>
    <e v="#REF!"/>
    <e v="#REF!"/>
    <s v="Private"/>
    <e v="#REF!"/>
    <e v="#REF!"/>
    <n v="0.4"/>
    <s v="REWORK"/>
    <s v="NEW"/>
    <s v="ZPJ252601566"/>
    <n v="0"/>
    <n v="3"/>
    <m/>
    <m/>
    <s v="DOMESTIC"/>
    <s v="CORNET"/>
    <x v="52"/>
    <x v="5"/>
    <s v="REWORK SUPPORT FOR XEON BOARD &amp; DUAL TMS BOARD"/>
    <n v="4"/>
    <m/>
    <n v="4"/>
    <n v="4"/>
    <n v="4375"/>
    <m/>
    <x v="0"/>
    <m/>
    <m/>
    <n v="0"/>
    <n v="0"/>
    <x v="0"/>
    <n v="17500"/>
    <n v="0"/>
    <n v="17500"/>
    <x v="0"/>
    <m/>
    <n v="17500"/>
    <m/>
    <s v="N/A"/>
    <s v="N/A"/>
    <s v="N/A"/>
    <s v="N/A"/>
    <s v="N/A"/>
    <s v="N/A"/>
    <s v="N/A"/>
  </r>
  <r>
    <n v="4516485157"/>
    <d v="2026-03-04T00:00:00"/>
    <x v="0"/>
    <d v="2026-03-23T00:00:00"/>
    <e v="#REF!"/>
    <s v="DELIVERED"/>
    <s v="Private"/>
    <e v="#REF!"/>
    <e v="#REF!"/>
    <n v="3"/>
    <s v="TK"/>
    <s v="NEW"/>
    <s v="ZPJ252601569"/>
    <n v="1"/>
    <n v="1"/>
    <s v="ZFG00002821"/>
    <n v="25100904"/>
    <s v="DOMESTIC"/>
    <s v="TI"/>
    <x v="35"/>
    <x v="4"/>
    <s v="TPS25964 EVM PCBA"/>
    <n v="15"/>
    <n v="15"/>
    <n v="0"/>
    <n v="0"/>
    <n v="7352.5"/>
    <m/>
    <x v="4"/>
    <d v="2026-04-16T00:00:00"/>
    <s v="ZBSID2627-0057"/>
    <n v="110287.5"/>
    <n v="0"/>
    <x v="199"/>
    <n v="0"/>
    <n v="0"/>
    <n v="0"/>
    <x v="1"/>
    <s v="DELIVERED"/>
    <n v="110287.5"/>
    <s v="LINE_01"/>
    <s v="YES"/>
    <s v="NO"/>
    <s v="YES"/>
    <s v="NO"/>
    <s v="NO"/>
    <s v="NO"/>
    <s v="NO"/>
  </r>
  <r>
    <s v="E2463917"/>
    <d v="2026-03-04T00:00:00"/>
    <x v="0"/>
    <d v="2026-04-08T00:00:00"/>
    <e v="#REF!"/>
    <s v="DELIVERED"/>
    <s v="Private"/>
    <e v="#REF!"/>
    <e v="#REF!"/>
    <n v="5"/>
    <s v="TK"/>
    <s v="NEW"/>
    <s v="ZPJ252601568"/>
    <n v="0"/>
    <n v="3"/>
    <s v="ZFG00002822"/>
    <n v="26200129"/>
    <s v="DOMESTIC"/>
    <s v="LEAR"/>
    <x v="56"/>
    <x v="3"/>
    <s v="PR 3452020 - ICS_DEMO_BOARD V1_4-POPULATED PCB"/>
    <n v="50"/>
    <n v="50"/>
    <n v="0"/>
    <n v="0"/>
    <n v="5833.58"/>
    <m/>
    <x v="1"/>
    <d v="2026-05-15T00:00:00"/>
    <s v="ZKSID2627-0159"/>
    <n v="291679"/>
    <n v="0"/>
    <x v="200"/>
    <n v="0"/>
    <n v="0"/>
    <n v="0"/>
    <x v="1"/>
    <s v="DELIVERED"/>
    <n v="291679"/>
    <s v="LINE_01"/>
    <s v="YES"/>
    <s v="N/A"/>
    <s v="N/A"/>
    <s v="N/A"/>
    <s v="N/A"/>
    <s v="N/A"/>
    <s v="N/A"/>
  </r>
  <r>
    <s v="E2493674"/>
    <d v="2026-03-04T00:00:00"/>
    <x v="0"/>
    <d v="2026-04-08T00:00:00"/>
    <e v="#REF!"/>
    <s v="DELIVERED"/>
    <s v="Private"/>
    <e v="#REF!"/>
    <e v="#REF!"/>
    <n v="5"/>
    <s v="OTHERS"/>
    <s v="NEW"/>
    <s v="ZPJ252601568"/>
    <n v="0"/>
    <n v="3"/>
    <s v="SERVICE"/>
    <n v="26200145"/>
    <s v="DOMESTIC"/>
    <s v="LEAR"/>
    <x v="56"/>
    <x v="3"/>
    <s v="COMPONENT PURCHASE AND ASSEMBLY(NRE CHARGES)"/>
    <n v="1"/>
    <n v="1"/>
    <n v="0"/>
    <n v="0"/>
    <n v="15737"/>
    <m/>
    <x v="1"/>
    <d v="2026-05-23T00:00:00"/>
    <s v="ZKSID2627-0193"/>
    <n v="15737"/>
    <n v="0"/>
    <x v="201"/>
    <n v="0"/>
    <n v="0"/>
    <n v="0"/>
    <x v="1"/>
    <s v="DELIVERED"/>
    <n v="15737"/>
    <s v="LINE_01"/>
    <s v="N/A"/>
    <s v="N/A"/>
    <s v="N/A"/>
    <s v="N/A"/>
    <s v="N/A"/>
    <s v="N/A"/>
    <s v="N/A"/>
  </r>
  <r>
    <n v="4520466365"/>
    <d v="2026-03-04T00:00:00"/>
    <x v="1"/>
    <d v="2026-04-15T00:00:00"/>
    <e v="#REF!"/>
    <e v="#REF!"/>
    <s v="Private"/>
    <e v="#REF!"/>
    <e v="#REF!"/>
    <n v="6"/>
    <s v="COMP/ASSY"/>
    <s v="NEW"/>
    <s v="ZPMW252600139"/>
    <n v="1"/>
    <n v="1"/>
    <m/>
    <m/>
    <s v="EXPORT"/>
    <s v="INFINEON"/>
    <x v="29"/>
    <x v="4"/>
    <s v="600-60783-02-PSB3BASE1-BASE BOARD-POPULATED PCB"/>
    <n v="100"/>
    <m/>
    <n v="100"/>
    <n v="100"/>
    <m/>
    <n v="75.55"/>
    <x v="0"/>
    <m/>
    <m/>
    <n v="0"/>
    <n v="0"/>
    <x v="0"/>
    <n v="0"/>
    <n v="649730"/>
    <n v="649730"/>
    <x v="0"/>
    <m/>
    <n v="649730"/>
    <m/>
    <s v="N/A"/>
    <s v="N/A"/>
    <s v="N/A"/>
    <s v="N/A"/>
    <s v="N/A"/>
    <s v="N/A"/>
    <s v="N/A"/>
  </r>
  <r>
    <n v="4520466365"/>
    <d v="2026-03-04T00:00:00"/>
    <x v="1"/>
    <d v="2026-04-01T00:00:00"/>
    <e v="#REF!"/>
    <e v="#REF!"/>
    <s v="Private"/>
    <e v="#REF!"/>
    <e v="#REF!"/>
    <n v="4"/>
    <s v="COMP/ASSY"/>
    <s v="REPEAT"/>
    <s v="ZPMW252600140"/>
    <n v="1"/>
    <n v="1"/>
    <m/>
    <m/>
    <s v="EXPORT"/>
    <s v="INFINEON"/>
    <x v="29"/>
    <x v="4"/>
    <s v="MOD-PSB3010-M2_QFN-56 M.2 Card-POPULATED PCB"/>
    <n v="200"/>
    <m/>
    <n v="200"/>
    <n v="200"/>
    <m/>
    <n v="7.87"/>
    <x v="0"/>
    <m/>
    <m/>
    <n v="0"/>
    <n v="0"/>
    <x v="0"/>
    <n v="0"/>
    <n v="135364"/>
    <n v="135364"/>
    <x v="0"/>
    <m/>
    <n v="135364"/>
    <m/>
    <s v="N/A"/>
    <s v="N/A"/>
    <s v="N/A"/>
    <s v="N/A"/>
    <s v="N/A"/>
    <s v="N/A"/>
    <s v="N/A"/>
  </r>
  <r>
    <n v="4520466365"/>
    <d v="2026-03-04T00:00:00"/>
    <x v="1"/>
    <d v="2026-04-01T00:00:00"/>
    <e v="#REF!"/>
    <e v="#REF!"/>
    <s v="Private"/>
    <e v="#REF!"/>
    <e v="#REF!"/>
    <n v="4"/>
    <s v="COMP/ASSY"/>
    <s v="REPEAT"/>
    <s v="ZPMW252600141"/>
    <n v="1"/>
    <n v="1"/>
    <m/>
    <m/>
    <s v="EXPORT"/>
    <s v="INFINEON"/>
    <x v="29"/>
    <x v="4"/>
    <s v="MOD-PSB3014-M2_BGA-87 M.2 Card-POPULATED PCB"/>
    <n v="100"/>
    <m/>
    <n v="100"/>
    <n v="100"/>
    <m/>
    <n v="11.93"/>
    <x v="0"/>
    <m/>
    <m/>
    <n v="0"/>
    <n v="0"/>
    <x v="0"/>
    <n v="0"/>
    <n v="102598"/>
    <n v="102598"/>
    <x v="0"/>
    <m/>
    <n v="102598"/>
    <m/>
    <s v="N/A"/>
    <s v="N/A"/>
    <s v="N/A"/>
    <s v="N/A"/>
    <s v="N/A"/>
    <s v="N/A"/>
    <s v="N/A"/>
  </r>
  <r>
    <n v="4520466364"/>
    <d v="2026-03-04T00:00:00"/>
    <x v="0"/>
    <d v="2026-04-01T00:00:00"/>
    <e v="#REF!"/>
    <e v="#REF!"/>
    <s v="Private"/>
    <e v="#REF!"/>
    <e v="#REF!"/>
    <n v="4"/>
    <s v="COMP/ASSY"/>
    <s v="NEW"/>
    <s v="ZPJ252601570"/>
    <n v="1"/>
    <n v="1"/>
    <m/>
    <m/>
    <s v="DOMESTIC"/>
    <s v="INFINEON"/>
    <x v="10"/>
    <x v="4"/>
    <s v="MOD-PSB3213-M2_48QFN AUTO M2 BOARD-POPULATED PCB"/>
    <n v="100"/>
    <m/>
    <n v="100"/>
    <n v="100"/>
    <n v="1097"/>
    <m/>
    <x v="0"/>
    <m/>
    <m/>
    <n v="0"/>
    <n v="0"/>
    <x v="0"/>
    <n v="109700"/>
    <n v="0"/>
    <n v="109700"/>
    <x v="0"/>
    <m/>
    <n v="109700"/>
    <m/>
    <s v="N/A"/>
    <s v="N/A"/>
    <s v="N/A"/>
    <s v="N/A"/>
    <s v="N/A"/>
    <s v="N/A"/>
    <s v="N/A"/>
  </r>
  <r>
    <n v="4520466364"/>
    <d v="2026-03-04T00:00:00"/>
    <x v="0"/>
    <d v="2026-04-01T00:00:00"/>
    <e v="#REF!"/>
    <s v="DELIVERED"/>
    <s v="Private"/>
    <e v="#REF!"/>
    <e v="#REF!"/>
    <n v="4"/>
    <s v="COMP/ASSY"/>
    <s v="REPEAT"/>
    <s v="ZPJ252601571"/>
    <n v="1"/>
    <n v="1"/>
    <s v="ZFG00002827"/>
    <n v="25201351"/>
    <s v="DOMESTIC"/>
    <s v="INFINEON"/>
    <x v="10"/>
    <x v="4"/>
    <s v="MOD-PSB3010-M2_QFN-56 M.2 CARD-POPULATED PCB"/>
    <n v="100"/>
    <n v="100"/>
    <n v="0"/>
    <n v="0"/>
    <n v="898"/>
    <m/>
    <x v="2"/>
    <d v="2026-06-01T00:00:00"/>
    <s v="ZKSID2627-0228"/>
    <n v="89800"/>
    <n v="0"/>
    <x v="202"/>
    <n v="0"/>
    <n v="0"/>
    <n v="0"/>
    <x v="1"/>
    <s v="DELIVERED"/>
    <n v="89800"/>
    <s v="LINE_01"/>
    <s v="N/A"/>
    <s v="N/A"/>
    <s v="N/A"/>
    <s v="N/A"/>
    <s v="N/A"/>
    <s v="N/A"/>
    <s v="N/A"/>
  </r>
  <r>
    <n v="4520466364"/>
    <d v="2026-03-04T00:00:00"/>
    <x v="0"/>
    <d v="2026-04-01T00:00:00"/>
    <e v="#REF!"/>
    <e v="#REF!"/>
    <s v="Private"/>
    <e v="#REF!"/>
    <e v="#REF!"/>
    <n v="4"/>
    <s v="COMP/ASSY"/>
    <s v="REPEAT"/>
    <s v="ZPJ252601572"/>
    <n v="1"/>
    <n v="1"/>
    <m/>
    <m/>
    <s v="DOMESTIC"/>
    <s v="INFINEON"/>
    <x v="10"/>
    <x v="4"/>
    <s v="MOD-PSB3014-M2_BGA-87 M.2 CARD-POPULTED PCB"/>
    <n v="100"/>
    <m/>
    <n v="100"/>
    <n v="100"/>
    <n v="881"/>
    <m/>
    <x v="0"/>
    <m/>
    <m/>
    <n v="0"/>
    <n v="0"/>
    <x v="0"/>
    <n v="88100"/>
    <n v="0"/>
    <n v="88100"/>
    <x v="0"/>
    <m/>
    <n v="88100"/>
    <m/>
    <s v="N/A"/>
    <s v="N/A"/>
    <s v="N/A"/>
    <s v="N/A"/>
    <s v="N/A"/>
    <s v="N/A"/>
    <s v="N/A"/>
  </r>
  <r>
    <n v="4520466670"/>
    <d v="2026-03-04T00:00:00"/>
    <x v="0"/>
    <d v="2026-03-25T00:00:00"/>
    <e v="#REF!"/>
    <s v="DELIVERED"/>
    <s v="Private"/>
    <e v="#REF!"/>
    <e v="#REF!"/>
    <n v="3"/>
    <s v="COMP"/>
    <s v="NEW"/>
    <s v="ZPJ252601576"/>
    <n v="1"/>
    <n v="1"/>
    <s v="RM STOCK"/>
    <n v="26200082"/>
    <s v="DOMESTIC"/>
    <s v="INFINEON"/>
    <x v="10"/>
    <x v="4"/>
    <s v="HDMI VIP INPUT BOARD PART NO: HDMI-VIP-IB-EVN (latticesemi)"/>
    <n v="1"/>
    <n v="1"/>
    <n v="0"/>
    <n v="0"/>
    <n v="18488.400000000001"/>
    <m/>
    <x v="4"/>
    <d v="2026-04-27T00:00:00"/>
    <s v="ZKSID2627-0092"/>
    <n v="18488.400000000001"/>
    <n v="0"/>
    <x v="203"/>
    <n v="0"/>
    <n v="0"/>
    <n v="0"/>
    <x v="1"/>
    <s v="DELIVERED"/>
    <n v="18488.400000000001"/>
    <s v="COMP"/>
    <s v="N/A"/>
    <s v="N/A"/>
    <s v="N/A"/>
    <s v="N/A"/>
    <s v="N/A"/>
    <s v="N/A"/>
    <s v="N/A"/>
  </r>
  <r>
    <n v="4520466670"/>
    <d v="2026-03-04T00:00:00"/>
    <x v="0"/>
    <d v="2026-03-25T00:00:00"/>
    <e v="#REF!"/>
    <s v="DELIVERED"/>
    <s v="Private"/>
    <e v="#REF!"/>
    <e v="#REF!"/>
    <n v="3"/>
    <s v="COMP"/>
    <s v="NEW"/>
    <s v="ZPJ252601576"/>
    <n v="1"/>
    <n v="1"/>
    <s v="RM STOCK"/>
    <n v="26200082"/>
    <s v="DOMESTIC"/>
    <s v="INFINEON"/>
    <x v="10"/>
    <x v="4"/>
    <s v="TFP401 - VIDEO DECODER VIDEO"/>
    <n v="4"/>
    <n v="4"/>
    <n v="0"/>
    <n v="0"/>
    <n v="3807.42"/>
    <m/>
    <x v="4"/>
    <d v="2026-04-27T00:00:00"/>
    <s v="ZKSID2627-0092"/>
    <n v="15229.68"/>
    <n v="0"/>
    <x v="204"/>
    <n v="0"/>
    <n v="0"/>
    <n v="0"/>
    <x v="1"/>
    <s v="DELIVERED"/>
    <n v="15229.68"/>
    <s v="COMP"/>
    <s v="N/A"/>
    <s v="N/A"/>
    <s v="N/A"/>
    <s v="N/A"/>
    <s v="N/A"/>
    <s v="N/A"/>
    <s v="N/A"/>
  </r>
  <r>
    <n v="4520466670"/>
    <d v="2026-03-04T00:00:00"/>
    <x v="0"/>
    <d v="2026-03-25T00:00:00"/>
    <e v="#REF!"/>
    <s v="DELIVERED"/>
    <s v="Private"/>
    <e v="#REF!"/>
    <e v="#REF!"/>
    <n v="3"/>
    <s v="COMP"/>
    <s v="NEW"/>
    <s v="ZPJ252601576"/>
    <n v="1"/>
    <n v="1"/>
    <s v="RM STOCK"/>
    <n v="26200082"/>
    <s v="DOMESTIC"/>
    <s v="INFINEON"/>
    <x v="10"/>
    <x v="4"/>
    <s v="ADAFRUIT TPA2012 AUDIO AMPLIFIER"/>
    <n v="6"/>
    <n v="6"/>
    <n v="0"/>
    <n v="0"/>
    <n v="1420.42"/>
    <m/>
    <x v="4"/>
    <d v="2026-04-27T00:00:00"/>
    <s v="ZKSID2627-0092"/>
    <n v="8522.52"/>
    <n v="0"/>
    <x v="205"/>
    <n v="0"/>
    <n v="0"/>
    <n v="0"/>
    <x v="1"/>
    <s v="DELIVERED"/>
    <n v="8522.52"/>
    <s v="COMP"/>
    <s v="N/A"/>
    <s v="N/A"/>
    <s v="N/A"/>
    <s v="N/A"/>
    <s v="N/A"/>
    <s v="N/A"/>
    <s v="N/A"/>
  </r>
  <r>
    <n v="4520466670"/>
    <d v="2026-03-04T00:00:00"/>
    <x v="0"/>
    <d v="2026-03-25T00:00:00"/>
    <e v="#REF!"/>
    <s v="DELIVERED"/>
    <s v="Private"/>
    <e v="#REF!"/>
    <e v="#REF!"/>
    <n v="3"/>
    <s v="COMP"/>
    <s v="NEW"/>
    <s v="ZPJ252601576"/>
    <n v="1"/>
    <n v="1"/>
    <s v="RM STOCK"/>
    <n v="26200082"/>
    <s v="DOMESTIC"/>
    <s v="INFINEON"/>
    <x v="10"/>
    <x v="4"/>
    <s v="MICROCHIP TECHNOLOGY ATWILC1000"/>
    <n v="4"/>
    <n v="4"/>
    <n v="0"/>
    <n v="0"/>
    <n v="3163.49"/>
    <m/>
    <x v="4"/>
    <d v="2026-04-27T00:00:00"/>
    <s v="ZKSID2627-0092"/>
    <n v="12653.96"/>
    <n v="0"/>
    <x v="206"/>
    <n v="0"/>
    <n v="0"/>
    <n v="0"/>
    <x v="1"/>
    <s v="DELIVERED"/>
    <n v="12653.96"/>
    <s v="COMP"/>
    <s v="N/A"/>
    <s v="N/A"/>
    <s v="N/A"/>
    <s v="N/A"/>
    <s v="N/A"/>
    <s v="N/A"/>
    <s v="N/A"/>
  </r>
  <r>
    <n v="4516486933"/>
    <d v="2026-03-04T00:00:00"/>
    <x v="0"/>
    <d v="2026-04-22T00:00:00"/>
    <e v="#REF!"/>
    <s v="DELIVERED"/>
    <s v="Private"/>
    <e v="#REF!"/>
    <e v="#REF!"/>
    <n v="3"/>
    <s v="TK"/>
    <s v="NEW"/>
    <s v="ZPJ252601578"/>
    <n v="1"/>
    <n v="1"/>
    <s v="ZFG00002829"/>
    <n v="25100878"/>
    <s v="DOMESTIC"/>
    <s v="TI"/>
    <x v="35"/>
    <x v="4"/>
    <s v="TIGRE-32QFN_FCLGA COUPON CARD_ANALOG_VARIANT"/>
    <n v="8"/>
    <n v="8"/>
    <n v="0"/>
    <n v="0"/>
    <n v="4593"/>
    <m/>
    <x v="4"/>
    <d v="2026-04-06T00:00:00"/>
    <s v="ZBSID2627-0008"/>
    <n v="36744"/>
    <n v="0"/>
    <x v="207"/>
    <n v="0"/>
    <n v="0"/>
    <n v="0"/>
    <x v="1"/>
    <s v="DELIVERED"/>
    <n v="36744"/>
    <s v="LINE_01"/>
    <s v="N/A"/>
    <s v="N/A"/>
    <s v="N/A"/>
    <s v="N/A"/>
    <s v="N/A"/>
    <s v="N/A"/>
    <s v="N/A"/>
  </r>
  <r>
    <n v="4516486933"/>
    <d v="2026-03-04T00:00:00"/>
    <x v="0"/>
    <d v="2026-04-22T00:00:00"/>
    <e v="#REF!"/>
    <s v="DELIVERED"/>
    <s v="Private"/>
    <e v="#REF!"/>
    <e v="#REF!"/>
    <n v="3"/>
    <s v="TK"/>
    <s v="NEW"/>
    <s v="ZPJ252601578"/>
    <n v="1"/>
    <n v="1"/>
    <s v="ZFG00002830"/>
    <n v="25100878"/>
    <s v="DOMESTIC"/>
    <s v="TI"/>
    <x v="35"/>
    <x v="4"/>
    <s v="TIGRE-32QFN_FCLGA COUPON CARD_DIGITAL VARIANT"/>
    <n v="45"/>
    <n v="45"/>
    <n v="0"/>
    <n v="0"/>
    <n v="3406"/>
    <m/>
    <x v="4"/>
    <d v="2026-04-06T00:00:00"/>
    <s v="ZBSID2627-0008"/>
    <n v="153270"/>
    <n v="0"/>
    <x v="208"/>
    <n v="0"/>
    <n v="0"/>
    <n v="0"/>
    <x v="1"/>
    <s v="DELIVERED"/>
    <n v="153270"/>
    <s v="LINE_01"/>
    <s v="N/A"/>
    <s v="N/A"/>
    <s v="N/A"/>
    <s v="N/A"/>
    <s v="N/A"/>
    <s v="N/A"/>
    <s v="N/A"/>
  </r>
  <r>
    <n v="4516486933"/>
    <d v="2026-03-04T00:00:00"/>
    <x v="0"/>
    <d v="2026-04-22T00:00:00"/>
    <e v="#REF!"/>
    <s v="DELIVERED"/>
    <s v="Private"/>
    <e v="#REF!"/>
    <e v="#REF!"/>
    <n v="2"/>
    <s v="FAB"/>
    <s v="NEW"/>
    <s v="ZPJ252601578"/>
    <n v="1"/>
    <n v="1"/>
    <s v="PCB-TIGRE 32-QFN &amp; AM13E23"/>
    <n v="25100878"/>
    <s v="DOMESTIC"/>
    <s v="TI"/>
    <x v="35"/>
    <x v="4"/>
    <s v="TIGRE-32QFN_FCLGA COUPON CARD-PCB"/>
    <n v="7"/>
    <n v="7"/>
    <n v="0"/>
    <n v="0"/>
    <n v="710"/>
    <m/>
    <x v="4"/>
    <d v="2026-04-06T00:00:00"/>
    <s v="ZBSID2627-0008"/>
    <n v="4970"/>
    <n v="0"/>
    <x v="209"/>
    <n v="0"/>
    <n v="0"/>
    <n v="0"/>
    <x v="1"/>
    <s v="DELIVERED"/>
    <n v="4970"/>
    <s v="FAB"/>
    <s v="N/A"/>
    <s v="N/A"/>
    <s v="N/A"/>
    <s v="N/A"/>
    <s v="N/A"/>
    <s v="N/A"/>
    <s v="N/A"/>
  </r>
  <r>
    <n v="4516486933"/>
    <d v="2026-03-04T00:00:00"/>
    <x v="0"/>
    <d v="2026-04-22T00:00:00"/>
    <e v="#REF!"/>
    <s v="DELIVERED"/>
    <s v="Private"/>
    <e v="#REF!"/>
    <e v="#REF!"/>
    <n v="3"/>
    <s v="TK"/>
    <s v="NEW"/>
    <s v="ZPJ252601578"/>
    <n v="1"/>
    <n v="1"/>
    <s v="ZFG00002831"/>
    <n v="25100878"/>
    <s v="DOMESTIC"/>
    <s v="TI"/>
    <x v="35"/>
    <x v="4"/>
    <s v="AM13E23X_100QFP_H BOARDS_ANALOG_VARIANT"/>
    <n v="6"/>
    <n v="6"/>
    <n v="0"/>
    <n v="0"/>
    <n v="5420"/>
    <m/>
    <x v="4"/>
    <d v="2026-04-06T00:00:00"/>
    <s v="ZBSID2627-0008"/>
    <n v="32520"/>
    <n v="0"/>
    <x v="210"/>
    <n v="0"/>
    <n v="0"/>
    <n v="0"/>
    <x v="1"/>
    <s v="DELIVERED"/>
    <n v="32520"/>
    <s v="LINE_01"/>
    <s v="N/A"/>
    <s v="N/A"/>
    <s v="N/A"/>
    <s v="N/A"/>
    <s v="N/A"/>
    <s v="N/A"/>
    <s v="N/A"/>
  </r>
  <r>
    <n v="4516486933"/>
    <d v="2026-03-04T00:00:00"/>
    <x v="0"/>
    <d v="2026-04-22T00:00:00"/>
    <e v="#REF!"/>
    <s v="DELIVERED"/>
    <s v="Private"/>
    <e v="#REF!"/>
    <e v="#REF!"/>
    <n v="3"/>
    <s v="TK"/>
    <s v="NEW"/>
    <s v="ZPJ252601578"/>
    <n v="1"/>
    <n v="1"/>
    <s v="ZFG00002832"/>
    <n v="25100878"/>
    <s v="DOMESTIC"/>
    <s v="TI"/>
    <x v="35"/>
    <x v="4"/>
    <s v="AM13E23X_100QFP_H BOARDS_DIGITAL VARIANT"/>
    <n v="19"/>
    <n v="19"/>
    <n v="0"/>
    <n v="0"/>
    <n v="4229"/>
    <m/>
    <x v="4"/>
    <d v="2026-04-06T00:00:00"/>
    <s v="ZBSID2627-0008"/>
    <n v="80351"/>
    <n v="0"/>
    <x v="211"/>
    <n v="0"/>
    <n v="0"/>
    <n v="0"/>
    <x v="1"/>
    <s v="DELIVERED"/>
    <n v="80351"/>
    <s v="LINE_01"/>
    <s v="N/A"/>
    <s v="N/A"/>
    <s v="N/A"/>
    <s v="N/A"/>
    <s v="N/A"/>
    <s v="N/A"/>
    <s v="N/A"/>
  </r>
  <r>
    <n v="4516486933"/>
    <d v="2026-03-04T00:00:00"/>
    <x v="0"/>
    <d v="2026-04-22T00:00:00"/>
    <e v="#REF!"/>
    <s v="DELIVERED"/>
    <s v="Private"/>
    <e v="#REF!"/>
    <e v="#REF!"/>
    <n v="2"/>
    <s v="FAB"/>
    <s v="NEW"/>
    <s v="ZPJ252601578"/>
    <n v="1"/>
    <n v="1"/>
    <s v="PCB-TIGRE 32-QFN"/>
    <n v="25100878"/>
    <s v="DOMESTIC"/>
    <s v="TI"/>
    <x v="35"/>
    <x v="4"/>
    <s v="AM13E23X_100QFP_H BOARDS-PCB"/>
    <n v="5"/>
    <n v="5"/>
    <n v="0"/>
    <n v="0"/>
    <n v="710"/>
    <m/>
    <x v="4"/>
    <d v="2026-04-06T00:00:00"/>
    <s v="ZBSID2627-0008"/>
    <n v="3550"/>
    <n v="0"/>
    <x v="212"/>
    <n v="0"/>
    <n v="0"/>
    <n v="0"/>
    <x v="1"/>
    <s v="DELIVERED"/>
    <n v="3550"/>
    <s v="FAB"/>
    <s v="N/A"/>
    <s v="N/A"/>
    <s v="N/A"/>
    <s v="N/A"/>
    <s v="N/A"/>
    <s v="N/A"/>
    <s v="N/A"/>
  </r>
  <r>
    <n v="4000601500"/>
    <d v="2026-03-04T00:00:00"/>
    <x v="0"/>
    <d v="2026-05-13T00:00:00"/>
    <e v="#REF!"/>
    <s v="DELIVERED"/>
    <s v="Public"/>
    <e v="#REF!"/>
    <e v="#REF!"/>
    <n v="10"/>
    <s v="TK"/>
    <s v="NEW"/>
    <s v="ZPSU252600341"/>
    <n v="0"/>
    <n v="3"/>
    <s v="ZFG00002904"/>
    <n v="26100103"/>
    <s v="DOMESTIC"/>
    <s v="BEL"/>
    <x v="8"/>
    <x v="1"/>
    <s v="118375914153 LO1_DISTRN_ODTRM"/>
    <n v="2"/>
    <n v="2"/>
    <n v="0"/>
    <n v="0"/>
    <n v="145077"/>
    <m/>
    <x v="2"/>
    <d v="2026-06-08T00:00:00"/>
    <s v="ZBSID2627-0228"/>
    <n v="290154"/>
    <n v="0"/>
    <x v="213"/>
    <n v="0"/>
    <n v="0"/>
    <n v="0"/>
    <x v="1"/>
    <s v="DELIVERED"/>
    <n v="290154"/>
    <s v="LINE_01"/>
    <s v="YES"/>
    <m/>
    <m/>
    <m/>
    <m/>
    <m/>
    <m/>
  </r>
  <r>
    <n v="4000606466"/>
    <d v="2026-03-03T00:00:00"/>
    <x v="0"/>
    <d v="2026-10-13T00:00:00"/>
    <e v="#REF!"/>
    <e v="#REF!"/>
    <s v="Public"/>
    <e v="#REF!"/>
    <e v="#REF!"/>
    <n v="31.5"/>
    <s v="TK"/>
    <s v="NEW"/>
    <s v="ZPSU252600344"/>
    <n v="0"/>
    <n v="3"/>
    <m/>
    <m/>
    <s v="DOMESTIC"/>
    <s v="BEL"/>
    <x v="4"/>
    <x v="1"/>
    <s v="111010574755 Signal Generator &amp; DAC PCB"/>
    <n v="2"/>
    <m/>
    <n v="2"/>
    <n v="2"/>
    <n v="1365000"/>
    <m/>
    <x v="0"/>
    <m/>
    <m/>
    <n v="0"/>
    <n v="0"/>
    <x v="0"/>
    <n v="2730000"/>
    <n v="0"/>
    <n v="2730000"/>
    <x v="0"/>
    <m/>
    <n v="2730000"/>
    <m/>
    <s v="N/A"/>
    <s v="N/A"/>
    <s v="N/A"/>
    <s v="N/A"/>
    <s v="N/A"/>
    <s v="N/A"/>
    <s v="N/A"/>
  </r>
  <r>
    <s v="AMIDC-PO-FY26-00799"/>
    <d v="2026-03-06T00:00:00"/>
    <x v="0"/>
    <d v="2026-03-27T00:00:00"/>
    <e v="#REF!"/>
    <s v="DELIVERED"/>
    <s v="Private"/>
    <e v="#REF!"/>
    <e v="#REF!"/>
    <n v="3"/>
    <s v="TK"/>
    <s v="REPEAT"/>
    <s v="ZPJ252601586"/>
    <n v="0"/>
    <n v="3"/>
    <s v="ZFG00002891"/>
    <n v="25201353"/>
    <s v="DOMESTIC"/>
    <s v="AMIDC"/>
    <x v="37"/>
    <x v="3"/>
    <s v="CBT0100-POPULATED PCB"/>
    <n v="150"/>
    <n v="150"/>
    <n v="0"/>
    <n v="0"/>
    <n v="390"/>
    <m/>
    <x v="4"/>
    <d v="2026-04-02T00:00:00"/>
    <s v="ZKSID2627-0007"/>
    <n v="58500"/>
    <n v="0"/>
    <x v="214"/>
    <n v="0"/>
    <n v="0"/>
    <n v="0"/>
    <x v="1"/>
    <s v="DELIVERED"/>
    <n v="58500"/>
    <s v="LINE_02"/>
    <s v="N/A"/>
    <s v="N/A"/>
    <s v="N/A"/>
    <s v="N/A"/>
    <s v="N/A"/>
    <s v="N/A"/>
    <s v="N/A"/>
  </r>
  <r>
    <s v="AMIDC-PO-FY26-00799"/>
    <d v="2026-03-06T00:00:00"/>
    <x v="0"/>
    <d v="2026-03-26T00:00:00"/>
    <e v="#REF!"/>
    <s v="DELIVERED"/>
    <s v="Private"/>
    <e v="#REF!"/>
    <e v="#REF!"/>
    <n v="3"/>
    <s v="TK"/>
    <s v="REPEAT"/>
    <s v="ZPJ252601587"/>
    <n v="0"/>
    <n v="3"/>
    <s v="ZFG00002892"/>
    <n v="25201353"/>
    <s v="DOMESTIC"/>
    <s v="AMIDC"/>
    <x v="37"/>
    <x v="3"/>
    <s v="CBE0100-POPULATED PCB"/>
    <n v="450"/>
    <n v="450"/>
    <n v="0"/>
    <n v="0"/>
    <n v="445"/>
    <m/>
    <x v="4"/>
    <d v="2026-04-08T00:00:00"/>
    <s v="ZKSID2627-0026"/>
    <n v="200250"/>
    <n v="0"/>
    <x v="215"/>
    <n v="0"/>
    <n v="0"/>
    <n v="0"/>
    <x v="1"/>
    <s v="DELIVERED"/>
    <n v="200250"/>
    <s v="LINE_02"/>
    <s v="N/A"/>
    <s v="N/A"/>
    <s v="N/A"/>
    <s v="N/A"/>
    <s v="N/A"/>
    <s v="N/A"/>
    <s v="N/A"/>
  </r>
  <r>
    <s v="N276002058"/>
    <d v="2026-03-06T00:00:00"/>
    <x v="0"/>
    <d v="2026-03-15T00:00:00"/>
    <e v="#REF!"/>
    <s v="DELIVERED"/>
    <s v="Private"/>
    <e v="#REF!"/>
    <e v="#REF!"/>
    <n v="10"/>
    <s v="TK"/>
    <s v="NEW"/>
    <s v="ZPJ252601588"/>
    <n v="0"/>
    <n v="3"/>
    <s v="ZFG00002844"/>
    <n v="26100102"/>
    <s v="DOMESTIC"/>
    <s v="MARVELL"/>
    <x v="49"/>
    <x v="4"/>
    <s v="LYRA_F4 (MF1_3101_F4) POPULATED PCB"/>
    <n v="10"/>
    <n v="10"/>
    <n v="0"/>
    <n v="0"/>
    <n v="171090.4"/>
    <m/>
    <x v="1"/>
    <d v="2026-05-20T00:00:00"/>
    <s v="ZBSID2627-0158"/>
    <n v="1710904"/>
    <n v="0"/>
    <x v="216"/>
    <n v="0"/>
    <n v="0"/>
    <n v="0"/>
    <x v="1"/>
    <s v="DELIVERED"/>
    <n v="1710904"/>
    <s v="LINE_01"/>
    <s v="YES"/>
    <s v="N/A"/>
    <s v="N/A"/>
    <s v="N/A"/>
    <s v="N/A"/>
    <s v="N/A"/>
    <s v="N/A"/>
  </r>
  <r>
    <s v="A002271136"/>
    <d v="2026-03-07T00:00:00"/>
    <x v="0"/>
    <d v="2026-03-20T00:00:00"/>
    <e v="#REF!"/>
    <e v="#REF!"/>
    <s v="Private"/>
    <e v="#REF!"/>
    <e v="#REF!"/>
    <n v="1.9"/>
    <s v="OTHERS"/>
    <s v="NEW"/>
    <s v="_x000a_ZPJ252601594"/>
    <n v="0"/>
    <n v="3"/>
    <m/>
    <m/>
    <s v="DOMESTIC"/>
    <s v="HONEYWELL"/>
    <x v="65"/>
    <x v="3"/>
    <s v="CONFORMAL COATING CHARGES"/>
    <n v="1"/>
    <m/>
    <n v="1"/>
    <n v="1"/>
    <n v="84388"/>
    <m/>
    <x v="0"/>
    <m/>
    <m/>
    <n v="0"/>
    <n v="0"/>
    <x v="0"/>
    <n v="84388"/>
    <n v="0"/>
    <n v="84388"/>
    <x v="0"/>
    <m/>
    <n v="84388"/>
    <m/>
    <s v="N/A"/>
    <s v="N/A"/>
    <s v="N/A"/>
    <s v="N/A"/>
    <s v="N/A"/>
    <s v="N/A"/>
    <s v="N/A"/>
  </r>
  <r>
    <n v="4000602762"/>
    <d v="2026-03-06T00:00:00"/>
    <x v="0"/>
    <d v="2026-05-15T00:00:00"/>
    <e v="#REF!"/>
    <e v="#REF!"/>
    <s v="Public"/>
    <e v="#REF!"/>
    <e v="#REF!"/>
    <n v="10"/>
    <s v="TK"/>
    <s v="NEW"/>
    <s v="ZPSU252600342"/>
    <n v="0"/>
    <n v="3"/>
    <m/>
    <m/>
    <s v="DOMESTIC"/>
    <s v="BEL"/>
    <x v="66"/>
    <x v="1"/>
    <s v="113170023869 CONNECTOR I/O BOARD 10"/>
    <n v="43"/>
    <m/>
    <n v="43"/>
    <n v="43"/>
    <n v="12986"/>
    <m/>
    <x v="0"/>
    <m/>
    <m/>
    <n v="0"/>
    <n v="0"/>
    <x v="0"/>
    <n v="558398"/>
    <n v="0"/>
    <n v="558398"/>
    <x v="0"/>
    <m/>
    <n v="558398"/>
    <m/>
    <s v="N/A"/>
    <s v="N/A"/>
    <s v="N/A"/>
    <s v="N/A"/>
    <s v="N/A"/>
    <s v="N/A"/>
    <s v="N/A"/>
  </r>
  <r>
    <n v="4000603225"/>
    <d v="2026-03-09T00:00:00"/>
    <x v="0"/>
    <d v="2026-09-21T00:00:00"/>
    <e v="#REF!"/>
    <e v="#REF!"/>
    <s v="Public"/>
    <e v="#REF!"/>
    <e v="#REF!"/>
    <n v="28"/>
    <s v="TK"/>
    <s v="NEW"/>
    <s v="ZPSU252600343"/>
    <n v="0"/>
    <n v="3"/>
    <m/>
    <m/>
    <s v="DOMESTIC"/>
    <s v="BEL"/>
    <x v="2"/>
    <x v="1"/>
    <s v="142001410111 Encryptor card (IS2) Assy 07"/>
    <n v="12"/>
    <m/>
    <n v="12"/>
    <n v="12"/>
    <n v="72900"/>
    <m/>
    <x v="0"/>
    <m/>
    <m/>
    <n v="0"/>
    <n v="0"/>
    <x v="0"/>
    <n v="874800"/>
    <n v="0"/>
    <n v="874800"/>
    <x v="0"/>
    <m/>
    <n v="874800"/>
    <m/>
    <s v="N/A"/>
    <s v="N/A"/>
    <s v="N/A"/>
    <s v="N/A"/>
    <s v="N/A"/>
    <s v="N/A"/>
    <s v="N/A"/>
  </r>
  <r>
    <n v="4520468289"/>
    <d v="2026-03-09T00:00:00"/>
    <x v="0"/>
    <d v="2026-04-07T00:00:00"/>
    <e v="#REF!"/>
    <s v="DELIVERED"/>
    <s v="Private"/>
    <e v="#REF!"/>
    <e v="#REF!"/>
    <n v="4"/>
    <s v="TK"/>
    <s v="NEW"/>
    <s v="ZPJ252601595"/>
    <n v="1"/>
    <n v="1"/>
    <s v="ZFG00002975"/>
    <n v="26100891"/>
    <s v="DOMESTIC"/>
    <s v="INFINEON"/>
    <x v="10"/>
    <x v="4"/>
    <s v="SANTACRUZ-SOLDER POPULATED PCB"/>
    <n v="5"/>
    <n v="5"/>
    <n v="0"/>
    <n v="0"/>
    <n v="26670.6"/>
    <m/>
    <x v="4"/>
    <d v="2026-04-16T00:00:00"/>
    <s v="ZBSID2627-0056"/>
    <n v="133353"/>
    <n v="0"/>
    <x v="217"/>
    <n v="0"/>
    <n v="0"/>
    <n v="0"/>
    <x v="1"/>
    <s v="DELIVERED"/>
    <n v="133353"/>
    <s v="LINE_01"/>
    <s v="YES"/>
    <s v="NO"/>
    <s v="NO"/>
    <s v="NO"/>
    <s v="NO"/>
    <s v="NO"/>
    <s v="NO"/>
  </r>
  <r>
    <n v="4516481987"/>
    <d v="2026-03-10T00:00:00"/>
    <x v="0"/>
    <d v="2026-03-18T00:00:00"/>
    <e v="#REF!"/>
    <s v="DELIVERED"/>
    <s v="Private"/>
    <e v="#REF!"/>
    <e v="#REF!"/>
    <n v="3"/>
    <s v="TK"/>
    <s v="NEW"/>
    <s v="ZPJ252601597"/>
    <n v="1"/>
    <n v="1"/>
    <s v="ZFG00002926"/>
    <n v="26100017"/>
    <s v="DOMESTIC"/>
    <s v="TI"/>
    <x v="35"/>
    <x v="4"/>
    <s v="LMG310xEVM-142 GAN EVALUATION PCBA"/>
    <n v="20"/>
    <n v="20"/>
    <n v="0"/>
    <n v="0"/>
    <n v="14012.6"/>
    <m/>
    <x v="4"/>
    <d v="2026-04-13T00:00:00"/>
    <s v="ZBSID2627-0044"/>
    <n v="280252"/>
    <n v="0"/>
    <x v="218"/>
    <n v="0"/>
    <n v="0"/>
    <n v="0"/>
    <x v="1"/>
    <s v="DELIVERED"/>
    <n v="280252"/>
    <s v="LINE_01"/>
    <s v="YES"/>
    <s v="YES"/>
    <s v="NO"/>
    <s v="NO"/>
    <s v="NO"/>
    <s v="NO"/>
    <s v="NO"/>
  </r>
  <r>
    <n v="4300138608"/>
    <d v="2026-03-10T00:00:00"/>
    <x v="0"/>
    <e v="#REF!"/>
    <e v="#REF!"/>
    <e v="#REF!"/>
    <s v="Private"/>
    <e v="#REF!"/>
    <e v="#REF!"/>
    <n v="6"/>
    <s v="TK"/>
    <s v="NEW"/>
    <s v="ZPJ252601598"/>
    <n v="0"/>
    <n v="3"/>
    <m/>
    <m/>
    <s v="DOMESTIC"/>
    <s v="KB"/>
    <x v="67"/>
    <x v="3"/>
    <s v="VCD (VIGILANCE CONTROL DEVICE) POPULATED BOARD)"/>
    <n v="10"/>
    <m/>
    <n v="10"/>
    <n v="10"/>
    <n v="53329.9"/>
    <m/>
    <x v="0"/>
    <m/>
    <m/>
    <n v="0"/>
    <n v="0"/>
    <x v="0"/>
    <n v="533299"/>
    <n v="0"/>
    <n v="533299"/>
    <x v="0"/>
    <s v="PO ETA-15 Apr-26"/>
    <n v="533299"/>
    <m/>
    <s v="N/A"/>
    <s v="N/A"/>
    <s v="N/A"/>
    <s v="N/A"/>
    <s v="N/A"/>
    <s v="N/A"/>
    <s v="N/A"/>
  </r>
  <r>
    <s v="AMIDC-PO-FY27-00026"/>
    <d v="2026-03-11T00:00:00"/>
    <x v="0"/>
    <d v="2026-04-08T00:00:00"/>
    <e v="#REF!"/>
    <s v="DELIVERED"/>
    <s v="Private"/>
    <e v="#REF!"/>
    <e v="#REF!"/>
    <n v="4"/>
    <s v="TK"/>
    <s v="NEW"/>
    <s v="ZPJ252601605"/>
    <n v="0"/>
    <n v="3"/>
    <s v="ZFG00002977"/>
    <n v="26200020"/>
    <s v="DOMESTIC"/>
    <s v="AMIDC"/>
    <x v="37"/>
    <x v="3"/>
    <s v="FAIL SAFE BRAKE BOARDS-FSBS0100"/>
    <n v="6"/>
    <n v="6"/>
    <n v="0"/>
    <n v="0"/>
    <n v="21974"/>
    <m/>
    <x v="4"/>
    <d v="2026-04-18T00:00:00"/>
    <s v="ZKSID2627-0052"/>
    <n v="131844"/>
    <n v="0"/>
    <x v="219"/>
    <n v="0"/>
    <n v="0"/>
    <n v="0"/>
    <x v="1"/>
    <s v="DELIVERED"/>
    <n v="131844"/>
    <s v="LINE_01"/>
    <s v="N/A"/>
    <s v="N/A"/>
    <s v="N/A"/>
    <s v="N/A"/>
    <s v="N/A"/>
    <s v="N/A"/>
    <s v="N/A"/>
  </r>
  <r>
    <n v="4700959321"/>
    <d v="2026-03-11T00:00:00"/>
    <x v="0"/>
    <d v="2026-04-08T00:00:00"/>
    <e v="#REF!"/>
    <s v="DELIVERED"/>
    <s v="Private"/>
    <e v="#REF!"/>
    <e v="#REF!"/>
    <n v="4"/>
    <s v="TK"/>
    <s v="NEW"/>
    <s v="ZPSU252600345"/>
    <n v="0"/>
    <n v="3"/>
    <s v="ZFG00002913"/>
    <n v="26200022"/>
    <s v="DOMESTIC"/>
    <s v="LAM"/>
    <x v="64"/>
    <x v="0"/>
    <s v="810-C21833-001 rev. A"/>
    <n v="5"/>
    <n v="5"/>
    <n v="0"/>
    <n v="0"/>
    <n v="30454.400000000001"/>
    <m/>
    <x v="4"/>
    <d v="2026-04-09T00:00:00"/>
    <s v="ZKSID2627-0028"/>
    <n v="152272"/>
    <n v="0"/>
    <x v="220"/>
    <n v="0"/>
    <n v="0"/>
    <n v="0"/>
    <x v="1"/>
    <s v="DELIVERED"/>
    <n v="152272"/>
    <s v="LINE_01"/>
    <s v="YES"/>
    <m/>
    <m/>
    <m/>
    <m/>
    <m/>
    <m/>
  </r>
  <r>
    <n v="4000607472"/>
    <d v="2026-03-11T00:00:00"/>
    <x v="0"/>
    <d v="2026-06-03T00:00:00"/>
    <e v="#REF!"/>
    <e v="#REF!"/>
    <s v="Public"/>
    <e v="#REF!"/>
    <e v="#REF!"/>
    <n v="12"/>
    <s v="TK"/>
    <s v="NEW"/>
    <s v="ZPSU252600345"/>
    <n v="0"/>
    <n v="3"/>
    <m/>
    <m/>
    <s v="DOMESTIC"/>
    <s v="BEL"/>
    <x v="5"/>
    <x v="1"/>
    <s v="170000807759 RIGI FLEX TYPE - 1"/>
    <n v="6"/>
    <m/>
    <n v="6"/>
    <n v="6"/>
    <n v="170776"/>
    <m/>
    <x v="0"/>
    <m/>
    <m/>
    <n v="0"/>
    <n v="0"/>
    <x v="0"/>
    <n v="1024656"/>
    <n v="0"/>
    <n v="1024656"/>
    <x v="0"/>
    <m/>
    <n v="1024656"/>
    <m/>
    <s v="N/A"/>
    <s v="N/A"/>
    <s v="N/A"/>
    <s v="N/A"/>
    <s v="N/A"/>
    <s v="N/A"/>
    <s v="N/A"/>
  </r>
  <r>
    <n v="4000607472"/>
    <d v="2026-03-11T00:00:00"/>
    <x v="0"/>
    <d v="2026-06-24T00:00:00"/>
    <e v="#REF!"/>
    <e v="#REF!"/>
    <s v="Public"/>
    <e v="#REF!"/>
    <e v="#REF!"/>
    <n v="15"/>
    <s v="TK"/>
    <s v="NEW"/>
    <s v="ZPSU252600345"/>
    <n v="0"/>
    <n v="3"/>
    <m/>
    <m/>
    <s v="DOMESTIC"/>
    <s v="BEL"/>
    <x v="5"/>
    <x v="1"/>
    <s v="170000807759 RIGI FLEX TYPE - 1"/>
    <n v="51"/>
    <m/>
    <n v="51"/>
    <n v="51"/>
    <n v="170776"/>
    <m/>
    <x v="0"/>
    <m/>
    <m/>
    <n v="0"/>
    <n v="0"/>
    <x v="0"/>
    <n v="8709576"/>
    <n v="0"/>
    <n v="8709576"/>
    <x v="0"/>
    <m/>
    <n v="8709576"/>
    <m/>
    <s v="N/A"/>
    <s v="N/A"/>
    <s v="N/A"/>
    <s v="N/A"/>
    <s v="N/A"/>
    <s v="N/A"/>
    <s v="N/A"/>
  </r>
  <r>
    <n v="4500291494"/>
    <d v="2026-03-09T00:00:00"/>
    <x v="0"/>
    <e v="#REF!"/>
    <e v="#REF!"/>
    <s v="DELIVERED"/>
    <s v="Private"/>
    <e v="#REF!"/>
    <e v="#REF!"/>
    <n v="4"/>
    <s v="TK"/>
    <s v="NEW"/>
    <s v="ZPJ252601596"/>
    <n v="0"/>
    <n v="3"/>
    <s v="ZFG00002905"/>
    <n v="26200018"/>
    <s v="DOMESTIC"/>
    <s v="RENESAS"/>
    <x v="68"/>
    <x v="0"/>
    <s v="RRP22320/400 REV A PCBA - BOM1"/>
    <n v="2"/>
    <n v="2"/>
    <n v="0"/>
    <n v="0"/>
    <n v="15038.19"/>
    <m/>
    <x v="4"/>
    <d v="2026-04-08T00:00:00"/>
    <s v="ZKSID2627-0025"/>
    <n v="30076.38"/>
    <n v="0"/>
    <x v="221"/>
    <n v="0"/>
    <n v="0"/>
    <n v="0"/>
    <x v="1"/>
    <s v="DELIVERED"/>
    <n v="30076.38"/>
    <s v="LINE_01"/>
    <s v="N/A"/>
    <s v="N/A"/>
    <s v="N/A"/>
    <s v="N/A"/>
    <s v="N/A"/>
    <s v="N/A"/>
    <s v="N/A"/>
  </r>
  <r>
    <n v="4500291494"/>
    <d v="2026-03-09T00:00:00"/>
    <x v="0"/>
    <e v="#REF!"/>
    <e v="#REF!"/>
    <s v="DELIVERED"/>
    <s v="Private"/>
    <e v="#REF!"/>
    <e v="#REF!"/>
    <n v="4"/>
    <s v="TK"/>
    <s v="NEW"/>
    <s v="ZPJ252601596"/>
    <n v="0"/>
    <n v="3"/>
    <s v="ZFG00002906"/>
    <n v="26200018"/>
    <s v="DOMESTIC"/>
    <s v="RENESAS"/>
    <x v="68"/>
    <x v="0"/>
    <s v="RRP22320/400 REV A PCBA - BOM2"/>
    <n v="2"/>
    <n v="2"/>
    <n v="0"/>
    <n v="0"/>
    <n v="15038.19"/>
    <m/>
    <x v="4"/>
    <d v="2026-04-08T00:00:00"/>
    <s v="ZKSID2627-0025"/>
    <n v="30076.38"/>
    <n v="0"/>
    <x v="221"/>
    <n v="0"/>
    <n v="0"/>
    <n v="0"/>
    <x v="1"/>
    <s v="DELIVERED"/>
    <n v="30076.38"/>
    <s v="LINE_01"/>
    <s v="N/A"/>
    <s v="N/A"/>
    <s v="N/A"/>
    <s v="N/A"/>
    <s v="N/A"/>
    <s v="N/A"/>
    <s v="N/A"/>
  </r>
  <r>
    <n v="4500291494"/>
    <d v="2026-03-09T00:00:00"/>
    <x v="0"/>
    <e v="#REF!"/>
    <e v="#REF!"/>
    <s v="DELIVERED"/>
    <s v="Private"/>
    <e v="#REF!"/>
    <e v="#REF!"/>
    <n v="4"/>
    <s v="TK"/>
    <s v="NEW"/>
    <s v="ZPJ252601596"/>
    <n v="0"/>
    <n v="3"/>
    <s v="ZFG00002907"/>
    <n v="26200018"/>
    <s v="DOMESTIC"/>
    <s v="RENESAS"/>
    <x v="68"/>
    <x v="0"/>
    <s v="RRP22320/400 REV A PCBA - BOM3"/>
    <n v="3"/>
    <n v="3"/>
    <n v="0"/>
    <n v="0"/>
    <n v="15038.19"/>
    <m/>
    <x v="4"/>
    <d v="2026-04-08T00:00:00"/>
    <s v="ZKSID2627-0025"/>
    <n v="45114.57"/>
    <n v="0"/>
    <x v="222"/>
    <n v="0"/>
    <n v="0"/>
    <n v="0"/>
    <x v="1"/>
    <s v="DELIVERED"/>
    <n v="45114.57"/>
    <s v="LINE_01"/>
    <s v="N/A"/>
    <s v="N/A"/>
    <s v="N/A"/>
    <s v="N/A"/>
    <s v="N/A"/>
    <s v="N/A"/>
    <s v="N/A"/>
  </r>
  <r>
    <n v="4500291494"/>
    <d v="2026-03-09T00:00:00"/>
    <x v="0"/>
    <e v="#REF!"/>
    <e v="#REF!"/>
    <s v="DELIVERED"/>
    <s v="Private"/>
    <e v="#REF!"/>
    <e v="#REF!"/>
    <n v="4"/>
    <s v="TK"/>
    <s v="NEW"/>
    <s v="ZPJ252601596"/>
    <n v="0"/>
    <n v="3"/>
    <s v="ZFG00002908"/>
    <n v="26200018"/>
    <s v="DOMESTIC"/>
    <s v="RENESAS"/>
    <x v="68"/>
    <x v="0"/>
    <s v="RRP22320/400 REV A PCBA - BOM4"/>
    <n v="3"/>
    <n v="3"/>
    <n v="0"/>
    <n v="0"/>
    <n v="15038.19"/>
    <m/>
    <x v="4"/>
    <d v="2026-04-08T00:00:00"/>
    <s v="ZKSID2627-0025"/>
    <n v="45114.57"/>
    <n v="0"/>
    <x v="222"/>
    <n v="0"/>
    <n v="0"/>
    <n v="0"/>
    <x v="1"/>
    <s v="DELIVERED"/>
    <n v="45114.57"/>
    <s v="LINE_01"/>
    <s v="N/A"/>
    <s v="N/A"/>
    <s v="N/A"/>
    <s v="N/A"/>
    <s v="N/A"/>
    <s v="N/A"/>
    <s v="N/A"/>
  </r>
  <r>
    <n v="4500291494"/>
    <d v="2026-03-09T00:00:00"/>
    <x v="0"/>
    <e v="#REF!"/>
    <e v="#REF!"/>
    <s v="DELIVERED"/>
    <s v="Private"/>
    <e v="#REF!"/>
    <e v="#REF!"/>
    <n v="4"/>
    <s v="TK"/>
    <s v="NEW"/>
    <s v="ZPJ252601596"/>
    <n v="0"/>
    <n v="3"/>
    <s v="ZFG00002909"/>
    <n v="26200018"/>
    <s v="DOMESTIC"/>
    <s v="RENESAS"/>
    <x v="68"/>
    <x v="0"/>
    <s v="RRP22320/400 REV A PCBA - BOM5"/>
    <n v="2"/>
    <n v="2"/>
    <n v="0"/>
    <n v="0"/>
    <n v="15038.19"/>
    <m/>
    <x v="4"/>
    <d v="2026-04-08T00:00:00"/>
    <s v="ZKSID2627-0025"/>
    <n v="30076.38"/>
    <n v="0"/>
    <x v="221"/>
    <n v="0"/>
    <n v="0"/>
    <n v="0"/>
    <x v="1"/>
    <s v="DELIVERED"/>
    <n v="30076.38"/>
    <s v="LINE_01"/>
    <s v="N/A"/>
    <s v="N/A"/>
    <s v="N/A"/>
    <s v="N/A"/>
    <s v="N/A"/>
    <s v="N/A"/>
    <s v="N/A"/>
  </r>
  <r>
    <n v="4500291494"/>
    <d v="2026-03-09T00:00:00"/>
    <x v="0"/>
    <e v="#REF!"/>
    <e v="#REF!"/>
    <s v="DELIVERED"/>
    <s v="Private"/>
    <e v="#REF!"/>
    <e v="#REF!"/>
    <n v="4"/>
    <s v="TK"/>
    <s v="NEW"/>
    <s v="ZPJ252601596"/>
    <n v="0"/>
    <n v="3"/>
    <s v="ZFG000029010"/>
    <n v="26200018"/>
    <s v="DOMESTIC"/>
    <s v="RENESAS"/>
    <x v="68"/>
    <x v="0"/>
    <s v="RRP22320/400 REV A PCBA - BOM6"/>
    <n v="2"/>
    <n v="2"/>
    <n v="0"/>
    <n v="0"/>
    <n v="15038.19"/>
    <m/>
    <x v="4"/>
    <d v="2026-04-08T00:00:00"/>
    <s v="ZKSID2627-0025"/>
    <n v="30076.38"/>
    <n v="0"/>
    <x v="221"/>
    <n v="0"/>
    <n v="0"/>
    <n v="0"/>
    <x v="1"/>
    <s v="DELIVERED"/>
    <n v="30076.38"/>
    <s v="LINE_01"/>
    <s v="N/A"/>
    <s v="N/A"/>
    <s v="N/A"/>
    <s v="N/A"/>
    <s v="N/A"/>
    <s v="N/A"/>
    <s v="N/A"/>
  </r>
  <r>
    <n v="4500291494"/>
    <d v="2026-03-09T00:00:00"/>
    <x v="0"/>
    <e v="#REF!"/>
    <e v="#REF!"/>
    <s v="DELIVERED"/>
    <s v="Private"/>
    <e v="#REF!"/>
    <e v="#REF!"/>
    <n v="4"/>
    <s v="TK"/>
    <s v="NEW"/>
    <s v="ZPJ252601596"/>
    <n v="0"/>
    <n v="3"/>
    <s v="ZFG00002911"/>
    <n v="26200018"/>
    <s v="DOMESTIC"/>
    <s v="RENESAS"/>
    <x v="68"/>
    <x v="0"/>
    <s v="RRP22320/400 REV A PCBA - BOM7"/>
    <n v="1"/>
    <n v="1"/>
    <n v="0"/>
    <n v="0"/>
    <n v="15038.19"/>
    <m/>
    <x v="4"/>
    <d v="2026-04-08T00:00:00"/>
    <s v="ZKSID2627-0025"/>
    <n v="15038.19"/>
    <n v="0"/>
    <x v="223"/>
    <n v="0"/>
    <n v="0"/>
    <n v="0"/>
    <x v="1"/>
    <s v="DELIVERED"/>
    <n v="15038.19"/>
    <s v="LINE_01"/>
    <s v="N/A"/>
    <s v="N/A"/>
    <s v="N/A"/>
    <s v="N/A"/>
    <s v="N/A"/>
    <s v="N/A"/>
    <s v="N/A"/>
  </r>
  <r>
    <n v="4500291494"/>
    <d v="2026-03-09T00:00:00"/>
    <x v="0"/>
    <e v="#REF!"/>
    <e v="#REF!"/>
    <s v="DELIVERED"/>
    <s v="Private"/>
    <e v="#REF!"/>
    <e v="#REF!"/>
    <n v="4"/>
    <s v="TK"/>
    <s v="NEW"/>
    <s v="ZPJ252601596"/>
    <n v="0"/>
    <n v="3"/>
    <s v="ZFG00002912"/>
    <n v="26200018"/>
    <s v="DOMESTIC"/>
    <s v="RENESAS"/>
    <x v="68"/>
    <x v="0"/>
    <s v="RRP22320/400 REV A PCBA - BOM8"/>
    <n v="1"/>
    <n v="1"/>
    <n v="0"/>
    <n v="0"/>
    <n v="15038.19"/>
    <m/>
    <x v="4"/>
    <d v="2026-04-08T00:00:00"/>
    <s v="ZKSID2627-0025"/>
    <n v="15038.19"/>
    <n v="0"/>
    <x v="223"/>
    <n v="0"/>
    <n v="0"/>
    <n v="0"/>
    <x v="1"/>
    <s v="DELIVERED"/>
    <n v="15038.19"/>
    <s v="LINE_01"/>
    <s v="N/A"/>
    <s v="N/A"/>
    <s v="N/A"/>
    <s v="N/A"/>
    <s v="N/A"/>
    <s v="N/A"/>
    <s v="N/A"/>
  </r>
  <r>
    <n v="4516486313"/>
    <d v="2026-03-10T00:00:00"/>
    <x v="0"/>
    <d v="2026-03-31T00:00:00"/>
    <e v="#REF!"/>
    <s v="DELIVERED"/>
    <s v="Private"/>
    <e v="#REF!"/>
    <e v="#REF!"/>
    <n v="3"/>
    <s v="TK"/>
    <s v="NEW"/>
    <s v="ZPJ252601599"/>
    <n v="1"/>
    <n v="1"/>
    <s v="ZFG00002927"/>
    <n v="26100021"/>
    <s v="DOMESTIC"/>
    <s v="TI"/>
    <x v="35"/>
    <x v="4"/>
    <s v="TSMU HVMP DPS-POPULTED PCB"/>
    <n v="3"/>
    <n v="3"/>
    <n v="0"/>
    <n v="0"/>
    <n v="118648"/>
    <m/>
    <x v="4"/>
    <d v="2026-04-15T00:00:00"/>
    <s v="ZBSID2627-0048"/>
    <n v="355944"/>
    <n v="0"/>
    <x v="224"/>
    <n v="0"/>
    <n v="0"/>
    <n v="0"/>
    <x v="1"/>
    <s v="DELIVERED"/>
    <n v="355944"/>
    <s v="LINE_01"/>
    <s v="YES"/>
    <s v="NO"/>
    <s v="NO"/>
    <s v="NO"/>
    <s v="NO"/>
    <s v="NO"/>
    <s v="NO"/>
  </r>
  <r>
    <n v="4516486373"/>
    <d v="2026-03-12T00:00:00"/>
    <x v="0"/>
    <d v="2026-04-10T00:00:00"/>
    <e v="#REF!"/>
    <s v="DELIVERED"/>
    <s v="Private"/>
    <e v="#REF!"/>
    <e v="#REF!"/>
    <n v="4"/>
    <s v="TK"/>
    <s v="REPEAT"/>
    <s v="ZPJ252601608"/>
    <n v="1"/>
    <n v="1"/>
    <s v="ZFG00002887"/>
    <n v="26100051"/>
    <s v="DOMESTIC"/>
    <s v="TI"/>
    <x v="35"/>
    <x v="4"/>
    <s v="DC377E1-POPULATED PCB"/>
    <n v="15"/>
    <n v="15"/>
    <n v="0"/>
    <n v="0"/>
    <n v="11463"/>
    <m/>
    <x v="4"/>
    <d v="2026-04-27T00:00:00"/>
    <s v="ZBSID2627-0092"/>
    <n v="171945"/>
    <n v="0"/>
    <x v="225"/>
    <n v="0"/>
    <n v="0"/>
    <n v="0"/>
    <x v="1"/>
    <s v="DELIVERED"/>
    <n v="171945"/>
    <s v="LINE_01"/>
    <s v="N/A"/>
    <s v="N/A"/>
    <s v="N/A"/>
    <s v="N/A"/>
    <s v="N/A"/>
    <s v="N/A"/>
    <s v="N/A"/>
  </r>
  <r>
    <n v="4520470593"/>
    <d v="2026-03-12T00:00:00"/>
    <x v="0"/>
    <d v="2026-03-26T00:00:00"/>
    <e v="#REF!"/>
    <s v="DELIVERED"/>
    <s v="Private"/>
    <e v="#REF!"/>
    <e v="#REF!"/>
    <n v="2"/>
    <s v="COMP"/>
    <s v="NEW"/>
    <s v="ZPJ252601610"/>
    <n v="1"/>
    <n v="1"/>
    <s v="RM STOCK"/>
    <n v="26200010"/>
    <s v="DOMESTIC"/>
    <s v="INFINEON"/>
    <x v="10"/>
    <x v="4"/>
    <s v="COMPONENT SUPPORT FOR B82559B3222A027"/>
    <n v="6"/>
    <n v="6"/>
    <n v="0"/>
    <n v="0"/>
    <n v="753"/>
    <m/>
    <x v="4"/>
    <d v="2026-04-03T00:00:00"/>
    <s v="ZKSID2627-0015"/>
    <n v="4518"/>
    <n v="0"/>
    <x v="226"/>
    <n v="0"/>
    <n v="0"/>
    <n v="0"/>
    <x v="1"/>
    <s v="DELIVERED"/>
    <n v="4518"/>
    <s v="COMP"/>
    <s v="N/A"/>
    <s v="N/A"/>
    <s v="N/A"/>
    <s v="N/A"/>
    <s v="N/A"/>
    <s v="N/A"/>
    <s v="N/A"/>
  </r>
  <r>
    <n v="4520470593"/>
    <d v="2026-03-12T00:00:00"/>
    <x v="0"/>
    <d v="2026-03-26T00:00:00"/>
    <e v="#REF!"/>
    <s v="DELIVERED"/>
    <s v="Private"/>
    <e v="#REF!"/>
    <e v="#REF!"/>
    <n v="2"/>
    <s v="COMP"/>
    <s v="NEW"/>
    <s v="ZPJ252601610"/>
    <n v="1"/>
    <n v="1"/>
    <s v="RM STOCK"/>
    <n v="26200010"/>
    <s v="DOMESTIC"/>
    <s v="INFINEON"/>
    <x v="10"/>
    <x v="4"/>
    <s v="COMPONENT SUPPORT FOR B82559B2152A027"/>
    <n v="6"/>
    <n v="6"/>
    <n v="0"/>
    <n v="0"/>
    <n v="708"/>
    <m/>
    <x v="4"/>
    <d v="2026-04-03T00:00:00"/>
    <s v="ZKSID2627-0015"/>
    <n v="4248"/>
    <n v="0"/>
    <x v="227"/>
    <n v="0"/>
    <n v="0"/>
    <n v="0"/>
    <x v="1"/>
    <s v="DELIVERED"/>
    <n v="4248"/>
    <s v="COMP"/>
    <s v="N/A"/>
    <s v="N/A"/>
    <s v="N/A"/>
    <s v="N/A"/>
    <s v="N/A"/>
    <s v="N/A"/>
    <s v="N/A"/>
  </r>
  <r>
    <n v="4520470593"/>
    <d v="2026-03-12T00:00:00"/>
    <x v="0"/>
    <d v="2026-03-26T00:00:00"/>
    <e v="#REF!"/>
    <s v="DELIVERED"/>
    <s v="Private"/>
    <e v="#REF!"/>
    <e v="#REF!"/>
    <n v="2"/>
    <s v="COMP"/>
    <s v="NEW"/>
    <s v="ZPJ252601610"/>
    <n v="1"/>
    <n v="1"/>
    <s v="RM STOCK"/>
    <n v="26200010"/>
    <s v="DOMESTIC"/>
    <s v="INFINEON"/>
    <x v="10"/>
    <x v="4"/>
    <s v="COMPONENT SUPPORT FOR B82559B4332A027"/>
    <n v="6"/>
    <n v="6"/>
    <n v="0"/>
    <n v="0"/>
    <n v="847"/>
    <m/>
    <x v="4"/>
    <d v="2026-04-03T00:00:00"/>
    <s v="ZKSID2627-0015"/>
    <n v="5082"/>
    <n v="0"/>
    <x v="228"/>
    <n v="0"/>
    <n v="0"/>
    <n v="0"/>
    <x v="1"/>
    <s v="DELIVERED"/>
    <n v="5082"/>
    <s v="COMP"/>
    <s v="N/A"/>
    <s v="N/A"/>
    <s v="N/A"/>
    <s v="N/A"/>
    <s v="N/A"/>
    <s v="N/A"/>
    <s v="N/A"/>
  </r>
  <r>
    <s v="AMIDC-PO-FY27-00032"/>
    <d v="2026-03-13T00:00:00"/>
    <x v="0"/>
    <d v="2026-04-03T00:00:00"/>
    <e v="#REF!"/>
    <s v="DELIVERED"/>
    <s v="Private"/>
    <e v="#REF!"/>
    <e v="#REF!"/>
    <n v="3"/>
    <s v="TK"/>
    <s v="REPEAT"/>
    <s v="ZPJ252601611"/>
    <n v="0"/>
    <n v="3"/>
    <s v="ZFG00002895"/>
    <m/>
    <s v="DOMESTIC"/>
    <s v="AMIDC"/>
    <x v="37"/>
    <x v="3"/>
    <s v="NIBM0100-POPULATED PCB"/>
    <n v="40"/>
    <n v="40"/>
    <n v="0"/>
    <n v="0"/>
    <n v="2740"/>
    <m/>
    <x v="4"/>
    <d v="2026-04-10T00:00:00"/>
    <s v="ZKSID2627-0034"/>
    <n v="109600"/>
    <n v="0"/>
    <x v="229"/>
    <n v="0"/>
    <n v="0"/>
    <n v="0"/>
    <x v="1"/>
    <s v="DELIVERED"/>
    <n v="109600"/>
    <s v="LINE_02"/>
    <s v="YES"/>
    <s v="NO"/>
    <s v="NO"/>
    <s v="NO"/>
    <s v="NO"/>
    <s v="NO"/>
    <s v="NO"/>
  </r>
  <r>
    <s v="AMIDC-PO-FY27-00032"/>
    <d v="2026-03-13T00:00:00"/>
    <x v="0"/>
    <d v="2026-04-03T00:00:00"/>
    <e v="#REF!"/>
    <s v="DELIVERED"/>
    <s v="Private"/>
    <e v="#REF!"/>
    <e v="#REF!"/>
    <n v="3"/>
    <s v="TK"/>
    <s v="REPEAT"/>
    <s v="ZPJ252601612"/>
    <n v="0"/>
    <n v="3"/>
    <s v="ZFG00002896"/>
    <m/>
    <s v="DOMESTIC"/>
    <s v="AMIDC"/>
    <x v="37"/>
    <x v="3"/>
    <s v="NIB0100-POPULATED PCB"/>
    <n v="120"/>
    <n v="120"/>
    <n v="0"/>
    <n v="0"/>
    <n v="1355"/>
    <m/>
    <x v="4"/>
    <d v="2026-04-10T00:00:00"/>
    <s v="ZKSID2627-0034"/>
    <n v="162600"/>
    <n v="0"/>
    <x v="230"/>
    <n v="0"/>
    <n v="0"/>
    <n v="0"/>
    <x v="1"/>
    <s v="DELIVERED"/>
    <n v="162600"/>
    <s v="LINE_02"/>
    <s v="YES"/>
    <s v="NO"/>
    <s v="NO"/>
    <s v="NO"/>
    <s v="NO"/>
    <s v="NO"/>
    <s v="NO"/>
  </r>
  <r>
    <n v="9080142224"/>
    <d v="2026-03-13T00:00:00"/>
    <x v="1"/>
    <d v="2026-04-03T00:00:00"/>
    <e v="#REF!"/>
    <s v="DELIVERED"/>
    <s v="Private"/>
    <e v="#REF!"/>
    <e v="#REF!"/>
    <n v="3"/>
    <s v="TK"/>
    <s v="NEW"/>
    <s v="ZPMW252600143"/>
    <n v="0"/>
    <n v="3"/>
    <s v="ZFG00002921"/>
    <n v="26200041"/>
    <s v="EXPORT"/>
    <s v="KEYSIGHT"/>
    <x v="69"/>
    <x v="0"/>
    <s v="ET57744-2017-POPULATED PRINTED CIRCUIT BOARD"/>
    <n v="4"/>
    <n v="4"/>
    <n v="0"/>
    <n v="0"/>
    <m/>
    <n v="550.6"/>
    <x v="4"/>
    <d v="2026-04-13T00:00:00"/>
    <s v="ZKSIE2627-0002"/>
    <n v="0"/>
    <n v="189406.4"/>
    <x v="231"/>
    <n v="0"/>
    <n v="0"/>
    <n v="0"/>
    <x v="1"/>
    <s v="DELIVERED"/>
    <n v="189406.4"/>
    <s v="LINE_01"/>
    <s v="YES"/>
    <s v="YES"/>
    <s v="NO"/>
    <s v="NO"/>
    <s v="NO"/>
    <s v="NO"/>
    <s v="NO"/>
  </r>
  <r>
    <n v="9080142224"/>
    <d v="2026-03-13T00:00:00"/>
    <x v="1"/>
    <d v="2026-03-27T00:00:00"/>
    <e v="#REF!"/>
    <s v="DELIVERED"/>
    <s v="Private"/>
    <e v="#REF!"/>
    <e v="#REF!"/>
    <n v="2"/>
    <s v="FAB"/>
    <s v="NEW"/>
    <s v="ZPMW252600143"/>
    <n v="0"/>
    <n v="3"/>
    <s v="PCB-ET57744-2017-Rev"/>
    <n v="26200041"/>
    <s v="EXPORT"/>
    <s v="KEYSIGHT"/>
    <x v="69"/>
    <x v="0"/>
    <s v="PCB FABRICATION SUPPORT FOR ET57744-2017 "/>
    <n v="2"/>
    <n v="2"/>
    <n v="0"/>
    <n v="0"/>
    <m/>
    <n v="399.6"/>
    <x v="4"/>
    <d v="2026-04-13T00:00:00"/>
    <s v="ZKSIE2627-0002"/>
    <n v="0"/>
    <n v="68731.199999999997"/>
    <x v="232"/>
    <n v="0"/>
    <n v="0"/>
    <n v="0"/>
    <x v="1"/>
    <s v="DELIVERED"/>
    <n v="68731.199999999997"/>
    <s v="FAB"/>
    <s v="N/A"/>
    <s v="N/A"/>
    <s v="N/A"/>
    <s v="N/A"/>
    <s v="N/A"/>
    <s v="N/A"/>
    <s v="N/A"/>
  </r>
  <r>
    <n v="4516486375"/>
    <d v="2026-03-13T00:00:00"/>
    <x v="0"/>
    <d v="2026-04-03T00:00:00"/>
    <e v="#REF!"/>
    <s v="DELIVERED"/>
    <s v="Private"/>
    <e v="#REF!"/>
    <e v="#REF!"/>
    <n v="3"/>
    <s v="TK"/>
    <s v="REPEAT"/>
    <s v="ZPJ252601613"/>
    <n v="1"/>
    <n v="1"/>
    <s v="ZFG00002924"/>
    <n v="26100018"/>
    <s v="DOMESTIC"/>
    <s v="TI"/>
    <x v="35"/>
    <x v="4"/>
    <s v="DC380E1-POPULATED PCB"/>
    <n v="10"/>
    <n v="10"/>
    <n v="0"/>
    <n v="0"/>
    <n v="24791"/>
    <m/>
    <x v="4"/>
    <d v="2026-04-13T00:00:00"/>
    <s v="ZBSID2627-0040"/>
    <n v="247910"/>
    <n v="0"/>
    <x v="233"/>
    <n v="0"/>
    <n v="0"/>
    <n v="0"/>
    <x v="1"/>
    <s v="DELIVERED"/>
    <n v="247910"/>
    <s v="LINE_01"/>
    <s v="YES"/>
    <s v="NO"/>
    <s v="NO"/>
    <s v="NO"/>
    <s v="NO"/>
    <s v="NO"/>
    <s v="NO"/>
  </r>
  <r>
    <n v="4000608060"/>
    <d v="2026-03-13T00:00:00"/>
    <x v="0"/>
    <d v="2026-04-22T00:00:00"/>
    <e v="#REF!"/>
    <s v="DELIVERED"/>
    <s v="Public"/>
    <e v="#REF!"/>
    <e v="#REF!"/>
    <n v="5.7"/>
    <s v="COMP/ASSY"/>
    <s v="NEW"/>
    <s v="ZPSU252600353"/>
    <n v="0"/>
    <n v="3"/>
    <s v="ZFG00002966"/>
    <n v="26100137"/>
    <s v="DOMESTIC"/>
    <s v="BEL"/>
    <x v="7"/>
    <x v="1"/>
    <s v="118302301532 PCB ASSY - MAIN FUNCTION TERMINAL"/>
    <n v="10"/>
    <n v="10"/>
    <n v="0"/>
    <n v="0"/>
    <n v="58931"/>
    <m/>
    <x v="2"/>
    <d v="2026-06-01T00:00:00"/>
    <s v="ZBSID2627-0204"/>
    <n v="589310"/>
    <n v="0"/>
    <x v="234"/>
    <n v="0"/>
    <n v="0"/>
    <n v="0"/>
    <x v="1"/>
    <s v="DELIVERED"/>
    <n v="589310"/>
    <s v="LINE_01"/>
    <s v="YES"/>
    <m/>
    <m/>
    <m/>
    <m/>
    <m/>
    <m/>
  </r>
  <r>
    <n v="4000591443"/>
    <d v="2026-03-13T00:00:00"/>
    <x v="0"/>
    <d v="2027-01-02T00:00:00"/>
    <e v="#REF!"/>
    <e v="#REF!"/>
    <s v="Public"/>
    <e v="#REF!"/>
    <e v="#REF!"/>
    <n v="42"/>
    <s v="TK"/>
    <s v="REPEAT"/>
    <s v="ZPSU252600346"/>
    <n v="0"/>
    <n v="3"/>
    <m/>
    <m/>
    <s v="DOMESTIC"/>
    <s v="BEL"/>
    <x v="3"/>
    <x v="1"/>
    <s v="175308300693AA POWER AMPLIFIER CARD - BMPII 04"/>
    <n v="21"/>
    <m/>
    <n v="21"/>
    <n v="21"/>
    <n v="64466"/>
    <m/>
    <x v="0"/>
    <m/>
    <m/>
    <n v="0"/>
    <n v="0"/>
    <x v="0"/>
    <n v="1353786"/>
    <n v="0"/>
    <n v="1353786"/>
    <x v="0"/>
    <m/>
    <n v="1353786"/>
    <m/>
    <m/>
    <m/>
    <m/>
    <m/>
    <m/>
    <m/>
    <m/>
  </r>
  <r>
    <n v="4520471519"/>
    <d v="2026-03-14T00:00:00"/>
    <x v="0"/>
    <d v="2026-04-04T00:00:00"/>
    <e v="#REF!"/>
    <s v="DELIVERED"/>
    <s v="Private"/>
    <e v="#REF!"/>
    <e v="#REF!"/>
    <n v="3"/>
    <s v="COMP"/>
    <s v="NEW"/>
    <s v="ZPJ252601617"/>
    <n v="1"/>
    <n v="1"/>
    <s v="ZFG00003074"/>
    <n v="26100135"/>
    <s v="DOMESTIC"/>
    <s v="INFINEON"/>
    <x v="10"/>
    <x v="4"/>
    <s v="COMPONENTS FOR UPDATED LAB MISC.ITEM  PROCUREMENT"/>
    <n v="1"/>
    <n v="1"/>
    <n v="0"/>
    <n v="0"/>
    <n v="619210"/>
    <m/>
    <x v="1"/>
    <d v="2026-05-29T00:00:00"/>
    <s v="ZBSID2627-0195"/>
    <n v="619210"/>
    <n v="0"/>
    <x v="235"/>
    <n v="0"/>
    <n v="0"/>
    <n v="0"/>
    <x v="1"/>
    <s v="DELIVERED"/>
    <n v="619210"/>
    <s v="COMP"/>
    <m/>
    <m/>
    <m/>
    <m/>
    <m/>
    <m/>
    <m/>
  </r>
  <r>
    <n v="4516498143"/>
    <d v="2026-03-14T00:00:00"/>
    <x v="0"/>
    <d v="2026-04-04T00:00:00"/>
    <e v="#REF!"/>
    <s v="DELIVERED"/>
    <s v="Private"/>
    <e v="#REF!"/>
    <e v="#REF!"/>
    <n v="3"/>
    <s v="TK"/>
    <s v="NEW"/>
    <s v="ZPJ252601618"/>
    <n v="1"/>
    <n v="1"/>
    <s v="ZFG00002922"/>
    <n v="26100022"/>
    <s v="DOMESTIC"/>
    <s v="TI"/>
    <x v="35"/>
    <x v="4"/>
    <s v="60 PIN ADAPTOR BOARD-POPULATED PCB"/>
    <n v="15"/>
    <n v="15"/>
    <n v="0"/>
    <n v="0"/>
    <n v="16683"/>
    <m/>
    <x v="4"/>
    <d v="2026-04-15T00:00:00"/>
    <s v="ZBSID2627-0047"/>
    <n v="250245"/>
    <n v="0"/>
    <x v="236"/>
    <n v="0"/>
    <n v="0"/>
    <n v="0"/>
    <x v="1"/>
    <s v="DELIVERED"/>
    <n v="250245"/>
    <s v="LINE_01"/>
    <s v="YES"/>
    <s v="NO"/>
    <s v="NO"/>
    <s v="NO"/>
    <s v="NO"/>
    <s v="NO"/>
    <s v="NO"/>
  </r>
  <r>
    <n v="4300036190"/>
    <d v="2026-03-14T00:00:00"/>
    <x v="0"/>
    <d v="2026-04-04T00:00:00"/>
    <e v="#REF!"/>
    <s v="DELIVERED"/>
    <s v="Public"/>
    <e v="#REF!"/>
    <e v="#REF!"/>
    <n v="2"/>
    <s v="JW"/>
    <s v="NEW"/>
    <s v="ZPSU252600347"/>
    <n v="0"/>
    <n v="3"/>
    <s v="SERVICE"/>
    <n v="25100885"/>
    <s v="DOMESTIC"/>
    <s v="BEL"/>
    <x v="21"/>
    <x v="1"/>
    <s v="112319388480 PLANK CONTROLLER PCB ASSEMBLY 01"/>
    <n v="2"/>
    <n v="2"/>
    <n v="0"/>
    <n v="0"/>
    <n v="6360"/>
    <m/>
    <x v="4"/>
    <d v="2026-04-03T00:00:00"/>
    <s v="ZBSID2627-0005"/>
    <n v="12720"/>
    <n v="0"/>
    <x v="237"/>
    <n v="0"/>
    <n v="0"/>
    <n v="0"/>
    <x v="1"/>
    <s v="DELIVERED"/>
    <n v="12720"/>
    <s v="LINE_01"/>
    <s v="YES"/>
    <s v="NO"/>
    <s v="NO"/>
    <s v="NO"/>
    <s v="NO"/>
    <s v="NO"/>
    <s v="NO"/>
  </r>
  <r>
    <n v="4300036190"/>
    <d v="2026-03-14T00:00:00"/>
    <x v="0"/>
    <d v="2026-04-18T00:00:00"/>
    <e v="#REF!"/>
    <e v="#REF!"/>
    <s v="Public"/>
    <e v="#REF!"/>
    <e v="#REF!"/>
    <n v="3"/>
    <s v="JW"/>
    <s v="NEW"/>
    <s v="ZPSU252600347"/>
    <n v="0"/>
    <n v="3"/>
    <m/>
    <m/>
    <s v="DOMESTIC"/>
    <s v="BEL"/>
    <x v="21"/>
    <x v="1"/>
    <s v="112319388480 PLANK CONTROLLER PCB ASSEMBLY 01"/>
    <n v="46"/>
    <m/>
    <n v="46"/>
    <n v="46"/>
    <n v="6360"/>
    <m/>
    <x v="0"/>
    <m/>
    <m/>
    <n v="0"/>
    <n v="0"/>
    <x v="0"/>
    <n v="292560"/>
    <n v="0"/>
    <n v="292560"/>
    <x v="0"/>
    <m/>
    <n v="292560"/>
    <m/>
    <m/>
    <m/>
    <m/>
    <m/>
    <m/>
    <m/>
    <m/>
  </r>
  <r>
    <n v="4000606256"/>
    <d v="2026-03-14T00:00:00"/>
    <x v="0"/>
    <d v="2026-10-24T00:00:00"/>
    <e v="#REF!"/>
    <e v="#REF!"/>
    <s v="Public"/>
    <e v="#REF!"/>
    <e v="#REF!"/>
    <n v="32"/>
    <s v="TK"/>
    <s v="REPEAT"/>
    <s v="ZPSU252600349"/>
    <n v="0"/>
    <n v="3"/>
    <m/>
    <m/>
    <s v="DOMESTIC"/>
    <s v="BEL"/>
    <x v="3"/>
    <x v="1"/>
    <s v="175308300790 DRIVE FILTER CARD 06"/>
    <n v="4"/>
    <m/>
    <n v="4"/>
    <n v="4"/>
    <n v="27738"/>
    <m/>
    <x v="0"/>
    <m/>
    <m/>
    <n v="0"/>
    <n v="0"/>
    <x v="0"/>
    <n v="110952"/>
    <n v="0"/>
    <n v="110952"/>
    <x v="0"/>
    <m/>
    <n v="110952"/>
    <m/>
    <m/>
    <m/>
    <m/>
    <m/>
    <m/>
    <m/>
    <m/>
  </r>
  <r>
    <n v="4000606256"/>
    <d v="2026-03-14T00:00:00"/>
    <x v="0"/>
    <d v="2026-10-24T00:00:00"/>
    <e v="#REF!"/>
    <e v="#REF!"/>
    <s v="Public"/>
    <e v="#REF!"/>
    <e v="#REF!"/>
    <n v="32"/>
    <s v="TK"/>
    <s v="REPEAT"/>
    <s v="ZPSU252600350"/>
    <n v="0"/>
    <n v="3"/>
    <m/>
    <m/>
    <s v="DOMESTIC"/>
    <s v="BEL"/>
    <x v="3"/>
    <x v="1"/>
    <s v="175300601027 SERVO AMPLIFIER CARD 03"/>
    <n v="4"/>
    <m/>
    <n v="4"/>
    <n v="4"/>
    <n v="132181"/>
    <m/>
    <x v="0"/>
    <m/>
    <m/>
    <n v="0"/>
    <n v="0"/>
    <x v="0"/>
    <n v="528724"/>
    <n v="0"/>
    <n v="528724"/>
    <x v="0"/>
    <m/>
    <n v="528724"/>
    <m/>
    <m/>
    <m/>
    <m/>
    <m/>
    <m/>
    <m/>
    <m/>
  </r>
  <r>
    <n v="4000606256"/>
    <d v="2026-03-14T00:00:00"/>
    <x v="0"/>
    <d v="2026-10-24T00:00:00"/>
    <e v="#REF!"/>
    <e v="#REF!"/>
    <s v="Public"/>
    <e v="#REF!"/>
    <e v="#REF!"/>
    <n v="32"/>
    <s v="TK"/>
    <s v="REPEAT"/>
    <s v="ZPSU252600351"/>
    <n v="0"/>
    <n v="3"/>
    <m/>
    <m/>
    <s v="DOMESTIC"/>
    <s v="BEL"/>
    <x v="3"/>
    <x v="1"/>
    <s v="175305206781 ETHERNET TO SERIAL CONVERTOR CARD"/>
    <n v="4"/>
    <m/>
    <n v="4"/>
    <n v="4"/>
    <n v="88461"/>
    <m/>
    <x v="0"/>
    <m/>
    <m/>
    <n v="0"/>
    <n v="0"/>
    <x v="0"/>
    <n v="353844"/>
    <n v="0"/>
    <n v="353844"/>
    <x v="0"/>
    <m/>
    <n v="353844"/>
    <m/>
    <m/>
    <m/>
    <m/>
    <m/>
    <m/>
    <m/>
    <m/>
  </r>
  <r>
    <n v="4300035984"/>
    <d v="2026-03-12T00:00:00"/>
    <x v="0"/>
    <d v="2026-12-03T00:00:00"/>
    <e v="#REF!"/>
    <e v="#REF!"/>
    <s v="Public"/>
    <e v="#REF!"/>
    <e v="#REF!"/>
    <n v="38"/>
    <s v="COMP/ASSY"/>
    <s v="NEW"/>
    <s v="ZPSU252600348"/>
    <n v="0"/>
    <n v="3"/>
    <m/>
    <m/>
    <s v="DOMESTIC"/>
    <s v="BEL"/>
    <x v="21"/>
    <x v="1"/>
    <s v="116000970130 PCB ASSY INTERFACE DIU 06"/>
    <n v="17"/>
    <m/>
    <n v="17"/>
    <n v="17"/>
    <n v="136500"/>
    <m/>
    <x v="0"/>
    <m/>
    <m/>
    <n v="0"/>
    <n v="0"/>
    <x v="0"/>
    <n v="2320500"/>
    <n v="0"/>
    <n v="2320500"/>
    <x v="0"/>
    <m/>
    <n v="2320500"/>
    <m/>
    <m/>
    <m/>
    <m/>
    <m/>
    <m/>
    <m/>
    <m/>
  </r>
  <r>
    <n v="4800147966"/>
    <d v="2026-03-16T00:00:00"/>
    <x v="0"/>
    <d v="2026-03-19T00:00:00"/>
    <e v="#REF!"/>
    <s v="DELIVERED"/>
    <s v="Private"/>
    <e v="#REF!"/>
    <e v="#REF!"/>
    <n v="0.5"/>
    <s v="CC"/>
    <s v="NEW"/>
    <s v="ZPJ252601621"/>
    <n v="0"/>
    <n v="3"/>
    <s v="SERVICE"/>
    <n v="26200017"/>
    <s v="DOMESTIC"/>
    <s v="LAM"/>
    <x v="64"/>
    <x v="0"/>
    <s v="CONFORMAL COARING CHARGES "/>
    <n v="1"/>
    <n v="1"/>
    <n v="0"/>
    <n v="0"/>
    <n v="7200"/>
    <m/>
    <x v="4"/>
    <d v="2026-04-07T00:00:00"/>
    <s v="ZKSID2627-0024"/>
    <n v="7200"/>
    <n v="0"/>
    <x v="238"/>
    <n v="0"/>
    <n v="0"/>
    <n v="0"/>
    <x v="1"/>
    <s v="DELIVERED"/>
    <n v="7200"/>
    <s v="OTHERS"/>
    <s v="N/A"/>
    <s v="N/A"/>
    <s v="N/A"/>
    <s v="N/A"/>
    <s v="N/A"/>
    <s v="N/A"/>
    <s v="N/A"/>
  </r>
  <r>
    <n v="4700968044"/>
    <d v="2026-04-06T00:00:00"/>
    <x v="0"/>
    <d v="2026-04-27T00:00:00"/>
    <e v="#REF!"/>
    <s v="DELIVERED"/>
    <s v="Private"/>
    <e v="#REF!"/>
    <e v="#REF!"/>
    <n v="3"/>
    <s v="COMP"/>
    <s v="NEW"/>
    <s v="ZPJ252601621"/>
    <n v="0"/>
    <n v="3"/>
    <s v="RM STOCK"/>
    <n v="26200016"/>
    <s v="DOMESTIC"/>
    <s v="LAM"/>
    <x v="64"/>
    <x v="0"/>
    <s v="THERMOCOUPLE PROCUREMEMT"/>
    <n v="28"/>
    <n v="28"/>
    <n v="0"/>
    <n v="0"/>
    <n v="962"/>
    <m/>
    <x v="4"/>
    <d v="2026-04-07T00:00:00"/>
    <s v="ZKSID2627-0023"/>
    <n v="26936"/>
    <n v="0"/>
    <x v="239"/>
    <n v="0"/>
    <n v="0"/>
    <n v="0"/>
    <x v="1"/>
    <s v="DELIVERED"/>
    <n v="26936"/>
    <s v="COMP"/>
    <s v="N/A"/>
    <s v="N/A"/>
    <s v="N/A"/>
    <s v="N/A"/>
    <s v="N/A"/>
    <s v="N/A"/>
    <s v="N/A"/>
  </r>
  <r>
    <s v="PO3328"/>
    <d v="2026-03-17T00:00:00"/>
    <x v="0"/>
    <d v="2026-03-24T00:00:00"/>
    <e v="#REF!"/>
    <s v="DELIVERED"/>
    <s v="Private"/>
    <e v="#REF!"/>
    <e v="#REF!"/>
    <n v="1"/>
    <s v="JW"/>
    <s v="NEW"/>
    <s v="ZPJ252601622"/>
    <n v="0"/>
    <n v="3"/>
    <s v="SERVICE"/>
    <n v="26200091"/>
    <s v="DOMESTIC"/>
    <s v="AI-TECH"/>
    <x v="62"/>
    <x v="7"/>
    <s v="PCB ASSEMBLY SUPPORT FOR TM163"/>
    <n v="11"/>
    <n v="11"/>
    <n v="0"/>
    <n v="0"/>
    <n v="5875"/>
    <m/>
    <x v="4"/>
    <d v="2026-04-24T00:00:00"/>
    <s v="ZKSID2627-0077"/>
    <n v="64625"/>
    <n v="0"/>
    <x v="240"/>
    <n v="0"/>
    <n v="0"/>
    <n v="0"/>
    <x v="1"/>
    <s v="DELIVERED"/>
    <n v="64625"/>
    <s v="LINE_02"/>
    <s v="N/A"/>
    <s v="N/A"/>
    <s v="N/A"/>
    <s v="N/A"/>
    <s v="N/A"/>
    <s v="N/A"/>
    <s v="N/A"/>
  </r>
  <r>
    <s v="PO3328"/>
    <d v="2026-03-17T00:00:00"/>
    <x v="0"/>
    <d v="2026-03-24T00:00:00"/>
    <e v="#REF!"/>
    <s v="DELIVERED"/>
    <s v="Private"/>
    <e v="#REF!"/>
    <e v="#REF!"/>
    <n v="1"/>
    <s v="JW"/>
    <s v="NEW"/>
    <s v="ZPJ252601622"/>
    <n v="0"/>
    <n v="3"/>
    <s v="SERVICE"/>
    <n v="26200091"/>
    <s v="DOMESTIC"/>
    <s v="AI-TECH"/>
    <x v="62"/>
    <x v="7"/>
    <s v="SETUP CHARGES "/>
    <n v="1"/>
    <n v="1"/>
    <n v="0"/>
    <n v="0"/>
    <n v="3100"/>
    <m/>
    <x v="4"/>
    <d v="2026-04-24T00:00:00"/>
    <s v="ZKSID2627-0077"/>
    <n v="3100"/>
    <n v="0"/>
    <x v="241"/>
    <n v="0"/>
    <n v="0"/>
    <n v="0"/>
    <x v="1"/>
    <s v="DELIVERED"/>
    <n v="3100"/>
    <s v="LINE_02"/>
    <s v="N/A"/>
    <s v="N/A"/>
    <s v="N/A"/>
    <s v="N/A"/>
    <s v="N/A"/>
    <s v="N/A"/>
    <s v="N/A"/>
  </r>
  <r>
    <s v="PO3328"/>
    <d v="2026-03-17T00:00:00"/>
    <x v="0"/>
    <d v="2026-03-24T00:00:00"/>
    <e v="#REF!"/>
    <s v="DELIVERED"/>
    <s v="Private"/>
    <e v="#REF!"/>
    <e v="#REF!"/>
    <n v="1"/>
    <s v="JW"/>
    <s v="NEW"/>
    <s v="ZPJ252601622"/>
    <n v="0"/>
    <n v="3"/>
    <s v="SSERVICE"/>
    <n v="26200091"/>
    <s v="DOMESTIC"/>
    <s v="AI-TECH"/>
    <x v="62"/>
    <x v="7"/>
    <s v="PROGRAMMING CHARGES "/>
    <n v="1"/>
    <n v="1"/>
    <n v="0"/>
    <n v="0"/>
    <n v="1200"/>
    <m/>
    <x v="4"/>
    <d v="2026-04-24T00:00:00"/>
    <s v="ZKSID2627-0077"/>
    <n v="1200"/>
    <n v="0"/>
    <x v="242"/>
    <n v="0"/>
    <n v="0"/>
    <n v="0"/>
    <x v="1"/>
    <s v="DELIVERED"/>
    <n v="1200"/>
    <s v="LINE_02"/>
    <s v="N/A"/>
    <s v="N/A"/>
    <s v="N/A"/>
    <s v="N/A"/>
    <s v="N/A"/>
    <s v="N/A"/>
    <s v="N/A"/>
  </r>
  <r>
    <s v="PO3299"/>
    <d v="2026-03-17T00:00:00"/>
    <x v="0"/>
    <d v="2026-03-24T00:00:00"/>
    <e v="#REF!"/>
    <s v="DELIVERED"/>
    <s v="Private"/>
    <e v="#REF!"/>
    <e v="#REF!"/>
    <n v="1"/>
    <s v="JW"/>
    <s v="NEW"/>
    <s v="ZPJ252601623"/>
    <n v="0"/>
    <n v="3"/>
    <s v="SERVICE"/>
    <n v="26200085"/>
    <s v="DOMESTIC"/>
    <s v="AI-TECH"/>
    <x v="62"/>
    <x v="7"/>
    <s v="PC305-B/22 SATA CARRIER PCBA"/>
    <n v="47"/>
    <n v="47"/>
    <n v="0"/>
    <n v="0"/>
    <n v="846"/>
    <m/>
    <x v="4"/>
    <d v="2026-04-24T00:00:00"/>
    <s v="ZKSID2627-0075"/>
    <n v="39762"/>
    <n v="0"/>
    <x v="243"/>
    <n v="0"/>
    <n v="0"/>
    <n v="0"/>
    <x v="1"/>
    <s v="DELIVERED"/>
    <n v="39762"/>
    <s v="LINE_01"/>
    <s v="N/A"/>
    <s v="N/A"/>
    <s v="N/A"/>
    <s v="N/A"/>
    <s v="N/A"/>
    <s v="N/A"/>
    <s v="N/A"/>
  </r>
  <r>
    <s v="PO3299"/>
    <d v="2026-03-17T00:00:00"/>
    <x v="0"/>
    <d v="2026-03-24T00:00:00"/>
    <e v="#REF!"/>
    <s v="DELIVERED"/>
    <s v="Private"/>
    <e v="#REF!"/>
    <e v="#REF!"/>
    <n v="1"/>
    <s v="OTHERS"/>
    <s v="NEW"/>
    <s v="ZPJ252601623"/>
    <n v="0"/>
    <n v="3"/>
    <s v="SERVICE"/>
    <n v="26200085"/>
    <s v="DOMESTIC"/>
    <s v="AI-TECH"/>
    <x v="62"/>
    <x v="7"/>
    <s v="SETUP CHARGES "/>
    <n v="1"/>
    <n v="1"/>
    <n v="0"/>
    <n v="0"/>
    <n v="1600"/>
    <m/>
    <x v="4"/>
    <d v="2026-04-24T00:00:00"/>
    <s v="ZKSID2627-0075"/>
    <n v="1600"/>
    <n v="0"/>
    <x v="244"/>
    <n v="0"/>
    <n v="0"/>
    <n v="0"/>
    <x v="1"/>
    <s v="DELIVERED"/>
    <n v="1600"/>
    <s v="OTHERS"/>
    <s v="N/A"/>
    <s v="N/A"/>
    <s v="N/A"/>
    <s v="N/A"/>
    <s v="N/A"/>
    <s v="N/A"/>
    <s v="N/A"/>
  </r>
  <r>
    <s v="PO3299"/>
    <d v="2026-03-17T00:00:00"/>
    <x v="0"/>
    <d v="2026-03-24T00:00:00"/>
    <e v="#REF!"/>
    <s v="DELIVERED"/>
    <s v="Private"/>
    <e v="#REF!"/>
    <e v="#REF!"/>
    <n v="1"/>
    <s v="OTHERS"/>
    <s v="NEW"/>
    <s v="ZPJ252601623"/>
    <n v="0"/>
    <n v="3"/>
    <s v="SERVICE"/>
    <n v="26200085"/>
    <s v="DOMESTIC"/>
    <s v="AI-TECH"/>
    <x v="62"/>
    <x v="7"/>
    <s v="PROGRAMMING CHARGES "/>
    <n v="1"/>
    <n v="1"/>
    <n v="0"/>
    <n v="0"/>
    <n v="1200"/>
    <m/>
    <x v="4"/>
    <d v="2026-04-24T00:00:00"/>
    <s v="ZKSID2627-0075"/>
    <n v="1200"/>
    <n v="0"/>
    <x v="242"/>
    <n v="0"/>
    <n v="0"/>
    <n v="0"/>
    <x v="1"/>
    <s v="DELIVERED"/>
    <n v="1200"/>
    <s v="OTHERS"/>
    <s v="N/A"/>
    <s v="N/A"/>
    <s v="N/A"/>
    <s v="N/A"/>
    <s v="N/A"/>
    <s v="N/A"/>
    <s v="N/A"/>
  </r>
  <r>
    <s v="YET TO RECEIVE"/>
    <d v="2026-03-18T00:00:00"/>
    <x v="0"/>
    <d v="2026-03-20T00:00:00"/>
    <e v="#REF!"/>
    <e v="#REF!"/>
    <s v="Private"/>
    <e v="#REF!"/>
    <e v="#REF!"/>
    <n v="0.4"/>
    <s v="REWORK"/>
    <s v="NEW"/>
    <s v="ZPJ252601624"/>
    <n v="0"/>
    <n v="3"/>
    <m/>
    <m/>
    <s v="DOMESTIC"/>
    <s v="COREEL"/>
    <x v="70"/>
    <x v="5"/>
    <s v="REWORK SUPPORT FOR HARTER-CT7017-BA02-05"/>
    <n v="2"/>
    <m/>
    <n v="2"/>
    <n v="2"/>
    <n v="4500"/>
    <m/>
    <x v="0"/>
    <m/>
    <m/>
    <n v="0"/>
    <n v="0"/>
    <x v="0"/>
    <n v="9000"/>
    <n v="0"/>
    <n v="9000"/>
    <x v="0"/>
    <s v="PO ETA-15th Apr(mid of next week)"/>
    <n v="9000"/>
    <m/>
    <s v="N/A"/>
    <s v="N/A"/>
    <s v="N/A"/>
    <s v="N/A"/>
    <s v="N/A"/>
    <s v="N/A"/>
    <s v="N/A"/>
  </r>
  <r>
    <n v="4502698120"/>
    <d v="2026-03-18T00:00:00"/>
    <x v="0"/>
    <d v="2026-03-21T00:00:00"/>
    <e v="#REF!"/>
    <s v="DELIVERED"/>
    <s v="Private"/>
    <e v="#REF!"/>
    <e v="#REF!"/>
    <n v="5"/>
    <s v="COMP"/>
    <s v="NEW"/>
    <s v="ZPJ252601625"/>
    <n v="0"/>
    <n v="3"/>
    <s v="RMSTOCK"/>
    <n v="26200151"/>
    <s v="DOMESTIC"/>
    <s v="SBD"/>
    <x v="71"/>
    <x v="3"/>
    <s v="_x000a_SC0677-RASPBERRY PI COMPUTE MOD 4 8GB"/>
    <n v="10"/>
    <n v="10"/>
    <n v="0"/>
    <n v="0"/>
    <n v="15112.5"/>
    <m/>
    <x v="1"/>
    <d v="2026-05-06T00:00:00"/>
    <s v="ZKSID2627-0133"/>
    <n v="151125"/>
    <n v="0"/>
    <x v="245"/>
    <n v="0"/>
    <n v="0"/>
    <n v="0"/>
    <x v="1"/>
    <s v="DELIVERED"/>
    <n v="151125"/>
    <s v="COMP"/>
    <s v="N/A"/>
    <s v="N/A"/>
    <s v="N/A"/>
    <s v="N/A"/>
    <s v="N/A"/>
    <s v="N/A"/>
    <s v="N/A"/>
  </r>
  <r>
    <n v="4502698120"/>
    <d v="2026-03-18T00:00:00"/>
    <x v="0"/>
    <d v="2026-03-21T00:00:00"/>
    <e v="#REF!"/>
    <s v="DELIVERED"/>
    <s v="Private"/>
    <e v="#REF!"/>
    <e v="#REF!"/>
    <n v="5"/>
    <s v="COMP"/>
    <s v="NEW"/>
    <s v="ZPJ252601625"/>
    <n v="0"/>
    <n v="3"/>
    <s v="RM STOCK"/>
    <n v="26200151"/>
    <s v="DOMESTIC"/>
    <s v="SBD"/>
    <x v="71"/>
    <x v="3"/>
    <s v="IT6721-60V/8A/180W DC LAB POWER SUPPLY_x000a_"/>
    <n v="1"/>
    <n v="1"/>
    <n v="0"/>
    <n v="0"/>
    <n v="53893"/>
    <m/>
    <x v="1"/>
    <d v="2026-05-12T00:00:00"/>
    <s v="ZKSID2627-0146"/>
    <n v="53893"/>
    <n v="0"/>
    <x v="246"/>
    <n v="0"/>
    <n v="0"/>
    <n v="0"/>
    <x v="1"/>
    <s v="DELIVERED"/>
    <n v="53893"/>
    <s v="COMP"/>
    <s v="N/A"/>
    <s v="N/A"/>
    <s v="N/A"/>
    <s v="N/A"/>
    <s v="N/A"/>
    <s v="N/A"/>
    <s v="N/A"/>
  </r>
  <r>
    <n v="1162502010"/>
    <d v="2026-03-18T00:00:00"/>
    <x v="0"/>
    <d v="2026-03-21T00:00:00"/>
    <e v="#REF!"/>
    <s v="DELIVERED"/>
    <s v="Private"/>
    <e v="#REF!"/>
    <e v="#REF!"/>
    <n v="0.5"/>
    <s v="REWORK"/>
    <s v="REPEAT"/>
    <s v="ZPJ252601630"/>
    <n v="1"/>
    <n v="1"/>
    <s v="SERVICE"/>
    <n v="2620007"/>
    <s v="DOMESTIC"/>
    <s v="TEJAS"/>
    <x v="17"/>
    <x v="6"/>
    <s v="REWORK SUPPORT FOR TJ1280 (Athena )"/>
    <n v="2"/>
    <n v="2"/>
    <n v="0"/>
    <n v="0"/>
    <n v="8400"/>
    <m/>
    <x v="4"/>
    <d v="2026-04-04T00:00:00"/>
    <s v="ZKSID2627-0016"/>
    <n v="16800"/>
    <n v="0"/>
    <x v="247"/>
    <n v="0"/>
    <n v="0"/>
    <n v="0"/>
    <x v="1"/>
    <s v="DELIVERED"/>
    <n v="16800"/>
    <s v="OTHERS"/>
    <s v="N/A"/>
    <s v="N/A"/>
    <s v="N/A"/>
    <s v="N/A"/>
    <s v="N/A"/>
    <s v="N/A"/>
    <s v="N/A"/>
  </r>
  <r>
    <s v="PO3300"/>
    <d v="2026-03-18T00:00:00"/>
    <x v="0"/>
    <d v="2026-03-27T00:00:00"/>
    <e v="#REF!"/>
    <s v="DELIVERED"/>
    <s v="Private"/>
    <e v="#REF!"/>
    <e v="#REF!"/>
    <n v="1.4"/>
    <s v="JW"/>
    <s v="NEW"/>
    <s v="ZPJ252601631"/>
    <n v="0"/>
    <n v="3"/>
    <s v="SERVICE"/>
    <n v="26200086"/>
    <s v="DOMESTIC"/>
    <s v="AI-TECH"/>
    <x v="62"/>
    <x v="7"/>
    <s v="PC030511-B23 SATA FLEX PCBA"/>
    <n v="60"/>
    <n v="60"/>
    <n v="0"/>
    <n v="0"/>
    <n v="471"/>
    <m/>
    <x v="4"/>
    <d v="2026-04-24T00:00:00"/>
    <s v="ZKSID2627-0072"/>
    <n v="28260"/>
    <n v="0"/>
    <x v="248"/>
    <n v="0"/>
    <n v="0"/>
    <n v="0"/>
    <x v="1"/>
    <s v="DELIVERED"/>
    <n v="28260"/>
    <s v="LINE_01"/>
    <s v="YES"/>
    <s v="YES"/>
    <s v="NO"/>
    <s v="NO"/>
    <s v="NO"/>
    <s v="YES"/>
    <s v="NO"/>
  </r>
  <r>
    <s v="PO3300"/>
    <d v="2026-03-18T00:00:00"/>
    <x v="0"/>
    <d v="2026-03-27T00:00:00"/>
    <e v="#REF!"/>
    <s v="DELIVERED"/>
    <s v="Private"/>
    <e v="#REF!"/>
    <e v="#REF!"/>
    <n v="1.4"/>
    <s v="OTHERS"/>
    <s v="NEW"/>
    <s v="ZPJ252601631"/>
    <n v="0"/>
    <n v="3"/>
    <s v="SERVICE"/>
    <n v="26200086"/>
    <s v="DOMESTIC"/>
    <s v="AI-TECH"/>
    <x v="62"/>
    <x v="7"/>
    <s v="STENCIL PRICE"/>
    <n v="1"/>
    <n v="1"/>
    <n v="0"/>
    <n v="0"/>
    <n v="7500"/>
    <m/>
    <x v="4"/>
    <d v="2026-04-24T00:00:00"/>
    <s v="ZKSID2627-0072"/>
    <n v="7500"/>
    <n v="0"/>
    <x v="249"/>
    <n v="0"/>
    <n v="0"/>
    <n v="0"/>
    <x v="1"/>
    <s v="DELIVERED"/>
    <n v="7500"/>
    <s v="OTHERS"/>
    <s v="YES"/>
    <s v="YES"/>
    <s v="NO"/>
    <s v="NO"/>
    <s v="NO"/>
    <s v="YES"/>
    <s v="NO"/>
  </r>
  <r>
    <s v="PO3300"/>
    <d v="2026-03-18T00:00:00"/>
    <x v="0"/>
    <d v="2026-03-27T00:00:00"/>
    <e v="#REF!"/>
    <s v="DELIVERED"/>
    <s v="Private"/>
    <e v="#REF!"/>
    <e v="#REF!"/>
    <n v="1.4"/>
    <s v="OTHERS"/>
    <s v="NEW"/>
    <s v="ZPJ252601631"/>
    <n v="0"/>
    <n v="3"/>
    <s v="SERVICE"/>
    <n v="26200086"/>
    <s v="DOMESTIC"/>
    <s v="AI-TECH"/>
    <x v="62"/>
    <x v="7"/>
    <s v="PROGRAMMING CHARGES"/>
    <n v="1"/>
    <n v="1"/>
    <n v="0"/>
    <n v="0"/>
    <n v="1200"/>
    <m/>
    <x v="4"/>
    <d v="2026-04-24T00:00:00"/>
    <s v="ZKSID2627-0072"/>
    <n v="1200"/>
    <n v="0"/>
    <x v="242"/>
    <n v="0"/>
    <n v="0"/>
    <n v="0"/>
    <x v="1"/>
    <s v="DELIVERED"/>
    <n v="1200"/>
    <s v="OTHERS"/>
    <s v="YES"/>
    <s v="YES"/>
    <s v="NO"/>
    <s v="NO"/>
    <s v="NO"/>
    <s v="YES"/>
    <s v="NO"/>
  </r>
  <r>
    <s v="PO3300"/>
    <d v="2026-03-18T00:00:00"/>
    <x v="0"/>
    <d v="2026-03-27T00:00:00"/>
    <e v="#REF!"/>
    <s v="DELIVERED"/>
    <s v="Private"/>
    <e v="#REF!"/>
    <e v="#REF!"/>
    <n v="1.4"/>
    <s v="OTHERS"/>
    <s v="NEW"/>
    <s v="ZPJ252601631"/>
    <n v="0"/>
    <n v="3"/>
    <s v="SERVICE"/>
    <n v="26200090"/>
    <s v="DOMESTIC"/>
    <s v="AI-TECH"/>
    <x v="62"/>
    <x v="7"/>
    <s v="SETUP CHARGES"/>
    <n v="1"/>
    <n v="1"/>
    <n v="0"/>
    <n v="0"/>
    <n v="1200"/>
    <m/>
    <x v="4"/>
    <d v="2026-04-24T00:00:00"/>
    <s v="ZKSID2627-0074"/>
    <n v="1200"/>
    <n v="0"/>
    <x v="242"/>
    <n v="0"/>
    <n v="0"/>
    <n v="0"/>
    <x v="1"/>
    <s v="DELIVERED"/>
    <n v="1200"/>
    <s v="OTHERS"/>
    <s v="YES"/>
    <s v="YES"/>
    <s v="NO"/>
    <s v="NO"/>
    <s v="NO"/>
    <s v="YES"/>
    <s v="NO"/>
  </r>
  <r>
    <n v="4600085059"/>
    <d v="2026-03-19T00:00:00"/>
    <x v="0"/>
    <m/>
    <e v="#REF!"/>
    <s v="DELIVERED"/>
    <s v="Private"/>
    <e v="#REF!"/>
    <e v="#REF!"/>
    <n v="1"/>
    <s v="JW"/>
    <s v="NEW"/>
    <s v="ZPJ252601255"/>
    <n v="0"/>
    <n v="3"/>
    <s v="ZFG00002901"/>
    <n v="2620004"/>
    <s v="DOMESTIC"/>
    <s v="IFB ( ZETTAONE)"/>
    <x v="0"/>
    <x v="0"/>
    <s v="IFB_INDUSTRIAL WASHING MACHINE CONTROLLER"/>
    <n v="60"/>
    <n v="60"/>
    <n v="0"/>
    <n v="0"/>
    <n v="8400"/>
    <m/>
    <x v="4"/>
    <d v="2026-04-03T00:00:00"/>
    <s v="ZKSID2627-0012"/>
    <n v="504000"/>
    <n v="0"/>
    <x v="250"/>
    <n v="0"/>
    <n v="0"/>
    <n v="0"/>
    <x v="1"/>
    <s v="DELIVERED"/>
    <n v="504000"/>
    <s v="LINE_01"/>
    <m/>
    <m/>
    <m/>
    <m/>
    <m/>
    <m/>
    <m/>
  </r>
  <r>
    <s v="YTR"/>
    <d v="2026-03-19T00:00:00"/>
    <x v="0"/>
    <d v="2026-03-26T00:00:00"/>
    <e v="#REF!"/>
    <e v="#REF!"/>
    <s v="Private"/>
    <e v="#REF!"/>
    <e v="#REF!"/>
    <n v="1"/>
    <s v="JW"/>
    <s v="NEW"/>
    <s v="ZPJ252601255-1"/>
    <n v="0"/>
    <n v="3"/>
    <m/>
    <m/>
    <s v="DOMESTIC"/>
    <s v="IFB ( ZETTAONE)"/>
    <x v="0"/>
    <x v="0"/>
    <s v="IFB_HMI_CONVERTER_CARD_ASSEMBLY"/>
    <n v="60"/>
    <m/>
    <n v="60"/>
    <n v="60"/>
    <n v="0"/>
    <m/>
    <x v="0"/>
    <m/>
    <m/>
    <n v="0"/>
    <n v="0"/>
    <x v="0"/>
    <n v="0"/>
    <n v="0"/>
    <n v="0"/>
    <x v="6"/>
    <s v="Boards handoverd to Hardware Team For Testing"/>
    <n v="0"/>
    <s v="LINE_01"/>
    <s v="YES"/>
    <m/>
    <m/>
    <m/>
    <m/>
    <m/>
    <m/>
  </r>
  <r>
    <s v="YET TO RECEIVE"/>
    <d v="2026-03-19T00:00:00"/>
    <x v="0"/>
    <d v="2026-04-16T00:00:00"/>
    <e v="#REF!"/>
    <e v="#REF!"/>
    <s v="Private"/>
    <e v="#REF!"/>
    <e v="#REF!"/>
    <n v="4"/>
    <s v="TK"/>
    <s v="NEW"/>
    <s v="ZPJ252601626"/>
    <n v="0"/>
    <n v="3"/>
    <m/>
    <m/>
    <s v="DOMESTIC"/>
    <s v="KLASHH"/>
    <x v="72"/>
    <x v="0"/>
    <s v="BMS BOTTOM BOARD- POPULATED PCB"/>
    <n v="10"/>
    <m/>
    <n v="10"/>
    <n v="10"/>
    <n v="2606.6"/>
    <m/>
    <x v="0"/>
    <m/>
    <m/>
    <n v="0"/>
    <n v="0"/>
    <x v="0"/>
    <n v="26066"/>
    <n v="0"/>
    <n v="26066"/>
    <x v="0"/>
    <s v="April 2nd week we expect to receive PO"/>
    <n v="26066"/>
    <m/>
    <m/>
    <m/>
    <m/>
    <m/>
    <m/>
    <m/>
    <m/>
  </r>
  <r>
    <s v="YET TO RECEIVE"/>
    <d v="2026-03-19T00:00:00"/>
    <x v="0"/>
    <d v="2026-03-16T00:00:00"/>
    <e v="#REF!"/>
    <e v="#REF!"/>
    <s v="Private"/>
    <e v="#REF!"/>
    <e v="#REF!"/>
    <n v="4"/>
    <s v="TK"/>
    <s v="NEW"/>
    <s v="ZPJ252601627"/>
    <n v="0"/>
    <n v="3"/>
    <m/>
    <m/>
    <s v="DOMESTIC"/>
    <s v="KLASHH"/>
    <x v="72"/>
    <x v="0"/>
    <s v="TOP BOARD CONVERTER - POPULATED PCB"/>
    <n v="10"/>
    <m/>
    <n v="10"/>
    <n v="10"/>
    <n v="1455.2"/>
    <m/>
    <x v="0"/>
    <m/>
    <m/>
    <n v="0"/>
    <n v="0"/>
    <x v="0"/>
    <n v="14552"/>
    <n v="0"/>
    <n v="14552"/>
    <x v="0"/>
    <s v="April 2nd week we expect to receive PO"/>
    <n v="14552"/>
    <m/>
    <m/>
    <m/>
    <m/>
    <m/>
    <m/>
    <m/>
    <m/>
  </r>
  <r>
    <n v="4700958605"/>
    <d v="2026-03-20T00:00:00"/>
    <x v="0"/>
    <d v="2026-04-17T00:00:00"/>
    <e v="#REF!"/>
    <s v="DELIVERED"/>
    <s v="Private"/>
    <e v="#REF!"/>
    <e v="#REF!"/>
    <n v="4"/>
    <s v="TK"/>
    <s v="NEW"/>
    <s v="ZPJ252601632"/>
    <n v="0"/>
    <n v="3"/>
    <s v="ZFG00002884"/>
    <n v="26200076"/>
    <s v="DOMESTIC"/>
    <s v="LAM"/>
    <x v="64"/>
    <x v="0"/>
    <s v="810-C07471-001_PCBA"/>
    <n v="5"/>
    <n v="5"/>
    <n v="0"/>
    <n v="0"/>
    <n v="24072"/>
    <m/>
    <x v="4"/>
    <d v="2026-04-22T00:00:00"/>
    <s v="ZKSID2627-0062"/>
    <n v="120360"/>
    <n v="0"/>
    <x v="251"/>
    <n v="0"/>
    <n v="0"/>
    <n v="0"/>
    <x v="1"/>
    <s v="DELIVERED"/>
    <n v="120360"/>
    <s v="LINE_01"/>
    <m/>
    <m/>
    <m/>
    <m/>
    <m/>
    <m/>
    <m/>
  </r>
  <r>
    <n v="4500000095"/>
    <d v="2026-03-23T00:00:00"/>
    <x v="0"/>
    <d v="2026-05-04T00:00:00"/>
    <e v="#REF!"/>
    <e v="#REF!"/>
    <s v="Private"/>
    <e v="#REF!"/>
    <e v="#REF!"/>
    <n v="6"/>
    <s v="COMP"/>
    <s v="NEW"/>
    <s v="ZPJ252601634"/>
    <n v="0"/>
    <n v="3"/>
    <m/>
    <m/>
    <s v="DOMESTIC"/>
    <s v="JAGUAR"/>
    <x v="73"/>
    <x v="3"/>
    <s v="SOURCING OF PARTS FOR A1"/>
    <n v="1"/>
    <m/>
    <n v="1"/>
    <n v="1"/>
    <n v="448612"/>
    <m/>
    <x v="0"/>
    <m/>
    <m/>
    <n v="0"/>
    <n v="0"/>
    <x v="0"/>
    <n v="448612"/>
    <n v="0"/>
    <n v="448612"/>
    <x v="0"/>
    <m/>
    <n v="448612"/>
    <m/>
    <m/>
    <m/>
    <m/>
    <m/>
    <m/>
    <m/>
    <m/>
  </r>
  <r>
    <s v="IN619000070971"/>
    <d v="2026-03-23T00:00:00"/>
    <x v="0"/>
    <d v="2026-03-25T00:00:00"/>
    <e v="#REF!"/>
    <s v="DELIVERED"/>
    <s v="Private"/>
    <e v="#REF!"/>
    <e v="#REF!"/>
    <n v="0.4"/>
    <s v="REWORK"/>
    <s v="NEW"/>
    <s v="ZPJ252601635"/>
    <n v="0"/>
    <n v="3"/>
    <s v="SERVICE"/>
    <n v="26100019"/>
    <s v="DOMESTIC"/>
    <s v="NXP"/>
    <x v="30"/>
    <x v="4"/>
    <s v="X-OM76ACB (96393) REWORK SUPPORT"/>
    <n v="10"/>
    <n v="8"/>
    <n v="2"/>
    <n v="0"/>
    <n v="1620"/>
    <m/>
    <x v="4"/>
    <d v="2026-04-13T00:00:00"/>
    <s v="ZBSID2627-0042"/>
    <n v="12960"/>
    <n v="0"/>
    <x v="252"/>
    <n v="0"/>
    <n v="0"/>
    <n v="0"/>
    <x v="1"/>
    <s v="DELIVERED"/>
    <n v="12960"/>
    <s v="OTHERS"/>
    <s v="N/A"/>
    <s v="N/A"/>
    <s v="N/A"/>
    <s v="N/A"/>
    <s v="N/A"/>
    <s v="N/A"/>
    <s v="N/A"/>
  </r>
  <r>
    <s v="IN619000070971"/>
    <d v="2026-03-23T00:00:00"/>
    <x v="0"/>
    <d v="2026-03-25T00:00:00"/>
    <e v="#REF!"/>
    <e v="#REF!"/>
    <s v="Private"/>
    <e v="#REF!"/>
    <e v="#REF!"/>
    <n v="0.4"/>
    <s v="REWORK"/>
    <s v="NEW"/>
    <s v="ZPJ252601635"/>
    <n v="0"/>
    <n v="3"/>
    <m/>
    <m/>
    <s v="DOMESTIC"/>
    <s v="NXP"/>
    <x v="30"/>
    <x v="4"/>
    <s v="X-OM76ACB (96393) REWORK SUPPORT"/>
    <n v="2"/>
    <m/>
    <n v="2"/>
    <n v="2"/>
    <n v="1620"/>
    <m/>
    <x v="0"/>
    <m/>
    <m/>
    <n v="0"/>
    <n v="0"/>
    <x v="0"/>
    <n v="3240"/>
    <n v="0"/>
    <n v="3240"/>
    <x v="0"/>
    <m/>
    <n v="3240"/>
    <m/>
    <m/>
    <m/>
    <m/>
    <m/>
    <m/>
    <m/>
    <m/>
  </r>
  <r>
    <s v="NTC00D2A"/>
    <d v="2026-03-23T00:00:00"/>
    <x v="0"/>
    <d v="2026-04-13T00:00:00"/>
    <d v="2026-04-13T00:00:00"/>
    <s v="DELIVERED"/>
    <s v="Private"/>
    <d v="2026-04-26T00:00:00"/>
    <n v="2026"/>
    <n v="3"/>
    <s v="COMP/CH"/>
    <s v="NEW"/>
    <s v="ZPJ252601550"/>
    <n v="0"/>
    <n v="3"/>
    <s v="ZFG00002994"/>
    <n v="26200066"/>
    <s v="DOMESTIC"/>
    <s v="VISTEON"/>
    <x v="74"/>
    <x v="8"/>
    <s v="TVS I QUBE CLUSTER TEST BOX &amp; CABLE"/>
    <n v="32"/>
    <n v="15"/>
    <n v="17"/>
    <n v="0"/>
    <n v="7550"/>
    <s v=" "/>
    <x v="4"/>
    <d v="2026-04-20T00:00:00"/>
    <s v="ZKSID2627-0055"/>
    <n v="113250"/>
    <s v=" ₹                                             -  "/>
    <x v="253"/>
    <n v="0"/>
    <s v=" ₹                                    -  "/>
    <n v="0"/>
    <x v="1"/>
    <s v="DELIVERED"/>
    <n v="113250"/>
    <s v="CH"/>
    <s v=" "/>
    <s v=" "/>
    <s v=" "/>
    <s v=" "/>
    <s v=" "/>
    <s v=" "/>
    <s v=" "/>
  </r>
  <r>
    <s v="NTC00D2A"/>
    <d v="2026-03-23T00:00:00"/>
    <x v="0"/>
    <d v="2026-04-13T00:00:00"/>
    <d v="2026-04-13T00:00:00"/>
    <s v="DELIVERED"/>
    <s v="Private"/>
    <d v="2026-04-26T00:00:00"/>
    <n v="2026"/>
    <n v="3"/>
    <s v="COMP/CH"/>
    <s v="NEW"/>
    <s v="ZPJ252601550"/>
    <n v="0"/>
    <n v="3"/>
    <s v="ZFG00002994"/>
    <n v="26200066"/>
    <s v="DOMESTIC"/>
    <s v="VISTEON"/>
    <x v="74"/>
    <x v="8"/>
    <s v="TVS I QUBE CLUSTER TEST BOX &amp; CABLE"/>
    <n v="17"/>
    <n v="17"/>
    <n v="0"/>
    <n v="0"/>
    <n v="7550"/>
    <s v=" "/>
    <x v="4"/>
    <d v="2026-04-20T00:00:00"/>
    <s v="ZKSID2627-0056"/>
    <n v="128350"/>
    <s v=" ₹                                             -  "/>
    <x v="254"/>
    <n v="0"/>
    <s v=" ₹                                    -  "/>
    <n v="0"/>
    <x v="1"/>
    <s v="DELIVERED"/>
    <n v="128350"/>
    <s v="CH"/>
    <s v=" "/>
    <s v=" "/>
    <s v=" "/>
    <s v=" "/>
    <s v=" "/>
    <s v=" "/>
    <s v=" "/>
  </r>
  <r>
    <s v="NTC00D2A"/>
    <d v="2026-03-23T00:00:00"/>
    <x v="0"/>
    <d v="2026-05-30T00:00:00"/>
    <e v="#REF!"/>
    <s v="DELIVERED"/>
    <s v="Private"/>
    <e v="#REF!"/>
    <e v="#REF!"/>
    <n v="1"/>
    <s v="OTHERS"/>
    <s v="NEW"/>
    <s v="ZPJ252601550"/>
    <n v="0"/>
    <n v="3"/>
    <s v="ZFG00002994"/>
    <n v="26200066"/>
    <s v="DOMESTIC"/>
    <s v="VISTEON"/>
    <x v="74"/>
    <x v="8"/>
    <s v="TVS I QUBE CLUSTER TEST BOX - SHIPPING CHARGE"/>
    <n v="1"/>
    <n v="1"/>
    <n v="0"/>
    <n v="0"/>
    <n v="5000"/>
    <m/>
    <x v="4"/>
    <d v="2026-04-20T00:00:00"/>
    <s v="ZKSID2627-0055"/>
    <n v="5000"/>
    <n v="0"/>
    <x v="255"/>
    <n v="0"/>
    <n v="0"/>
    <n v="0"/>
    <x v="1"/>
    <s v="DELIVERED"/>
    <n v="5000"/>
    <s v="OTHERS"/>
    <m/>
    <m/>
    <m/>
    <m/>
    <m/>
    <m/>
    <m/>
  </r>
  <r>
    <n v="4500000100"/>
    <d v="2026-03-24T00:00:00"/>
    <x v="0"/>
    <d v="2026-04-21T00:00:00"/>
    <e v="#REF!"/>
    <s v="DELIVERED"/>
    <s v="Private"/>
    <e v="#REF!"/>
    <e v="#REF!"/>
    <n v="4"/>
    <s v="TK"/>
    <s v="NEW"/>
    <s v="ZPJ252601636"/>
    <n v="0"/>
    <n v="3"/>
    <s v="ZFG00002881"/>
    <n v="26200193"/>
    <s v="DOMESTIC"/>
    <s v="JAGUAR"/>
    <x v="73"/>
    <x v="3"/>
    <s v="SSC_A1-PCBA"/>
    <n v="5"/>
    <n v="5"/>
    <n v="0"/>
    <n v="0"/>
    <n v="84660.4"/>
    <m/>
    <x v="1"/>
    <d v="2026-05-19T00:00:00"/>
    <s v="ZKSID2627-0174"/>
    <n v="423302"/>
    <n v="0"/>
    <x v="256"/>
    <n v="0"/>
    <n v="0"/>
    <n v="0"/>
    <x v="1"/>
    <s v="DELIVERED"/>
    <n v="423302"/>
    <s v="LINE_01"/>
    <m/>
    <m/>
    <m/>
    <m/>
    <m/>
    <m/>
    <m/>
  </r>
  <r>
    <n v="4000612487"/>
    <d v="2026-03-23T00:00:00"/>
    <x v="0"/>
    <d v="2026-06-15T00:00:00"/>
    <e v="#REF!"/>
    <e v="#REF!"/>
    <s v="Public"/>
    <e v="#REF!"/>
    <e v="#REF!"/>
    <n v="12"/>
    <s v="TK"/>
    <s v="NEW"/>
    <s v="ZPSU252600355"/>
    <n v="0"/>
    <n v="3"/>
    <m/>
    <m/>
    <s v="DOMESTIC"/>
    <s v="BEL"/>
    <x v="5"/>
    <x v="1"/>
    <s v="170305125471 Controller PCB Rev 04"/>
    <n v="6"/>
    <m/>
    <n v="6"/>
    <n v="6"/>
    <n v="31662"/>
    <m/>
    <x v="0"/>
    <m/>
    <m/>
    <n v="0"/>
    <n v="0"/>
    <x v="0"/>
    <n v="189972"/>
    <n v="0"/>
    <n v="189972"/>
    <x v="0"/>
    <m/>
    <n v="189972"/>
    <m/>
    <m/>
    <m/>
    <m/>
    <m/>
    <m/>
    <m/>
    <m/>
  </r>
  <r>
    <n v="4516491312"/>
    <d v="2026-03-24T00:00:00"/>
    <x v="0"/>
    <d v="2026-04-22T00:00:00"/>
    <e v="#REF!"/>
    <s v="DELIVERED"/>
    <s v="Private"/>
    <e v="#REF!"/>
    <e v="#REF!"/>
    <n v="3"/>
    <s v="TK"/>
    <s v="NEW"/>
    <s v="ZPJ252601637"/>
    <n v="1"/>
    <n v="1"/>
    <s v="ZFG00002879"/>
    <n v="26100034"/>
    <s v="DOMESTIC"/>
    <s v="TI"/>
    <x v="35"/>
    <x v="4"/>
    <s v="ROCKY NXT NON-SMART-RN1 DUAL CHANNEL-PCBA"/>
    <n v="15"/>
    <n v="15"/>
    <n v="0"/>
    <n v="0"/>
    <n v="12693"/>
    <m/>
    <x v="4"/>
    <d v="2026-04-27T00:00:00"/>
    <s v="ZBSID2627-0089"/>
    <n v="190395"/>
    <n v="0"/>
    <x v="257"/>
    <n v="0"/>
    <n v="0"/>
    <n v="0"/>
    <x v="1"/>
    <s v="DELIVERED"/>
    <n v="190395"/>
    <s v="LINE_01"/>
    <m/>
    <m/>
    <m/>
    <m/>
    <m/>
    <m/>
    <m/>
  </r>
  <r>
    <n v="4516491312"/>
    <d v="2026-03-24T00:00:00"/>
    <x v="0"/>
    <d v="2026-04-22T00:00:00"/>
    <e v="#REF!"/>
    <s v="DELIVERED"/>
    <s v="Private"/>
    <e v="#REF!"/>
    <e v="#REF!"/>
    <n v="2"/>
    <s v="FAB"/>
    <s v="NEW"/>
    <s v="ZPJ252601637"/>
    <n v="1"/>
    <n v="1"/>
    <s v="PCB-RN1 dual Channel EVAL"/>
    <n v="26100034"/>
    <s v="DOMESTIC"/>
    <s v="TI"/>
    <x v="35"/>
    <x v="4"/>
    <s v="PCB FABRICATION SUPPORT FOR ROCKY NXT NON-SMART-RN1 DUAL CHANNEL"/>
    <n v="10"/>
    <n v="10"/>
    <n v="0"/>
    <n v="0"/>
    <n v="5947"/>
    <m/>
    <x v="4"/>
    <d v="2026-04-20T00:00:00"/>
    <s v="ZBSID2627-0063"/>
    <n v="59470"/>
    <n v="0"/>
    <x v="258"/>
    <n v="0"/>
    <n v="0"/>
    <n v="0"/>
    <x v="1"/>
    <s v="DELIVERED"/>
    <n v="59470"/>
    <s v="FAB"/>
    <m/>
    <m/>
    <m/>
    <m/>
    <m/>
    <m/>
    <m/>
  </r>
  <r>
    <n v="4516491312"/>
    <d v="2026-03-24T00:00:00"/>
    <x v="0"/>
    <d v="2026-04-22T00:00:00"/>
    <e v="#REF!"/>
    <s v="DELIVERED"/>
    <s v="Private"/>
    <e v="#REF!"/>
    <e v="#REF!"/>
    <n v="2"/>
    <s v="COMP"/>
    <s v="NEW"/>
    <s v="ZPJ252601637"/>
    <n v="1"/>
    <n v="1"/>
    <s v="ZFG00002996"/>
    <n v="26100034"/>
    <s v="DOMESTIC"/>
    <s v="TI"/>
    <x v="35"/>
    <x v="4"/>
    <s v="COMPONENT SUPPORT FOR ROCKY NXT NON-SMART-RN1 DUAL CHANNEL"/>
    <n v="5"/>
    <n v="5"/>
    <n v="0"/>
    <n v="0"/>
    <n v="3965"/>
    <m/>
    <x v="4"/>
    <d v="2026-04-30T00:00:00"/>
    <s v="ZBSID2627-0117"/>
    <n v="19825"/>
    <n v="0"/>
    <x v="259"/>
    <n v="0"/>
    <n v="0"/>
    <n v="0"/>
    <x v="1"/>
    <s v="DELIVERED"/>
    <n v="19825"/>
    <s v="COMP"/>
    <m/>
    <m/>
    <m/>
    <m/>
    <m/>
    <m/>
    <m/>
  </r>
  <r>
    <n v="4520476595"/>
    <d v="2026-03-24T00:00:00"/>
    <x v="0"/>
    <d v="2026-04-14T00:00:00"/>
    <e v="#REF!"/>
    <e v="#REF!"/>
    <s v="Private"/>
    <e v="#REF!"/>
    <e v="#REF!"/>
    <n v="3"/>
    <s v="COMP"/>
    <s v="NEW"/>
    <s v="ZPJ252601638"/>
    <n v="1"/>
    <n v="1"/>
    <m/>
    <m/>
    <s v="DOMESTIC"/>
    <s v="INFINEON"/>
    <x v="10"/>
    <x v="4"/>
    <s v="KIT-PSB3213-EVAL 48QFN BOX"/>
    <n v="100"/>
    <m/>
    <n v="100"/>
    <n v="100"/>
    <n v="69"/>
    <m/>
    <x v="0"/>
    <m/>
    <m/>
    <n v="0"/>
    <n v="0"/>
    <x v="0"/>
    <n v="6900"/>
    <n v="0"/>
    <n v="6900"/>
    <x v="0"/>
    <m/>
    <n v="6900"/>
    <m/>
    <m/>
    <m/>
    <m/>
    <m/>
    <m/>
    <m/>
    <m/>
  </r>
  <r>
    <n v="4520476595"/>
    <d v="2026-03-24T00:00:00"/>
    <x v="0"/>
    <d v="2026-04-14T00:00:00"/>
    <e v="#REF!"/>
    <s v="DELIVERED"/>
    <s v="Private"/>
    <e v="#REF!"/>
    <e v="#REF!"/>
    <n v="3"/>
    <s v="COMP"/>
    <s v="NEW"/>
    <s v="ZPJ252601639"/>
    <n v="1"/>
    <n v="1"/>
    <s v="KIT-PSB3010"/>
    <n v="26200255"/>
    <s v="DOMESTIC"/>
    <s v="INFINEON"/>
    <x v="10"/>
    <x v="4"/>
    <s v="KIT-PSB3010-EVAL 56QFN BOX"/>
    <n v="100"/>
    <n v="100"/>
    <n v="0"/>
    <n v="0"/>
    <n v="69"/>
    <m/>
    <x v="1"/>
    <d v="2026-05-30T00:00:00"/>
    <s v="ZKSID2627-0219"/>
    <n v="6900"/>
    <n v="0"/>
    <x v="260"/>
    <n v="0"/>
    <n v="0"/>
    <n v="0"/>
    <x v="1"/>
    <s v="DELIVERED"/>
    <n v="6900"/>
    <s v="COMP"/>
    <m/>
    <m/>
    <m/>
    <m/>
    <m/>
    <m/>
    <m/>
  </r>
  <r>
    <n v="4520476595"/>
    <d v="2026-03-24T00:00:00"/>
    <x v="0"/>
    <d v="2026-04-14T00:00:00"/>
    <e v="#REF!"/>
    <s v="DELIVERED"/>
    <s v="Private"/>
    <e v="#REF!"/>
    <e v="#REF!"/>
    <n v="3"/>
    <s v="COMP"/>
    <s v="NEW"/>
    <s v="ZPJ252601640"/>
    <n v="1"/>
    <n v="1"/>
    <s v="KIT-PSB3014"/>
    <n v="26200255"/>
    <s v="DOMESTIC"/>
    <s v="INFINEON"/>
    <x v="10"/>
    <x v="4"/>
    <s v="KIT-PSB3014-EVAL 87BGA BOX"/>
    <n v="100"/>
    <n v="100"/>
    <n v="0"/>
    <n v="0"/>
    <n v="69"/>
    <m/>
    <x v="1"/>
    <d v="2026-05-30T00:00:00"/>
    <s v="ZKSID2627-0219"/>
    <n v="6900"/>
    <n v="0"/>
    <x v="260"/>
    <n v="0"/>
    <n v="0"/>
    <n v="0"/>
    <x v="1"/>
    <s v="DELIVERED"/>
    <n v="6900"/>
    <s v="COMP"/>
    <m/>
    <m/>
    <m/>
    <m/>
    <m/>
    <m/>
    <m/>
  </r>
  <r>
    <n v="4520476595"/>
    <d v="2026-03-24T00:00:00"/>
    <x v="0"/>
    <d v="2026-04-14T00:00:00"/>
    <e v="#REF!"/>
    <e v="#REF!"/>
    <s v="Private"/>
    <e v="#REF!"/>
    <e v="#REF!"/>
    <n v="3"/>
    <s v="COMP"/>
    <s v="NEW"/>
    <s v="ZPJ252601641"/>
    <n v="1"/>
    <n v="1"/>
    <m/>
    <m/>
    <s v="DOMESTIC"/>
    <s v="INFINEON"/>
    <x v="10"/>
    <x v="4"/>
    <s v="TYPE A TO TYPE C USB CABLE (1METER)"/>
    <n v="300"/>
    <m/>
    <n v="300"/>
    <n v="300"/>
    <n v="84"/>
    <m/>
    <x v="0"/>
    <m/>
    <m/>
    <n v="0"/>
    <n v="0"/>
    <x v="0"/>
    <n v="25200"/>
    <n v="0"/>
    <n v="25200"/>
    <x v="0"/>
    <m/>
    <n v="25200"/>
    <m/>
    <m/>
    <m/>
    <m/>
    <m/>
    <m/>
    <m/>
    <m/>
  </r>
  <r>
    <n v="4520478029"/>
    <d v="2026-03-24T00:00:00"/>
    <x v="1"/>
    <d v="2026-04-14T00:00:00"/>
    <e v="#REF!"/>
    <e v="#REF!"/>
    <s v="Private"/>
    <e v="#REF!"/>
    <e v="#REF!"/>
    <n v="3"/>
    <s v="COMP"/>
    <s v="NEW"/>
    <s v="ZPMW252600144"/>
    <n v="1"/>
    <n v="1"/>
    <m/>
    <m/>
    <s v="EXPORT"/>
    <s v="INFINEON"/>
    <x v="29"/>
    <x v="4"/>
    <s v="KIT-PSB3213-EVAL 48QFN BOX"/>
    <n v="400"/>
    <m/>
    <n v="400"/>
    <n v="400"/>
    <m/>
    <n v="0.77"/>
    <x v="0"/>
    <m/>
    <m/>
    <n v="0"/>
    <n v="0"/>
    <x v="0"/>
    <n v="0"/>
    <n v="26488"/>
    <n v="26488"/>
    <x v="0"/>
    <m/>
    <n v="26488"/>
    <m/>
    <m/>
    <m/>
    <m/>
    <m/>
    <m/>
    <m/>
    <m/>
  </r>
  <r>
    <n v="4520478029"/>
    <d v="2026-03-24T00:00:00"/>
    <x v="1"/>
    <d v="2026-04-14T00:00:00"/>
    <e v="#REF!"/>
    <e v="#REF!"/>
    <s v="Private"/>
    <e v="#REF!"/>
    <e v="#REF!"/>
    <n v="3"/>
    <s v="COMP"/>
    <s v="NEW"/>
    <s v="ZPMW252600145"/>
    <n v="1"/>
    <n v="1"/>
    <m/>
    <m/>
    <s v="EXPORT"/>
    <s v="INFINEON"/>
    <x v="29"/>
    <x v="4"/>
    <s v="KIT-PSB3010-EVAL 56QFN BOX"/>
    <n v="400"/>
    <m/>
    <n v="400"/>
    <n v="400"/>
    <m/>
    <n v="0.77"/>
    <x v="0"/>
    <m/>
    <m/>
    <n v="0"/>
    <n v="0"/>
    <x v="0"/>
    <n v="0"/>
    <n v="26488"/>
    <n v="26488"/>
    <x v="0"/>
    <m/>
    <n v="26488"/>
    <m/>
    <m/>
    <m/>
    <m/>
    <m/>
    <m/>
    <m/>
    <m/>
  </r>
  <r>
    <n v="4520478029"/>
    <d v="2026-03-24T00:00:00"/>
    <x v="1"/>
    <d v="2026-04-14T00:00:00"/>
    <e v="#REF!"/>
    <e v="#REF!"/>
    <s v="Private"/>
    <e v="#REF!"/>
    <e v="#REF!"/>
    <n v="3"/>
    <s v="COMP"/>
    <s v="NEW"/>
    <s v="ZPMW252600146"/>
    <n v="1"/>
    <n v="1"/>
    <m/>
    <m/>
    <s v="EXPORT"/>
    <s v="INFINEON"/>
    <x v="29"/>
    <x v="4"/>
    <s v="KIT-PSB3014-EVAL 87BGA BOX"/>
    <n v="400"/>
    <m/>
    <n v="400"/>
    <n v="400"/>
    <m/>
    <n v="0.77"/>
    <x v="0"/>
    <m/>
    <m/>
    <n v="0"/>
    <n v="0"/>
    <x v="0"/>
    <n v="0"/>
    <n v="26488"/>
    <n v="26488"/>
    <x v="0"/>
    <m/>
    <n v="26488"/>
    <m/>
    <m/>
    <m/>
    <m/>
    <m/>
    <m/>
    <m/>
    <m/>
  </r>
  <r>
    <n v="4520478029"/>
    <d v="2026-03-24T00:00:00"/>
    <x v="1"/>
    <d v="2026-04-14T00:00:00"/>
    <e v="#REF!"/>
    <e v="#REF!"/>
    <s v="Private"/>
    <e v="#REF!"/>
    <e v="#REF!"/>
    <n v="3"/>
    <s v="COMP"/>
    <s v="NEW"/>
    <s v="ZPMW252600147"/>
    <n v="1"/>
    <n v="1"/>
    <m/>
    <m/>
    <s v="EXPORT"/>
    <s v="INFINEON"/>
    <x v="29"/>
    <x v="4"/>
    <s v="TYPE A TO TYPE C USB CABLE (1METER)"/>
    <n v="1200"/>
    <m/>
    <n v="1200"/>
    <n v="1200"/>
    <m/>
    <n v="0.68"/>
    <x v="0"/>
    <m/>
    <m/>
    <n v="0"/>
    <n v="0"/>
    <x v="0"/>
    <n v="0"/>
    <n v="70176.000000000015"/>
    <n v="70176.000000000015"/>
    <x v="0"/>
    <m/>
    <n v="70176.000000000015"/>
    <m/>
    <m/>
    <m/>
    <m/>
    <m/>
    <m/>
    <m/>
    <m/>
  </r>
  <r>
    <n v="1102500201"/>
    <d v="2026-03-24T00:00:00"/>
    <x v="0"/>
    <d v="2026-04-02T00:00:00"/>
    <e v="#REF!"/>
    <e v="#REF!"/>
    <s v="Private"/>
    <e v="#REF!"/>
    <e v="#REF!"/>
    <n v="1.4"/>
    <s v="JW"/>
    <s v="REPEAT"/>
    <s v="ZPJ252601642"/>
    <n v="1"/>
    <n v="1"/>
    <m/>
    <m/>
    <s v="DOMESTIC"/>
    <s v="TEJAS"/>
    <x v="17"/>
    <x v="6"/>
    <s v="PCB ASSEMBLY SUPPORT FOR 616-PCA000003#L "/>
    <n v="50"/>
    <m/>
    <n v="50"/>
    <n v="50"/>
    <n v="830"/>
    <m/>
    <x v="0"/>
    <m/>
    <m/>
    <n v="0"/>
    <n v="0"/>
    <x v="0"/>
    <n v="41500"/>
    <n v="0"/>
    <n v="41500"/>
    <x v="0"/>
    <s v="Yet to confirm from AM Side"/>
    <n v="41500"/>
    <m/>
    <m/>
    <m/>
    <m/>
    <m/>
    <m/>
    <m/>
    <m/>
  </r>
  <r>
    <n v="1162502062"/>
    <d v="2026-03-24T00:00:00"/>
    <x v="0"/>
    <d v="2026-04-02T00:00:00"/>
    <e v="#REF!"/>
    <e v="#REF!"/>
    <s v="Private"/>
    <e v="#REF!"/>
    <e v="#REF!"/>
    <n v="1.4"/>
    <s v="OTHERS"/>
    <s v="REPEAT"/>
    <s v="ZPJ252601642"/>
    <n v="1"/>
    <n v="1"/>
    <m/>
    <m/>
    <s v="DOMESTIC"/>
    <s v="TEJAS"/>
    <x v="17"/>
    <x v="6"/>
    <s v="NRE CHARGES FOR 616-PCA000003#L "/>
    <n v="1"/>
    <m/>
    <n v="1"/>
    <n v="1"/>
    <n v="1200"/>
    <m/>
    <x v="0"/>
    <m/>
    <m/>
    <n v="0"/>
    <n v="0"/>
    <x v="0"/>
    <n v="1200"/>
    <n v="0"/>
    <n v="1200"/>
    <x v="0"/>
    <s v="Yet to confirm from AM Side"/>
    <n v="1200"/>
    <m/>
    <m/>
    <m/>
    <m/>
    <m/>
    <m/>
    <m/>
    <m/>
  </r>
  <r>
    <n v="1102500201"/>
    <d v="2026-03-24T00:00:00"/>
    <x v="0"/>
    <d v="2026-04-02T00:00:00"/>
    <e v="#REF!"/>
    <e v="#REF!"/>
    <s v="Private"/>
    <e v="#REF!"/>
    <e v="#REF!"/>
    <n v="1.4"/>
    <s v="JW"/>
    <s v="REPEAT"/>
    <s v="ZPJ252601643"/>
    <n v="1"/>
    <n v="1"/>
    <m/>
    <m/>
    <s v="DOMESTIC"/>
    <s v="TEJAS"/>
    <x v="17"/>
    <x v="6"/>
    <s v="PCB ASSEMBLY SUPPORT FOR 616-PCA000004#L  "/>
    <n v="50"/>
    <m/>
    <n v="50"/>
    <n v="50"/>
    <n v="1054"/>
    <m/>
    <x v="0"/>
    <m/>
    <m/>
    <n v="0"/>
    <n v="0"/>
    <x v="0"/>
    <n v="52700"/>
    <n v="0"/>
    <n v="52700"/>
    <x v="0"/>
    <s v="Yet to confirm from AM Side"/>
    <n v="52700"/>
    <m/>
    <m/>
    <m/>
    <m/>
    <m/>
    <m/>
    <m/>
    <m/>
  </r>
  <r>
    <n v="1162502062"/>
    <d v="2026-03-24T00:00:00"/>
    <x v="0"/>
    <d v="2026-04-02T00:00:00"/>
    <e v="#REF!"/>
    <e v="#REF!"/>
    <s v="Private"/>
    <e v="#REF!"/>
    <e v="#REF!"/>
    <n v="1.4"/>
    <s v="OTHERS"/>
    <s v="REPEAT"/>
    <s v="ZPJ252601643"/>
    <n v="1"/>
    <n v="1"/>
    <m/>
    <m/>
    <s v="DOMESTIC"/>
    <s v="TEJAS"/>
    <x v="17"/>
    <x v="6"/>
    <s v="NRE CHARGES  FOR 616-PCA000004#L  "/>
    <n v="1"/>
    <m/>
    <n v="1"/>
    <n v="1"/>
    <n v="1200"/>
    <m/>
    <x v="0"/>
    <m/>
    <m/>
    <n v="0"/>
    <n v="0"/>
    <x v="0"/>
    <n v="1200"/>
    <n v="0"/>
    <n v="1200"/>
    <x v="0"/>
    <s v="Yet to confirm from AM Side"/>
    <n v="1200"/>
    <m/>
    <m/>
    <m/>
    <m/>
    <m/>
    <m/>
    <m/>
    <m/>
  </r>
  <r>
    <n v="2735059644"/>
    <d v="2026-03-24T00:00:00"/>
    <x v="0"/>
    <d v="2026-05-12T00:00:00"/>
    <e v="#REF!"/>
    <e v="#REF!"/>
    <s v="Private"/>
    <e v="#REF!"/>
    <e v="#REF!"/>
    <n v="7"/>
    <s v="TK"/>
    <s v="NEW"/>
    <s v="ZPJ252601644"/>
    <n v="0"/>
    <n v="3"/>
    <m/>
    <m/>
    <s v="DOMESTIC"/>
    <s v="TE"/>
    <x v="28"/>
    <x v="2"/>
    <s v="MINIHOT BAR PCB"/>
    <n v="2"/>
    <m/>
    <n v="2"/>
    <n v="2"/>
    <n v="267872.5"/>
    <m/>
    <x v="0"/>
    <m/>
    <m/>
    <n v="0"/>
    <n v="0"/>
    <x v="0"/>
    <n v="535745"/>
    <n v="0"/>
    <n v="535745"/>
    <x v="2"/>
    <s v="PTH - Inprocess"/>
    <n v="535745"/>
    <s v="LINE_01"/>
    <s v="YES"/>
    <m/>
    <m/>
    <m/>
    <m/>
    <m/>
    <m/>
  </r>
  <r>
    <n v="4520475514"/>
    <d v="2026-03-25T00:00:00"/>
    <x v="0"/>
    <d v="2026-04-15T00:00:00"/>
    <e v="#REF!"/>
    <s v="DELIVERED"/>
    <s v="Private"/>
    <e v="#REF!"/>
    <e v="#REF!"/>
    <n v="3"/>
    <s v="COMP"/>
    <s v="NEW"/>
    <s v="ZPJ252601645"/>
    <n v="1"/>
    <n v="1"/>
    <s v="RM STOCK"/>
    <n v="26200226"/>
    <s v="DOMESTIC"/>
    <s v="INFINEON"/>
    <x v="10"/>
    <x v="4"/>
    <s v="SAVVYCAN-FD-X2 COMP PROCUREMENT"/>
    <n v="2"/>
    <n v="2"/>
    <n v="0"/>
    <n v="0"/>
    <n v="18688"/>
    <m/>
    <x v="1"/>
    <d v="2026-05-25T00:00:00"/>
    <s v="ZKSID2627-0198"/>
    <n v="37376"/>
    <n v="0"/>
    <x v="261"/>
    <n v="0"/>
    <n v="0"/>
    <n v="0"/>
    <x v="1"/>
    <s v="DELIVERED"/>
    <n v="37376"/>
    <s v="COMP"/>
    <m/>
    <m/>
    <m/>
    <m/>
    <m/>
    <m/>
    <m/>
  </r>
  <r>
    <s v="PO3332"/>
    <d v="2026-03-25T00:00:00"/>
    <x v="0"/>
    <d v="2026-04-01T00:00:00"/>
    <e v="#REF!"/>
    <s v="DELIVERED"/>
    <s v="Private"/>
    <e v="#REF!"/>
    <e v="#REF!"/>
    <n v="1"/>
    <s v="JW"/>
    <s v="NEW"/>
    <s v="ZPJ252601646"/>
    <n v="0"/>
    <n v="3"/>
    <s v="SERVICE"/>
    <n v="26200037"/>
    <s v="DOMESTIC"/>
    <s v="AI-TECH"/>
    <x v="62"/>
    <x v="7"/>
    <s v="PCB ASSEMBLY SUPPORT FOR TM680 PCBA"/>
    <n v="105"/>
    <n v="26"/>
    <n v="79"/>
    <n v="0"/>
    <n v="5458.7"/>
    <m/>
    <x v="4"/>
    <d v="2026-04-13T00:00:00"/>
    <s v="ZKSID2627-0040"/>
    <n v="141926.19999999998"/>
    <n v="0"/>
    <x v="262"/>
    <n v="0"/>
    <n v="0"/>
    <n v="0"/>
    <x v="1"/>
    <s v="DELIVERED"/>
    <n v="141926.19999999998"/>
    <s v="LINE_02"/>
    <s v="YES"/>
    <s v="YES"/>
    <s v="NO"/>
    <s v="NO"/>
    <s v="NO"/>
    <s v="YES"/>
    <s v="NO"/>
  </r>
  <r>
    <s v="PO3332"/>
    <d v="2026-03-25T00:00:00"/>
    <x v="0"/>
    <d v="2026-04-01T00:00:00"/>
    <e v="#REF!"/>
    <s v="DELIVERED"/>
    <s v="Private"/>
    <e v="#REF!"/>
    <e v="#REF!"/>
    <n v="1"/>
    <s v="JW"/>
    <s v="NEW"/>
    <s v="ZPJ252601646"/>
    <n v="0"/>
    <n v="3"/>
    <s v="SERVICE"/>
    <n v="26200037"/>
    <s v="DOMESTIC"/>
    <s v="AI-TECH"/>
    <x v="62"/>
    <x v="7"/>
    <s v="PCB ASSEMBLY SUPPORT FOR TM680 PCBA"/>
    <n v="79"/>
    <n v="11"/>
    <n v="68"/>
    <n v="0"/>
    <n v="5458.7"/>
    <m/>
    <x v="4"/>
    <d v="2026-04-15T00:00:00"/>
    <s v="ZKSID2627-0045"/>
    <n v="60045.7"/>
    <n v="0"/>
    <x v="263"/>
    <n v="0"/>
    <n v="0"/>
    <n v="0"/>
    <x v="1"/>
    <s v="DELIVERED"/>
    <n v="60045.7"/>
    <s v="LINE_02"/>
    <s v="YES"/>
    <s v="YES"/>
    <s v="NO"/>
    <s v="NO"/>
    <s v="NO"/>
    <s v="YES"/>
    <s v="NO"/>
  </r>
  <r>
    <s v="PO3332"/>
    <d v="2026-03-25T00:00:00"/>
    <x v="0"/>
    <d v="2026-04-01T00:00:00"/>
    <e v="#REF!"/>
    <s v="DELIVERED"/>
    <s v="Private"/>
    <e v="#REF!"/>
    <e v="#REF!"/>
    <n v="1"/>
    <s v="JW"/>
    <s v="NEW"/>
    <s v="ZPJ252601646"/>
    <n v="0"/>
    <n v="3"/>
    <s v="SERVICE"/>
    <n v="26200037"/>
    <s v="DOMESTIC"/>
    <s v="AI-TECH"/>
    <x v="62"/>
    <x v="7"/>
    <s v="PCB ASSEMBLY SUPPORT FOR TM680 PCBA"/>
    <n v="68"/>
    <n v="13"/>
    <n v="55"/>
    <n v="0"/>
    <n v="5458.7"/>
    <m/>
    <x v="4"/>
    <d v="2026-04-27T00:00:00"/>
    <s v="ZKSID2627-0091"/>
    <n v="70963.099999999991"/>
    <n v="0"/>
    <x v="264"/>
    <n v="0"/>
    <n v="0"/>
    <n v="0"/>
    <x v="1"/>
    <s v="DELIVERED"/>
    <n v="70963.099999999991"/>
    <s v="LINE_02"/>
    <s v="YES"/>
    <s v="YES"/>
    <s v="NO"/>
    <s v="NO"/>
    <s v="NO"/>
    <s v="YES"/>
    <s v="NO"/>
  </r>
  <r>
    <s v="PO3332"/>
    <d v="2026-03-25T00:00:00"/>
    <x v="0"/>
    <d v="2026-04-01T00:00:00"/>
    <e v="#REF!"/>
    <s v="DELIVERED"/>
    <s v="Private"/>
    <e v="#REF!"/>
    <e v="#REF!"/>
    <n v="1"/>
    <s v="JW"/>
    <s v="NEW"/>
    <s v="ZPJ252601646"/>
    <n v="0"/>
    <n v="3"/>
    <s v="SERVICE"/>
    <n v="26200037"/>
    <s v="DOMESTIC"/>
    <s v="AI-TECH"/>
    <x v="62"/>
    <x v="7"/>
    <s v="PCB ASSEMBLY SUPPORT FOR TM680 PCBA"/>
    <n v="55"/>
    <n v="20"/>
    <n v="35"/>
    <n v="0"/>
    <n v="5458.7"/>
    <m/>
    <x v="2"/>
    <d v="2026-06-03T00:00:00"/>
    <s v="ZKSID2627-0237"/>
    <n v="109174"/>
    <n v="0"/>
    <x v="265"/>
    <n v="0"/>
    <n v="0"/>
    <n v="0"/>
    <x v="1"/>
    <s v="DELIVERED"/>
    <n v="109174"/>
    <s v="LINE_02"/>
    <s v="YES"/>
    <s v="YES"/>
    <s v="NO"/>
    <s v="NO"/>
    <s v="NO"/>
    <s v="YES"/>
    <s v="NO"/>
  </r>
  <r>
    <s v="PO3332"/>
    <d v="2026-03-25T00:00:00"/>
    <x v="0"/>
    <d v="2026-04-01T00:00:00"/>
    <e v="#REF!"/>
    <s v="DELIVERED"/>
    <s v="Private"/>
    <e v="#REF!"/>
    <e v="#REF!"/>
    <n v="1"/>
    <s v="JW"/>
    <s v="NEW"/>
    <s v="ZPJ252601646"/>
    <n v="0"/>
    <n v="3"/>
    <s v="SERVICE"/>
    <n v="26200037"/>
    <s v="DOMESTIC"/>
    <s v="AI-TECH"/>
    <x v="62"/>
    <x v="7"/>
    <s v="PCB ASSEMBLY SUPPORT FOR TM680 PCBA"/>
    <n v="35"/>
    <n v="20"/>
    <n v="15"/>
    <n v="0"/>
    <n v="5458.7"/>
    <m/>
    <x v="2"/>
    <d v="2026-06-03T00:00:00"/>
    <s v="ZKSID2627-0242"/>
    <n v="109174"/>
    <n v="0"/>
    <x v="265"/>
    <n v="0"/>
    <n v="0"/>
    <n v="0"/>
    <x v="1"/>
    <s v="DELIVERED"/>
    <n v="109174"/>
    <s v="LINE_02"/>
    <s v="YES"/>
    <s v="YES"/>
    <s v="NO"/>
    <s v="NO"/>
    <s v="NO"/>
    <s v="YES"/>
    <s v="NO"/>
  </r>
  <r>
    <s v="PO3332"/>
    <d v="2026-03-25T00:00:00"/>
    <x v="0"/>
    <d v="2026-04-01T00:00:00"/>
    <e v="#REF!"/>
    <s v="DELIVERED"/>
    <s v="Private"/>
    <e v="#REF!"/>
    <e v="#REF!"/>
    <n v="1"/>
    <s v="JW"/>
    <s v="NEW"/>
    <s v="ZPJ252601646"/>
    <n v="0"/>
    <n v="3"/>
    <s v="SERVICE"/>
    <n v="26200037"/>
    <s v="DOMESTIC"/>
    <s v="AI-TECH"/>
    <x v="62"/>
    <x v="7"/>
    <s v="PCB ASSEMBLY SUPPORT FOR TM680 PCBA"/>
    <n v="15"/>
    <n v="15"/>
    <n v="0"/>
    <n v="0"/>
    <n v="5458.7"/>
    <m/>
    <x v="2"/>
    <d v="2026-06-11T00:00:00"/>
    <s v="ZKSID2627-0262"/>
    <n v="81880.5"/>
    <n v="0"/>
    <x v="266"/>
    <n v="0"/>
    <n v="0"/>
    <n v="0"/>
    <x v="1"/>
    <s v="DELIVERED"/>
    <n v="81880.5"/>
    <s v="LINE_02"/>
    <s v="YES"/>
    <s v="YES"/>
    <s v="NO"/>
    <s v="NO"/>
    <s v="NO"/>
    <s v="YES"/>
    <s v="NO"/>
  </r>
  <r>
    <s v="PO3332"/>
    <d v="2026-03-25T00:00:00"/>
    <x v="0"/>
    <d v="2026-04-01T00:00:00"/>
    <e v="#REF!"/>
    <s v="DELIVERED"/>
    <s v="Private"/>
    <e v="#REF!"/>
    <e v="#REF!"/>
    <n v="1"/>
    <s v="OTHERS"/>
    <s v="NEW"/>
    <s v="ZPJ252601646"/>
    <n v="0"/>
    <n v="3"/>
    <s v="SERVICE"/>
    <n v="26200037"/>
    <s v="DOMESTIC"/>
    <s v="AI-TECH"/>
    <x v="62"/>
    <x v="7"/>
    <s v="SETUP CHARGES "/>
    <n v="1"/>
    <n v="1"/>
    <n v="0"/>
    <n v="0"/>
    <n v="4000"/>
    <m/>
    <x v="4"/>
    <d v="2026-04-13T00:00:00"/>
    <s v="ZKSID2627-0040"/>
    <n v="4000"/>
    <n v="0"/>
    <x v="122"/>
    <n v="0"/>
    <n v="0"/>
    <n v="0"/>
    <x v="1"/>
    <s v="DELIVERED"/>
    <n v="4000"/>
    <s v="OTHERS"/>
    <s v="N/A"/>
    <s v="N/A"/>
    <s v="N/A"/>
    <s v="N/A"/>
    <s v="N/A"/>
    <s v="N/A"/>
    <s v="N/A"/>
  </r>
  <r>
    <s v="PO3332"/>
    <d v="2026-03-25T00:00:00"/>
    <x v="0"/>
    <d v="2026-04-01T00:00:00"/>
    <e v="#REF!"/>
    <s v="DELIVERED"/>
    <s v="Private"/>
    <e v="#REF!"/>
    <e v="#REF!"/>
    <n v="1"/>
    <s v="OTHERS"/>
    <s v="NEW"/>
    <s v="ZPJ252601646"/>
    <n v="0"/>
    <n v="3"/>
    <s v="SERVICE"/>
    <n v="26200037"/>
    <s v="DOMESTIC"/>
    <s v="AI-TECH"/>
    <x v="62"/>
    <x v="7"/>
    <s v="PROGRAMMING CHARHES"/>
    <n v="1"/>
    <n v="1"/>
    <n v="0"/>
    <n v="0"/>
    <n v="1200"/>
    <m/>
    <x v="4"/>
    <d v="2026-04-13T00:00:00"/>
    <s v="ZKSID2627-0040"/>
    <n v="1200"/>
    <n v="0"/>
    <x v="242"/>
    <n v="0"/>
    <n v="0"/>
    <n v="0"/>
    <x v="1"/>
    <s v="DELIVERED"/>
    <n v="1200"/>
    <s v="OTHERS"/>
    <s v="N/A"/>
    <s v="N/A"/>
    <s v="N/A"/>
    <s v="N/A"/>
    <s v="N/A"/>
    <s v="N/A"/>
    <s v="N/A"/>
  </r>
  <r>
    <n v="4700963168"/>
    <d v="2026-03-26T00:00:00"/>
    <x v="0"/>
    <d v="2026-04-23T00:00:00"/>
    <e v="#REF!"/>
    <s v="DELIVERED"/>
    <s v="Private"/>
    <e v="#REF!"/>
    <e v="#REF!"/>
    <n v="4"/>
    <s v="TK"/>
    <s v="REPEAT"/>
    <s v="ZPJ252601650"/>
    <n v="0"/>
    <n v="3"/>
    <s v="ZFG00002877"/>
    <n v="26200095"/>
    <s v="DOMESTIC"/>
    <s v="LAM"/>
    <x v="64"/>
    <x v="0"/>
    <s v="810-C21833-001 REV A PCBA"/>
    <n v="5"/>
    <n v="5"/>
    <n v="0"/>
    <n v="0"/>
    <n v="30454"/>
    <m/>
    <x v="4"/>
    <d v="2026-04-27T00:00:00"/>
    <s v="ZKSID2627-0086"/>
    <n v="152270"/>
    <n v="0"/>
    <x v="267"/>
    <n v="0"/>
    <n v="0"/>
    <n v="0"/>
    <x v="1"/>
    <s v="DELIVERED"/>
    <n v="152270"/>
    <s v="LINE_01"/>
    <m/>
    <m/>
    <m/>
    <m/>
    <m/>
    <m/>
    <m/>
  </r>
  <r>
    <n v="4300036262"/>
    <d v="2026-03-24T00:00:00"/>
    <x v="0"/>
    <d v="2026-08-26T00:00:00"/>
    <e v="#REF!"/>
    <e v="#REF!"/>
    <s v="Public"/>
    <e v="#REF!"/>
    <e v="#REF!"/>
    <n v="22"/>
    <s v="COMP/ASSY"/>
    <s v="REPEAT"/>
    <s v="ZPSU252600357"/>
    <n v="0"/>
    <n v="3"/>
    <m/>
    <m/>
    <s v="DOMESTIC"/>
    <s v="BEL"/>
    <x v="1"/>
    <x v="1"/>
    <s v="110006134711 BB2 CARD(SINGLE CH)-ASSY-2"/>
    <n v="4"/>
    <m/>
    <n v="4"/>
    <n v="4"/>
    <n v="122740"/>
    <m/>
    <x v="0"/>
    <m/>
    <m/>
    <n v="0"/>
    <n v="0"/>
    <x v="0"/>
    <n v="490960"/>
    <n v="0"/>
    <n v="490960"/>
    <x v="0"/>
    <m/>
    <n v="490960"/>
    <m/>
    <m/>
    <m/>
    <m/>
    <m/>
    <m/>
    <m/>
    <m/>
  </r>
  <r>
    <n v="4000612384"/>
    <d v="2026-03-24T00:00:00"/>
    <x v="0"/>
    <d v="2026-05-19T00:00:00"/>
    <e v="#REF!"/>
    <s v="DELIVERED"/>
    <s v="Public"/>
    <e v="#REF!"/>
    <e v="#REF!"/>
    <n v="8"/>
    <s v="CH"/>
    <s v="NEW"/>
    <s v="ZPSU252600358"/>
    <n v="0"/>
    <n v="3"/>
    <s v="ZFG00003067"/>
    <n v="26100101"/>
    <s v="DOMESTIC"/>
    <s v="BEL"/>
    <x v="5"/>
    <x v="1"/>
    <s v="170001074121 Micro-D FEMALE CRIMPED WIRE"/>
    <n v="50"/>
    <n v="50"/>
    <n v="0"/>
    <n v="0"/>
    <n v="443"/>
    <m/>
    <x v="1"/>
    <d v="2026-05-22T00:00:00"/>
    <s v="ZBSID2627-0164"/>
    <n v="22150"/>
    <n v="0"/>
    <x v="268"/>
    <n v="0"/>
    <n v="0"/>
    <n v="0"/>
    <x v="1"/>
    <s v="DELIVERED"/>
    <n v="22150"/>
    <s v="CH"/>
    <m/>
    <m/>
    <m/>
    <m/>
    <m/>
    <m/>
    <m/>
  </r>
  <r>
    <n v="4000612384"/>
    <d v="2026-03-24T00:00:00"/>
    <x v="0"/>
    <d v="2026-05-19T00:00:00"/>
    <e v="#REF!"/>
    <s v="DELIVERED"/>
    <s v="Public"/>
    <e v="#REF!"/>
    <e v="#REF!"/>
    <n v="8"/>
    <s v="CH"/>
    <s v="NEW"/>
    <s v="ZPSU252600359"/>
    <n v="0"/>
    <n v="3"/>
    <s v="ZFG00003068"/>
    <n v="26100101"/>
    <s v="DOMESTIC"/>
    <s v="BEL"/>
    <x v="5"/>
    <x v="1"/>
    <s v="170001080038 MultiCat Male Crimped Wire"/>
    <n v="25"/>
    <n v="24"/>
    <n v="1"/>
    <n v="0"/>
    <n v="697"/>
    <m/>
    <x v="1"/>
    <d v="2026-05-22T00:00:00"/>
    <s v="ZBSID2627-0165"/>
    <n v="16728"/>
    <n v="0"/>
    <x v="269"/>
    <n v="0"/>
    <n v="0"/>
    <n v="0"/>
    <x v="1"/>
    <s v="DELIVERED"/>
    <n v="16728"/>
    <s v="CH"/>
    <m/>
    <m/>
    <m/>
    <m/>
    <m/>
    <m/>
    <m/>
  </r>
  <r>
    <n v="4000612384"/>
    <d v="2026-03-24T00:00:00"/>
    <x v="0"/>
    <d v="2026-05-19T00:00:00"/>
    <e v="#REF!"/>
    <e v="#REF!"/>
    <s v="Public"/>
    <e v="#REF!"/>
    <e v="#REF!"/>
    <n v="8"/>
    <s v="CH"/>
    <s v="NEW"/>
    <s v="ZPSU252600359"/>
    <n v="0"/>
    <n v="3"/>
    <s v="ZFG00003068"/>
    <n v="26100101"/>
    <s v="DOMESTIC"/>
    <s v="BEL"/>
    <x v="5"/>
    <x v="1"/>
    <s v="170001080038 MultiCat Male Crimped Wire"/>
    <n v="1"/>
    <m/>
    <n v="1"/>
    <n v="1"/>
    <n v="697"/>
    <m/>
    <x v="0"/>
    <m/>
    <m/>
    <n v="0"/>
    <n v="0"/>
    <x v="0"/>
    <n v="697"/>
    <n v="0"/>
    <n v="697"/>
    <x v="0"/>
    <m/>
    <n v="697"/>
    <m/>
    <m/>
    <m/>
    <m/>
    <m/>
    <m/>
    <m/>
    <m/>
  </r>
  <r>
    <n v="4000612384"/>
    <d v="2026-03-24T00:00:00"/>
    <x v="0"/>
    <d v="2026-05-19T00:00:00"/>
    <e v="#REF!"/>
    <s v="DELIVERED"/>
    <s v="Public"/>
    <e v="#REF!"/>
    <e v="#REF!"/>
    <n v="8"/>
    <s v="CH"/>
    <s v="NEW"/>
    <s v="ZPSU252600360"/>
    <n v="0"/>
    <n v="3"/>
    <s v="ZFG00003069"/>
    <n v="26100101"/>
    <s v="DOMESTIC"/>
    <s v="BEL"/>
    <x v="5"/>
    <x v="1"/>
    <s v="170001080135 MultiCat Female Crimped Wire"/>
    <n v="25"/>
    <n v="25"/>
    <n v="0"/>
    <n v="0"/>
    <n v="769"/>
    <m/>
    <x v="1"/>
    <d v="2026-05-22T00:00:00"/>
    <s v="ZBSID2627-0166"/>
    <n v="19225"/>
    <n v="0"/>
    <x v="270"/>
    <n v="0"/>
    <n v="0"/>
    <n v="0"/>
    <x v="1"/>
    <s v="DELIVERED"/>
    <n v="19225"/>
    <s v="CH"/>
    <m/>
    <m/>
    <m/>
    <m/>
    <m/>
    <m/>
    <m/>
  </r>
  <r>
    <s v="SB2500232"/>
    <d v="2026-03-27T00:00:00"/>
    <x v="0"/>
    <d v="2026-04-08T00:00:00"/>
    <e v="#REF!"/>
    <s v="DELIVERED"/>
    <s v="Private"/>
    <e v="#REF!"/>
    <e v="#REF!"/>
    <n v="1.8"/>
    <s v="JW"/>
    <s v="REPEAT"/>
    <s v="ZPJ252601652"/>
    <n v="0"/>
    <n v="3"/>
    <s v="SERVICE"/>
    <n v="26200092"/>
    <s v="DOMESTIC"/>
    <s v="TONBO"/>
    <x v="75"/>
    <x v="0"/>
    <s v="PCB ASSEMBLY SUPPORT FOR 10040451071"/>
    <n v="15"/>
    <n v="8"/>
    <n v="7"/>
    <n v="0"/>
    <n v="7430"/>
    <m/>
    <x v="4"/>
    <d v="2026-04-25T00:00:00"/>
    <s v="ZKSID2627-0078"/>
    <n v="59440"/>
    <n v="0"/>
    <x v="271"/>
    <n v="0"/>
    <n v="0"/>
    <n v="0"/>
    <x v="1"/>
    <s v="DELIVERED"/>
    <n v="59440"/>
    <s v="LINE_01"/>
    <m/>
    <m/>
    <m/>
    <m/>
    <m/>
    <m/>
    <m/>
  </r>
  <r>
    <s v="SB2500232"/>
    <d v="2026-03-27T00:00:00"/>
    <x v="0"/>
    <d v="2026-04-08T00:00:00"/>
    <e v="#REF!"/>
    <s v="DELIVERED"/>
    <s v="Private"/>
    <e v="#REF!"/>
    <e v="#REF!"/>
    <n v="1.8"/>
    <s v="JW"/>
    <s v="REPEAT"/>
    <s v="ZPJ252601652"/>
    <n v="0"/>
    <n v="3"/>
    <s v="SERVICE"/>
    <n v="26200092"/>
    <s v="DOMESTIC"/>
    <s v="TONBO"/>
    <x v="75"/>
    <x v="0"/>
    <s v="PCB ASSEMBLY SUPPORT FOR 10040451071"/>
    <n v="7"/>
    <n v="6"/>
    <n v="1"/>
    <n v="0"/>
    <n v="7430"/>
    <m/>
    <x v="4"/>
    <d v="2026-04-30T00:00:00"/>
    <s v="ZKSID2627-0109"/>
    <n v="44580"/>
    <n v="0"/>
    <x v="272"/>
    <n v="0"/>
    <n v="0"/>
    <n v="0"/>
    <x v="1"/>
    <s v="DELIVERED"/>
    <n v="44580"/>
    <s v="LINE_01"/>
    <m/>
    <m/>
    <m/>
    <m/>
    <m/>
    <m/>
    <m/>
  </r>
  <r>
    <s v="SB2500232"/>
    <d v="2026-03-27T00:00:00"/>
    <x v="0"/>
    <d v="2026-04-08T00:00:00"/>
    <e v="#REF!"/>
    <s v="DELIVERED"/>
    <s v="Private"/>
    <e v="#REF!"/>
    <e v="#REF!"/>
    <n v="1.8"/>
    <s v="JW"/>
    <s v="REPEAT"/>
    <s v="ZPJ252601652"/>
    <n v="0"/>
    <n v="3"/>
    <s v="SERVICE"/>
    <n v="26200092"/>
    <s v="DOMESTIC"/>
    <s v="TONBO"/>
    <x v="75"/>
    <x v="0"/>
    <s v="PCB ASSEMBLY SUPPORT FOR 10040451071"/>
    <n v="1"/>
    <n v="1"/>
    <n v="0"/>
    <n v="0"/>
    <n v="7430"/>
    <m/>
    <x v="1"/>
    <d v="2026-05-05T00:00:00"/>
    <s v="ZKSID2627-0124"/>
    <n v="7430"/>
    <n v="0"/>
    <x v="273"/>
    <n v="0"/>
    <n v="0"/>
    <n v="0"/>
    <x v="1"/>
    <s v="DELIVERED"/>
    <n v="7430"/>
    <s v="LINE_01"/>
    <m/>
    <m/>
    <m/>
    <m/>
    <m/>
    <m/>
    <m/>
  </r>
  <r>
    <n v="4516491376"/>
    <d v="2026-03-27T00:00:00"/>
    <x v="0"/>
    <d v="2026-04-16T00:00:00"/>
    <e v="#REF!"/>
    <s v="DELIVERED"/>
    <s v="Private"/>
    <e v="#REF!"/>
    <e v="#REF!"/>
    <n v="3"/>
    <s v="TK"/>
    <s v="NEW"/>
    <s v="ZPJ252601653"/>
    <n v="1"/>
    <n v="1"/>
    <s v="ZFG00002888"/>
    <n v="26100052"/>
    <s v="DOMESTIC"/>
    <s v="TI"/>
    <x v="35"/>
    <x v="4"/>
    <s v="RF-MUX_PCBA"/>
    <n v="3"/>
    <n v="3"/>
    <n v="0"/>
    <n v="0"/>
    <n v="44690.33"/>
    <m/>
    <x v="4"/>
    <d v="2026-04-27T00:00:00"/>
    <s v="ZBSID2627-0090"/>
    <n v="134070.99"/>
    <n v="0"/>
    <x v="274"/>
    <n v="0"/>
    <n v="0"/>
    <n v="0"/>
    <x v="1"/>
    <s v="DELIVERED"/>
    <n v="134070.99"/>
    <s v="LINE_01"/>
    <m/>
    <m/>
    <m/>
    <m/>
    <m/>
    <m/>
    <m/>
  </r>
  <r>
    <n v="4516496200"/>
    <d v="2026-04-10T00:00:00"/>
    <x v="0"/>
    <d v="2026-04-17T00:00:00"/>
    <e v="#REF!"/>
    <s v="DELIVERED"/>
    <s v="Private"/>
    <e v="#REF!"/>
    <e v="#REF!"/>
    <n v="2"/>
    <s v="COMP"/>
    <s v="NEW"/>
    <s v="ZPJ252601653"/>
    <n v="1"/>
    <n v="1"/>
    <s v="SERVICE"/>
    <n v="26100053"/>
    <s v="DOMESTIC"/>
    <s v="TI"/>
    <x v="35"/>
    <x v="4"/>
    <s v="DELTA COST FOR RF-MUX_PCBA"/>
    <n v="1"/>
    <n v="1"/>
    <n v="0"/>
    <n v="0"/>
    <n v="14769"/>
    <m/>
    <x v="4"/>
    <d v="2026-04-27T00:00:00"/>
    <s v="ZBSID2627-0088"/>
    <n v="14769"/>
    <n v="0"/>
    <x v="275"/>
    <n v="0"/>
    <n v="0"/>
    <n v="0"/>
    <x v="1"/>
    <s v="DELIVERED"/>
    <n v="14769"/>
    <s v="LINE_01"/>
    <m/>
    <m/>
    <m/>
    <m/>
    <m/>
    <m/>
    <m/>
  </r>
  <r>
    <n v="4700965169"/>
    <d v="2026-03-27T00:00:00"/>
    <x v="0"/>
    <d v="2026-04-24T00:00:00"/>
    <e v="#REF!"/>
    <s v="DELIVERED"/>
    <s v="Private"/>
    <e v="#REF!"/>
    <e v="#REF!"/>
    <n v="4"/>
    <s v="TK"/>
    <s v="NEW"/>
    <s v="ZPJ252601654"/>
    <n v="0"/>
    <n v="3"/>
    <s v="ZFG00002889"/>
    <n v="26200097"/>
    <s v="DOMESTIC"/>
    <s v="LAM"/>
    <x v="64"/>
    <x v="0"/>
    <s v="810-C07472-001 - 3A"/>
    <n v="15"/>
    <n v="15"/>
    <n v="0"/>
    <n v="0"/>
    <n v="14185.5"/>
    <m/>
    <x v="4"/>
    <d v="2026-04-27T00:00:00"/>
    <s v="ZKSID2627-0094"/>
    <n v="212782.5"/>
    <n v="0"/>
    <x v="276"/>
    <n v="0"/>
    <n v="0"/>
    <n v="0"/>
    <x v="1"/>
    <s v="DELIVERED"/>
    <n v="212782.5"/>
    <s v="LINE_01"/>
    <m/>
    <m/>
    <m/>
    <m/>
    <m/>
    <m/>
    <m/>
  </r>
  <r>
    <n v="4700965169"/>
    <d v="2026-03-27T00:00:00"/>
    <x v="0"/>
    <d v="2026-04-24T00:00:00"/>
    <e v="#REF!"/>
    <s v="DELIVERED"/>
    <s v="Private"/>
    <e v="#REF!"/>
    <e v="#REF!"/>
    <n v="4"/>
    <s v="TK"/>
    <s v="NEW"/>
    <s v="ZPJ252601656"/>
    <n v="0"/>
    <n v="3"/>
    <s v="ZFG00002890"/>
    <n v="26200097"/>
    <s v="DOMESTIC"/>
    <s v="LAM"/>
    <x v="64"/>
    <x v="0"/>
    <s v="810-C07472-001 - 5A"/>
    <n v="5"/>
    <n v="5"/>
    <n v="0"/>
    <n v="0"/>
    <n v="14552.5"/>
    <m/>
    <x v="4"/>
    <d v="2026-04-27T00:00:00"/>
    <s v="ZKSID2627-0094"/>
    <n v="72762.5"/>
    <n v="0"/>
    <x v="277"/>
    <n v="0"/>
    <n v="0"/>
    <n v="0"/>
    <x v="1"/>
    <s v="DELIVERED"/>
    <n v="72762.5"/>
    <s v="LINE_01"/>
    <m/>
    <m/>
    <m/>
    <m/>
    <m/>
    <m/>
    <m/>
  </r>
  <r>
    <n v="4700965169"/>
    <d v="2026-03-27T00:00:00"/>
    <x v="0"/>
    <d v="2026-04-24T00:00:00"/>
    <e v="#REF!"/>
    <s v="DELIVERED"/>
    <s v="Private"/>
    <e v="#REF!"/>
    <e v="#REF!"/>
    <n v="4"/>
    <s v="OTHERS"/>
    <s v="NEW"/>
    <s v="ZPJ252601654"/>
    <n v="0"/>
    <n v="3"/>
    <s v="SERVICE"/>
    <n v="26200097"/>
    <s v="DOMESTIC"/>
    <s v="LAM"/>
    <x v="64"/>
    <x v="0"/>
    <s v="NRE CHARGES FOR 810-C07472-001"/>
    <n v="1"/>
    <n v="1"/>
    <n v="0"/>
    <n v="0"/>
    <n v="20300"/>
    <m/>
    <x v="4"/>
    <d v="2026-04-27T00:00:00"/>
    <s v="ZKSID2627-0094"/>
    <n v="20300"/>
    <n v="0"/>
    <x v="278"/>
    <n v="0"/>
    <n v="0"/>
    <n v="0"/>
    <x v="1"/>
    <s v="DELIVERED"/>
    <n v="20300"/>
    <s v="OTHERS"/>
    <m/>
    <m/>
    <m/>
    <m/>
    <m/>
    <m/>
    <m/>
  </r>
  <r>
    <s v="SB2500232"/>
    <d v="2026-03-27T00:00:00"/>
    <x v="0"/>
    <d v="2026-04-08T00:00:00"/>
    <e v="#REF!"/>
    <s v="DELIVERED"/>
    <s v="Private"/>
    <e v="#REF!"/>
    <e v="#REF!"/>
    <n v="1.8"/>
    <s v="JW"/>
    <s v="REPEAT"/>
    <s v="ZPJ252601655"/>
    <n v="0"/>
    <n v="3"/>
    <s v="SERVICE"/>
    <n v="26200092"/>
    <s v="DOMESTIC"/>
    <s v="TONBO"/>
    <x v="75"/>
    <x v="0"/>
    <s v="PCB ASSEMBLY SUPPORT FOR 10040442071"/>
    <n v="15"/>
    <n v="12"/>
    <n v="3"/>
    <n v="0"/>
    <n v="10933.33"/>
    <m/>
    <x v="4"/>
    <d v="2026-04-30T00:00:00"/>
    <s v="ZKSID2627-0112"/>
    <n v="131199.96"/>
    <n v="0"/>
    <x v="279"/>
    <n v="0"/>
    <n v="0"/>
    <n v="0"/>
    <x v="1"/>
    <s v="DELIVERED"/>
    <n v="131199.96"/>
    <s v="LINE_01"/>
    <m/>
    <m/>
    <m/>
    <m/>
    <m/>
    <m/>
    <m/>
  </r>
  <r>
    <s v="SB2500232"/>
    <d v="2026-03-27T00:00:00"/>
    <x v="0"/>
    <d v="2026-04-08T00:00:00"/>
    <e v="#REF!"/>
    <s v="DELIVERED"/>
    <s v="Private"/>
    <e v="#REF!"/>
    <e v="#REF!"/>
    <n v="1.8"/>
    <s v="JW"/>
    <s v="REPEAT"/>
    <s v="ZPJ252601655"/>
    <n v="0"/>
    <n v="3"/>
    <s v="SERVICE"/>
    <n v="26200092"/>
    <s v="DOMESTIC"/>
    <s v="TONBO"/>
    <x v="75"/>
    <x v="0"/>
    <s v="PCB ASSEMBLY SUPPORT FOR 10040442071"/>
    <n v="3"/>
    <n v="3"/>
    <n v="0"/>
    <n v="0"/>
    <n v="10933.33"/>
    <m/>
    <x v="1"/>
    <d v="2026-05-05T00:00:00"/>
    <s v="ZKSID2627-0123"/>
    <n v="32799.99"/>
    <n v="0"/>
    <x v="280"/>
    <n v="0"/>
    <n v="0"/>
    <n v="0"/>
    <x v="1"/>
    <s v="DELIVERED"/>
    <n v="32799.99"/>
    <s v="LINE_01"/>
    <m/>
    <m/>
    <m/>
    <m/>
    <m/>
    <m/>
    <m/>
  </r>
  <r>
    <s v="YET TO RECEIVE"/>
    <d v="2026-03-27T00:00:00"/>
    <x v="0"/>
    <d v="2026-04-24T00:00:00"/>
    <e v="#REF!"/>
    <e v="#REF!"/>
    <s v="Private"/>
    <e v="#REF!"/>
    <e v="#REF!"/>
    <n v="4"/>
    <s v="COMP"/>
    <s v="NEW"/>
    <s v="ZPJ252601661"/>
    <n v="0"/>
    <n v="3"/>
    <m/>
    <m/>
    <s v="DOMESTIC"/>
    <s v="KARL STORZ"/>
    <x v="76"/>
    <x v="2"/>
    <s v="COMPONENT PROCUREMENT FOR FPGA BOARD"/>
    <n v="10"/>
    <m/>
    <n v="10"/>
    <n v="10"/>
    <n v="30918.7"/>
    <m/>
    <x v="0"/>
    <m/>
    <m/>
    <n v="0"/>
    <n v="0"/>
    <x v="0"/>
    <n v="309187"/>
    <n v="0"/>
    <n v="309187"/>
    <x v="0"/>
    <s v="Amar - Yet to share PO"/>
    <n v="309187"/>
    <m/>
    <m/>
    <m/>
    <m/>
    <m/>
    <m/>
    <m/>
    <m/>
  </r>
  <r>
    <n v="1102500198"/>
    <d v="2026-03-27T00:00:00"/>
    <x v="0"/>
    <d v="2026-04-06T00:00:00"/>
    <e v="#REF!"/>
    <s v="DELIVERED"/>
    <s v="Private"/>
    <e v="#REF!"/>
    <e v="#REF!"/>
    <n v="1.5"/>
    <s v="JW"/>
    <s v="REPEAT"/>
    <s v="ZPJ252601662"/>
    <n v="1"/>
    <n v="1"/>
    <s v="SERVICE"/>
    <n v="26200079"/>
    <s v="DOMESTIC"/>
    <s v="TEJAS"/>
    <x v="17"/>
    <x v="6"/>
    <s v="PCB ASSEMBLY SUPPORT FOR 183-PCA000018#L"/>
    <n v="26"/>
    <n v="5"/>
    <n v="21"/>
    <n v="0"/>
    <n v="7237.69"/>
    <m/>
    <x v="4"/>
    <d v="2026-04-22T00:00:00"/>
    <s v="ZKSID2627-0066"/>
    <n v="36188.449999999997"/>
    <n v="0"/>
    <x v="281"/>
    <n v="0"/>
    <n v="0"/>
    <n v="0"/>
    <x v="1"/>
    <s v="DELIVERED"/>
    <n v="36188.449999999997"/>
    <s v="LINE_02"/>
    <m/>
    <m/>
    <m/>
    <m/>
    <m/>
    <m/>
    <m/>
  </r>
  <r>
    <n v="1102500198"/>
    <d v="2026-03-27T00:00:00"/>
    <x v="0"/>
    <d v="2026-04-06T00:00:00"/>
    <e v="#REF!"/>
    <s v="DELIVERED"/>
    <s v="Private"/>
    <e v="#REF!"/>
    <e v="#REF!"/>
    <n v="1.5"/>
    <s v="JW"/>
    <s v="REPEAT"/>
    <s v="ZPJ252601662"/>
    <n v="1"/>
    <n v="1"/>
    <s v="SERVICE"/>
    <n v="26200079"/>
    <s v="DOMESTIC"/>
    <s v="TEJAS"/>
    <x v="17"/>
    <x v="6"/>
    <s v="PCB ASSEMBLY SUPPORT FOR 183-PCA000018#L"/>
    <n v="21"/>
    <n v="20"/>
    <n v="1"/>
    <n v="0"/>
    <n v="7237.69"/>
    <m/>
    <x v="4"/>
    <d v="2026-04-24T00:00:00"/>
    <s v="ZKSID2627-0068"/>
    <n v="144753.79999999999"/>
    <n v="0"/>
    <x v="282"/>
    <n v="0"/>
    <n v="0"/>
    <n v="0"/>
    <x v="1"/>
    <s v="DELIVERED"/>
    <n v="144753.79999999999"/>
    <s v="LINE_02"/>
    <m/>
    <m/>
    <m/>
    <m/>
    <m/>
    <m/>
    <m/>
  </r>
  <r>
    <n v="1102500198"/>
    <d v="2026-03-27T00:00:00"/>
    <x v="0"/>
    <d v="2026-04-06T00:00:00"/>
    <e v="#REF!"/>
    <s v="DELIVERED"/>
    <s v="Private"/>
    <e v="#REF!"/>
    <e v="#REF!"/>
    <n v="1.5"/>
    <s v="JW"/>
    <s v="REPEAT"/>
    <s v="ZPJ252601662"/>
    <n v="1"/>
    <n v="1"/>
    <s v="SERVICE"/>
    <n v="26200079"/>
    <s v="DOMESTIC"/>
    <s v="TEJAS"/>
    <x v="17"/>
    <x v="6"/>
    <s v="PCB ASSEMBLY SUPPORT FOR 183-PCA000018#L"/>
    <n v="1"/>
    <n v="1"/>
    <n v="0"/>
    <n v="0"/>
    <n v="7237.69"/>
    <m/>
    <x v="4"/>
    <d v="2026-04-29T00:00:00"/>
    <s v="ZKSID2627-0102"/>
    <n v="7237.69"/>
    <n v="0"/>
    <x v="283"/>
    <n v="0"/>
    <n v="0"/>
    <n v="0"/>
    <x v="1"/>
    <s v="DELIVERED"/>
    <n v="7237.69"/>
    <s v="LINE_02"/>
    <m/>
    <m/>
    <m/>
    <m/>
    <m/>
    <m/>
    <m/>
  </r>
  <r>
    <n v="1162501975"/>
    <d v="2026-03-27T00:00:00"/>
    <x v="0"/>
    <d v="2026-04-06T00:00:00"/>
    <e v="#REF!"/>
    <s v="DELIVERED"/>
    <s v="Private"/>
    <e v="#REF!"/>
    <e v="#REF!"/>
    <n v="1.5"/>
    <s v="OTHERS"/>
    <s v="REPEAT"/>
    <s v="ZPJ252601662"/>
    <n v="1"/>
    <n v="1"/>
    <s v="SERVICE"/>
    <n v="26200080"/>
    <s v="DOMESTIC"/>
    <s v="TEJAS"/>
    <x v="17"/>
    <x v="6"/>
    <s v="NRE CHARGES FOR 183-PCA000018#L"/>
    <n v="1"/>
    <n v="1"/>
    <n v="0"/>
    <n v="0"/>
    <n v="7700"/>
    <m/>
    <x v="4"/>
    <d v="2026-04-22T00:00:00"/>
    <s v="ZKSID2627-0067"/>
    <n v="7700"/>
    <n v="0"/>
    <x v="284"/>
    <n v="0"/>
    <n v="0"/>
    <n v="0"/>
    <x v="1"/>
    <s v="DELIVERED"/>
    <n v="7700"/>
    <s v="OTHERS"/>
    <m/>
    <m/>
    <m/>
    <m/>
    <m/>
    <m/>
    <m/>
  </r>
  <r>
    <n v="4000613123"/>
    <d v="2026-03-27T00:00:00"/>
    <x v="0"/>
    <d v="2026-06-26T00:00:00"/>
    <e v="#REF!"/>
    <e v="#REF!"/>
    <s v="Public"/>
    <e v="#REF!"/>
    <e v="#REF!"/>
    <n v="10"/>
    <s v="TK"/>
    <s v="NEW"/>
    <s v="ZPSU252600362"/>
    <n v="0"/>
    <n v="3"/>
    <m/>
    <m/>
    <s v="DOMESTIC"/>
    <s v="BEL"/>
    <x v="5"/>
    <x v="1"/>
    <s v="170000293077 PCB ASSY(3112120200) 09"/>
    <n v="2"/>
    <m/>
    <n v="2"/>
    <n v="2"/>
    <n v="44190"/>
    <m/>
    <x v="0"/>
    <m/>
    <m/>
    <n v="0"/>
    <n v="0"/>
    <x v="0"/>
    <n v="88380"/>
    <n v="0"/>
    <n v="88380"/>
    <x v="0"/>
    <m/>
    <n v="88380"/>
    <m/>
    <m/>
    <m/>
    <m/>
    <m/>
    <m/>
    <m/>
    <m/>
  </r>
  <r>
    <n v="4520476049"/>
    <d v="2026-03-30T00:00:00"/>
    <x v="0"/>
    <d v="2026-04-06T00:00:00"/>
    <e v="#REF!"/>
    <e v="#REF!"/>
    <s v="Private"/>
    <e v="#REF!"/>
    <e v="#REF!"/>
    <n v="1"/>
    <s v="REWORK"/>
    <s v="NEW"/>
    <s v="ZPJ252601664"/>
    <n v="1"/>
    <n v="1"/>
    <m/>
    <m/>
    <s v="DOMESTIC"/>
    <s v="INFINEON"/>
    <x v="10"/>
    <x v="4"/>
    <s v="REWORK SUPPORT FOR MOD_PSE84S2_SOM_REWORK_U1"/>
    <n v="25"/>
    <m/>
    <n v="25"/>
    <n v="25"/>
    <n v="2148"/>
    <m/>
    <x v="0"/>
    <m/>
    <m/>
    <n v="0"/>
    <n v="0"/>
    <x v="0"/>
    <n v="53700"/>
    <n v="0"/>
    <n v="53700"/>
    <x v="0"/>
    <m/>
    <n v="53700"/>
    <m/>
    <m/>
    <m/>
    <m/>
    <m/>
    <m/>
    <m/>
    <m/>
  </r>
  <r>
    <n v="4516489312"/>
    <d v="2026-03-30T00:00:00"/>
    <x v="0"/>
    <d v="2026-04-14T00:00:00"/>
    <e v="#REF!"/>
    <s v="DELIVERED"/>
    <s v="Private"/>
    <e v="#REF!"/>
    <e v="#REF!"/>
    <n v="2.2000000000000002"/>
    <s v="FAB"/>
    <s v="NEW"/>
    <s v="ZPJ252601665"/>
    <n v="1"/>
    <n v="1"/>
    <s v="PCB-TPS54360CQDDAREVM-Rev"/>
    <n v="26100024"/>
    <s v="DOMESTIC"/>
    <s v="TI"/>
    <x v="35"/>
    <x v="4"/>
    <s v="ENCANTO_HC_DDA PCB"/>
    <n v="5"/>
    <n v="5"/>
    <n v="0"/>
    <n v="0"/>
    <n v="9620"/>
    <m/>
    <x v="4"/>
    <d v="2026-04-15T00:00:00"/>
    <s v="ZBSID2627-0050"/>
    <n v="48100"/>
    <n v="0"/>
    <x v="285"/>
    <n v="0"/>
    <n v="0"/>
    <n v="0"/>
    <x v="1"/>
    <s v="DELIVERED"/>
    <n v="48100"/>
    <s v="FAB"/>
    <s v="N/A"/>
    <s v="N/A"/>
    <s v="N/A"/>
    <s v="N/A"/>
    <s v="N/A"/>
    <s v="N/A"/>
    <s v="N/A"/>
  </r>
  <r>
    <n v="4516489312"/>
    <d v="2026-03-30T00:00:00"/>
    <x v="0"/>
    <d v="2026-04-14T00:00:00"/>
    <e v="#REF!"/>
    <s v="DELIVERED"/>
    <s v="Private"/>
    <e v="#REF!"/>
    <e v="#REF!"/>
    <n v="2.2000000000000002"/>
    <s v="FAB"/>
    <s v="NEW"/>
    <s v="ZPJ252601666"/>
    <n v="1"/>
    <n v="1"/>
    <s v="PCB-TPS54561CDPREVM-Rev-E1-BARE PCB"/>
    <n v="26100024"/>
    <s v="DOMESTIC"/>
    <s v="TI"/>
    <x v="35"/>
    <x v="4"/>
    <s v="ENCANTO_HC_DPR PCB"/>
    <n v="5"/>
    <n v="5"/>
    <n v="0"/>
    <n v="0"/>
    <n v="9620"/>
    <m/>
    <x v="4"/>
    <d v="2026-04-28T00:00:00"/>
    <s v="ZBSID2627-0103"/>
    <n v="48100"/>
    <n v="0"/>
    <x v="285"/>
    <n v="0"/>
    <n v="0"/>
    <n v="0"/>
    <x v="1"/>
    <s v="DELIVERED"/>
    <n v="48100"/>
    <s v="FAB"/>
    <m/>
    <m/>
    <m/>
    <m/>
    <m/>
    <m/>
    <m/>
  </r>
  <r>
    <s v="IN619000071977"/>
    <d v="2026-03-30T00:00:00"/>
    <x v="0"/>
    <d v="2026-04-03T00:00:00"/>
    <e v="#REF!"/>
    <s v="DELIVERED"/>
    <s v="Private"/>
    <e v="#REF!"/>
    <e v="#REF!"/>
    <n v="0.6"/>
    <s v="REWORK"/>
    <s v="NEW"/>
    <s v="ZPJ252601667"/>
    <n v="0"/>
    <n v="3"/>
    <s v="SERVICE"/>
    <n v="26100029"/>
    <s v="DOMESTIC"/>
    <s v="NXP"/>
    <x v="30"/>
    <x v="4"/>
    <s v="REWORK SUPPORT FOR RASPI BOARD"/>
    <n v="50"/>
    <n v="50"/>
    <n v="0"/>
    <n v="0"/>
    <n v="642"/>
    <m/>
    <x v="4"/>
    <d v="2026-04-17T00:00:00"/>
    <s v="ZBSID2627-0060"/>
    <n v="32100"/>
    <n v="0"/>
    <x v="286"/>
    <n v="0"/>
    <n v="0"/>
    <n v="0"/>
    <x v="1"/>
    <s v="DELIVERED"/>
    <n v="32100"/>
    <s v="OTHERS"/>
    <s v="N/A"/>
    <s v="N/A"/>
    <s v="N/A"/>
    <s v="N/A"/>
    <s v="N/A"/>
    <s v="N/A"/>
    <s v="N/A"/>
  </r>
  <r>
    <s v="IN619000071977"/>
    <d v="2026-03-30T00:00:00"/>
    <x v="0"/>
    <d v="2026-04-03T00:00:00"/>
    <e v="#REF!"/>
    <s v="DELIVERED"/>
    <s v="Private"/>
    <e v="#REF!"/>
    <e v="#REF!"/>
    <n v="0.6"/>
    <s v="REWORK"/>
    <s v="NEW"/>
    <s v="ZPJ252601667"/>
    <n v="0"/>
    <n v="3"/>
    <s v="SERVICE"/>
    <n v="26100029"/>
    <s v="DOMESTIC"/>
    <s v="NXP"/>
    <x v="30"/>
    <x v="4"/>
    <s v="RASPI BOARD -SHIPMENT CHARGE"/>
    <n v="1"/>
    <n v="1"/>
    <n v="0"/>
    <n v="0"/>
    <n v="3500"/>
    <m/>
    <x v="4"/>
    <d v="2026-04-17T00:00:00"/>
    <s v="ZBSID2627-0060"/>
    <n v="3500"/>
    <n v="0"/>
    <x v="287"/>
    <n v="0"/>
    <n v="0"/>
    <n v="0"/>
    <x v="1"/>
    <s v="DELIVERED"/>
    <n v="3500"/>
    <s v="OTHERS"/>
    <s v="N/A"/>
    <s v="N/A"/>
    <s v="N/A"/>
    <s v="N/A"/>
    <s v="N/A"/>
    <s v="N/A"/>
    <s v="N/A"/>
  </r>
  <r>
    <n v="4000611156"/>
    <d v="2026-03-31T00:00:00"/>
    <x v="0"/>
    <d v="2026-06-09T00:00:00"/>
    <e v="#REF!"/>
    <e v="#REF!"/>
    <s v="Public"/>
    <e v="#REF!"/>
    <e v="#REF!"/>
    <n v="10"/>
    <s v="TK"/>
    <s v="REPEAT"/>
    <s v="ZPSU262700001"/>
    <n v="0"/>
    <n v="3"/>
    <m/>
    <m/>
    <s v="DOMESTIC"/>
    <s v="BEL"/>
    <x v="66"/>
    <x v="1"/>
    <s v="113170023869 CONNECTOR I/O BOARD 10"/>
    <n v="8"/>
    <m/>
    <n v="8"/>
    <n v="8"/>
    <n v="12986"/>
    <m/>
    <x v="0"/>
    <m/>
    <m/>
    <n v="0"/>
    <n v="0"/>
    <x v="0"/>
    <n v="103888"/>
    <n v="0"/>
    <n v="103888"/>
    <x v="0"/>
    <m/>
    <n v="103888"/>
    <m/>
    <m/>
    <m/>
    <m/>
    <m/>
    <m/>
    <m/>
    <m/>
  </r>
  <r>
    <s v="YTR"/>
    <d v="2026-03-31T00:00:00"/>
    <x v="2"/>
    <d v="2026-04-07T00:00:00"/>
    <e v="#REF!"/>
    <e v="#REF!"/>
    <s v="Private"/>
    <e v="#REF!"/>
    <e v="#REF!"/>
    <n v="1"/>
    <s v="JW"/>
    <s v="NEW"/>
    <s v="ZPJ2526001171"/>
    <n v="0"/>
    <n v="3"/>
    <m/>
    <m/>
    <s v="DOMESTIC"/>
    <s v="ZETTAONE"/>
    <x v="0"/>
    <x v="0"/>
    <s v="PCB ASSEMBLY SUPPORT FOR ECU BOARD"/>
    <n v="5"/>
    <m/>
    <n v="5"/>
    <n v="5"/>
    <m/>
    <m/>
    <x v="0"/>
    <m/>
    <m/>
    <n v="0"/>
    <n v="0"/>
    <x v="0"/>
    <n v="0"/>
    <n v="0"/>
    <n v="0"/>
    <x v="6"/>
    <s v="Boards handoverd to Hardware Team For Testing"/>
    <n v="0"/>
    <s v="LINE_01"/>
    <s v="YES"/>
    <s v="NO"/>
    <s v="NO"/>
    <s v="NO"/>
    <s v="NO"/>
    <s v="NO"/>
    <s v="NO"/>
  </r>
  <r>
    <s v="A002297718"/>
    <d v="2026-04-02T00:00:00"/>
    <x v="0"/>
    <d v="2026-05-05T00:00:00"/>
    <e v="#REF!"/>
    <s v="DELIVERED"/>
    <s v="Private"/>
    <e v="#REF!"/>
    <e v="#REF!"/>
    <n v="3"/>
    <s v="COMP/ASSY"/>
    <s v="NEW"/>
    <s v="ZPJ262700002"/>
    <n v="0"/>
    <n v="3"/>
    <s v="ZFG00003004"/>
    <n v="26100079"/>
    <s v="DOMESTIC"/>
    <s v="HONEYWELL"/>
    <x v="42"/>
    <x v="3"/>
    <s v="ETERNA_MAIN BOARD_REV_C3_ASSY"/>
    <n v="42"/>
    <n v="42"/>
    <n v="0"/>
    <n v="0"/>
    <n v="5731.5"/>
    <m/>
    <x v="1"/>
    <d v="2026-05-06T00:00:00"/>
    <s v="ZBSID2627-0125"/>
    <n v="240723"/>
    <n v="0"/>
    <x v="288"/>
    <n v="0"/>
    <n v="0"/>
    <n v="0"/>
    <x v="1"/>
    <s v="DELIVERED"/>
    <n v="240723"/>
    <s v="LINE_01"/>
    <m/>
    <m/>
    <m/>
    <m/>
    <m/>
    <m/>
    <m/>
  </r>
  <r>
    <n v="1102600001"/>
    <d v="2026-04-02T00:00:00"/>
    <x v="0"/>
    <d v="2026-04-11T00:00:00"/>
    <e v="#REF!"/>
    <s v="DELIVERED"/>
    <s v="Private"/>
    <e v="#REF!"/>
    <e v="#REF!"/>
    <n v="1.4"/>
    <s v="JW"/>
    <s v="REPEAT"/>
    <s v="ZPJ262700004"/>
    <n v="1"/>
    <n v="1"/>
    <s v="SERVICE"/>
    <n v="26200072"/>
    <s v="DOMESTIC"/>
    <s v="TEJAS"/>
    <x v="17"/>
    <x v="6"/>
    <s v="PCB ASSEMBLY SUPPORT FOR 183-PCA000015#L"/>
    <n v="8"/>
    <n v="8"/>
    <n v="0"/>
    <n v="0"/>
    <n v="3950"/>
    <m/>
    <x v="4"/>
    <d v="2026-04-21T00:00:00"/>
    <s v="ZKSID2627-0059"/>
    <n v="31600"/>
    <n v="0"/>
    <x v="289"/>
    <n v="0"/>
    <n v="0"/>
    <n v="0"/>
    <x v="1"/>
    <s v="DELIVERED"/>
    <n v="31600"/>
    <s v="LINE_01"/>
    <m/>
    <m/>
    <m/>
    <m/>
    <m/>
    <m/>
    <m/>
  </r>
  <r>
    <n v="1102600001"/>
    <d v="2026-04-02T00:00:00"/>
    <x v="0"/>
    <d v="2026-04-11T00:00:00"/>
    <e v="#REF!"/>
    <s v="DELIVERED"/>
    <s v="Private"/>
    <e v="#REF!"/>
    <e v="#REF!"/>
    <n v="1.4"/>
    <s v="JW"/>
    <s v="REPEAT"/>
    <s v="ZPJ262700004"/>
    <n v="1"/>
    <n v="1"/>
    <s v="SERVICE"/>
    <n v="26200072"/>
    <s v="DOMESTIC"/>
    <s v="TEJAS"/>
    <x v="17"/>
    <x v="6"/>
    <s v="PCB ASSEMBLY SUPPORT FOR 183-PCA000015#L"/>
    <n v="2"/>
    <n v="2"/>
    <n v="0"/>
    <n v="0"/>
    <n v="3950"/>
    <m/>
    <x v="4"/>
    <d v="2026-04-21T00:00:00"/>
    <s v="ZKSID2627-0059"/>
    <n v="7900"/>
    <n v="0"/>
    <x v="290"/>
    <n v="0"/>
    <n v="0"/>
    <n v="0"/>
    <x v="1"/>
    <s v="DELIVERED"/>
    <n v="7900"/>
    <s v="LINE_01"/>
    <m/>
    <m/>
    <m/>
    <m/>
    <m/>
    <m/>
    <m/>
  </r>
  <r>
    <n v="1162600012"/>
    <d v="2026-04-02T00:00:00"/>
    <x v="0"/>
    <d v="2026-04-11T00:00:00"/>
    <e v="#REF!"/>
    <s v="DELIVERED"/>
    <s v="Private"/>
    <e v="#REF!"/>
    <e v="#REF!"/>
    <n v="1.4"/>
    <s v="OTHERS"/>
    <s v="REPEAT"/>
    <s v="ZPJ262700004"/>
    <n v="1"/>
    <n v="1"/>
    <s v="SERVICE"/>
    <n v="26200074"/>
    <s v="DOMESTIC"/>
    <s v="TEJAS"/>
    <x v="17"/>
    <x v="6"/>
    <s v="NRE Charges for 183-PCA000015#L"/>
    <n v="1"/>
    <n v="1"/>
    <n v="0"/>
    <n v="0"/>
    <n v="6600"/>
    <m/>
    <x v="4"/>
    <d v="2026-04-21T00:00:00"/>
    <s v="ZKSID2627-0060"/>
    <n v="6600"/>
    <n v="0"/>
    <x v="291"/>
    <n v="0"/>
    <n v="0"/>
    <n v="0"/>
    <x v="1"/>
    <s v="DELIVERED"/>
    <n v="6600"/>
    <s v="OTHERS"/>
    <m/>
    <m/>
    <m/>
    <m/>
    <m/>
    <m/>
    <m/>
  </r>
  <r>
    <n v="9027000025217"/>
    <d v="2026-04-02T00:00:00"/>
    <x v="0"/>
    <d v="2026-04-14T00:00:00"/>
    <e v="#REF!"/>
    <s v="DELIVERED"/>
    <s v="Private"/>
    <e v="#REF!"/>
    <e v="#REF!"/>
    <n v="3"/>
    <s v="COMP/ASSY"/>
    <s v="NEW"/>
    <s v="ZPJ262700006"/>
    <n v="1"/>
    <n v="1"/>
    <s v="ZFG00003071"/>
    <n v="26100113"/>
    <s v="DOMESTIC"/>
    <s v="EATON"/>
    <x v="77"/>
    <x v="3"/>
    <s v="VS48V-20-0000 48V DCDC CONVERTER"/>
    <n v="5"/>
    <n v="5"/>
    <n v="0"/>
    <n v="0"/>
    <n v="47498.6"/>
    <m/>
    <x v="1"/>
    <d v="2026-05-22T00:00:00"/>
    <s v="ZBSID2627-0168"/>
    <n v="237493"/>
    <n v="0"/>
    <x v="292"/>
    <n v="0"/>
    <n v="0"/>
    <n v="0"/>
    <x v="1"/>
    <s v="DELIVERED"/>
    <n v="237493"/>
    <s v="LINE_01"/>
    <s v="YES"/>
    <m/>
    <m/>
    <m/>
    <m/>
    <m/>
    <m/>
  </r>
  <r>
    <s v="YET TO RECEIVE"/>
    <d v="2026-04-03T00:00:00"/>
    <x v="0"/>
    <d v="2026-04-06T00:00:00"/>
    <e v="#REF!"/>
    <e v="#REF!"/>
    <s v="Private"/>
    <e v="#REF!"/>
    <e v="#REF!"/>
    <n v="0.5"/>
    <s v="REWORK"/>
    <s v="NEW"/>
    <s v="ZPJ262700007"/>
    <n v="0"/>
    <n v="3"/>
    <m/>
    <m/>
    <s v="DOMESTIC"/>
    <s v="CORNET"/>
    <x v="52"/>
    <x v="5"/>
    <s v="C12190G &amp; C17200 - REWORK SUPPORT"/>
    <n v="3"/>
    <m/>
    <n v="3"/>
    <n v="3"/>
    <n v="3200"/>
    <m/>
    <x v="0"/>
    <m/>
    <m/>
    <n v="0"/>
    <n v="0"/>
    <x v="0"/>
    <n v="9600"/>
    <n v="0"/>
    <n v="9600"/>
    <x v="0"/>
    <s v="April 2nd week we expect to receive PO"/>
    <n v="9600"/>
    <m/>
    <m/>
    <m/>
    <m/>
    <m/>
    <m/>
    <m/>
    <m/>
  </r>
  <r>
    <n v="4000610797"/>
    <d v="2026-04-06T00:00:00"/>
    <x v="0"/>
    <d v="2026-08-10T00:00:00"/>
    <e v="#REF!"/>
    <e v="#REF!"/>
    <s v="Public"/>
    <e v="#REF!"/>
    <e v="#REF!"/>
    <n v="18"/>
    <s v="TK"/>
    <s v="NEW"/>
    <s v="ZPSU262700002"/>
    <n v="0"/>
    <n v="3"/>
    <m/>
    <m/>
    <s v="DOMESTIC"/>
    <s v="BEL"/>
    <x v="2"/>
    <x v="1"/>
    <s v="110005171889 DAC CARD (DIGITAL RX) 01"/>
    <n v="7"/>
    <m/>
    <n v="7"/>
    <n v="7"/>
    <n v="16556"/>
    <m/>
    <x v="0"/>
    <m/>
    <m/>
    <n v="0"/>
    <n v="0"/>
    <x v="0"/>
    <n v="115892"/>
    <n v="0"/>
    <n v="115892"/>
    <x v="0"/>
    <m/>
    <n v="115892"/>
    <m/>
    <m/>
    <m/>
    <m/>
    <m/>
    <m/>
    <m/>
    <m/>
  </r>
  <r>
    <n v="4520491970"/>
    <d v="2026-04-06T00:00:00"/>
    <x v="0"/>
    <d v="2026-05-04T00:00:00"/>
    <e v="#REF!"/>
    <e v="#REF!"/>
    <s v="Private"/>
    <e v="#REF!"/>
    <e v="#REF!"/>
    <n v="4"/>
    <s v="FAB"/>
    <s v="NEW"/>
    <s v="ZPJ262700008"/>
    <n v="1"/>
    <n v="1"/>
    <m/>
    <m/>
    <s v="DOMESTIC"/>
    <s v="INFINEON"/>
    <x v="10"/>
    <x v="4"/>
    <s v="610-60784-01_02_87 BGA FABRICATION"/>
    <n v="300"/>
    <m/>
    <n v="300"/>
    <n v="300"/>
    <n v="1290"/>
    <m/>
    <x v="0"/>
    <m/>
    <m/>
    <n v="0"/>
    <n v="0"/>
    <x v="0"/>
    <n v="387000"/>
    <n v="0"/>
    <n v="387000"/>
    <x v="0"/>
    <m/>
    <n v="387000"/>
    <m/>
    <m/>
    <m/>
    <m/>
    <m/>
    <m/>
    <m/>
    <m/>
  </r>
  <r>
    <n v="4520505953"/>
    <d v="2026-04-06T00:00:00"/>
    <x v="1"/>
    <d v="2026-05-04T00:00:00"/>
    <e v="#REF!"/>
    <e v="#REF!"/>
    <s v="Private"/>
    <e v="#REF!"/>
    <e v="#REF!"/>
    <n v="4"/>
    <s v="FAB"/>
    <s v="NEW"/>
    <s v="ZPMW262700001"/>
    <n v="1"/>
    <n v="1"/>
    <m/>
    <m/>
    <s v="EXPORT"/>
    <s v="INFINEON"/>
    <x v="29"/>
    <x v="4"/>
    <s v="610-60784-01_02_87 BGA FABRICATION"/>
    <n v="760"/>
    <m/>
    <n v="760"/>
    <n v="760"/>
    <m/>
    <n v="13.16"/>
    <x v="0"/>
    <m/>
    <m/>
    <n v="0"/>
    <n v="0"/>
    <x v="0"/>
    <n v="0"/>
    <n v="860137.6"/>
    <n v="860137.6"/>
    <x v="0"/>
    <m/>
    <n v="860137.6"/>
    <m/>
    <m/>
    <m/>
    <m/>
    <m/>
    <m/>
    <m/>
    <m/>
  </r>
  <r>
    <n v="4100771979"/>
    <d v="2026-04-06T00:00:00"/>
    <x v="0"/>
    <d v="2026-04-30T00:00:00"/>
    <e v="#REF!"/>
    <s v="DELIVERED"/>
    <s v="Private"/>
    <e v="#REF!"/>
    <e v="#REF!"/>
    <n v="0.4"/>
    <s v="REWORK"/>
    <s v="REPEAT"/>
    <s v="ZPJ262700010"/>
    <n v="0"/>
    <n v="3"/>
    <s v="SERVICE"/>
    <n v="26100014"/>
    <s v="DOMESTIC"/>
    <s v="GOOGLE"/>
    <x v="78"/>
    <x v="0"/>
    <s v="BGA SOLDER -REWORK SUPPORT "/>
    <n v="2"/>
    <n v="2"/>
    <n v="0"/>
    <n v="0"/>
    <n v="3250"/>
    <m/>
    <x v="4"/>
    <d v="2026-04-13T00:00:00"/>
    <s v="ZBSID2627-0035"/>
    <n v="6500"/>
    <n v="0"/>
    <x v="293"/>
    <n v="0"/>
    <n v="0"/>
    <n v="0"/>
    <x v="1"/>
    <s v="DELIVERED"/>
    <n v="6500"/>
    <s v="OTHERS"/>
    <s v="N/A"/>
    <s v="N/A"/>
    <s v="N/A"/>
    <s v="N/A"/>
    <s v="N/A"/>
    <s v="N/A"/>
    <s v="N/A"/>
  </r>
  <r>
    <s v="CTI/ASM/PO/001/26-27"/>
    <d v="2026-04-06T00:00:00"/>
    <x v="0"/>
    <d v="2026-04-15T00:00:00"/>
    <e v="#REF!"/>
    <e v="#REF!"/>
    <s v="Private"/>
    <e v="#REF!"/>
    <e v="#REF!"/>
    <n v="1.4"/>
    <s v="JW"/>
    <s v="REPEAT"/>
    <s v="ZPJ262700009"/>
    <n v="0"/>
    <n v="3"/>
    <m/>
    <m/>
    <s v="DOMESTIC"/>
    <s v="CORNET"/>
    <x v="52"/>
    <x v="5"/>
    <s v="C17200D - ASSEMBLY SUPPORT"/>
    <n v="9"/>
    <m/>
    <n v="9"/>
    <n v="9"/>
    <n v="34253"/>
    <m/>
    <x v="0"/>
    <m/>
    <m/>
    <n v="0"/>
    <n v="0"/>
    <x v="0"/>
    <n v="308277"/>
    <n v="0"/>
    <n v="308277"/>
    <x v="0"/>
    <m/>
    <n v="308277"/>
    <m/>
    <m/>
    <m/>
    <m/>
    <m/>
    <m/>
    <m/>
    <m/>
  </r>
  <r>
    <n v="4516495067"/>
    <d v="2026-04-06T00:00:00"/>
    <x v="0"/>
    <d v="2026-04-28T00:00:00"/>
    <e v="#REF!"/>
    <s v="DELIVERED"/>
    <s v="Private"/>
    <e v="#REF!"/>
    <e v="#REF!"/>
    <n v="1"/>
    <s v="OTHERS"/>
    <s v="NEW"/>
    <s v="ZPJ262700011"/>
    <n v="1"/>
    <n v="1"/>
    <s v="SERVICE"/>
    <n v="26100012"/>
    <s v="DOMESTIC"/>
    <s v="TI"/>
    <x v="35"/>
    <x v="4"/>
    <s v="PTPS537C2ZLCR(6x6mm) 150 UNITS T&amp;R SUPPORT"/>
    <n v="1"/>
    <n v="1"/>
    <n v="0"/>
    <n v="0"/>
    <n v="4500"/>
    <m/>
    <x v="4"/>
    <d v="2026-04-09T00:00:00"/>
    <s v="ZBSID2627-0030"/>
    <n v="4500"/>
    <n v="0"/>
    <x v="294"/>
    <n v="0"/>
    <n v="0"/>
    <n v="0"/>
    <x v="1"/>
    <s v="DELIVERED"/>
    <n v="4500"/>
    <s v="OTHERS"/>
    <s v="N/A"/>
    <s v="N/A"/>
    <s v="N/A"/>
    <s v="N/A"/>
    <s v="N/A"/>
    <s v="N/A"/>
    <s v="N/A"/>
  </r>
  <r>
    <n v="4516495067"/>
    <d v="2026-04-06T00:00:00"/>
    <x v="0"/>
    <d v="2026-04-28T00:00:00"/>
    <e v="#REF!"/>
    <s v="DELIVERED"/>
    <s v="Private"/>
    <e v="#REF!"/>
    <e v="#REF!"/>
    <n v="1"/>
    <s v="OTHERS"/>
    <s v="NEW"/>
    <s v="ZPJ262700011"/>
    <n v="1"/>
    <n v="1"/>
    <s v="SERVICE"/>
    <n v="26100012"/>
    <s v="DOMESTIC"/>
    <s v="TI"/>
    <x v="35"/>
    <x v="4"/>
    <s v="PTPS537C2ZLCR(6x6mm) 200 UNITS T&amp;R SUPPORT"/>
    <n v="1"/>
    <n v="1"/>
    <n v="0"/>
    <n v="0"/>
    <n v="4500"/>
    <m/>
    <x v="4"/>
    <d v="2026-04-13T00:00:00"/>
    <s v="ZBSID2627-0043"/>
    <n v="4500"/>
    <n v="0"/>
    <x v="294"/>
    <n v="0"/>
    <n v="0"/>
    <n v="0"/>
    <x v="1"/>
    <s v="DELIVERED"/>
    <n v="4500"/>
    <s v="OTHERS"/>
    <s v="N/A"/>
    <s v="N/A"/>
    <s v="N/A"/>
    <s v="N/A"/>
    <s v="N/A"/>
    <s v="N/A"/>
    <s v="N/A"/>
  </r>
  <r>
    <n v="8520130005379"/>
    <d v="2026-04-07T00:00:00"/>
    <x v="0"/>
    <d v="2026-06-16T00:00:00"/>
    <e v="#REF!"/>
    <e v="#REF!"/>
    <s v="Private"/>
    <e v="#REF!"/>
    <e v="#REF!"/>
    <n v="10"/>
    <s v="COMP"/>
    <s v="NEW"/>
    <s v="ZPJ262700013"/>
    <n v="0"/>
    <n v="3"/>
    <m/>
    <m/>
    <s v="DOMESTIC"/>
    <s v="CAPGEMINI"/>
    <x v="79"/>
    <x v="0"/>
    <s v="PIF BOARD - COMPONENT PROCUREMENT"/>
    <n v="1"/>
    <m/>
    <n v="1"/>
    <n v="1"/>
    <n v="947832"/>
    <m/>
    <x v="0"/>
    <m/>
    <m/>
    <n v="0"/>
    <n v="0"/>
    <x v="0"/>
    <n v="947832"/>
    <n v="0"/>
    <n v="947832"/>
    <x v="0"/>
    <m/>
    <n v="947832"/>
    <m/>
    <m/>
    <m/>
    <m/>
    <m/>
    <m/>
    <m/>
    <m/>
  </r>
  <r>
    <n v="8520130005379"/>
    <d v="2026-04-07T00:00:00"/>
    <x v="0"/>
    <d v="2026-06-23T00:00:00"/>
    <e v="#REF!"/>
    <e v="#REF!"/>
    <s v="Private"/>
    <e v="#REF!"/>
    <e v="#REF!"/>
    <n v="11"/>
    <s v="TK"/>
    <s v="NEW"/>
    <s v="ZPJ262700014"/>
    <n v="0"/>
    <n v="3"/>
    <m/>
    <m/>
    <s v="DOMESTIC"/>
    <s v="CAPGEMINI"/>
    <x v="79"/>
    <x v="0"/>
    <s v="EIRP - POPULATED PCB"/>
    <n v="15"/>
    <m/>
    <n v="15"/>
    <n v="15"/>
    <n v="25932.27"/>
    <m/>
    <x v="0"/>
    <m/>
    <m/>
    <n v="0"/>
    <n v="0"/>
    <x v="0"/>
    <n v="388984.05"/>
    <n v="0"/>
    <n v="388984.05"/>
    <x v="0"/>
    <m/>
    <n v="388984.05"/>
    <m/>
    <m/>
    <m/>
    <m/>
    <m/>
    <m/>
    <m/>
    <m/>
  </r>
  <r>
    <n v="4520483610"/>
    <d v="2026-04-07T00:00:00"/>
    <x v="0"/>
    <d v="2026-04-10T00:00:00"/>
    <e v="#REF!"/>
    <s v="DELIVERED"/>
    <s v="Private"/>
    <e v="#REF!"/>
    <e v="#REF!"/>
    <n v="0.5"/>
    <s v="REWORK"/>
    <s v="NEW"/>
    <s v="ZPJ262700015"/>
    <n v="1"/>
    <n v="1"/>
    <s v="SERVICE"/>
    <n v="26200046"/>
    <s v="DOMESTIC"/>
    <s v="INFINEON"/>
    <x v="10"/>
    <x v="4"/>
    <s v="APMEMORY REWORK SUPPORT"/>
    <n v="4"/>
    <n v="4"/>
    <n v="0"/>
    <n v="0"/>
    <n v="3390"/>
    <m/>
    <x v="4"/>
    <d v="2026-04-15T00:00:00"/>
    <s v="ZKSID2627-0042"/>
    <n v="13560"/>
    <n v="0"/>
    <x v="295"/>
    <n v="0"/>
    <n v="0"/>
    <n v="0"/>
    <x v="1"/>
    <s v="DELIVERED"/>
    <n v="13560"/>
    <s v="OTHERS"/>
    <s v="N/A"/>
    <s v="N/A"/>
    <s v="N/A"/>
    <s v="N/A"/>
    <s v="N/A"/>
    <s v="N/A"/>
    <s v="N/A"/>
  </r>
  <r>
    <n v="4300142339"/>
    <d v="2026-04-07T00:00:00"/>
    <x v="0"/>
    <d v="2026-05-19T00:00:00"/>
    <e v="#REF!"/>
    <s v="DELIVERED"/>
    <s v="Private"/>
    <e v="#REF!"/>
    <e v="#REF!"/>
    <n v="6"/>
    <s v="TK"/>
    <s v="NEW"/>
    <s v="ZPJ262700017"/>
    <n v="0"/>
    <n v="3"/>
    <s v="ZFG00002938"/>
    <n v="26200224"/>
    <s v="DOMESTIC"/>
    <s v="KB"/>
    <x v="67"/>
    <x v="3"/>
    <s v="RSL BASE BOARD"/>
    <n v="10"/>
    <n v="10"/>
    <n v="0"/>
    <n v="0"/>
    <n v="63897.7"/>
    <m/>
    <x v="1"/>
    <d v="2026-05-25T00:00:00"/>
    <s v="ZKSID2627-0195"/>
    <n v="638977"/>
    <n v="0"/>
    <x v="296"/>
    <n v="0"/>
    <n v="0"/>
    <n v="0"/>
    <x v="1"/>
    <s v="DELIVERED"/>
    <n v="638977"/>
    <s v="LINE_01"/>
    <m/>
    <m/>
    <m/>
    <m/>
    <m/>
    <m/>
    <m/>
  </r>
  <r>
    <n v="4300142339"/>
    <d v="2026-04-07T00:00:00"/>
    <x v="0"/>
    <d v="2026-05-19T00:00:00"/>
    <e v="#REF!"/>
    <s v="DELIVERED"/>
    <s v="Private"/>
    <e v="#REF!"/>
    <e v="#REF!"/>
    <n v="6"/>
    <s v="TK"/>
    <s v="NEW"/>
    <s v="ZPJ262700018"/>
    <n v="0"/>
    <n v="3"/>
    <s v="ZFG00002939"/>
    <n v="26200224"/>
    <s v="DOMESTIC"/>
    <s v="KB"/>
    <x v="67"/>
    <x v="3"/>
    <s v="RSL POWER SUPPLY BOARD"/>
    <n v="10"/>
    <n v="10"/>
    <n v="0"/>
    <n v="0"/>
    <n v="16330.9"/>
    <m/>
    <x v="1"/>
    <d v="2026-05-25T00:00:00"/>
    <s v="ZKSID2627-0195"/>
    <n v="163309"/>
    <n v="0"/>
    <x v="297"/>
    <n v="0"/>
    <n v="0"/>
    <n v="0"/>
    <x v="1"/>
    <s v="DELIVERED"/>
    <n v="163309"/>
    <s v="LINE_01"/>
    <m/>
    <m/>
    <m/>
    <m/>
    <m/>
    <m/>
    <m/>
  </r>
  <r>
    <s v="SB2500235"/>
    <d v="2026-04-07T00:00:00"/>
    <x v="0"/>
    <d v="2026-05-05T00:00:00"/>
    <e v="#REF!"/>
    <s v="DELIVERED"/>
    <s v="Private"/>
    <e v="#REF!"/>
    <e v="#REF!"/>
    <n v="1"/>
    <s v="JW"/>
    <s v="REPEAT"/>
    <s v="ZPJ262700016"/>
    <n v="0"/>
    <n v="3"/>
    <s v="SERVICE"/>
    <n v="26200152"/>
    <s v="DOMESTIC"/>
    <s v="TONBO"/>
    <x v="75"/>
    <x v="0"/>
    <s v="PCB ASSEMBLY SUPPORT FOR 10040651071"/>
    <n v="15"/>
    <n v="14"/>
    <n v="1"/>
    <n v="0"/>
    <n v="1820.33"/>
    <m/>
    <x v="1"/>
    <d v="2026-05-07T00:00:00"/>
    <s v="ZKSID2627-0135"/>
    <n v="25484.62"/>
    <n v="0"/>
    <x v="298"/>
    <n v="0"/>
    <n v="0"/>
    <n v="0"/>
    <x v="1"/>
    <s v="DELIVERED"/>
    <n v="25484.62"/>
    <s v="LINE_01"/>
    <m/>
    <m/>
    <m/>
    <m/>
    <m/>
    <m/>
    <m/>
  </r>
  <r>
    <s v="SB2500235"/>
    <d v="2026-04-07T00:00:00"/>
    <x v="0"/>
    <d v="2026-05-05T00:00:00"/>
    <e v="#REF!"/>
    <e v="#REF!"/>
    <s v="Private"/>
    <e v="#REF!"/>
    <e v="#REF!"/>
    <n v="1"/>
    <s v="JW"/>
    <s v="REPEAT"/>
    <s v="ZPJ262700016"/>
    <n v="0"/>
    <n v="3"/>
    <s v="SERVICE"/>
    <n v="26200152"/>
    <s v="DOMESTIC"/>
    <s v="TONBO"/>
    <x v="75"/>
    <x v="0"/>
    <s v="PCB ASSEMBLY SUPPORT FOR 10040651071"/>
    <n v="1"/>
    <m/>
    <n v="1"/>
    <n v="1"/>
    <n v="1820.33"/>
    <m/>
    <x v="0"/>
    <m/>
    <m/>
    <n v="0"/>
    <n v="0"/>
    <x v="0"/>
    <n v="1820.33"/>
    <n v="0"/>
    <n v="1820.33"/>
    <x v="0"/>
    <m/>
    <n v="1820.33"/>
    <m/>
    <m/>
    <m/>
    <m/>
    <m/>
    <m/>
    <m/>
    <m/>
  </r>
  <r>
    <s v="CTI/SER/PO/003/26-27"/>
    <d v="2026-04-07T00:00:00"/>
    <x v="0"/>
    <d v="2026-04-09T00:00:00"/>
    <e v="#REF!"/>
    <s v="DELIVERED"/>
    <s v="Private"/>
    <e v="#REF!"/>
    <e v="#REF!"/>
    <n v="0.4"/>
    <s v="REWORK"/>
    <s v="NEW"/>
    <s v="ZPJ262700019"/>
    <n v="0"/>
    <n v="3"/>
    <s v="SERVICE"/>
    <n v="26200075"/>
    <s v="DOMESTIC"/>
    <s v="CORNET"/>
    <x v="52"/>
    <x v="5"/>
    <s v="C12190G REWORK"/>
    <n v="1"/>
    <n v="1"/>
    <n v="0"/>
    <n v="0"/>
    <n v="4466.67"/>
    <m/>
    <x v="4"/>
    <d v="2026-04-21T00:00:00"/>
    <s v="ZKSID2627-0061"/>
    <n v="4466.67"/>
    <n v="0"/>
    <x v="299"/>
    <n v="0"/>
    <n v="0"/>
    <n v="0"/>
    <x v="1"/>
    <s v="DELIVERED"/>
    <n v="4466.67"/>
    <s v="OTHERS"/>
    <m/>
    <m/>
    <m/>
    <m/>
    <m/>
    <m/>
    <m/>
  </r>
  <r>
    <s v="CTI/SER/PO/003/26-27"/>
    <d v="2026-04-07T00:00:00"/>
    <x v="0"/>
    <d v="2026-04-09T00:00:00"/>
    <e v="#REF!"/>
    <s v="DELIVERED"/>
    <s v="Private"/>
    <e v="#REF!"/>
    <e v="#REF!"/>
    <n v="0.4"/>
    <s v="REWORK"/>
    <s v="NEW"/>
    <s v="ZPJ262700019"/>
    <n v="0"/>
    <n v="3"/>
    <s v="SERVICE"/>
    <n v="26200075"/>
    <s v="DOMESTIC"/>
    <s v="CORNET"/>
    <x v="52"/>
    <x v="5"/>
    <s v="C17200 REWORK"/>
    <n v="1"/>
    <n v="1"/>
    <n v="0"/>
    <n v="0"/>
    <n v="4466.67"/>
    <m/>
    <x v="4"/>
    <d v="2026-04-21T00:00:00"/>
    <s v="ZKSID2627-0061"/>
    <n v="4466.67"/>
    <n v="0"/>
    <x v="299"/>
    <n v="0"/>
    <n v="0"/>
    <n v="0"/>
    <x v="1"/>
    <s v="DELIVERED"/>
    <n v="4466.67"/>
    <s v="OTHERS"/>
    <m/>
    <m/>
    <m/>
    <m/>
    <m/>
    <m/>
    <m/>
  </r>
  <r>
    <s v="CTI/SER/PO/003/26-27"/>
    <d v="2026-04-07T00:00:00"/>
    <x v="0"/>
    <d v="2026-04-09T00:00:00"/>
    <e v="#REF!"/>
    <s v="DELIVERED"/>
    <s v="Private"/>
    <e v="#REF!"/>
    <e v="#REF!"/>
    <n v="0.4"/>
    <s v="REWORK"/>
    <s v="NEW"/>
    <s v="ZPJ262700019"/>
    <n v="0"/>
    <n v="3"/>
    <s v="SERVICE"/>
    <n v="26200075"/>
    <s v="DOMESTIC"/>
    <s v="CORNET"/>
    <x v="52"/>
    <x v="5"/>
    <s v="C18030D REWORK"/>
    <n v="1"/>
    <n v="1"/>
    <n v="0"/>
    <n v="0"/>
    <n v="4466.67"/>
    <m/>
    <x v="4"/>
    <d v="2026-04-21T00:00:00"/>
    <s v="ZKSID2627-0061"/>
    <n v="4466.67"/>
    <n v="0"/>
    <x v="299"/>
    <n v="0"/>
    <n v="0"/>
    <n v="0"/>
    <x v="1"/>
    <s v="DELIVERED"/>
    <n v="4466.67"/>
    <s v="OTHERS"/>
    <m/>
    <m/>
    <m/>
    <m/>
    <m/>
    <m/>
    <m/>
  </r>
  <r>
    <s v="A002290679"/>
    <d v="2026-04-07T00:00:00"/>
    <x v="0"/>
    <d v="2026-04-30T00:00:00"/>
    <e v="#REF!"/>
    <s v="DELIVERED"/>
    <s v="Private"/>
    <e v="#REF!"/>
    <e v="#REF!"/>
    <n v="1"/>
    <s v="JW"/>
    <s v="REPEAT"/>
    <s v="ZPJ252601593"/>
    <n v="0"/>
    <n v="3"/>
    <s v="SERVICE"/>
    <n v="26100007"/>
    <s v="DOMESTIC"/>
    <s v="HONEYWELL"/>
    <x v="65"/>
    <x v="3"/>
    <s v="60012806-1001-PBA-AVIONICS PROCESSOR PCB ASSEMBLY"/>
    <n v="2"/>
    <n v="2"/>
    <n v="0"/>
    <n v="0"/>
    <n v="15730"/>
    <m/>
    <x v="4"/>
    <d v="2026-04-24T00:00:00"/>
    <s v="ZBSID2627-0074"/>
    <n v="31460"/>
    <n v="0"/>
    <x v="300"/>
    <n v="0"/>
    <n v="0"/>
    <n v="0"/>
    <x v="1"/>
    <s v="DELIVERED"/>
    <n v="31460"/>
    <s v="LINE_01"/>
    <m/>
    <m/>
    <m/>
    <m/>
    <m/>
    <m/>
    <m/>
  </r>
  <r>
    <s v="A002290679"/>
    <d v="2026-04-07T00:00:00"/>
    <x v="0"/>
    <d v="2026-04-30T00:00:00"/>
    <e v="#REF!"/>
    <s v="DELIVERED"/>
    <s v="Private"/>
    <e v="#REF!"/>
    <e v="#REF!"/>
    <n v="1"/>
    <s v="JW"/>
    <s v="REPEAT"/>
    <s v="ZPJ252601593"/>
    <n v="0"/>
    <n v="3"/>
    <s v="SERVICE"/>
    <n v="26100007"/>
    <s v="DOMESTIC"/>
    <s v="HONEYWELL"/>
    <x v="65"/>
    <x v="3"/>
    <s v="600128010-1001-PBA-CONNECTOR INTERFACE PCB ASSEMBLY"/>
    <n v="2"/>
    <n v="2"/>
    <n v="0"/>
    <n v="0"/>
    <n v="600"/>
    <m/>
    <x v="4"/>
    <d v="2026-04-08T00:00:00"/>
    <s v="ZBSID2627-0019"/>
    <n v="1200"/>
    <n v="0"/>
    <x v="242"/>
    <n v="0"/>
    <n v="0"/>
    <n v="0"/>
    <x v="1"/>
    <s v="DELIVERED"/>
    <n v="1200"/>
    <s v="LINE_01"/>
    <s v="YES"/>
    <s v="NO"/>
    <s v="NO"/>
    <s v="NO"/>
    <s v="NO"/>
    <s v="YES"/>
    <s v="NO"/>
  </r>
  <r>
    <s v="A002290679"/>
    <d v="2026-04-07T00:00:00"/>
    <x v="0"/>
    <d v="2026-04-30T00:00:00"/>
    <e v="#REF!"/>
    <s v="DELIVERED"/>
    <s v="Private"/>
    <e v="#REF!"/>
    <e v="#REF!"/>
    <n v="1"/>
    <s v="OTHERS"/>
    <s v="REPEAT"/>
    <s v="ZPJ252601593"/>
    <n v="0"/>
    <n v="3"/>
    <s v="SERVICE"/>
    <n v="26100007"/>
    <s v="DOMESTIC"/>
    <s v="HONEYWELL"/>
    <x v="65"/>
    <x v="3"/>
    <s v="DELTA CHARGES FORPBA COMM SMT PALLET &amp; SHIPMENT FOR  5 PROJECTS"/>
    <n v="1"/>
    <n v="1"/>
    <n v="0"/>
    <n v="0"/>
    <n v="24500"/>
    <m/>
    <x v="4"/>
    <d v="2026-04-08T00:00:00"/>
    <s v="ZBSID2627-0019"/>
    <n v="24500"/>
    <n v="0"/>
    <x v="301"/>
    <n v="0"/>
    <n v="0"/>
    <n v="0"/>
    <x v="1"/>
    <s v="DELIVERED"/>
    <n v="24500"/>
    <s v="OTHERS"/>
    <s v="N/A"/>
    <s v="N/A"/>
    <s v="N/A"/>
    <s v="N/A"/>
    <s v="N/A"/>
    <s v="N/A"/>
    <s v="N/A"/>
  </r>
  <r>
    <s v="Cyronics/26-27/APRIL/09/HF-Radio"/>
    <d v="2026-04-08T00:00:00"/>
    <x v="0"/>
    <d v="2026-04-15T00:00:00"/>
    <e v="#REF!"/>
    <s v="DELIVERED"/>
    <s v="Private"/>
    <e v="#REF!"/>
    <e v="#REF!"/>
    <n v="1"/>
    <s v="JW"/>
    <s v="NEW"/>
    <s v="ZPJ262700020"/>
    <n v="0"/>
    <n v="3"/>
    <s v="SERVICE"/>
    <n v="26200053"/>
    <s v="DOMESTIC"/>
    <s v="CYRONICS"/>
    <x v="80"/>
    <x v="0"/>
    <s v="HF PDU CARD V1.0 PCB ASSEMBLY"/>
    <n v="10"/>
    <n v="10"/>
    <n v="0"/>
    <n v="0"/>
    <n v="4141.5"/>
    <m/>
    <x v="4"/>
    <d v="2026-04-24T00:00:00"/>
    <s v="ZKSID2627-0076"/>
    <n v="41415"/>
    <n v="0"/>
    <x v="302"/>
    <n v="0"/>
    <n v="0"/>
    <n v="0"/>
    <x v="1"/>
    <s v="DELIVERED"/>
    <n v="41415"/>
    <s v="LINE_01"/>
    <m/>
    <m/>
    <m/>
    <m/>
    <m/>
    <m/>
    <m/>
  </r>
  <r>
    <s v="PO3381"/>
    <d v="2026-04-08T00:00:00"/>
    <x v="0"/>
    <d v="2026-04-15T00:00:00"/>
    <e v="#REF!"/>
    <s v="DELIVERED"/>
    <s v="Private"/>
    <e v="#REF!"/>
    <e v="#REF!"/>
    <n v="1"/>
    <s v="JW"/>
    <s v="NEW"/>
    <s v="ZPJ262700021"/>
    <n v="0"/>
    <n v="3"/>
    <s v="SERVICE"/>
    <n v="26200108"/>
    <s v="DOMESTIC"/>
    <s v="AI-TECH"/>
    <x v="62"/>
    <x v="7"/>
    <s v="PC030512-B23 SATA INTERFACE PCBA"/>
    <n v="60"/>
    <n v="30"/>
    <n v="30"/>
    <n v="0"/>
    <n v="247"/>
    <m/>
    <x v="4"/>
    <d v="2026-04-27T00:00:00"/>
    <s v="ZKSID2627-0093"/>
    <n v="7410"/>
    <n v="0"/>
    <x v="303"/>
    <n v="0"/>
    <n v="0"/>
    <n v="0"/>
    <x v="1"/>
    <s v="DELIVERED"/>
    <n v="7410"/>
    <s v="LINE_02"/>
    <m/>
    <m/>
    <m/>
    <m/>
    <m/>
    <m/>
    <m/>
  </r>
  <r>
    <s v="PO3381"/>
    <d v="2026-04-08T00:00:00"/>
    <x v="0"/>
    <d v="2026-04-15T00:00:00"/>
    <e v="#REF!"/>
    <s v="DELIVERED"/>
    <s v="Private"/>
    <e v="#REF!"/>
    <e v="#REF!"/>
    <n v="1"/>
    <s v="JW"/>
    <s v="NEW"/>
    <s v="ZPJ262700021"/>
    <n v="0"/>
    <n v="3"/>
    <s v="SERVICE"/>
    <n v="26200108"/>
    <s v="DOMESTIC"/>
    <s v="AI-TECH"/>
    <x v="62"/>
    <x v="7"/>
    <s v="PC030512-B23 SATA INTERFACE PCBA"/>
    <n v="30"/>
    <n v="10"/>
    <n v="20"/>
    <n v="0"/>
    <n v="247"/>
    <m/>
    <x v="4"/>
    <d v="2026-04-28T00:00:00"/>
    <s v="ZKSID2627-0096"/>
    <n v="2470"/>
    <n v="0"/>
    <x v="304"/>
    <n v="0"/>
    <n v="0"/>
    <n v="0"/>
    <x v="1"/>
    <s v="DELIVERED"/>
    <n v="2470"/>
    <s v="LINE_02"/>
    <m/>
    <m/>
    <m/>
    <m/>
    <m/>
    <m/>
    <m/>
  </r>
  <r>
    <s v="PO3381"/>
    <d v="2026-04-08T00:00:00"/>
    <x v="0"/>
    <d v="2026-04-15T00:00:00"/>
    <e v="#REF!"/>
    <s v="DELIVERED"/>
    <s v="Private"/>
    <e v="#REF!"/>
    <e v="#REF!"/>
    <n v="1"/>
    <s v="JW"/>
    <s v="NEW"/>
    <s v="ZPJ262700021"/>
    <n v="0"/>
    <n v="3"/>
    <s v="SERVICE"/>
    <n v="26200108"/>
    <s v="DOMESTIC"/>
    <s v="AI-TECH"/>
    <x v="62"/>
    <x v="7"/>
    <s v="PC030512-B23 SATA INTERFACE PCBA"/>
    <n v="20"/>
    <n v="20"/>
    <n v="0"/>
    <n v="0"/>
    <n v="247"/>
    <m/>
    <x v="4"/>
    <d v="2026-04-28T00:00:00"/>
    <s v="ZKSID2627-0099"/>
    <n v="4940"/>
    <n v="0"/>
    <x v="305"/>
    <n v="0"/>
    <n v="0"/>
    <n v="0"/>
    <x v="1"/>
    <s v="DELIVERED"/>
    <n v="4940"/>
    <s v="LINE_02"/>
    <m/>
    <m/>
    <m/>
    <m/>
    <m/>
    <m/>
    <m/>
  </r>
  <r>
    <s v="PO3381"/>
    <d v="2026-04-08T00:00:00"/>
    <x v="0"/>
    <d v="2026-04-15T00:00:00"/>
    <e v="#REF!"/>
    <s v="DELIVERED"/>
    <s v="Private"/>
    <e v="#REF!"/>
    <e v="#REF!"/>
    <n v="1"/>
    <s v="JW"/>
    <s v="NEW"/>
    <s v="ZPJ262700021"/>
    <n v="0"/>
    <n v="3"/>
    <s v="SERVICE"/>
    <n v="26200108"/>
    <s v="DOMESTIC"/>
    <s v="AI-TECH"/>
    <x v="62"/>
    <x v="7"/>
    <s v="STENCIL CHARGE "/>
    <n v="1"/>
    <n v="1"/>
    <n v="0"/>
    <n v="0"/>
    <n v="7500"/>
    <m/>
    <x v="4"/>
    <d v="2026-04-27T00:00:00"/>
    <s v="ZKSID2627-0093"/>
    <n v="7500"/>
    <n v="0"/>
    <x v="249"/>
    <n v="0"/>
    <n v="0"/>
    <n v="0"/>
    <x v="1"/>
    <s v="DELIVERED"/>
    <n v="7500"/>
    <s v="LINE_02"/>
    <m/>
    <m/>
    <m/>
    <m/>
    <m/>
    <m/>
    <m/>
  </r>
  <r>
    <s v="PO3381"/>
    <d v="2026-04-08T00:00:00"/>
    <x v="0"/>
    <d v="2026-04-15T00:00:00"/>
    <e v="#REF!"/>
    <s v="DELIVERED"/>
    <s v="Private"/>
    <e v="#REF!"/>
    <e v="#REF!"/>
    <n v="1"/>
    <s v="JW"/>
    <s v="NEW"/>
    <s v="ZPJ262700021"/>
    <n v="0"/>
    <n v="3"/>
    <s v="SERVICE"/>
    <n v="26200108"/>
    <s v="DOMESTIC"/>
    <s v="AI-TECH"/>
    <x v="62"/>
    <x v="7"/>
    <s v="SETUP CHARGE"/>
    <n v="1"/>
    <n v="1"/>
    <n v="0"/>
    <n v="0"/>
    <n v="1600"/>
    <m/>
    <x v="4"/>
    <d v="2026-04-27T00:00:00"/>
    <s v="ZKSID2627-0093"/>
    <n v="1600"/>
    <n v="0"/>
    <x v="244"/>
    <n v="0"/>
    <n v="0"/>
    <n v="0"/>
    <x v="1"/>
    <s v="DELIVERED"/>
    <n v="1600"/>
    <s v="LINE_02"/>
    <m/>
    <m/>
    <m/>
    <m/>
    <m/>
    <m/>
    <m/>
  </r>
  <r>
    <s v="PO3381"/>
    <d v="2026-04-08T00:00:00"/>
    <x v="0"/>
    <d v="2026-04-15T00:00:00"/>
    <e v="#REF!"/>
    <s v="DELIVERED"/>
    <s v="Private"/>
    <e v="#REF!"/>
    <e v="#REF!"/>
    <n v="1"/>
    <s v="JW"/>
    <s v="NEW"/>
    <s v="ZPJ262700021"/>
    <n v="0"/>
    <n v="3"/>
    <s v="SERVICE"/>
    <n v="26200108"/>
    <s v="DOMESTIC"/>
    <s v="AI-TECH"/>
    <x v="62"/>
    <x v="7"/>
    <s v="PROGRAMMIN CHARGE"/>
    <n v="1"/>
    <n v="1"/>
    <n v="0"/>
    <n v="0"/>
    <n v="1200"/>
    <m/>
    <x v="4"/>
    <d v="2026-04-27T00:00:00"/>
    <s v="ZKSID2627-0093"/>
    <n v="1200"/>
    <n v="0"/>
    <x v="242"/>
    <n v="0"/>
    <n v="0"/>
    <n v="0"/>
    <x v="1"/>
    <s v="DELIVERED"/>
    <n v="1200"/>
    <s v="LINE_02"/>
    <m/>
    <m/>
    <m/>
    <m/>
    <m/>
    <m/>
    <m/>
  </r>
  <r>
    <n v="4000602422"/>
    <d v="2026-04-07T00:00:00"/>
    <x v="0"/>
    <d v="2026-07-28T00:00:00"/>
    <e v="#REF!"/>
    <e v="#REF!"/>
    <s v="Public"/>
    <e v="#REF!"/>
    <e v="#REF!"/>
    <n v="16"/>
    <s v="COMP/ASSY"/>
    <s v="NEW"/>
    <s v="ZPSU262700003"/>
    <n v="0"/>
    <n v="3"/>
    <m/>
    <m/>
    <s v="DOMESTIC"/>
    <s v="BEL"/>
    <x v="7"/>
    <x v="1"/>
    <s v="118375932874 UVISP ASSY"/>
    <n v="5"/>
    <m/>
    <n v="5"/>
    <n v="5"/>
    <n v="142597"/>
    <m/>
    <x v="0"/>
    <m/>
    <m/>
    <n v="0"/>
    <n v="0"/>
    <x v="0"/>
    <n v="712985"/>
    <n v="0"/>
    <n v="712985"/>
    <x v="0"/>
    <m/>
    <n v="712985"/>
    <m/>
    <m/>
    <m/>
    <m/>
    <m/>
    <m/>
    <m/>
    <m/>
  </r>
  <r>
    <n v="4300142795"/>
    <d v="2026-04-08T00:00:00"/>
    <x v="0"/>
    <d v="2026-05-20T00:00:00"/>
    <e v="#REF!"/>
    <s v="DELIVERED"/>
    <s v="Private"/>
    <e v="#REF!"/>
    <e v="#REF!"/>
    <n v="6"/>
    <s v="TK"/>
    <s v="REPEAT"/>
    <s v="ZPJ262700022"/>
    <n v="0"/>
    <n v="3"/>
    <s v="ZFG00002930"/>
    <n v="26200225"/>
    <s v="DOMESTIC"/>
    <s v="KB"/>
    <x v="67"/>
    <x v="3"/>
    <s v="ENHANCEMENT RSL POWER SUPPLY POPULATED PRINTED CIRCUIT BOARD"/>
    <n v="5"/>
    <n v="5"/>
    <n v="0"/>
    <n v="0"/>
    <n v="21592.799999999999"/>
    <m/>
    <x v="1"/>
    <d v="2026-05-25T00:00:00"/>
    <s v="ZKSID2627-0196"/>
    <n v="107964"/>
    <n v="0"/>
    <x v="306"/>
    <n v="0"/>
    <n v="0"/>
    <n v="0"/>
    <x v="1"/>
    <s v="DELIVERED"/>
    <n v="107964"/>
    <s v="LINE_01"/>
    <s v="YES"/>
    <m/>
    <m/>
    <m/>
    <m/>
    <m/>
    <m/>
  </r>
  <r>
    <n v="4300142795"/>
    <d v="2026-04-08T00:00:00"/>
    <x v="0"/>
    <d v="2026-05-20T00:00:00"/>
    <e v="#REF!"/>
    <s v="DELIVERED"/>
    <s v="Private"/>
    <e v="#REF!"/>
    <e v="#REF!"/>
    <n v="6"/>
    <s v="TK"/>
    <s v="REPEAT"/>
    <s v="ZPJ262700023"/>
    <n v="0"/>
    <n v="3"/>
    <s v="ZFG00002931"/>
    <n v="26200225"/>
    <s v="DOMESTIC"/>
    <s v="KB"/>
    <x v="67"/>
    <x v="3"/>
    <s v="ENHANCEMENT RSL - TOP BASE BOARD"/>
    <n v="5"/>
    <n v="5"/>
    <n v="0"/>
    <n v="0"/>
    <n v="67236.800000000003"/>
    <m/>
    <x v="1"/>
    <d v="2026-05-25T00:00:00"/>
    <s v="ZKSID2627-0196"/>
    <n v="336184"/>
    <n v="0"/>
    <x v="307"/>
    <n v="0"/>
    <n v="0"/>
    <n v="0"/>
    <x v="1"/>
    <s v="DELIVERED"/>
    <n v="336184"/>
    <s v="LINE_01"/>
    <s v="YES"/>
    <m/>
    <m/>
    <m/>
    <m/>
    <m/>
    <m/>
  </r>
  <r>
    <n v="4300142795"/>
    <d v="2026-04-08T00:00:00"/>
    <x v="0"/>
    <d v="2026-05-20T00:00:00"/>
    <e v="#REF!"/>
    <s v="DELIVERED"/>
    <s v="Private"/>
    <e v="#REF!"/>
    <e v="#REF!"/>
    <n v="6"/>
    <s v="TK"/>
    <s v="REPEAT"/>
    <s v="ZPJ262700024"/>
    <n v="0"/>
    <n v="3"/>
    <s v="ZFG00002932"/>
    <n v="26200225"/>
    <s v="DOMESTIC"/>
    <s v="KB"/>
    <x v="67"/>
    <x v="3"/>
    <s v="ENHANCEMENT RSL – BOT BASE BOARD"/>
    <n v="5"/>
    <n v="5"/>
    <n v="0"/>
    <n v="0"/>
    <n v="55733.2"/>
    <m/>
    <x v="1"/>
    <d v="2026-05-25T00:00:00"/>
    <s v="ZKSID2627-0196"/>
    <n v="278666"/>
    <n v="0"/>
    <x v="308"/>
    <n v="0"/>
    <n v="0"/>
    <n v="0"/>
    <x v="1"/>
    <s v="DELIVERED"/>
    <n v="278666"/>
    <s v="LINE_01"/>
    <m/>
    <m/>
    <m/>
    <m/>
    <m/>
    <m/>
    <m/>
  </r>
  <r>
    <n v="4300142919"/>
    <d v="2026-04-08T00:00:00"/>
    <x v="0"/>
    <d v="2026-05-20T00:00:00"/>
    <e v="#REF!"/>
    <s v="DELIVERED"/>
    <s v="Private"/>
    <e v="#REF!"/>
    <e v="#REF!"/>
    <n v="6"/>
    <s v="TK"/>
    <s v="NEW"/>
    <s v="ZPJ262700025"/>
    <n v="0"/>
    <n v="3"/>
    <s v="ZFG00002933"/>
    <n v="26200238"/>
    <s v="DOMESTIC"/>
    <s v="KB"/>
    <x v="67"/>
    <x v="3"/>
    <s v="ETH-SW_WTNW POPULATED PRINTED CIRCUIT BOARD"/>
    <n v="10"/>
    <n v="10"/>
    <n v="0"/>
    <n v="0"/>
    <n v="68957.5"/>
    <m/>
    <x v="1"/>
    <d v="2026-05-28T00:00:00"/>
    <s v="ZKSID2627-0207"/>
    <n v="689575"/>
    <n v="0"/>
    <x v="309"/>
    <n v="0"/>
    <n v="0"/>
    <n v="0"/>
    <x v="1"/>
    <s v="DELIVERED"/>
    <n v="689575"/>
    <s v="LINE_01"/>
    <s v="YES"/>
    <m/>
    <m/>
    <m/>
    <m/>
    <m/>
    <m/>
  </r>
  <r>
    <n v="4300142919"/>
    <d v="2026-04-08T00:00:00"/>
    <x v="0"/>
    <d v="2026-05-20T00:00:00"/>
    <e v="#REF!"/>
    <s v="DELIVERED"/>
    <s v="Private"/>
    <e v="#REF!"/>
    <e v="#REF!"/>
    <n v="6"/>
    <s v="TK"/>
    <s v="NEW"/>
    <s v="ZPJ262700026"/>
    <n v="0"/>
    <n v="3"/>
    <s v="ZFG00002934"/>
    <n v="26200238"/>
    <s v="DOMESTIC"/>
    <s v="KB"/>
    <x v="67"/>
    <x v="3"/>
    <s v="SAFE IO_V1.0 POPULATED PRINTED CIRCUIT BOARD"/>
    <n v="5"/>
    <n v="5"/>
    <n v="0"/>
    <n v="0"/>
    <n v="30572.2"/>
    <m/>
    <x v="1"/>
    <d v="2026-05-28T00:00:00"/>
    <s v="ZKSID2627-0207"/>
    <n v="152861"/>
    <n v="0"/>
    <x v="310"/>
    <n v="0"/>
    <n v="0"/>
    <n v="0"/>
    <x v="1"/>
    <s v="DELIVERED"/>
    <n v="152861"/>
    <s v="LINE_01"/>
    <s v="YES"/>
    <m/>
    <m/>
    <m/>
    <m/>
    <m/>
    <m/>
  </r>
  <r>
    <n v="4300142919"/>
    <d v="2026-04-08T00:00:00"/>
    <x v="0"/>
    <d v="2026-05-20T00:00:00"/>
    <e v="#REF!"/>
    <s v="DELIVERED"/>
    <s v="Private"/>
    <e v="#REF!"/>
    <e v="#REF!"/>
    <n v="6"/>
    <s v="TK"/>
    <s v="NEW"/>
    <s v="_x000a_ZPJ262700027"/>
    <n v="0"/>
    <n v="3"/>
    <s v="ZFG00002935"/>
    <n v="26200238"/>
    <s v="DOMESTIC"/>
    <s v="KB"/>
    <x v="67"/>
    <x v="3"/>
    <s v="SILO SIL2 BB POPULATED PRINTED CIRCUIT BOARD"/>
    <n v="10"/>
    <n v="10"/>
    <n v="0"/>
    <n v="0"/>
    <n v="35767.1"/>
    <m/>
    <x v="1"/>
    <d v="2026-05-28T00:00:00"/>
    <s v="ZKSID2627-0207"/>
    <n v="357671"/>
    <n v="0"/>
    <x v="311"/>
    <n v="0"/>
    <n v="0"/>
    <n v="0"/>
    <x v="1"/>
    <s v="DELIVERED"/>
    <n v="357671"/>
    <s v="LINE_01"/>
    <s v="YES"/>
    <m/>
    <m/>
    <m/>
    <m/>
    <m/>
    <m/>
  </r>
  <r>
    <n v="4520490195"/>
    <d v="2026-04-09T00:00:00"/>
    <x v="0"/>
    <d v="2026-04-23T00:00:00"/>
    <e v="#REF!"/>
    <s v="DELIVERED"/>
    <s v="Private"/>
    <e v="#REF!"/>
    <e v="#REF!"/>
    <n v="2"/>
    <s v="COMP"/>
    <s v="NEW"/>
    <s v="ZPJ262700030"/>
    <n v="1"/>
    <n v="1"/>
    <s v="SERVICE"/>
    <n v="26200119"/>
    <s v="DOMESTIC"/>
    <s v="INFINEON"/>
    <x v="10"/>
    <x v="4"/>
    <s v="ATOMIC-2 48QFN EVK DELTA COST"/>
    <n v="1"/>
    <n v="1"/>
    <n v="0"/>
    <n v="0"/>
    <n v="66567"/>
    <m/>
    <x v="4"/>
    <d v="2026-04-29T00:00:00"/>
    <s v="ZKSID2627-0100"/>
    <n v="66567"/>
    <n v="0"/>
    <x v="312"/>
    <n v="0"/>
    <n v="0"/>
    <n v="0"/>
    <x v="1"/>
    <s v="DELIVERED"/>
    <n v="66567"/>
    <s v="COMP"/>
    <m/>
    <m/>
    <m/>
    <m/>
    <m/>
    <m/>
    <m/>
  </r>
  <r>
    <n v="1162600066"/>
    <d v="2026-04-09T00:00:00"/>
    <x v="0"/>
    <d v="2026-04-11T00:00:00"/>
    <e v="#REF!"/>
    <s v="DELIVERED"/>
    <s v="Private"/>
    <e v="#REF!"/>
    <e v="#REF!"/>
    <n v="0.3"/>
    <s v="REWORK"/>
    <s v="REPEAT"/>
    <s v="ZPJ262700031"/>
    <n v="1"/>
    <n v="1"/>
    <s v="SERVICE"/>
    <n v="26200068"/>
    <s v="DOMESTIC"/>
    <s v="TEJAS"/>
    <x v="17"/>
    <x v="6"/>
    <s v="SURYA_800G U45 REPLACEMENT"/>
    <n v="2"/>
    <n v="2"/>
    <n v="0"/>
    <n v="0"/>
    <n v="5200"/>
    <m/>
    <x v="4"/>
    <d v="2026-04-20T00:00:00"/>
    <s v="ZKSID2627-0057"/>
    <n v="10400"/>
    <n v="0"/>
    <x v="313"/>
    <n v="0"/>
    <n v="0"/>
    <n v="0"/>
    <x v="1"/>
    <s v="DELIVERED"/>
    <n v="10400"/>
    <s v="OTHERS"/>
    <m/>
    <m/>
    <m/>
    <m/>
    <m/>
    <m/>
    <m/>
  </r>
  <r>
    <n v="4520478983"/>
    <d v="2026-04-09T00:00:00"/>
    <x v="0"/>
    <d v="2026-04-16T00:00:00"/>
    <e v="#REF!"/>
    <s v="DELIVERED"/>
    <s v="Private"/>
    <e v="#REF!"/>
    <e v="#REF!"/>
    <n v="1"/>
    <s v="OTHERS"/>
    <s v="NEW"/>
    <s v="ZPJ262700034"/>
    <n v="1"/>
    <n v="1"/>
    <s v="SERVICE"/>
    <n v="26200024"/>
    <s v="DOMESTIC"/>
    <s v="INFINEON"/>
    <x v="10"/>
    <x v="4"/>
    <s v="SHIPMENT COST FOR BOY2 PROJECTS-DELTA CHARGES"/>
    <n v="1"/>
    <n v="1"/>
    <n v="0"/>
    <n v="0"/>
    <n v="111341"/>
    <m/>
    <x v="4"/>
    <d v="2026-04-09T00:00:00"/>
    <s v="ZKSID2627-0029"/>
    <n v="111341"/>
    <n v="0"/>
    <x v="314"/>
    <n v="0"/>
    <n v="0"/>
    <n v="0"/>
    <x v="1"/>
    <s v="DELIVERED"/>
    <n v="111341"/>
    <s v="OTHERS"/>
    <s v="N/A"/>
    <s v="N/A"/>
    <s v="N/A"/>
    <s v="N/A"/>
    <s v="N/A"/>
    <s v="N/A"/>
    <s v="N/A"/>
  </r>
  <r>
    <n v="1162600067"/>
    <d v="2026-04-09T00:00:00"/>
    <x v="0"/>
    <d v="2026-04-11T00:00:00"/>
    <e v="#REF!"/>
    <s v="DELIVERED"/>
    <s v="Private"/>
    <e v="#REF!"/>
    <e v="#REF!"/>
    <n v="0.3"/>
    <s v="REWORK"/>
    <s v="NEW"/>
    <s v="ZPJ262700035"/>
    <n v="1"/>
    <n v="1"/>
    <s v="SERVICE"/>
    <n v="26200069"/>
    <s v="DOMESTIC"/>
    <s v="TEJAS"/>
    <x v="17"/>
    <x v="6"/>
    <s v="Line51 Ax1200 CONNECTOR  (U18)  REPLACEMENT"/>
    <n v="1"/>
    <n v="1"/>
    <n v="0"/>
    <n v="0"/>
    <n v="7800"/>
    <m/>
    <x v="4"/>
    <d v="2026-04-20T00:00:00"/>
    <s v="ZKSID2627-0058"/>
    <n v="7800"/>
    <n v="0"/>
    <x v="315"/>
    <n v="0"/>
    <n v="0"/>
    <n v="0"/>
    <x v="1"/>
    <s v="DELIVERED"/>
    <n v="7800"/>
    <s v="OTHERS"/>
    <m/>
    <m/>
    <m/>
    <m/>
    <m/>
    <m/>
    <m/>
  </r>
  <r>
    <n v="4800149288"/>
    <d v="2026-04-09T00:00:00"/>
    <x v="0"/>
    <d v="2026-04-11T00:00:00"/>
    <e v="#REF!"/>
    <s v="DELIVERED"/>
    <s v="Private"/>
    <e v="#REF!"/>
    <e v="#REF!"/>
    <n v="0.2"/>
    <s v="REWORK"/>
    <s v="NEW"/>
    <s v="ZPJ262700039"/>
    <n v="0"/>
    <n v="3"/>
    <s v="SERVICE"/>
    <n v="26200028"/>
    <s v="DOMESTIC"/>
    <s v="LAM"/>
    <x v="64"/>
    <x v="0"/>
    <s v="REWORK SUPPORT FOR 810-C21833-001"/>
    <n v="1"/>
    <n v="1"/>
    <n v="0"/>
    <n v="0"/>
    <n v="5000"/>
    <m/>
    <x v="4"/>
    <d v="2026-04-09T00:00:00"/>
    <s v="ZKSID2627-0031"/>
    <n v="5000"/>
    <n v="0"/>
    <x v="255"/>
    <n v="0"/>
    <n v="0"/>
    <n v="0"/>
    <x v="1"/>
    <s v="DELIVERED"/>
    <n v="5000"/>
    <s v="OTHERS"/>
    <s v="N/A"/>
    <s v="N/A"/>
    <s v="N/A"/>
    <s v="N/A"/>
    <s v="N/A"/>
    <s v="N/A"/>
    <s v="N/A"/>
  </r>
  <r>
    <n v="4700969267"/>
    <d v="2026-04-10T00:00:00"/>
    <x v="0"/>
    <d v="2026-05-08T00:00:00"/>
    <e v="#REF!"/>
    <s v="DELIVERED"/>
    <s v="Private"/>
    <e v="#REF!"/>
    <e v="#REF!"/>
    <n v="4"/>
    <s v="TK"/>
    <s v="NEW"/>
    <s v="ZPJ262700036"/>
    <n v="0"/>
    <n v="3"/>
    <s v="ZFG00002941"/>
    <n v="26200184"/>
    <s v="DOMESTIC"/>
    <s v="LAM"/>
    <x v="64"/>
    <x v="0"/>
    <s v="810-047858-003_POPULATED PCB"/>
    <n v="1"/>
    <n v="1"/>
    <n v="0"/>
    <n v="0"/>
    <n v="129666"/>
    <m/>
    <x v="1"/>
    <d v="2026-05-16T00:00:00"/>
    <s v="ZKSID2627-0160"/>
    <n v="129666"/>
    <n v="0"/>
    <x v="316"/>
    <n v="0"/>
    <n v="0"/>
    <n v="0"/>
    <x v="1"/>
    <s v="DELIVERED"/>
    <n v="129666"/>
    <s v="LINE_01"/>
    <m/>
    <m/>
    <m/>
    <m/>
    <m/>
    <m/>
    <m/>
  </r>
  <r>
    <s v="CH-2604/0026"/>
    <d v="2026-04-09T00:00:00"/>
    <x v="0"/>
    <d v="2026-04-23T00:00:00"/>
    <e v="#REF!"/>
    <s v="DELIVERED"/>
    <s v="Private"/>
    <e v="#REF!"/>
    <e v="#REF!"/>
    <n v="2"/>
    <s v="JW"/>
    <s v="REPEAT"/>
    <s v="ZPJ262700037"/>
    <n v="0"/>
    <n v="3"/>
    <s v="SERVICE"/>
    <n v="26200101"/>
    <s v="DOMESTIC"/>
    <s v="CHARA"/>
    <x v="81"/>
    <x v="0"/>
    <s v="TT-CAP12-1.1-01] PCB ASSEMBLY"/>
    <n v="400"/>
    <n v="100"/>
    <n v="300"/>
    <n v="0"/>
    <n v="206"/>
    <m/>
    <x v="4"/>
    <d v="2026-04-27T00:00:00"/>
    <s v="ZKSID2627-0090"/>
    <n v="20600"/>
    <n v="0"/>
    <x v="317"/>
    <n v="0"/>
    <n v="0"/>
    <n v="0"/>
    <x v="1"/>
    <s v="DELIVERED"/>
    <n v="20600"/>
    <s v="LINE_02"/>
    <m/>
    <m/>
    <m/>
    <m/>
    <m/>
    <m/>
    <m/>
  </r>
  <r>
    <s v="CH-2604/0026"/>
    <d v="2026-04-09T00:00:00"/>
    <x v="0"/>
    <d v="2026-04-23T00:00:00"/>
    <e v="#REF!"/>
    <s v="DELIVERED"/>
    <s v="Private"/>
    <e v="#REF!"/>
    <e v="#REF!"/>
    <n v="2"/>
    <s v="JW"/>
    <s v="REPEAT"/>
    <s v="ZPJ262700037"/>
    <n v="0"/>
    <n v="3"/>
    <s v="SERVICE"/>
    <n v="26200101"/>
    <s v="DOMESTIC"/>
    <s v="CHARA"/>
    <x v="81"/>
    <x v="0"/>
    <s v="TT-CAP12-1.1-01] PCB ASSEMBLY"/>
    <n v="300"/>
    <n v="100"/>
    <n v="200"/>
    <n v="0"/>
    <n v="206"/>
    <m/>
    <x v="4"/>
    <d v="2026-04-30T00:00:00"/>
    <s v="ZKSID2627-0110"/>
    <n v="20600"/>
    <n v="0"/>
    <x v="317"/>
    <n v="0"/>
    <n v="0"/>
    <n v="0"/>
    <x v="1"/>
    <s v="DELIVERED"/>
    <n v="20600"/>
    <s v="LINE_02"/>
    <m/>
    <m/>
    <m/>
    <m/>
    <m/>
    <m/>
    <m/>
  </r>
  <r>
    <s v="CH-2604/0026"/>
    <d v="2026-04-09T00:00:00"/>
    <x v="0"/>
    <d v="2026-04-23T00:00:00"/>
    <e v="#REF!"/>
    <s v="DELIVERED"/>
    <s v="Private"/>
    <e v="#REF!"/>
    <e v="#REF!"/>
    <n v="2"/>
    <s v="JW"/>
    <s v="REPEAT"/>
    <s v="ZPJ262700037"/>
    <n v="0"/>
    <n v="3"/>
    <s v="SERVICE"/>
    <n v="26200101"/>
    <s v="DOMESTIC"/>
    <s v="CHARA"/>
    <x v="81"/>
    <x v="0"/>
    <s v="TT-CAP12-1.1-01] PCB ASSEMBLY"/>
    <n v="200"/>
    <n v="46"/>
    <n v="154"/>
    <n v="0"/>
    <n v="206"/>
    <m/>
    <x v="1"/>
    <d v="2026-05-06T00:00:00"/>
    <s v="ZKSID2627-0128"/>
    <n v="9476"/>
    <n v="0"/>
    <x v="318"/>
    <n v="0"/>
    <n v="0"/>
    <n v="0"/>
    <x v="1"/>
    <s v="DELIVERED"/>
    <n v="9476"/>
    <s v="LINE_02"/>
    <m/>
    <m/>
    <m/>
    <m/>
    <m/>
    <m/>
    <m/>
  </r>
  <r>
    <s v="CH-2604/0026"/>
    <d v="2026-04-09T00:00:00"/>
    <x v="0"/>
    <d v="2026-04-23T00:00:00"/>
    <e v="#REF!"/>
    <s v="DELIVERED"/>
    <s v="Private"/>
    <e v="#REF!"/>
    <e v="#REF!"/>
    <n v="2"/>
    <s v="JW"/>
    <s v="REPEAT"/>
    <s v="ZPJ262700037"/>
    <n v="0"/>
    <n v="3"/>
    <s v="SERVICE"/>
    <n v="26200101"/>
    <s v="DOMESTIC"/>
    <s v="CHARA"/>
    <x v="81"/>
    <x v="0"/>
    <s v="TT-CAP12-1.1-01] PCB ASSEMBLY"/>
    <n v="154"/>
    <n v="154"/>
    <n v="0"/>
    <n v="0"/>
    <n v="206"/>
    <m/>
    <x v="1"/>
    <d v="2026-05-26T00:00:00"/>
    <s v="ZKSID2627-0199"/>
    <n v="31724"/>
    <n v="0"/>
    <x v="319"/>
    <n v="0"/>
    <n v="0"/>
    <n v="0"/>
    <x v="1"/>
    <s v="DELIVERED"/>
    <n v="31724"/>
    <s v="LINE_02"/>
    <m/>
    <m/>
    <m/>
    <m/>
    <m/>
    <m/>
    <m/>
  </r>
  <r>
    <s v="CH-2604/0026"/>
    <d v="2026-04-09T00:00:00"/>
    <x v="0"/>
    <d v="2026-04-23T00:00:00"/>
    <e v="#REF!"/>
    <s v="DELIVERED"/>
    <s v="Private"/>
    <e v="#REF!"/>
    <e v="#REF!"/>
    <n v="2"/>
    <s v="JW"/>
    <s v="REPEAT"/>
    <s v="ZPJ262700038"/>
    <n v="0"/>
    <n v="3"/>
    <s v="SERVICE"/>
    <n v="26200101"/>
    <s v="DOMESTIC"/>
    <s v="CHARA"/>
    <x v="81"/>
    <x v="0"/>
    <s v="[TT-INV-1.0-01] PCB ASSEMBLY"/>
    <n v="200"/>
    <n v="200"/>
    <n v="0"/>
    <n v="0"/>
    <n v="836"/>
    <m/>
    <x v="4"/>
    <d v="2026-04-27T00:00:00"/>
    <s v="ZKSID2627-0090"/>
    <n v="167200"/>
    <n v="0"/>
    <x v="320"/>
    <n v="0"/>
    <n v="0"/>
    <n v="0"/>
    <x v="1"/>
    <s v="DELIVERED"/>
    <n v="167200"/>
    <s v="LINE_02"/>
    <m/>
    <m/>
    <m/>
    <m/>
    <m/>
    <m/>
    <m/>
  </r>
  <r>
    <s v="CH-2604/0026"/>
    <d v="2026-04-09T00:00:00"/>
    <x v="0"/>
    <d v="2026-04-23T00:00:00"/>
    <e v="#REF!"/>
    <s v="DELIVERED"/>
    <s v="Private"/>
    <e v="#REF!"/>
    <e v="#REF!"/>
    <n v="2"/>
    <s v="OTHERS"/>
    <s v="REPEAT"/>
    <s v="ZPJ262700038"/>
    <n v="0"/>
    <n v="3"/>
    <s v="SERVICE"/>
    <n v="26200101"/>
    <s v="DOMESTIC"/>
    <s v="CHARA"/>
    <x v="81"/>
    <x v="0"/>
    <s v="PCB ASSEMBLY SERVICE CHARGES-INVERTER (Setup/Prog.)"/>
    <n v="1"/>
    <n v="1"/>
    <n v="0"/>
    <n v="0"/>
    <n v="2500"/>
    <m/>
    <x v="4"/>
    <d v="2026-04-27T00:00:00"/>
    <s v="ZKSID2627-0090"/>
    <n v="2500"/>
    <n v="0"/>
    <x v="321"/>
    <n v="0"/>
    <n v="0"/>
    <n v="0"/>
    <x v="1"/>
    <s v="DELIVERED"/>
    <n v="2500"/>
    <s v="OTHERS"/>
    <m/>
    <m/>
    <m/>
    <m/>
    <m/>
    <m/>
    <m/>
  </r>
  <r>
    <n v="4516495589"/>
    <d v="2026-04-09T00:00:00"/>
    <x v="0"/>
    <d v="2026-04-29T00:00:00"/>
    <e v="#REF!"/>
    <s v="DELIVERED"/>
    <s v="Private"/>
    <e v="#REF!"/>
    <e v="#REF!"/>
    <n v="2"/>
    <s v="FAB"/>
    <s v="NEW"/>
    <s v="ZPJ262700040"/>
    <n v="1"/>
    <n v="1"/>
    <s v="PCB-PRJ_Number-BARE PCB"/>
    <n v="26100068"/>
    <s v="DOMESTIC"/>
    <s v="TI"/>
    <x v="35"/>
    <x v="4"/>
    <s v="PCB FABRICATION SUPPORT FOR 48PINDCA_02202025"/>
    <n v="50"/>
    <n v="50"/>
    <n v="0"/>
    <n v="0"/>
    <n v="563"/>
    <m/>
    <x v="4"/>
    <d v="2026-04-28T00:00:00"/>
    <s v="ZBSID2627-0105"/>
    <n v="28150"/>
    <n v="0"/>
    <x v="322"/>
    <n v="0"/>
    <n v="0"/>
    <n v="0"/>
    <x v="1"/>
    <s v="DELIVERED"/>
    <n v="28150"/>
    <s v="FAB"/>
    <m/>
    <m/>
    <m/>
    <m/>
    <m/>
    <m/>
    <m/>
  </r>
  <r>
    <n v="6000003150"/>
    <d v="2026-04-09T00:00:00"/>
    <x v="0"/>
    <d v="2026-05-21T00:00:00"/>
    <e v="#REF!"/>
    <s v="DELIVERED"/>
    <s v="Private"/>
    <e v="#REF!"/>
    <e v="#REF!"/>
    <n v="4"/>
    <s v="TK"/>
    <s v="REPEAT"/>
    <s v="ZPJ262700033"/>
    <n v="0"/>
    <n v="3"/>
    <s v="ZFG00002942"/>
    <n v="26200191"/>
    <s v="DOMESTIC"/>
    <s v="KARL STORZ"/>
    <x v="76"/>
    <x v="2"/>
    <s v="HALL SENSOR PCBA"/>
    <n v="30"/>
    <n v="30"/>
    <n v="0"/>
    <n v="0"/>
    <n v="6732.1"/>
    <m/>
    <x v="1"/>
    <d v="2026-05-20T00:00:00"/>
    <s v="ZKSID2627-0176"/>
    <n v="201963"/>
    <n v="0"/>
    <x v="323"/>
    <n v="0"/>
    <n v="0"/>
    <n v="0"/>
    <x v="1"/>
    <s v="DELIVERED"/>
    <n v="201963"/>
    <s v="LINE_01"/>
    <s v="YES"/>
    <m/>
    <m/>
    <m/>
    <m/>
    <m/>
    <m/>
  </r>
  <r>
    <n v="6000003150"/>
    <d v="2026-04-09T00:00:00"/>
    <x v="0"/>
    <d v="2026-05-21T00:00:00"/>
    <e v="#REF!"/>
    <s v="DELIVERED"/>
    <s v="Private"/>
    <e v="#REF!"/>
    <e v="#REF!"/>
    <n v="4"/>
    <s v="COMP"/>
    <s v="REPEAT"/>
    <s v="ZPJ262700033"/>
    <n v="0"/>
    <n v="3"/>
    <s v="ZFG00003065"/>
    <n v="26200191"/>
    <s v="DOMESTIC"/>
    <s v="KARL STORZ"/>
    <x v="76"/>
    <x v="2"/>
    <s v="COMPONENT PROCUREMENT FOR HALL SENSOR PCB"/>
    <n v="30"/>
    <n v="30"/>
    <n v="0"/>
    <n v="0"/>
    <n v="362.93"/>
    <m/>
    <x v="1"/>
    <d v="2026-05-20T00:00:00"/>
    <s v="ZKSID2627-0176"/>
    <n v="10887.9"/>
    <n v="0"/>
    <x v="324"/>
    <n v="0"/>
    <n v="0"/>
    <n v="0"/>
    <x v="1"/>
    <s v="DELIVERED"/>
    <n v="10887.9"/>
    <s v="COMP"/>
    <s v="N/A"/>
    <m/>
    <m/>
    <m/>
    <m/>
    <m/>
    <m/>
  </r>
  <r>
    <s v="FLCN27PO001"/>
    <d v="2026-04-10T00:00:00"/>
    <x v="0"/>
    <d v="2026-04-29T00:00:00"/>
    <e v="#REF!"/>
    <s v="DELIVERED"/>
    <s v="Private"/>
    <e v="#REF!"/>
    <e v="#REF!"/>
    <n v="2.8"/>
    <s v="JW"/>
    <s v="REPEAT"/>
    <s v="ZPJ262700041"/>
    <n v="0"/>
    <n v="3"/>
    <s v="SERVICE"/>
    <n v="26200065"/>
    <s v="DOMESTIC"/>
    <s v="FALCONN"/>
    <x v="82"/>
    <x v="0"/>
    <s v="INFINITAS_R02-ASSEMBLY SUPPORT"/>
    <n v="5000"/>
    <n v="504"/>
    <n v="4496"/>
    <n v="0"/>
    <n v="98"/>
    <m/>
    <x v="4"/>
    <d v="2026-04-20T00:00:00"/>
    <s v="ZKSID2627-0053"/>
    <n v="49392"/>
    <n v="0"/>
    <x v="325"/>
    <n v="0"/>
    <n v="0"/>
    <n v="0"/>
    <x v="1"/>
    <s v="DELIVERED"/>
    <n v="49392"/>
    <s v="LINE_02"/>
    <m/>
    <m/>
    <m/>
    <m/>
    <m/>
    <m/>
    <m/>
  </r>
  <r>
    <s v="FLCN27PO001"/>
    <d v="2026-04-10T00:00:00"/>
    <x v="0"/>
    <d v="2026-04-29T00:00:00"/>
    <e v="#REF!"/>
    <s v="DELIVERED"/>
    <s v="Private"/>
    <e v="#REF!"/>
    <e v="#REF!"/>
    <n v="2.8"/>
    <s v="JW"/>
    <s v="REPEAT"/>
    <s v="ZPJ262700041"/>
    <n v="0"/>
    <n v="3"/>
    <s v="SERVICE"/>
    <n v="26200065"/>
    <s v="DOMESTIC"/>
    <s v="FALCONN"/>
    <x v="82"/>
    <x v="0"/>
    <s v="INFINITAS_R02-ASSEMBLY SUPPORT"/>
    <n v="4496"/>
    <n v="1008"/>
    <n v="3488"/>
    <n v="0"/>
    <n v="98"/>
    <m/>
    <x v="4"/>
    <d v="2026-04-22T00:00:00"/>
    <s v="ZKSID2627-0063"/>
    <n v="98784"/>
    <n v="0"/>
    <x v="326"/>
    <n v="0"/>
    <n v="0"/>
    <n v="0"/>
    <x v="1"/>
    <s v="DELIVERED"/>
    <n v="98784"/>
    <s v="LINE_02"/>
    <m/>
    <m/>
    <m/>
    <m/>
    <m/>
    <m/>
    <m/>
  </r>
  <r>
    <s v="FLCN27PO001"/>
    <d v="2026-04-10T00:00:00"/>
    <x v="0"/>
    <d v="2026-04-29T00:00:00"/>
    <e v="#REF!"/>
    <s v="DELIVERED"/>
    <s v="Private"/>
    <e v="#REF!"/>
    <e v="#REF!"/>
    <n v="2.8"/>
    <s v="JW"/>
    <s v="REPEAT"/>
    <s v="ZPJ262700041"/>
    <n v="0"/>
    <n v="3"/>
    <s v="SERVICE"/>
    <n v="26200065"/>
    <s v="DOMESTIC"/>
    <s v="FALCONN"/>
    <x v="82"/>
    <x v="0"/>
    <s v="INFINITAS_R02-ASSEMBLY SUPPORT"/>
    <n v="3488"/>
    <n v="504"/>
    <n v="2984"/>
    <n v="0"/>
    <n v="98"/>
    <m/>
    <x v="4"/>
    <d v="2026-04-24T00:00:00"/>
    <s v="ZKSID2627-0071"/>
    <n v="49392"/>
    <n v="0"/>
    <x v="325"/>
    <n v="0"/>
    <n v="0"/>
    <n v="0"/>
    <x v="1"/>
    <s v="DELIVERED"/>
    <n v="49392"/>
    <s v="LINE_02"/>
    <m/>
    <m/>
    <m/>
    <m/>
    <m/>
    <m/>
    <m/>
  </r>
  <r>
    <s v="FLCN27PO001"/>
    <d v="2026-04-10T00:00:00"/>
    <x v="0"/>
    <d v="2026-04-29T00:00:00"/>
    <e v="#REF!"/>
    <s v="DELIVERED"/>
    <s v="Private"/>
    <e v="#REF!"/>
    <e v="#REF!"/>
    <n v="2.8"/>
    <s v="JW"/>
    <s v="REPEAT"/>
    <s v="ZPJ262700041"/>
    <n v="0"/>
    <n v="3"/>
    <s v="SERVICE"/>
    <n v="26200065"/>
    <s v="DOMESTIC"/>
    <s v="FALCONN"/>
    <x v="82"/>
    <x v="0"/>
    <s v="INFINITAS_R02-ASSEMBLY SUPPORT"/>
    <n v="2984"/>
    <n v="1008"/>
    <n v="1976"/>
    <n v="0"/>
    <n v="98"/>
    <m/>
    <x v="4"/>
    <d v="2026-04-27T00:00:00"/>
    <s v="ZKSID2627-0084"/>
    <n v="98784"/>
    <n v="0"/>
    <x v="326"/>
    <n v="0"/>
    <n v="0"/>
    <n v="0"/>
    <x v="1"/>
    <s v="DELIVERED"/>
    <n v="98784"/>
    <s v="LINE_02"/>
    <m/>
    <m/>
    <m/>
    <m/>
    <m/>
    <m/>
    <m/>
  </r>
  <r>
    <s v="FLCN27PO001"/>
    <d v="2026-04-10T00:00:00"/>
    <x v="0"/>
    <d v="2026-04-29T00:00:00"/>
    <e v="#REF!"/>
    <s v="DELIVERED"/>
    <s v="Private"/>
    <e v="#REF!"/>
    <e v="#REF!"/>
    <n v="2.8"/>
    <s v="JW"/>
    <s v="REPEAT"/>
    <s v="ZPJ262700041"/>
    <n v="0"/>
    <n v="3"/>
    <s v="SERVICE"/>
    <n v="26200065"/>
    <s v="DOMESTIC"/>
    <s v="FALCONN"/>
    <x v="82"/>
    <x v="0"/>
    <s v="INFINITAS_R02-ASSEMBLY SUPPORT"/>
    <n v="1976"/>
    <n v="1003"/>
    <n v="973"/>
    <n v="0"/>
    <n v="98"/>
    <m/>
    <x v="4"/>
    <d v="2026-04-28T00:00:00"/>
    <s v="ZKSID2627-0097"/>
    <n v="98294"/>
    <n v="0"/>
    <x v="327"/>
    <n v="0"/>
    <n v="0"/>
    <n v="0"/>
    <x v="1"/>
    <s v="DELIVERED"/>
    <n v="98294"/>
    <s v="LINE_02"/>
    <m/>
    <m/>
    <m/>
    <m/>
    <m/>
    <m/>
    <m/>
  </r>
  <r>
    <s v="FLCN27PO001"/>
    <d v="2026-04-10T00:00:00"/>
    <x v="0"/>
    <d v="2026-04-29T00:00:00"/>
    <e v="#REF!"/>
    <s v="DELIVERED"/>
    <s v="Private"/>
    <e v="#REF!"/>
    <e v="#REF!"/>
    <n v="2.8"/>
    <s v="JW"/>
    <s v="REPEAT"/>
    <s v="ZPJ262700041"/>
    <n v="0"/>
    <n v="3"/>
    <s v="SERVICE"/>
    <n v="26200065"/>
    <s v="DOMESTIC"/>
    <s v="FALCONN"/>
    <x v="82"/>
    <x v="0"/>
    <s v="INFINITAS_R02-ASSEMBLY SUPPORT"/>
    <n v="973"/>
    <n v="960"/>
    <n v="13"/>
    <n v="0"/>
    <n v="98"/>
    <m/>
    <x v="4"/>
    <d v="2026-04-29T00:00:00"/>
    <s v="ZKSID2627-0101"/>
    <n v="94080"/>
    <n v="0"/>
    <x v="328"/>
    <n v="0"/>
    <n v="0"/>
    <n v="0"/>
    <x v="1"/>
    <s v="DELIVERED"/>
    <n v="94080"/>
    <s v="LINE_02"/>
    <m/>
    <m/>
    <m/>
    <m/>
    <m/>
    <m/>
    <m/>
  </r>
  <r>
    <s v="FLCN27PO001"/>
    <d v="2026-04-10T00:00:00"/>
    <x v="0"/>
    <d v="2026-04-29T00:00:00"/>
    <e v="#REF!"/>
    <s v="DELIVERED"/>
    <s v="Private"/>
    <e v="#REF!"/>
    <e v="#REF!"/>
    <n v="2.8"/>
    <s v="JW"/>
    <s v="REPEAT"/>
    <s v="ZPJ262700041"/>
    <n v="0"/>
    <n v="3"/>
    <s v="SERVICE"/>
    <n v="26200065"/>
    <s v="DOMESTIC"/>
    <s v="FALCONN"/>
    <x v="82"/>
    <x v="0"/>
    <s v="INFINITAS_R02-ASSEMBLY SUPPORT"/>
    <n v="13"/>
    <n v="13"/>
    <n v="0"/>
    <n v="0"/>
    <n v="98"/>
    <m/>
    <x v="4"/>
    <d v="2026-04-29T00:00:00"/>
    <s v="ZKSID2627-0103"/>
    <n v="1274"/>
    <n v="0"/>
    <x v="329"/>
    <n v="0"/>
    <n v="0"/>
    <n v="0"/>
    <x v="1"/>
    <s v="DELIVERED"/>
    <n v="1274"/>
    <s v="LINE_02"/>
    <m/>
    <m/>
    <m/>
    <m/>
    <m/>
    <m/>
    <m/>
  </r>
  <r>
    <n v="26270078"/>
    <d v="2026-04-10T00:00:00"/>
    <x v="0"/>
    <d v="2026-04-14T00:00:00"/>
    <e v="#REF!"/>
    <s v="DELIVERED"/>
    <s v="Private"/>
    <e v="#REF!"/>
    <e v="#REF!"/>
    <n v="0.6"/>
    <s v="JW"/>
    <s v="NEW"/>
    <s v="ZPJ252601573"/>
    <n v="0"/>
    <n v="3"/>
    <s v="SERVICE"/>
    <n v="26100023"/>
    <s v="DOMESTIC"/>
    <s v="COREEL"/>
    <x v="70"/>
    <x v="5"/>
    <s v="PCB ASSEMBLY SUPPORT FOR CT7017-BA02-05"/>
    <n v="2"/>
    <n v="2"/>
    <n v="0"/>
    <n v="0"/>
    <n v="9300"/>
    <m/>
    <x v="4"/>
    <d v="2026-04-15T00:00:00"/>
    <s v="ZBSID2627-0049"/>
    <n v="18600"/>
    <n v="0"/>
    <x v="330"/>
    <n v="0"/>
    <n v="0"/>
    <n v="0"/>
    <x v="1"/>
    <s v="DELIVERED"/>
    <n v="18600"/>
    <s v="LINE_01"/>
    <s v="YES"/>
    <s v="YES"/>
    <s v="NO"/>
    <s v="NO"/>
    <s v="NO"/>
    <s v="YES"/>
    <s v="NO"/>
  </r>
  <r>
    <n v="26270078"/>
    <d v="2026-04-10T00:00:00"/>
    <x v="0"/>
    <d v="2026-04-14T00:00:00"/>
    <e v="#REF!"/>
    <s v="DELIVERED"/>
    <s v="Private"/>
    <e v="#REF!"/>
    <e v="#REF!"/>
    <n v="0.6"/>
    <s v="JW"/>
    <s v="NEW"/>
    <s v="ZPJ252601573"/>
    <n v="0"/>
    <n v="3"/>
    <s v="SERVICE"/>
    <n v="26100023"/>
    <s v="DOMESTIC"/>
    <s v="COREEL"/>
    <x v="70"/>
    <x v="5"/>
    <s v="PCB ASSEMBLY SUPPORT FOR CT7017-BA02-05"/>
    <n v="10"/>
    <n v="10"/>
    <n v="0"/>
    <n v="0"/>
    <n v="2670"/>
    <m/>
    <x v="4"/>
    <d v="2026-04-15T00:00:00"/>
    <s v="ZBSID2627-0049"/>
    <n v="26700"/>
    <n v="0"/>
    <x v="331"/>
    <n v="0"/>
    <n v="0"/>
    <n v="0"/>
    <x v="1"/>
    <s v="DELIVERED"/>
    <n v="26700"/>
    <s v="LINE_01"/>
    <s v="YES"/>
    <s v="YES"/>
    <s v="NO"/>
    <s v="NO"/>
    <s v="NO"/>
    <s v="YES"/>
    <s v="NO"/>
  </r>
  <r>
    <n v="4516497949"/>
    <d v="2026-04-10T00:00:00"/>
    <x v="0"/>
    <d v="2026-04-30T00:00:00"/>
    <e v="#REF!"/>
    <s v="DELIVERED"/>
    <s v="Private"/>
    <e v="#REF!"/>
    <e v="#REF!"/>
    <n v="3"/>
    <s v="TK"/>
    <s v="NEW"/>
    <s v="ZPJ262700043"/>
    <n v="1"/>
    <n v="1"/>
    <s v="ZFG00002943"/>
    <n v="26100094"/>
    <s v="DOMESTIC"/>
    <s v="TI"/>
    <x v="35"/>
    <x v="4"/>
    <s v="ACME_PCBA"/>
    <n v="5"/>
    <n v="2"/>
    <n v="3"/>
    <n v="0"/>
    <n v="82617.399999999994"/>
    <m/>
    <x v="1"/>
    <d v="2026-05-14T00:00:00"/>
    <s v="ZBSID2627-0143"/>
    <n v="165234.79999999999"/>
    <n v="0"/>
    <x v="332"/>
    <n v="0"/>
    <n v="0"/>
    <n v="0"/>
    <x v="1"/>
    <s v="DELIVERED"/>
    <n v="165234.79999999999"/>
    <s v="LINE_01"/>
    <s v="YES"/>
    <m/>
    <m/>
    <m/>
    <m/>
    <m/>
    <m/>
  </r>
  <r>
    <n v="4516497949"/>
    <d v="2026-04-10T00:00:00"/>
    <x v="0"/>
    <d v="2026-04-30T00:00:00"/>
    <e v="#REF!"/>
    <s v="DELIVERED"/>
    <s v="Private"/>
    <e v="#REF!"/>
    <e v="#REF!"/>
    <n v="3"/>
    <s v="TK"/>
    <s v="NEW"/>
    <s v="ZPJ262700043"/>
    <n v="1"/>
    <n v="1"/>
    <s v="ZFG00002943"/>
    <n v="26100094"/>
    <s v="DOMESTIC"/>
    <s v="TI"/>
    <x v="35"/>
    <x v="4"/>
    <s v="ACME_PCBA"/>
    <n v="3"/>
    <n v="3"/>
    <n v="0"/>
    <n v="0"/>
    <n v="82617.399999999994"/>
    <m/>
    <x v="1"/>
    <d v="2026-05-14T00:00:00"/>
    <s v="ZBSID2627-0145"/>
    <n v="247852.19999999998"/>
    <n v="0"/>
    <x v="333"/>
    <n v="0"/>
    <n v="0"/>
    <n v="0"/>
    <x v="1"/>
    <s v="DELIVERED"/>
    <n v="247852.19999999998"/>
    <s v="LINE_01"/>
    <s v="YES"/>
    <m/>
    <m/>
    <m/>
    <m/>
    <m/>
    <m/>
  </r>
  <r>
    <s v=" NCI00MMB"/>
    <d v="2026-04-10T00:00:00"/>
    <x v="0"/>
    <d v="2026-04-20T00:00:00"/>
    <e v="#REF!"/>
    <s v="DELIVERED"/>
    <s v="Private"/>
    <e v="#REF!"/>
    <e v="#REF!"/>
    <n v="1.5"/>
    <s v="JW"/>
    <s v="NEW"/>
    <s v="ZPJ262700042"/>
    <n v="0"/>
    <n v="3"/>
    <s v="SERVICE"/>
    <n v="26200062"/>
    <s v="DOMESTIC"/>
    <s v="VISTEON"/>
    <x v="83"/>
    <x v="8"/>
    <s v="W616 SOP2 MAIN BOARD_INT AMP ASSEMBLY SUPPORT"/>
    <n v="100"/>
    <n v="12"/>
    <n v="88"/>
    <n v="0"/>
    <n v="13334"/>
    <m/>
    <x v="4"/>
    <d v="2026-04-17T00:00:00"/>
    <s v="ZKSID2627-0050"/>
    <n v="160008"/>
    <n v="0"/>
    <x v="334"/>
    <n v="0"/>
    <n v="0"/>
    <n v="0"/>
    <x v="1"/>
    <s v="DELIVERED"/>
    <n v="160008"/>
    <s v="LINE_01"/>
    <s v="YES"/>
    <m/>
    <m/>
    <m/>
    <m/>
    <m/>
    <m/>
  </r>
  <r>
    <s v=" NCI00MMB"/>
    <d v="2026-04-10T00:00:00"/>
    <x v="0"/>
    <d v="2026-04-20T00:00:00"/>
    <e v="#REF!"/>
    <s v="DELIVERED"/>
    <s v="Private"/>
    <e v="#REF!"/>
    <e v="#REF!"/>
    <n v="1.5"/>
    <s v="JW"/>
    <s v="NEW"/>
    <s v="ZPJ262700042"/>
    <n v="0"/>
    <n v="3"/>
    <s v="SERVICE"/>
    <n v="26200062"/>
    <s v="DOMESTIC"/>
    <s v="VISTEON"/>
    <x v="83"/>
    <x v="8"/>
    <s v="W616 SOP2 MAIN BOARD_INT AMP ASSEMBLY SUPPORT"/>
    <n v="88"/>
    <n v="60"/>
    <n v="28"/>
    <n v="0"/>
    <n v="13334"/>
    <m/>
    <x v="4"/>
    <d v="2026-04-17T00:00:00"/>
    <s v="ZKSID2627-0051"/>
    <n v="800040"/>
    <n v="0"/>
    <x v="335"/>
    <n v="0"/>
    <n v="0"/>
    <n v="0"/>
    <x v="1"/>
    <s v="DELIVERED"/>
    <n v="800040"/>
    <s v="LINE_01"/>
    <s v="YES"/>
    <m/>
    <m/>
    <m/>
    <m/>
    <m/>
    <m/>
  </r>
  <r>
    <s v=" NCI00MMB"/>
    <d v="2026-04-10T00:00:00"/>
    <x v="0"/>
    <d v="2026-04-20T00:00:00"/>
    <e v="#REF!"/>
    <s v="DELIVERED"/>
    <s v="Private"/>
    <e v="#REF!"/>
    <e v="#REF!"/>
    <n v="1.5"/>
    <s v="JW"/>
    <s v="NEW"/>
    <s v="ZPJ262700042"/>
    <n v="0"/>
    <n v="3"/>
    <s v="SERVICE"/>
    <n v="26200062"/>
    <s v="DOMESTIC"/>
    <s v="VISTEON"/>
    <x v="83"/>
    <x v="8"/>
    <s v="W616 SOP2 MAIN BOARD_INT AMP ASSEMBLY SUPPORT"/>
    <n v="28"/>
    <n v="28"/>
    <n v="0"/>
    <n v="0"/>
    <n v="13334"/>
    <m/>
    <x v="4"/>
    <d v="2026-04-22T00:00:00"/>
    <s v="ZKSID2627-0065"/>
    <n v="373352"/>
    <n v="0"/>
    <x v="336"/>
    <n v="0"/>
    <n v="0"/>
    <n v="0"/>
    <x v="1"/>
    <s v="DELIVERED"/>
    <n v="373352"/>
    <s v="LINE_02"/>
    <s v="YES"/>
    <m/>
    <m/>
    <m/>
    <m/>
    <m/>
    <m/>
  </r>
  <r>
    <n v="4500292808"/>
    <d v="2026-04-10T00:00:00"/>
    <x v="0"/>
    <d v="2026-05-08T00:00:00"/>
    <e v="#REF!"/>
    <s v="DELIVERED"/>
    <s v="Private"/>
    <e v="#REF!"/>
    <e v="#REF!"/>
    <n v="4"/>
    <s v="TK"/>
    <s v="NEW"/>
    <s v="ZPJ262700044"/>
    <n v="0"/>
    <n v="3"/>
    <s v="ZFG00002944"/>
    <n v="26200188"/>
    <s v="DOMESTIC"/>
    <s v="RENESAS"/>
    <x v="68"/>
    <x v="0"/>
    <s v="COMBO_SD BOARD-BOM 1"/>
    <n v="3"/>
    <n v="3"/>
    <n v="0"/>
    <n v="0"/>
    <n v="28263.67"/>
    <m/>
    <x v="1"/>
    <d v="2026-05-18T00:00:00"/>
    <s v="ZKSID2627-0168"/>
    <n v="84791.01"/>
    <n v="0"/>
    <x v="337"/>
    <n v="0"/>
    <n v="0"/>
    <n v="0"/>
    <x v="1"/>
    <s v="DELIVERED"/>
    <n v="84791.01"/>
    <s v="LINE_01"/>
    <s v="YES"/>
    <m/>
    <m/>
    <m/>
    <m/>
    <m/>
    <m/>
  </r>
  <r>
    <n v="4500292808"/>
    <d v="2026-04-10T00:00:00"/>
    <x v="0"/>
    <d v="2026-05-08T00:00:00"/>
    <e v="#REF!"/>
    <s v="DELIVERED"/>
    <s v="Private"/>
    <e v="#REF!"/>
    <e v="#REF!"/>
    <n v="4"/>
    <s v="TK"/>
    <s v="NEW"/>
    <s v="ZPJ262700044"/>
    <n v="0"/>
    <n v="3"/>
    <s v="ZFG00003008"/>
    <n v="26200188"/>
    <s v="DOMESTIC"/>
    <s v="RENESAS"/>
    <x v="68"/>
    <x v="0"/>
    <s v="COMBO_SD BOARD-BOM 2"/>
    <n v="3"/>
    <n v="3"/>
    <n v="0"/>
    <n v="0"/>
    <n v="28263.67"/>
    <m/>
    <x v="1"/>
    <d v="2026-05-18T00:00:00"/>
    <s v="ZKSID2627-0168"/>
    <n v="84791.01"/>
    <n v="0"/>
    <x v="337"/>
    <n v="0"/>
    <n v="0"/>
    <n v="0"/>
    <x v="1"/>
    <s v="DELIVERED"/>
    <n v="84791.01"/>
    <s v="LINE_01"/>
    <s v="YES"/>
    <m/>
    <m/>
    <m/>
    <m/>
    <m/>
    <m/>
  </r>
  <r>
    <n v="4520483067"/>
    <d v="2026-04-10T00:00:00"/>
    <x v="0"/>
    <d v="2026-05-08T00:00:00"/>
    <e v="#REF!"/>
    <s v="DELIVERED"/>
    <s v="Private"/>
    <e v="#REF!"/>
    <e v="#REF!"/>
    <n v="4"/>
    <s v="TK"/>
    <s v="NEW"/>
    <s v="ZPJ262700053"/>
    <n v="1"/>
    <n v="1"/>
    <s v="ZFG00002989"/>
    <n v="26200162"/>
    <s v="DOMESTIC"/>
    <s v="INFINEON"/>
    <x v="10"/>
    <x v="4"/>
    <s v="SANTACRUZ-SOCKET POPULATED PCB"/>
    <n v="3"/>
    <n v="3"/>
    <n v="0"/>
    <n v="0"/>
    <n v="38553"/>
    <m/>
    <x v="1"/>
    <d v="2026-05-18T00:00:00"/>
    <s v="ZKSID2627-0162"/>
    <n v="115659"/>
    <n v="0"/>
    <x v="338"/>
    <n v="0"/>
    <n v="0"/>
    <n v="0"/>
    <x v="1"/>
    <s v="DELIVERED"/>
    <n v="115659"/>
    <s v="LINE_01"/>
    <s v="YES"/>
    <m/>
    <m/>
    <m/>
    <m/>
    <m/>
    <m/>
  </r>
  <r>
    <n v="4520483067"/>
    <d v="2026-04-10T00:00:00"/>
    <x v="0"/>
    <d v="2026-05-08T00:00:00"/>
    <e v="#REF!"/>
    <s v="DELIVERED"/>
    <s v="Private"/>
    <e v="#REF!"/>
    <e v="#REF!"/>
    <n v="4"/>
    <s v="FAB"/>
    <s v="NEW"/>
    <s v="ZPJ262700053"/>
    <n v="1"/>
    <n v="1"/>
    <s v="PCB-SANTACRUZ-SOCKET-Rev-1"/>
    <n v="26200162"/>
    <s v="DOMESTIC"/>
    <s v="INFINEON"/>
    <x v="10"/>
    <x v="4"/>
    <s v="SANTACRUZ-SOCKET PCB"/>
    <n v="2"/>
    <n v="2"/>
    <n v="0"/>
    <n v="0"/>
    <n v="7159"/>
    <m/>
    <x v="1"/>
    <d v="2026-05-11T00:00:00"/>
    <s v="ZKSID2627-0142"/>
    <n v="14318"/>
    <n v="0"/>
    <x v="339"/>
    <n v="0"/>
    <n v="0"/>
    <n v="0"/>
    <x v="1"/>
    <s v="DELIVERED"/>
    <n v="14318"/>
    <s v="FAB"/>
    <s v="N/A"/>
    <m/>
    <m/>
    <m/>
    <m/>
    <m/>
    <m/>
  </r>
  <r>
    <n v="4500292807"/>
    <d v="2026-04-10T00:00:00"/>
    <x v="0"/>
    <d v="2026-04-17T00:00:00"/>
    <e v="#REF!"/>
    <s v="DELIVERED"/>
    <s v="Private"/>
    <e v="#REF!"/>
    <e v="#REF!"/>
    <n v="4"/>
    <s v="TK"/>
    <s v="NEW"/>
    <s v="ZPJ262700051"/>
    <n v="0"/>
    <n v="3"/>
    <s v="ZFG00002978"/>
    <n v="26200186"/>
    <s v="DOMESTIC"/>
    <s v="RENESAS"/>
    <x v="68"/>
    <x v="0"/>
    <s v="SENSOJI_3*3_SOCKETED_BOARD_REVB_ BOM 1"/>
    <n v="3"/>
    <n v="3"/>
    <n v="0"/>
    <n v="0"/>
    <n v="17522"/>
    <m/>
    <x v="1"/>
    <d v="2026-05-18T00:00:00"/>
    <s v="ZKSID2627-0161"/>
    <n v="52566"/>
    <n v="0"/>
    <x v="340"/>
    <n v="0"/>
    <n v="0"/>
    <n v="0"/>
    <x v="1"/>
    <s v="DELIVERED"/>
    <n v="52566"/>
    <s v="LINE_01"/>
    <s v="YES"/>
    <m/>
    <m/>
    <m/>
    <m/>
    <m/>
    <m/>
  </r>
  <r>
    <n v="4500292807"/>
    <d v="2026-04-10T00:00:00"/>
    <x v="0"/>
    <d v="2026-04-17T00:00:00"/>
    <e v="#REF!"/>
    <s v="DELIVERED"/>
    <s v="Private"/>
    <e v="#REF!"/>
    <e v="#REF!"/>
    <n v="4"/>
    <s v="TK"/>
    <s v="NEW"/>
    <s v="ZPJ262700051"/>
    <n v="0"/>
    <n v="3"/>
    <s v="ZFG00002979"/>
    <n v="26200186"/>
    <s v="DOMESTIC"/>
    <s v="RENESAS"/>
    <x v="68"/>
    <x v="0"/>
    <s v="SENSOJI_3*3_SOCKETED_BOARD_REVB_ BOM 2"/>
    <n v="3"/>
    <n v="3"/>
    <n v="0"/>
    <n v="0"/>
    <n v="17522"/>
    <m/>
    <x v="1"/>
    <d v="2026-05-18T00:00:00"/>
    <s v="ZKSID2627-0161"/>
    <n v="52566"/>
    <n v="0"/>
    <x v="340"/>
    <n v="0"/>
    <n v="0"/>
    <n v="0"/>
    <x v="1"/>
    <s v="DELIVERED"/>
    <n v="52566"/>
    <s v="LINE_01"/>
    <s v="YES"/>
    <m/>
    <m/>
    <m/>
    <m/>
    <m/>
    <m/>
  </r>
  <r>
    <n v="4500292807"/>
    <d v="2026-04-10T00:00:00"/>
    <x v="0"/>
    <d v="2026-04-17T00:00:00"/>
    <e v="#REF!"/>
    <s v="DELIVERED"/>
    <s v="Private"/>
    <e v="#REF!"/>
    <e v="#REF!"/>
    <n v="4"/>
    <s v="TK"/>
    <s v="NEW"/>
    <s v="ZPJ262700051"/>
    <n v="0"/>
    <n v="3"/>
    <s v="ZFG00002980"/>
    <n v="26200186"/>
    <s v="DOMESTIC"/>
    <s v="RENESAS"/>
    <x v="68"/>
    <x v="0"/>
    <s v="SENSOJI_3*3_SOCKETED_BOARD_REVB_ BOM 3"/>
    <n v="2"/>
    <n v="2"/>
    <n v="0"/>
    <n v="0"/>
    <n v="17522"/>
    <m/>
    <x v="1"/>
    <d v="2026-05-18T00:00:00"/>
    <s v="ZKSID2627-0161"/>
    <n v="35044"/>
    <n v="0"/>
    <x v="341"/>
    <n v="0"/>
    <n v="0"/>
    <n v="0"/>
    <x v="1"/>
    <s v="DELIVERED"/>
    <n v="35044"/>
    <s v="LINE_01"/>
    <s v="YES"/>
    <m/>
    <m/>
    <m/>
    <m/>
    <m/>
    <m/>
  </r>
  <r>
    <n v="4500292807"/>
    <d v="2026-04-10T00:00:00"/>
    <x v="0"/>
    <d v="2026-04-17T00:00:00"/>
    <e v="#REF!"/>
    <s v="DELIVERED"/>
    <s v="Private"/>
    <e v="#REF!"/>
    <e v="#REF!"/>
    <n v="4"/>
    <s v="TK"/>
    <s v="NEW"/>
    <s v="ZPJ262700051"/>
    <n v="0"/>
    <n v="3"/>
    <s v="ZFG00002981"/>
    <n v="26200186"/>
    <s v="DOMESTIC"/>
    <s v="RENESAS"/>
    <x v="68"/>
    <x v="0"/>
    <s v="SENSOJI_3*3_SOCKETED_BOARD_REVB_ BOM 6"/>
    <n v="1"/>
    <n v="1"/>
    <n v="0"/>
    <n v="0"/>
    <n v="17522"/>
    <m/>
    <x v="1"/>
    <d v="2026-05-18T00:00:00"/>
    <s v="ZKSID2627-0161"/>
    <n v="17522"/>
    <n v="0"/>
    <x v="342"/>
    <n v="0"/>
    <n v="0"/>
    <n v="0"/>
    <x v="1"/>
    <s v="DELIVERED"/>
    <n v="17522"/>
    <s v="LINE_01"/>
    <s v="YES"/>
    <m/>
    <m/>
    <m/>
    <m/>
    <m/>
    <m/>
  </r>
  <r>
    <n v="4500292807"/>
    <d v="2026-04-10T00:00:00"/>
    <x v="0"/>
    <d v="2026-04-17T00:00:00"/>
    <e v="#REF!"/>
    <s v="DELIVERED"/>
    <s v="Private"/>
    <e v="#REF!"/>
    <e v="#REF!"/>
    <n v="4"/>
    <s v="TK"/>
    <s v="NEW"/>
    <s v="ZPJ262700051"/>
    <n v="0"/>
    <n v="3"/>
    <s v="ZFG00002982"/>
    <n v="26200186"/>
    <s v="DOMESTIC"/>
    <s v="RENESAS"/>
    <x v="68"/>
    <x v="0"/>
    <s v="SENSOJI_3*3_SOCKETED_BOARD_REVB_ BOM 9"/>
    <n v="1"/>
    <n v="1"/>
    <n v="0"/>
    <n v="0"/>
    <n v="17522"/>
    <m/>
    <x v="1"/>
    <d v="2026-05-18T00:00:00"/>
    <s v="ZKSID2627-0161"/>
    <n v="17522"/>
    <n v="0"/>
    <x v="342"/>
    <n v="0"/>
    <n v="0"/>
    <n v="0"/>
    <x v="1"/>
    <s v="DELIVERED"/>
    <n v="17522"/>
    <s v="LINE_01"/>
    <s v="YES"/>
    <m/>
    <m/>
    <m/>
    <m/>
    <m/>
    <m/>
  </r>
  <r>
    <n v="4500292807"/>
    <d v="2026-04-10T00:00:00"/>
    <x v="0"/>
    <d v="2026-04-17T00:00:00"/>
    <e v="#REF!"/>
    <s v="DELIVERED"/>
    <s v="Private"/>
    <e v="#REF!"/>
    <e v="#REF!"/>
    <n v="4"/>
    <s v="TK"/>
    <s v="NEW"/>
    <s v="ZPJ262700052"/>
    <n v="0"/>
    <n v="3"/>
    <s v="ZFG00002983"/>
    <n v="26200186"/>
    <s v="DOMESTIC"/>
    <s v="RENESAS"/>
    <x v="68"/>
    <x v="0"/>
    <s v="SENSOJI 3*3.5 SOCKETED_BOARD_REVB_BOM1"/>
    <n v="3"/>
    <n v="3"/>
    <n v="0"/>
    <n v="0"/>
    <n v="17882"/>
    <m/>
    <x v="1"/>
    <d v="2026-05-18T00:00:00"/>
    <s v="ZKSID2627-0166"/>
    <n v="53646"/>
    <n v="0"/>
    <x v="343"/>
    <n v="0"/>
    <n v="0"/>
    <n v="0"/>
    <x v="1"/>
    <s v="DELIVERED"/>
    <n v="53646"/>
    <s v="LINE_01"/>
    <s v="YES"/>
    <m/>
    <m/>
    <m/>
    <m/>
    <m/>
    <m/>
  </r>
  <r>
    <n v="4500292807"/>
    <d v="2026-04-10T00:00:00"/>
    <x v="0"/>
    <d v="2026-04-17T00:00:00"/>
    <e v="#REF!"/>
    <s v="DELIVERED"/>
    <s v="Private"/>
    <e v="#REF!"/>
    <e v="#REF!"/>
    <n v="4"/>
    <s v="TK"/>
    <s v="NEW"/>
    <s v="ZPJ262700052"/>
    <n v="0"/>
    <n v="3"/>
    <s v="ZFG00002984"/>
    <n v="26200186"/>
    <s v="DOMESTIC"/>
    <s v="RENESAS"/>
    <x v="68"/>
    <x v="0"/>
    <s v="SENSOJI 3*3.5 SOCKETED_BOARD_REVB_BOM2"/>
    <n v="2"/>
    <n v="2"/>
    <n v="0"/>
    <n v="0"/>
    <n v="17882"/>
    <m/>
    <x v="1"/>
    <d v="2026-05-18T00:00:00"/>
    <s v="ZKSID2627-0166"/>
    <n v="35764"/>
    <n v="0"/>
    <x v="344"/>
    <n v="0"/>
    <n v="0"/>
    <n v="0"/>
    <x v="1"/>
    <s v="DELIVERED"/>
    <n v="35764"/>
    <s v="LINE_01"/>
    <s v="YES"/>
    <m/>
    <m/>
    <m/>
    <m/>
    <m/>
    <m/>
  </r>
  <r>
    <n v="4500292807"/>
    <d v="2026-04-10T00:00:00"/>
    <x v="0"/>
    <d v="2026-04-17T00:00:00"/>
    <e v="#REF!"/>
    <s v="DELIVERED"/>
    <s v="Private"/>
    <e v="#REF!"/>
    <e v="#REF!"/>
    <n v="4"/>
    <s v="TK"/>
    <s v="NEW"/>
    <s v="ZPJ262700052"/>
    <n v="0"/>
    <n v="3"/>
    <s v="ZFG00002985"/>
    <n v="26200186"/>
    <s v="DOMESTIC"/>
    <s v="RENESAS"/>
    <x v="68"/>
    <x v="0"/>
    <s v="SENSOJI 3*3.5 SOCKETED_BOARD_REVB_BOM3"/>
    <n v="1"/>
    <n v="1"/>
    <n v="0"/>
    <n v="0"/>
    <n v="17882"/>
    <m/>
    <x v="1"/>
    <d v="2026-05-18T00:00:00"/>
    <s v="ZKSID2627-0166"/>
    <n v="17882"/>
    <n v="0"/>
    <x v="345"/>
    <n v="0"/>
    <n v="0"/>
    <n v="0"/>
    <x v="1"/>
    <s v="DELIVERED"/>
    <n v="17882"/>
    <s v="LINE_01"/>
    <s v="YES"/>
    <m/>
    <m/>
    <m/>
    <m/>
    <m/>
    <m/>
  </r>
  <r>
    <n v="4500292807"/>
    <d v="2026-04-10T00:00:00"/>
    <x v="0"/>
    <d v="2026-04-17T00:00:00"/>
    <e v="#REF!"/>
    <s v="DELIVERED"/>
    <s v="Private"/>
    <e v="#REF!"/>
    <e v="#REF!"/>
    <n v="4"/>
    <s v="TK"/>
    <s v="NEW"/>
    <s v="ZPJ262700052"/>
    <n v="0"/>
    <n v="3"/>
    <s v="ZFG00002986"/>
    <n v="26200186"/>
    <s v="DOMESTIC"/>
    <s v="RENESAS"/>
    <x v="68"/>
    <x v="0"/>
    <s v="SENSOJI 3*3.5 SOCKETED_BOARD_REVB_BOM4"/>
    <n v="1"/>
    <n v="1"/>
    <n v="0"/>
    <n v="0"/>
    <n v="17882"/>
    <m/>
    <x v="1"/>
    <d v="2026-05-18T00:00:00"/>
    <s v="ZKSID2627-0166"/>
    <n v="17882"/>
    <n v="0"/>
    <x v="345"/>
    <n v="0"/>
    <n v="0"/>
    <n v="0"/>
    <x v="1"/>
    <s v="DELIVERED"/>
    <n v="17882"/>
    <s v="LINE_01"/>
    <s v="YES"/>
    <m/>
    <m/>
    <m/>
    <m/>
    <m/>
    <m/>
  </r>
  <r>
    <n v="4500292807"/>
    <d v="2026-04-10T00:00:00"/>
    <x v="0"/>
    <d v="2026-04-17T00:00:00"/>
    <e v="#REF!"/>
    <s v="DELIVERED"/>
    <s v="Private"/>
    <e v="#REF!"/>
    <e v="#REF!"/>
    <n v="4"/>
    <s v="TK"/>
    <s v="NEW"/>
    <s v="ZPJ262700052"/>
    <n v="0"/>
    <n v="3"/>
    <s v="ZFG00002987"/>
    <n v="26200186"/>
    <s v="DOMESTIC"/>
    <s v="RENESAS"/>
    <x v="68"/>
    <x v="0"/>
    <s v="SENSOJI 3*3.5 SOCKETED_BOARD_REVB_BOM6"/>
    <n v="2"/>
    <n v="2"/>
    <n v="0"/>
    <n v="0"/>
    <n v="17882"/>
    <m/>
    <x v="1"/>
    <d v="2026-05-18T00:00:00"/>
    <s v="ZKSID2627-0166"/>
    <n v="35764"/>
    <n v="0"/>
    <x v="344"/>
    <n v="0"/>
    <n v="0"/>
    <n v="0"/>
    <x v="1"/>
    <s v="DELIVERED"/>
    <n v="35764"/>
    <s v="LINE_01"/>
    <s v="YES"/>
    <m/>
    <m/>
    <m/>
    <m/>
    <m/>
    <m/>
  </r>
  <r>
    <n v="4500292807"/>
    <d v="2026-04-10T00:00:00"/>
    <x v="0"/>
    <d v="2026-04-17T00:00:00"/>
    <e v="#REF!"/>
    <s v="DELIVERED"/>
    <s v="Private"/>
    <e v="#REF!"/>
    <e v="#REF!"/>
    <n v="4"/>
    <s v="TK"/>
    <s v="NEW"/>
    <s v="ZPJ262700052"/>
    <n v="0"/>
    <n v="3"/>
    <s v="ZFG00002988"/>
    <n v="26200186"/>
    <s v="DOMESTIC"/>
    <s v="RENESAS"/>
    <x v="68"/>
    <x v="0"/>
    <s v="SENSOJI 3*3.5 SOCKETED_BOARD_REVB_BOM9"/>
    <n v="1"/>
    <n v="1"/>
    <n v="0"/>
    <n v="0"/>
    <n v="17882"/>
    <m/>
    <x v="1"/>
    <d v="2026-05-18T00:00:00"/>
    <s v="ZKSID2627-0166"/>
    <n v="17882"/>
    <n v="0"/>
    <x v="345"/>
    <n v="0"/>
    <n v="0"/>
    <n v="0"/>
    <x v="1"/>
    <s v="DELIVERED"/>
    <n v="17882"/>
    <s v="LINE_01"/>
    <s v="YES"/>
    <m/>
    <m/>
    <m/>
    <m/>
    <m/>
    <m/>
  </r>
  <r>
    <n v="4516512808"/>
    <d v="2026-04-10T00:00:00"/>
    <x v="0"/>
    <d v="2026-06-24T00:00:00"/>
    <e v="#REF!"/>
    <s v="DELIVERED"/>
    <s v="Private"/>
    <e v="#REF!"/>
    <e v="#REF!"/>
    <n v="6"/>
    <s v="TK"/>
    <s v="NEW"/>
    <s v="ZPJ262700050"/>
    <n v="1"/>
    <n v="1"/>
    <s v="ZFG00002990"/>
    <n v="26100145"/>
    <s v="DOMESTIC"/>
    <s v="TI"/>
    <x v="35"/>
    <x v="4"/>
    <s v="LP-EM-CC2755R10-BG PCBA"/>
    <n v="50"/>
    <n v="50"/>
    <n v="0"/>
    <n v="0"/>
    <n v="13167"/>
    <m/>
    <x v="2"/>
    <d v="2026-06-02T00:00:00"/>
    <s v="ZBSID2627-0216"/>
    <n v="658350"/>
    <n v="0"/>
    <x v="346"/>
    <n v="0"/>
    <n v="0"/>
    <n v="0"/>
    <x v="1"/>
    <s v="DELIVERED"/>
    <n v="658350"/>
    <s v="LINE_01"/>
    <s v="YES"/>
    <m/>
    <m/>
    <m/>
    <m/>
    <m/>
    <m/>
  </r>
  <r>
    <n v="4000617816"/>
    <d v="2026-04-11T00:00:00"/>
    <x v="0"/>
    <d v="2026-08-15T00:00:00"/>
    <e v="#REF!"/>
    <e v="#REF!"/>
    <s v="Public"/>
    <e v="#REF!"/>
    <e v="#REF!"/>
    <n v="18"/>
    <s v="TK"/>
    <s v="REPEAT"/>
    <s v="ZPSU262700012"/>
    <n v="0"/>
    <n v="3"/>
    <m/>
    <m/>
    <s v="DOMESTIC"/>
    <s v="BEL"/>
    <x v="5"/>
    <x v="1"/>
    <s v="170300601779 POWER SUPPLY CONTROL CARD"/>
    <n v="1"/>
    <m/>
    <n v="1"/>
    <n v="1"/>
    <n v="48900"/>
    <m/>
    <x v="0"/>
    <m/>
    <m/>
    <n v="0"/>
    <n v="0"/>
    <x v="0"/>
    <n v="48900"/>
    <n v="0"/>
    <n v="48900"/>
    <x v="0"/>
    <m/>
    <n v="48900"/>
    <m/>
    <m/>
    <m/>
    <m/>
    <m/>
    <m/>
    <m/>
    <m/>
  </r>
  <r>
    <n v="4000617816"/>
    <d v="2026-04-11T00:00:00"/>
    <x v="0"/>
    <d v="2026-08-15T00:00:00"/>
    <e v="#REF!"/>
    <e v="#REF!"/>
    <s v="Public"/>
    <e v="#REF!"/>
    <e v="#REF!"/>
    <n v="18"/>
    <s v="TK"/>
    <s v="REPEAT"/>
    <s v="ZPSU262700013"/>
    <n v="0"/>
    <n v="3"/>
    <m/>
    <m/>
    <s v="DOMESTIC"/>
    <s v="BEL"/>
    <x v="5"/>
    <x v="1"/>
    <s v="170305138566 FILTER BOARD ASSY"/>
    <n v="1"/>
    <m/>
    <n v="1"/>
    <n v="1"/>
    <n v="49632"/>
    <m/>
    <x v="0"/>
    <m/>
    <m/>
    <n v="0"/>
    <n v="0"/>
    <x v="0"/>
    <n v="49632"/>
    <n v="0"/>
    <n v="49632"/>
    <x v="0"/>
    <m/>
    <n v="49632"/>
    <m/>
    <m/>
    <m/>
    <m/>
    <m/>
    <m/>
    <m/>
    <m/>
  </r>
  <r>
    <n v="4000617816"/>
    <d v="2026-04-11T00:00:00"/>
    <x v="0"/>
    <d v="2026-08-15T00:00:00"/>
    <e v="#REF!"/>
    <e v="#REF!"/>
    <s v="Public"/>
    <e v="#REF!"/>
    <e v="#REF!"/>
    <n v="18"/>
    <s v="TK"/>
    <s v="REPEAT"/>
    <s v="ZPSU262700014"/>
    <n v="0"/>
    <n v="3"/>
    <m/>
    <m/>
    <s v="DOMESTIC"/>
    <s v="BEL"/>
    <x v="5"/>
    <x v="1"/>
    <s v="170305138663 TI - FILTER BOARD ASSY"/>
    <n v="1"/>
    <m/>
    <n v="1"/>
    <n v="1"/>
    <n v="45776"/>
    <m/>
    <x v="0"/>
    <m/>
    <m/>
    <n v="0"/>
    <n v="0"/>
    <x v="0"/>
    <n v="45776"/>
    <n v="0"/>
    <n v="45776"/>
    <x v="0"/>
    <m/>
    <n v="45776"/>
    <m/>
    <m/>
    <m/>
    <m/>
    <m/>
    <m/>
    <m/>
    <m/>
  </r>
  <r>
    <n v="4520482904"/>
    <d v="2026-04-13T00:00:00"/>
    <x v="0"/>
    <d v="2026-05-04T00:00:00"/>
    <e v="#REF!"/>
    <s v="DELIVERED"/>
    <s v="Private"/>
    <e v="#REF!"/>
    <e v="#REF!"/>
    <n v="3"/>
    <s v="COMP"/>
    <s v="NEW"/>
    <s v="ZPJ262700056"/>
    <n v="1"/>
    <n v="1"/>
    <s v="RM STOCK"/>
    <n v="26200166"/>
    <s v="DOMESTIC"/>
    <s v="INFINEON"/>
    <x v="10"/>
    <x v="4"/>
    <s v="SC1113"/>
    <n v="2"/>
    <n v="2"/>
    <n v="0"/>
    <n v="0"/>
    <n v="35245"/>
    <m/>
    <x v="1"/>
    <d v="2026-05-12T00:00:00"/>
    <s v="ZKSID2627-0148"/>
    <n v="70490"/>
    <n v="0"/>
    <x v="347"/>
    <n v="0"/>
    <n v="0"/>
    <n v="0"/>
    <x v="1"/>
    <s v="DELIVERED"/>
    <n v="70490"/>
    <s v="COMP"/>
    <s v="N/A"/>
    <s v="N/A"/>
    <s v="N/A"/>
    <s v="N/A"/>
    <s v="N/A"/>
    <s v="N/A"/>
    <s v="N/A"/>
  </r>
  <r>
    <n v="4520482904"/>
    <d v="2026-04-13T00:00:00"/>
    <x v="0"/>
    <d v="2026-05-04T00:00:00"/>
    <e v="#REF!"/>
    <s v="DELIVERED"/>
    <s v="Private"/>
    <e v="#REF!"/>
    <e v="#REF!"/>
    <n v="3"/>
    <s v="COMP"/>
    <s v="NEW"/>
    <s v="ZPJ262700056"/>
    <n v="1"/>
    <n v="1"/>
    <s v="RM STOCK"/>
    <n v="26200166"/>
    <s v="DOMESTIC"/>
    <s v="INFINEON"/>
    <x v="10"/>
    <x v="4"/>
    <s v="RASPBERRY Pi AI HAT+ 2 - 40 TOPS"/>
    <n v="2"/>
    <n v="2"/>
    <n v="0"/>
    <n v="0"/>
    <n v="29228.65"/>
    <m/>
    <x v="1"/>
    <d v="2026-05-12T00:00:00"/>
    <s v="ZKSID2627-0148"/>
    <n v="58457.3"/>
    <n v="0"/>
    <x v="348"/>
    <n v="0"/>
    <n v="0"/>
    <n v="0"/>
    <x v="1"/>
    <s v="DELIVERED"/>
    <n v="58457.3"/>
    <s v="COMP"/>
    <s v="N/A"/>
    <s v="N/A"/>
    <s v="N/A"/>
    <s v="N/A"/>
    <s v="N/A"/>
    <s v="N/A"/>
    <s v="N/A"/>
  </r>
  <r>
    <n v="4516501856"/>
    <d v="2026-04-13T00:00:00"/>
    <x v="0"/>
    <d v="2026-04-30T00:00:00"/>
    <e v="#REF!"/>
    <s v="DELIVERED"/>
    <s v="Private"/>
    <e v="#REF!"/>
    <e v="#REF!"/>
    <n v="0.3"/>
    <s v="REWORK"/>
    <s v="NEW"/>
    <s v="ZPJ262700057"/>
    <n v="1"/>
    <n v="1"/>
    <s v="SERVICE"/>
    <n v="26100046"/>
    <s v="DOMESTIC"/>
    <s v="TI"/>
    <x v="35"/>
    <x v="4"/>
    <s v="AWRL6432 _REBALLING SUPPORT"/>
    <n v="4"/>
    <n v="4"/>
    <n v="0"/>
    <n v="0"/>
    <n v="3000"/>
    <m/>
    <x v="4"/>
    <d v="2026-04-24T00:00:00"/>
    <s v="ZBSID2627-0076"/>
    <n v="12000"/>
    <n v="0"/>
    <x v="349"/>
    <n v="0"/>
    <n v="0"/>
    <n v="0"/>
    <x v="1"/>
    <s v="DELIVERED"/>
    <n v="12000"/>
    <s v="OTHERS"/>
    <m/>
    <m/>
    <m/>
    <m/>
    <m/>
    <m/>
    <m/>
  </r>
  <r>
    <n v="7001298978"/>
    <d v="2026-04-13T00:00:00"/>
    <x v="0"/>
    <d v="2026-04-24T00:00:00"/>
    <e v="#REF!"/>
    <s v="DELIVERED"/>
    <s v="Private"/>
    <e v="#REF!"/>
    <e v="#REF!"/>
    <n v="2"/>
    <s v="COMP"/>
    <s v="NEW"/>
    <s v="ZPJ262700058"/>
    <n v="0"/>
    <n v="3"/>
    <s v="RM STOCK"/>
    <n v="26100081"/>
    <s v="DOMESTIC"/>
    <s v="SCHAEFFLER"/>
    <x v="84"/>
    <x v="3"/>
    <s v="TC323LP16F160FAAKXUMA1 COMPONENT PROCUREMENT"/>
    <n v="5"/>
    <n v="5"/>
    <n v="0"/>
    <n v="0"/>
    <n v="1666.2"/>
    <m/>
    <x v="1"/>
    <d v="2026-05-08T00:00:00"/>
    <s v="ZBSID2627-0130"/>
    <n v="8331"/>
    <n v="0"/>
    <x v="350"/>
    <n v="0"/>
    <n v="0"/>
    <n v="0"/>
    <x v="1"/>
    <s v="DELIVERED"/>
    <n v="8331"/>
    <s v="COMP"/>
    <m/>
    <m/>
    <m/>
    <m/>
    <m/>
    <m/>
    <m/>
  </r>
  <r>
    <n v="1102600012"/>
    <d v="2026-04-13T00:00:00"/>
    <x v="0"/>
    <d v="2026-04-21T00:00:00"/>
    <e v="#REF!"/>
    <e v="#REF!"/>
    <s v="Private"/>
    <e v="#REF!"/>
    <e v="#REF!"/>
    <n v="1.2"/>
    <s v="JW"/>
    <s v="NEW"/>
    <s v="ZPJ262700060"/>
    <n v="1"/>
    <n v="1"/>
    <m/>
    <m/>
    <s v="DOMESTIC"/>
    <s v="TEJAS"/>
    <x v="17"/>
    <x v="6"/>
    <s v="PCB ASSEMBLY SUPPORT FOR 001-PCA000169#L"/>
    <n v="12"/>
    <m/>
    <n v="12"/>
    <n v="12"/>
    <n v="981.25"/>
    <m/>
    <x v="0"/>
    <m/>
    <m/>
    <n v="0"/>
    <n v="0"/>
    <x v="0"/>
    <n v="11775"/>
    <n v="0"/>
    <n v="11775"/>
    <x v="0"/>
    <m/>
    <n v="11775"/>
    <m/>
    <m/>
    <m/>
    <m/>
    <m/>
    <m/>
    <m/>
    <m/>
  </r>
  <r>
    <n v="1162600095"/>
    <d v="2026-04-13T00:00:00"/>
    <x v="0"/>
    <d v="2026-04-21T00:00:00"/>
    <e v="#REF!"/>
    <e v="#REF!"/>
    <s v="Private"/>
    <e v="#REF!"/>
    <e v="#REF!"/>
    <n v="1.2"/>
    <s v="OTHERS"/>
    <s v="NEW"/>
    <s v="ZPJ262700060"/>
    <n v="1"/>
    <n v="1"/>
    <m/>
    <m/>
    <s v="DOMESTIC"/>
    <s v="TEJAS"/>
    <x v="17"/>
    <x v="6"/>
    <s v="NRE CHARGES FOR 001-PCA000169#L"/>
    <n v="1"/>
    <m/>
    <n v="1"/>
    <n v="1"/>
    <n v="22500"/>
    <m/>
    <x v="0"/>
    <m/>
    <m/>
    <n v="0"/>
    <n v="0"/>
    <x v="0"/>
    <n v="22500"/>
    <n v="0"/>
    <n v="22500"/>
    <x v="0"/>
    <m/>
    <n v="22500"/>
    <m/>
    <m/>
    <m/>
    <m/>
    <m/>
    <m/>
    <m/>
    <m/>
  </r>
  <r>
    <s v="08L004643"/>
    <d v="2026-04-13T00:00:00"/>
    <x v="0"/>
    <d v="2026-07-30T00:00:00"/>
    <e v="#REF!"/>
    <e v="#REF!"/>
    <s v="Private"/>
    <e v="#REF!"/>
    <e v="#REF!"/>
    <n v="5"/>
    <s v="TK"/>
    <s v="REPEAT"/>
    <s v="ZPJ262700059"/>
    <n v="0"/>
    <n v="3"/>
    <m/>
    <m/>
    <s v="DOMESTIC"/>
    <s v="L&amp;T"/>
    <x v="85"/>
    <x v="1"/>
    <s v="DD902042-6 RF MODULE POWER SUPPLY CARD - POPULATED PRINTED CIRCUIT BOARD"/>
    <n v="3"/>
    <m/>
    <n v="3"/>
    <n v="3"/>
    <n v="39280.67"/>
    <m/>
    <x v="0"/>
    <m/>
    <m/>
    <n v="0"/>
    <n v="0"/>
    <x v="0"/>
    <n v="117842.01"/>
    <n v="0"/>
    <n v="117842.01"/>
    <x v="2"/>
    <s v="PTH-inprocess"/>
    <n v="117842.01"/>
    <s v="LINE_01"/>
    <s v="YES"/>
    <m/>
    <m/>
    <m/>
    <m/>
    <m/>
    <m/>
  </r>
  <r>
    <n v="4516497480"/>
    <d v="2026-04-15T00:00:00"/>
    <x v="0"/>
    <d v="2026-04-20T00:00:00"/>
    <e v="#REF!"/>
    <s v="DELIVERED"/>
    <s v="Private"/>
    <e v="#REF!"/>
    <e v="#REF!"/>
    <n v="3"/>
    <s v="TK"/>
    <s v="NEW"/>
    <s v="ZPJ262700061"/>
    <n v="1"/>
    <n v="1"/>
    <s v="ZFG00002992"/>
    <n v="26100042"/>
    <s v="DOMESTIC"/>
    <s v="TI"/>
    <x v="35"/>
    <x v="4"/>
    <s v="TPS25964_BDS_extCard_PCBA"/>
    <n v="15"/>
    <n v="15"/>
    <n v="0"/>
    <n v="0"/>
    <n v="7149"/>
    <m/>
    <x v="1"/>
    <d v="2026-05-18T00:00:00"/>
    <s v="ZBSID2627-0153"/>
    <n v="107235"/>
    <n v="0"/>
    <x v="351"/>
    <n v="0"/>
    <n v="0"/>
    <n v="0"/>
    <x v="1"/>
    <s v="DELIVERED"/>
    <n v="107235"/>
    <s v="LINE_01"/>
    <s v="YES"/>
    <m/>
    <m/>
    <m/>
    <m/>
    <m/>
    <m/>
  </r>
  <r>
    <n v="4516497480"/>
    <d v="2026-04-15T00:00:00"/>
    <x v="0"/>
    <d v="2026-04-20T00:00:00"/>
    <e v="#REF!"/>
    <s v="DELIVERED"/>
    <s v="Private"/>
    <e v="#REF!"/>
    <e v="#REF!"/>
    <n v="3"/>
    <s v="COMP"/>
    <s v="NEW"/>
    <s v="ZPJ262700061"/>
    <n v="1"/>
    <n v="1"/>
    <s v="ZFG00003056"/>
    <n v="26100042"/>
    <s v="DOMESTIC"/>
    <s v="TI"/>
    <x v="35"/>
    <x v="4"/>
    <s v="TPS25964_BDS_extCard_COMP"/>
    <n v="5"/>
    <n v="5"/>
    <n v="0"/>
    <n v="0"/>
    <n v="1952"/>
    <m/>
    <x v="1"/>
    <d v="2026-05-19T00:00:00"/>
    <s v="ZBSID2627-0155"/>
    <n v="9760"/>
    <n v="0"/>
    <x v="352"/>
    <n v="0"/>
    <n v="0"/>
    <n v="0"/>
    <x v="1"/>
    <s v="DELIVERED"/>
    <n v="9760"/>
    <s v="COMP"/>
    <m/>
    <m/>
    <m/>
    <m/>
    <m/>
    <m/>
    <m/>
  </r>
  <r>
    <n v="4520484072"/>
    <d v="2026-04-15T00:00:00"/>
    <x v="0"/>
    <d v="2026-05-13T00:00:00"/>
    <e v="#REF!"/>
    <e v="#REF!"/>
    <s v="Private"/>
    <e v="#REF!"/>
    <e v="#REF!"/>
    <n v="4"/>
    <s v="TK"/>
    <s v="NEW"/>
    <s v="ZPJ262700062"/>
    <n v="1"/>
    <n v="1"/>
    <m/>
    <m/>
    <s v="DOMESTIC"/>
    <s v="INFINEON"/>
    <x v="10"/>
    <x v="4"/>
    <s v="PIE-B2V0P1 - PCBA"/>
    <n v="20"/>
    <m/>
    <n v="20"/>
    <n v="20"/>
    <n v="30257"/>
    <m/>
    <x v="0"/>
    <m/>
    <m/>
    <n v="0"/>
    <n v="0"/>
    <x v="0"/>
    <n v="605140"/>
    <n v="0"/>
    <n v="605140"/>
    <x v="0"/>
    <m/>
    <n v="605140"/>
    <m/>
    <m/>
    <m/>
    <m/>
    <m/>
    <m/>
    <m/>
    <m/>
  </r>
  <r>
    <n v="4520505301"/>
    <d v="2026-06-08T00:00:00"/>
    <x v="0"/>
    <d v="2026-06-22T00:00:00"/>
    <e v="#REF!"/>
    <e v="#REF!"/>
    <s v="Private"/>
    <e v="#REF!"/>
    <e v="#REF!"/>
    <n v="2"/>
    <s v="COMP"/>
    <s v="NEW"/>
    <s v="ZPJ262700062"/>
    <n v="1"/>
    <n v="1"/>
    <m/>
    <m/>
    <s v="DOMESTIC"/>
    <s v="INFINEON"/>
    <x v="10"/>
    <x v="4"/>
    <s v="DELTA PARTS FOR PIE-B2V0P1 - PCBA"/>
    <n v="1"/>
    <m/>
    <n v="1"/>
    <n v="1"/>
    <n v="17933"/>
    <m/>
    <x v="3"/>
    <m/>
    <m/>
    <n v="0"/>
    <n v="0"/>
    <x v="0"/>
    <n v="17933"/>
    <n v="0"/>
    <n v="17933"/>
    <x v="0"/>
    <m/>
    <n v="17933"/>
    <m/>
    <m/>
    <m/>
    <m/>
    <m/>
    <m/>
    <m/>
    <m/>
  </r>
  <r>
    <n v="1102600014"/>
    <d v="2026-04-15T00:00:00"/>
    <x v="0"/>
    <d v="2026-04-24T00:00:00"/>
    <e v="#REF!"/>
    <s v="DELIVERED"/>
    <s v="Private"/>
    <e v="#REF!"/>
    <e v="#REF!"/>
    <n v="1.3"/>
    <s v="JW"/>
    <s v="NEW"/>
    <s v="ZPJ262700063"/>
    <n v="1"/>
    <n v="1"/>
    <s v="SERVICE"/>
    <n v="26200241"/>
    <s v="DOMESTIC"/>
    <s v="TEJAS"/>
    <x v="17"/>
    <x v="6"/>
    <s v="PCB ASSEMBLY SUPPORT FOR 001-PCA000168#L"/>
    <n v="12"/>
    <n v="12"/>
    <n v="0"/>
    <n v="0"/>
    <n v="1721.25"/>
    <m/>
    <x v="1"/>
    <d v="2026-05-29T00:00:00"/>
    <s v="ZKSID2627-0212"/>
    <n v="20655"/>
    <n v="0"/>
    <x v="353"/>
    <n v="0"/>
    <n v="0"/>
    <n v="0"/>
    <x v="1"/>
    <s v="DELIVERED"/>
    <n v="20655"/>
    <s v="LINE_02"/>
    <s v="YES"/>
    <m/>
    <m/>
    <m/>
    <m/>
    <m/>
    <m/>
  </r>
  <r>
    <n v="1162600117"/>
    <d v="2026-04-15T00:00:00"/>
    <x v="0"/>
    <d v="2026-04-24T00:00:00"/>
    <e v="#REF!"/>
    <s v="DELIVERED"/>
    <s v="Private"/>
    <e v="#REF!"/>
    <e v="#REF!"/>
    <n v="1.3"/>
    <s v="OTHERS"/>
    <s v="NEW"/>
    <s v="ZPJ262700063"/>
    <n v="1"/>
    <n v="1"/>
    <s v="SERVICE"/>
    <n v="26200245"/>
    <s v="DOMESTIC"/>
    <s v="TEJAS"/>
    <x v="17"/>
    <x v="6"/>
    <s v="NRE CHARGES  FOR 001-PCA000168#L"/>
    <n v="1"/>
    <n v="1"/>
    <n v="0"/>
    <n v="0"/>
    <n v="28900"/>
    <m/>
    <x v="1"/>
    <d v="2026-05-29T00:00:00"/>
    <s v="ZKSID2627-0213"/>
    <n v="28900"/>
    <n v="0"/>
    <x v="354"/>
    <n v="0"/>
    <n v="0"/>
    <n v="0"/>
    <x v="1"/>
    <s v="DELIVERED"/>
    <n v="28900"/>
    <s v="OTHERS"/>
    <m/>
    <m/>
    <m/>
    <m/>
    <m/>
    <m/>
    <m/>
  </r>
  <r>
    <n v="4800149591"/>
    <d v="2026-04-15T00:00:00"/>
    <x v="0"/>
    <d v="2026-04-22T00:00:00"/>
    <e v="#REF!"/>
    <e v="#REF!"/>
    <s v="Private"/>
    <e v="#REF!"/>
    <e v="#REF!"/>
    <n v="0.4"/>
    <s v="REWORK"/>
    <s v="NEW"/>
    <s v="ZPJ262700065"/>
    <n v="0"/>
    <n v="3"/>
    <m/>
    <m/>
    <s v="DOMESTIC"/>
    <s v="LAM"/>
    <x v="64"/>
    <x v="0"/>
    <s v="REWORK of PCB 853-A30536-204"/>
    <n v="1"/>
    <m/>
    <n v="1"/>
    <n v="1"/>
    <n v="14000"/>
    <m/>
    <x v="0"/>
    <m/>
    <m/>
    <n v="0"/>
    <n v="0"/>
    <x v="0"/>
    <n v="14000"/>
    <n v="0"/>
    <n v="14000"/>
    <x v="0"/>
    <m/>
    <n v="14000"/>
    <m/>
    <m/>
    <m/>
    <m/>
    <m/>
    <m/>
    <m/>
    <m/>
  </r>
  <r>
    <s v="NCI00MTQ"/>
    <d v="2026-04-15T00:00:00"/>
    <x v="0"/>
    <d v="2026-04-20T00:00:00"/>
    <e v="#REF!"/>
    <s v="DELIVERED"/>
    <s v="Private"/>
    <e v="#REF!"/>
    <e v="#REF!"/>
    <n v="0.8"/>
    <s v="REWORK"/>
    <s v="NEW"/>
    <s v="ZPJ262700064"/>
    <n v="0"/>
    <n v="3"/>
    <s v="SERVICE"/>
    <n v="26200147"/>
    <s v="DOMESTIC"/>
    <s v="VISTEON"/>
    <x v="74"/>
    <x v="8"/>
    <s v="Z101 MAIN PCBA_SA-6150P-0-FCBGA761+HS-TR-01-0-AC - PCBA REWORK SUPPORT"/>
    <n v="112"/>
    <n v="103"/>
    <n v="9"/>
    <n v="0"/>
    <n v="1050"/>
    <m/>
    <x v="1"/>
    <d v="2026-05-07T00:00:00"/>
    <s v="ZKSID2627-0134"/>
    <n v="108150"/>
    <n v="0"/>
    <x v="355"/>
    <n v="0"/>
    <n v="0"/>
    <n v="0"/>
    <x v="1"/>
    <s v="DELIVERED"/>
    <n v="108150"/>
    <s v="OTHERS"/>
    <m/>
    <m/>
    <m/>
    <m/>
    <m/>
    <m/>
    <m/>
  </r>
  <r>
    <s v="VCE/PODR2627 / 6100019"/>
    <d v="2026-04-10T00:00:00"/>
    <x v="0"/>
    <d v="2026-06-24T00:00:00"/>
    <e v="#REF!"/>
    <e v="#REF!"/>
    <s v="Public"/>
    <e v="#REF!"/>
    <e v="#REF!"/>
    <n v="10"/>
    <s v="TK"/>
    <s v="NEW"/>
    <s v="ZPSU262700007"/>
    <n v="0"/>
    <n v="3"/>
    <m/>
    <m/>
    <s v="DOMESTIC"/>
    <s v="VISTA"/>
    <x v="15"/>
    <x v="0"/>
    <s v="PCB,RELAY BOARD_218540280163"/>
    <n v="20"/>
    <m/>
    <n v="20"/>
    <n v="20"/>
    <n v="7323"/>
    <m/>
    <x v="0"/>
    <m/>
    <m/>
    <n v="0"/>
    <n v="0"/>
    <x v="0"/>
    <n v="146460"/>
    <n v="0"/>
    <n v="146460"/>
    <x v="0"/>
    <m/>
    <n v="146460"/>
    <m/>
    <m/>
    <m/>
    <m/>
    <m/>
    <m/>
    <m/>
    <m/>
  </r>
  <r>
    <n v="4000612692"/>
    <d v="2026-04-15T00:00:00"/>
    <x v="0"/>
    <d v="2026-09-02T00:00:00"/>
    <e v="#REF!"/>
    <e v="#REF!"/>
    <s v="Public"/>
    <e v="#REF!"/>
    <e v="#REF!"/>
    <n v="20"/>
    <s v="TK"/>
    <s v="NEW"/>
    <s v="ZPSU262700009"/>
    <n v="0"/>
    <n v="3"/>
    <m/>
    <m/>
    <s v="DOMESTIC"/>
    <s v="BEL"/>
    <x v="86"/>
    <x v="1"/>
    <s v="143032576468 DAUGHTER BOARD - RAM 256X8 04"/>
    <n v="40"/>
    <m/>
    <n v="40"/>
    <n v="40"/>
    <n v="1892"/>
    <m/>
    <x v="0"/>
    <m/>
    <m/>
    <n v="0"/>
    <n v="0"/>
    <x v="0"/>
    <n v="75680"/>
    <n v="0"/>
    <n v="75680"/>
    <x v="0"/>
    <m/>
    <n v="75680"/>
    <m/>
    <m/>
    <m/>
    <m/>
    <m/>
    <m/>
    <m/>
    <m/>
  </r>
  <r>
    <n v="4000612692"/>
    <d v="2026-04-15T00:00:00"/>
    <x v="0"/>
    <d v="2026-09-02T00:00:00"/>
    <e v="#REF!"/>
    <e v="#REF!"/>
    <s v="Public"/>
    <e v="#REF!"/>
    <e v="#REF!"/>
    <n v="20"/>
    <s v="TK"/>
    <s v="NEW"/>
    <s v="ZPSU262700010"/>
    <n v="0"/>
    <n v="3"/>
    <m/>
    <m/>
    <s v="DOMESTIC"/>
    <s v="BEL"/>
    <x v="86"/>
    <x v="1"/>
    <s v="143034224110 VME INTEL RTM ASSY.04"/>
    <n v="28"/>
    <m/>
    <n v="28"/>
    <n v="28"/>
    <n v="28381"/>
    <m/>
    <x v="0"/>
    <m/>
    <m/>
    <n v="0"/>
    <n v="0"/>
    <x v="0"/>
    <n v="794668"/>
    <n v="0"/>
    <n v="794668"/>
    <x v="0"/>
    <m/>
    <n v="794668"/>
    <m/>
    <m/>
    <m/>
    <m/>
    <m/>
    <m/>
    <m/>
    <m/>
  </r>
  <r>
    <n v="4502713498"/>
    <d v="2026-04-16T00:00:00"/>
    <x v="0"/>
    <d v="2026-05-14T00:00:00"/>
    <e v="#REF!"/>
    <s v="DELIVERED"/>
    <s v="Private"/>
    <e v="#REF!"/>
    <e v="#REF!"/>
    <n v="4"/>
    <s v="TK/CH"/>
    <s v="NEW"/>
    <s v="ZPJ262700066"/>
    <n v="0"/>
    <n v="3"/>
    <s v="ZFG00003048"/>
    <n v="26200288"/>
    <s v="DOMESTIC"/>
    <s v="SBD"/>
    <x v="71"/>
    <x v="3"/>
    <s v="20H107002 CM20 ASSEMBLY WITH WIRES"/>
    <n v="10"/>
    <n v="10"/>
    <n v="0"/>
    <n v="0"/>
    <n v="24516.6"/>
    <m/>
    <x v="2"/>
    <d v="2026-06-05T00:00:00"/>
    <s v="ZKSID2627-0251"/>
    <n v="245166"/>
    <n v="0"/>
    <x v="356"/>
    <n v="0"/>
    <n v="0"/>
    <n v="0"/>
    <x v="1"/>
    <s v="DELIVERED"/>
    <n v="245166"/>
    <s v="LINE_01"/>
    <s v="YES"/>
    <m/>
    <m/>
    <m/>
    <m/>
    <m/>
    <m/>
  </r>
  <r>
    <n v="4502713498"/>
    <d v="2026-04-16T00:00:00"/>
    <x v="0"/>
    <d v="2026-05-14T00:00:00"/>
    <e v="#REF!"/>
    <s v="DELIVERED"/>
    <s v="Private"/>
    <e v="#REF!"/>
    <e v="#REF!"/>
    <n v="4"/>
    <s v="TK"/>
    <s v="NEW"/>
    <s v="ZPJ262700067"/>
    <n v="0"/>
    <n v="3"/>
    <s v="ZFG00003049"/>
    <n v="26200288"/>
    <s v="DOMESTIC"/>
    <s v="SBD"/>
    <x v="71"/>
    <x v="3"/>
    <s v="21B112011 IM20 MODULE CORDLESS 2.0"/>
    <n v="10"/>
    <n v="10"/>
    <n v="0"/>
    <n v="0"/>
    <n v="16426"/>
    <m/>
    <x v="2"/>
    <d v="2026-06-05T00:00:00"/>
    <s v="ZKSID2627-0251"/>
    <n v="164260"/>
    <n v="0"/>
    <x v="357"/>
    <n v="0"/>
    <n v="0"/>
    <n v="0"/>
    <x v="1"/>
    <s v="DELIVERED"/>
    <n v="164260"/>
    <s v="LINE_01"/>
    <m/>
    <m/>
    <m/>
    <m/>
    <m/>
    <m/>
    <m/>
  </r>
  <r>
    <s v="ATPU-229914"/>
    <d v="2026-04-16T00:00:00"/>
    <x v="1"/>
    <d v="2026-05-14T00:00:00"/>
    <e v="#REF!"/>
    <e v="#REF!"/>
    <s v="Private"/>
    <e v="#REF!"/>
    <e v="#REF!"/>
    <n v="4"/>
    <s v="TK/CH"/>
    <s v="NEW"/>
    <s v="ZPMW262700005"/>
    <n v="0"/>
    <n v="3"/>
    <m/>
    <m/>
    <s v="EXPORT"/>
    <s v="SBD"/>
    <x v="87"/>
    <x v="3"/>
    <s v="20H107002 CM20 ASSEMBLY WITH WIRES"/>
    <n v="5"/>
    <m/>
    <n v="5"/>
    <n v="5"/>
    <m/>
    <n v="288.39999999999998"/>
    <x v="3"/>
    <m/>
    <m/>
    <n v="0"/>
    <n v="0"/>
    <x v="0"/>
    <n v="0"/>
    <n v="124012"/>
    <n v="124012"/>
    <x v="2"/>
    <s v="PTH-inprocess"/>
    <n v="124012"/>
    <s v="LINE_01"/>
    <s v="YES"/>
    <m/>
    <m/>
    <m/>
    <m/>
    <m/>
    <m/>
  </r>
  <r>
    <s v="ATPU-229914"/>
    <d v="2026-04-16T00:00:00"/>
    <x v="1"/>
    <d v="2026-05-14T00:00:00"/>
    <e v="#REF!"/>
    <e v="#REF!"/>
    <s v="Private"/>
    <e v="#REF!"/>
    <e v="#REF!"/>
    <n v="4"/>
    <s v="TK"/>
    <s v="NEW"/>
    <s v="ZPMW262700006"/>
    <n v="0"/>
    <n v="3"/>
    <m/>
    <m/>
    <s v="EXPORT"/>
    <s v="SBD"/>
    <x v="87"/>
    <x v="3"/>
    <s v="21B112011 IM20 MODULE CORDLESS 2.0"/>
    <n v="5"/>
    <m/>
    <n v="5"/>
    <n v="5"/>
    <m/>
    <n v="193.2"/>
    <x v="3"/>
    <m/>
    <m/>
    <n v="0"/>
    <n v="0"/>
    <x v="0"/>
    <n v="0"/>
    <n v="83076"/>
    <n v="83076"/>
    <x v="2"/>
    <s v="PTH-inprocess"/>
    <n v="83076"/>
    <s v="LINE_01"/>
    <s v="YES"/>
    <m/>
    <m/>
    <m/>
    <m/>
    <m/>
    <m/>
  </r>
  <r>
    <s v="10L010192"/>
    <d v="2026-04-16T00:00:00"/>
    <x v="0"/>
    <d v="2026-07-31T00:00:00"/>
    <e v="#REF!"/>
    <e v="#REF!"/>
    <s v="Private"/>
    <e v="#REF!"/>
    <e v="#REF!"/>
    <n v="10"/>
    <s v="TK"/>
    <s v="REPEAT"/>
    <s v="ZPJ262700068"/>
    <n v="0"/>
    <n v="3"/>
    <m/>
    <m/>
    <s v="DOMESTIC"/>
    <s v="L&amp;T"/>
    <x v="13"/>
    <x v="1"/>
    <s v="DD902329-6 ELPC AO DAUGHTER CARD FOR GTDEU (K9 VAJRA-T)"/>
    <n v="2"/>
    <m/>
    <n v="2"/>
    <n v="2"/>
    <n v="39834"/>
    <m/>
    <x v="0"/>
    <m/>
    <m/>
    <n v="0"/>
    <n v="0"/>
    <x v="0"/>
    <n v="79668"/>
    <n v="0"/>
    <n v="79668"/>
    <x v="0"/>
    <m/>
    <n v="79668"/>
    <m/>
    <m/>
    <m/>
    <m/>
    <m/>
    <m/>
    <m/>
    <m/>
  </r>
  <r>
    <s v="10L010192"/>
    <d v="2026-04-16T00:00:00"/>
    <x v="0"/>
    <d v="2026-07-31T00:00:00"/>
    <e v="#REF!"/>
    <e v="#REF!"/>
    <s v="Private"/>
    <e v="#REF!"/>
    <e v="#REF!"/>
    <n v="10"/>
    <s v="TK"/>
    <s v="REPEAT"/>
    <s v="ZPJ262700069"/>
    <n v="0"/>
    <n v="3"/>
    <m/>
    <m/>
    <s v="DOMESTIC"/>
    <s v="L&amp;T"/>
    <x v="13"/>
    <x v="1"/>
    <s v="DD903186-PROTOTYPE PROTOTYPE OF AO POWER CARD USED IN TGS"/>
    <n v="5"/>
    <m/>
    <n v="5"/>
    <n v="5"/>
    <n v="28396.6"/>
    <m/>
    <x v="0"/>
    <m/>
    <m/>
    <n v="0"/>
    <n v="0"/>
    <x v="0"/>
    <n v="141983"/>
    <n v="0"/>
    <n v="141983"/>
    <x v="2"/>
    <s v="PTH-inprocess"/>
    <n v="141983"/>
    <s v="LINE_01"/>
    <s v="YES"/>
    <m/>
    <m/>
    <m/>
    <m/>
    <m/>
    <m/>
  </r>
  <r>
    <s v="10L010192"/>
    <d v="2026-04-16T00:00:00"/>
    <x v="0"/>
    <d v="2026-07-31T00:00:00"/>
    <e v="#REF!"/>
    <e v="#REF!"/>
    <s v="Private"/>
    <e v="#REF!"/>
    <e v="#REF!"/>
    <n v="10"/>
    <s v="TK"/>
    <s v="REPEAT"/>
    <s v="ZPJ262700070"/>
    <n v="0"/>
    <n v="3"/>
    <m/>
    <m/>
    <s v="DOMESTIC"/>
    <s v="L&amp;T"/>
    <x v="13"/>
    <x v="1"/>
    <s v="DD904111-6_PROTO PROTOTYPE OF ELPC AO DAUGHTERCARD USED IN MGS"/>
    <n v="5"/>
    <m/>
    <n v="5"/>
    <n v="5"/>
    <n v="37663.800000000003"/>
    <m/>
    <x v="0"/>
    <m/>
    <m/>
    <n v="0"/>
    <n v="0"/>
    <x v="0"/>
    <n v="188319"/>
    <n v="0"/>
    <n v="188319"/>
    <x v="0"/>
    <m/>
    <n v="188319"/>
    <m/>
    <m/>
    <m/>
    <m/>
    <m/>
    <m/>
    <m/>
    <m/>
  </r>
  <r>
    <s v="10L010192"/>
    <d v="2026-04-16T00:00:00"/>
    <x v="0"/>
    <d v="2026-07-31T00:00:00"/>
    <e v="#REF!"/>
    <e v="#REF!"/>
    <s v="Private"/>
    <e v="#REF!"/>
    <e v="#REF!"/>
    <n v="10"/>
    <s v="TK"/>
    <s v="REPEAT"/>
    <s v="ZPJ262700071"/>
    <n v="0"/>
    <n v="3"/>
    <m/>
    <m/>
    <s v="DOMESTIC"/>
    <s v="L&amp;T"/>
    <x v="13"/>
    <x v="1"/>
    <s v="DD904130-PROTOTYPE PROTOTYPE OF ELPC AI DAUGHTERCARD USED IN MGS"/>
    <n v="5"/>
    <m/>
    <n v="5"/>
    <n v="5"/>
    <n v="30431"/>
    <m/>
    <x v="0"/>
    <m/>
    <m/>
    <n v="0"/>
    <n v="0"/>
    <x v="0"/>
    <n v="152155"/>
    <n v="0"/>
    <n v="152155"/>
    <x v="0"/>
    <m/>
    <n v="152155"/>
    <m/>
    <m/>
    <m/>
    <m/>
    <m/>
    <m/>
    <m/>
    <m/>
  </r>
  <r>
    <s v="10L010192"/>
    <d v="2026-04-16T00:00:00"/>
    <x v="0"/>
    <d v="2026-07-31T00:00:00"/>
    <e v="#REF!"/>
    <e v="#REF!"/>
    <s v="Private"/>
    <e v="#REF!"/>
    <e v="#REF!"/>
    <n v="10"/>
    <s v="TK"/>
    <s v="REPEAT"/>
    <s v="ZPJ262700072"/>
    <n v="0"/>
    <n v="3"/>
    <m/>
    <m/>
    <s v="DOMESTIC"/>
    <s v="L&amp;T"/>
    <x v="13"/>
    <x v="1"/>
    <s v="DD903161-PROTOTYPE BOM FOR DIODE CARD USED IN TGS"/>
    <n v="6"/>
    <m/>
    <n v="6"/>
    <n v="6"/>
    <n v="16211.33"/>
    <m/>
    <x v="0"/>
    <m/>
    <m/>
    <n v="0"/>
    <n v="0"/>
    <x v="0"/>
    <n v="97267.98"/>
    <n v="0"/>
    <n v="97267.98"/>
    <x v="0"/>
    <m/>
    <n v="97267.98"/>
    <m/>
    <m/>
    <m/>
    <m/>
    <m/>
    <m/>
    <m/>
    <m/>
  </r>
  <r>
    <n v="4516504247"/>
    <d v="2026-04-16T00:00:00"/>
    <x v="0"/>
    <d v="2026-04-30T00:00:00"/>
    <e v="#REF!"/>
    <s v="DELIVERED"/>
    <s v="Private"/>
    <e v="#REF!"/>
    <e v="#REF!"/>
    <n v="3"/>
    <s v="TK"/>
    <s v="NEW"/>
    <s v="ZPJ262700073"/>
    <n v="1"/>
    <n v="1"/>
    <s v="ZFG00003046"/>
    <n v="26100098"/>
    <s v="DOMESTIC"/>
    <s v="TI"/>
    <x v="35"/>
    <x v="4"/>
    <s v="DC345_E4 PCBA"/>
    <n v="10"/>
    <n v="10"/>
    <n v="0"/>
    <n v="0"/>
    <n v="29605"/>
    <m/>
    <x v="1"/>
    <d v="2026-05-20T00:00:00"/>
    <s v="ZBSID2627-0156"/>
    <n v="296050"/>
    <n v="0"/>
    <x v="358"/>
    <n v="0"/>
    <n v="0"/>
    <n v="0"/>
    <x v="1"/>
    <s v="DELIVERED"/>
    <n v="296050"/>
    <s v="LINE_01"/>
    <s v="YES"/>
    <m/>
    <m/>
    <m/>
    <m/>
    <m/>
    <m/>
  </r>
  <r>
    <n v="4700971588"/>
    <d v="2026-04-16T00:00:00"/>
    <x v="0"/>
    <d v="2026-05-20T00:00:00"/>
    <e v="#REF!"/>
    <s v="DELIVERED"/>
    <s v="Private"/>
    <e v="#REF!"/>
    <e v="#REF!"/>
    <n v="4"/>
    <s v="TK"/>
    <s v="NEW"/>
    <s v="ZPJ262700074"/>
    <n v="0"/>
    <n v="3"/>
    <s v="ZFG00003035"/>
    <n v="26200206"/>
    <s v="DOMESTIC"/>
    <s v="LAM"/>
    <x v="64"/>
    <x v="0"/>
    <s v="810-B02377-002 PCBA"/>
    <n v="3"/>
    <n v="3"/>
    <n v="0"/>
    <n v="0"/>
    <n v="25021.67"/>
    <m/>
    <x v="1"/>
    <d v="2026-05-21T00:00:00"/>
    <s v="ZKSID2627-0185"/>
    <n v="75065.009999999995"/>
    <n v="0"/>
    <x v="359"/>
    <n v="0"/>
    <n v="0"/>
    <n v="0"/>
    <x v="1"/>
    <s v="DELIVERED"/>
    <n v="75065.009999999995"/>
    <s v="LINE_01"/>
    <s v="YES"/>
    <m/>
    <m/>
    <m/>
    <m/>
    <m/>
    <m/>
  </r>
  <r>
    <s v="A002312120"/>
    <d v="2026-04-18T00:00:00"/>
    <x v="0"/>
    <d v="2026-04-20T00:00:00"/>
    <e v="#REF!"/>
    <s v="DELIVERED"/>
    <s v="Private"/>
    <e v="#REF!"/>
    <e v="#REF!"/>
    <n v="0.4"/>
    <s v="REWORK"/>
    <s v="NEW"/>
    <s v="ZPJ252601591"/>
    <n v="0"/>
    <n v="3"/>
    <s v="SERVICE"/>
    <n v="26100087"/>
    <s v="DOMESTIC"/>
    <s v="HONEYWELL"/>
    <x v="65"/>
    <x v="3"/>
    <s v="ETHERNET SWITCH CARD REWORK SUPPORT"/>
    <n v="1"/>
    <n v="1"/>
    <n v="0"/>
    <n v="0"/>
    <n v="6700"/>
    <m/>
    <x v="1"/>
    <d v="2026-05-08T00:00:00"/>
    <s v="ZBSID2627-0131"/>
    <n v="6700"/>
    <n v="0"/>
    <x v="360"/>
    <n v="0"/>
    <n v="0"/>
    <n v="0"/>
    <x v="1"/>
    <s v="DELIVERED"/>
    <n v="6700"/>
    <s v="OTHERS"/>
    <m/>
    <m/>
    <m/>
    <m/>
    <m/>
    <m/>
    <m/>
  </r>
  <r>
    <s v="CTI/SER/PO/004/26-27"/>
    <d v="2026-04-17T00:00:00"/>
    <x v="0"/>
    <d v="2026-04-20T00:00:00"/>
    <e v="#REF!"/>
    <s v="DELIVERED"/>
    <s v="Private"/>
    <e v="#REF!"/>
    <e v="#REF!"/>
    <n v="0.5"/>
    <s v="REWORK"/>
    <s v="NEW"/>
    <s v="ZPJ262700078"/>
    <n v="0"/>
    <n v="3"/>
    <s v="SERVICE"/>
    <n v="26200060"/>
    <s v="DOMESTIC"/>
    <s v="CORNET"/>
    <x v="52"/>
    <x v="5"/>
    <s v="C21010 - REWORK SUPPORT"/>
    <n v="1"/>
    <n v="1"/>
    <n v="0"/>
    <n v="0"/>
    <n v="3000"/>
    <m/>
    <x v="4"/>
    <d v="2026-04-27T00:00:00"/>
    <s v="ZKSID2627-0085"/>
    <n v="3000"/>
    <n v="0"/>
    <x v="361"/>
    <n v="0"/>
    <n v="0"/>
    <n v="0"/>
    <x v="1"/>
    <s v="DELIVERED"/>
    <n v="3000"/>
    <s v="OTHERS"/>
    <m/>
    <m/>
    <m/>
    <m/>
    <m/>
    <m/>
    <m/>
  </r>
  <r>
    <s v="ENIND205366"/>
    <d v="2026-04-17T00:00:00"/>
    <x v="0"/>
    <d v="2026-04-24T00:00:00"/>
    <e v="#REF!"/>
    <s v="DELIVERED"/>
    <s v="Private"/>
    <e v="#REF!"/>
    <e v="#REF!"/>
    <n v="1"/>
    <s v="JW"/>
    <s v="NEW"/>
    <s v="ZPJ262700079"/>
    <n v="1"/>
    <n v="1"/>
    <s v="SERVICE"/>
    <n v="26100076"/>
    <s v="DOMESTIC"/>
    <s v="ENPHASE"/>
    <x v="59"/>
    <x v="0"/>
    <s v="800-00383 Rev-03_NA VARIANT PCBA"/>
    <n v="4"/>
    <n v="4"/>
    <n v="0"/>
    <n v="0"/>
    <n v="23928"/>
    <m/>
    <x v="1"/>
    <d v="2026-05-04T00:00:00"/>
    <s v="ZBSID2627-0122"/>
    <n v="95712"/>
    <n v="0"/>
    <x v="362"/>
    <n v="0"/>
    <n v="0"/>
    <n v="0"/>
    <x v="1"/>
    <s v="DELIVERED"/>
    <n v="95712"/>
    <s v="LINE_01"/>
    <m/>
    <m/>
    <m/>
    <m/>
    <m/>
    <m/>
    <m/>
  </r>
  <r>
    <s v="ENIND205366"/>
    <d v="2026-04-17T00:00:00"/>
    <x v="0"/>
    <d v="2026-04-24T00:00:00"/>
    <e v="#REF!"/>
    <s v="DELIVERED"/>
    <s v="Private"/>
    <e v="#REF!"/>
    <e v="#REF!"/>
    <n v="1"/>
    <s v="JW"/>
    <s v="NEW"/>
    <s v="ZPJ262700080"/>
    <n v="1"/>
    <n v="1"/>
    <s v="SERVICE"/>
    <n v="26100076"/>
    <s v="DOMESTIC"/>
    <s v="ENPHASE"/>
    <x v="59"/>
    <x v="0"/>
    <s v="800-00384 Rev-03_INT VARIANT PCBA"/>
    <n v="4"/>
    <n v="4"/>
    <n v="0"/>
    <n v="0"/>
    <n v="18103"/>
    <m/>
    <x v="1"/>
    <d v="2026-05-04T00:00:00"/>
    <s v="ZBSID2627-0122"/>
    <n v="72412"/>
    <n v="0"/>
    <x v="363"/>
    <n v="0"/>
    <n v="0"/>
    <n v="0"/>
    <x v="1"/>
    <s v="DELIVERED"/>
    <n v="72412"/>
    <s v="LINE_01"/>
    <m/>
    <m/>
    <m/>
    <m/>
    <m/>
    <m/>
    <m/>
  </r>
  <r>
    <s v="CTI/ASM/PO/003/26-27"/>
    <d v="2026-04-17T00:00:00"/>
    <x v="0"/>
    <d v="2026-04-29T00:00:00"/>
    <e v="#REF!"/>
    <e v="#REF!"/>
    <s v="Private"/>
    <e v="#REF!"/>
    <e v="#REF!"/>
    <n v="1.8"/>
    <s v="JW"/>
    <s v="NEW"/>
    <s v="ZPJ262700076"/>
    <n v="0"/>
    <n v="3"/>
    <m/>
    <m/>
    <s v="DOMESTIC"/>
    <s v="CORNET"/>
    <x v="52"/>
    <x v="5"/>
    <s v="CTI07D01 REV-E- ASSEMBLY SUPPORT"/>
    <n v="10"/>
    <m/>
    <n v="10"/>
    <n v="10"/>
    <n v="32803.199999999997"/>
    <m/>
    <x v="0"/>
    <m/>
    <m/>
    <n v="0"/>
    <n v="0"/>
    <x v="0"/>
    <n v="328032"/>
    <n v="0"/>
    <n v="328032"/>
    <x v="0"/>
    <m/>
    <n v="328032"/>
    <m/>
    <m/>
    <m/>
    <m/>
    <m/>
    <m/>
    <m/>
    <m/>
  </r>
  <r>
    <s v="CTI/ASM/PO/003/26-27"/>
    <d v="2026-04-17T00:00:00"/>
    <x v="0"/>
    <d v="2026-04-29T00:00:00"/>
    <e v="#REF!"/>
    <e v="#REF!"/>
    <s v="Private"/>
    <e v="#REF!"/>
    <e v="#REF!"/>
    <n v="1.8"/>
    <s v="JW"/>
    <s v="NEW"/>
    <s v="ZPJ262700077"/>
    <n v="0"/>
    <n v="3"/>
    <m/>
    <m/>
    <s v="DOMESTIC"/>
    <s v="CORNET"/>
    <x v="52"/>
    <x v="5"/>
    <s v="CTI07D04 REV-D - ASSEMBLY SUPPORT"/>
    <n v="10"/>
    <m/>
    <n v="10"/>
    <n v="10"/>
    <n v="46801.7"/>
    <m/>
    <x v="0"/>
    <m/>
    <m/>
    <n v="0"/>
    <n v="0"/>
    <x v="0"/>
    <n v="468017"/>
    <n v="0"/>
    <n v="468017"/>
    <x v="0"/>
    <m/>
    <n v="468017"/>
    <m/>
    <m/>
    <m/>
    <m/>
    <m/>
    <m/>
    <m/>
    <m/>
  </r>
  <r>
    <n v="4300142917"/>
    <d v="2026-04-17T00:00:00"/>
    <x v="0"/>
    <d v="2026-05-15T00:00:00"/>
    <e v="#REF!"/>
    <e v="#REF!"/>
    <s v="Private"/>
    <e v="#REF!"/>
    <e v="#REF!"/>
    <n v="4"/>
    <s v="COMP"/>
    <s v="NEW"/>
    <s v="ZPJ262700081"/>
    <n v="0"/>
    <n v="3"/>
    <m/>
    <m/>
    <s v="DOMESTIC"/>
    <s v="KB"/>
    <x v="67"/>
    <x v="3"/>
    <s v="RFQ- FCC COMPONENT -BATCH -01"/>
    <n v="1"/>
    <m/>
    <n v="1"/>
    <n v="1"/>
    <n v="1000000"/>
    <m/>
    <x v="0"/>
    <m/>
    <m/>
    <n v="0"/>
    <n v="0"/>
    <x v="0"/>
    <n v="1000000"/>
    <n v="0"/>
    <n v="1000000"/>
    <x v="0"/>
    <m/>
    <n v="1000000"/>
    <m/>
    <m/>
    <m/>
    <m/>
    <m/>
    <m/>
    <m/>
    <m/>
  </r>
  <r>
    <n v="7001332072"/>
    <d v="2026-04-17T00:00:00"/>
    <x v="0"/>
    <d v="2026-05-22T00:00:00"/>
    <e v="#REF!"/>
    <s v="DELIVERED"/>
    <s v="Private"/>
    <e v="#REF!"/>
    <e v="#REF!"/>
    <n v="5"/>
    <s v="TK"/>
    <s v="REPEAT"/>
    <s v="ZPJ262700075"/>
    <n v="0"/>
    <n v="3"/>
    <s v="ZFG00003075"/>
    <n v="26100146"/>
    <s v="DOMESTIC"/>
    <s v="SCHAEFFLER"/>
    <x v="84"/>
    <x v="3"/>
    <s v="IHEPP_B2_VE_CONCEPT POPULATED PRINTED CIRCUIT BOARD"/>
    <n v="10"/>
    <n v="10"/>
    <n v="0"/>
    <n v="0"/>
    <n v="57096.7"/>
    <m/>
    <x v="1"/>
    <d v="2026-05-31T00:00:00"/>
    <s v="ZBSID2627-0201"/>
    <n v="570967"/>
    <n v="0"/>
    <x v="364"/>
    <n v="0"/>
    <n v="0"/>
    <n v="0"/>
    <x v="1"/>
    <s v="DELIVERED"/>
    <n v="570967"/>
    <s v="LINE_01"/>
    <s v="YES"/>
    <m/>
    <m/>
    <m/>
    <m/>
    <m/>
    <m/>
  </r>
  <r>
    <n v="4516507675"/>
    <d v="2026-04-17T00:00:00"/>
    <x v="0"/>
    <d v="2026-05-20T00:00:00"/>
    <e v="#REF!"/>
    <s v="DELIVERED"/>
    <s v="Private"/>
    <e v="#REF!"/>
    <e v="#REF!"/>
    <n v="3"/>
    <s v="TK"/>
    <s v="NEW"/>
    <s v="ZPJ262700082"/>
    <n v="1"/>
    <n v="1"/>
    <s v="ZFG00003142"/>
    <n v="26100182"/>
    <s v="DOMESTIC"/>
    <s v="TI"/>
    <x v="35"/>
    <x v="4"/>
    <s v="PS_48V_to_11V PCBA"/>
    <n v="5"/>
    <n v="5"/>
    <n v="0"/>
    <n v="0"/>
    <n v="47227.6"/>
    <m/>
    <x v="2"/>
    <d v="2026-06-10T00:00:00"/>
    <s v="ZBSID2627-0242"/>
    <n v="236138"/>
    <n v="0"/>
    <x v="365"/>
    <n v="0"/>
    <n v="0"/>
    <n v="0"/>
    <x v="1"/>
    <s v="DELIVERED"/>
    <n v="236138"/>
    <s v="LINE_01"/>
    <s v="YES"/>
    <m/>
    <m/>
    <m/>
    <m/>
    <m/>
    <m/>
  </r>
  <r>
    <n v="4000618388"/>
    <d v="2026-04-16T00:00:00"/>
    <x v="0"/>
    <d v="2026-07-09T00:00:00"/>
    <e v="#REF!"/>
    <s v="DELIVERED"/>
    <s v="Public"/>
    <e v="#REF!"/>
    <e v="#REF!"/>
    <n v="12"/>
    <s v="TK"/>
    <s v="REPEAT"/>
    <s v="ZPJ24251060"/>
    <n v="0"/>
    <n v="3"/>
    <s v="ZFG00001567"/>
    <n v="26100074"/>
    <s v="DOMESTIC"/>
    <s v="BEL"/>
    <x v="5"/>
    <x v="1"/>
    <s v="170300603331 FLEX PCB V3 ASSY"/>
    <n v="10"/>
    <n v="10"/>
    <n v="0"/>
    <n v="0"/>
    <n v="3350"/>
    <m/>
    <x v="4"/>
    <d v="2026-04-30T00:00:00"/>
    <s v="ZBSID2627-0116"/>
    <n v="33500"/>
    <n v="0"/>
    <x v="366"/>
    <n v="0"/>
    <n v="0"/>
    <n v="0"/>
    <x v="1"/>
    <s v="DELIVERED"/>
    <n v="33500"/>
    <s v="LINE_02"/>
    <m/>
    <m/>
    <m/>
    <m/>
    <m/>
    <m/>
    <m/>
  </r>
  <r>
    <n v="4000613185"/>
    <d v="2026-04-17T00:00:00"/>
    <x v="0"/>
    <d v="2026-11-13T00:00:00"/>
    <e v="#REF!"/>
    <e v="#REF!"/>
    <s v="Public"/>
    <e v="#REF!"/>
    <e v="#REF!"/>
    <n v="30"/>
    <s v="OTHERS"/>
    <s v="NEW"/>
    <s v="ZPSU262700015"/>
    <n v="0"/>
    <n v="3"/>
    <m/>
    <m/>
    <s v="DOMESTIC"/>
    <s v="BEL"/>
    <x v="86"/>
    <x v="1"/>
    <s v="118032220746 HEAT SINK ASSY VME"/>
    <n v="2"/>
    <m/>
    <n v="2"/>
    <n v="2"/>
    <n v="0"/>
    <m/>
    <x v="0"/>
    <m/>
    <m/>
    <n v="0"/>
    <n v="0"/>
    <x v="0"/>
    <n v="0"/>
    <n v="0"/>
    <n v="0"/>
    <x v="0"/>
    <m/>
    <n v="0"/>
    <m/>
    <m/>
    <m/>
    <m/>
    <m/>
    <m/>
    <m/>
    <m/>
  </r>
  <r>
    <n v="4000613185"/>
    <d v="2026-04-17T00:00:00"/>
    <x v="0"/>
    <d v="2026-11-13T00:00:00"/>
    <e v="#REF!"/>
    <e v="#REF!"/>
    <s v="Public"/>
    <e v="#REF!"/>
    <e v="#REF!"/>
    <n v="30"/>
    <s v="OTHERS"/>
    <s v="NEW"/>
    <s v="ZPSU262700015"/>
    <n v="0"/>
    <n v="3"/>
    <m/>
    <m/>
    <s v="DOMESTIC"/>
    <s v="BEL"/>
    <x v="86"/>
    <x v="1"/>
    <s v="118032220940 HEAT SINK HCOIL ASSY VME"/>
    <n v="2"/>
    <m/>
    <n v="2"/>
    <n v="2"/>
    <n v="0"/>
    <m/>
    <x v="0"/>
    <m/>
    <m/>
    <n v="0"/>
    <n v="0"/>
    <x v="0"/>
    <n v="0"/>
    <n v="0"/>
    <n v="0"/>
    <x v="0"/>
    <m/>
    <n v="0"/>
    <m/>
    <m/>
    <m/>
    <m/>
    <m/>
    <m/>
    <m/>
    <m/>
  </r>
  <r>
    <n v="4000613185"/>
    <d v="2026-04-17T00:00:00"/>
    <x v="0"/>
    <d v="2026-11-13T00:00:00"/>
    <e v="#REF!"/>
    <e v="#REF!"/>
    <s v="Public"/>
    <e v="#REF!"/>
    <e v="#REF!"/>
    <n v="30"/>
    <s v="TK"/>
    <s v="NEW"/>
    <s v="ZPSU262700016"/>
    <n v="0"/>
    <n v="3"/>
    <m/>
    <m/>
    <s v="DOMESTIC"/>
    <s v="BEL"/>
    <x v="86"/>
    <x v="1"/>
    <s v="118032224723 MSATA PCB ASSY"/>
    <n v="2"/>
    <m/>
    <n v="2"/>
    <n v="2"/>
    <n v="0"/>
    <m/>
    <x v="0"/>
    <m/>
    <m/>
    <n v="0"/>
    <n v="0"/>
    <x v="0"/>
    <n v="0"/>
    <n v="0"/>
    <n v="0"/>
    <x v="0"/>
    <m/>
    <n v="0"/>
    <m/>
    <m/>
    <m/>
    <m/>
    <m/>
    <m/>
    <m/>
    <m/>
  </r>
  <r>
    <n v="4000613185"/>
    <d v="2026-04-17T00:00:00"/>
    <x v="0"/>
    <d v="2026-11-13T00:00:00"/>
    <e v="#REF!"/>
    <e v="#REF!"/>
    <s v="Public"/>
    <e v="#REF!"/>
    <e v="#REF!"/>
    <n v="30"/>
    <s v="OTHERS"/>
    <s v="NEW"/>
    <s v="ZPSU262700016"/>
    <n v="0"/>
    <n v="3"/>
    <m/>
    <m/>
    <s v="DOMESTIC"/>
    <s v="BEL"/>
    <x v="86"/>
    <x v="1"/>
    <s v="118305805075 CARRIER TEST CARD_ASSY"/>
    <n v="2"/>
    <m/>
    <n v="2"/>
    <n v="2"/>
    <n v="0"/>
    <m/>
    <x v="0"/>
    <m/>
    <m/>
    <n v="0"/>
    <n v="0"/>
    <x v="0"/>
    <n v="0"/>
    <n v="0"/>
    <n v="0"/>
    <x v="0"/>
    <m/>
    <n v="0"/>
    <m/>
    <m/>
    <m/>
    <m/>
    <m/>
    <m/>
    <m/>
    <m/>
  </r>
  <r>
    <n v="4000613185"/>
    <d v="2026-04-17T00:00:00"/>
    <x v="0"/>
    <d v="2026-11-13T00:00:00"/>
    <e v="#REF!"/>
    <e v="#REF!"/>
    <s v="Public"/>
    <e v="#REF!"/>
    <e v="#REF!"/>
    <n v="30"/>
    <s v="OTHERS"/>
    <s v="NEW"/>
    <s v="ZPSU262700017"/>
    <n v="0"/>
    <n v="3"/>
    <m/>
    <m/>
    <s v="DOMESTIC"/>
    <s v="BEL"/>
    <x v="86"/>
    <x v="1"/>
    <s v="118032220843 PANEL WEDGE LOCK ASSY VME"/>
    <n v="2"/>
    <m/>
    <n v="2"/>
    <n v="2"/>
    <n v="0"/>
    <m/>
    <x v="0"/>
    <m/>
    <m/>
    <n v="0"/>
    <n v="0"/>
    <x v="0"/>
    <n v="0"/>
    <n v="0"/>
    <n v="0"/>
    <x v="0"/>
    <m/>
    <n v="0"/>
    <m/>
    <m/>
    <m/>
    <m/>
    <m/>
    <m/>
    <m/>
    <m/>
  </r>
  <r>
    <n v="4000613185"/>
    <d v="2026-04-17T00:00:00"/>
    <x v="0"/>
    <d v="2026-11-13T00:00:00"/>
    <e v="#REF!"/>
    <e v="#REF!"/>
    <s v="Public"/>
    <e v="#REF!"/>
    <e v="#REF!"/>
    <n v="30"/>
    <s v="BB"/>
    <s v="NEW"/>
    <s v="ZPSU262700017"/>
    <n v="0"/>
    <n v="3"/>
    <m/>
    <m/>
    <s v="DOMESTIC"/>
    <s v="BEL"/>
    <x v="86"/>
    <x v="1"/>
    <s v="118032195332 SBC-6U VME"/>
    <n v="2"/>
    <m/>
    <n v="2"/>
    <n v="2"/>
    <n v="508314"/>
    <m/>
    <x v="0"/>
    <m/>
    <m/>
    <n v="0"/>
    <n v="0"/>
    <x v="0"/>
    <n v="1016628"/>
    <n v="0"/>
    <n v="1016628"/>
    <x v="0"/>
    <m/>
    <n v="1016628"/>
    <m/>
    <m/>
    <m/>
    <m/>
    <m/>
    <m/>
    <m/>
    <m/>
  </r>
  <r>
    <n v="4000613185"/>
    <d v="2026-04-17T00:00:00"/>
    <x v="0"/>
    <d v="2026-11-13T00:00:00"/>
    <e v="#REF!"/>
    <e v="#REF!"/>
    <s v="Public"/>
    <e v="#REF!"/>
    <e v="#REF!"/>
    <n v="30"/>
    <s v="OTHERS"/>
    <s v="NEW"/>
    <s v="ZPSU262700015"/>
    <n v="0"/>
    <n v="3"/>
    <m/>
    <m/>
    <s v="DOMESTIC"/>
    <s v="BEL"/>
    <x v="86"/>
    <x v="1"/>
    <s v="118032220746 HEAT SINK ASSY VME"/>
    <n v="34"/>
    <m/>
    <n v="34"/>
    <n v="34"/>
    <n v="0"/>
    <m/>
    <x v="0"/>
    <m/>
    <m/>
    <n v="0"/>
    <n v="0"/>
    <x v="0"/>
    <n v="0"/>
    <n v="0"/>
    <n v="0"/>
    <x v="0"/>
    <m/>
    <n v="0"/>
    <m/>
    <m/>
    <m/>
    <m/>
    <m/>
    <m/>
    <m/>
    <m/>
  </r>
  <r>
    <n v="4000613185"/>
    <d v="2026-04-17T00:00:00"/>
    <x v="0"/>
    <d v="2026-11-13T00:00:00"/>
    <e v="#REF!"/>
    <e v="#REF!"/>
    <s v="Public"/>
    <e v="#REF!"/>
    <e v="#REF!"/>
    <n v="30"/>
    <s v="OTHERS"/>
    <s v="NEW"/>
    <s v="ZPSU262700015"/>
    <n v="0"/>
    <n v="3"/>
    <m/>
    <m/>
    <s v="DOMESTIC"/>
    <s v="BEL"/>
    <x v="86"/>
    <x v="1"/>
    <s v="118032220940 HEAT SINK HCOIL ASSY VME"/>
    <n v="34"/>
    <m/>
    <n v="34"/>
    <n v="34"/>
    <n v="0"/>
    <m/>
    <x v="0"/>
    <m/>
    <m/>
    <n v="0"/>
    <n v="0"/>
    <x v="0"/>
    <n v="0"/>
    <n v="0"/>
    <n v="0"/>
    <x v="0"/>
    <m/>
    <n v="0"/>
    <m/>
    <m/>
    <m/>
    <m/>
    <m/>
    <m/>
    <m/>
    <m/>
  </r>
  <r>
    <n v="4000613185"/>
    <d v="2026-04-17T00:00:00"/>
    <x v="0"/>
    <d v="2026-11-13T00:00:00"/>
    <e v="#REF!"/>
    <e v="#REF!"/>
    <s v="Public"/>
    <e v="#REF!"/>
    <e v="#REF!"/>
    <n v="30"/>
    <s v="TK"/>
    <s v="NEW"/>
    <s v="ZPSU262700016"/>
    <n v="0"/>
    <n v="3"/>
    <m/>
    <m/>
    <s v="DOMESTIC"/>
    <s v="BEL"/>
    <x v="86"/>
    <x v="1"/>
    <s v="118032224723 MSATA PCB ASSY"/>
    <n v="34"/>
    <m/>
    <n v="34"/>
    <n v="34"/>
    <n v="0"/>
    <m/>
    <x v="0"/>
    <m/>
    <m/>
    <n v="0"/>
    <n v="0"/>
    <x v="0"/>
    <n v="0"/>
    <n v="0"/>
    <n v="0"/>
    <x v="0"/>
    <m/>
    <n v="0"/>
    <m/>
    <m/>
    <m/>
    <m/>
    <m/>
    <m/>
    <m/>
    <m/>
  </r>
  <r>
    <n v="4000613185"/>
    <d v="2026-04-17T00:00:00"/>
    <x v="0"/>
    <d v="2026-11-13T00:00:00"/>
    <e v="#REF!"/>
    <e v="#REF!"/>
    <s v="Public"/>
    <e v="#REF!"/>
    <e v="#REF!"/>
    <n v="30"/>
    <s v="OTHERS"/>
    <s v="NEW"/>
    <s v="ZPSU262700016"/>
    <n v="0"/>
    <n v="3"/>
    <m/>
    <m/>
    <s v="DOMESTIC"/>
    <s v="BEL"/>
    <x v="86"/>
    <x v="1"/>
    <s v="118305805075 CARRIER TEST CARD_ASSY"/>
    <n v="34"/>
    <m/>
    <n v="34"/>
    <n v="34"/>
    <n v="0"/>
    <m/>
    <x v="0"/>
    <m/>
    <m/>
    <n v="0"/>
    <n v="0"/>
    <x v="0"/>
    <n v="0"/>
    <n v="0"/>
    <n v="0"/>
    <x v="0"/>
    <m/>
    <n v="0"/>
    <m/>
    <m/>
    <m/>
    <m/>
    <m/>
    <m/>
    <m/>
    <m/>
  </r>
  <r>
    <n v="4000613185"/>
    <d v="2026-04-17T00:00:00"/>
    <x v="0"/>
    <d v="2026-11-13T00:00:00"/>
    <e v="#REF!"/>
    <e v="#REF!"/>
    <s v="Public"/>
    <e v="#REF!"/>
    <e v="#REF!"/>
    <n v="30"/>
    <s v="OTHERS"/>
    <s v="NEW"/>
    <s v="ZPSU262700017"/>
    <n v="0"/>
    <n v="3"/>
    <m/>
    <m/>
    <s v="DOMESTIC"/>
    <s v="BEL"/>
    <x v="86"/>
    <x v="1"/>
    <s v="118032220843 PANEL WEDGE LOCK ASSY VME"/>
    <n v="34"/>
    <m/>
    <n v="34"/>
    <n v="34"/>
    <n v="0"/>
    <m/>
    <x v="0"/>
    <m/>
    <m/>
    <n v="0"/>
    <n v="0"/>
    <x v="0"/>
    <n v="0"/>
    <n v="0"/>
    <n v="0"/>
    <x v="0"/>
    <m/>
    <n v="0"/>
    <m/>
    <m/>
    <m/>
    <m/>
    <m/>
    <m/>
    <m/>
    <m/>
  </r>
  <r>
    <n v="4000613185"/>
    <d v="2026-04-17T00:00:00"/>
    <x v="0"/>
    <d v="2026-11-13T00:00:00"/>
    <e v="#REF!"/>
    <e v="#REF!"/>
    <s v="Public"/>
    <e v="#REF!"/>
    <e v="#REF!"/>
    <n v="30"/>
    <s v="BB"/>
    <s v="NEW"/>
    <s v="ZPSU262700017"/>
    <n v="0"/>
    <n v="3"/>
    <m/>
    <m/>
    <s v="DOMESTIC"/>
    <s v="BEL"/>
    <x v="86"/>
    <x v="1"/>
    <s v="118032195332 SBC-6U VME"/>
    <n v="34"/>
    <m/>
    <n v="34"/>
    <n v="34"/>
    <n v="508314"/>
    <m/>
    <x v="0"/>
    <m/>
    <m/>
    <n v="0"/>
    <n v="0"/>
    <x v="0"/>
    <n v="17282676"/>
    <n v="0"/>
    <n v="17282676"/>
    <x v="0"/>
    <m/>
    <n v="17282676"/>
    <m/>
    <m/>
    <m/>
    <m/>
    <m/>
    <m/>
    <m/>
    <m/>
  </r>
  <r>
    <n v="4000613185"/>
    <d v="2026-04-17T00:00:00"/>
    <x v="0"/>
    <d v="2027-01-22T00:00:00"/>
    <e v="#REF!"/>
    <e v="#REF!"/>
    <s v="Public"/>
    <e v="#REF!"/>
    <e v="#REF!"/>
    <n v="40"/>
    <s v="OTHERS"/>
    <s v="NEW"/>
    <s v="ZPSU262700015"/>
    <n v="0"/>
    <n v="3"/>
    <m/>
    <m/>
    <s v="DOMESTIC"/>
    <s v="BEL"/>
    <x v="86"/>
    <x v="1"/>
    <s v="118032220746 HEAT SINK ASSY VME"/>
    <n v="34"/>
    <m/>
    <n v="34"/>
    <n v="34"/>
    <n v="0"/>
    <m/>
    <x v="0"/>
    <m/>
    <m/>
    <n v="0"/>
    <n v="0"/>
    <x v="0"/>
    <n v="0"/>
    <n v="0"/>
    <n v="0"/>
    <x v="0"/>
    <m/>
    <n v="0"/>
    <m/>
    <m/>
    <m/>
    <m/>
    <m/>
    <m/>
    <m/>
    <m/>
  </r>
  <r>
    <n v="4000613185"/>
    <d v="2026-04-17T00:00:00"/>
    <x v="0"/>
    <d v="2027-01-22T00:00:00"/>
    <e v="#REF!"/>
    <e v="#REF!"/>
    <s v="Public"/>
    <e v="#REF!"/>
    <e v="#REF!"/>
    <n v="40"/>
    <s v="OTHERS"/>
    <s v="NEW"/>
    <s v="ZPSU262700015"/>
    <n v="0"/>
    <n v="3"/>
    <m/>
    <m/>
    <s v="DOMESTIC"/>
    <s v="BEL"/>
    <x v="86"/>
    <x v="1"/>
    <s v="118032220940 HEAT SINK HCOIL ASSY VME"/>
    <n v="34"/>
    <m/>
    <n v="34"/>
    <n v="34"/>
    <n v="0"/>
    <m/>
    <x v="0"/>
    <m/>
    <m/>
    <n v="0"/>
    <n v="0"/>
    <x v="0"/>
    <n v="0"/>
    <n v="0"/>
    <n v="0"/>
    <x v="0"/>
    <m/>
    <n v="0"/>
    <m/>
    <m/>
    <m/>
    <m/>
    <m/>
    <m/>
    <m/>
    <m/>
  </r>
  <r>
    <n v="4000613185"/>
    <d v="2026-04-17T00:00:00"/>
    <x v="0"/>
    <d v="2027-01-22T00:00:00"/>
    <e v="#REF!"/>
    <e v="#REF!"/>
    <s v="Public"/>
    <e v="#REF!"/>
    <e v="#REF!"/>
    <n v="40"/>
    <s v="TK"/>
    <s v="NEW"/>
    <s v="ZPSU262700016"/>
    <n v="0"/>
    <n v="3"/>
    <m/>
    <m/>
    <s v="DOMESTIC"/>
    <s v="BEL"/>
    <x v="86"/>
    <x v="1"/>
    <s v="118032224723 MSATA PCB ASSY"/>
    <n v="34"/>
    <m/>
    <n v="34"/>
    <n v="34"/>
    <n v="0"/>
    <m/>
    <x v="0"/>
    <m/>
    <m/>
    <n v="0"/>
    <n v="0"/>
    <x v="0"/>
    <n v="0"/>
    <n v="0"/>
    <n v="0"/>
    <x v="0"/>
    <m/>
    <n v="0"/>
    <m/>
    <m/>
    <m/>
    <m/>
    <m/>
    <m/>
    <m/>
    <m/>
  </r>
  <r>
    <n v="4000613185"/>
    <d v="2026-04-17T00:00:00"/>
    <x v="0"/>
    <d v="2027-01-22T00:00:00"/>
    <e v="#REF!"/>
    <e v="#REF!"/>
    <s v="Public"/>
    <e v="#REF!"/>
    <e v="#REF!"/>
    <n v="40"/>
    <s v="OTHERS"/>
    <s v="NEW"/>
    <s v="ZPSU262700016"/>
    <n v="0"/>
    <n v="3"/>
    <m/>
    <m/>
    <s v="DOMESTIC"/>
    <s v="BEL"/>
    <x v="86"/>
    <x v="1"/>
    <s v="118305805075 CARRIER TEST CARD_ASSY"/>
    <n v="34"/>
    <m/>
    <n v="34"/>
    <n v="34"/>
    <n v="0"/>
    <m/>
    <x v="0"/>
    <m/>
    <m/>
    <n v="0"/>
    <n v="0"/>
    <x v="0"/>
    <n v="0"/>
    <n v="0"/>
    <n v="0"/>
    <x v="0"/>
    <m/>
    <n v="0"/>
    <m/>
    <m/>
    <m/>
    <m/>
    <m/>
    <m/>
    <m/>
    <m/>
  </r>
  <r>
    <n v="4000613185"/>
    <d v="2026-04-17T00:00:00"/>
    <x v="0"/>
    <d v="2027-01-22T00:00:00"/>
    <e v="#REF!"/>
    <e v="#REF!"/>
    <s v="Public"/>
    <e v="#REF!"/>
    <e v="#REF!"/>
    <n v="40"/>
    <s v="OTHERS"/>
    <s v="NEW"/>
    <s v="ZPSU262700017"/>
    <n v="0"/>
    <n v="3"/>
    <m/>
    <m/>
    <s v="DOMESTIC"/>
    <s v="BEL"/>
    <x v="86"/>
    <x v="1"/>
    <s v="118032220843 PANEL WEDGE LOCK ASSY VME"/>
    <n v="34"/>
    <m/>
    <n v="34"/>
    <n v="34"/>
    <n v="0"/>
    <m/>
    <x v="0"/>
    <m/>
    <m/>
    <n v="0"/>
    <n v="0"/>
    <x v="0"/>
    <n v="0"/>
    <n v="0"/>
    <n v="0"/>
    <x v="0"/>
    <m/>
    <n v="0"/>
    <m/>
    <m/>
    <m/>
    <m/>
    <m/>
    <m/>
    <m/>
    <m/>
  </r>
  <r>
    <n v="4000613185"/>
    <d v="2026-04-17T00:00:00"/>
    <x v="0"/>
    <d v="2027-01-22T00:00:00"/>
    <e v="#REF!"/>
    <e v="#REF!"/>
    <s v="Public"/>
    <e v="#REF!"/>
    <e v="#REF!"/>
    <n v="40"/>
    <s v="BB"/>
    <s v="NEW"/>
    <s v="ZPSU262700017"/>
    <n v="0"/>
    <n v="3"/>
    <m/>
    <m/>
    <s v="DOMESTIC"/>
    <s v="BEL"/>
    <x v="86"/>
    <x v="1"/>
    <s v="118032195332 SBC-6U VME"/>
    <n v="34"/>
    <m/>
    <n v="34"/>
    <n v="34"/>
    <n v="508314"/>
    <m/>
    <x v="0"/>
    <m/>
    <m/>
    <n v="0"/>
    <n v="0"/>
    <x v="0"/>
    <n v="17282676"/>
    <n v="0"/>
    <n v="17282676"/>
    <x v="0"/>
    <m/>
    <n v="17282676"/>
    <m/>
    <m/>
    <m/>
    <m/>
    <m/>
    <m/>
    <m/>
    <m/>
  </r>
  <r>
    <n v="4520486286"/>
    <d v="2026-04-17T00:00:00"/>
    <x v="0"/>
    <d v="2027-04-21T00:00:00"/>
    <e v="#REF!"/>
    <s v="DELIVERED"/>
    <s v="Private"/>
    <e v="#REF!"/>
    <e v="#REF!"/>
    <n v="0.6"/>
    <s v="OTHERS"/>
    <s v="NEW"/>
    <s v="ZPJ262700089"/>
    <n v="1"/>
    <n v="1"/>
    <s v="SERVICE"/>
    <n v="26200134"/>
    <s v="DOMESTIC"/>
    <s v="INFINEON"/>
    <x v="10"/>
    <x v="4"/>
    <s v="NRE CHARGES FOR PSOC EDGE  E846 EPC2 SOM"/>
    <n v="1"/>
    <n v="1"/>
    <n v="0"/>
    <n v="0"/>
    <n v="9560"/>
    <m/>
    <x v="4"/>
    <d v="2026-04-30T00:00:00"/>
    <s v="ZKSID2627-0113"/>
    <n v="9560"/>
    <n v="0"/>
    <x v="367"/>
    <n v="0"/>
    <n v="0"/>
    <n v="0"/>
    <x v="1"/>
    <s v="DELIVERED"/>
    <n v="9560"/>
    <s v="OTHERS"/>
    <m/>
    <m/>
    <m/>
    <m/>
    <m/>
    <m/>
    <m/>
  </r>
  <r>
    <n v="2735400629"/>
    <d v="2026-04-17T00:00:00"/>
    <x v="0"/>
    <d v="2026-04-20T00:00:00"/>
    <e v="#REF!"/>
    <s v="DELIVERED"/>
    <s v="Private"/>
    <e v="#REF!"/>
    <e v="#REF!"/>
    <n v="0.5"/>
    <s v="REWORK"/>
    <s v="NEW"/>
    <s v="ZPJ262700086"/>
    <n v="0"/>
    <n v="3"/>
    <s v="SERVICE"/>
    <n v="26200084"/>
    <s v="DOMESTIC"/>
    <s v="TE"/>
    <x v="28"/>
    <x v="0"/>
    <s v="REWORK SUPPORT FOR 7 PROJECTS-2.2-18GHZ RFOF"/>
    <n v="4"/>
    <n v="4"/>
    <n v="0"/>
    <n v="0"/>
    <n v="1525"/>
    <m/>
    <x v="4"/>
    <d v="2026-04-24T00:00:00"/>
    <s v="ZKSID2627-0073"/>
    <n v="6100"/>
    <n v="0"/>
    <x v="368"/>
    <n v="0"/>
    <n v="0"/>
    <n v="0"/>
    <x v="1"/>
    <s v="DELIVERED"/>
    <n v="6100"/>
    <s v="OTHERS"/>
    <m/>
    <m/>
    <m/>
    <m/>
    <m/>
    <m/>
    <m/>
  </r>
  <r>
    <s v="Cyronics/26-27/APRIL/22/HF RADIO"/>
    <d v="2026-04-17T00:00:00"/>
    <x v="0"/>
    <d v="2026-04-24T00:00:00"/>
    <e v="#REF!"/>
    <s v="DELIVERED"/>
    <s v="Private"/>
    <e v="#REF!"/>
    <e v="#REF!"/>
    <n v="1"/>
    <s v="JW"/>
    <s v="NEW"/>
    <s v="_x000a_ZPJ262700085"/>
    <n v="0"/>
    <n v="3"/>
    <s v="SERVICE"/>
    <n v="26200061"/>
    <s v="DOMESTIC"/>
    <s v="CYRONICS"/>
    <x v="80"/>
    <x v="0"/>
    <s v="ANT POWER SUPPLY BOARD"/>
    <n v="10"/>
    <n v="9"/>
    <n v="1"/>
    <n v="0"/>
    <n v="3222.7"/>
    <m/>
    <x v="4"/>
    <d v="2026-04-30T00:00:00"/>
    <s v="ZKSID2627-0105"/>
    <n v="29004.3"/>
    <n v="0"/>
    <x v="369"/>
    <n v="0"/>
    <n v="0"/>
    <n v="0"/>
    <x v="1"/>
    <s v="DELIVERED"/>
    <n v="29004.3"/>
    <s v="LINE_01"/>
    <m/>
    <m/>
    <m/>
    <m/>
    <m/>
    <m/>
    <m/>
  </r>
  <r>
    <s v="Cyronics/26-27/APRIL/22/HF RADIO"/>
    <d v="2026-04-17T00:00:00"/>
    <x v="0"/>
    <d v="2026-04-24T00:00:00"/>
    <e v="#REF!"/>
    <s v="DELIVERED"/>
    <s v="Private"/>
    <e v="#REF!"/>
    <e v="#REF!"/>
    <n v="1"/>
    <s v="JW"/>
    <s v="NEW"/>
    <s v="_x000a_ZPJ262700085"/>
    <n v="0"/>
    <n v="3"/>
    <s v="SERVICE"/>
    <n v="26200061"/>
    <s v="DOMESTIC"/>
    <s v="CYRONICS"/>
    <x v="80"/>
    <x v="0"/>
    <s v="ANT POWER SUPPLY BOARD-NRE CHARGES"/>
    <n v="1"/>
    <n v="1"/>
    <n v="0"/>
    <n v="0"/>
    <n v="1240"/>
    <m/>
    <x v="4"/>
    <d v="2026-04-30T00:00:00"/>
    <s v="ZKSID2627-0105"/>
    <n v="1240"/>
    <n v="0"/>
    <x v="370"/>
    <n v="0"/>
    <n v="0"/>
    <n v="0"/>
    <x v="1"/>
    <s v="DELIVERED"/>
    <n v="1240"/>
    <s v="LINE_01"/>
    <m/>
    <m/>
    <m/>
    <m/>
    <m/>
    <m/>
    <m/>
  </r>
  <r>
    <n v="4516506535"/>
    <d v="2026-04-18T00:00:00"/>
    <x v="0"/>
    <d v="2026-05-08T00:00:00"/>
    <e v="#REF!"/>
    <s v="DELIVERED"/>
    <s v="Private "/>
    <e v="#REF!"/>
    <e v="#REF!"/>
    <n v="3"/>
    <s v="COMP/ASSY"/>
    <s v="NEW"/>
    <s v="ZPJ262700090"/>
    <n v="1"/>
    <n v="1"/>
    <s v="ZFG00003076"/>
    <n v="26100132"/>
    <s v="DOMESTIC"/>
    <s v="TI"/>
    <x v="35"/>
    <x v="4"/>
    <s v="5X5 DUAL DRMOS_16PH POWER BOARD POPULATED PCB"/>
    <n v="5"/>
    <n v="5"/>
    <n v="0"/>
    <n v="0"/>
    <n v="13941"/>
    <m/>
    <x v="1"/>
    <d v="2026-05-31T00:00:00"/>
    <s v="ZBSID2627-0199"/>
    <n v="69705"/>
    <n v="0"/>
    <x v="371"/>
    <n v="0"/>
    <n v="0"/>
    <n v="0"/>
    <x v="1"/>
    <s v="DELIVERED"/>
    <n v="69705"/>
    <s v="LINE_01"/>
    <s v="YES"/>
    <m/>
    <m/>
    <m/>
    <m/>
    <m/>
    <m/>
  </r>
  <r>
    <n v="4516491356"/>
    <d v="2026-04-18T00:00:00"/>
    <x v="0"/>
    <d v="2026-04-09T00:00:00"/>
    <e v="#REF!"/>
    <s v="DELIVERED"/>
    <s v="Private "/>
    <e v="#REF!"/>
    <e v="#REF!"/>
    <n v="3"/>
    <s v="TK"/>
    <s v="REPEAT"/>
    <s v="ZPJ262700091"/>
    <n v="1"/>
    <n v="1"/>
    <s v="ZFG00003066"/>
    <n v="26100105"/>
    <s v="DOMESTIC"/>
    <s v="TI"/>
    <x v="35"/>
    <x v="4"/>
    <s v="TPS25964 EVM PCBA"/>
    <n v="5"/>
    <n v="5"/>
    <n v="0"/>
    <n v="0"/>
    <n v="10481"/>
    <m/>
    <x v="1"/>
    <d v="2026-05-21T00:00:00"/>
    <s v="ZBSID2627-0160"/>
    <n v="52405"/>
    <n v="0"/>
    <x v="372"/>
    <n v="0"/>
    <n v="0"/>
    <n v="0"/>
    <x v="1"/>
    <s v="DELIVERED"/>
    <n v="52405"/>
    <s v="LINE_01"/>
    <s v="YES"/>
    <m/>
    <m/>
    <m/>
    <m/>
    <m/>
    <m/>
  </r>
  <r>
    <n v="4000618658"/>
    <d v="2026-04-17T00:00:00"/>
    <x v="0"/>
    <d v="2026-06-12T00:00:00"/>
    <e v="#REF!"/>
    <s v="DELIVERED"/>
    <s v="Public"/>
    <e v="#REF!"/>
    <e v="#REF!"/>
    <n v="8"/>
    <s v="FAB"/>
    <s v="NEW"/>
    <s v="ZPSU262700011"/>
    <n v="0"/>
    <n v="3"/>
    <s v="PCB-219970050463-219970050463 BARE PCB"/>
    <n v="26100088"/>
    <s v="DOMESTIC"/>
    <s v="BEL"/>
    <x v="5"/>
    <x v="1"/>
    <s v="219970050463 BARE PCB FOR 12V DC DC CONVERTER(NSD)"/>
    <n v="96"/>
    <n v="96"/>
    <n v="0"/>
    <n v="0"/>
    <n v="257"/>
    <m/>
    <x v="1"/>
    <d v="2026-05-08T00:00:00"/>
    <s v="ZBSID2627-0132"/>
    <n v="24672"/>
    <n v="0"/>
    <x v="373"/>
    <n v="0"/>
    <n v="0"/>
    <n v="0"/>
    <x v="1"/>
    <s v="DELIVERED"/>
    <n v="24672"/>
    <s v="FAB"/>
    <m/>
    <m/>
    <m/>
    <m/>
    <m/>
    <m/>
    <m/>
  </r>
  <r>
    <n v="1162600143"/>
    <d v="2026-04-18T00:00:00"/>
    <x v="0"/>
    <d v="2026-04-27T00:00:00"/>
    <e v="#REF!"/>
    <s v="DELIVERED"/>
    <s v="Private "/>
    <e v="#REF!"/>
    <e v="#REF!"/>
    <n v="1.3"/>
    <s v="REWORK"/>
    <s v="NEW"/>
    <s v="ZPJ262700092"/>
    <n v="1"/>
    <n v="1"/>
    <s v="SERVICE"/>
    <n v="26200223"/>
    <s v="DOMESTIC"/>
    <s v="TEJAS"/>
    <x v="17"/>
    <x v="6"/>
    <s v="FPGA RE-BALLING"/>
    <n v="30"/>
    <n v="30"/>
    <n v="0"/>
    <n v="0"/>
    <n v="3190"/>
    <m/>
    <x v="1"/>
    <d v="2026-05-25T00:00:00"/>
    <s v="ZKSID2627-0197"/>
    <n v="95700"/>
    <n v="0"/>
    <x v="374"/>
    <n v="0"/>
    <n v="0"/>
    <n v="0"/>
    <x v="1"/>
    <s v="DELIVERED"/>
    <n v="95700"/>
    <s v="REWORK"/>
    <m/>
    <m/>
    <m/>
    <m/>
    <m/>
    <m/>
    <m/>
  </r>
  <r>
    <n v="4516499987"/>
    <d v="2026-04-20T00:00:00"/>
    <x v="0"/>
    <d v="2026-04-30T00:00:00"/>
    <e v="#REF!"/>
    <e v="#REF!"/>
    <s v="Private "/>
    <e v="#REF!"/>
    <e v="#REF!"/>
    <n v="3"/>
    <s v="TK"/>
    <s v="NEW"/>
    <s v="ZPJ262700095"/>
    <n v="1"/>
    <n v="1"/>
    <m/>
    <m/>
    <s v="DOMESTIC"/>
    <s v="TI"/>
    <x v="35"/>
    <x v="4"/>
    <s v="TPS168X HW 1 DUT _ PCBA"/>
    <n v="7"/>
    <m/>
    <n v="7"/>
    <n v="7"/>
    <n v="34257"/>
    <m/>
    <x v="3"/>
    <m/>
    <m/>
    <n v="0"/>
    <n v="0"/>
    <x v="0"/>
    <n v="239799"/>
    <n v="0"/>
    <n v="239799"/>
    <x v="0"/>
    <m/>
    <n v="239799"/>
    <m/>
    <m/>
    <m/>
    <m/>
    <m/>
    <m/>
    <m/>
    <m/>
  </r>
  <r>
    <s v="Cyronics/26-27/APRIL/26/HF RADIO"/>
    <d v="2026-04-20T00:00:00"/>
    <x v="0"/>
    <d v="2026-04-27T00:00:00"/>
    <e v="#REF!"/>
    <s v="DELIVERED"/>
    <s v="Private "/>
    <e v="#REF!"/>
    <e v="#REF!"/>
    <n v="1"/>
    <s v="JW"/>
    <s v="NEW"/>
    <s v="ZPJ262700096"/>
    <n v="0"/>
    <n v="3"/>
    <s v="SERVICE"/>
    <n v="26200007"/>
    <s v="DOMESTIC"/>
    <s v="CYRONICS"/>
    <x v="80"/>
    <x v="0"/>
    <s v="HF- PA LPF-B4 FILTER BOARD"/>
    <n v="10"/>
    <n v="10"/>
    <n v="0"/>
    <n v="0"/>
    <n v="6830.2"/>
    <m/>
    <x v="1"/>
    <d v="2026-05-09T00:00:00"/>
    <s v="ZKSID2627-0138"/>
    <n v="68302"/>
    <n v="0"/>
    <x v="375"/>
    <n v="0"/>
    <n v="0"/>
    <n v="0"/>
    <x v="1"/>
    <s v="DELIVERED"/>
    <n v="68302"/>
    <s v="LINE_01"/>
    <m/>
    <m/>
    <m/>
    <m/>
    <m/>
    <m/>
    <m/>
  </r>
  <r>
    <s v="ISPL/PO/26-27/000370"/>
    <d v="2026-04-21T00:00:00"/>
    <x v="0"/>
    <d v="2026-05-05T00:00:00"/>
    <e v="#REF!"/>
    <s v="DELIVERED"/>
    <s v="Private "/>
    <e v="#REF!"/>
    <e v="#REF!"/>
    <n v="2"/>
    <s v="JW"/>
    <s v="REPEAT"/>
    <s v="ZPJ262700097"/>
    <n v="0"/>
    <n v="3"/>
    <s v="SERVICE"/>
    <n v="26200149"/>
    <s v="DOMESTIC"/>
    <s v="INNOMINDS"/>
    <x v="88"/>
    <x v="0"/>
    <s v="402-5GMIB_LDS-003_V8"/>
    <n v="250"/>
    <n v="8"/>
    <n v="242"/>
    <n v="0"/>
    <n v="366"/>
    <m/>
    <x v="1"/>
    <d v="2026-05-06T00:00:00"/>
    <s v="ZKSID2627-0131"/>
    <n v="2928"/>
    <n v="0"/>
    <x v="376"/>
    <n v="0"/>
    <n v="0"/>
    <n v="0"/>
    <x v="1"/>
    <s v="DELIVERED"/>
    <n v="2928"/>
    <s v="LINE_02"/>
    <m/>
    <m/>
    <m/>
    <m/>
    <m/>
    <m/>
    <m/>
  </r>
  <r>
    <s v="ISPL/PO/26-27/000370"/>
    <d v="2026-04-21T00:00:00"/>
    <x v="0"/>
    <d v="2026-05-05T00:00:00"/>
    <e v="#REF!"/>
    <s v="DELIVERED"/>
    <s v="Private "/>
    <e v="#REF!"/>
    <e v="#REF!"/>
    <n v="2"/>
    <s v="JW"/>
    <s v="REPEAT"/>
    <s v="ZPJ262700097"/>
    <n v="0"/>
    <n v="3"/>
    <s v="SERVICE"/>
    <n v="26200149"/>
    <s v="DOMESTIC"/>
    <s v="INNOMINDS"/>
    <x v="88"/>
    <x v="0"/>
    <s v="402-5GMIB_LDS-003_V8"/>
    <n v="242"/>
    <n v="42"/>
    <n v="200"/>
    <n v="0"/>
    <n v="366"/>
    <m/>
    <x v="1"/>
    <d v="2026-05-06T00:00:00"/>
    <s v="ZKSID2627-0132"/>
    <n v="15372"/>
    <n v="0"/>
    <x v="377"/>
    <n v="0"/>
    <n v="0"/>
    <n v="0"/>
    <x v="1"/>
    <s v="DELIVERED"/>
    <n v="15372"/>
    <s v="LINE_02"/>
    <m/>
    <m/>
    <m/>
    <m/>
    <m/>
    <m/>
    <m/>
  </r>
  <r>
    <s v="ISPL/PO/26-27/000370"/>
    <d v="2026-04-21T00:00:00"/>
    <x v="0"/>
    <d v="2026-05-05T00:00:00"/>
    <e v="#REF!"/>
    <s v="DELIVERED"/>
    <s v="Private "/>
    <e v="#REF!"/>
    <e v="#REF!"/>
    <n v="2"/>
    <s v="JW"/>
    <s v="REPEAT"/>
    <s v="ZPJ262700097"/>
    <n v="0"/>
    <n v="3"/>
    <s v="SERVICE"/>
    <n v="26200149"/>
    <s v="DOMESTIC"/>
    <s v="INNOMINDS"/>
    <x v="88"/>
    <x v="0"/>
    <s v="402-5GMIB_LDS-003_V8"/>
    <n v="200"/>
    <n v="180"/>
    <n v="20"/>
    <n v="0"/>
    <n v="366"/>
    <m/>
    <x v="1"/>
    <d v="2026-05-14T00:00:00"/>
    <s v="ZKSID2627-0152"/>
    <n v="65880"/>
    <n v="0"/>
    <x v="378"/>
    <n v="0"/>
    <n v="0"/>
    <n v="0"/>
    <x v="1"/>
    <s v="DELIVERED"/>
    <n v="65880"/>
    <s v="LINE_02"/>
    <s v="YES"/>
    <m/>
    <m/>
    <m/>
    <m/>
    <m/>
    <m/>
  </r>
  <r>
    <s v="ISPL/PO/26-27/000370"/>
    <d v="2026-04-21T00:00:00"/>
    <x v="0"/>
    <d v="2026-05-05T00:00:00"/>
    <e v="#REF!"/>
    <s v="DELIVERED"/>
    <s v="Private "/>
    <e v="#REF!"/>
    <e v="#REF!"/>
    <n v="2"/>
    <s v="JW"/>
    <s v="REPEAT"/>
    <s v="ZPJ262700097"/>
    <n v="0"/>
    <n v="3"/>
    <s v="SERVICE"/>
    <n v="26200149"/>
    <s v="DOMESTIC"/>
    <s v="INNOMINDS"/>
    <x v="88"/>
    <x v="0"/>
    <s v="402-5GMIB_LDS-003_V8"/>
    <n v="20"/>
    <n v="17"/>
    <n v="3"/>
    <n v="0"/>
    <n v="366"/>
    <m/>
    <x v="1"/>
    <d v="2026-05-18T00:00:00"/>
    <s v="ZKSID2627-0169"/>
    <n v="6222"/>
    <n v="0"/>
    <x v="379"/>
    <n v="0"/>
    <n v="0"/>
    <n v="0"/>
    <x v="1"/>
    <s v="DELIVERED"/>
    <n v="6222"/>
    <s v="LINE_02"/>
    <s v="YES"/>
    <m/>
    <m/>
    <m/>
    <m/>
    <m/>
    <m/>
  </r>
  <r>
    <s v="ISPL/PO/26-27/000370"/>
    <d v="2026-04-21T00:00:00"/>
    <x v="0"/>
    <d v="2026-05-05T00:00:00"/>
    <e v="#REF!"/>
    <s v="DELIVERED"/>
    <s v="Private"/>
    <e v="#REF!"/>
    <e v="#REF!"/>
    <n v="2"/>
    <s v="JW"/>
    <s v="REPEAT"/>
    <s v="ZPJ262700097"/>
    <n v="0"/>
    <n v="3"/>
    <s v="SERVICE"/>
    <n v="26200149"/>
    <s v="DOMESTIC"/>
    <s v="INNOMINDS"/>
    <x v="88"/>
    <x v="0"/>
    <s v="402-5GMIB_LDS-003_V8"/>
    <n v="3"/>
    <n v="3"/>
    <n v="0"/>
    <n v="0"/>
    <n v="366"/>
    <m/>
    <x v="2"/>
    <d v="2026-06-03T00:00:00"/>
    <s v="ZKSID2627-0239"/>
    <n v="1098"/>
    <n v="0"/>
    <x v="380"/>
    <n v="0"/>
    <n v="0"/>
    <n v="0"/>
    <x v="1"/>
    <s v="DELIVERED"/>
    <n v="1098"/>
    <s v="LINE_02"/>
    <s v="YES"/>
    <m/>
    <m/>
    <m/>
    <m/>
    <m/>
    <m/>
  </r>
  <r>
    <n v="4520486775"/>
    <d v="2026-04-21T00:00:00"/>
    <x v="0"/>
    <d v="2026-04-28T00:00:00"/>
    <e v="#REF!"/>
    <s v="DELIVERED"/>
    <s v="Private "/>
    <e v="#REF!"/>
    <e v="#REF!"/>
    <n v="1"/>
    <s v="JW"/>
    <s v="REPEAT"/>
    <s v="ZPJ262700098"/>
    <n v="1"/>
    <n v="1"/>
    <s v="SERVICE"/>
    <n v="26200140"/>
    <s v="DOMESTIC"/>
    <s v="INFINEON"/>
    <x v="10"/>
    <x v="4"/>
    <s v="SANTACRUZ-SOLDER PPCB"/>
    <n v="5"/>
    <n v="5"/>
    <n v="0"/>
    <n v="0"/>
    <n v="3364"/>
    <m/>
    <x v="1"/>
    <d v="2026-05-05T00:00:00"/>
    <s v="ZKSID2627-0121"/>
    <n v="16820"/>
    <n v="0"/>
    <x v="381"/>
    <n v="0"/>
    <n v="0"/>
    <n v="0"/>
    <x v="1"/>
    <s v="DELIVERED"/>
    <n v="16820"/>
    <s v="LINE_01"/>
    <m/>
    <m/>
    <m/>
    <m/>
    <m/>
    <m/>
    <m/>
  </r>
  <r>
    <n v="4516504255"/>
    <d v="2026-04-21T00:00:00"/>
    <x v="0"/>
    <d v="2026-05-05T00:00:00"/>
    <e v="#REF!"/>
    <s v="DELIVERED"/>
    <s v="Private "/>
    <e v="#REF!"/>
    <e v="#REF!"/>
    <n v="3"/>
    <s v="TK"/>
    <s v="NEW"/>
    <s v="ZPJ262700102"/>
    <n v="1"/>
    <n v="1"/>
    <s v="ZFG00003052"/>
    <n v="26100070"/>
    <s v="DOMESTIC"/>
    <s v="TI"/>
    <x v="35"/>
    <x v="4"/>
    <s v="PARAM_FuSa_TPS12S23 PCBA"/>
    <n v="4"/>
    <n v="4"/>
    <n v="0"/>
    <n v="0"/>
    <n v="58275.25"/>
    <m/>
    <x v="1"/>
    <d v="2026-05-21T00:00:00"/>
    <s v="ZBSID2627-0162"/>
    <n v="233101"/>
    <n v="0"/>
    <x v="382"/>
    <n v="0"/>
    <n v="0"/>
    <n v="0"/>
    <x v="1"/>
    <s v="DELIVERED"/>
    <n v="233101"/>
    <s v="LINE_01"/>
    <s v="YES"/>
    <m/>
    <m/>
    <m/>
    <m/>
    <m/>
    <m/>
  </r>
  <r>
    <n v="4516504255"/>
    <d v="2026-04-21T00:00:00"/>
    <x v="0"/>
    <d v="2026-05-05T00:00:00"/>
    <e v="#REF!"/>
    <s v="DELIVERED"/>
    <s v="Private "/>
    <e v="#REF!"/>
    <e v="#REF!"/>
    <n v="3"/>
    <s v="TK"/>
    <s v="NEW"/>
    <s v="ZPJ262700103"/>
    <n v="1"/>
    <n v="1"/>
    <s v="ZFG00003053"/>
    <n v="26100070"/>
    <s v="DOMESTIC"/>
    <s v="TI"/>
    <x v="35"/>
    <x v="4"/>
    <s v="PARAM_FuSa_TPS12S24 PCBA"/>
    <n v="4"/>
    <n v="4"/>
    <n v="0"/>
    <n v="0"/>
    <n v="50681.75"/>
    <m/>
    <x v="1"/>
    <d v="2026-05-22T00:00:00"/>
    <s v="ZBSID2627-0163"/>
    <n v="202727"/>
    <n v="0"/>
    <x v="383"/>
    <n v="0"/>
    <n v="0"/>
    <n v="0"/>
    <x v="1"/>
    <s v="DELIVERED"/>
    <n v="202727"/>
    <s v="LINE_01"/>
    <s v="YES"/>
    <m/>
    <m/>
    <m/>
    <m/>
    <m/>
    <m/>
  </r>
  <r>
    <n v="4520486811"/>
    <d v="2026-04-21T00:00:00"/>
    <x v="0"/>
    <d v="2026-05-12T00:00:00"/>
    <e v="#REF!"/>
    <s v="DELIVERED"/>
    <s v="Private "/>
    <e v="#REF!"/>
    <e v="#REF!"/>
    <n v="3"/>
    <s v="COMP"/>
    <s v="NEW"/>
    <s v="ZPJ262700099"/>
    <n v="1"/>
    <n v="1"/>
    <s v="ZFG00003054"/>
    <n v="26200194"/>
    <s v="DOMESTIC"/>
    <s v="INFINEON"/>
    <x v="10"/>
    <x v="4"/>
    <s v="PS4B BOM PROCUREMENT SUPPORT"/>
    <n v="1"/>
    <n v="1"/>
    <n v="0"/>
    <n v="0"/>
    <n v="288483"/>
    <m/>
    <x v="1"/>
    <d v="2026-05-20T00:00:00"/>
    <s v="ZKSID2627-0175"/>
    <n v="288483"/>
    <n v="0"/>
    <x v="384"/>
    <n v="0"/>
    <n v="0"/>
    <n v="0"/>
    <x v="1"/>
    <s v="DELIVERED"/>
    <n v="288483"/>
    <s v="COMP"/>
    <m/>
    <m/>
    <m/>
    <m/>
    <m/>
    <m/>
    <m/>
  </r>
  <r>
    <s v="AMIDC-PO-FY27-00147"/>
    <d v="2026-04-22T00:00:00"/>
    <x v="0"/>
    <d v="2026-05-13T00:00:00"/>
    <e v="#REF!"/>
    <s v="DELIVERED"/>
    <s v="Private "/>
    <e v="#REF!"/>
    <e v="#REF!"/>
    <n v="3"/>
    <s v="TK"/>
    <s v="NEW"/>
    <s v="ZPJ262700105"/>
    <n v="0"/>
    <n v="3"/>
    <s v="ZFG00003055"/>
    <n v="26200078"/>
    <s v="DOMESTIC"/>
    <s v="AMIDC"/>
    <x v="37"/>
    <x v="3"/>
    <s v="CBE0200-POPULTAED PCB"/>
    <n v="40"/>
    <n v="40"/>
    <n v="0"/>
    <n v="0"/>
    <n v="1670"/>
    <m/>
    <x v="1"/>
    <d v="2026-05-19T00:00:00"/>
    <s v="ZKSID2627-0173"/>
    <n v="66800"/>
    <n v="0"/>
    <x v="385"/>
    <n v="0"/>
    <n v="0"/>
    <n v="0"/>
    <x v="1"/>
    <s v="DELIVERED"/>
    <n v="66800"/>
    <s v="LINE_01"/>
    <s v="YES"/>
    <m/>
    <m/>
    <m/>
    <m/>
    <m/>
    <m/>
  </r>
  <r>
    <s v="AMIDC-PO-FY27-00147"/>
    <d v="2026-04-22T00:00:00"/>
    <x v="0"/>
    <d v="2026-05-13T00:00:00"/>
    <e v="#REF!"/>
    <s v="DELIVERED"/>
    <s v="Private "/>
    <e v="#REF!"/>
    <e v="#REF!"/>
    <n v="3"/>
    <s v="TK"/>
    <s v="NEW"/>
    <s v="ZPJ262700106"/>
    <n v="0"/>
    <n v="3"/>
    <s v="ZFG00003007"/>
    <n v="26200078"/>
    <s v="DOMESTIC"/>
    <s v="AMIDC"/>
    <x v="37"/>
    <x v="3"/>
    <s v="CBT0200-POPULATED PCB"/>
    <n v="10"/>
    <n v="10"/>
    <n v="0"/>
    <n v="0"/>
    <n v="1670"/>
    <m/>
    <x v="1"/>
    <d v="2026-05-14T00:00:00"/>
    <s v="ZKSID2627-0151"/>
    <n v="16700"/>
    <n v="0"/>
    <x v="386"/>
    <n v="0"/>
    <n v="0"/>
    <n v="0"/>
    <x v="1"/>
    <s v="DELIVERED"/>
    <n v="16700"/>
    <s v="LINE_01"/>
    <s v="YES"/>
    <m/>
    <m/>
    <m/>
    <m/>
    <m/>
    <m/>
  </r>
  <r>
    <s v="IN5310-P031518"/>
    <d v="2026-04-22T00:00:00"/>
    <x v="0"/>
    <d v="2026-04-29T00:00:00"/>
    <e v="#REF!"/>
    <s v="DELIVERED"/>
    <s v="Private "/>
    <e v="#REF!"/>
    <e v="#REF!"/>
    <n v="1"/>
    <s v="REWORK"/>
    <s v="NEW"/>
    <s v="ZPJ262700109"/>
    <n v="0"/>
    <n v="3"/>
    <s v="SERVICE"/>
    <n v="26200128"/>
    <s v="DOMESTIC"/>
    <s v="SANDISK"/>
    <x v="23"/>
    <x v="4"/>
    <s v="316-BGA INTERPOSER BOARD REWORK"/>
    <n v="12"/>
    <n v="1"/>
    <n v="11"/>
    <n v="0"/>
    <n v="22648.75"/>
    <m/>
    <x v="1"/>
    <d v="2026-05-05T00:00:00"/>
    <s v="ZKSID2627-0120"/>
    <n v="22648.75"/>
    <n v="0"/>
    <x v="387"/>
    <n v="0"/>
    <n v="0"/>
    <n v="0"/>
    <x v="1"/>
    <s v="DELIVERED"/>
    <n v="22648.75"/>
    <s v="OTHERS"/>
    <m/>
    <m/>
    <m/>
    <m/>
    <m/>
    <m/>
    <m/>
  </r>
  <r>
    <s v="IN5310-P031518"/>
    <d v="2026-04-22T00:00:00"/>
    <x v="0"/>
    <d v="2026-04-29T00:00:00"/>
    <e v="#REF!"/>
    <s v="DELIVERED"/>
    <s v="Private"/>
    <e v="#REF!"/>
    <e v="#REF!"/>
    <n v="1"/>
    <s v="REWORK"/>
    <s v="NEW"/>
    <s v="ZPJ262700109"/>
    <n v="0"/>
    <n v="3"/>
    <s v="SERVICE"/>
    <n v="26200128"/>
    <s v="DOMESTIC"/>
    <s v="SANDISK"/>
    <x v="23"/>
    <x v="4"/>
    <s v="316-BGA INTERPOSER BOARD REWORK"/>
    <n v="11"/>
    <n v="1"/>
    <n v="10"/>
    <n v="0"/>
    <n v="22648.75"/>
    <m/>
    <x v="2"/>
    <d v="2026-06-04T00:00:00"/>
    <s v="ZKSID2627-0244"/>
    <n v="22648.75"/>
    <n v="0"/>
    <x v="387"/>
    <n v="0"/>
    <n v="0"/>
    <n v="0"/>
    <x v="1"/>
    <s v="DELIVERED"/>
    <n v="22648.75"/>
    <s v="OTHERS"/>
    <m/>
    <m/>
    <m/>
    <m/>
    <m/>
    <m/>
    <m/>
  </r>
  <r>
    <s v="IN5310-P031518"/>
    <d v="2026-04-22T00:00:00"/>
    <x v="0"/>
    <d v="2026-04-29T00:00:00"/>
    <e v="#REF!"/>
    <e v="#REF!"/>
    <s v="Private "/>
    <e v="#REF!"/>
    <e v="#REF!"/>
    <n v="1"/>
    <s v="REWORK"/>
    <s v="NEW"/>
    <s v="ZPJ262700109"/>
    <n v="0"/>
    <n v="3"/>
    <s v="SERVICE"/>
    <n v="26200128"/>
    <s v="DOMESTIC"/>
    <s v="SANDISK"/>
    <x v="23"/>
    <x v="4"/>
    <s v="316-BGA INTERPOSER BOARD REWORK"/>
    <n v="10"/>
    <m/>
    <n v="10"/>
    <n v="10"/>
    <n v="22648.75"/>
    <m/>
    <x v="3"/>
    <m/>
    <m/>
    <n v="0"/>
    <n v="0"/>
    <x v="0"/>
    <n v="226487.5"/>
    <n v="0"/>
    <n v="226487.5"/>
    <x v="0"/>
    <m/>
    <n v="226487.5"/>
    <m/>
    <m/>
    <m/>
    <m/>
    <m/>
    <m/>
    <m/>
    <m/>
  </r>
  <r>
    <s v="IN5310-P031518"/>
    <d v="2026-04-22T00:00:00"/>
    <x v="0"/>
    <d v="2026-04-29T00:00:00"/>
    <e v="#REF!"/>
    <s v="DELIVERED"/>
    <s v="Private "/>
    <e v="#REF!"/>
    <e v="#REF!"/>
    <n v="1"/>
    <s v="REWORK"/>
    <s v="NEW"/>
    <s v="ZPJ262700109"/>
    <n v="0"/>
    <n v="3"/>
    <s v="SERVICE"/>
    <n v="26200128"/>
    <s v="DOMESTIC"/>
    <s v="SANDISK"/>
    <x v="23"/>
    <x v="4"/>
    <s v="SSD BGA REWORK"/>
    <n v="12"/>
    <n v="1"/>
    <n v="11"/>
    <n v="0"/>
    <n v="7650"/>
    <m/>
    <x v="1"/>
    <d v="2026-05-04T00:00:00"/>
    <s v="ZKSID2627-0116"/>
    <n v="7650"/>
    <n v="0"/>
    <x v="113"/>
    <n v="0"/>
    <n v="0"/>
    <n v="0"/>
    <x v="1"/>
    <s v="DELIVERED"/>
    <n v="7650"/>
    <s v="OTHERS"/>
    <m/>
    <m/>
    <m/>
    <m/>
    <m/>
    <m/>
    <m/>
  </r>
  <r>
    <s v="IN5310-P031518"/>
    <d v="2026-04-22T00:00:00"/>
    <x v="0"/>
    <d v="2026-04-29T00:00:00"/>
    <e v="#REF!"/>
    <s v="DELIVERED"/>
    <s v="Private "/>
    <e v="#REF!"/>
    <e v="#REF!"/>
    <n v="1"/>
    <s v="REWORK"/>
    <s v="NEW"/>
    <s v="ZPJ262700109"/>
    <n v="0"/>
    <n v="3"/>
    <s v="SERVICE"/>
    <n v="26200128"/>
    <s v="DOMESTIC"/>
    <s v="SANDISK"/>
    <x v="23"/>
    <x v="4"/>
    <s v="SSD BGA REWORK"/>
    <n v="11"/>
    <n v="1"/>
    <n v="10"/>
    <n v="0"/>
    <n v="7650"/>
    <m/>
    <x v="1"/>
    <d v="2026-05-19T00:00:00"/>
    <s v="ZKSID2627-0170"/>
    <n v="7650"/>
    <n v="0"/>
    <x v="113"/>
    <n v="0"/>
    <n v="0"/>
    <n v="0"/>
    <x v="1"/>
    <s v="DELIVERED"/>
    <n v="7650"/>
    <s v="OTHERS"/>
    <m/>
    <m/>
    <m/>
    <m/>
    <m/>
    <m/>
    <m/>
  </r>
  <r>
    <s v="IN5310-P031518"/>
    <d v="2026-04-22T00:00:00"/>
    <x v="0"/>
    <d v="2026-04-29T00:00:00"/>
    <e v="#REF!"/>
    <s v="DELIVERED"/>
    <s v="Private "/>
    <e v="#REF!"/>
    <e v="#REF!"/>
    <n v="1"/>
    <s v="REWORK"/>
    <s v="NEW"/>
    <s v="ZPJ262700109"/>
    <n v="0"/>
    <n v="3"/>
    <s v="SERVICE"/>
    <n v="26200128"/>
    <s v="DOMESTIC"/>
    <s v="SANDISK"/>
    <x v="23"/>
    <x v="4"/>
    <s v="SSD BGA REWORK"/>
    <n v="10"/>
    <n v="1"/>
    <n v="9"/>
    <n v="0"/>
    <n v="7650"/>
    <m/>
    <x v="1"/>
    <d v="2026-05-21T00:00:00"/>
    <s v="ZKSID2627-0188"/>
    <n v="7650"/>
    <n v="0"/>
    <x v="113"/>
    <n v="0"/>
    <n v="0"/>
    <n v="0"/>
    <x v="1"/>
    <s v="DELIVERED"/>
    <n v="7650"/>
    <s v="OTHERS"/>
    <m/>
    <m/>
    <m/>
    <m/>
    <m/>
    <m/>
    <m/>
  </r>
  <r>
    <s v="IN5310-P031518"/>
    <d v="2026-04-22T00:00:00"/>
    <x v="0"/>
    <d v="2026-04-29T00:00:00"/>
    <e v="#REF!"/>
    <s v="DELIVERED"/>
    <s v="Private "/>
    <e v="#REF!"/>
    <e v="#REF!"/>
    <n v="1"/>
    <s v="REWORK"/>
    <s v="NEW"/>
    <s v="ZPJ262700109"/>
    <n v="0"/>
    <n v="3"/>
    <s v="SERVICE"/>
    <n v="26200128"/>
    <s v="DOMESTIC"/>
    <s v="SANDISK"/>
    <x v="23"/>
    <x v="4"/>
    <s v="SSD BGA REWORK"/>
    <n v="9"/>
    <n v="1"/>
    <n v="8"/>
    <n v="0"/>
    <n v="7650"/>
    <m/>
    <x v="1"/>
    <d v="2026-05-21T00:00:00"/>
    <s v="ZKSID2627-0189"/>
    <n v="7650"/>
    <n v="0"/>
    <x v="113"/>
    <n v="0"/>
    <n v="0"/>
    <n v="0"/>
    <x v="1"/>
    <s v="DELIVERED"/>
    <n v="7650"/>
    <s v="OTHERS"/>
    <m/>
    <m/>
    <m/>
    <m/>
    <m/>
    <m/>
    <m/>
  </r>
  <r>
    <s v="IN5310-P031518"/>
    <d v="2026-04-22T00:00:00"/>
    <x v="0"/>
    <d v="2026-04-29T00:00:00"/>
    <e v="#REF!"/>
    <s v="DELIVERED"/>
    <s v="Private"/>
    <e v="#REF!"/>
    <e v="#REF!"/>
    <n v="1"/>
    <s v="REWORK"/>
    <s v="NEW"/>
    <s v="ZPJ262700109"/>
    <n v="0"/>
    <n v="3"/>
    <s v="SERVICE"/>
    <n v="26200128"/>
    <s v="DOMESTIC"/>
    <s v="SANDISK"/>
    <x v="23"/>
    <x v="4"/>
    <s v="SSD BGA REWORK"/>
    <n v="8"/>
    <n v="1"/>
    <n v="7"/>
    <n v="0"/>
    <n v="7650"/>
    <m/>
    <x v="2"/>
    <d v="2026-06-04T00:00:00"/>
    <s v="ZKSID2627-0243"/>
    <n v="7650"/>
    <n v="0"/>
    <x v="113"/>
    <n v="0"/>
    <n v="0"/>
    <n v="0"/>
    <x v="1"/>
    <s v="DELIVERED"/>
    <n v="7650"/>
    <s v="OTHERS"/>
    <m/>
    <m/>
    <m/>
    <m/>
    <m/>
    <m/>
    <m/>
  </r>
  <r>
    <s v="IN5310-P031518"/>
    <d v="2026-04-22T00:00:00"/>
    <x v="0"/>
    <d v="2026-04-29T00:00:00"/>
    <e v="#REF!"/>
    <s v="DELIVERED"/>
    <s v="Private"/>
    <e v="#REF!"/>
    <e v="#REF!"/>
    <n v="1"/>
    <s v="REWORK"/>
    <s v="NEW"/>
    <s v="ZPJ262700109"/>
    <n v="0"/>
    <n v="3"/>
    <s v="SERVICE"/>
    <n v="26200128"/>
    <s v="DOMESTIC"/>
    <s v="SANDISK"/>
    <x v="23"/>
    <x v="4"/>
    <s v="SSD BGA REWORK"/>
    <n v="7"/>
    <n v="1"/>
    <n v="6"/>
    <n v="0"/>
    <n v="7650"/>
    <m/>
    <x v="2"/>
    <d v="2026-06-04T00:00:00"/>
    <s v="ZKSID2627-0248"/>
    <n v="7650"/>
    <n v="0"/>
    <x v="113"/>
    <n v="0"/>
    <n v="0"/>
    <n v="0"/>
    <x v="1"/>
    <s v="DELIVERED"/>
    <n v="7650"/>
    <s v="OTHERS"/>
    <m/>
    <m/>
    <m/>
    <m/>
    <m/>
    <m/>
    <m/>
  </r>
  <r>
    <s v="IN5310-P031518"/>
    <d v="2026-04-22T00:00:00"/>
    <x v="0"/>
    <d v="2026-04-29T00:00:00"/>
    <e v="#REF!"/>
    <e v="#REF!"/>
    <s v="Private "/>
    <e v="#REF!"/>
    <e v="#REF!"/>
    <n v="1"/>
    <s v="REWORK"/>
    <s v="NEW"/>
    <s v="ZPJ262700109"/>
    <n v="0"/>
    <n v="3"/>
    <s v="SERVICE"/>
    <n v="26200128"/>
    <s v="DOMESTIC"/>
    <s v="SANDISK"/>
    <x v="23"/>
    <x v="4"/>
    <s v="SSD BGA REWORK"/>
    <n v="6"/>
    <m/>
    <n v="6"/>
    <n v="6"/>
    <n v="7650"/>
    <m/>
    <x v="3"/>
    <m/>
    <m/>
    <n v="0"/>
    <n v="0"/>
    <x v="0"/>
    <n v="45900"/>
    <n v="0"/>
    <n v="45900"/>
    <x v="0"/>
    <m/>
    <n v="45900"/>
    <m/>
    <m/>
    <m/>
    <m/>
    <m/>
    <m/>
    <m/>
    <m/>
  </r>
  <r>
    <s v="06L068237"/>
    <d v="2026-04-22T00:00:00"/>
    <x v="0"/>
    <d v="2026-10-31T00:00:00"/>
    <e v="#REF!"/>
    <e v="#REF!"/>
    <s v="Private "/>
    <e v="#REF!"/>
    <e v="#REF!"/>
    <n v="11"/>
    <s v="TK"/>
    <s v="REPEAT"/>
    <s v="ZPJ262700104"/>
    <n v="0"/>
    <n v="3"/>
    <m/>
    <m/>
    <s v="DOMESTIC"/>
    <s v="L&amp;T"/>
    <x v="85"/>
    <x v="1"/>
    <s v="DD904130-PROTOTYPE OF ELPC AI DAUGHTER CARD USED IN MGS"/>
    <n v="6"/>
    <m/>
    <n v="6"/>
    <n v="6"/>
    <n v="30988"/>
    <m/>
    <x v="3"/>
    <m/>
    <m/>
    <n v="0"/>
    <n v="0"/>
    <x v="0"/>
    <n v="185928"/>
    <n v="0"/>
    <n v="185928"/>
    <x v="2"/>
    <s v="PTH-inprocess"/>
    <n v="185928"/>
    <s v="LINE_01"/>
    <s v="YES"/>
    <m/>
    <m/>
    <m/>
    <m/>
    <m/>
    <m/>
  </r>
  <r>
    <n v="4500047368"/>
    <d v="2026-04-22T00:00:00"/>
    <x v="6"/>
    <d v="2026-05-26T00:00:00"/>
    <e v="#REF!"/>
    <e v="#REF!"/>
    <s v="Private "/>
    <e v="#REF!"/>
    <e v="#REF!"/>
    <n v="5"/>
    <s v="TK"/>
    <s v="NEW"/>
    <s v="ZPMW262700007"/>
    <n v="0"/>
    <n v="3"/>
    <m/>
    <m/>
    <s v="EXPORT"/>
    <s v="AC"/>
    <x v="89"/>
    <x v="0"/>
    <s v="MONOPOLE ANTENNA-POPULATED PRINTED CIRCUIT BOARD"/>
    <n v="240"/>
    <m/>
    <n v="240"/>
    <n v="240"/>
    <m/>
    <n v="23.87"/>
    <x v="3"/>
    <m/>
    <m/>
    <n v="0"/>
    <n v="0"/>
    <x v="0"/>
    <n v="0"/>
    <n v="492676.8"/>
    <n v="492676.8"/>
    <x v="0"/>
    <m/>
    <n v="492676.8"/>
    <m/>
    <m/>
    <m/>
    <m/>
    <m/>
    <m/>
    <m/>
    <m/>
  </r>
  <r>
    <n v="4500047368"/>
    <d v="2026-04-22T00:00:00"/>
    <x v="6"/>
    <d v="2026-05-26T00:00:00"/>
    <e v="#REF!"/>
    <e v="#REF!"/>
    <s v="Private "/>
    <e v="#REF!"/>
    <e v="#REF!"/>
    <n v="5"/>
    <s v="OTHERS"/>
    <s v="NEW"/>
    <s v="ZPMW262700007"/>
    <n v="0"/>
    <n v="3"/>
    <m/>
    <m/>
    <s v="EXPORT"/>
    <s v="AC"/>
    <x v="89"/>
    <x v="0"/>
    <s v="MONOPOLE ANTENNA PPCB-NRE CHARGES"/>
    <n v="1"/>
    <m/>
    <n v="1"/>
    <n v="1"/>
    <m/>
    <n v="110"/>
    <x v="3"/>
    <m/>
    <m/>
    <n v="0"/>
    <n v="0"/>
    <x v="0"/>
    <n v="0"/>
    <n v="9460"/>
    <n v="9460"/>
    <x v="0"/>
    <m/>
    <n v="9460"/>
    <m/>
    <m/>
    <m/>
    <m/>
    <m/>
    <m/>
    <m/>
    <m/>
  </r>
  <r>
    <n v="4500047368"/>
    <d v="2026-04-22T00:00:00"/>
    <x v="6"/>
    <d v="2026-05-26T00:00:00"/>
    <e v="#REF!"/>
    <e v="#REF!"/>
    <s v="Private "/>
    <e v="#REF!"/>
    <e v="#REF!"/>
    <n v="5"/>
    <s v="TK"/>
    <s v="NEW"/>
    <s v="ZPMW262700008"/>
    <n v="0"/>
    <n v="3"/>
    <m/>
    <m/>
    <s v="EXPORT"/>
    <s v="AC"/>
    <x v="89"/>
    <x v="0"/>
    <s v="DIPOLE ANTENNA -POPULATED PRINTED CIRCUIT BOARD"/>
    <n v="241"/>
    <m/>
    <n v="241"/>
    <n v="241"/>
    <m/>
    <n v="7.35"/>
    <x v="3"/>
    <m/>
    <m/>
    <n v="0"/>
    <n v="0"/>
    <x v="0"/>
    <n v="0"/>
    <n v="152336.1"/>
    <n v="152336.1"/>
    <x v="0"/>
    <m/>
    <n v="152336.1"/>
    <m/>
    <m/>
    <m/>
    <m/>
    <m/>
    <m/>
    <m/>
    <m/>
  </r>
  <r>
    <s v="E2521174"/>
    <d v="2026-04-22T00:00:00"/>
    <x v="0"/>
    <d v="2026-05-13T00:00:00"/>
    <e v="#REF!"/>
    <s v="DELIVERED"/>
    <s v="Private "/>
    <e v="#REF!"/>
    <e v="#REF!"/>
    <n v="3"/>
    <s v="COMP"/>
    <s v="NEW"/>
    <s v="ZPJ262700100"/>
    <n v="0"/>
    <n v="3"/>
    <s v="RM STOCK"/>
    <n v="26200208"/>
    <s v="DOMESTIC"/>
    <s v="LEAR"/>
    <x v="56"/>
    <x v="3"/>
    <s v="REQ #3542200 COMPONENT PROCUREMENT"/>
    <n v="1"/>
    <n v="1"/>
    <n v="0"/>
    <n v="0"/>
    <n v="69883.62"/>
    <m/>
    <x v="1"/>
    <d v="2026-05-21T00:00:00"/>
    <s v="ZKSID2627-0186"/>
    <n v="69883.62"/>
    <n v="0"/>
    <x v="388"/>
    <n v="0"/>
    <n v="0"/>
    <n v="0"/>
    <x v="1"/>
    <s v="DELIVERED"/>
    <n v="69883.62"/>
    <s v="LINE_02"/>
    <m/>
    <m/>
    <m/>
    <m/>
    <m/>
    <m/>
    <m/>
  </r>
  <r>
    <s v="E2521172"/>
    <d v="2026-04-22T00:00:00"/>
    <x v="0"/>
    <d v="2026-05-13T00:00:00"/>
    <e v="#REF!"/>
    <s v="DELIVERED"/>
    <s v="Private "/>
    <e v="#REF!"/>
    <e v="#REF!"/>
    <n v="3"/>
    <s v="COMP"/>
    <s v="NEW"/>
    <s v="ZPJ262700101"/>
    <n v="0"/>
    <n v="3"/>
    <s v="RM STOCK"/>
    <n v="26200209"/>
    <s v="DOMESTIC"/>
    <s v="LEAR"/>
    <x v="56"/>
    <x v="3"/>
    <s v="REQ #3541399 COMPONENT PROCUREMENT"/>
    <n v="1"/>
    <n v="1"/>
    <n v="0"/>
    <n v="0"/>
    <n v="63931"/>
    <m/>
    <x v="1"/>
    <d v="2026-05-21T00:00:00"/>
    <s v="ZKSID2627-0187"/>
    <n v="63931"/>
    <n v="0"/>
    <x v="389"/>
    <n v="0"/>
    <n v="0"/>
    <n v="0"/>
    <x v="1"/>
    <s v="DELIVERED"/>
    <n v="63931"/>
    <s v="LINE_02"/>
    <m/>
    <m/>
    <m/>
    <m/>
    <m/>
    <m/>
    <m/>
  </r>
  <r>
    <n v="4516519983"/>
    <d v="2026-04-22T00:00:00"/>
    <x v="0"/>
    <d v="2026-06-10T00:00:00"/>
    <e v="#REF!"/>
    <e v="#REF!"/>
    <s v="Private "/>
    <e v="#REF!"/>
    <e v="#REF!"/>
    <n v="3"/>
    <s v="TK"/>
    <s v="NEW"/>
    <s v="ZPJ262700110"/>
    <n v="1"/>
    <n v="1"/>
    <m/>
    <m/>
    <s v="DOMESTIC"/>
    <s v="TI"/>
    <x v="35"/>
    <x v="4"/>
    <s v="MCM_PRADA CB_001 PCBA"/>
    <n v="8"/>
    <m/>
    <n v="8"/>
    <n v="8"/>
    <n v="14779"/>
    <m/>
    <x v="3"/>
    <m/>
    <m/>
    <n v="0"/>
    <n v="0"/>
    <x v="0"/>
    <n v="118232"/>
    <n v="0"/>
    <n v="118232"/>
    <x v="0"/>
    <m/>
    <n v="118232"/>
    <m/>
    <m/>
    <m/>
    <m/>
    <m/>
    <m/>
    <m/>
    <m/>
  </r>
  <r>
    <n v="4516519983"/>
    <d v="2026-04-22T00:00:00"/>
    <x v="0"/>
    <d v="2026-06-10T00:00:00"/>
    <e v="#REF!"/>
    <e v="#REF!"/>
    <s v="Private "/>
    <e v="#REF!"/>
    <e v="#REF!"/>
    <n v="3"/>
    <s v="TK"/>
    <s v="NEW"/>
    <s v="ZPJ262700110-1"/>
    <n v="1"/>
    <n v="1"/>
    <m/>
    <m/>
    <s v="DOMESTIC"/>
    <s v="TI"/>
    <x v="35"/>
    <x v="4"/>
    <s v="MCM_PRADA CB_002 PCBA"/>
    <n v="7"/>
    <m/>
    <n v="7"/>
    <n v="7"/>
    <n v="14779"/>
    <m/>
    <x v="3"/>
    <m/>
    <m/>
    <n v="0"/>
    <n v="0"/>
    <x v="0"/>
    <n v="103453"/>
    <n v="0"/>
    <n v="103453"/>
    <x v="0"/>
    <m/>
    <n v="103453"/>
    <m/>
    <m/>
    <m/>
    <m/>
    <m/>
    <m/>
    <m/>
    <m/>
  </r>
  <r>
    <n v="4800002697"/>
    <d v="2026-04-22T00:00:00"/>
    <x v="0"/>
    <d v="2026-04-29T00:00:00"/>
    <e v="#REF!"/>
    <s v="DELIVERED"/>
    <s v="Private "/>
    <e v="#REF!"/>
    <e v="#REF!"/>
    <n v="1"/>
    <s v="JW"/>
    <s v="NEW"/>
    <s v="ZPJ262700112"/>
    <n v="0"/>
    <n v="3"/>
    <s v="SERVICE"/>
    <n v="26200172"/>
    <s v="DOMESTIC"/>
    <s v="BIGTEC"/>
    <x v="57"/>
    <x v="2"/>
    <s v="PCB ASSEMBLY SUPPORT FOR PCR CONTROLLER 6.4"/>
    <n v="4"/>
    <n v="4"/>
    <n v="0"/>
    <n v="0"/>
    <n v="8118.75"/>
    <m/>
    <x v="1"/>
    <d v="2026-05-15T00:00:00"/>
    <s v="ZKSID2627-0157"/>
    <n v="32475"/>
    <n v="0"/>
    <x v="390"/>
    <n v="0"/>
    <n v="0"/>
    <n v="0"/>
    <x v="1"/>
    <s v="DELIVERED"/>
    <n v="32475"/>
    <s v="LINE_01"/>
    <s v="YES"/>
    <m/>
    <m/>
    <m/>
    <m/>
    <m/>
    <m/>
  </r>
  <r>
    <n v="261030251"/>
    <d v="2026-04-22T00:00:00"/>
    <x v="1"/>
    <d v="2026-11-04T00:00:00"/>
    <e v="#REF!"/>
    <e v="#REF!"/>
    <s v="Private "/>
    <e v="#REF!"/>
    <e v="#REF!"/>
    <n v="28"/>
    <s v="TK/BB"/>
    <s v="NEW"/>
    <s v="ZPMW262700004"/>
    <n v="0"/>
    <n v="3"/>
    <m/>
    <m/>
    <s v="EXPORT"/>
    <s v="BISCO"/>
    <x v="90"/>
    <x v="0"/>
    <s v="27-029440-00 REV B BOX ASSEMBLY"/>
    <n v="100"/>
    <m/>
    <n v="100"/>
    <n v="100"/>
    <m/>
    <n v="134.62"/>
    <x v="3"/>
    <m/>
    <m/>
    <n v="0"/>
    <n v="0"/>
    <x v="0"/>
    <n v="0"/>
    <n v="1157732"/>
    <n v="1157732"/>
    <x v="0"/>
    <m/>
    <n v="1157732"/>
    <m/>
    <m/>
    <m/>
    <m/>
    <m/>
    <m/>
    <m/>
    <m/>
  </r>
  <r>
    <n v="1102600020"/>
    <d v="2026-04-24T00:00:00"/>
    <x v="0"/>
    <d v="2026-05-04T00:00:00"/>
    <e v="#REF!"/>
    <s v="DELIVERED"/>
    <s v="Private "/>
    <e v="#REF!"/>
    <e v="#REF!"/>
    <n v="1.5"/>
    <s v="JW"/>
    <s v="NEW"/>
    <s v="ZPJ262700114"/>
    <n v="1"/>
    <n v="1"/>
    <s v="SERVICE"/>
    <n v="26200121"/>
    <s v="DOMESTIC"/>
    <s v="TEJAS"/>
    <x v="17"/>
    <x v="6"/>
    <s v="PCB ASSEMBLY SUPPORT FOR 183-PCA000034#L"/>
    <n v="12"/>
    <n v="12"/>
    <n v="0"/>
    <n v="0"/>
    <n v="741"/>
    <m/>
    <x v="1"/>
    <d v="2026-05-11T00:00:00"/>
    <s v="ZKSID2627-0141"/>
    <n v="8892"/>
    <n v="0"/>
    <x v="391"/>
    <n v="0"/>
    <n v="0"/>
    <n v="0"/>
    <x v="1"/>
    <s v="DELIVERED"/>
    <n v="8892"/>
    <s v="LINE_01"/>
    <m/>
    <m/>
    <m/>
    <m/>
    <m/>
    <m/>
    <m/>
  </r>
  <r>
    <n v="1162600155"/>
    <d v="2026-04-24T00:00:00"/>
    <x v="0"/>
    <d v="2026-05-04T00:00:00"/>
    <e v="#REF!"/>
    <s v="DELIVERED"/>
    <s v="Private "/>
    <e v="#REF!"/>
    <e v="#REF!"/>
    <n v="1.5"/>
    <s v="OTHERS"/>
    <s v="NEW"/>
    <s v="ZPJ262700114"/>
    <n v="1"/>
    <n v="1"/>
    <s v="SERVICE"/>
    <n v="26200120"/>
    <s v="DOMESTIC"/>
    <s v="TEJAS"/>
    <x v="17"/>
    <x v="6"/>
    <s v="NRE CHARGES FOR 183-PCA000034#L"/>
    <n v="1"/>
    <n v="1"/>
    <n v="0"/>
    <n v="0"/>
    <n v="21100"/>
    <m/>
    <x v="1"/>
    <d v="2026-05-11T00:00:00"/>
    <s v="ZKSID2627-0140"/>
    <n v="21100"/>
    <n v="0"/>
    <x v="392"/>
    <n v="0"/>
    <n v="0"/>
    <n v="0"/>
    <x v="1"/>
    <s v="DELIVERED"/>
    <n v="21100"/>
    <s v="OTHERS"/>
    <m/>
    <m/>
    <m/>
    <m/>
    <m/>
    <m/>
    <m/>
  </r>
  <r>
    <n v="4516507168"/>
    <d v="2026-04-24T00:00:00"/>
    <x v="0"/>
    <d v="2026-05-15T00:00:00"/>
    <e v="#REF!"/>
    <e v="#REF!"/>
    <s v="Private "/>
    <e v="#REF!"/>
    <e v="#REF!"/>
    <n v="5"/>
    <s v="TK"/>
    <s v="NEW"/>
    <s v="ZPJ252601583"/>
    <n v="1"/>
    <n v="1"/>
    <m/>
    <m/>
    <s v="DOMESTIC"/>
    <s v="TI"/>
    <x v="35"/>
    <x v="4"/>
    <s v="IWRL6322_WCSP_CZ_Board_Rev1.0 PCBA"/>
    <n v="3"/>
    <m/>
    <n v="3"/>
    <n v="3"/>
    <n v="79966.5"/>
    <m/>
    <x v="3"/>
    <m/>
    <m/>
    <n v="0"/>
    <n v="0"/>
    <x v="0"/>
    <n v="239899.5"/>
    <n v="0"/>
    <n v="239899.5"/>
    <x v="0"/>
    <m/>
    <n v="239899.5"/>
    <m/>
    <m/>
    <m/>
    <m/>
    <m/>
    <m/>
    <m/>
    <m/>
  </r>
  <r>
    <n v="4516507168"/>
    <d v="2026-04-24T00:00:00"/>
    <x v="0"/>
    <d v="2026-05-15T00:00:00"/>
    <e v="#REF!"/>
    <e v="#REF!"/>
    <s v="Private "/>
    <e v="#REF!"/>
    <e v="#REF!"/>
    <n v="5"/>
    <s v="TK"/>
    <s v="NEW"/>
    <s v="ZPJ252601583"/>
    <n v="1"/>
    <n v="1"/>
    <m/>
    <m/>
    <s v="DOMESTIC"/>
    <s v="TI"/>
    <x v="35"/>
    <x v="4"/>
    <s v="IWRL6322_WCSP_ SysVal_Board_Rev1.0 PCBA"/>
    <n v="3"/>
    <m/>
    <n v="3"/>
    <n v="3"/>
    <n v="79966.5"/>
    <m/>
    <x v="3"/>
    <m/>
    <m/>
    <n v="0"/>
    <n v="0"/>
    <x v="0"/>
    <n v="239899.5"/>
    <n v="0"/>
    <n v="239899.5"/>
    <x v="0"/>
    <m/>
    <n v="239899.5"/>
    <m/>
    <m/>
    <m/>
    <m/>
    <m/>
    <m/>
    <m/>
    <m/>
  </r>
  <r>
    <n v="4516507165"/>
    <d v="2026-04-24T00:00:00"/>
    <x v="0"/>
    <d v="2026-05-15T00:00:00"/>
    <e v="#REF!"/>
    <e v="#REF!"/>
    <s v="Private "/>
    <e v="#REF!"/>
    <e v="#REF!"/>
    <n v="15"/>
    <s v="TK"/>
    <s v="NEW"/>
    <s v="ZPJ252601583"/>
    <n v="1"/>
    <n v="1"/>
    <m/>
    <m/>
    <s v="DOMESTIC"/>
    <s v="TI"/>
    <x v="35"/>
    <x v="4"/>
    <s v="IWRL6322_WCSP_CZ_Board_Rev1.0 PCBA"/>
    <n v="25"/>
    <m/>
    <n v="25"/>
    <n v="25"/>
    <n v="49393.04"/>
    <m/>
    <x v="3"/>
    <m/>
    <m/>
    <n v="0"/>
    <n v="0"/>
    <x v="0"/>
    <n v="1234826"/>
    <n v="0"/>
    <n v="1234826"/>
    <x v="0"/>
    <m/>
    <n v="1234826"/>
    <m/>
    <m/>
    <m/>
    <m/>
    <m/>
    <m/>
    <m/>
    <m/>
  </r>
  <r>
    <n v="4516507165"/>
    <d v="2026-04-24T00:00:00"/>
    <x v="0"/>
    <d v="2026-05-15T00:00:00"/>
    <e v="#REF!"/>
    <e v="#REF!"/>
    <s v="Private "/>
    <e v="#REF!"/>
    <e v="#REF!"/>
    <n v="15"/>
    <s v="TK"/>
    <s v="NEW"/>
    <s v="ZPJ252601583"/>
    <n v="1"/>
    <n v="1"/>
    <m/>
    <m/>
    <s v="DOMESTIC"/>
    <s v="TI"/>
    <x v="35"/>
    <x v="4"/>
    <s v="IWRL6322_WCSP_ SysVal_Board_Rev1.0 PCBA"/>
    <n v="25"/>
    <m/>
    <n v="25"/>
    <n v="25"/>
    <n v="49393.04"/>
    <m/>
    <x v="3"/>
    <m/>
    <m/>
    <n v="0"/>
    <n v="0"/>
    <x v="0"/>
    <n v="1234826"/>
    <n v="0"/>
    <n v="1234826"/>
    <x v="0"/>
    <m/>
    <n v="1234826"/>
    <m/>
    <m/>
    <m/>
    <m/>
    <m/>
    <m/>
    <m/>
    <m/>
  </r>
  <r>
    <n v="4516501256"/>
    <d v="2026-04-24T00:00:00"/>
    <x v="0"/>
    <d v="2026-05-15T00:00:00"/>
    <e v="#REF!"/>
    <s v="DELIVERED"/>
    <s v="Private "/>
    <e v="#REF!"/>
    <e v="#REF!"/>
    <n v="3"/>
    <s v="TK"/>
    <s v="NEW"/>
    <s v="ZPJ262700107"/>
    <n v="1"/>
    <n v="1"/>
    <s v="ZFG00002998"/>
    <n v="26100099"/>
    <s v="DOMESTIC"/>
    <s v="TI"/>
    <x v="35"/>
    <x v="4"/>
    <s v="LOAD_CELL_TEST_EVM_V1"/>
    <n v="3"/>
    <n v="3"/>
    <n v="0"/>
    <n v="0"/>
    <n v="51987"/>
    <m/>
    <x v="1"/>
    <d v="2026-05-20T00:00:00"/>
    <s v="ZBSID2627-0157"/>
    <n v="155961"/>
    <n v="0"/>
    <x v="393"/>
    <n v="0"/>
    <n v="0"/>
    <n v="0"/>
    <x v="1"/>
    <s v="DELIVERED"/>
    <n v="155961"/>
    <s v="LINE_01"/>
    <s v="YES"/>
    <m/>
    <m/>
    <m/>
    <m/>
    <m/>
    <m/>
  </r>
  <r>
    <n v="4516501256"/>
    <d v="2026-04-24T00:00:00"/>
    <x v="0"/>
    <d v="2026-06-05T00:00:00"/>
    <e v="#REF!"/>
    <e v="#REF!"/>
    <s v="Private "/>
    <e v="#REF!"/>
    <e v="#REF!"/>
    <n v="6"/>
    <s v="TK"/>
    <s v="NEW"/>
    <s v="ZPJ262700108"/>
    <n v="1"/>
    <n v="1"/>
    <m/>
    <m/>
    <s v="DOMESTIC"/>
    <s v="TI"/>
    <x v="35"/>
    <x v="4"/>
    <s v="SS+ALBATROSS_MULTIPHASE_EVM"/>
    <n v="5"/>
    <m/>
    <n v="5"/>
    <n v="5"/>
    <n v="355254"/>
    <m/>
    <x v="3"/>
    <m/>
    <m/>
    <n v="0"/>
    <n v="0"/>
    <x v="0"/>
    <n v="1776270"/>
    <n v="0"/>
    <n v="1776270"/>
    <x v="0"/>
    <m/>
    <n v="1776270"/>
    <m/>
    <m/>
    <m/>
    <m/>
    <m/>
    <m/>
    <m/>
    <m/>
  </r>
  <r>
    <n v="4800095775"/>
    <d v="2026-04-22T00:00:00"/>
    <x v="0"/>
    <d v="2026-05-20T00:00:00"/>
    <e v="#REF!"/>
    <s v="DELIVERED"/>
    <s v="Public"/>
    <e v="#REF!"/>
    <e v="#REF!"/>
    <n v="4"/>
    <s v="REWORK"/>
    <s v="NEW"/>
    <s v="ZPSU262700018"/>
    <n v="0"/>
    <n v="3"/>
    <s v="SERVICE"/>
    <n v="26100048"/>
    <s v="DOMESTIC"/>
    <s v="BEL"/>
    <x v="21"/>
    <x v="1"/>
    <s v="L"/>
    <n v="16"/>
    <n v="16"/>
    <n v="0"/>
    <n v="0"/>
    <n v="1550"/>
    <m/>
    <x v="4"/>
    <d v="2026-04-24T00:00:00"/>
    <s v="ZBSID2627-0082"/>
    <n v="24800"/>
    <n v="0"/>
    <x v="394"/>
    <n v="0"/>
    <n v="0"/>
    <n v="0"/>
    <x v="1"/>
    <s v="DELIVERED"/>
    <n v="24800"/>
    <s v="OTHERS"/>
    <m/>
    <m/>
    <m/>
    <m/>
    <m/>
    <m/>
    <m/>
  </r>
  <r>
    <n v="4800096007"/>
    <d v="2026-04-23T00:00:00"/>
    <x v="0"/>
    <d v="2026-06-04T00:00:00"/>
    <e v="#REF!"/>
    <s v="DELIVERED"/>
    <s v="Public"/>
    <e v="#REF!"/>
    <e v="#REF!"/>
    <n v="6"/>
    <s v="JW"/>
    <s v="NEW"/>
    <s v="ZPSU262700019"/>
    <n v="0"/>
    <n v="3"/>
    <s v="SERVICE"/>
    <n v="26100065"/>
    <s v="DOMESTIC"/>
    <s v="BEL"/>
    <x v="7"/>
    <x v="1"/>
    <s v="2x2 RF PCB(Gaetec) assembly"/>
    <n v="1"/>
    <n v="1"/>
    <n v="0"/>
    <n v="0"/>
    <n v="24950"/>
    <m/>
    <x v="1"/>
    <d v="2026-05-15T00:00:00"/>
    <s v="ZBSID2627-0151"/>
    <n v="24950"/>
    <n v="0"/>
    <x v="395"/>
    <n v="0"/>
    <n v="0"/>
    <n v="0"/>
    <x v="1"/>
    <s v="DELIVERED"/>
    <n v="24950"/>
    <s v="LINE_01"/>
    <s v="YES"/>
    <m/>
    <m/>
    <m/>
    <m/>
    <m/>
    <m/>
  </r>
  <r>
    <n v="2735387702"/>
    <d v="2026-04-24T00:00:00"/>
    <x v="7"/>
    <d v="2026-05-29T00:00:00"/>
    <e v="#REF!"/>
    <s v="DELIVERED"/>
    <s v="Private "/>
    <e v="#REF!"/>
    <e v="#REF!"/>
    <n v="5"/>
    <s v="TK"/>
    <s v="NEW"/>
    <s v="ZPMW262700009"/>
    <n v="0"/>
    <n v="3"/>
    <s v="ZFG00003001"/>
    <n v="26200229"/>
    <s v="EXPORT"/>
    <s v="TE"/>
    <x v="91"/>
    <x v="0"/>
    <s v="JLR POPULATED PRINTED CIRCUIT BOARD"/>
    <n v="20"/>
    <n v="20"/>
    <n v="0"/>
    <n v="0"/>
    <m/>
    <n v="38"/>
    <x v="1"/>
    <d v="2026-05-26T00:00:00"/>
    <s v="ZKSIE2627-0010"/>
    <n v="0"/>
    <n v="76000"/>
    <x v="396"/>
    <n v="0"/>
    <n v="0"/>
    <n v="0"/>
    <x v="1"/>
    <s v="DELIVERED"/>
    <n v="76000"/>
    <s v="LINE_01"/>
    <s v="YES"/>
    <m/>
    <m/>
    <m/>
    <m/>
    <m/>
    <m/>
  </r>
  <r>
    <n v="2735437038"/>
    <d v="2026-04-27T00:00:00"/>
    <x v="0"/>
    <d v="2026-05-22T00:00:00"/>
    <e v="#REF!"/>
    <s v="DELIVERED"/>
    <s v="Private "/>
    <e v="#REF!"/>
    <e v="#REF!"/>
    <n v="5"/>
    <s v="TK"/>
    <s v="NEW"/>
    <s v="ZPJ262700120"/>
    <n v="0"/>
    <n v="3"/>
    <s v="ZFG00003000"/>
    <n v="26200169"/>
    <s v="DOMESTIC"/>
    <s v="TE"/>
    <x v="28"/>
    <x v="0"/>
    <s v="JLR POPULATED PRINTED CIRCUIT BOARD"/>
    <n v="5"/>
    <n v="5"/>
    <n v="0"/>
    <n v="0"/>
    <n v="4348.8"/>
    <m/>
    <x v="1"/>
    <d v="2026-05-26T00:00:00"/>
    <s v="ZKSID2627-0200"/>
    <n v="21744"/>
    <n v="0"/>
    <x v="397"/>
    <n v="0"/>
    <n v="0"/>
    <n v="0"/>
    <x v="1"/>
    <s v="DELIVERED"/>
    <n v="21744"/>
    <s v="LINE_01"/>
    <s v="YES"/>
    <m/>
    <m/>
    <m/>
    <m/>
    <m/>
    <m/>
  </r>
  <r>
    <s v="IN5310-P031496"/>
    <d v="2026-04-24T00:00:00"/>
    <x v="0"/>
    <d v="2026-05-22T00:00:00"/>
    <e v="#REF!"/>
    <s v="DELIVERED"/>
    <s v="Private"/>
    <e v="#REF!"/>
    <e v="#REF!"/>
    <n v="4"/>
    <s v="TK"/>
    <s v="NEW"/>
    <s v="ZPJ262700113"/>
    <n v="0"/>
    <n v="3"/>
    <s v="ZFG00003083"/>
    <n v="26200289"/>
    <s v="DOMESTIC"/>
    <s v="SANDISK"/>
    <x v="23"/>
    <x v="4"/>
    <s v="ZE07-001728_R01_ASTRA_2_0_POWER_BOARD"/>
    <n v="5"/>
    <n v="5"/>
    <n v="0"/>
    <n v="0"/>
    <n v="123091"/>
    <m/>
    <x v="2"/>
    <d v="2026-06-05T00:00:00"/>
    <s v="ZKSID2627-0253"/>
    <n v="615455"/>
    <n v="0"/>
    <x v="398"/>
    <n v="0"/>
    <n v="0"/>
    <n v="0"/>
    <x v="1"/>
    <s v="DELIVERED"/>
    <n v="615455"/>
    <s v="LINE_01"/>
    <m/>
    <m/>
    <m/>
    <m/>
    <m/>
    <m/>
    <m/>
  </r>
  <r>
    <n v="4900039058"/>
    <d v="2026-04-24T00:00:00"/>
    <x v="0"/>
    <d v="2026-04-27T00:00:00"/>
    <e v="#REF!"/>
    <s v="DELIVERED"/>
    <s v="Private "/>
    <e v="#REF!"/>
    <e v="#REF!"/>
    <n v="0.5"/>
    <s v="REWORK"/>
    <s v="NEW"/>
    <s v="ZPJ262700115"/>
    <n v="0"/>
    <n v="3"/>
    <s v="SERVICE"/>
    <n v="26200139"/>
    <s v="DOMESTIC"/>
    <s v="ARM"/>
    <x v="92"/>
    <x v="0"/>
    <s v="SOC 3D XRAY FOR BOARD"/>
    <n v="1"/>
    <n v="1"/>
    <n v="0"/>
    <n v="0"/>
    <n v="2400"/>
    <m/>
    <x v="1"/>
    <d v="2026-05-04T00:00:00"/>
    <s v="ZKSID2627-0118"/>
    <n v="2400"/>
    <n v="0"/>
    <x v="399"/>
    <n v="0"/>
    <n v="0"/>
    <n v="0"/>
    <x v="1"/>
    <s v="DELIVERED"/>
    <n v="2400"/>
    <s v="OTHERS"/>
    <m/>
    <m/>
    <m/>
    <m/>
    <m/>
    <m/>
    <m/>
  </r>
  <r>
    <n v="4900039059"/>
    <d v="2026-04-24T00:00:00"/>
    <x v="0"/>
    <d v="2026-04-27T00:00:00"/>
    <e v="#REF!"/>
    <s v="DELIVERED"/>
    <s v="Private "/>
    <e v="#REF!"/>
    <e v="#REF!"/>
    <n v="0.5"/>
    <s v="REWORK"/>
    <s v="NEW"/>
    <s v="ZPJ262700116"/>
    <n v="0"/>
    <n v="3"/>
    <s v="SERVICE"/>
    <n v="26200138"/>
    <s v="DOMESTIC"/>
    <s v="ARM"/>
    <x v="92"/>
    <x v="0"/>
    <s v="CPLD/BGA REWORK FOR ARM LAB"/>
    <n v="1"/>
    <n v="1"/>
    <n v="0"/>
    <n v="0"/>
    <n v="8000"/>
    <m/>
    <x v="1"/>
    <d v="2026-05-04T00:00:00"/>
    <s v="ZKSID2627-0117"/>
    <n v="8000"/>
    <n v="0"/>
    <x v="400"/>
    <n v="0"/>
    <n v="0"/>
    <n v="0"/>
    <x v="1"/>
    <s v="DELIVERED"/>
    <n v="8000"/>
    <s v="OTHERS"/>
    <m/>
    <m/>
    <m/>
    <m/>
    <m/>
    <m/>
    <m/>
  </r>
  <r>
    <s v="IN629000076735"/>
    <d v="2026-04-24T00:00:00"/>
    <x v="0"/>
    <d v="2026-05-07T00:00:00"/>
    <e v="#REF!"/>
    <s v="DELIVERED"/>
    <s v="Private "/>
    <e v="#REF!"/>
    <e v="#REF!"/>
    <n v="1.9"/>
    <s v="REWORK"/>
    <s v="NEW"/>
    <s v="ZPJ262700117"/>
    <n v="0"/>
    <n v="3"/>
    <s v="SERVICE"/>
    <n v="26100173"/>
    <s v="DOMESTIC"/>
    <s v="NXP"/>
    <x v="30"/>
    <x v="4"/>
    <s v="MX943 A1 SILICON REWORK SUPPORT"/>
    <n v="7"/>
    <n v="7"/>
    <n v="0"/>
    <n v="0"/>
    <n v="3507.63"/>
    <m/>
    <x v="2"/>
    <d v="2026-06-08T00:00:00"/>
    <s v="ZBSID2627-0232"/>
    <n v="24553.41"/>
    <n v="0"/>
    <x v="401"/>
    <n v="0"/>
    <n v="0"/>
    <n v="0"/>
    <x v="1"/>
    <s v="DELIVERED"/>
    <n v="24553.41"/>
    <s v="REWORK"/>
    <m/>
    <m/>
    <m/>
    <m/>
    <m/>
    <m/>
    <m/>
  </r>
  <r>
    <s v="IN63 9000078216"/>
    <d v="2026-04-24T00:00:00"/>
    <x v="0"/>
    <d v="2026-05-07T00:00:00"/>
    <e v="#REF!"/>
    <s v="DELIVERED"/>
    <s v="Private "/>
    <e v="#REF!"/>
    <e v="#REF!"/>
    <n v="1.9"/>
    <s v="REWORK"/>
    <s v="NEW"/>
    <s v="ZPJ262700117"/>
    <n v="0"/>
    <n v="3"/>
    <s v="SERVICE"/>
    <n v="26100176"/>
    <s v="DOMESTIC"/>
    <s v="NXP"/>
    <x v="30"/>
    <x v="4"/>
    <s v="MX943 A1 SILICON REWORK SUPPORT"/>
    <n v="2"/>
    <n v="2"/>
    <n v="0"/>
    <n v="0"/>
    <n v="27786"/>
    <m/>
    <x v="2"/>
    <d v="2026-06-09T00:00:00"/>
    <s v="ZBSID2627-0236"/>
    <n v="55572"/>
    <n v="0"/>
    <x v="402"/>
    <n v="0"/>
    <n v="0"/>
    <n v="0"/>
    <x v="1"/>
    <s v="DELIVERED"/>
    <n v="55572"/>
    <s v="REWORK"/>
    <m/>
    <m/>
    <m/>
    <m/>
    <m/>
    <m/>
    <m/>
  </r>
  <r>
    <s v="IN63 9000076765"/>
    <d v="2026-04-24T00:00:00"/>
    <x v="0"/>
    <d v="2026-05-31T00:00:00"/>
    <e v="#REF!"/>
    <s v="DELIVERED"/>
    <s v="Private "/>
    <e v="#REF!"/>
    <e v="#REF!"/>
    <n v="1.9"/>
    <s v="REWORK"/>
    <s v="NEW"/>
    <s v="ZPJ262700117"/>
    <n v="0"/>
    <n v="3"/>
    <s v="SERVICE"/>
    <n v="26100174"/>
    <s v="DOMESTIC"/>
    <s v="NXP"/>
    <x v="30"/>
    <x v="4"/>
    <s v="MX943 A1 SILICON REWORK SUPPORT"/>
    <n v="15"/>
    <n v="15"/>
    <n v="0"/>
    <n v="0"/>
    <n v="3221.93"/>
    <m/>
    <x v="2"/>
    <d v="2026-06-09T00:00:00"/>
    <s v="ZBSID2627-0235"/>
    <n v="48328.95"/>
    <n v="0"/>
    <x v="403"/>
    <n v="0"/>
    <n v="0"/>
    <n v="0"/>
    <x v="1"/>
    <s v="DELIVERED"/>
    <n v="48328.95"/>
    <s v="REWORK"/>
    <m/>
    <m/>
    <m/>
    <m/>
    <m/>
    <m/>
    <m/>
  </r>
  <r>
    <n v="4300147651"/>
    <d v="2026-04-24T00:00:00"/>
    <x v="0"/>
    <d v="2026-05-22T00:00:00"/>
    <e v="#REF!"/>
    <e v="#REF!"/>
    <s v="Private "/>
    <e v="#REF!"/>
    <e v="#REF!"/>
    <n v="4"/>
    <s v="COMP"/>
    <s v="NEW"/>
    <s v="ZPJ262700081"/>
    <n v="0"/>
    <n v="3"/>
    <m/>
    <m/>
    <s v="DOMESTIC"/>
    <s v="KB"/>
    <x v="67"/>
    <x v="3"/>
    <s v="RFQ- FCC COMPONENT -BATCH -02"/>
    <n v="1"/>
    <m/>
    <n v="1"/>
    <n v="1"/>
    <n v="244145"/>
    <m/>
    <x v="3"/>
    <m/>
    <m/>
    <n v="0"/>
    <n v="0"/>
    <x v="0"/>
    <n v="244145"/>
    <n v="0"/>
    <n v="244145"/>
    <x v="0"/>
    <m/>
    <n v="244145"/>
    <m/>
    <m/>
    <m/>
    <m/>
    <m/>
    <m/>
    <m/>
    <m/>
  </r>
  <r>
    <n v="1102600023"/>
    <d v="2026-04-25T00:00:00"/>
    <x v="0"/>
    <d v="2026-05-06T00:00:00"/>
    <e v="#REF!"/>
    <e v="#REF!"/>
    <s v="Private "/>
    <e v="#REF!"/>
    <e v="#REF!"/>
    <n v="1.6"/>
    <s v="JW"/>
    <s v="NEW"/>
    <s v="ZPJ262700118"/>
    <n v="1"/>
    <n v="1"/>
    <m/>
    <m/>
    <s v="DOMESTIC"/>
    <s v="TEJAS"/>
    <x v="17"/>
    <x v="6"/>
    <s v="PCB ASSEMBLY SUPPORT FOR 183-PCA000032#L"/>
    <n v="14"/>
    <m/>
    <n v="14"/>
    <n v="14"/>
    <n v="851.428"/>
    <m/>
    <x v="3"/>
    <m/>
    <m/>
    <n v="0"/>
    <n v="0"/>
    <x v="0"/>
    <n v="11919.992"/>
    <n v="0"/>
    <n v="11919.992"/>
    <x v="0"/>
    <m/>
    <n v="11919.992"/>
    <m/>
    <m/>
    <m/>
    <m/>
    <m/>
    <m/>
    <m/>
    <m/>
  </r>
  <r>
    <n v="1162600160"/>
    <d v="2026-04-25T00:00:00"/>
    <x v="0"/>
    <d v="2026-05-06T00:00:00"/>
    <e v="#REF!"/>
    <e v="#REF!"/>
    <s v="Private "/>
    <e v="#REF!"/>
    <e v="#REF!"/>
    <n v="1.6"/>
    <s v="OTHERS"/>
    <s v="NEW"/>
    <s v="ZPJ262700118"/>
    <n v="1"/>
    <n v="1"/>
    <m/>
    <m/>
    <s v="DOMESTIC"/>
    <s v="TEJAS"/>
    <x v="17"/>
    <x v="6"/>
    <s v="NRE CHARGES FOR 183-PCA000032#L"/>
    <n v="1"/>
    <m/>
    <n v="1"/>
    <n v="1"/>
    <n v="36600"/>
    <m/>
    <x v="3"/>
    <m/>
    <m/>
    <n v="0"/>
    <n v="0"/>
    <x v="0"/>
    <n v="36600"/>
    <n v="0"/>
    <n v="36600"/>
    <x v="0"/>
    <m/>
    <n v="36600"/>
    <m/>
    <m/>
    <m/>
    <m/>
    <m/>
    <m/>
    <m/>
    <m/>
  </r>
  <r>
    <n v="5000064493"/>
    <d v="2026-04-27T00:00:00"/>
    <x v="0"/>
    <d v="2026-05-15T00:00:00"/>
    <e v="#REF!"/>
    <s v="DELIVERED"/>
    <s v="Public"/>
    <e v="#REF!"/>
    <e v="#REF!"/>
    <n v="2"/>
    <s v="JW"/>
    <s v="NEW"/>
    <s v="ZPSU262700021"/>
    <n v="0"/>
    <n v="3"/>
    <s v="SERVICE"/>
    <n v="26100058"/>
    <s v="DOMESTIC"/>
    <s v="BEL"/>
    <x v="7"/>
    <x v="1"/>
    <s v="MILKE PCB Assy"/>
    <n v="1"/>
    <n v="1"/>
    <n v="0"/>
    <n v="0"/>
    <n v="11962.8"/>
    <m/>
    <x v="1"/>
    <d v="2026-05-15T00:00:00"/>
    <s v="ZBSID2627-0146"/>
    <n v="11962.8"/>
    <n v="0"/>
    <x v="404"/>
    <n v="0"/>
    <n v="0"/>
    <n v="0"/>
    <x v="1"/>
    <s v="DELIVERED"/>
    <n v="11962.8"/>
    <s v="LINE_01"/>
    <s v="YES"/>
    <m/>
    <m/>
    <m/>
    <m/>
    <m/>
    <m/>
  </r>
  <r>
    <n v="5000064494"/>
    <d v="2026-04-27T00:00:00"/>
    <x v="0"/>
    <d v="2026-05-15T00:00:00"/>
    <e v="#REF!"/>
    <s v="DELIVERED"/>
    <s v="Public"/>
    <e v="#REF!"/>
    <e v="#REF!"/>
    <n v="2"/>
    <s v="JW"/>
    <s v="NEW"/>
    <s v="ZPSU262700021"/>
    <n v="0"/>
    <n v="3"/>
    <s v="SERVICE"/>
    <n v="26100059"/>
    <s v="DOMESTIC"/>
    <s v="BEL"/>
    <x v="7"/>
    <x v="1"/>
    <s v="MILKE PCB Assy"/>
    <n v="1"/>
    <n v="1"/>
    <n v="0"/>
    <n v="0"/>
    <n v="11962.8"/>
    <m/>
    <x v="1"/>
    <d v="2026-05-15T00:00:00"/>
    <s v="ZBSID2627-0147"/>
    <n v="11962.8"/>
    <n v="0"/>
    <x v="404"/>
    <n v="0"/>
    <n v="0"/>
    <n v="0"/>
    <x v="1"/>
    <s v="DELIVERED"/>
    <n v="11962.8"/>
    <s v="LINE_01"/>
    <s v="YES"/>
    <m/>
    <m/>
    <m/>
    <m/>
    <m/>
    <m/>
  </r>
  <r>
    <n v="5000064495"/>
    <d v="2026-04-27T00:00:00"/>
    <x v="0"/>
    <d v="2026-05-15T00:00:00"/>
    <e v="#REF!"/>
    <s v="DELIVERED"/>
    <s v="Public"/>
    <e v="#REF!"/>
    <e v="#REF!"/>
    <n v="2"/>
    <s v="JW"/>
    <s v="NEW"/>
    <s v="ZPSU262700021"/>
    <n v="0"/>
    <n v="3"/>
    <s v="SERVICE"/>
    <n v="26100060"/>
    <s v="DOMESTIC"/>
    <s v="BEL"/>
    <x v="7"/>
    <x v="1"/>
    <s v="MILKE PCB Assy"/>
    <n v="1"/>
    <n v="1"/>
    <n v="0"/>
    <n v="0"/>
    <n v="11962.8"/>
    <m/>
    <x v="1"/>
    <d v="2026-05-15T00:00:00"/>
    <s v="ZBSID2627-0148"/>
    <n v="11962.8"/>
    <n v="0"/>
    <x v="404"/>
    <n v="0"/>
    <n v="0"/>
    <n v="0"/>
    <x v="1"/>
    <s v="DELIVERED"/>
    <n v="11962.8"/>
    <s v="LINE_01"/>
    <s v="YES"/>
    <m/>
    <m/>
    <m/>
    <m/>
    <m/>
    <m/>
  </r>
  <r>
    <n v="5000064502"/>
    <d v="2026-04-28T00:00:00"/>
    <x v="0"/>
    <d v="2026-05-15T00:00:00"/>
    <e v="#REF!"/>
    <s v="DELIVERED"/>
    <s v="Public"/>
    <e v="#REF!"/>
    <e v="#REF!"/>
    <n v="2"/>
    <s v="JW"/>
    <s v="NEW"/>
    <s v="ZPSU262700021"/>
    <n v="0"/>
    <n v="3"/>
    <s v="SERVICE"/>
    <n v="26100061"/>
    <s v="DOMESTIC"/>
    <s v="BEL"/>
    <x v="7"/>
    <x v="1"/>
    <s v="MILKE PCB Assy"/>
    <n v="1"/>
    <n v="1"/>
    <n v="0"/>
    <n v="0"/>
    <n v="11962.8"/>
    <m/>
    <x v="1"/>
    <d v="2026-05-15T00:00:00"/>
    <s v="ZBSID2627-0149"/>
    <n v="11962.8"/>
    <n v="0"/>
    <x v="404"/>
    <n v="0"/>
    <n v="0"/>
    <n v="0"/>
    <x v="1"/>
    <s v="DELIVERED"/>
    <n v="11962.8"/>
    <s v="LINE_01"/>
    <s v="YES"/>
    <m/>
    <m/>
    <m/>
    <m/>
    <m/>
    <m/>
  </r>
  <r>
    <n v="5000064506"/>
    <d v="2026-04-28T00:00:00"/>
    <x v="0"/>
    <d v="2026-05-15T00:00:00"/>
    <e v="#REF!"/>
    <s v="DELIVERED"/>
    <s v="Public"/>
    <e v="#REF!"/>
    <e v="#REF!"/>
    <n v="2"/>
    <s v="JW"/>
    <s v="NEW"/>
    <s v="ZPSU262700021"/>
    <n v="0"/>
    <n v="3"/>
    <s v="SERVICE"/>
    <n v="26100062"/>
    <s v="DOMESTIC"/>
    <s v="BEL"/>
    <x v="7"/>
    <x v="1"/>
    <s v="MILKE PCB Assy"/>
    <n v="1"/>
    <n v="1"/>
    <n v="0"/>
    <n v="0"/>
    <n v="11962.8"/>
    <m/>
    <x v="1"/>
    <d v="2026-05-15T00:00:00"/>
    <s v="ZBSID2627-0150"/>
    <n v="11962.8"/>
    <n v="0"/>
    <x v="404"/>
    <n v="0"/>
    <n v="0"/>
    <n v="0"/>
    <x v="1"/>
    <s v="DELIVERED"/>
    <n v="11962.8"/>
    <s v="LINE_01"/>
    <s v="YES"/>
    <m/>
    <m/>
    <m/>
    <m/>
    <m/>
    <m/>
  </r>
  <r>
    <n v="4000617307"/>
    <d v="2026-04-23T00:00:00"/>
    <x v="0"/>
    <d v="2026-08-27T00:00:00"/>
    <e v="#REF!"/>
    <e v="#REF!"/>
    <s v="Public"/>
    <e v="#REF!"/>
    <e v="#REF!"/>
    <n v="18"/>
    <s v="TK"/>
    <s v="NEW"/>
    <s v="ZPSU262700020"/>
    <n v="0"/>
    <n v="3"/>
    <m/>
    <m/>
    <s v="DOMESTIC"/>
    <s v="BEL"/>
    <x v="2"/>
    <x v="1"/>
    <s v="142001442509 RS232 to RS422 PCB CONNECTORIZED 02"/>
    <n v="180"/>
    <m/>
    <n v="180"/>
    <n v="180"/>
    <n v="3439"/>
    <m/>
    <x v="3"/>
    <m/>
    <m/>
    <n v="0"/>
    <n v="0"/>
    <x v="0"/>
    <n v="619020"/>
    <n v="0"/>
    <n v="619020"/>
    <x v="0"/>
    <m/>
    <n v="619020"/>
    <m/>
    <m/>
    <m/>
    <m/>
    <m/>
    <m/>
    <m/>
    <m/>
  </r>
  <r>
    <n v="4300036325"/>
    <d v="2026-04-22T00:00:00"/>
    <x v="0"/>
    <d v="2026-10-21T00:00:00"/>
    <e v="#REF!"/>
    <e v="#REF!"/>
    <s v="Public"/>
    <e v="#REF!"/>
    <e v="#REF!"/>
    <n v="26"/>
    <s v="TK"/>
    <s v="NEW"/>
    <s v="ZPSU262700023"/>
    <n v="0"/>
    <n v="3"/>
    <m/>
    <m/>
    <s v="DOMESTIC"/>
    <s v="BEL"/>
    <x v="3"/>
    <x v="1"/>
    <s v="175301203106 MOSFET DRIVER CARD"/>
    <n v="40"/>
    <m/>
    <n v="40"/>
    <n v="40"/>
    <n v="13900"/>
    <m/>
    <x v="3"/>
    <m/>
    <m/>
    <n v="0"/>
    <n v="0"/>
    <x v="0"/>
    <n v="556000"/>
    <n v="0"/>
    <n v="556000"/>
    <x v="0"/>
    <m/>
    <n v="556000"/>
    <m/>
    <m/>
    <m/>
    <m/>
    <m/>
    <m/>
    <m/>
    <m/>
  </r>
  <r>
    <n v="4300036393"/>
    <d v="2026-04-23T00:00:00"/>
    <x v="0"/>
    <d v="2026-05-28T00:00:00"/>
    <e v="#REF!"/>
    <e v="#REF!"/>
    <s v="Public"/>
    <e v="#REF!"/>
    <e v="#REF!"/>
    <n v="5"/>
    <s v="JW"/>
    <s v="NEW"/>
    <s v="ZPSU262700022"/>
    <n v="0"/>
    <n v="3"/>
    <m/>
    <m/>
    <s v="DOMESTIC"/>
    <s v="BEL"/>
    <x v="21"/>
    <x v="1"/>
    <s v="112319388480 PLANK CONTROLLER PCB ASSEMBLY 01"/>
    <n v="1104"/>
    <m/>
    <n v="1104"/>
    <n v="1104"/>
    <n v="2427"/>
    <m/>
    <x v="3"/>
    <m/>
    <m/>
    <n v="0"/>
    <n v="0"/>
    <x v="0"/>
    <n v="2679408"/>
    <n v="0"/>
    <n v="2679408"/>
    <x v="0"/>
    <m/>
    <n v="2679408"/>
    <m/>
    <m/>
    <m/>
    <m/>
    <m/>
    <m/>
    <m/>
    <m/>
  </r>
  <r>
    <n v="4800002726"/>
    <d v="2026-04-27T00:00:00"/>
    <x v="0"/>
    <d v="2026-05-04T00:00:00"/>
    <e v="#REF!"/>
    <s v="DELIVERED"/>
    <s v="Private"/>
    <e v="#REF!"/>
    <e v="#REF!"/>
    <n v="1"/>
    <s v="JW"/>
    <s v="NEW"/>
    <s v="ZPJ262700126"/>
    <n v="0"/>
    <n v="3"/>
    <s v="SERVICE"/>
    <n v="26200174"/>
    <s v="DOMESTIC"/>
    <s v="BIGTEC"/>
    <x v="57"/>
    <x v="2"/>
    <s v="PCB ASSEMBLY SUPPORT FOR SU POWER MANAGER 4.4 "/>
    <n v="6"/>
    <n v="6"/>
    <n v="0"/>
    <n v="0"/>
    <n v="6066.67"/>
    <m/>
    <x v="2"/>
    <d v="2026-06-04T00:00:00"/>
    <s v="ZKSID2627-0245"/>
    <n v="36400.020000000004"/>
    <n v="0"/>
    <x v="405"/>
    <n v="0"/>
    <n v="0"/>
    <n v="0"/>
    <x v="1"/>
    <s v="DELIVERED"/>
    <n v="36400.020000000004"/>
    <s v="LINE_01"/>
    <s v="YES"/>
    <m/>
    <m/>
    <m/>
    <m/>
    <m/>
    <m/>
  </r>
  <r>
    <s v="Mail confimation"/>
    <d v="2026-04-21T00:00:00"/>
    <x v="0"/>
    <d v="2026-04-28T00:00:00"/>
    <e v="#REF!"/>
    <s v="DELIVERED"/>
    <s v="Private "/>
    <e v="#REF!"/>
    <e v="#REF!"/>
    <n v="1"/>
    <s v="OTHERS"/>
    <s v="NEW"/>
    <s v="ZPJ2627001043"/>
    <n v="0"/>
    <n v="3"/>
    <s v="SERVICE"/>
    <n v="26200109"/>
    <s v="DOMESTIC"/>
    <s v="TOLLE LABS"/>
    <x v="93"/>
    <x v="0"/>
    <s v="LOGISTICS SCM SERVICE"/>
    <n v="1"/>
    <n v="1"/>
    <n v="0"/>
    <n v="0"/>
    <n v="49655.93"/>
    <m/>
    <x v="4"/>
    <d v="2026-04-27T00:00:00"/>
    <s v="ZKSID2627-0095"/>
    <n v="49655.93"/>
    <n v="0"/>
    <x v="406"/>
    <n v="0"/>
    <n v="0"/>
    <n v="0"/>
    <x v="1"/>
    <s v="DELIVERED"/>
    <n v="49655.93"/>
    <s v="OTHERS"/>
    <m/>
    <m/>
    <m/>
    <m/>
    <m/>
    <m/>
    <m/>
  </r>
  <r>
    <s v="AMIDC-PO-FY27-00191"/>
    <d v="2026-04-28T00:00:00"/>
    <x v="0"/>
    <d v="2026-05-19T00:00:00"/>
    <e v="#REF!"/>
    <s v="DELIVERED"/>
    <s v="Private "/>
    <e v="#REF!"/>
    <e v="#REF!"/>
    <n v="3"/>
    <s v="TK"/>
    <s v="REPEAT"/>
    <s v="ZPJ262700127"/>
    <n v="0"/>
    <n v="3"/>
    <s v="ZFG00003047"/>
    <n v="26200113"/>
    <s v="DOMESTIC"/>
    <s v="AMIDC"/>
    <x v="37"/>
    <x v="3"/>
    <s v="NEW INRUSH CURRENT PROTECTION BOARD ICP010"/>
    <n v="50"/>
    <n v="50"/>
    <n v="0"/>
    <n v="0"/>
    <n v="1800"/>
    <m/>
    <x v="1"/>
    <d v="2026-05-19T00:00:00"/>
    <s v="ZKSID2627-0172"/>
    <n v="90000"/>
    <n v="0"/>
    <x v="407"/>
    <n v="0"/>
    <n v="0"/>
    <n v="0"/>
    <x v="1"/>
    <s v="DELIVERED"/>
    <n v="90000"/>
    <s v="LINE_01"/>
    <s v="YES"/>
    <m/>
    <m/>
    <m/>
    <m/>
    <m/>
    <m/>
  </r>
  <r>
    <s v="P4392"/>
    <d v="2026-04-28T00:00:00"/>
    <x v="1"/>
    <d v="2026-06-09T00:00:00"/>
    <e v="#REF!"/>
    <e v="#REF!"/>
    <s v="Private "/>
    <e v="#REF!"/>
    <e v="#REF!"/>
    <n v="6"/>
    <s v="COMP/ASSY"/>
    <s v="NEW"/>
    <s v="ZPMW262700002"/>
    <n v="0"/>
    <n v="3"/>
    <m/>
    <m/>
    <s v="EXPORT"/>
    <s v="VR"/>
    <x v="94"/>
    <x v="3"/>
    <s v="SBS MAIN BOARD OA3 Flexy"/>
    <n v="100"/>
    <m/>
    <n v="100"/>
    <n v="100"/>
    <m/>
    <n v="441.05"/>
    <x v="3"/>
    <m/>
    <m/>
    <n v="0"/>
    <n v="0"/>
    <x v="0"/>
    <n v="0"/>
    <n v="3793030"/>
    <n v="3793030"/>
    <x v="0"/>
    <m/>
    <n v="3793030"/>
    <m/>
    <m/>
    <m/>
    <m/>
    <m/>
    <m/>
    <m/>
    <m/>
  </r>
  <r>
    <s v="ISPL/PO/26-27/000387"/>
    <d v="2026-04-21T00:00:00"/>
    <x v="0"/>
    <d v="2026-05-05T00:00:00"/>
    <e v="#REF!"/>
    <s v="DELIVERED"/>
    <s v="Private"/>
    <e v="#REF!"/>
    <e v="#REF!"/>
    <n v="2"/>
    <s v="JW"/>
    <s v="REPEAT"/>
    <s v="ZPJ262700097"/>
    <n v="0"/>
    <n v="3"/>
    <s v="SERVICE"/>
    <n v="26200277"/>
    <s v="DOMESTIC"/>
    <s v="INNOMINDS"/>
    <x v="88"/>
    <x v="0"/>
    <s v="402-5GMIB_LDS-003_V8"/>
    <n v="14"/>
    <n v="5"/>
    <n v="9"/>
    <n v="0"/>
    <n v="366"/>
    <m/>
    <x v="2"/>
    <d v="2026-06-03T00:00:00"/>
    <s v="ZKSID2627-0240"/>
    <n v="1830"/>
    <n v="0"/>
    <x v="408"/>
    <n v="0"/>
    <n v="0"/>
    <n v="0"/>
    <x v="1"/>
    <s v="DELIVERED"/>
    <n v="1830"/>
    <s v="LINE_02"/>
    <s v="YES"/>
    <m/>
    <m/>
    <m/>
    <m/>
    <m/>
    <m/>
  </r>
  <r>
    <s v="ISPL/PO/26-27/000387"/>
    <d v="2026-04-21T00:00:00"/>
    <x v="0"/>
    <d v="2026-05-05T00:00:00"/>
    <e v="#REF!"/>
    <e v="#REF!"/>
    <s v="Private "/>
    <e v="#REF!"/>
    <e v="#REF!"/>
    <n v="2"/>
    <s v="JW"/>
    <s v="REPEAT"/>
    <s v="ZPJ262700097"/>
    <n v="0"/>
    <n v="3"/>
    <s v="SERVICE"/>
    <n v="26200277"/>
    <s v="DOMESTIC"/>
    <s v="INNOMINDS"/>
    <x v="88"/>
    <x v="0"/>
    <s v="402-5GMIB_LDS-003_V8"/>
    <n v="9"/>
    <m/>
    <n v="9"/>
    <n v="9"/>
    <n v="366"/>
    <m/>
    <x v="3"/>
    <m/>
    <m/>
    <n v="0"/>
    <n v="0"/>
    <x v="0"/>
    <n v="3294"/>
    <n v="0"/>
    <n v="3294"/>
    <x v="2"/>
    <s v="PTH-inprocess"/>
    <n v="3294"/>
    <s v="LINE_02"/>
    <s v="YES"/>
    <m/>
    <m/>
    <m/>
    <m/>
    <m/>
    <m/>
  </r>
  <r>
    <s v="ISPL/PO/26-27/000387"/>
    <d v="2026-04-21T00:00:00"/>
    <x v="0"/>
    <d v="2026-05-05T00:00:00"/>
    <e v="#REF!"/>
    <e v="#REF!"/>
    <s v="Private "/>
    <e v="#REF!"/>
    <e v="#REF!"/>
    <n v="2"/>
    <s v="JW"/>
    <s v="REPEAT"/>
    <s v="ZPJ262700097"/>
    <n v="0"/>
    <n v="3"/>
    <s v="SERVICE"/>
    <n v="26200277"/>
    <s v="DOMESTIC"/>
    <s v="INNOMINDS"/>
    <x v="88"/>
    <x v="0"/>
    <s v="402-5GMIB_LDS-003_V8"/>
    <n v="1"/>
    <m/>
    <n v="1"/>
    <n v="1"/>
    <n v="366"/>
    <m/>
    <x v="3"/>
    <m/>
    <m/>
    <n v="0"/>
    <n v="0"/>
    <x v="0"/>
    <n v="366"/>
    <n v="0"/>
    <n v="366"/>
    <x v="0"/>
    <m/>
    <n v="366"/>
    <m/>
    <m/>
    <m/>
    <m/>
    <m/>
    <m/>
    <m/>
    <m/>
  </r>
  <r>
    <n v="4520490504"/>
    <d v="2026-04-28T00:00:00"/>
    <x v="0"/>
    <d v="2026-05-26T00:00:00"/>
    <e v="#REF!"/>
    <s v="DELIVERED"/>
    <s v="Private"/>
    <e v="#REF!"/>
    <e v="#REF!"/>
    <n v="4"/>
    <s v="TK"/>
    <s v="NEW"/>
    <s v="ZPJ262700130"/>
    <n v="1"/>
    <n v="1"/>
    <s v="ZFG00003098"/>
    <n v="26200292"/>
    <s v="DOMESTIC"/>
    <s v="INFINEON"/>
    <x v="10"/>
    <x v="4"/>
    <s v="630-INT0309-01 HT3 DEBUG DAUGHTER CARD"/>
    <n v="30"/>
    <n v="30"/>
    <n v="0"/>
    <n v="0"/>
    <n v="14822.5"/>
    <m/>
    <x v="2"/>
    <d v="2026-06-08T00:00:00"/>
    <s v="ZKSID2627-0255"/>
    <n v="444675"/>
    <n v="0"/>
    <x v="409"/>
    <n v="0"/>
    <n v="0"/>
    <n v="0"/>
    <x v="1"/>
    <s v="DELIVERED"/>
    <n v="444675"/>
    <s v="LINE_01"/>
    <m/>
    <m/>
    <m/>
    <m/>
    <m/>
    <m/>
    <m/>
  </r>
  <r>
    <n v="4300142916"/>
    <d v="2026-04-28T00:00:00"/>
    <x v="0"/>
    <d v="2026-05-19T00:00:00"/>
    <e v="#REF!"/>
    <e v="#REF!"/>
    <s v="Private "/>
    <e v="#REF!"/>
    <e v="#REF!"/>
    <n v="3"/>
    <s v="TK"/>
    <s v="NEW"/>
    <s v="ZPJ262700131"/>
    <n v="0"/>
    <n v="3"/>
    <m/>
    <m/>
    <s v="DOMESTIC"/>
    <s v="KB"/>
    <x v="67"/>
    <x v="3"/>
    <s v="CNODES REV 3 COMPONENT PROCUREMENT SCOPE"/>
    <n v="50"/>
    <m/>
    <n v="50"/>
    <n v="50"/>
    <n v="20000"/>
    <m/>
    <x v="3"/>
    <m/>
    <m/>
    <n v="0"/>
    <n v="0"/>
    <x v="0"/>
    <n v="1000000"/>
    <n v="0"/>
    <n v="1000000"/>
    <x v="0"/>
    <m/>
    <n v="1000000"/>
    <m/>
    <m/>
    <m/>
    <m/>
    <m/>
    <m/>
    <m/>
    <m/>
  </r>
  <r>
    <s v="E2526287"/>
    <d v="2026-04-27T00:00:00"/>
    <x v="0"/>
    <d v="2026-05-25T00:00:00"/>
    <e v="#REF!"/>
    <s v="DELIVERED"/>
    <s v="Private "/>
    <e v="#REF!"/>
    <e v="#REF!"/>
    <n v="4"/>
    <s v="FAB/ASSY"/>
    <s v="NEW"/>
    <s v="ZPJ262700101"/>
    <n v="0"/>
    <n v="3"/>
    <s v="ZFG00003044"/>
    <n v="26200220"/>
    <s v="DOMESTIC"/>
    <s v="LEAR"/>
    <x v="56"/>
    <x v="3"/>
    <s v="GM_ELMOS_11UP_PRIMARY BOARD"/>
    <n v="22"/>
    <n v="22"/>
    <n v="0"/>
    <n v="0"/>
    <n v="5454.55"/>
    <m/>
    <x v="1"/>
    <d v="2026-05-26T00:00:00"/>
    <s v="ZKSID2627-0203"/>
    <n v="120000.1"/>
    <n v="0"/>
    <x v="410"/>
    <n v="0"/>
    <n v="0"/>
    <n v="0"/>
    <x v="1"/>
    <s v="DELIVERED"/>
    <n v="120000.1"/>
    <s v="LINE_02"/>
    <s v="YES"/>
    <m/>
    <m/>
    <m/>
    <m/>
    <m/>
    <m/>
  </r>
  <r>
    <s v="E2526287"/>
    <d v="2026-04-27T00:00:00"/>
    <x v="0"/>
    <d v="2026-05-25T00:00:00"/>
    <e v="#REF!"/>
    <s v="DELIVERED"/>
    <s v="Private "/>
    <e v="#REF!"/>
    <e v="#REF!"/>
    <n v="4"/>
    <s v="OTHERS"/>
    <s v="NEW"/>
    <s v="ZPJ262700101"/>
    <n v="0"/>
    <n v="3"/>
    <s v="SERVICE"/>
    <n v="26200220"/>
    <s v="DOMESTIC"/>
    <s v="LEAR"/>
    <x v="56"/>
    <x v="3"/>
    <s v="NRE CHARGES FOR PRIMARY PCB"/>
    <n v="1"/>
    <n v="1"/>
    <n v="0"/>
    <n v="0"/>
    <n v="11800"/>
    <m/>
    <x v="1"/>
    <d v="2026-05-26T00:00:00"/>
    <s v="ZKSID2627-0203"/>
    <n v="11800"/>
    <n v="0"/>
    <x v="411"/>
    <n v="0"/>
    <n v="0"/>
    <n v="0"/>
    <x v="1"/>
    <s v="DELIVERED"/>
    <n v="11800"/>
    <s v="LINE_02"/>
    <s v="YES"/>
    <m/>
    <m/>
    <m/>
    <m/>
    <m/>
    <m/>
  </r>
  <r>
    <s v="E2526287"/>
    <d v="2026-04-27T00:00:00"/>
    <x v="0"/>
    <d v="2026-05-25T00:00:00"/>
    <e v="#REF!"/>
    <s v="DELIVERED"/>
    <s v="Private "/>
    <e v="#REF!"/>
    <e v="#REF!"/>
    <n v="4"/>
    <s v="FAB/ASSY"/>
    <s v="NEW"/>
    <s v="ZPJ262700100"/>
    <n v="0"/>
    <n v="3"/>
    <s v="ZFG00003043"/>
    <n v="26200220"/>
    <s v="DOMESTIC"/>
    <s v="LEAR"/>
    <x v="56"/>
    <x v="3"/>
    <s v="GM_ELMOS_11UP_SECONDARY BOARD"/>
    <n v="22"/>
    <n v="22"/>
    <n v="0"/>
    <n v="0"/>
    <n v="5168.18"/>
    <m/>
    <x v="1"/>
    <d v="2026-05-23T00:00:00"/>
    <s v="ZKSID2627-0194"/>
    <n v="113699.96"/>
    <n v="0"/>
    <x v="412"/>
    <n v="0"/>
    <n v="0"/>
    <n v="0"/>
    <x v="1"/>
    <s v="DELIVERED"/>
    <n v="113699.96"/>
    <s v="LINE_02"/>
    <s v="YES"/>
    <m/>
    <m/>
    <m/>
    <m/>
    <m/>
    <m/>
  </r>
  <r>
    <s v="E2526287"/>
    <d v="2026-04-27T00:00:00"/>
    <x v="0"/>
    <d v="2026-05-25T00:00:00"/>
    <e v="#REF!"/>
    <s v="DELIVERED"/>
    <s v="Private "/>
    <e v="#REF!"/>
    <e v="#REF!"/>
    <n v="4"/>
    <s v="OTHERS"/>
    <s v="NEW"/>
    <s v="ZPJ262700100"/>
    <n v="0"/>
    <n v="3"/>
    <s v="SERVICE"/>
    <n v="26200220"/>
    <s v="DOMESTIC"/>
    <s v="LEAR"/>
    <x v="56"/>
    <x v="3"/>
    <s v="NRE CHARGES FOR SECONDARY PCB"/>
    <n v="1"/>
    <n v="1"/>
    <n v="0"/>
    <n v="0"/>
    <n v="11800"/>
    <m/>
    <x v="1"/>
    <d v="2026-05-23T00:00:00"/>
    <s v="ZKSID2627-0194"/>
    <n v="11800"/>
    <n v="0"/>
    <x v="411"/>
    <n v="0"/>
    <n v="0"/>
    <n v="0"/>
    <x v="1"/>
    <s v="DELIVERED"/>
    <n v="11800"/>
    <s v="OTHERS"/>
    <s v="N/A"/>
    <m/>
    <m/>
    <m/>
    <m/>
    <m/>
    <m/>
  </r>
  <r>
    <n v="4516518800"/>
    <d v="2026-04-29T00:00:00"/>
    <x v="0"/>
    <d v="2026-06-15T00:00:00"/>
    <e v="#REF!"/>
    <e v="#REF!"/>
    <s v="Private "/>
    <e v="#REF!"/>
    <e v="#REF!"/>
    <n v="3"/>
    <s v="TK"/>
    <s v="NEW"/>
    <s v="ZPJ262700133"/>
    <n v="1"/>
    <n v="1"/>
    <m/>
    <m/>
    <s v="DOMESTIC"/>
    <s v="TI"/>
    <x v="35"/>
    <x v="4"/>
    <s v="DAC90X02 EVM- PCBA"/>
    <n v="3"/>
    <m/>
    <n v="3"/>
    <n v="3"/>
    <n v="72052"/>
    <m/>
    <x v="3"/>
    <m/>
    <m/>
    <n v="0"/>
    <n v="0"/>
    <x v="0"/>
    <n v="216156"/>
    <n v="0"/>
    <n v="216156"/>
    <x v="0"/>
    <m/>
    <n v="216156"/>
    <m/>
    <m/>
    <m/>
    <m/>
    <m/>
    <m/>
    <m/>
    <m/>
  </r>
  <r>
    <n v="1388284"/>
    <d v="2026-04-29T00:00:00"/>
    <x v="0"/>
    <d v="2026-05-20T00:00:00"/>
    <e v="#REF!"/>
    <s v="DELIVERED"/>
    <s v="Private "/>
    <e v="#REF!"/>
    <e v="#REF!"/>
    <n v="3"/>
    <s v="FAB/ASSY"/>
    <s v="NEW"/>
    <s v="ZPJ262700134"/>
    <n v="0"/>
    <n v="3"/>
    <s v="ZFG00003070"/>
    <n v="26200151"/>
    <s v="DOMESTIC"/>
    <s v="FLOWSERVE"/>
    <x v="95"/>
    <x v="0"/>
    <s v="PCB FABRICATION &amp; ASSEMBLY SUPPORT FOR CVDT-SOL-BOX-V1-REV1"/>
    <n v="3"/>
    <n v="3"/>
    <n v="0"/>
    <n v="0"/>
    <n v="13033.33"/>
    <m/>
    <x v="1"/>
    <d v="2026-05-20T00:00:00"/>
    <s v="ZKSID2627-0181"/>
    <n v="39099.99"/>
    <n v="0"/>
    <x v="413"/>
    <n v="0"/>
    <n v="0"/>
    <n v="0"/>
    <x v="1"/>
    <s v="DELIVERED"/>
    <n v="39099.99"/>
    <s v="LINE_01"/>
    <s v="YES"/>
    <m/>
    <m/>
    <m/>
    <m/>
    <m/>
    <m/>
  </r>
  <r>
    <n v="1388284"/>
    <d v="2026-04-29T00:00:00"/>
    <x v="0"/>
    <d v="2026-05-20T00:00:00"/>
    <e v="#REF!"/>
    <s v="DELIVERED"/>
    <s v="Private "/>
    <e v="#REF!"/>
    <e v="#REF!"/>
    <n v="4"/>
    <s v="TK"/>
    <s v="NEW"/>
    <s v="ZPJ262700135"/>
    <n v="0"/>
    <n v="3"/>
    <s v="ZFG00003072"/>
    <n v="26200201"/>
    <s v="DOMESTIC"/>
    <s v="FLOWSERVE"/>
    <x v="95"/>
    <x v="0"/>
    <s v="FDAQ-UI-BOM-V2-REV1-PCBA"/>
    <n v="2"/>
    <n v="2"/>
    <n v="0"/>
    <n v="0"/>
    <n v="17717"/>
    <m/>
    <x v="1"/>
    <d v="2026-05-22T00:00:00"/>
    <s v="ZKSID2627-0190"/>
    <n v="35434"/>
    <n v="0"/>
    <x v="414"/>
    <n v="0"/>
    <n v="0"/>
    <n v="0"/>
    <x v="1"/>
    <s v="DELIVERED"/>
    <n v="35434"/>
    <s v="LINE_01"/>
    <s v="YES"/>
    <m/>
    <m/>
    <m/>
    <m/>
    <m/>
    <m/>
  </r>
  <r>
    <s v="IN5310-P031503"/>
    <d v="2026-04-29T00:00:00"/>
    <x v="0"/>
    <d v="2026-05-27T00:00:00"/>
    <e v="#REF!"/>
    <s v="DELIVERED"/>
    <s v="Private"/>
    <e v="#REF!"/>
    <e v="#REF!"/>
    <n v="4"/>
    <s v="BB"/>
    <s v="NEW"/>
    <s v="ZPJ252601304"/>
    <n v="0"/>
    <n v="3"/>
    <s v="SERVICE"/>
    <n v="26200259"/>
    <s v="DOMESTIC"/>
    <s v="SANDISK"/>
    <x v="23"/>
    <x v="4"/>
    <s v="ZE07-001666_REVA-POPULATED PCB"/>
    <n v="50"/>
    <n v="46"/>
    <n v="4"/>
    <n v="0"/>
    <n v="3385.62"/>
    <m/>
    <x v="1"/>
    <d v="2026-05-31T00:00:00"/>
    <s v="ZKSID2627-0222"/>
    <n v="155738.51999999999"/>
    <n v="0"/>
    <x v="415"/>
    <n v="0"/>
    <n v="0"/>
    <n v="0"/>
    <x v="1"/>
    <s v="DELIVERED"/>
    <n v="155738.51999999999"/>
    <s v="LINE_01"/>
    <m/>
    <m/>
    <m/>
    <m/>
    <m/>
    <m/>
    <m/>
  </r>
  <r>
    <s v="IN5310-P031503"/>
    <d v="2026-04-29T00:00:00"/>
    <x v="0"/>
    <d v="2026-05-27T00:00:00"/>
    <e v="#REF!"/>
    <e v="#REF!"/>
    <s v="Private"/>
    <e v="#REF!"/>
    <e v="#REF!"/>
    <n v="4"/>
    <s v="BB"/>
    <s v="NEW"/>
    <s v="ZPJ252601304"/>
    <n v="0"/>
    <n v="3"/>
    <s v="SERVICE"/>
    <n v="26200259"/>
    <s v="DOMESTIC"/>
    <s v="SANDISK"/>
    <x v="23"/>
    <x v="4"/>
    <s v="ZE07-001666_REVA-POPULATED PCB"/>
    <n v="4"/>
    <m/>
    <n v="4"/>
    <n v="4"/>
    <n v="3385.62"/>
    <m/>
    <x v="3"/>
    <m/>
    <m/>
    <n v="0"/>
    <n v="0"/>
    <x v="0"/>
    <n v="13542.48"/>
    <n v="0"/>
    <n v="13542.48"/>
    <x v="0"/>
    <m/>
    <n v="13542.48"/>
    <m/>
    <m/>
    <m/>
    <m/>
    <m/>
    <m/>
    <m/>
    <m/>
  </r>
  <r>
    <s v="IN5310-P031619"/>
    <d v="2026-04-29T00:00:00"/>
    <x v="0"/>
    <d v="2026-06-17T00:00:00"/>
    <e v="#REF!"/>
    <e v="#REF!"/>
    <s v="Private"/>
    <e v="#REF!"/>
    <e v="#REF!"/>
    <n v="7"/>
    <s v="TK"/>
    <s v="NEW"/>
    <s v="ZPJ262700137"/>
    <n v="0"/>
    <n v="3"/>
    <m/>
    <m/>
    <s v="DOMESTIC"/>
    <s v="SANDISK"/>
    <x v="23"/>
    <x v="4"/>
    <s v="ZE07-001704_R01_ASTRA_2-0_XT_MID_PLANE"/>
    <n v="5"/>
    <m/>
    <n v="5"/>
    <n v="5"/>
    <n v="261259.2"/>
    <m/>
    <x v="3"/>
    <m/>
    <m/>
    <n v="0"/>
    <n v="0"/>
    <x v="0"/>
    <n v="1306296"/>
    <n v="0"/>
    <n v="1306296"/>
    <x v="0"/>
    <m/>
    <n v="1306296"/>
    <m/>
    <m/>
    <m/>
    <m/>
    <m/>
    <m/>
    <m/>
    <m/>
  </r>
  <r>
    <s v="IN5310-P031639"/>
    <d v="2026-04-29T00:00:00"/>
    <x v="0"/>
    <d v="2026-07-01T00:00:00"/>
    <e v="#REF!"/>
    <e v="#REF!"/>
    <s v="Private"/>
    <e v="#REF!"/>
    <e v="#REF!"/>
    <n v="9"/>
    <s v="TK"/>
    <s v="NEW"/>
    <s v="ZPJ262700140 "/>
    <n v="0"/>
    <n v="3"/>
    <m/>
    <m/>
    <s v="DOMESTIC"/>
    <s v="SANDISK"/>
    <x v="23"/>
    <x v="4"/>
    <s v="ZE07001720_R01_ASTRA_2_0_XT_48DUT_CARRIER_CARD"/>
    <n v="3"/>
    <m/>
    <n v="3"/>
    <n v="3"/>
    <n v="1046307.67"/>
    <m/>
    <x v="3"/>
    <m/>
    <m/>
    <n v="0"/>
    <n v="0"/>
    <x v="0"/>
    <n v="3138923.0100000002"/>
    <n v="0"/>
    <n v="3138923.0100000002"/>
    <x v="0"/>
    <m/>
    <n v="3138923.0100000002"/>
    <m/>
    <m/>
    <m/>
    <m/>
    <m/>
    <m/>
    <m/>
    <m/>
  </r>
  <r>
    <s v="NCI00MVT"/>
    <d v="2026-04-29T00:00:00"/>
    <x v="0"/>
    <d v="2026-05-04T00:00:00"/>
    <e v="#REF!"/>
    <s v="DELIVERED"/>
    <s v="Private"/>
    <e v="#REF!"/>
    <e v="#REF!"/>
    <n v="0.8"/>
    <s v="JW"/>
    <s v="NEW"/>
    <s v="ZPJ262700138"/>
    <n v="0"/>
    <n v="3"/>
    <s v="SERVICE"/>
    <n v="26200159"/>
    <s v="DOMESTIC"/>
    <s v="VISTEON"/>
    <x v="83"/>
    <x v="3"/>
    <s v="RN CDC MAIN BOARD VARIANT –“AA - ASSEMBLY SUPPORT"/>
    <n v="75"/>
    <n v="10"/>
    <n v="65"/>
    <n v="0"/>
    <n v="17250.21"/>
    <m/>
    <x v="1"/>
    <d v="2026-05-11T00:00:00"/>
    <s v="ZKSID2627-0139"/>
    <n v="172502.09999999998"/>
    <n v="0"/>
    <x v="416"/>
    <n v="0"/>
    <n v="0"/>
    <n v="0"/>
    <x v="1"/>
    <s v="DELIVERED"/>
    <n v="172502.09999999998"/>
    <s v="LINE_02"/>
    <m/>
    <m/>
    <m/>
    <m/>
    <m/>
    <m/>
    <m/>
  </r>
  <r>
    <s v="NCI00MVT"/>
    <d v="2026-04-29T00:00:00"/>
    <x v="0"/>
    <d v="2026-05-04T00:00:00"/>
    <e v="#REF!"/>
    <s v="DELIVERED"/>
    <s v="Private"/>
    <e v="#REF!"/>
    <e v="#REF!"/>
    <n v="0.8"/>
    <s v="JW"/>
    <s v="NEW"/>
    <s v="ZPJ262700138"/>
    <n v="0"/>
    <n v="3"/>
    <s v="SERVICE"/>
    <n v="26200159"/>
    <s v="DOMESTIC"/>
    <s v="VISTEON"/>
    <x v="83"/>
    <x v="3"/>
    <s v="RN CDC MAIN BOARD VARIANT –“AA - ASSEMBLY SUPPORT"/>
    <n v="65"/>
    <n v="65"/>
    <n v="0"/>
    <n v="0"/>
    <n v="17250.21"/>
    <m/>
    <x v="1"/>
    <d v="2026-05-12T00:00:00"/>
    <s v="ZKSID2627-0147"/>
    <n v="1121263.6499999999"/>
    <n v="0"/>
    <x v="417"/>
    <n v="0"/>
    <n v="0"/>
    <n v="0"/>
    <x v="1"/>
    <s v="DELIVERED"/>
    <n v="1121263.6499999999"/>
    <s v="LINE_02"/>
    <s v="YES"/>
    <m/>
    <m/>
    <m/>
    <m/>
    <m/>
    <m/>
  </r>
  <r>
    <s v="NCI00MVT"/>
    <d v="2026-04-29T00:00:00"/>
    <x v="0"/>
    <d v="2026-05-04T00:00:00"/>
    <e v="#REF!"/>
    <s v="DELIVERED"/>
    <s v="Private"/>
    <e v="#REF!"/>
    <e v="#REF!"/>
    <n v="0.8"/>
    <s v="JW"/>
    <s v="NEW"/>
    <s v="ZPJ262700139"/>
    <n v="0"/>
    <n v="3"/>
    <s v="SERVICE"/>
    <n v="26200159"/>
    <s v="DOMESTIC"/>
    <s v="VISTEON"/>
    <x v="83"/>
    <x v="3"/>
    <s v="RN CDC MAIN BOARD VARIANT_“CA”- ASSEMBLY SUPPORT_x000a__x000a_"/>
    <n v="75"/>
    <n v="75"/>
    <n v="0"/>
    <n v="0"/>
    <n v="18472.919999999998"/>
    <m/>
    <x v="1"/>
    <d v="2026-05-12T00:00:00"/>
    <s v="ZKSID2627-0147"/>
    <n v="1385468.9999999998"/>
    <n v="0"/>
    <x v="418"/>
    <n v="0"/>
    <n v="0"/>
    <n v="0"/>
    <x v="1"/>
    <s v="DELIVERED"/>
    <n v="1385468.9999999998"/>
    <s v="LINE_02"/>
    <s v="YES"/>
    <m/>
    <m/>
    <m/>
    <m/>
    <m/>
    <m/>
  </r>
  <r>
    <s v="IN5310-P031619"/>
    <d v="2026-04-29T00:00:00"/>
    <x v="0"/>
    <d v="2026-07-01T00:00:00"/>
    <e v="#REF!"/>
    <e v="#REF!"/>
    <s v="Private"/>
    <e v="#REF!"/>
    <e v="#REF!"/>
    <n v="9"/>
    <s v="TK"/>
    <s v="NEW"/>
    <s v="ZPJ262700141"/>
    <n v="0"/>
    <n v="3"/>
    <m/>
    <m/>
    <s v="DOMESTIC"/>
    <s v="SANDISK"/>
    <x v="23"/>
    <x v="4"/>
    <s v="ZE07-001701_R01_ASTRA_2_0_154BGA_VEGA_DUT_CARD-BRD"/>
    <n v="36"/>
    <m/>
    <n v="36"/>
    <n v="36"/>
    <n v="107633.47"/>
    <m/>
    <x v="3"/>
    <m/>
    <m/>
    <n v="0"/>
    <n v="0"/>
    <x v="0"/>
    <n v="3874804.92"/>
    <n v="0"/>
    <n v="3874804.92"/>
    <x v="0"/>
    <m/>
    <n v="3874804.92"/>
    <m/>
    <m/>
    <m/>
    <m/>
    <m/>
    <m/>
    <m/>
    <m/>
  </r>
  <r>
    <n v="8200018921"/>
    <d v="2026-04-30T00:00:00"/>
    <x v="0"/>
    <d v="2026-05-05T00:00:00"/>
    <e v="#REF!"/>
    <e v="#REF!"/>
    <s v="Private"/>
    <e v="#REF!"/>
    <e v="#REF!"/>
    <n v="4"/>
    <s v="TK"/>
    <s v="NEW"/>
    <s v="ZPJ262700143"/>
    <n v="0"/>
    <n v="3"/>
    <m/>
    <m/>
    <s v="DOMESTIC"/>
    <s v="SIGNIFY"/>
    <x v="96"/>
    <x v="0"/>
    <s v="CONTROL CARD REVA 1202 PPCB"/>
    <n v="10"/>
    <m/>
    <n v="10"/>
    <n v="10"/>
    <n v="47314.2"/>
    <m/>
    <x v="3"/>
    <m/>
    <m/>
    <n v="0"/>
    <n v="0"/>
    <x v="0"/>
    <n v="473142"/>
    <n v="0"/>
    <n v="473142"/>
    <x v="0"/>
    <m/>
    <n v="473142"/>
    <m/>
    <m/>
    <m/>
    <m/>
    <m/>
    <m/>
    <m/>
    <m/>
  </r>
  <r>
    <s v="Cyronics/26-27/APRIL/41/HF RADIO"/>
    <d v="2026-04-30T00:00:00"/>
    <x v="0"/>
    <d v="2026-05-06T00:00:00"/>
    <e v="#REF!"/>
    <s v="DELIVERED"/>
    <s v="Private"/>
    <e v="#REF!"/>
    <e v="#REF!"/>
    <n v="1"/>
    <s v="JW"/>
    <s v="NEW"/>
    <s v=" ZPJ262700142"/>
    <n v="0"/>
    <n v="3"/>
    <s v="SERVICE"/>
    <n v="26200125"/>
    <s v="DOMESTIC"/>
    <s v="CYRONICS"/>
    <x v="80"/>
    <x v="0"/>
    <s v="HF PA-FEM-B2-V3 POPULATED PCB"/>
    <n v="10"/>
    <n v="10"/>
    <n v="0"/>
    <n v="0"/>
    <n v="8962.5"/>
    <m/>
    <x v="1"/>
    <d v="2026-05-09T00:00:00"/>
    <s v="ZKSID2627-0137"/>
    <n v="89625"/>
    <n v="0"/>
    <x v="419"/>
    <n v="0"/>
    <n v="0"/>
    <n v="0"/>
    <x v="1"/>
    <s v="DELIVERED"/>
    <n v="89625"/>
    <s v="LINE_01"/>
    <m/>
    <m/>
    <m/>
    <m/>
    <m/>
    <m/>
    <m/>
  </r>
  <r>
    <n v="4520491347"/>
    <d v="2026-05-04T00:00:00"/>
    <x v="1"/>
    <d v="2026-05-25T00:00:00"/>
    <e v="#REF!"/>
    <s v="DELIVERED"/>
    <s v="Private"/>
    <e v="#REF!"/>
    <e v="#REF!"/>
    <n v="3"/>
    <s v="FAB/REWORK"/>
    <s v="NEW"/>
    <s v="ZPMW262700017"/>
    <n v="1"/>
    <n v="1"/>
    <s v="ZFG00003127"/>
    <n v="26100109"/>
    <s v="EXPORT"/>
    <s v="INFINEON"/>
    <x v="29"/>
    <x v="4"/>
    <s v="BOY2 SBD BUILD [80-Pin to 48-pin BOY2 SILICON CONVERSION]"/>
    <n v="55"/>
    <n v="33"/>
    <n v="22"/>
    <n v="0"/>
    <m/>
    <n v="22"/>
    <x v="2"/>
    <d v="2026-06-08T00:00:00"/>
    <s v="ZBSIE2627-0024"/>
    <n v="0"/>
    <n v="62436"/>
    <x v="420"/>
    <n v="0"/>
    <n v="0"/>
    <n v="0"/>
    <x v="1"/>
    <s v="DELIVERED"/>
    <n v="62436"/>
    <s v="REWORK"/>
    <m/>
    <m/>
    <m/>
    <m/>
    <m/>
    <m/>
    <m/>
  </r>
  <r>
    <n v="4520491347"/>
    <d v="2026-05-04T00:00:00"/>
    <x v="1"/>
    <d v="2026-05-25T00:00:00"/>
    <e v="#REF!"/>
    <s v="DELIVERED"/>
    <s v="Private "/>
    <e v="#REF!"/>
    <e v="#REF!"/>
    <n v="3"/>
    <s v="FAB/REWORK"/>
    <s v="NEW"/>
    <s v="ZPMW262700017"/>
    <n v="1"/>
    <n v="1"/>
    <s v="ZFG00003127"/>
    <n v="26100109"/>
    <s v="EXPORT"/>
    <s v="INFINEON"/>
    <x v="29"/>
    <x v="4"/>
    <s v="BOY2 SBD BUILD [80-Pin to 48-pin BOY2 SILICON CONVERSION]"/>
    <n v="22"/>
    <n v="22"/>
    <n v="0"/>
    <n v="0"/>
    <m/>
    <n v="22"/>
    <x v="2"/>
    <d v="2026-06-08T00:00:00"/>
    <s v="ZBSIE2627-0025"/>
    <n v="0"/>
    <n v="41624"/>
    <x v="421"/>
    <n v="0"/>
    <n v="0"/>
    <n v="0"/>
    <x v="1"/>
    <s v="DELIVERED"/>
    <n v="41624"/>
    <s v="REWORK"/>
    <m/>
    <m/>
    <m/>
    <m/>
    <m/>
    <m/>
    <m/>
  </r>
  <r>
    <n v="1598"/>
    <d v="2026-05-04T00:00:00"/>
    <x v="1"/>
    <d v="2026-05-18T00:00:00"/>
    <e v="#REF!"/>
    <e v="#REF!"/>
    <s v="Private "/>
    <e v="#REF!"/>
    <e v="#REF!"/>
    <n v="2"/>
    <s v="COMP"/>
    <s v="NEW"/>
    <s v="ZPMW262700018"/>
    <n v="0"/>
    <n v="3"/>
    <m/>
    <m/>
    <s v="EXPORT"/>
    <s v="QCI"/>
    <x v="20"/>
    <x v="0"/>
    <s v="ACKU040 V2.0-ALINX SOM MODULE"/>
    <n v="20"/>
    <m/>
    <n v="20"/>
    <n v="20"/>
    <m/>
    <n v="1045.5"/>
    <x v="3"/>
    <m/>
    <m/>
    <n v="0"/>
    <n v="0"/>
    <x v="0"/>
    <n v="0"/>
    <n v="1798260"/>
    <n v="1798260"/>
    <x v="0"/>
    <m/>
    <n v="1798260"/>
    <m/>
    <m/>
    <m/>
    <m/>
    <m/>
    <m/>
    <m/>
    <m/>
  </r>
  <r>
    <n v="4800096119"/>
    <d v="2026-04-28T00:00:00"/>
    <x v="0"/>
    <d v="2026-05-13T00:00:00"/>
    <e v="#REF!"/>
    <s v="DELIVERED"/>
    <s v="Public"/>
    <e v="#REF!"/>
    <e v="#REF!"/>
    <n v="2"/>
    <s v="REWORK"/>
    <s v="NEW"/>
    <s v="ZPSU262700025"/>
    <n v="0"/>
    <n v="3"/>
    <s v="SERVICE"/>
    <n v="26100072"/>
    <s v="DOMESTIC"/>
    <s v="BEL"/>
    <x v="1"/>
    <x v="1"/>
    <s v="432841520161 IC Replacement"/>
    <n v="210"/>
    <n v="20"/>
    <n v="190"/>
    <n v="0"/>
    <n v="828"/>
    <m/>
    <x v="1"/>
    <d v="2026-05-14T00:00:00"/>
    <s v="ZBSID2627-0138"/>
    <n v="16560"/>
    <n v="0"/>
    <x v="422"/>
    <n v="0"/>
    <n v="0"/>
    <n v="0"/>
    <x v="1"/>
    <s v="DELIVERED"/>
    <n v="16560"/>
    <s v="REWORK"/>
    <s v="N/A"/>
    <m/>
    <m/>
    <m/>
    <m/>
    <m/>
    <m/>
  </r>
  <r>
    <n v="4800096119"/>
    <d v="2026-04-28T00:00:00"/>
    <x v="0"/>
    <d v="2026-05-13T00:00:00"/>
    <e v="#REF!"/>
    <s v="DELIVERED"/>
    <s v="Public"/>
    <e v="#REF!"/>
    <e v="#REF!"/>
    <n v="2"/>
    <s v="REWORK"/>
    <s v="NEW"/>
    <s v="ZPSU262700025"/>
    <n v="0"/>
    <n v="3"/>
    <s v="SERVICE"/>
    <n v="26100072"/>
    <s v="DOMESTIC"/>
    <s v="BEL"/>
    <x v="1"/>
    <x v="1"/>
    <s v="432841520161 IC Replacement"/>
    <n v="190"/>
    <n v="20"/>
    <n v="170"/>
    <n v="0"/>
    <n v="828"/>
    <m/>
    <x v="1"/>
    <d v="2026-05-26T00:00:00"/>
    <s v="ZBSID2627-0177"/>
    <n v="16560"/>
    <n v="0"/>
    <x v="422"/>
    <n v="0"/>
    <n v="0"/>
    <n v="0"/>
    <x v="1"/>
    <s v="DELIVERED"/>
    <n v="16560"/>
    <s v="REWORK"/>
    <m/>
    <m/>
    <m/>
    <m/>
    <m/>
    <m/>
    <m/>
  </r>
  <r>
    <n v="4800096119"/>
    <d v="2026-04-28T00:00:00"/>
    <x v="0"/>
    <d v="2026-05-13T00:00:00"/>
    <e v="#REF!"/>
    <s v="DELIVERED"/>
    <s v="Public"/>
    <e v="#REF!"/>
    <e v="#REF!"/>
    <n v="2"/>
    <s v="REWORK"/>
    <s v="NEW"/>
    <s v="ZPSU262700025"/>
    <n v="0"/>
    <n v="3"/>
    <s v="SERVICE"/>
    <n v="26100072"/>
    <s v="DOMESTIC"/>
    <s v="BEL"/>
    <x v="1"/>
    <x v="1"/>
    <s v="432841520161 IC Replacement"/>
    <n v="170"/>
    <n v="88"/>
    <n v="82"/>
    <n v="0"/>
    <n v="828"/>
    <m/>
    <x v="2"/>
    <d v="2026-06-11T00:00:00"/>
    <s v="ZBSID2627-0248"/>
    <n v="72864"/>
    <n v="0"/>
    <x v="423"/>
    <n v="0"/>
    <n v="0"/>
    <n v="0"/>
    <x v="1"/>
    <s v="DELIVERED"/>
    <n v="72864"/>
    <s v="REWORK"/>
    <m/>
    <m/>
    <m/>
    <m/>
    <m/>
    <m/>
    <m/>
  </r>
  <r>
    <n v="4800096119"/>
    <d v="2026-04-28T00:00:00"/>
    <x v="0"/>
    <d v="2026-05-13T00:00:00"/>
    <e v="#REF!"/>
    <e v="#REF!"/>
    <s v="Public"/>
    <e v="#REF!"/>
    <e v="#REF!"/>
    <n v="2"/>
    <s v="REWORK"/>
    <s v="NEW"/>
    <s v="ZPSU262700025"/>
    <n v="0"/>
    <n v="3"/>
    <s v="SERVICE"/>
    <n v="26100072"/>
    <s v="DOMESTIC"/>
    <s v="BEL"/>
    <x v="1"/>
    <x v="1"/>
    <s v="432841520161 IC Replacement"/>
    <n v="82"/>
    <m/>
    <n v="82"/>
    <n v="82"/>
    <n v="828"/>
    <m/>
    <x v="3"/>
    <m/>
    <m/>
    <n v="0"/>
    <n v="0"/>
    <x v="0"/>
    <n v="67896"/>
    <n v="0"/>
    <n v="67896"/>
    <x v="0"/>
    <m/>
    <n v="67896"/>
    <m/>
    <m/>
    <m/>
    <m/>
    <m/>
    <m/>
    <m/>
    <m/>
  </r>
  <r>
    <n v="4520479563"/>
    <d v="2026-05-04T00:00:00"/>
    <x v="0"/>
    <d v="2026-05-20T00:00:00"/>
    <e v="#REF!"/>
    <s v="DELIVERED"/>
    <s v="Private "/>
    <e v="#REF!"/>
    <e v="#REF!"/>
    <n v="2.4"/>
    <s v="FAB"/>
    <s v="NEW"/>
    <s v="ZPJ252601649"/>
    <n v="1"/>
    <n v="1"/>
    <s v="PCB-600-60786-01-Rev-2.0"/>
    <n v="26200189"/>
    <s v="DOMESTIC"/>
    <s v="INFINEON"/>
    <x v="10"/>
    <x v="4"/>
    <s v="PCB FABRICATION SUPPORT FOR 610-6078601_02 PSB3010_56QFN _x000a_AUTOMOTIVE M2 BOARD"/>
    <n v="320"/>
    <n v="190"/>
    <n v="130"/>
    <n v="0"/>
    <n v="208.13"/>
    <m/>
    <x v="1"/>
    <d v="2026-05-18T00:00:00"/>
    <s v="ZKSID2627-0167"/>
    <n v="39544.699999999997"/>
    <n v="0"/>
    <x v="424"/>
    <n v="0"/>
    <n v="0"/>
    <n v="0"/>
    <x v="1"/>
    <s v="DELIVERED"/>
    <n v="39544.699999999997"/>
    <s v="FAB"/>
    <m/>
    <m/>
    <m/>
    <m/>
    <m/>
    <m/>
    <m/>
  </r>
  <r>
    <n v="4520479563"/>
    <d v="2026-05-04T00:00:00"/>
    <x v="0"/>
    <d v="2026-05-20T00:00:00"/>
    <e v="#REF!"/>
    <s v="DELIVERED"/>
    <s v="Private"/>
    <e v="#REF!"/>
    <e v="#REF!"/>
    <n v="2.4"/>
    <s v="FAB"/>
    <s v="NEW"/>
    <s v="ZPJ252601649"/>
    <n v="1"/>
    <n v="1"/>
    <s v="PCB-600-60786-01-Rev-2.0"/>
    <n v="26200189"/>
    <s v="DOMESTIC"/>
    <s v="INFINEON"/>
    <x v="10"/>
    <x v="4"/>
    <s v="PCB FABRICATION SUPPORT FOR 610-6078601_02 PSB3010_56QFN _x000a_AUTOMOTIVE M2 BOARD"/>
    <n v="130"/>
    <n v="100"/>
    <n v="30"/>
    <n v="0"/>
    <n v="208.13"/>
    <m/>
    <x v="2"/>
    <d v="2026-06-01T00:00:00"/>
    <s v="ZKSID2627-0229"/>
    <n v="20813"/>
    <n v="0"/>
    <x v="425"/>
    <n v="0"/>
    <n v="0"/>
    <n v="0"/>
    <x v="1"/>
    <s v="DELIVERED"/>
    <n v="20813"/>
    <s v="FAB"/>
    <m/>
    <m/>
    <m/>
    <m/>
    <m/>
    <m/>
    <m/>
  </r>
  <r>
    <n v="4520479563"/>
    <d v="2026-05-04T00:00:00"/>
    <x v="0"/>
    <d v="2026-05-20T00:00:00"/>
    <e v="#REF!"/>
    <e v="#REF!"/>
    <s v="Private "/>
    <e v="#REF!"/>
    <e v="#REF!"/>
    <n v="2.4"/>
    <s v="FAB"/>
    <s v="NEW"/>
    <s v="ZPJ252601649"/>
    <n v="1"/>
    <n v="1"/>
    <s v="PCB-600-60786-01-Rev-2.0"/>
    <n v="26200189"/>
    <s v="DOMESTIC"/>
    <s v="INFINEON"/>
    <x v="10"/>
    <x v="4"/>
    <s v="PCB FABRICATION SUPPORT FOR 610-6078601_02 PSB3010_56QFN _x000a_AUTOMOTIVE M2 BOARD"/>
    <n v="30"/>
    <m/>
    <n v="30"/>
    <n v="30"/>
    <n v="208.13"/>
    <m/>
    <x v="3"/>
    <m/>
    <m/>
    <n v="0"/>
    <n v="0"/>
    <x v="0"/>
    <n v="6243.9"/>
    <n v="0"/>
    <n v="6243.9"/>
    <x v="0"/>
    <m/>
    <n v="6243.9"/>
    <m/>
    <m/>
    <m/>
    <m/>
    <m/>
    <m/>
    <m/>
    <m/>
  </r>
  <r>
    <n v="4520478028"/>
    <d v="2026-05-04T00:00:00"/>
    <x v="1"/>
    <d v="2026-05-20T00:00:00"/>
    <e v="#REF!"/>
    <e v="#REF!"/>
    <s v="Private "/>
    <e v="#REF!"/>
    <e v="#REF!"/>
    <n v="2.4"/>
    <s v="FAB"/>
    <s v="NEW"/>
    <s v="ZPMW262700010"/>
    <n v="1"/>
    <n v="1"/>
    <m/>
    <m/>
    <s v="EXPORT"/>
    <s v="INFINEON"/>
    <x v="29"/>
    <x v="4"/>
    <s v="PCB FABRICATION SUPPORT FOR 610-60786-01_02 PSB3010_56QFN AUTOMOTIVE M2 BOARD"/>
    <n v="730"/>
    <m/>
    <n v="730"/>
    <n v="730"/>
    <m/>
    <n v="2.3199999999999998"/>
    <x v="3"/>
    <m/>
    <m/>
    <n v="0"/>
    <n v="0"/>
    <x v="0"/>
    <n v="0"/>
    <n v="145649.60000000001"/>
    <n v="145649.60000000001"/>
    <x v="0"/>
    <m/>
    <n v="145649.60000000001"/>
    <m/>
    <m/>
    <m/>
    <m/>
    <m/>
    <m/>
    <m/>
    <m/>
  </r>
  <r>
    <n v="4000620600"/>
    <d v="2026-05-04T00:00:00"/>
    <x v="0"/>
    <d v="2026-07-27T00:00:00"/>
    <e v="#REF!"/>
    <e v="#REF!"/>
    <s v="Public"/>
    <e v="#REF!"/>
    <e v="#REF!"/>
    <n v="12"/>
    <s v="TK"/>
    <s v="NEW"/>
    <s v="ZPSU262700026"/>
    <n v="0"/>
    <n v="3"/>
    <m/>
    <m/>
    <s v="DOMESTIC"/>
    <s v="BEL"/>
    <x v="5"/>
    <x v="1"/>
    <s v="170300627872 Proxy PCB Assy 04"/>
    <n v="132"/>
    <m/>
    <n v="132"/>
    <n v="132"/>
    <n v="3968"/>
    <m/>
    <x v="3"/>
    <m/>
    <m/>
    <n v="0"/>
    <n v="0"/>
    <x v="0"/>
    <n v="523776"/>
    <n v="0"/>
    <n v="523776"/>
    <x v="0"/>
    <m/>
    <n v="523776"/>
    <m/>
    <m/>
    <m/>
    <m/>
    <m/>
    <m/>
    <m/>
    <m/>
  </r>
  <r>
    <n v="4000620330"/>
    <d v="2026-04-30T00:00:00"/>
    <x v="0"/>
    <d v="2026-09-03T00:00:00"/>
    <e v="#REF!"/>
    <e v="#REF!"/>
    <s v="Public"/>
    <e v="#REF!"/>
    <e v="#REF!"/>
    <n v="18"/>
    <s v="TK"/>
    <s v="NEW"/>
    <s v="ZPSU262700027"/>
    <n v="0"/>
    <n v="3"/>
    <m/>
    <m/>
    <s v="DOMESTIC"/>
    <s v="BEL"/>
    <x v="5"/>
    <x v="1"/>
    <s v="170300602264 FILTER BOARD ASSY 03"/>
    <n v="10"/>
    <m/>
    <n v="10"/>
    <n v="10"/>
    <n v="50000"/>
    <m/>
    <x v="3"/>
    <m/>
    <m/>
    <n v="0"/>
    <n v="0"/>
    <x v="0"/>
    <n v="500000"/>
    <n v="0"/>
    <n v="500000"/>
    <x v="0"/>
    <m/>
    <n v="500000"/>
    <m/>
    <m/>
    <m/>
    <m/>
    <m/>
    <m/>
    <m/>
    <m/>
  </r>
  <r>
    <n v="4516505026"/>
    <d v="2026-05-04T00:00:00"/>
    <x v="0"/>
    <d v="2026-05-25T00:00:00"/>
    <e v="#REF!"/>
    <e v="#REF!"/>
    <s v="Private "/>
    <e v="#REF!"/>
    <e v="#REF!"/>
    <n v="3"/>
    <s v="TK"/>
    <s v="NEW"/>
    <s v="ZPJ262700144"/>
    <n v="1"/>
    <n v="1"/>
    <m/>
    <m/>
    <s v="DOMESTIC"/>
    <s v="TI"/>
    <x v="35"/>
    <x v="4"/>
    <s v="OVEN EDGE CARD -POPULATED PRINTED CIRCUIT BOARD"/>
    <n v="3"/>
    <m/>
    <n v="3"/>
    <n v="3"/>
    <n v="141133"/>
    <m/>
    <x v="3"/>
    <m/>
    <m/>
    <n v="0"/>
    <n v="0"/>
    <x v="0"/>
    <n v="423399"/>
    <n v="0"/>
    <n v="423399"/>
    <x v="0"/>
    <m/>
    <n v="423399"/>
    <m/>
    <m/>
    <m/>
    <m/>
    <m/>
    <m/>
    <m/>
    <m/>
  </r>
  <r>
    <n v="4516505030"/>
    <d v="2026-05-04T00:00:00"/>
    <x v="0"/>
    <d v="2026-06-10T00:00:00"/>
    <e v="#REF!"/>
    <e v="#REF!"/>
    <s v="Private "/>
    <e v="#REF!"/>
    <e v="#REF!"/>
    <n v="3"/>
    <s v="TK"/>
    <s v="NEW"/>
    <s v="ZPJ262700145"/>
    <n v="1"/>
    <n v="1"/>
    <m/>
    <m/>
    <s v="DOMESTIC"/>
    <s v="TI"/>
    <x v="35"/>
    <x v="4"/>
    <s v="PARELLEL RELAY CARDS_POPULATED PCB"/>
    <n v="24"/>
    <m/>
    <n v="24"/>
    <n v="24"/>
    <n v="8462"/>
    <m/>
    <x v="3"/>
    <m/>
    <m/>
    <n v="0"/>
    <n v="0"/>
    <x v="0"/>
    <n v="203088"/>
    <n v="0"/>
    <n v="203088"/>
    <x v="0"/>
    <m/>
    <n v="203088"/>
    <m/>
    <m/>
    <m/>
    <m/>
    <m/>
    <m/>
    <m/>
    <m/>
  </r>
  <r>
    <n v="4516505034"/>
    <d v="2026-05-04T00:00:00"/>
    <x v="0"/>
    <d v="2026-06-10T00:00:00"/>
    <e v="#REF!"/>
    <s v="DELIVERED"/>
    <s v="Private"/>
    <e v="#REF!"/>
    <e v="#REF!"/>
    <n v="3"/>
    <s v="TK"/>
    <s v="NEW"/>
    <s v="ZPJ262700146"/>
    <n v="1"/>
    <n v="1"/>
    <s v="ZFG00003017"/>
    <n v="26100032"/>
    <s v="DOMESTIC"/>
    <s v="TI"/>
    <x v="35"/>
    <x v="4"/>
    <s v="SERIES RELAY CARDS _POPULATED PCB"/>
    <n v="24"/>
    <n v="24"/>
    <n v="0"/>
    <n v="0"/>
    <n v="8307"/>
    <m/>
    <x v="2"/>
    <d v="2026-06-01T00:00:00"/>
    <s v="ZBSID2627-0207"/>
    <n v="199368"/>
    <n v="0"/>
    <x v="426"/>
    <n v="0"/>
    <n v="0"/>
    <n v="0"/>
    <x v="1"/>
    <s v="DELIVERED"/>
    <n v="199368"/>
    <s v="LINE_02"/>
    <s v="YES"/>
    <m/>
    <m/>
    <m/>
    <m/>
    <m/>
    <m/>
  </r>
  <r>
    <n v="4516506264"/>
    <d v="2026-05-04T00:00:00"/>
    <x v="0"/>
    <d v="2026-06-10T00:00:00"/>
    <e v="#REF!"/>
    <s v="DELIVERED"/>
    <s v="Private "/>
    <e v="#REF!"/>
    <e v="#REF!"/>
    <n v="3"/>
    <s v="TK"/>
    <s v="NEW"/>
    <s v="ZPJ262700147"/>
    <n v="1"/>
    <n v="1"/>
    <s v="ZFG00003018"/>
    <n v="26100134"/>
    <s v="DOMESTIC"/>
    <s v="TI"/>
    <x v="35"/>
    <x v="4"/>
    <s v="PMR BOARDS_ POPULATED PCB"/>
    <n v="24"/>
    <n v="24"/>
    <n v="0"/>
    <n v="0"/>
    <n v="2232"/>
    <m/>
    <x v="1"/>
    <d v="2026-05-29T00:00:00"/>
    <s v="ZBSID2627-0193"/>
    <n v="53568"/>
    <n v="0"/>
    <x v="427"/>
    <n v="0"/>
    <n v="0"/>
    <n v="0"/>
    <x v="1"/>
    <s v="DELIVERED"/>
    <n v="53568"/>
    <s v="LINE_01"/>
    <m/>
    <m/>
    <m/>
    <m/>
    <m/>
    <m/>
    <m/>
  </r>
  <r>
    <n v="4516505037"/>
    <d v="2026-05-04T00:00:00"/>
    <x v="0"/>
    <d v="2026-06-10T00:00:00"/>
    <e v="#REF!"/>
    <e v="#REF!"/>
    <s v="Private "/>
    <e v="#REF!"/>
    <e v="#REF!"/>
    <n v="3"/>
    <s v="TK"/>
    <s v="NEW"/>
    <s v="ZPJ262700148"/>
    <n v="1"/>
    <n v="1"/>
    <m/>
    <m/>
    <s v="DOMESTIC"/>
    <s v="TI"/>
    <x v="35"/>
    <x v="4"/>
    <s v="SMU BOARDS _POPULATED PCB"/>
    <n v="10"/>
    <m/>
    <n v="10"/>
    <n v="10"/>
    <n v="17308"/>
    <m/>
    <x v="3"/>
    <m/>
    <m/>
    <n v="0"/>
    <n v="0"/>
    <x v="0"/>
    <n v="173080"/>
    <n v="0"/>
    <n v="173080"/>
    <x v="0"/>
    <m/>
    <n v="173080"/>
    <m/>
    <m/>
    <m/>
    <m/>
    <m/>
    <m/>
    <m/>
    <m/>
  </r>
  <r>
    <n v="4516505041"/>
    <d v="2026-05-04T00:00:00"/>
    <x v="0"/>
    <d v="2026-06-10T00:00:00"/>
    <e v="#REF!"/>
    <e v="#REF!"/>
    <s v="Private "/>
    <e v="#REF!"/>
    <e v="#REF!"/>
    <n v="3"/>
    <s v="TK"/>
    <s v="NEW"/>
    <s v="ZPJ262700149"/>
    <n v="1"/>
    <n v="1"/>
    <m/>
    <m/>
    <s v="DOMESTIC"/>
    <s v="TI"/>
    <x v="35"/>
    <x v="4"/>
    <s v="LOAD TRANSIENT BOARD_POPULATED PCB"/>
    <n v="8"/>
    <m/>
    <n v="8"/>
    <n v="8"/>
    <n v="15476"/>
    <m/>
    <x v="3"/>
    <m/>
    <m/>
    <n v="0"/>
    <n v="0"/>
    <x v="0"/>
    <n v="123808"/>
    <n v="0"/>
    <n v="123808"/>
    <x v="0"/>
    <m/>
    <n v="123808"/>
    <m/>
    <m/>
    <m/>
    <m/>
    <m/>
    <m/>
    <m/>
    <m/>
  </r>
  <r>
    <n v="4516505065"/>
    <d v="2026-05-04T00:00:00"/>
    <x v="0"/>
    <d v="2026-06-10T00:00:00"/>
    <e v="#REF!"/>
    <e v="#REF!"/>
    <s v="Private "/>
    <e v="#REF!"/>
    <e v="#REF!"/>
    <n v="3"/>
    <s v="TK"/>
    <s v="NEW"/>
    <s v="ZPJ262700150"/>
    <n v="1"/>
    <n v="1"/>
    <m/>
    <m/>
    <s v="DOMESTIC"/>
    <s v="TI"/>
    <x v="35"/>
    <x v="4"/>
    <s v="HIGH SIDE SHORT CIRCUIT BOARD-POPULATED PCB"/>
    <n v="6"/>
    <m/>
    <n v="6"/>
    <n v="6"/>
    <n v="12863"/>
    <m/>
    <x v="3"/>
    <m/>
    <m/>
    <n v="0"/>
    <n v="0"/>
    <x v="0"/>
    <n v="77178"/>
    <n v="0"/>
    <n v="77178"/>
    <x v="0"/>
    <m/>
    <n v="77178"/>
    <m/>
    <m/>
    <m/>
    <m/>
    <m/>
    <m/>
    <m/>
    <m/>
  </r>
  <r>
    <n v="4516505058"/>
    <d v="2026-05-04T00:00:00"/>
    <x v="0"/>
    <d v="2026-06-10T00:00:00"/>
    <e v="#REF!"/>
    <e v="#REF!"/>
    <s v="Private "/>
    <e v="#REF!"/>
    <e v="#REF!"/>
    <n v="3"/>
    <s v="TK"/>
    <s v="NEW"/>
    <s v="ZPJ262700151"/>
    <n v="1"/>
    <n v="1"/>
    <m/>
    <m/>
    <s v="DOMESTIC"/>
    <s v="TI"/>
    <x v="35"/>
    <x v="4"/>
    <s v="INDUCTIVE SHORT CIRCUIT BOARD_POPULATED PCB"/>
    <n v="18"/>
    <m/>
    <n v="18"/>
    <n v="18"/>
    <n v="4832"/>
    <m/>
    <x v="3"/>
    <m/>
    <m/>
    <n v="0"/>
    <n v="0"/>
    <x v="0"/>
    <n v="86976"/>
    <n v="0"/>
    <n v="86976"/>
    <x v="0"/>
    <m/>
    <n v="86976"/>
    <m/>
    <m/>
    <m/>
    <m/>
    <m/>
    <m/>
    <m/>
    <m/>
  </r>
  <r>
    <n v="4516506164"/>
    <d v="2026-05-04T00:00:00"/>
    <x v="0"/>
    <d v="2026-06-10T00:00:00"/>
    <e v="#REF!"/>
    <s v="DELIVERED"/>
    <s v="Private"/>
    <e v="#REF!"/>
    <e v="#REF!"/>
    <n v="3"/>
    <s v="TK"/>
    <s v="NEW"/>
    <s v="ZPJ262700152"/>
    <n v="1"/>
    <n v="1"/>
    <s v="ZFG00003023"/>
    <n v="26100143"/>
    <s v="DOMESTIC"/>
    <s v="TI"/>
    <x v="35"/>
    <x v="4"/>
    <s v="PXI FUNCTION GENERATOR SMA TO BNC BOARDS_PPCB"/>
    <n v="20"/>
    <n v="20"/>
    <n v="0"/>
    <n v="0"/>
    <n v="4985"/>
    <m/>
    <x v="2"/>
    <d v="2026-06-02T00:00:00"/>
    <s v="ZBSID2627-0209"/>
    <n v="99700"/>
    <n v="0"/>
    <x v="428"/>
    <n v="0"/>
    <n v="0"/>
    <n v="0"/>
    <x v="1"/>
    <s v="DELIVERED"/>
    <n v="99700"/>
    <s v="LINE_02"/>
    <s v="YES"/>
    <m/>
    <m/>
    <m/>
    <m/>
    <m/>
    <m/>
  </r>
  <r>
    <n v="4516505048"/>
    <d v="2026-05-04T00:00:00"/>
    <x v="0"/>
    <d v="2026-06-10T00:00:00"/>
    <e v="#REF!"/>
    <s v="DELIVERED"/>
    <s v="Private"/>
    <e v="#REF!"/>
    <e v="#REF!"/>
    <n v="3"/>
    <s v="TK"/>
    <s v="NEW"/>
    <s v="ZPJ262700153"/>
    <n v="1"/>
    <n v="1"/>
    <s v="ZFG00003024"/>
    <n v="26100144"/>
    <s v="DOMESTIC"/>
    <s v="TI"/>
    <x v="35"/>
    <x v="4"/>
    <s v="SCOPE TERMINATOR BOARD_DUT_SIDE_PPCB"/>
    <n v="40"/>
    <n v="40"/>
    <n v="0"/>
    <n v="0"/>
    <n v="2830"/>
    <m/>
    <x v="2"/>
    <d v="2026-06-02T00:00:00"/>
    <s v="ZBSID2627-0210"/>
    <n v="113200"/>
    <n v="0"/>
    <x v="429"/>
    <n v="0"/>
    <n v="0"/>
    <n v="0"/>
    <x v="1"/>
    <s v="DELIVERED"/>
    <n v="113200"/>
    <s v="LINE_02"/>
    <s v="YES"/>
    <m/>
    <m/>
    <m/>
    <m/>
    <m/>
    <m/>
  </r>
  <r>
    <n v="4516506167"/>
    <d v="2026-05-04T00:00:00"/>
    <x v="0"/>
    <d v="2026-06-10T00:00:00"/>
    <e v="#REF!"/>
    <s v="DELIVERED"/>
    <s v="Private "/>
    <e v="#REF!"/>
    <e v="#REF!"/>
    <n v="3"/>
    <s v="TK"/>
    <s v="NEW"/>
    <s v="ZPJ262700154"/>
    <n v="1"/>
    <n v="1"/>
    <s v="ZFG00003025"/>
    <n v="26100171"/>
    <s v="DOMESTIC"/>
    <s v="TI"/>
    <x v="35"/>
    <x v="4"/>
    <s v="SCOPE TERMINATOR BOARD_SCOPE_SIDE_PPCB"/>
    <n v="40"/>
    <n v="40"/>
    <n v="0"/>
    <n v="0"/>
    <n v="2544"/>
    <m/>
    <x v="2"/>
    <d v="2026-06-10T00:00:00"/>
    <s v="ZBSID2627-0241"/>
    <n v="101760"/>
    <n v="0"/>
    <x v="430"/>
    <n v="0"/>
    <n v="0"/>
    <n v="0"/>
    <x v="1"/>
    <s v="DELIVERED"/>
    <n v="101760"/>
    <s v="LINE_01"/>
    <s v="YES"/>
    <m/>
    <m/>
    <m/>
    <m/>
    <m/>
    <m/>
  </r>
  <r>
    <n v="1162600172"/>
    <d v="2026-05-04T00:00:00"/>
    <x v="0"/>
    <d v="2026-05-06T00:00:00"/>
    <e v="#REF!"/>
    <s v="DELIVERED"/>
    <s v="Private "/>
    <e v="#REF!"/>
    <e v="#REF!"/>
    <n v="0.4"/>
    <s v="REWORK"/>
    <s v="NEW"/>
    <s v="ZPJ262700163"/>
    <n v="1"/>
    <n v="1"/>
    <s v="SERVICE"/>
    <n v="26200167"/>
    <s v="DOMESTIC"/>
    <s v="TEJAS"/>
    <x v="17"/>
    <x v="6"/>
    <s v="LP-MMU  616-PCA000009#L Rev 1.5"/>
    <n v="1"/>
    <n v="1"/>
    <n v="0"/>
    <n v="0"/>
    <n v="13800"/>
    <m/>
    <x v="1"/>
    <d v="2026-05-13T00:00:00"/>
    <s v="ZKSID2627-0149"/>
    <n v="13800"/>
    <n v="0"/>
    <x v="431"/>
    <n v="0"/>
    <n v="0"/>
    <n v="0"/>
    <x v="1"/>
    <s v="DELIVERED"/>
    <n v="13800"/>
    <s v="OTHERS"/>
    <m/>
    <m/>
    <m/>
    <m/>
    <m/>
    <m/>
    <m/>
  </r>
  <r>
    <n v="1162600178"/>
    <d v="2026-05-05T00:00:00"/>
    <x v="0"/>
    <d v="2026-05-29T00:00:00"/>
    <e v="#REF!"/>
    <s v="DELIVERED"/>
    <s v="Private "/>
    <e v="#REF!"/>
    <e v="#REF!"/>
    <n v="0.4"/>
    <s v="REWORK"/>
    <s v="NEW"/>
    <s v="ZPJ262700166"/>
    <n v="1"/>
    <n v="1"/>
    <s v="SERVICE"/>
    <n v="26200164"/>
    <s v="DOMESTIC"/>
    <s v="TEJAS"/>
    <x v="17"/>
    <x v="6"/>
    <s v="141-PCA000296#L/421#E - NUTSERT VALIDATION"/>
    <n v="1"/>
    <n v="1"/>
    <n v="0"/>
    <n v="0"/>
    <n v="2500"/>
    <m/>
    <x v="1"/>
    <d v="2026-05-11T00:00:00"/>
    <s v="ZKSID2627-0144"/>
    <n v="2500"/>
    <n v="0"/>
    <x v="321"/>
    <n v="0"/>
    <n v="0"/>
    <n v="0"/>
    <x v="1"/>
    <s v="DELIVERED"/>
    <n v="2500"/>
    <s v="OTHERS"/>
    <m/>
    <m/>
    <m/>
    <m/>
    <m/>
    <m/>
    <m/>
  </r>
  <r>
    <n v="26270323"/>
    <d v="2026-05-04T00:00:00"/>
    <x v="0"/>
    <d v="2026-05-06T00:00:00"/>
    <e v="#REF!"/>
    <s v="DELIVERED"/>
    <s v="Private "/>
    <e v="#REF!"/>
    <e v="#REF!"/>
    <n v="0.4"/>
    <s v="REWORK"/>
    <s v="NEW"/>
    <s v="ZPJ262700164"/>
    <n v="0"/>
    <n v="3"/>
    <s v="SERVICE"/>
    <n v="26100090"/>
    <s v="DOMESTIC"/>
    <s v="COREEL"/>
    <x v="70"/>
    <x v="5"/>
    <s v="CT7017-BA02-05 &amp; CT7017-BA02-04"/>
    <n v="3"/>
    <n v="3"/>
    <n v="0"/>
    <n v="0"/>
    <n v="3166.67"/>
    <m/>
    <x v="1"/>
    <d v="2026-05-12T00:00:00"/>
    <s v="ZBSID2627-0135"/>
    <n v="9500.01"/>
    <n v="0"/>
    <x v="432"/>
    <n v="0"/>
    <n v="0"/>
    <n v="0"/>
    <x v="1"/>
    <s v="DELIVERED"/>
    <n v="9500.01"/>
    <s v="OTHERS"/>
    <s v="N/A"/>
    <s v="N/A"/>
    <s v="N/A"/>
    <s v="N/A"/>
    <s v="N/A"/>
    <s v="N/A"/>
    <s v="N/A"/>
  </r>
  <r>
    <s v="10L010493"/>
    <d v="2026-05-04T00:00:00"/>
    <x v="0"/>
    <d v="2026-05-06T00:00:00"/>
    <e v="#REF!"/>
    <s v="DELIVERED"/>
    <s v="Private "/>
    <e v="#REF!"/>
    <e v="#REF!"/>
    <n v="0.3"/>
    <s v="REWORK"/>
    <s v="NEW"/>
    <s v="ZPJ252601409"/>
    <n v="0"/>
    <n v="3"/>
    <m/>
    <m/>
    <s v="DOMESTIC"/>
    <s v="L&amp;T"/>
    <x v="13"/>
    <x v="1"/>
    <s v="REWORK CHARGE FOR 05 NO'S OF CONTROL BOARD FOR MCU"/>
    <n v="1"/>
    <n v="1"/>
    <n v="0"/>
    <n v="0"/>
    <n v="9600"/>
    <m/>
    <x v="1"/>
    <d v="2026-05-05T00:00:00"/>
    <s v="ZKSID2627-0125"/>
    <n v="9600"/>
    <n v="0"/>
    <x v="433"/>
    <n v="0"/>
    <n v="0"/>
    <n v="0"/>
    <x v="1"/>
    <s v="DELIVERED"/>
    <n v="9600"/>
    <s v="OTHERS"/>
    <s v="N/A"/>
    <s v="N/A"/>
    <s v="N/A"/>
    <s v="N/A"/>
    <s v="N/A"/>
    <s v="N/A"/>
    <s v="N/A"/>
  </r>
  <r>
    <s v="10L010493"/>
    <d v="2026-05-04T00:00:00"/>
    <x v="0"/>
    <d v="2026-05-06T00:00:00"/>
    <e v="#REF!"/>
    <s v="DELIVERED"/>
    <s v="Private "/>
    <e v="#REF!"/>
    <e v="#REF!"/>
    <n v="0.3"/>
    <s v="OTHERS"/>
    <s v="NEW"/>
    <s v="ZPJ252601409"/>
    <n v="0"/>
    <n v="3"/>
    <m/>
    <m/>
    <s v="DOMESTIC"/>
    <s v="L&amp;T"/>
    <x v="13"/>
    <x v="1"/>
    <s v="MINI STENCIL FOR MCU"/>
    <n v="1"/>
    <n v="1"/>
    <n v="0"/>
    <n v="0"/>
    <n v="3000"/>
    <m/>
    <x v="1"/>
    <d v="2026-05-05T00:00:00"/>
    <s v="ZKSID2627-0125"/>
    <n v="3000"/>
    <n v="0"/>
    <x v="361"/>
    <n v="0"/>
    <n v="0"/>
    <n v="0"/>
    <x v="1"/>
    <s v="DELIVERED"/>
    <n v="3000"/>
    <s v="OTHERS"/>
    <s v="N/A"/>
    <s v="N/A"/>
    <s v="N/A"/>
    <s v="N/A"/>
    <s v="N/A"/>
    <s v="N/A"/>
    <s v="N/A"/>
  </r>
  <r>
    <n v="9027000025446"/>
    <d v="2026-05-05T00:00:00"/>
    <x v="0"/>
    <d v="2026-06-07T00:00:00"/>
    <e v="#REF!"/>
    <e v="#REF!"/>
    <s v="Private"/>
    <e v="#REF!"/>
    <e v="#REF!"/>
    <n v="4"/>
    <s v="TK"/>
    <s v="NEW"/>
    <s v="ZPJ262700165"/>
    <n v="1"/>
    <n v="1"/>
    <m/>
    <m/>
    <s v="DOMESTIC"/>
    <s v="EATON"/>
    <x v="77"/>
    <x v="3"/>
    <s v="RASP PLATFORM BOARD PCBA"/>
    <n v="8"/>
    <m/>
    <n v="8"/>
    <n v="8"/>
    <n v="12107"/>
    <m/>
    <x v="3"/>
    <m/>
    <m/>
    <n v="0"/>
    <n v="0"/>
    <x v="0"/>
    <n v="96856"/>
    <n v="0"/>
    <n v="96856"/>
    <x v="0"/>
    <m/>
    <n v="96856"/>
    <m/>
    <s v="N/A"/>
    <s v="N/A"/>
    <s v="N/A"/>
    <s v="N/A"/>
    <s v="N/A"/>
    <s v="N/A"/>
    <s v="N/A"/>
  </r>
  <r>
    <n v="9027000025446"/>
    <d v="2026-05-05T00:00:00"/>
    <x v="0"/>
    <d v="2026-06-07T00:00:00"/>
    <e v="#REF!"/>
    <e v="#REF!"/>
    <s v="Private"/>
    <e v="#REF!"/>
    <e v="#REF!"/>
    <n v="4"/>
    <s v="OTHERS"/>
    <s v="NEW"/>
    <s v="ZPJ262700165"/>
    <n v="1"/>
    <n v="1"/>
    <m/>
    <m/>
    <s v="DOMESTIC"/>
    <s v="EATON"/>
    <x v="77"/>
    <x v="3"/>
    <s v="NRE CHARGES FOR RASP PLATFORM BOARD"/>
    <n v="1"/>
    <m/>
    <n v="1"/>
    <n v="1"/>
    <n v="15800"/>
    <m/>
    <x v="3"/>
    <m/>
    <m/>
    <n v="0"/>
    <n v="0"/>
    <x v="0"/>
    <n v="15800"/>
    <n v="0"/>
    <n v="15800"/>
    <x v="0"/>
    <m/>
    <n v="15800"/>
    <s v="OTHERS"/>
    <s v="N/A"/>
    <s v="N/A"/>
    <s v="N/A"/>
    <s v="N/A"/>
    <s v="N/A"/>
    <s v="N/A"/>
    <s v="N/A"/>
  </r>
  <r>
    <n v="1595"/>
    <d v="2026-05-05T00:00:00"/>
    <x v="1"/>
    <d v="2026-06-09T00:00:00"/>
    <e v="#REF!"/>
    <e v="#REF!"/>
    <s v="Private "/>
    <e v="#REF!"/>
    <e v="#REF!"/>
    <n v="5"/>
    <s v="TK"/>
    <s v="NEW"/>
    <s v="ZPMW262700019"/>
    <n v="0"/>
    <n v="3"/>
    <m/>
    <m/>
    <s v="EXPORT"/>
    <s v="QCI"/>
    <x v="20"/>
    <x v="0"/>
    <s v="BUMBLEBEE PCBA-POPULATED PRINTED CIRCUIT BOARD"/>
    <n v="10"/>
    <m/>
    <n v="10"/>
    <n v="10"/>
    <m/>
    <n v="1495.7"/>
    <x v="3"/>
    <m/>
    <m/>
    <n v="0"/>
    <n v="0"/>
    <x v="0"/>
    <n v="0"/>
    <n v="1286302"/>
    <n v="1286302"/>
    <x v="0"/>
    <m/>
    <n v="1286302"/>
    <s v="OTHERS"/>
    <s v="N/A"/>
    <s v="N/A"/>
    <s v="N/A"/>
    <s v="N/A"/>
    <s v="N/A"/>
    <s v="N/A"/>
    <s v="N/A"/>
  </r>
  <r>
    <n v="1595"/>
    <d v="2026-05-05T00:00:00"/>
    <x v="1"/>
    <d v="2026-06-09T00:00:00"/>
    <e v="#REF!"/>
    <e v="#REF!"/>
    <s v="Private "/>
    <e v="#REF!"/>
    <e v="#REF!"/>
    <n v="5"/>
    <s v="OTHERS"/>
    <s v="NEW"/>
    <s v="ZPMW262700019"/>
    <n v="0"/>
    <n v="3"/>
    <m/>
    <m/>
    <s v="EXPORT"/>
    <s v="QCI"/>
    <x v="20"/>
    <x v="0"/>
    <s v="NRE CHARGES"/>
    <n v="1"/>
    <m/>
    <n v="1"/>
    <n v="1"/>
    <m/>
    <n v="407"/>
    <x v="3"/>
    <m/>
    <m/>
    <n v="0"/>
    <n v="0"/>
    <x v="0"/>
    <n v="0"/>
    <n v="35002"/>
    <n v="35002"/>
    <x v="0"/>
    <m/>
    <n v="35002"/>
    <s v="OTHERS"/>
    <s v="N/A"/>
    <s v="N/A"/>
    <s v="N/A"/>
    <s v="N/A"/>
    <s v="N/A"/>
    <s v="N/A"/>
    <s v="N/A"/>
  </r>
  <r>
    <n v="2735974170"/>
    <d v="2026-05-05T00:00:00"/>
    <x v="0"/>
    <d v="2026-05-07T00:00:00"/>
    <e v="#REF!"/>
    <e v="#REF!"/>
    <s v="Private "/>
    <e v="#REF!"/>
    <e v="#REF!"/>
    <n v="0.4"/>
    <s v="REWORK"/>
    <s v="NEW"/>
    <s v="ZPJ262700172"/>
    <n v="0"/>
    <n v="3"/>
    <m/>
    <m/>
    <s v="DOMESTIC"/>
    <s v="TE"/>
    <x v="28"/>
    <x v="0"/>
    <s v="REWORK SUPPORT FOR 2.2-18GHZ RFOF"/>
    <n v="2"/>
    <m/>
    <n v="2"/>
    <n v="2"/>
    <n v="8030"/>
    <m/>
    <x v="3"/>
    <m/>
    <m/>
    <n v="0"/>
    <n v="0"/>
    <x v="0"/>
    <n v="16060"/>
    <n v="0"/>
    <n v="16060"/>
    <x v="0"/>
    <m/>
    <n v="16060"/>
    <s v="REWORK"/>
    <s v="N/A"/>
    <s v="N/A"/>
    <s v="N/A"/>
    <s v="N/A"/>
    <s v="N/A"/>
    <s v="N/A"/>
    <s v="N/A"/>
  </r>
  <r>
    <n v="2735521015"/>
    <d v="2026-05-05T00:00:00"/>
    <x v="0"/>
    <d v="2026-05-07T00:00:00"/>
    <e v="#REF!"/>
    <s v="DELIVERED"/>
    <s v="Private "/>
    <e v="#REF!"/>
    <e v="#REF!"/>
    <n v="0.4"/>
    <s v="REWORK"/>
    <s v="NEW"/>
    <s v="ZPJ262700171"/>
    <n v="0"/>
    <n v="3"/>
    <s v="SERVICE"/>
    <n v="26200165"/>
    <s v="DOMESTIC"/>
    <s v="TE"/>
    <x v="28"/>
    <x v="0"/>
    <s v="REWORK SUPPORT FOR PCB REFLOW"/>
    <n v="10"/>
    <n v="10"/>
    <n v="0"/>
    <n v="0"/>
    <n v="3070"/>
    <m/>
    <x v="1"/>
    <d v="2026-05-12T00:00:00"/>
    <s v="ZKSID2627-0145"/>
    <n v="30700"/>
    <n v="0"/>
    <x v="434"/>
    <n v="0"/>
    <n v="0"/>
    <n v="0"/>
    <x v="1"/>
    <s v="DELIVERED"/>
    <n v="30700"/>
    <s v="OTHERS"/>
    <s v="N/A"/>
    <s v="N/A"/>
    <s v="N/A"/>
    <s v="N/A"/>
    <s v="N/A"/>
    <s v="N/A"/>
    <s v="N/A"/>
  </r>
  <r>
    <s v="PO26000305"/>
    <d v="2026-05-06T00:00:00"/>
    <x v="8"/>
    <d v="2026-06-03T00:00:00"/>
    <e v="#REF!"/>
    <e v="#REF!"/>
    <s v="Private "/>
    <e v="#REF!"/>
    <e v="#REF!"/>
    <n v="4"/>
    <s v="TK"/>
    <s v="NEW"/>
    <s v="ZPMW262700020"/>
    <n v="0"/>
    <n v="3"/>
    <m/>
    <m/>
    <s v="EXPORT"/>
    <s v="IAI"/>
    <x v="97"/>
    <x v="7"/>
    <s v="TP CARD-POPULATED PRINTED CIRCUIT BOARD"/>
    <n v="5"/>
    <m/>
    <n v="5"/>
    <n v="5"/>
    <m/>
    <n v="1024.5999999999999"/>
    <x v="3"/>
    <m/>
    <m/>
    <n v="0"/>
    <n v="0"/>
    <x v="0"/>
    <n v="0"/>
    <n v="440578"/>
    <n v="440578"/>
    <x v="0"/>
    <m/>
    <n v="440578"/>
    <m/>
    <m/>
    <m/>
    <m/>
    <m/>
    <m/>
    <m/>
    <m/>
  </r>
  <r>
    <n v="1388701"/>
    <d v="2026-05-06T00:00:00"/>
    <x v="0"/>
    <d v="2026-06-24T00:00:00"/>
    <e v="#REF!"/>
    <e v="#REF!"/>
    <s v="Private "/>
    <e v="#REF!"/>
    <e v="#REF!"/>
    <n v="7"/>
    <s v="TK"/>
    <s v="NEW"/>
    <s v="ZPJ262700174"/>
    <n v="0"/>
    <n v="3"/>
    <m/>
    <m/>
    <s v="DOMESTIC"/>
    <s v="FLOWSERVE"/>
    <x v="95"/>
    <x v="0"/>
    <s v="ANALOG _OPTION_BOARD_STM32_FLS-G TEC-PROTO-1-REV1-PCBA"/>
    <n v="5"/>
    <m/>
    <n v="5"/>
    <n v="5"/>
    <n v="26159.4"/>
    <m/>
    <x v="3"/>
    <m/>
    <m/>
    <n v="0"/>
    <n v="0"/>
    <x v="0"/>
    <n v="130797"/>
    <n v="0"/>
    <n v="130797"/>
    <x v="0"/>
    <m/>
    <n v="130797"/>
    <m/>
    <m/>
    <m/>
    <m/>
    <m/>
    <m/>
    <m/>
    <m/>
  </r>
  <r>
    <s v="NTC00DAC"/>
    <d v="2026-05-06T00:00:00"/>
    <x v="0"/>
    <d v="2026-06-03T00:00:00"/>
    <e v="#REF!"/>
    <s v="DELIVERED"/>
    <s v="Private"/>
    <e v="#REF!"/>
    <e v="#REF!"/>
    <n v="4"/>
    <s v="COMP/BB"/>
    <s v="NEW"/>
    <s v="ZPJ262700175"/>
    <n v="0"/>
    <n v="3"/>
    <s v="ZFG00003045"/>
    <n v="26200230"/>
    <s v="DOMESTIC"/>
    <s v="VISTEON"/>
    <x v="74"/>
    <x v="3"/>
    <s v="EMC TEST BOX"/>
    <n v="3"/>
    <n v="3"/>
    <n v="0"/>
    <n v="0"/>
    <n v="16950"/>
    <m/>
    <x v="1"/>
    <d v="2026-05-26T00:00:00"/>
    <s v="ZKSID2627-0202"/>
    <n v="50850"/>
    <n v="0"/>
    <x v="435"/>
    <n v="0"/>
    <n v="0"/>
    <n v="0"/>
    <x v="1"/>
    <s v="DELIVERED"/>
    <n v="50850"/>
    <s v="CH"/>
    <m/>
    <m/>
    <m/>
    <m/>
    <m/>
    <m/>
    <m/>
  </r>
  <r>
    <s v="NTC00DAC"/>
    <d v="2026-05-06T00:00:00"/>
    <x v="0"/>
    <d v="2026-06-03T00:00:00"/>
    <e v="#REF!"/>
    <s v="DELIVERED"/>
    <s v="Private"/>
    <e v="#REF!"/>
    <e v="#REF!"/>
    <n v="4"/>
    <s v="OTHERS"/>
    <s v="NEW"/>
    <s v="ZPJ262700175"/>
    <n v="0"/>
    <n v="3"/>
    <s v="SERVICE"/>
    <n v="26200230"/>
    <s v="DOMESTIC"/>
    <s v="VISTEON"/>
    <x v="74"/>
    <x v="3"/>
    <s v="EMC TESTBOX - SHIPMENT CHARGE"/>
    <n v="1"/>
    <n v="1"/>
    <n v="0"/>
    <n v="0"/>
    <n v="3000"/>
    <m/>
    <x v="1"/>
    <d v="2026-05-26T00:00:00"/>
    <s v="ZKSID2627-0202"/>
    <n v="3000"/>
    <n v="0"/>
    <x v="361"/>
    <n v="0"/>
    <n v="0"/>
    <n v="0"/>
    <x v="1"/>
    <s v="DELIVERED"/>
    <n v="3000"/>
    <s v="OTHERS"/>
    <m/>
    <m/>
    <m/>
    <m/>
    <m/>
    <m/>
    <m/>
  </r>
  <r>
    <n v="4516512824"/>
    <d v="2026-05-06T00:00:00"/>
    <x v="0"/>
    <d v="2026-05-25T00:00:00"/>
    <e v="#REF!"/>
    <s v="DELIVERED"/>
    <s v="Private "/>
    <e v="#REF!"/>
    <e v="#REF!"/>
    <n v="3"/>
    <s v="TK"/>
    <s v="NEW"/>
    <s v="ZPJ262700179"/>
    <n v="1"/>
    <n v="1"/>
    <s v="ZFG00003029"/>
    <n v="26100096"/>
    <s v="DOMESTIC"/>
    <s v="TI"/>
    <x v="35"/>
    <x v="4"/>
    <s v="PARAM_FuSa_12sxxF_DPI_PCBA"/>
    <n v="3"/>
    <n v="3"/>
    <n v="0"/>
    <n v="0"/>
    <n v="56579"/>
    <m/>
    <x v="1"/>
    <d v="2026-05-29T00:00:00"/>
    <s v="ZBSID2627-0189"/>
    <n v="169737"/>
    <n v="0"/>
    <x v="436"/>
    <n v="0"/>
    <n v="0"/>
    <n v="0"/>
    <x v="1"/>
    <s v="DELIVERED"/>
    <n v="169737"/>
    <s v="LINE_01"/>
    <m/>
    <m/>
    <m/>
    <m/>
    <m/>
    <m/>
    <m/>
  </r>
  <r>
    <n v="52088214"/>
    <d v="2026-05-06T00:00:00"/>
    <x v="0"/>
    <d v="2026-05-27T00:00:00"/>
    <e v="#REF!"/>
    <s v="DELIVERED"/>
    <s v="Private "/>
    <e v="#REF!"/>
    <e v="#REF!"/>
    <n v="5"/>
    <s v="TK"/>
    <s v="NEW"/>
    <s v="ZPJ262700176"/>
    <n v="0"/>
    <n v="3"/>
    <s v="ZFG00003115"/>
    <n v="26100186"/>
    <s v="DOMESTIC"/>
    <s v="SCHAEFFLER"/>
    <x v="84"/>
    <x v="3"/>
    <s v="HEPP POWER BOARD-COMP PROCUREMENT"/>
    <n v="200"/>
    <n v="30"/>
    <n v="170"/>
    <n v="0"/>
    <n v="9154.94"/>
    <m/>
    <x v="2"/>
    <d v="2026-06-11T00:00:00"/>
    <s v="ZBSID2627-0250"/>
    <n v="274648.2"/>
    <n v="0"/>
    <x v="437"/>
    <n v="0"/>
    <n v="0"/>
    <n v="0"/>
    <x v="1"/>
    <s v="DELIVERED"/>
    <n v="274648.2"/>
    <s v="LINE_02"/>
    <s v="YES"/>
    <m/>
    <m/>
    <m/>
    <m/>
    <m/>
    <m/>
  </r>
  <r>
    <n v="52088214"/>
    <d v="2026-05-06T00:00:00"/>
    <x v="0"/>
    <d v="2026-05-27T00:00:00"/>
    <e v="#REF!"/>
    <e v="#REF!"/>
    <s v="Private "/>
    <e v="#REF!"/>
    <e v="#REF!"/>
    <n v="5"/>
    <s v="TK"/>
    <s v="NEW"/>
    <s v="ZPJ262700176"/>
    <n v="0"/>
    <n v="3"/>
    <s v="ZFG00003115"/>
    <n v="26100186"/>
    <s v="DOMESTIC"/>
    <s v="SCHAEFFLER"/>
    <x v="84"/>
    <x v="3"/>
    <s v="HEPP POWER BOARD-COMP PROCUREMENT"/>
    <n v="170"/>
    <m/>
    <n v="170"/>
    <n v="170"/>
    <n v="9154.94"/>
    <m/>
    <x v="3"/>
    <m/>
    <m/>
    <n v="0"/>
    <n v="0"/>
    <x v="0"/>
    <n v="1556339.8"/>
    <n v="0"/>
    <n v="1556339.8"/>
    <x v="2"/>
    <s v="PTH-inprocess"/>
    <n v="1556339.8"/>
    <s v="LINE_02"/>
    <s v="YES"/>
    <m/>
    <m/>
    <m/>
    <m/>
    <m/>
    <m/>
  </r>
  <r>
    <n v="52088214"/>
    <d v="2026-05-06T00:00:00"/>
    <x v="0"/>
    <d v="2026-05-27T00:00:00"/>
    <e v="#REF!"/>
    <s v="DELIVERED"/>
    <s v="Private "/>
    <e v="#REF!"/>
    <e v="#REF!"/>
    <n v="5"/>
    <s v="TK"/>
    <s v="NEW"/>
    <s v="ZPJ262700177 "/>
    <n v="0"/>
    <n v="3"/>
    <s v="ZFG00003116"/>
    <n v="26100186"/>
    <s v="DOMESTIC"/>
    <s v="SCHAEFFLER"/>
    <x v="84"/>
    <x v="3"/>
    <s v="IHEPP CONTROL BOARD-COMP PROCUREMENT"/>
    <n v="200"/>
    <n v="30"/>
    <n v="170"/>
    <n v="0"/>
    <n v="9789.7000000000007"/>
    <m/>
    <x v="2"/>
    <d v="2026-06-11T00:00:00"/>
    <s v="ZBSID2627-0250"/>
    <n v="293691"/>
    <n v="0"/>
    <x v="438"/>
    <n v="0"/>
    <n v="0"/>
    <n v="0"/>
    <x v="1"/>
    <s v="DELIVERED"/>
    <n v="293691"/>
    <s v="LINE_02"/>
    <s v="YES"/>
    <m/>
    <m/>
    <m/>
    <m/>
    <m/>
    <m/>
  </r>
  <r>
    <n v="52088214"/>
    <d v="2026-05-06T00:00:00"/>
    <x v="0"/>
    <d v="2026-05-27T00:00:00"/>
    <e v="#REF!"/>
    <e v="#REF!"/>
    <s v="Private "/>
    <e v="#REF!"/>
    <e v="#REF!"/>
    <n v="5"/>
    <s v="TK"/>
    <s v="NEW"/>
    <s v="ZPJ262700177 "/>
    <n v="0"/>
    <n v="3"/>
    <s v="ZFG00003116"/>
    <n v="26100186"/>
    <s v="DOMESTIC"/>
    <s v="SCHAEFFLER"/>
    <x v="84"/>
    <x v="3"/>
    <s v="IHEPP CONTROL BOARD-COMP PROCUREMENT"/>
    <n v="170"/>
    <m/>
    <n v="170"/>
    <n v="170"/>
    <n v="9789.7000000000007"/>
    <m/>
    <x v="3"/>
    <m/>
    <m/>
    <n v="0"/>
    <n v="0"/>
    <x v="0"/>
    <n v="1664249.0000000002"/>
    <n v="0"/>
    <n v="1664249.0000000002"/>
    <x v="2"/>
    <s v="PTH-inprocess"/>
    <n v="1664249.0000000002"/>
    <s v="LINE_02"/>
    <s v="YES"/>
    <m/>
    <m/>
    <m/>
    <m/>
    <m/>
    <m/>
  </r>
  <r>
    <n v="52088214"/>
    <d v="2026-05-06T00:00:00"/>
    <x v="0"/>
    <d v="2026-05-27T00:00:00"/>
    <e v="#REF!"/>
    <s v="DELIVERED"/>
    <s v="Private "/>
    <e v="#REF!"/>
    <e v="#REF!"/>
    <n v="5"/>
    <s v="TK"/>
    <s v="NEW"/>
    <s v="ZPJ262700178 "/>
    <n v="0"/>
    <n v="3"/>
    <s v="ZPJ262700178"/>
    <n v="26100186"/>
    <s v="DOMESTIC"/>
    <s v="SCHAEFFLER"/>
    <x v="84"/>
    <x v="3"/>
    <s v="IHEPP FILTER BOARD-COMP PROCUREMENT"/>
    <n v="180"/>
    <n v="30"/>
    <n v="150"/>
    <n v="0"/>
    <n v="2552.63"/>
    <m/>
    <x v="2"/>
    <d v="2026-06-11T00:00:00"/>
    <s v="ZBSID2627-0250"/>
    <n v="76578.900000000009"/>
    <n v="0"/>
    <x v="439"/>
    <n v="0"/>
    <n v="0"/>
    <n v="0"/>
    <x v="1"/>
    <s v="DELIVERED"/>
    <n v="76578.900000000009"/>
    <s v="LINE_02"/>
    <s v="YES"/>
    <m/>
    <m/>
    <m/>
    <m/>
    <m/>
    <m/>
  </r>
  <r>
    <n v="52088214"/>
    <d v="2026-05-06T00:00:00"/>
    <x v="0"/>
    <d v="2026-05-27T00:00:00"/>
    <e v="#REF!"/>
    <e v="#REF!"/>
    <s v="Private "/>
    <e v="#REF!"/>
    <e v="#REF!"/>
    <n v="5"/>
    <s v="TK"/>
    <s v="NEW"/>
    <s v="ZPJ262700178 "/>
    <n v="0"/>
    <n v="3"/>
    <s v="ZPJ262700178"/>
    <n v="26100186"/>
    <s v="DOMESTIC"/>
    <s v="SCHAEFFLER"/>
    <x v="84"/>
    <x v="3"/>
    <s v="IHEPP FILTER BOARD-COMP PROCUREMENT"/>
    <n v="150"/>
    <m/>
    <n v="150"/>
    <n v="150"/>
    <n v="2552.63"/>
    <m/>
    <x v="3"/>
    <m/>
    <m/>
    <n v="0"/>
    <n v="0"/>
    <x v="0"/>
    <n v="382894.5"/>
    <n v="0"/>
    <n v="382894.5"/>
    <x v="2"/>
    <s v="PTH-inprocess"/>
    <n v="382894.5"/>
    <s v="LINE_02"/>
    <s v="YES"/>
    <m/>
    <m/>
    <m/>
    <m/>
    <m/>
    <m/>
  </r>
  <r>
    <s v="ZKSQ2526-1002"/>
    <d v="2026-05-06T00:00:00"/>
    <x v="0"/>
    <d v="2026-06-30T00:00:00"/>
    <e v="#REF!"/>
    <s v="DELIVERED"/>
    <s v="Private "/>
    <e v="#REF!"/>
    <e v="#REF!"/>
    <n v="7.9"/>
    <s v="OTHERS"/>
    <s v="NEW"/>
    <s v="ZPJ24251105"/>
    <n v="0"/>
    <n v="3"/>
    <s v="SERVICE"/>
    <n v="26200146"/>
    <s v="DOMESTIC"/>
    <s v="INDIAVP"/>
    <x v="98"/>
    <x v="4"/>
    <s v="IVP WARE HOUSE MAINTAINING SUPPORT-April-2026"/>
    <n v="1"/>
    <n v="1"/>
    <n v="0"/>
    <n v="0"/>
    <n v="83776"/>
    <m/>
    <x v="1"/>
    <d v="2026-05-06T00:00:00"/>
    <s v="ZKSID2627-0129"/>
    <n v="83776"/>
    <n v="0"/>
    <x v="440"/>
    <n v="0"/>
    <n v="0"/>
    <n v="0"/>
    <x v="1"/>
    <s v="DELIVERED"/>
    <n v="83776"/>
    <s v="OTHERS"/>
    <m/>
    <m/>
    <m/>
    <m/>
    <m/>
    <m/>
    <m/>
  </r>
  <r>
    <s v="ZKSQ2526-1002"/>
    <d v="2026-05-06T00:00:00"/>
    <x v="0"/>
    <d v="2026-06-30T00:00:00"/>
    <e v="#REF!"/>
    <s v="DELIVERED"/>
    <s v="Private "/>
    <e v="#REF!"/>
    <e v="#REF!"/>
    <n v="7.9"/>
    <s v="OTHERS"/>
    <s v="NEW"/>
    <s v="ZPJ24251105"/>
    <n v="0"/>
    <n v="3"/>
    <s v="SERVICE"/>
    <n v="26200146"/>
    <s v="DOMESTIC"/>
    <s v="INDIAVP"/>
    <x v="98"/>
    <x v="4"/>
    <s v="IVP WARE HOUSE MAINTAINING SUPPORT-May-2026"/>
    <n v="1"/>
    <n v="1"/>
    <n v="0"/>
    <n v="0"/>
    <n v="83776"/>
    <m/>
    <x v="1"/>
    <d v="2026-05-31T00:00:00"/>
    <s v="ZKSID2627-0225"/>
    <n v="83776"/>
    <n v="0"/>
    <x v="440"/>
    <n v="0"/>
    <n v="0"/>
    <n v="0"/>
    <x v="1"/>
    <s v="DELIVERED"/>
    <n v="83776"/>
    <s v="OTHERS"/>
    <m/>
    <m/>
    <m/>
    <m/>
    <m/>
    <m/>
    <m/>
  </r>
  <r>
    <s v="ZKSQ2526-1002"/>
    <d v="2026-05-06T00:00:00"/>
    <x v="0"/>
    <d v="2026-06-30T00:00:00"/>
    <e v="#REF!"/>
    <s v="DELIVERED"/>
    <s v="Private "/>
    <e v="#REF!"/>
    <e v="#REF!"/>
    <n v="7.9"/>
    <s v="OTHERS"/>
    <s v="NEW"/>
    <s v="ZPJ24251105"/>
    <n v="0"/>
    <n v="3"/>
    <s v="SERVICE"/>
    <n v="26200148"/>
    <s v="DOMESTIC"/>
    <s v="INDIAVP"/>
    <x v="98"/>
    <x v="4"/>
    <s v="IVP WH INWARD AND OUTWARD-(MONTH OF APRIL-2026"/>
    <n v="1"/>
    <n v="1"/>
    <n v="0"/>
    <n v="0"/>
    <n v="7203"/>
    <m/>
    <x v="1"/>
    <d v="2026-05-06T00:00:00"/>
    <s v="ZKSID2627-0130"/>
    <n v="7203"/>
    <n v="0"/>
    <x v="441"/>
    <n v="0"/>
    <n v="0"/>
    <n v="0"/>
    <x v="1"/>
    <s v="DELIVERED"/>
    <n v="7203"/>
    <s v="OTHERS"/>
    <m/>
    <m/>
    <m/>
    <m/>
    <m/>
    <m/>
    <m/>
  </r>
  <r>
    <s v="ZKSQ2526-1002"/>
    <d v="2026-05-06T00:00:00"/>
    <x v="0"/>
    <d v="2026-06-30T00:00:00"/>
    <e v="#REF!"/>
    <s v="DELIVERED"/>
    <s v="Private "/>
    <e v="#REF!"/>
    <e v="#REF!"/>
    <n v="7.9"/>
    <s v="OTHERS"/>
    <s v="NEW"/>
    <s v="ZPJ24251105"/>
    <n v="0"/>
    <n v="3"/>
    <s v="SERVICE"/>
    <n v="26200148"/>
    <s v="DOMESTIC"/>
    <s v="INDIAVP"/>
    <x v="98"/>
    <x v="4"/>
    <s v="IVP WH INWARD AND OUTWARD-(MONTH OF MAY-2026)"/>
    <n v="1"/>
    <n v="1"/>
    <n v="0"/>
    <n v="0"/>
    <n v="24516"/>
    <m/>
    <x v="1"/>
    <d v="2026-05-31T00:00:00"/>
    <s v="ZKSID2627-0226"/>
    <n v="24516"/>
    <n v="0"/>
    <x v="442"/>
    <n v="0"/>
    <n v="0"/>
    <n v="0"/>
    <x v="1"/>
    <s v="DELIVERED"/>
    <n v="24516"/>
    <s v="OTHERS"/>
    <m/>
    <m/>
    <m/>
    <m/>
    <m/>
    <m/>
    <m/>
  </r>
  <r>
    <n v="4300036449"/>
    <d v="2026-05-06T00:00:00"/>
    <x v="0"/>
    <d v="2027-01-27T00:00:00"/>
    <e v="#REF!"/>
    <e v="#REF!"/>
    <s v="Public"/>
    <e v="#REF!"/>
    <e v="#REF!"/>
    <n v="38"/>
    <s v="COMP/ASSY"/>
    <s v="NEW"/>
    <s v="ZPSU262700028"/>
    <n v="0"/>
    <n v="3"/>
    <m/>
    <m/>
    <s v="DOMESTIC"/>
    <s v="BEL"/>
    <x v="8"/>
    <x v="1"/>
    <s v="112365336410 DIR RX &amp; SP PCB # 2D AMDR"/>
    <n v="16"/>
    <m/>
    <n v="16"/>
    <n v="16"/>
    <n v="867537"/>
    <m/>
    <x v="0"/>
    <m/>
    <m/>
    <n v="0"/>
    <n v="0"/>
    <x v="0"/>
    <n v="13880592"/>
    <n v="0"/>
    <n v="13880592"/>
    <x v="0"/>
    <m/>
    <n v="13880592"/>
    <m/>
    <m/>
    <m/>
    <m/>
    <m/>
    <m/>
    <m/>
    <m/>
  </r>
  <r>
    <s v="PO2025042401"/>
    <m/>
    <x v="9"/>
    <d v="2025-07-08T00:00:00"/>
    <e v="#REF!"/>
    <s v="DELIVERED"/>
    <s v="Private"/>
    <e v="#REF!"/>
    <e v="#REF!"/>
    <n v="2"/>
    <s v="OTHERS"/>
    <s v="NEW"/>
    <s v="ZPMW24250115"/>
    <n v="0"/>
    <n v="3"/>
    <s v="SERVICE"/>
    <n v="26200154"/>
    <s v="EXPORT"/>
    <s v="MAGNUS"/>
    <x v="99"/>
    <x v="0"/>
    <s v="MAGNUS MONITOR CONDUCTIVITY - DELTA CHARGE"/>
    <n v="1"/>
    <n v="1"/>
    <n v="0"/>
    <n v="0"/>
    <m/>
    <n v="120"/>
    <x v="1"/>
    <d v="2026-05-07T00:00:00"/>
    <s v="ZKSIE2627-0007"/>
    <n v="0"/>
    <n v="10320"/>
    <x v="443"/>
    <n v="0"/>
    <n v="0"/>
    <n v="0"/>
    <x v="1"/>
    <s v="DELIVERED"/>
    <n v="10320"/>
    <s v="OTHERS"/>
    <m/>
    <m/>
    <m/>
    <m/>
    <m/>
    <m/>
    <m/>
  </r>
  <r>
    <n v="4500000116"/>
    <d v="2026-05-07T00:00:00"/>
    <x v="0"/>
    <d v="2026-05-14T00:00:00"/>
    <e v="#REF!"/>
    <e v="#REF!"/>
    <s v="Private"/>
    <e v="#REF!"/>
    <e v="#REF!"/>
    <n v="5"/>
    <s v="TK"/>
    <s v="NEW"/>
    <s v="ZPJ262700182"/>
    <n v="0"/>
    <n v="3"/>
    <m/>
    <m/>
    <s v="DOMESTIC"/>
    <s v="JAGUAR"/>
    <x v="73"/>
    <x v="3"/>
    <s v="JLR001110_B0-B.0.3 (A2B) POPULATED PCB"/>
    <n v="3"/>
    <m/>
    <n v="3"/>
    <n v="3"/>
    <n v="64778"/>
    <m/>
    <x v="3"/>
    <m/>
    <m/>
    <n v="0"/>
    <n v="0"/>
    <x v="0"/>
    <n v="194334"/>
    <n v="0"/>
    <n v="194334"/>
    <x v="0"/>
    <m/>
    <n v="194334"/>
    <m/>
    <m/>
    <m/>
    <m/>
    <m/>
    <m/>
    <m/>
    <m/>
  </r>
  <r>
    <n v="4500000116"/>
    <d v="2026-05-07T00:00:00"/>
    <x v="0"/>
    <d v="2026-05-14T00:00:00"/>
    <e v="#REF!"/>
    <e v="#REF!"/>
    <s v="Private"/>
    <e v="#REF!"/>
    <e v="#REF!"/>
    <n v="5"/>
    <s v="TK"/>
    <s v="NEW"/>
    <s v="ZPJ262700183"/>
    <n v="0"/>
    <n v="3"/>
    <m/>
    <m/>
    <s v="DOMESTIC"/>
    <s v="JAGUAR"/>
    <x v="73"/>
    <x v="3"/>
    <s v="JLR001108_B0-B.0.3 (Analog) POPULATED PCB"/>
    <n v="13"/>
    <m/>
    <n v="13"/>
    <n v="13"/>
    <n v="54636.08"/>
    <m/>
    <x v="3"/>
    <m/>
    <m/>
    <n v="0"/>
    <n v="0"/>
    <x v="0"/>
    <n v="710269.04"/>
    <n v="0"/>
    <n v="710269.04"/>
    <x v="0"/>
    <m/>
    <n v="710269.04"/>
    <m/>
    <m/>
    <m/>
    <m/>
    <m/>
    <m/>
    <m/>
    <m/>
  </r>
  <r>
    <s v="CH-2605/0115"/>
    <d v="2026-05-08T00:00:00"/>
    <x v="0"/>
    <d v="2026-05-22T00:00:00"/>
    <e v="#REF!"/>
    <s v="DELIVERED"/>
    <s v="Private"/>
    <e v="#REF!"/>
    <e v="#REF!"/>
    <n v="2"/>
    <s v="JW"/>
    <s v="REPEAT"/>
    <s v="ZPJ262700168"/>
    <n v="0"/>
    <n v="3"/>
    <s v="SERVICE"/>
    <n v="26200233"/>
    <s v="DOMESTIC"/>
    <s v="CHARA"/>
    <x v="81"/>
    <x v="0"/>
    <s v="PCB ASSEMBLY SUPPORT FOR  TT-INV-1.0-01 – 60 V"/>
    <n v="200"/>
    <n v="200"/>
    <n v="0"/>
    <n v="0"/>
    <n v="836"/>
    <m/>
    <x v="1"/>
    <d v="2026-05-31T00:00:00"/>
    <s v="ZKSID2627-0223"/>
    <n v="167200"/>
    <n v="0"/>
    <x v="320"/>
    <n v="0"/>
    <n v="0"/>
    <n v="0"/>
    <x v="1"/>
    <s v="DELIVERED"/>
    <n v="167200"/>
    <s v="LINE_02"/>
    <s v="YES"/>
    <m/>
    <m/>
    <m/>
    <m/>
    <m/>
    <m/>
  </r>
  <r>
    <s v="CH-2605/0115"/>
    <d v="2026-05-08T00:00:00"/>
    <x v="0"/>
    <d v="2026-05-22T00:00:00"/>
    <e v="#REF!"/>
    <s v="DELIVERED"/>
    <s v="Private"/>
    <e v="#REF!"/>
    <e v="#REF!"/>
    <n v="2"/>
    <s v="JW"/>
    <s v="REPEAT"/>
    <s v="ZPJ262700169"/>
    <n v="0"/>
    <n v="3"/>
    <s v="SERVICE"/>
    <n v="26200233"/>
    <s v="DOMESTIC"/>
    <s v="CHARA"/>
    <x v="81"/>
    <x v="0"/>
    <s v="PCB ASSEMBLY SUPPORT FOR TT-INV-1.0-02 – 72V"/>
    <n v="100"/>
    <n v="100"/>
    <n v="0"/>
    <n v="0"/>
    <n v="836"/>
    <m/>
    <x v="1"/>
    <d v="2026-05-31T00:00:00"/>
    <s v="ZKSID2627-0223"/>
    <n v="83600"/>
    <n v="0"/>
    <x v="444"/>
    <n v="0"/>
    <n v="0"/>
    <n v="0"/>
    <x v="1"/>
    <s v="DELIVERED"/>
    <n v="83600"/>
    <s v="LINE_02"/>
    <s v="YES"/>
    <m/>
    <m/>
    <m/>
    <m/>
    <m/>
    <m/>
  </r>
  <r>
    <s v="CH-2605/0115"/>
    <d v="2026-05-08T00:00:00"/>
    <x v="0"/>
    <d v="2026-05-22T00:00:00"/>
    <e v="#REF!"/>
    <s v="DELIVERED"/>
    <s v="Private"/>
    <e v="#REF!"/>
    <e v="#REF!"/>
    <n v="2"/>
    <s v="JW"/>
    <s v="REPEAT"/>
    <s v="ZPJ262700170"/>
    <n v="0"/>
    <n v="3"/>
    <s v="SERVICE"/>
    <n v="26200233"/>
    <s v="DOMESTIC"/>
    <s v="CHARA"/>
    <x v="81"/>
    <x v="0"/>
    <s v="PCB ASSEMBLY SUPPORT FOR  TT-CAP12-1.1-01"/>
    <n v="100"/>
    <n v="100"/>
    <n v="0"/>
    <n v="0"/>
    <n v="206"/>
    <m/>
    <x v="1"/>
    <d v="2026-05-27T00:00:00"/>
    <s v="ZKSID2627-0205"/>
    <n v="20600"/>
    <n v="0"/>
    <x v="317"/>
    <n v="0"/>
    <n v="0"/>
    <n v="0"/>
    <x v="1"/>
    <s v="DELIVERED"/>
    <n v="20600"/>
    <s v="LINE_01"/>
    <m/>
    <m/>
    <m/>
    <m/>
    <m/>
    <m/>
    <m/>
  </r>
  <r>
    <s v="YET TO RECEIVE"/>
    <d v="2026-05-08T00:00:00"/>
    <x v="0"/>
    <d v="2026-05-22T00:00:00"/>
    <e v="#REF!"/>
    <e v="#REF!"/>
    <s v="Private"/>
    <e v="#REF!"/>
    <e v="#REF!"/>
    <n v="2"/>
    <s v="OTHERS"/>
    <s v="REPEAT"/>
    <s v="ZPJ262700170"/>
    <n v="0"/>
    <n v="3"/>
    <m/>
    <m/>
    <s v="DOMESTIC"/>
    <s v="CHARA"/>
    <x v="81"/>
    <x v="0"/>
    <s v="PCB ASSEMBLY SERVICE CHARGES (SETUP/PROG TT-INV)"/>
    <n v="1"/>
    <m/>
    <n v="1"/>
    <n v="1"/>
    <n v="2500"/>
    <m/>
    <x v="3"/>
    <m/>
    <m/>
    <n v="0"/>
    <n v="0"/>
    <x v="0"/>
    <n v="2500"/>
    <n v="0"/>
    <n v="2500"/>
    <x v="0"/>
    <m/>
    <n v="2500"/>
    <m/>
    <m/>
    <m/>
    <m/>
    <m/>
    <m/>
    <m/>
    <m/>
  </r>
  <r>
    <n v="1162600256"/>
    <d v="2026-05-08T00:00:00"/>
    <x v="0"/>
    <d v="2026-05-11T00:00:00"/>
    <e v="#REF!"/>
    <s v="DELIVERED"/>
    <s v="Private"/>
    <e v="#REF!"/>
    <e v="#REF!"/>
    <n v="0.5"/>
    <s v="REWORK"/>
    <s v="NEW"/>
    <s v="ZPJ262700185"/>
    <n v="1"/>
    <n v="1"/>
    <s v="SERVICE"/>
    <n v="26200182"/>
    <s v="DOMESTIC"/>
    <s v="TEJAS"/>
    <x v="17"/>
    <x v="6"/>
    <s v="N78 32T32R: SIDE BAND ISSUE - AGILEX REPLACEMENT"/>
    <n v="2"/>
    <n v="2"/>
    <n v="0"/>
    <n v="0"/>
    <n v="5750"/>
    <m/>
    <x v="1"/>
    <d v="2026-05-15T00:00:00"/>
    <s v="ZKSID2627-0156"/>
    <n v="11500"/>
    <n v="0"/>
    <x v="445"/>
    <n v="0"/>
    <n v="0"/>
    <n v="0"/>
    <x v="1"/>
    <s v="DELIVERED"/>
    <n v="11500"/>
    <s v="REWORK"/>
    <s v="N/A"/>
    <s v="N/A"/>
    <s v="N/A"/>
    <s v="N/A"/>
    <s v="N/A"/>
    <s v="N/A"/>
    <s v="N/A"/>
  </r>
  <r>
    <n v="4516512798"/>
    <d v="2026-05-08T00:00:00"/>
    <x v="0"/>
    <d v="2026-07-17T00:00:00"/>
    <e v="#REF!"/>
    <e v="#REF!"/>
    <s v="Private"/>
    <e v="#REF!"/>
    <e v="#REF!"/>
    <n v="15"/>
    <s v="TK"/>
    <s v="NEW"/>
    <s v="ZPJ262700184"/>
    <n v="1"/>
    <n v="1"/>
    <m/>
    <m/>
    <s v="DOMESTIC"/>
    <s v="TI"/>
    <x v="35"/>
    <x v="4"/>
    <s v="IPP056-PCBA"/>
    <n v="5"/>
    <m/>
    <n v="5"/>
    <n v="5"/>
    <n v="314412"/>
    <m/>
    <x v="3"/>
    <m/>
    <m/>
    <n v="0"/>
    <n v="0"/>
    <x v="0"/>
    <n v="1572060"/>
    <n v="0"/>
    <n v="1572060"/>
    <x v="0"/>
    <m/>
    <n v="1572060"/>
    <m/>
    <m/>
    <m/>
    <m/>
    <m/>
    <m/>
    <m/>
    <m/>
  </r>
  <r>
    <n v="4700979150"/>
    <d v="2026-05-08T00:00:00"/>
    <x v="0"/>
    <d v="2026-05-22T00:00:00"/>
    <e v="#REF!"/>
    <s v="DELIVERED"/>
    <s v="Private"/>
    <e v="#REF!"/>
    <e v="#REF!"/>
    <n v="4"/>
    <s v="TK"/>
    <s v="NEW"/>
    <s v="ZPJ262700190"/>
    <n v="0"/>
    <n v="3"/>
    <s v="ZFG00003032"/>
    <n v="26100170"/>
    <s v="DOMESTIC"/>
    <s v="LAM"/>
    <x v="64"/>
    <x v="0"/>
    <s v="810-B94930-001 PCBA"/>
    <n v="2"/>
    <n v="2"/>
    <n v="0"/>
    <n v="0"/>
    <n v="35148.5"/>
    <m/>
    <x v="2"/>
    <d v="2026-06-08T00:00:00"/>
    <s v="ZBSID2627-0229"/>
    <n v="70297"/>
    <n v="0"/>
    <x v="446"/>
    <n v="0"/>
    <n v="0"/>
    <n v="0"/>
    <x v="1"/>
    <s v="DELIVERED"/>
    <n v="70297"/>
    <s v="LINE_01"/>
    <s v="YES"/>
    <m/>
    <m/>
    <m/>
    <m/>
    <m/>
    <m/>
  </r>
  <r>
    <n v="4800096476"/>
    <d v="2026-05-18T00:00:00"/>
    <x v="0"/>
    <d v="2026-06-15T00:00:00"/>
    <e v="#REF!"/>
    <e v="#REF!"/>
    <s v="Public"/>
    <e v="#REF!"/>
    <e v="#REF!"/>
    <n v="4"/>
    <s v="JW"/>
    <s v="NEW"/>
    <s v="ZPSU262700029"/>
    <n v="0"/>
    <n v="3"/>
    <m/>
    <m/>
    <s v="DOMESTIC"/>
    <s v="BEL"/>
    <x v="55"/>
    <x v="1"/>
    <s v="Baseband ASSEMBLY"/>
    <n v="4"/>
    <m/>
    <n v="4"/>
    <n v="4"/>
    <n v="24790"/>
    <m/>
    <x v="3"/>
    <m/>
    <m/>
    <n v="0"/>
    <n v="0"/>
    <x v="0"/>
    <n v="99160"/>
    <n v="0"/>
    <n v="99160"/>
    <x v="0"/>
    <m/>
    <n v="99160"/>
    <m/>
    <m/>
    <m/>
    <m/>
    <m/>
    <m/>
    <m/>
    <m/>
  </r>
  <r>
    <n v="4800096476"/>
    <d v="2026-05-18T00:00:00"/>
    <x v="0"/>
    <d v="2026-06-15T00:00:00"/>
    <e v="#REF!"/>
    <e v="#REF!"/>
    <s v="Public"/>
    <e v="#REF!"/>
    <e v="#REF!"/>
    <n v="4"/>
    <s v="JW"/>
    <s v="NEW"/>
    <s v="ZPSU262700029"/>
    <n v="0"/>
    <n v="3"/>
    <m/>
    <m/>
    <s v="DOMESTIC"/>
    <s v="BEL"/>
    <x v="55"/>
    <x v="1"/>
    <s v="Baseband TESTING"/>
    <n v="4"/>
    <m/>
    <n v="4"/>
    <n v="4"/>
    <n v="2000"/>
    <m/>
    <x v="3"/>
    <m/>
    <m/>
    <n v="0"/>
    <n v="0"/>
    <x v="0"/>
    <n v="8000"/>
    <n v="0"/>
    <n v="8000"/>
    <x v="0"/>
    <m/>
    <n v="8000"/>
    <m/>
    <m/>
    <m/>
    <m/>
    <m/>
    <m/>
    <m/>
    <m/>
  </r>
  <r>
    <s v="YET TO RECEIVE"/>
    <d v="2026-05-08T00:00:00"/>
    <x v="0"/>
    <d v="2026-05-22T00:00:00"/>
    <e v="#REF!"/>
    <e v="#REF!"/>
    <s v="Private "/>
    <e v="#REF!"/>
    <e v="#REF!"/>
    <n v="2"/>
    <s v="COMP"/>
    <s v="NEW"/>
    <s v="ZPJ262700191"/>
    <n v="1"/>
    <n v="1"/>
    <m/>
    <m/>
    <s v="DOMESTIC"/>
    <s v="INFINEON"/>
    <x v="10"/>
    <x v="4"/>
    <s v="GRM155C70J225ME11D PART PROCUREMENT"/>
    <n v="10000"/>
    <m/>
    <n v="10000"/>
    <n v="4"/>
    <n v="2.95"/>
    <m/>
    <x v="3"/>
    <m/>
    <m/>
    <n v="0"/>
    <n v="0"/>
    <x v="0"/>
    <n v="11.8"/>
    <n v="0"/>
    <n v="11.8"/>
    <x v="0"/>
    <m/>
    <n v="11.8"/>
    <m/>
    <m/>
    <m/>
    <m/>
    <m/>
    <m/>
    <m/>
    <m/>
  </r>
  <r>
    <n v="4800002719"/>
    <d v="2026-05-09T00:00:00"/>
    <x v="0"/>
    <d v="2026-05-16T00:00:00"/>
    <e v="#REF!"/>
    <s v="DELIVERED"/>
    <s v="Private "/>
    <e v="#REF!"/>
    <e v="#REF!"/>
    <n v="1"/>
    <s v="JW"/>
    <s v="NEW"/>
    <s v="ZPJ262700192"/>
    <n v="0"/>
    <n v="3"/>
    <s v="SERVICE"/>
    <n v="26200173"/>
    <s v="DOMESTIC"/>
    <s v="BIGTEC"/>
    <x v="57"/>
    <x v="2"/>
    <s v="PCB ASSEMBLY SUPPORT FOR TEC CONTROLLER 7.5"/>
    <n v="6"/>
    <n v="6"/>
    <n v="0"/>
    <n v="0"/>
    <n v="4516.67"/>
    <m/>
    <x v="1"/>
    <d v="2026-05-27T00:00:00"/>
    <s v="ZKSID2627-0204"/>
    <n v="27100.02"/>
    <n v="0"/>
    <x v="447"/>
    <n v="0"/>
    <n v="0"/>
    <n v="0"/>
    <x v="1"/>
    <s v="DELIVERED"/>
    <n v="27100.02"/>
    <s v="LINE_01"/>
    <s v="YES"/>
    <m/>
    <m/>
    <m/>
    <m/>
    <m/>
    <m/>
  </r>
  <r>
    <s v="NCI00N0J"/>
    <d v="2026-05-09T00:00:00"/>
    <x v="0"/>
    <d v="2026-05-16T00:00:00"/>
    <e v="#REF!"/>
    <s v="DELIVERED"/>
    <s v="Private"/>
    <e v="#REF!"/>
    <e v="#REF!"/>
    <n v="1"/>
    <s v="JW"/>
    <s v="REPEAT"/>
    <s v="ZPJ262700193"/>
    <n v="0"/>
    <n v="3"/>
    <s v="SERVICE"/>
    <n v="26200204"/>
    <s v="DOMESTIC"/>
    <s v="VISTEON"/>
    <x v="83"/>
    <x v="3"/>
    <s v="VPTMBF-14B115-MB - ASSEMBLY SUPPORT"/>
    <n v="82"/>
    <n v="82"/>
    <n v="0"/>
    <n v="0"/>
    <n v="13108.98"/>
    <m/>
    <x v="1"/>
    <d v="2026-05-21T00:00:00"/>
    <s v="ZKSID2627-0183"/>
    <n v="1074936.3599999999"/>
    <n v="0"/>
    <x v="448"/>
    <n v="0"/>
    <n v="0"/>
    <n v="0"/>
    <x v="1"/>
    <s v="DELIVERED"/>
    <n v="1074936.3599999999"/>
    <s v="LINE_02"/>
    <s v="YES"/>
    <m/>
    <m/>
    <m/>
    <m/>
    <m/>
    <m/>
  </r>
  <r>
    <s v="NCI00N0K"/>
    <d v="2026-05-09T00:00:00"/>
    <x v="0"/>
    <d v="2026-05-16T00:00:00"/>
    <e v="#REF!"/>
    <s v="DELIVERED"/>
    <s v="Private"/>
    <e v="#REF!"/>
    <e v="#REF!"/>
    <n v="1"/>
    <s v="JW"/>
    <s v="REPEAT"/>
    <s v="ZPJ262700193-1"/>
    <n v="0"/>
    <n v="3"/>
    <s v="SERVICE"/>
    <n v="26200203"/>
    <s v="DOMESTIC"/>
    <s v="VISTEON"/>
    <x v="83"/>
    <x v="3"/>
    <s v="VPTMBF-14B115-PB - ASSEMBLY SUPPORT"/>
    <n v="80"/>
    <n v="80"/>
    <n v="0"/>
    <n v="0"/>
    <n v="12998.61"/>
    <m/>
    <x v="1"/>
    <d v="2026-05-21T00:00:00"/>
    <s v="ZKSID2627-0182 "/>
    <n v="1039888.8"/>
    <n v="0"/>
    <x v="449"/>
    <n v="0"/>
    <n v="0"/>
    <n v="0"/>
    <x v="1"/>
    <s v="DELIVERED"/>
    <n v="1039888.8"/>
    <s v="LINE_02"/>
    <s v="YES"/>
    <m/>
    <m/>
    <m/>
    <m/>
    <m/>
    <m/>
  </r>
  <r>
    <s v="NCI00N0L"/>
    <d v="2026-05-09T00:00:00"/>
    <x v="0"/>
    <d v="2026-05-16T00:00:00"/>
    <e v="#REF!"/>
    <s v="DELIVERED"/>
    <s v="Private"/>
    <e v="#REF!"/>
    <e v="#REF!"/>
    <n v="1"/>
    <s v="JW"/>
    <s v="REPEAT"/>
    <s v="ZPJ262700193-2"/>
    <n v="0"/>
    <n v="3"/>
    <s v="SERVICE"/>
    <n v="26200205"/>
    <s v="DOMESTIC"/>
    <s v="VISTEON"/>
    <x v="83"/>
    <x v="3"/>
    <s v="VPTMBF-14B115-TB -ASSEMBLY SUPPORT"/>
    <n v="128"/>
    <n v="128"/>
    <n v="0"/>
    <n v="0"/>
    <n v="11789.27"/>
    <m/>
    <x v="1"/>
    <d v="2026-05-21T00:00:00"/>
    <s v="ZKSID2627-0184"/>
    <n v="1509026.56"/>
    <n v="0"/>
    <x v="450"/>
    <n v="0"/>
    <n v="0"/>
    <n v="0"/>
    <x v="1"/>
    <s v="DELIVERED"/>
    <n v="1509026.56"/>
    <s v="LINE_02"/>
    <s v="YES"/>
    <m/>
    <m/>
    <m/>
    <m/>
    <m/>
    <m/>
  </r>
  <r>
    <s v="CTI/ASM/PO/004/26-27"/>
    <d v="2026-05-09T00:00:00"/>
    <x v="0"/>
    <d v="2026-06-06T00:00:00"/>
    <e v="#REF!"/>
    <e v="#REF!"/>
    <s v="Private"/>
    <e v="#REF!"/>
    <e v="#REF!"/>
    <n v="4"/>
    <s v="COMP/ASSY"/>
    <s v="NEW"/>
    <s v="ZPJ262700136"/>
    <n v="0"/>
    <n v="3"/>
    <m/>
    <m/>
    <s v="DOMESTIC"/>
    <s v="CORNET"/>
    <x v="52"/>
    <x v="0"/>
    <s v="CTI23D18A - POPULATED PCB"/>
    <n v="7"/>
    <m/>
    <n v="7"/>
    <n v="7"/>
    <n v="61137.57"/>
    <m/>
    <x v="3"/>
    <m/>
    <m/>
    <n v="0"/>
    <n v="0"/>
    <x v="0"/>
    <n v="427962.99"/>
    <n v="0"/>
    <n v="427962.99"/>
    <x v="0"/>
    <m/>
    <n v="427962.99"/>
    <m/>
    <m/>
    <m/>
    <m/>
    <m/>
    <m/>
    <m/>
    <m/>
  </r>
  <r>
    <s v="YET TO RECEIVE"/>
    <d v="2026-05-11T00:00:00"/>
    <x v="0"/>
    <d v="2026-05-20T00:00:00"/>
    <e v="#REF!"/>
    <e v="#REF!"/>
    <s v="Private"/>
    <e v="#REF!"/>
    <e v="#REF!"/>
    <n v="1.4"/>
    <s v="JW"/>
    <s v="REPEAT"/>
    <s v="ZPJ262700197_x000a__x000a_"/>
    <n v="1"/>
    <n v="1"/>
    <m/>
    <m/>
    <s v="DOMESTIC"/>
    <s v="TEJAS"/>
    <x v="17"/>
    <x v="6"/>
    <s v="PCB ASSEMBLY SUPPORT FOR 170-PCA000349#L"/>
    <n v="8"/>
    <m/>
    <n v="8"/>
    <n v="8"/>
    <n v="2666.875"/>
    <m/>
    <x v="3"/>
    <m/>
    <m/>
    <n v="0"/>
    <n v="0"/>
    <x v="0"/>
    <n v="21335"/>
    <n v="0"/>
    <n v="21335"/>
    <x v="0"/>
    <m/>
    <n v="21335"/>
    <m/>
    <m/>
    <m/>
    <m/>
    <m/>
    <m/>
    <m/>
    <m/>
  </r>
  <r>
    <s v="CTI/SER/PO/008/26-27"/>
    <d v="2026-05-11T00:00:00"/>
    <x v="0"/>
    <d v="2026-05-13T00:00:00"/>
    <e v="#REF!"/>
    <s v="DELIVERED"/>
    <s v="Private"/>
    <e v="#REF!"/>
    <e v="#REF!"/>
    <n v="0.4"/>
    <s v="REWORK"/>
    <s v="NEW"/>
    <s v="ZPJ262700196"/>
    <n v="0"/>
    <n v="3"/>
    <s v="SERVICE"/>
    <n v="26200198"/>
    <s v="DOMESTIC"/>
    <s v="CORNET"/>
    <x v="52"/>
    <x v="0"/>
    <s v="C12190 DUAL TMS - REWORK SUPPORT"/>
    <n v="1"/>
    <n v="1"/>
    <n v="0"/>
    <n v="0"/>
    <n v="5950"/>
    <m/>
    <x v="1"/>
    <d v="2026-05-20T00:00:00"/>
    <s v="ZKSID2627-0178"/>
    <n v="5950"/>
    <n v="0"/>
    <x v="451"/>
    <n v="0"/>
    <n v="0"/>
    <n v="0"/>
    <x v="1"/>
    <s v="DELIVERED"/>
    <n v="5950"/>
    <s v="REWORK"/>
    <s v="N/A"/>
    <m/>
    <m/>
    <m/>
    <m/>
    <m/>
    <m/>
  </r>
  <r>
    <n v="4300151005"/>
    <d v="2026-05-11T00:00:00"/>
    <x v="0"/>
    <d v="2026-06-15T00:00:00"/>
    <e v="#REF!"/>
    <e v="#REF!"/>
    <s v="Private"/>
    <e v="#REF!"/>
    <e v="#REF!"/>
    <n v="5"/>
    <s v="TK"/>
    <s v="NEW"/>
    <s v="ZPJ262700195"/>
    <n v="0"/>
    <n v="3"/>
    <m/>
    <m/>
    <s v="DOMESTIC"/>
    <s v="KB"/>
    <x v="67"/>
    <x v="3"/>
    <s v="cNodeS -POPULATED PRINTED CIRCUIT BOARD"/>
    <n v="25"/>
    <m/>
    <n v="25"/>
    <n v="25"/>
    <n v="21633.88"/>
    <m/>
    <x v="3"/>
    <m/>
    <m/>
    <n v="0"/>
    <n v="0"/>
    <x v="0"/>
    <n v="540847"/>
    <n v="0"/>
    <n v="540847"/>
    <x v="0"/>
    <m/>
    <n v="540847"/>
    <m/>
    <m/>
    <m/>
    <m/>
    <m/>
    <m/>
    <m/>
    <m/>
  </r>
  <r>
    <n v="4516509872"/>
    <d v="2026-05-12T00:00:00"/>
    <x v="0"/>
    <d v="2026-05-15T00:00:00"/>
    <e v="#REF!"/>
    <s v="DELIVERED"/>
    <s v="Private"/>
    <e v="#REF!"/>
    <e v="#REF!"/>
    <n v="0.4"/>
    <s v="OTHERS"/>
    <s v="NEW"/>
    <s v="ZPJ262700199"/>
    <n v="1"/>
    <n v="1"/>
    <s v="SERVICE"/>
    <n v="26100115"/>
    <s v="DOMESTIC"/>
    <s v="TI"/>
    <x v="35"/>
    <x v="4"/>
    <s v="CTS2015 MICRO STENCIL PROCUREMENT"/>
    <n v="2"/>
    <n v="1"/>
    <n v="1"/>
    <n v="0"/>
    <n v="2500"/>
    <m/>
    <x v="1"/>
    <d v="2026-05-25T00:00:00"/>
    <s v="ZBSID2627-0172"/>
    <n v="2500"/>
    <n v="0"/>
    <x v="321"/>
    <n v="0"/>
    <n v="0"/>
    <n v="0"/>
    <x v="1"/>
    <s v="DELIVERED"/>
    <n v="2500"/>
    <s v="OTHERS"/>
    <m/>
    <m/>
    <m/>
    <m/>
    <m/>
    <m/>
    <m/>
  </r>
  <r>
    <n v="4516509872"/>
    <d v="2026-05-12T00:00:00"/>
    <x v="0"/>
    <d v="2026-05-15T00:00:00"/>
    <e v="#REF!"/>
    <e v="#REF!"/>
    <s v="Private"/>
    <e v="#REF!"/>
    <e v="#REF!"/>
    <n v="0.4"/>
    <s v="OTHERS"/>
    <s v="NEW"/>
    <s v="ZPJ262700199"/>
    <n v="1"/>
    <n v="1"/>
    <s v="SERVICE"/>
    <n v="26100115"/>
    <s v="DOMESTIC"/>
    <s v="TI"/>
    <x v="35"/>
    <x v="4"/>
    <s v="CTS2015 MICRO STENCIL PROCUREMENT"/>
    <n v="1"/>
    <m/>
    <n v="1"/>
    <n v="1"/>
    <n v="2500"/>
    <m/>
    <x v="3"/>
    <m/>
    <m/>
    <n v="0"/>
    <n v="0"/>
    <x v="0"/>
    <n v="2500"/>
    <n v="0"/>
    <n v="2500"/>
    <x v="0"/>
    <m/>
    <n v="2500"/>
    <m/>
    <m/>
    <m/>
    <m/>
    <m/>
    <m/>
    <m/>
    <m/>
  </r>
  <r>
    <n v="4000619239"/>
    <d v="2026-05-09T00:00:00"/>
    <x v="0"/>
    <d v="2026-08-15T00:00:00"/>
    <e v="#REF!"/>
    <e v="#REF!"/>
    <s v="Public"/>
    <e v="#REF!"/>
    <e v="#REF!"/>
    <n v="14"/>
    <s v="TK"/>
    <s v="NEW"/>
    <s v="ZPSU262700031"/>
    <n v="0"/>
    <n v="3"/>
    <m/>
    <m/>
    <s v="DOMESTIC"/>
    <s v="BEL"/>
    <x v="5"/>
    <x v="1"/>
    <s v="170305147490 POWER SUPPLY BOARD"/>
    <n v="7"/>
    <m/>
    <n v="7"/>
    <n v="7"/>
    <n v="436000"/>
    <m/>
    <x v="3"/>
    <m/>
    <m/>
    <n v="0"/>
    <n v="0"/>
    <x v="0"/>
    <n v="3052000"/>
    <n v="0"/>
    <n v="3052000"/>
    <x v="0"/>
    <m/>
    <n v="3052000"/>
    <m/>
    <m/>
    <m/>
    <m/>
    <m/>
    <m/>
    <m/>
    <m/>
  </r>
  <r>
    <n v="4300036511"/>
    <d v="2026-05-13T00:00:00"/>
    <x v="0"/>
    <d v="2026-09-09T00:00:00"/>
    <e v="#REF!"/>
    <e v="#REF!"/>
    <s v="Public"/>
    <e v="#REF!"/>
    <e v="#REF!"/>
    <n v="17"/>
    <s v="COMP/ASSY"/>
    <s v="REPEAT"/>
    <s v="ZPSU262700032"/>
    <n v="0"/>
    <n v="3"/>
    <m/>
    <m/>
    <s v="DOMESTIC"/>
    <s v="BEL"/>
    <x v="8"/>
    <x v="1"/>
    <s v="110005671245 RFPA_RF_ASSY 08"/>
    <n v="2"/>
    <m/>
    <n v="2"/>
    <n v="2"/>
    <n v="74952"/>
    <m/>
    <x v="3"/>
    <m/>
    <m/>
    <n v="0"/>
    <n v="0"/>
    <x v="0"/>
    <n v="149904"/>
    <n v="0"/>
    <n v="149904"/>
    <x v="0"/>
    <m/>
    <n v="149904"/>
    <m/>
    <m/>
    <m/>
    <m/>
    <m/>
    <m/>
    <m/>
    <m/>
  </r>
  <r>
    <s v="AMIDC-PO-FY27-00290"/>
    <d v="2026-05-12T00:00:00"/>
    <x v="0"/>
    <d v="2026-05-14T00:00:00"/>
    <e v="#REF!"/>
    <s v="DELIVERED"/>
    <s v="Private "/>
    <e v="#REF!"/>
    <e v="#REF!"/>
    <n v="0.4"/>
    <s v="REWORK"/>
    <s v="NEW"/>
    <s v="ZPJ262700200"/>
    <n v="0"/>
    <n v="3"/>
    <s v="SERVICE"/>
    <n v="26200185"/>
    <s v="DOMESTIC"/>
    <s v="AMIDC"/>
    <x v="37"/>
    <x v="2"/>
    <s v="REWORK SUPPORT FOR PWR0101"/>
    <n v="13"/>
    <n v="8"/>
    <n v="5"/>
    <n v="0"/>
    <n v="292"/>
    <m/>
    <x v="1"/>
    <d v="2026-05-18T00:00:00"/>
    <s v="ZKSID2627-0164"/>
    <n v="2336"/>
    <n v="0"/>
    <x v="452"/>
    <n v="0"/>
    <n v="0"/>
    <n v="0"/>
    <x v="1"/>
    <s v="DELIVERED"/>
    <n v="2336"/>
    <s v="REWORK"/>
    <m/>
    <m/>
    <m/>
    <m/>
    <m/>
    <m/>
    <m/>
  </r>
  <r>
    <s v="YET TO RECEIVE"/>
    <d v="2026-05-12T00:00:00"/>
    <x v="0"/>
    <d v="2026-05-14T00:00:00"/>
    <e v="#REF!"/>
    <e v="#REF!"/>
    <s v="Private "/>
    <e v="#REF!"/>
    <e v="#REF!"/>
    <n v="0.4"/>
    <s v="REWORK"/>
    <s v="NEW"/>
    <s v="ZPJ262700200"/>
    <n v="0"/>
    <n v="3"/>
    <m/>
    <m/>
    <s v="DOMESTIC"/>
    <s v="AMIDC"/>
    <x v="37"/>
    <x v="2"/>
    <s v="REWORK SUPPORT FOR PWR0101"/>
    <n v="5"/>
    <m/>
    <n v="5"/>
    <n v="5"/>
    <n v="292.31"/>
    <m/>
    <x v="3"/>
    <m/>
    <m/>
    <n v="0"/>
    <n v="0"/>
    <x v="0"/>
    <n v="1461.55"/>
    <n v="0"/>
    <n v="1461.55"/>
    <x v="0"/>
    <m/>
    <n v="1461.55"/>
    <m/>
    <m/>
    <m/>
    <m/>
    <m/>
    <m/>
    <m/>
    <m/>
  </r>
  <r>
    <s v="CTI/ASM/PO/002/26-27"/>
    <d v="2026-05-13T00:00:00"/>
    <x v="0"/>
    <d v="2026-05-22T00:00:00"/>
    <e v="#REF!"/>
    <s v="DELIVERED"/>
    <s v="Private"/>
    <e v="#REF!"/>
    <e v="#REF!"/>
    <n v="1.3"/>
    <s v="JW"/>
    <s v="NEW"/>
    <s v="ZPJ262700201"/>
    <n v="0"/>
    <n v="3"/>
    <s v="SERVICE"/>
    <n v="26200278"/>
    <s v="DOMESTIC"/>
    <s v="CORNET"/>
    <x v="52"/>
    <x v="0"/>
    <s v="C18134 - ASSEMBLY SUPPORT"/>
    <n v="4"/>
    <n v="4"/>
    <n v="0"/>
    <n v="0"/>
    <n v="49022.5"/>
    <m/>
    <x v="2"/>
    <d v="2026-06-03T00:00:00"/>
    <s v="ZKSID2627-0241"/>
    <n v="196090"/>
    <n v="0"/>
    <x v="453"/>
    <n v="0"/>
    <n v="0"/>
    <n v="0"/>
    <x v="1"/>
    <s v="DELIVERED"/>
    <n v="196090"/>
    <s v="LINE_01"/>
    <s v="YES"/>
    <m/>
    <m/>
    <m/>
    <m/>
    <m/>
    <m/>
  </r>
  <r>
    <n v="4500048405"/>
    <d v="2026-05-13T00:00:00"/>
    <x v="6"/>
    <d v="2026-06-05T00:00:00"/>
    <e v="#REF!"/>
    <e v="#REF!"/>
    <s v="Private "/>
    <e v="#REF!"/>
    <e v="#REF!"/>
    <n v="4"/>
    <s v="TK"/>
    <s v="NEW"/>
    <s v="ZPMW262700011"/>
    <n v="0"/>
    <n v="3"/>
    <m/>
    <m/>
    <s v="EXPORT"/>
    <s v="AC"/>
    <x v="89"/>
    <x v="5"/>
    <s v="GNSS INS-POPULATED PRINTED CIRCUIT BOARD"/>
    <n v="5"/>
    <m/>
    <n v="5"/>
    <n v="5"/>
    <m/>
    <n v="235.08"/>
    <x v="3"/>
    <m/>
    <m/>
    <n v="0"/>
    <n v="0"/>
    <x v="0"/>
    <n v="0"/>
    <n v="101084.40000000001"/>
    <n v="101084.40000000001"/>
    <x v="0"/>
    <m/>
    <n v="101084.40000000001"/>
    <m/>
    <m/>
    <m/>
    <m/>
    <m/>
    <m/>
    <m/>
    <m/>
  </r>
  <r>
    <n v="4500048405"/>
    <d v="2026-05-13T00:00:00"/>
    <x v="6"/>
    <d v="2026-06-05T00:00:00"/>
    <e v="#REF!"/>
    <e v="#REF!"/>
    <s v="Private "/>
    <e v="#REF!"/>
    <e v="#REF!"/>
    <n v="4"/>
    <s v="TK"/>
    <s v="NEW"/>
    <s v="ZPMW262700012"/>
    <n v="0"/>
    <n v="3"/>
    <m/>
    <m/>
    <s v="EXPORT"/>
    <s v="AC"/>
    <x v="89"/>
    <x v="5"/>
    <s v="MAIN-POPULATED PRINTED CIRCUIT BOARD"/>
    <n v="5"/>
    <m/>
    <n v="5"/>
    <n v="5"/>
    <m/>
    <n v="257.2"/>
    <x v="3"/>
    <m/>
    <m/>
    <n v="0"/>
    <n v="0"/>
    <x v="0"/>
    <n v="0"/>
    <n v="110596"/>
    <n v="110596"/>
    <x v="0"/>
    <m/>
    <n v="110596"/>
    <m/>
    <m/>
    <m/>
    <m/>
    <m/>
    <m/>
    <m/>
    <m/>
  </r>
  <r>
    <n v="4500048405"/>
    <d v="2026-05-13T00:00:00"/>
    <x v="6"/>
    <d v="2026-06-05T00:00:00"/>
    <e v="#REF!"/>
    <e v="#REF!"/>
    <s v="Private "/>
    <e v="#REF!"/>
    <e v="#REF!"/>
    <n v="4"/>
    <s v="TK"/>
    <s v="NEW"/>
    <s v="ZPMW262700013"/>
    <n v="0"/>
    <n v="3"/>
    <m/>
    <m/>
    <s v="EXPORT"/>
    <s v="AC"/>
    <x v="89"/>
    <x v="5"/>
    <s v="PITOT BAROMETER-POPULATED PRINTED CIRCUIT BOARD"/>
    <n v="5"/>
    <m/>
    <n v="5"/>
    <n v="5"/>
    <m/>
    <n v="245.2"/>
    <x v="3"/>
    <m/>
    <m/>
    <n v="0"/>
    <n v="0"/>
    <x v="0"/>
    <n v="0"/>
    <n v="105436"/>
    <n v="105436"/>
    <x v="0"/>
    <m/>
    <n v="105436"/>
    <m/>
    <m/>
    <m/>
    <m/>
    <m/>
    <m/>
    <m/>
    <m/>
  </r>
  <r>
    <n v="4500048405"/>
    <d v="2026-05-13T00:00:00"/>
    <x v="6"/>
    <d v="2026-06-05T00:00:00"/>
    <e v="#REF!"/>
    <e v="#REF!"/>
    <s v="Private "/>
    <e v="#REF!"/>
    <e v="#REF!"/>
    <n v="4"/>
    <s v="TK"/>
    <s v="NEW"/>
    <s v="ZPMW262700014"/>
    <n v="0"/>
    <n v="3"/>
    <m/>
    <m/>
    <s v="EXPORT"/>
    <s v="AC"/>
    <x v="89"/>
    <x v="5"/>
    <s v="VIT-POPULATED PRINTED CIRCUIT BOARD"/>
    <n v="5"/>
    <m/>
    <n v="5"/>
    <n v="5"/>
    <m/>
    <n v="179.6"/>
    <x v="3"/>
    <m/>
    <m/>
    <n v="0"/>
    <n v="0"/>
    <x v="0"/>
    <n v="0"/>
    <n v="77228"/>
    <n v="77228"/>
    <x v="0"/>
    <m/>
    <n v="77228"/>
    <m/>
    <m/>
    <m/>
    <m/>
    <m/>
    <m/>
    <m/>
    <m/>
  </r>
  <r>
    <n v="4500048405"/>
    <d v="2026-05-13T00:00:00"/>
    <x v="6"/>
    <d v="2026-06-05T00:00:00"/>
    <e v="#REF!"/>
    <e v="#REF!"/>
    <s v="Private "/>
    <e v="#REF!"/>
    <e v="#REF!"/>
    <n v="4"/>
    <s v="TK"/>
    <s v="NEW"/>
    <s v="ZPMW262700015"/>
    <n v="0"/>
    <n v="3"/>
    <m/>
    <m/>
    <s v="EXPORT"/>
    <s v="AC"/>
    <x v="89"/>
    <x v="5"/>
    <s v="VIBRATION-POPULATED PRINTED CIRCUIT BOARD"/>
    <n v="5"/>
    <m/>
    <n v="5"/>
    <n v="5"/>
    <m/>
    <n v="178.8"/>
    <x v="3"/>
    <m/>
    <m/>
    <n v="0"/>
    <n v="0"/>
    <x v="0"/>
    <n v="0"/>
    <n v="76884"/>
    <n v="76884"/>
    <x v="0"/>
    <m/>
    <n v="76884"/>
    <m/>
    <m/>
    <m/>
    <m/>
    <m/>
    <m/>
    <m/>
    <m/>
  </r>
  <r>
    <n v="4500048405"/>
    <d v="2026-05-13T00:00:00"/>
    <x v="6"/>
    <d v="2026-06-05T00:00:00"/>
    <e v="#REF!"/>
    <e v="#REF!"/>
    <s v="Private "/>
    <e v="#REF!"/>
    <e v="#REF!"/>
    <n v="4"/>
    <s v="TK"/>
    <s v="NEW"/>
    <s v="ZPMW262700016"/>
    <n v="0"/>
    <n v="3"/>
    <m/>
    <m/>
    <s v="EXPORT"/>
    <s v="AC"/>
    <x v="89"/>
    <x v="5"/>
    <s v="TEMPLATE-POPULATED PRINTED CIRCUIT BOARD"/>
    <n v="5"/>
    <m/>
    <n v="5"/>
    <n v="5"/>
    <m/>
    <n v="142"/>
    <x v="3"/>
    <m/>
    <m/>
    <n v="0"/>
    <n v="0"/>
    <x v="0"/>
    <n v="0"/>
    <n v="61060"/>
    <n v="61060"/>
    <x v="0"/>
    <m/>
    <n v="61060"/>
    <m/>
    <m/>
    <m/>
    <m/>
    <m/>
    <m/>
    <m/>
    <m/>
  </r>
  <r>
    <n v="4500048405"/>
    <d v="2026-05-13T00:00:00"/>
    <x v="6"/>
    <d v="2026-06-05T00:00:00"/>
    <e v="#REF!"/>
    <e v="#REF!"/>
    <s v="Private "/>
    <e v="#REF!"/>
    <e v="#REF!"/>
    <n v="4"/>
    <s v="OTHERS"/>
    <s v="NEW"/>
    <s v="ZPMW262700016"/>
    <n v="0"/>
    <n v="3"/>
    <m/>
    <m/>
    <s v="EXPORT"/>
    <s v="AC"/>
    <x v="89"/>
    <x v="5"/>
    <s v="NRE CHARGES"/>
    <n v="1"/>
    <m/>
    <n v="1"/>
    <n v="1"/>
    <m/>
    <n v="985"/>
    <x v="3"/>
    <m/>
    <m/>
    <n v="0"/>
    <n v="0"/>
    <x v="0"/>
    <n v="0"/>
    <n v="84710"/>
    <n v="84710"/>
    <x v="0"/>
    <m/>
    <n v="84710"/>
    <m/>
    <m/>
    <m/>
    <m/>
    <m/>
    <m/>
    <m/>
    <m/>
  </r>
  <r>
    <n v="8200008470"/>
    <d v="2026-05-13T00:00:00"/>
    <x v="0"/>
    <d v="2026-06-03T00:00:00"/>
    <e v="#REF!"/>
    <e v="#REF!"/>
    <s v="Private "/>
    <e v="#REF!"/>
    <e v="#REF!"/>
    <n v="3"/>
    <s v="COMP"/>
    <s v="NEW"/>
    <s v="ZPJ262700206"/>
    <n v="0"/>
    <n v="3"/>
    <m/>
    <m/>
    <s v="DOMESTIC"/>
    <s v="SIGNIFY"/>
    <x v="96"/>
    <x v="0"/>
    <s v="RFQ 1213 COMPONENTS PROCUREMENTS SCOPE"/>
    <n v="1"/>
    <m/>
    <n v="1"/>
    <n v="1"/>
    <n v="90506"/>
    <m/>
    <x v="3"/>
    <m/>
    <m/>
    <n v="0"/>
    <n v="0"/>
    <x v="0"/>
    <n v="90506"/>
    <n v="0"/>
    <n v="90506"/>
    <x v="0"/>
    <m/>
    <n v="90506"/>
    <m/>
    <m/>
    <m/>
    <m/>
    <m/>
    <m/>
    <m/>
    <m/>
  </r>
  <r>
    <n v="4000619626"/>
    <d v="2026-05-13T00:00:00"/>
    <x v="0"/>
    <d v="2026-09-16T00:00:00"/>
    <e v="#REF!"/>
    <e v="#REF!"/>
    <s v="Public"/>
    <e v="#REF!"/>
    <e v="#REF!"/>
    <n v="18"/>
    <s v="BB"/>
    <s v="NEW"/>
    <s v="ZPSU262700034"/>
    <n v="0"/>
    <n v="3"/>
    <m/>
    <m/>
    <s v="DOMESTIC"/>
    <s v="BEL"/>
    <x v="2"/>
    <x v="1"/>
    <s v="142933275531 ENCLOSURE ASSY.-LTU"/>
    <n v="2"/>
    <m/>
    <n v="2"/>
    <n v="2"/>
    <n v="0"/>
    <m/>
    <x v="3"/>
    <m/>
    <m/>
    <n v="0"/>
    <n v="0"/>
    <x v="0"/>
    <n v="0"/>
    <n v="0"/>
    <n v="0"/>
    <x v="0"/>
    <m/>
    <n v="0"/>
    <m/>
    <m/>
    <m/>
    <m/>
    <m/>
    <m/>
    <m/>
    <m/>
  </r>
  <r>
    <n v="4000619626"/>
    <d v="2026-05-13T00:00:00"/>
    <x v="0"/>
    <d v="2026-09-16T00:00:00"/>
    <e v="#REF!"/>
    <e v="#REF!"/>
    <s v="Public"/>
    <e v="#REF!"/>
    <e v="#REF!"/>
    <n v="18"/>
    <s v="BB"/>
    <s v="NEW"/>
    <s v="ZPSU262700034"/>
    <n v="0"/>
    <n v="3"/>
    <m/>
    <m/>
    <s v="DOMESTIC"/>
    <s v="BEL"/>
    <x v="2"/>
    <x v="1"/>
    <s v="142933275434 COVER ASSY.-LTU"/>
    <n v="2"/>
    <m/>
    <n v="2"/>
    <n v="2"/>
    <n v="0"/>
    <m/>
    <x v="3"/>
    <m/>
    <m/>
    <n v="0"/>
    <n v="0"/>
    <x v="0"/>
    <n v="0"/>
    <n v="0"/>
    <n v="0"/>
    <x v="0"/>
    <m/>
    <n v="0"/>
    <m/>
    <m/>
    <m/>
    <m/>
    <m/>
    <m/>
    <m/>
    <m/>
  </r>
  <r>
    <n v="4000619626"/>
    <d v="2026-05-13T00:00:00"/>
    <x v="0"/>
    <d v="2026-09-16T00:00:00"/>
    <e v="#REF!"/>
    <e v="#REF!"/>
    <s v="Public"/>
    <e v="#REF!"/>
    <e v="#REF!"/>
    <n v="18"/>
    <s v="TK"/>
    <s v="NEW"/>
    <s v="ZPSU262700034"/>
    <n v="0"/>
    <n v="3"/>
    <m/>
    <m/>
    <s v="DOMESTIC"/>
    <s v="BEL"/>
    <x v="2"/>
    <x v="1"/>
    <s v="143032910439 PCB - LTU"/>
    <n v="2"/>
    <m/>
    <n v="2"/>
    <n v="2"/>
    <n v="0"/>
    <m/>
    <x v="3"/>
    <m/>
    <m/>
    <n v="0"/>
    <n v="0"/>
    <x v="0"/>
    <n v="0"/>
    <n v="0"/>
    <n v="0"/>
    <x v="0"/>
    <m/>
    <n v="0"/>
    <m/>
    <m/>
    <m/>
    <m/>
    <m/>
    <m/>
    <m/>
    <m/>
  </r>
  <r>
    <n v="4000619626"/>
    <d v="2026-05-13T00:00:00"/>
    <x v="0"/>
    <d v="2026-09-16T00:00:00"/>
    <e v="#REF!"/>
    <e v="#REF!"/>
    <s v="Public"/>
    <e v="#REF!"/>
    <e v="#REF!"/>
    <n v="18"/>
    <s v="BB"/>
    <s v="NEW"/>
    <s v="ZPSU262700034"/>
    <n v="0"/>
    <n v="3"/>
    <m/>
    <m/>
    <s v="DOMESTIC"/>
    <s v="BEL"/>
    <x v="2"/>
    <x v="1"/>
    <s v="143033190575 HANDLE UNIT-LTU"/>
    <n v="2"/>
    <m/>
    <n v="2"/>
    <n v="2"/>
    <n v="0"/>
    <m/>
    <x v="3"/>
    <m/>
    <m/>
    <n v="0"/>
    <n v="0"/>
    <x v="0"/>
    <n v="0"/>
    <n v="0"/>
    <n v="0"/>
    <x v="0"/>
    <m/>
    <n v="0"/>
    <m/>
    <m/>
    <m/>
    <m/>
    <m/>
    <m/>
    <m/>
    <m/>
  </r>
  <r>
    <n v="4000619626"/>
    <d v="2026-05-13T00:00:00"/>
    <x v="0"/>
    <d v="2026-09-16T00:00:00"/>
    <e v="#REF!"/>
    <e v="#REF!"/>
    <s v="Public"/>
    <e v="#REF!"/>
    <e v="#REF!"/>
    <n v="18"/>
    <s v="BB"/>
    <s v="NEW"/>
    <s v="ZPSU262700034"/>
    <n v="0"/>
    <n v="3"/>
    <m/>
    <m/>
    <s v="DOMESTIC"/>
    <s v="BEL"/>
    <x v="2"/>
    <x v="1"/>
    <s v="142933275628 HANDLE ASSY-LTU"/>
    <n v="2"/>
    <m/>
    <n v="2"/>
    <n v="2"/>
    <n v="0"/>
    <m/>
    <x v="3"/>
    <m/>
    <m/>
    <n v="0"/>
    <n v="0"/>
    <x v="0"/>
    <n v="0"/>
    <n v="0"/>
    <n v="0"/>
    <x v="0"/>
    <m/>
    <n v="0"/>
    <m/>
    <m/>
    <m/>
    <m/>
    <m/>
    <m/>
    <m/>
    <m/>
  </r>
  <r>
    <n v="4000619626"/>
    <d v="2026-05-13T00:00:00"/>
    <x v="0"/>
    <d v="2026-09-16T00:00:00"/>
    <e v="#REF!"/>
    <e v="#REF!"/>
    <s v="Public"/>
    <e v="#REF!"/>
    <e v="#REF!"/>
    <n v="18"/>
    <s v="BB"/>
    <s v="NEW"/>
    <s v="ZPSU262700034"/>
    <n v="0"/>
    <n v="3"/>
    <m/>
    <m/>
    <s v="DOMESTIC"/>
    <s v="BEL"/>
    <x v="2"/>
    <x v="1"/>
    <s v="142933275725 LINK 2 ASSY-LTU"/>
    <n v="2"/>
    <m/>
    <n v="2"/>
    <n v="2"/>
    <n v="0"/>
    <m/>
    <x v="3"/>
    <m/>
    <m/>
    <n v="0"/>
    <n v="0"/>
    <x v="0"/>
    <n v="0"/>
    <n v="0"/>
    <n v="0"/>
    <x v="0"/>
    <m/>
    <n v="0"/>
    <m/>
    <m/>
    <m/>
    <m/>
    <m/>
    <m/>
    <m/>
    <m/>
  </r>
  <r>
    <n v="4000619626"/>
    <d v="2026-05-13T00:00:00"/>
    <x v="0"/>
    <d v="2026-09-16T00:00:00"/>
    <e v="#REF!"/>
    <e v="#REF!"/>
    <s v="Public"/>
    <e v="#REF!"/>
    <e v="#REF!"/>
    <n v="18"/>
    <s v="BB"/>
    <s v="NEW"/>
    <s v="ZPSU262700034"/>
    <n v="0"/>
    <n v="3"/>
    <m/>
    <m/>
    <s v="DOMESTIC"/>
    <s v="BEL"/>
    <x v="2"/>
    <x v="1"/>
    <s v="143032910342 LINE TRANSFER UNIT (LTU) 22"/>
    <n v="2"/>
    <m/>
    <n v="2"/>
    <n v="2"/>
    <n v="453570"/>
    <m/>
    <x v="3"/>
    <m/>
    <m/>
    <n v="0"/>
    <n v="0"/>
    <x v="0"/>
    <n v="907140"/>
    <n v="0"/>
    <n v="907140"/>
    <x v="0"/>
    <m/>
    <n v="907140"/>
    <m/>
    <m/>
    <m/>
    <m/>
    <m/>
    <m/>
    <m/>
    <m/>
  </r>
  <r>
    <n v="4300036257"/>
    <d v="2026-05-12T00:00:00"/>
    <x v="0"/>
    <d v="2026-06-03T00:00:00"/>
    <e v="#REF!"/>
    <s v="DELIVERED"/>
    <s v="Public"/>
    <e v="#REF!"/>
    <e v="#REF!"/>
    <n v="3"/>
    <s v="JW"/>
    <s v="NEW"/>
    <s v="ZPSU262700033"/>
    <n v="0"/>
    <n v="3"/>
    <s v="SERVICE"/>
    <n v="26100127"/>
    <s v="DOMESTIC"/>
    <s v="BEL"/>
    <x v="1"/>
    <x v="1"/>
    <s v="110005345131 MUX PROCESSOR CARD ASSY (UG) 15"/>
    <n v="36"/>
    <n v="27"/>
    <n v="9"/>
    <n v="0"/>
    <n v="4950"/>
    <m/>
    <x v="2"/>
    <d v="2026-06-03T00:00:00"/>
    <s v="ZBSID2627-0218"/>
    <n v="133650"/>
    <n v="0"/>
    <x v="454"/>
    <n v="0"/>
    <n v="0"/>
    <n v="0"/>
    <x v="1"/>
    <s v="DELIVERED"/>
    <n v="133650"/>
    <s v="LINE_02"/>
    <s v="YES"/>
    <m/>
    <m/>
    <m/>
    <m/>
    <m/>
    <m/>
  </r>
  <r>
    <n v="4300036257"/>
    <d v="2026-05-12T00:00:00"/>
    <x v="0"/>
    <d v="2026-06-03T00:00:00"/>
    <e v="#REF!"/>
    <s v="DELIVERED"/>
    <s v="Public"/>
    <e v="#REF!"/>
    <e v="#REF!"/>
    <n v="3"/>
    <s v="JW"/>
    <s v="NEW"/>
    <s v="ZPSU262700033"/>
    <n v="0"/>
    <n v="3"/>
    <s v="SERVICE"/>
    <n v="26100127"/>
    <s v="DOMESTIC"/>
    <s v="BEL"/>
    <x v="1"/>
    <x v="1"/>
    <s v="110005345131 MUX PROCESSOR CARD ASSY (UG) 15"/>
    <n v="9"/>
    <n v="9"/>
    <n v="0"/>
    <n v="0"/>
    <n v="4950"/>
    <m/>
    <x v="2"/>
    <d v="2026-06-04T00:00:00"/>
    <s v="ZBSID2627-0221"/>
    <n v="44550"/>
    <n v="0"/>
    <x v="455"/>
    <n v="0"/>
    <n v="0"/>
    <n v="0"/>
    <x v="1"/>
    <s v="DELIVERED"/>
    <n v="44550"/>
    <s v="LINE_02"/>
    <s v="YES"/>
    <m/>
    <m/>
    <m/>
    <m/>
    <m/>
    <m/>
  </r>
  <r>
    <n v="4300036257"/>
    <d v="2026-05-12T00:00:00"/>
    <x v="0"/>
    <d v="2026-06-03T00:00:00"/>
    <e v="#REF!"/>
    <s v="DELIVERED"/>
    <s v="Public"/>
    <e v="#REF!"/>
    <e v="#REF!"/>
    <n v="3"/>
    <s v="OTHERS"/>
    <s v="NEW"/>
    <s v="ZPSU262700033"/>
    <n v="0"/>
    <n v="3"/>
    <s v="SERVICE"/>
    <n v="26100127"/>
    <s v="DOMESTIC"/>
    <s v="BEL"/>
    <x v="1"/>
    <x v="1"/>
    <s v="OTHER CHARGES"/>
    <n v="1"/>
    <n v="1"/>
    <n v="0"/>
    <n v="0"/>
    <n v="9000"/>
    <m/>
    <x v="2"/>
    <d v="2026-06-03T00:00:00"/>
    <s v="ZBSID2627-0218"/>
    <n v="9000"/>
    <n v="0"/>
    <x v="125"/>
    <n v="0"/>
    <n v="0"/>
    <n v="0"/>
    <x v="1"/>
    <s v="DELIVERED"/>
    <n v="9000"/>
    <s v="OTHERS"/>
    <m/>
    <m/>
    <m/>
    <m/>
    <m/>
    <m/>
    <m/>
  </r>
  <r>
    <n v="9080149727"/>
    <d v="2026-05-29T00:00:00"/>
    <x v="1"/>
    <d v="2026-06-18T00:00:00"/>
    <e v="#REF!"/>
    <e v="#REF!"/>
    <s v="Private "/>
    <e v="#REF!"/>
    <e v="#REF!"/>
    <n v="4"/>
    <s v="FAB"/>
    <s v="NEW"/>
    <s v="ZPMW262700024"/>
    <n v="0"/>
    <n v="3"/>
    <m/>
    <m/>
    <s v="EXPORT"/>
    <s v="KEYSIGHT"/>
    <x v="69"/>
    <x v="0"/>
    <s v="P-PANEL P20875-FABRICATION SUPPORT"/>
    <n v="2"/>
    <m/>
    <n v="2"/>
    <n v="2"/>
    <m/>
    <n v="3261.67"/>
    <x v="3"/>
    <m/>
    <m/>
    <n v="0"/>
    <n v="0"/>
    <x v="0"/>
    <n v="0"/>
    <n v="561007.24"/>
    <n v="561007.24"/>
    <x v="0"/>
    <m/>
    <n v="561007.24"/>
    <m/>
    <m/>
    <m/>
    <m/>
    <m/>
    <m/>
    <m/>
    <m/>
  </r>
  <r>
    <n v="9080149727"/>
    <d v="2026-05-29T00:00:00"/>
    <x v="1"/>
    <d v="2026-06-18T00:00:00"/>
    <e v="#REF!"/>
    <e v="#REF!"/>
    <s v="Private "/>
    <e v="#REF!"/>
    <e v="#REF!"/>
    <n v="5"/>
    <s v="TK"/>
    <s v="NEW"/>
    <s v="ZPMW262700024"/>
    <n v="0"/>
    <n v="3"/>
    <m/>
    <m/>
    <s v="EXPORT"/>
    <s v="KEYSIGHT"/>
    <x v="69"/>
    <x v="0"/>
    <s v="P-PANEL P20875-POPULATED PRINTED CIRCUIT BOARD"/>
    <n v="4"/>
    <m/>
    <n v="4"/>
    <n v="4"/>
    <m/>
    <n v="4356.92"/>
    <x v="3"/>
    <m/>
    <m/>
    <n v="0"/>
    <n v="0"/>
    <x v="0"/>
    <n v="0"/>
    <n v="1498780.48"/>
    <n v="1498780.48"/>
    <x v="0"/>
    <m/>
    <n v="1498780.48"/>
    <m/>
    <m/>
    <m/>
    <m/>
    <m/>
    <m/>
    <m/>
    <m/>
  </r>
  <r>
    <s v="CTI/ASM/PO/007/26-27"/>
    <d v="2026-05-15T00:00:00"/>
    <x v="0"/>
    <d v="2026-06-12T00:00:00"/>
    <e v="#REF!"/>
    <e v="#REF!"/>
    <s v="Private "/>
    <e v="#REF!"/>
    <e v="#REF!"/>
    <n v="4"/>
    <s v="COMP/ASSY"/>
    <s v="NEW"/>
    <s v="ZPJ262700203"/>
    <n v="0"/>
    <n v="3"/>
    <m/>
    <m/>
    <s v="DOMESTIC"/>
    <s v="CORNET"/>
    <x v="52"/>
    <x v="0"/>
    <s v="CTI23D17A - POPULATED PCB"/>
    <n v="4"/>
    <m/>
    <n v="4"/>
    <n v="4"/>
    <n v="59038.5"/>
    <m/>
    <x v="3"/>
    <m/>
    <m/>
    <n v="0"/>
    <n v="0"/>
    <x v="0"/>
    <n v="236154"/>
    <n v="0"/>
    <n v="236154"/>
    <x v="0"/>
    <m/>
    <n v="236154"/>
    <m/>
    <m/>
    <m/>
    <m/>
    <m/>
    <m/>
    <m/>
    <m/>
  </r>
  <r>
    <s v="JPSS-47"/>
    <d v="2026-05-15T00:00:00"/>
    <x v="0"/>
    <d v="2026-05-18T00:00:00"/>
    <e v="#REF!"/>
    <s v="DELIVERED"/>
    <s v="Private "/>
    <e v="#REF!"/>
    <e v="#REF!"/>
    <n v="0.5"/>
    <s v="REWORK"/>
    <s v="NEW"/>
    <s v="ZPJ262700213"/>
    <n v="0"/>
    <n v="3"/>
    <s v="SERVICE"/>
    <n v="26100114"/>
    <s v="DOMESTIC"/>
    <s v="JANAK"/>
    <x v="18"/>
    <x v="0"/>
    <s v="ZPJ262700209"/>
    <n v="1"/>
    <n v="1"/>
    <n v="0"/>
    <n v="0"/>
    <n v="6100"/>
    <m/>
    <x v="1"/>
    <d v="2026-05-22T00:00:00"/>
    <s v="ZBSID2627-0170"/>
    <n v="6100"/>
    <n v="0"/>
    <x v="368"/>
    <n v="0"/>
    <n v="0"/>
    <n v="0"/>
    <x v="1"/>
    <s v="DELIVERED"/>
    <n v="6100"/>
    <s v="REWORK"/>
    <m/>
    <m/>
    <m/>
    <m/>
    <m/>
    <m/>
    <m/>
  </r>
  <r>
    <s v="CTI/SER/PO/010/26-27"/>
    <d v="2026-05-15T00:00:00"/>
    <x v="0"/>
    <d v="2026-05-18T00:00:00"/>
    <e v="#REF!"/>
    <s v="DELIVERED"/>
    <s v="Private "/>
    <e v="#REF!"/>
    <e v="#REF!"/>
    <n v="0.5"/>
    <s v="REWORK"/>
    <s v="NEW"/>
    <s v="ZPJ262700211"/>
    <n v="0"/>
    <n v="3"/>
    <s v="SERVICE"/>
    <n v="26200200"/>
    <s v="DOMESTIC"/>
    <s v="CORNET"/>
    <x v="52"/>
    <x v="0"/>
    <s v="C20266B- REWORK SUPPORT"/>
    <n v="1"/>
    <n v="1"/>
    <n v="0"/>
    <n v="0"/>
    <n v="4433.33"/>
    <m/>
    <x v="1"/>
    <d v="2026-05-20T00:00:00"/>
    <s v="ZKSID2627-0179"/>
    <n v="4433.33"/>
    <n v="0"/>
    <x v="456"/>
    <n v="0"/>
    <n v="0"/>
    <n v="0"/>
    <x v="1"/>
    <s v="DELIVERED"/>
    <n v="4433.33"/>
    <s v="REWORK"/>
    <s v="N/A"/>
    <m/>
    <m/>
    <m/>
    <m/>
    <m/>
    <m/>
  </r>
  <r>
    <s v="CTI/SER/PO/010/26-27"/>
    <d v="2026-05-15T00:00:00"/>
    <x v="0"/>
    <d v="2026-05-18T00:00:00"/>
    <e v="#REF!"/>
    <s v="DELIVERED"/>
    <s v="Private "/>
    <e v="#REF!"/>
    <e v="#REF!"/>
    <n v="0.5"/>
    <s v="REWORK"/>
    <s v="NEW"/>
    <s v="ZPJ262700212"/>
    <n v="0"/>
    <n v="3"/>
    <s v="SERVICE"/>
    <n v="26200200"/>
    <s v="DOMESTIC"/>
    <s v="CORNET"/>
    <x v="52"/>
    <x v="0"/>
    <s v="C21011- REWORK SUPPORT"/>
    <n v="2"/>
    <n v="2"/>
    <n v="0"/>
    <n v="0"/>
    <n v="4433.33"/>
    <m/>
    <x v="1"/>
    <d v="2026-05-20T00:00:00"/>
    <s v="ZKSID2627-0179"/>
    <n v="8866.66"/>
    <n v="0"/>
    <x v="457"/>
    <n v="0"/>
    <n v="0"/>
    <n v="0"/>
    <x v="1"/>
    <s v="DELIVERED"/>
    <n v="8866.66"/>
    <s v="REWORK"/>
    <s v="N/A"/>
    <m/>
    <m/>
    <m/>
    <m/>
    <m/>
    <m/>
  </r>
  <r>
    <n v="4000616625"/>
    <d v="2026-05-15T00:00:00"/>
    <x v="0"/>
    <d v="2026-06-26T00:00:00"/>
    <e v="#REF!"/>
    <e v="#REF!"/>
    <s v="Public"/>
    <e v="#REF!"/>
    <e v="#REF!"/>
    <n v="6"/>
    <s v="COMP/ASSY"/>
    <s v="NEW"/>
    <s v="ZPSU262700039"/>
    <n v="0"/>
    <n v="3"/>
    <m/>
    <m/>
    <s v="DOMESTIC"/>
    <s v="BEL"/>
    <x v="7"/>
    <x v="1"/>
    <s v="118375933068 Booster Assy"/>
    <n v="8"/>
    <m/>
    <n v="8"/>
    <n v="8"/>
    <n v="30177"/>
    <m/>
    <x v="3"/>
    <m/>
    <m/>
    <n v="0"/>
    <n v="0"/>
    <x v="0"/>
    <n v="241416"/>
    <n v="0"/>
    <n v="241416"/>
    <x v="0"/>
    <m/>
    <n v="241416"/>
    <m/>
    <m/>
    <m/>
    <m/>
    <m/>
    <m/>
    <m/>
    <m/>
  </r>
  <r>
    <n v="4000620497"/>
    <d v="2026-05-15T00:00:00"/>
    <x v="0"/>
    <m/>
    <e v="#REF!"/>
    <e v="#REF!"/>
    <s v="Public"/>
    <e v="#REF!"/>
    <e v="#REF!"/>
    <n v="14"/>
    <s v="TK"/>
    <s v="NEW"/>
    <s v="ZPSU262700038"/>
    <n v="0"/>
    <n v="3"/>
    <m/>
    <m/>
    <s v="DOMESTIC"/>
    <s v="BEL"/>
    <x v="5"/>
    <x v="1"/>
    <s v="170300612643 VIDEO ISOLATOR PCB ASSY"/>
    <n v="1078"/>
    <m/>
    <n v="1078"/>
    <n v="1078"/>
    <n v="7635"/>
    <m/>
    <x v="3"/>
    <m/>
    <m/>
    <n v="0"/>
    <n v="0"/>
    <x v="0"/>
    <n v="8230530"/>
    <n v="0"/>
    <n v="8230530"/>
    <x v="0"/>
    <m/>
    <n v="8230530"/>
    <m/>
    <m/>
    <m/>
    <m/>
    <m/>
    <m/>
    <m/>
    <m/>
  </r>
  <r>
    <n v="4000615975"/>
    <d v="2026-05-15T00:00:00"/>
    <x v="0"/>
    <d v="2026-09-04T00:00:00"/>
    <e v="#REF!"/>
    <e v="#REF!"/>
    <s v="Public"/>
    <e v="#REF!"/>
    <e v="#REF!"/>
    <n v="16"/>
    <s v="TK"/>
    <s v="NEW"/>
    <s v="ZPSU262700037"/>
    <n v="0"/>
    <n v="3"/>
    <m/>
    <m/>
    <s v="DOMESTIC"/>
    <s v="BEL"/>
    <x v="21"/>
    <x v="1"/>
    <s v="112319376161 AUDIO AMPLIFIER PCB"/>
    <n v="10"/>
    <m/>
    <n v="10"/>
    <n v="10"/>
    <n v="6952"/>
    <m/>
    <x v="3"/>
    <m/>
    <m/>
    <n v="0"/>
    <n v="0"/>
    <x v="0"/>
    <n v="69520"/>
    <n v="0"/>
    <n v="69520"/>
    <x v="0"/>
    <m/>
    <n v="69520"/>
    <m/>
    <m/>
    <m/>
    <m/>
    <m/>
    <m/>
    <m/>
    <m/>
  </r>
  <r>
    <n v="4520497084"/>
    <d v="2026-05-15T00:00:00"/>
    <x v="0"/>
    <d v="2026-06-05T00:00:00"/>
    <e v="#REF!"/>
    <e v="#REF!"/>
    <s v="Private"/>
    <e v="#REF!"/>
    <e v="#REF!"/>
    <n v="3"/>
    <s v="COMP"/>
    <s v="NEW"/>
    <s v="ZPJ262700216"/>
    <n v="1"/>
    <n v="1"/>
    <m/>
    <m/>
    <s v="DOMESTIC"/>
    <s v="INFINEON"/>
    <x v="10"/>
    <x v="4"/>
    <s v="WIZ630MJ - PROCUREMENT SUPPORT"/>
    <n v="2"/>
    <m/>
    <n v="2"/>
    <n v="2"/>
    <n v="4680"/>
    <m/>
    <x v="3"/>
    <m/>
    <m/>
    <n v="0"/>
    <n v="0"/>
    <x v="0"/>
    <n v="9360"/>
    <n v="0"/>
    <n v="9360"/>
    <x v="0"/>
    <m/>
    <n v="9360"/>
    <m/>
    <m/>
    <m/>
    <m/>
    <m/>
    <m/>
    <m/>
    <m/>
  </r>
  <r>
    <n v="4520497171"/>
    <d v="2026-05-15T00:00:00"/>
    <x v="0"/>
    <d v="2026-06-05T00:00:00"/>
    <e v="#REF!"/>
    <e v="#REF!"/>
    <s v="Private"/>
    <e v="#REF!"/>
    <e v="#REF!"/>
    <n v="3"/>
    <s v="COMP"/>
    <s v="NEW"/>
    <s v="ZPJ262700217"/>
    <n v="1"/>
    <n v="1"/>
    <m/>
    <m/>
    <s v="DOMESTIC"/>
    <s v="INFINEON"/>
    <x v="10"/>
    <x v="4"/>
    <s v="LAB ITEMS PROCUREMENT 29TH APRIL"/>
    <n v="1"/>
    <m/>
    <n v="1"/>
    <n v="1"/>
    <n v="86194"/>
    <m/>
    <x v="3"/>
    <m/>
    <m/>
    <n v="0"/>
    <n v="0"/>
    <x v="0"/>
    <n v="86194"/>
    <n v="0"/>
    <n v="86194"/>
    <x v="0"/>
    <m/>
    <n v="86194"/>
    <m/>
    <m/>
    <m/>
    <m/>
    <m/>
    <m/>
    <m/>
    <m/>
  </r>
  <r>
    <n v="1162600290"/>
    <d v="2026-05-15T00:00:00"/>
    <x v="0"/>
    <d v="2026-05-18T00:00:00"/>
    <e v="#REF!"/>
    <s v="DELIVERED"/>
    <s v="Private"/>
    <e v="#REF!"/>
    <e v="#REF!"/>
    <n v="0.5"/>
    <s v="REWORK"/>
    <s v="NEW"/>
    <s v="ZPJ262700215"/>
    <n v="1"/>
    <n v="1"/>
    <s v="SERVICE"/>
    <n v="26200273"/>
    <s v="DOMESTIC"/>
    <s v="TEJAS"/>
    <x v="17"/>
    <x v="6"/>
    <s v="BPF REMOVAL AND REPLACEMENT in 616-PCA000009#L REV 1.5"/>
    <n v="1"/>
    <n v="1"/>
    <n v="0"/>
    <n v="0"/>
    <n v="4200"/>
    <m/>
    <x v="2"/>
    <d v="2026-06-02T00:00:00"/>
    <s v="ZKSID2627-0232"/>
    <n v="4200"/>
    <n v="0"/>
    <x v="101"/>
    <n v="0"/>
    <n v="0"/>
    <n v="0"/>
    <x v="1"/>
    <s v="DELIVERED"/>
    <n v="4200"/>
    <s v="REWORK"/>
    <m/>
    <m/>
    <m/>
    <m/>
    <m/>
    <m/>
    <m/>
  </r>
  <r>
    <s v="YET TO RECEIVE"/>
    <d v="2026-05-15T00:00:00"/>
    <x v="0"/>
    <d v="2026-05-22T00:00:00"/>
    <e v="#REF!"/>
    <e v="#REF!"/>
    <s v="Private"/>
    <e v="#REF!"/>
    <e v="#REF!"/>
    <n v="1"/>
    <s v="JW"/>
    <s v="NEW"/>
    <s v="ZPJ262700218"/>
    <n v="0"/>
    <n v="3"/>
    <m/>
    <m/>
    <s v="DOMESTIC"/>
    <s v="BIGTEC"/>
    <x v="57"/>
    <x v="2"/>
    <s v="FW-PCR PD PCB 4.2"/>
    <n v="20"/>
    <m/>
    <n v="20"/>
    <n v="20"/>
    <n v="1077.5"/>
    <m/>
    <x v="3"/>
    <m/>
    <m/>
    <n v="0"/>
    <n v="0"/>
    <x v="0"/>
    <n v="21550"/>
    <n v="0"/>
    <n v="21550"/>
    <x v="0"/>
    <m/>
    <n v="21550"/>
    <m/>
    <m/>
    <m/>
    <m/>
    <m/>
    <m/>
    <m/>
    <m/>
  </r>
  <r>
    <n v="1102600033"/>
    <d v="2026-05-15T00:00:00"/>
    <x v="0"/>
    <d v="2026-05-25T00:00:00"/>
    <e v="#REF!"/>
    <s v="DELIVERED"/>
    <s v="Private"/>
    <e v="#REF!"/>
    <e v="#REF!"/>
    <n v="1.5"/>
    <s v="JW"/>
    <s v="REPEAT"/>
    <s v="ZPJ262700221"/>
    <n v="1"/>
    <n v="1"/>
    <s v="SERVICE"/>
    <n v="2620083"/>
    <s v="DOMESTIC"/>
    <s v="TEJAS"/>
    <x v="17"/>
    <x v="6"/>
    <s v="PCB ASSEMBLY SUPPORT FOR 170-PCA000373#L"/>
    <n v="36"/>
    <n v="36"/>
    <n v="0"/>
    <n v="0"/>
    <n v="2065.69"/>
    <m/>
    <x v="2"/>
    <d v="2026-06-04T00:00:00"/>
    <s v="ZKSID2627-0247"/>
    <n v="74364.84"/>
    <n v="0"/>
    <x v="458"/>
    <n v="0"/>
    <n v="0"/>
    <n v="0"/>
    <x v="1"/>
    <s v="DELIVERED"/>
    <n v="74364.84"/>
    <s v="LINE_02"/>
    <s v="YES"/>
    <m/>
    <m/>
    <m/>
    <m/>
    <m/>
    <m/>
  </r>
  <r>
    <s v="YET TO RECEIVE"/>
    <d v="2026-05-15T00:00:00"/>
    <x v="0"/>
    <d v="2026-05-25T00:00:00"/>
    <e v="#REF!"/>
    <e v="#REF!"/>
    <s v="Private"/>
    <e v="#REF!"/>
    <e v="#REF!"/>
    <n v="1.5"/>
    <s v="OTHERS"/>
    <s v="REPEAT"/>
    <s v="ZPJ262700221"/>
    <n v="1"/>
    <n v="1"/>
    <s v="SERVICE"/>
    <m/>
    <s v="DOMESTIC"/>
    <s v="TEJAS"/>
    <x v="17"/>
    <x v="6"/>
    <s v="NRE CHARGES FOR 170-PCA000373#L"/>
    <n v="1"/>
    <m/>
    <n v="1"/>
    <n v="1"/>
    <n v="34400"/>
    <m/>
    <x v="3"/>
    <m/>
    <m/>
    <n v="0"/>
    <n v="0"/>
    <x v="0"/>
    <n v="34400"/>
    <n v="0"/>
    <n v="34400"/>
    <x v="0"/>
    <s v="PTH-inprocess"/>
    <n v="34400"/>
    <m/>
    <m/>
    <m/>
    <m/>
    <m/>
    <m/>
    <m/>
    <m/>
  </r>
  <r>
    <n v="4300152554"/>
    <d v="2026-05-15T00:00:00"/>
    <x v="0"/>
    <d v="2026-05-22T00:00:00"/>
    <e v="#REF!"/>
    <e v="#REF!"/>
    <s v="Private"/>
    <e v="#REF!"/>
    <e v="#REF!"/>
    <n v="1"/>
    <s v="JW"/>
    <s v="NEW"/>
    <s v="ZPJ262700219"/>
    <n v="0"/>
    <n v="3"/>
    <m/>
    <m/>
    <s v="DOMESTIC"/>
    <s v="KB"/>
    <x v="67"/>
    <x v="3"/>
    <s v="PCB ASSEMBLY SUPPORT FOR NX BRAKE_CB"/>
    <n v="10"/>
    <m/>
    <n v="10"/>
    <n v="10"/>
    <n v="2428"/>
    <m/>
    <x v="3"/>
    <m/>
    <m/>
    <n v="0"/>
    <n v="0"/>
    <x v="0"/>
    <n v="24280"/>
    <n v="0"/>
    <n v="24280"/>
    <x v="0"/>
    <m/>
    <n v="24280"/>
    <m/>
    <m/>
    <m/>
    <m/>
    <m/>
    <m/>
    <m/>
    <m/>
  </r>
  <r>
    <n v="4300152554"/>
    <d v="2026-05-15T00:00:00"/>
    <x v="0"/>
    <d v="2026-05-22T00:00:00"/>
    <e v="#REF!"/>
    <e v="#REF!"/>
    <s v="Private"/>
    <e v="#REF!"/>
    <e v="#REF!"/>
    <n v="1"/>
    <s v="JW"/>
    <s v="NEW"/>
    <s v="ZPJ262700220"/>
    <n v="0"/>
    <n v="3"/>
    <m/>
    <m/>
    <s v="DOMESTIC"/>
    <s v="KB"/>
    <x v="67"/>
    <x v="3"/>
    <s v="PCB ASSEMBLY SUPPORT FOR NX BRAKE_GB2"/>
    <n v="10"/>
    <m/>
    <n v="10"/>
    <n v="10"/>
    <n v="13566.5"/>
    <m/>
    <x v="3"/>
    <m/>
    <m/>
    <n v="0"/>
    <n v="0"/>
    <x v="0"/>
    <n v="135665"/>
    <n v="0"/>
    <n v="135665"/>
    <x v="0"/>
    <m/>
    <n v="135665"/>
    <m/>
    <m/>
    <m/>
    <m/>
    <m/>
    <m/>
    <m/>
    <m/>
  </r>
  <r>
    <s v="CYRONICS/26-27/MAY-06/HF RADIO"/>
    <d v="2026-05-18T00:00:00"/>
    <x v="0"/>
    <d v="2026-05-25T00:00:00"/>
    <e v="#REF!"/>
    <s v="DELIVERED"/>
    <s v="Private"/>
    <e v="#REF!"/>
    <e v="#REF!"/>
    <n v="1"/>
    <s v="JW"/>
    <s v="NEW"/>
    <s v="ZPJ262700223"/>
    <n v="0"/>
    <n v="3"/>
    <s v="SERVICE"/>
    <n v="26200276"/>
    <s v="DOMESTIC"/>
    <s v="CYRONICS"/>
    <x v="80"/>
    <x v="0"/>
    <s v="HF ATU B3 V3 PPCB"/>
    <n v="10"/>
    <n v="10"/>
    <n v="0"/>
    <n v="0"/>
    <n v="8479.5"/>
    <m/>
    <x v="2"/>
    <d v="2026-06-04T00:00:00"/>
    <s v="ZKSID2627-0249"/>
    <n v="84795"/>
    <n v="0"/>
    <x v="459"/>
    <n v="0"/>
    <n v="0"/>
    <n v="0"/>
    <x v="1"/>
    <s v="DELIVERED"/>
    <n v="84795"/>
    <s v="LINE_01"/>
    <s v="YES"/>
    <m/>
    <m/>
    <m/>
    <m/>
    <m/>
    <m/>
  </r>
  <r>
    <s v="CYRONICS/26-27/MAY-06/HF RADIO"/>
    <d v="2026-05-18T00:00:00"/>
    <x v="0"/>
    <d v="2026-05-25T00:00:00"/>
    <e v="#REF!"/>
    <s v="DELIVERED"/>
    <s v="Private"/>
    <e v="#REF!"/>
    <e v="#REF!"/>
    <n v="1"/>
    <s v="JW"/>
    <s v="NEW"/>
    <s v="ZPJ262700224"/>
    <n v="0"/>
    <n v="3"/>
    <s v="SERVICE"/>
    <n v="26200276"/>
    <s v="DOMESTIC"/>
    <s v="CYRONICS"/>
    <x v="80"/>
    <x v="0"/>
    <s v="HF FEM B1 V3 ASSEMBLY"/>
    <n v="10"/>
    <n v="10"/>
    <n v="0"/>
    <n v="0"/>
    <n v="11276"/>
    <m/>
    <x v="2"/>
    <d v="2026-06-04T00:00:00"/>
    <s v="ZKSID2627-0249"/>
    <n v="112760"/>
    <n v="0"/>
    <x v="460"/>
    <n v="0"/>
    <n v="0"/>
    <n v="0"/>
    <x v="1"/>
    <s v="DELIVERED"/>
    <n v="112760"/>
    <s v="LINE_01"/>
    <s v="YES"/>
    <m/>
    <m/>
    <m/>
    <m/>
    <m/>
    <m/>
  </r>
  <r>
    <s v="CYRONICS/26-27/MAY-06/HF RADIO"/>
    <d v="2026-05-18T00:00:00"/>
    <x v="0"/>
    <d v="2026-05-25T00:00:00"/>
    <e v="#REF!"/>
    <s v="DELIVERED"/>
    <s v="Private"/>
    <e v="#REF!"/>
    <e v="#REF!"/>
    <n v="1"/>
    <s v="JW"/>
    <s v="NEW"/>
    <s v="ZPJ262700225"/>
    <n v="0"/>
    <n v="3"/>
    <s v="SERVICE"/>
    <n v="26200276"/>
    <s v="DOMESTIC"/>
    <s v="CYRONICS"/>
    <x v="80"/>
    <x v="0"/>
    <s v="RFQ FOR SOM CARRIRER BOARD"/>
    <n v="5"/>
    <n v="5"/>
    <n v="0"/>
    <n v="0"/>
    <n v="25915"/>
    <m/>
    <x v="2"/>
    <d v="2026-06-02T00:00:00"/>
    <s v="ZKSID2627-0235"/>
    <n v="129575"/>
    <n v="0"/>
    <x v="461"/>
    <n v="0"/>
    <n v="0"/>
    <n v="0"/>
    <x v="1"/>
    <s v="DELIVERED"/>
    <n v="129575"/>
    <s v="LINE_01"/>
    <m/>
    <m/>
    <m/>
    <m/>
    <m/>
    <m/>
    <m/>
  </r>
  <r>
    <n v="4000622801"/>
    <d v="2026-05-15T00:00:00"/>
    <x v="0"/>
    <d v="2026-08-07T00:00:00"/>
    <e v="#REF!"/>
    <e v="#REF!"/>
    <s v="Public"/>
    <e v="#REF!"/>
    <e v="#REF!"/>
    <n v="12"/>
    <s v="TK"/>
    <s v="REPEAT"/>
    <s v="ZPSU262700026"/>
    <n v="0"/>
    <n v="3"/>
    <m/>
    <m/>
    <s v="DOMESTIC"/>
    <s v="BEL"/>
    <x v="5"/>
    <x v="1"/>
    <s v="170300627872 Proxy PCB Assy 04"/>
    <n v="10"/>
    <m/>
    <n v="10"/>
    <n v="10"/>
    <n v="3968"/>
    <m/>
    <x v="3"/>
    <m/>
    <m/>
    <n v="0"/>
    <n v="0"/>
    <x v="0"/>
    <n v="39680"/>
    <n v="0"/>
    <n v="39680"/>
    <x v="0"/>
    <m/>
    <n v="39680"/>
    <m/>
    <m/>
    <m/>
    <m/>
    <m/>
    <m/>
    <m/>
    <m/>
  </r>
  <r>
    <n v="4800096351"/>
    <d v="2026-05-18T00:00:00"/>
    <x v="0"/>
    <d v="2026-06-06T00:00:00"/>
    <e v="#REF!"/>
    <s v="DELIVERED"/>
    <s v="Public"/>
    <e v="#REF!"/>
    <e v="#REF!"/>
    <n v="2"/>
    <s v="REWORK"/>
    <s v="NEW"/>
    <s v="ZPSU262700036"/>
    <n v="0"/>
    <n v="3"/>
    <s v="SERVICE"/>
    <n v="26100100"/>
    <s v="DOMESTIC"/>
    <s v="BEL"/>
    <x v="32"/>
    <x v="1"/>
    <s v="IC Replacement of P2 (437424600120)"/>
    <n v="3"/>
    <n v="3"/>
    <n v="0"/>
    <n v="0"/>
    <n v="2200"/>
    <m/>
    <x v="1"/>
    <d v="2026-05-25T00:00:00"/>
    <s v="ZBSID2627-0175"/>
    <n v="6600"/>
    <n v="0"/>
    <x v="291"/>
    <n v="0"/>
    <n v="0"/>
    <n v="0"/>
    <x v="1"/>
    <s v="DELIVERED"/>
    <n v="6600"/>
    <s v="REWORK"/>
    <m/>
    <m/>
    <m/>
    <m/>
    <m/>
    <m/>
    <m/>
  </r>
  <r>
    <n v="4800096351"/>
    <d v="2026-05-18T00:00:00"/>
    <x v="0"/>
    <d v="2026-06-06T00:00:00"/>
    <e v="#REF!"/>
    <s v="DELIVERED"/>
    <s v="Public"/>
    <e v="#REF!"/>
    <e v="#REF!"/>
    <n v="2"/>
    <s v="REWORK"/>
    <s v="NEW"/>
    <s v="ZPSU262700036"/>
    <n v="0"/>
    <n v="3"/>
    <s v="SERVICE"/>
    <n v="26100100"/>
    <s v="DOMESTIC"/>
    <s v="BEL"/>
    <x v="32"/>
    <x v="1"/>
    <s v="IC Replacement of P1 (437420470248)"/>
    <n v="1"/>
    <n v="1"/>
    <n v="0"/>
    <n v="0"/>
    <n v="2200"/>
    <m/>
    <x v="1"/>
    <d v="2026-05-25T00:00:00"/>
    <s v="ZBSID2627-0175"/>
    <n v="2200"/>
    <n v="0"/>
    <x v="462"/>
    <n v="0"/>
    <n v="0"/>
    <n v="0"/>
    <x v="1"/>
    <s v="DELIVERED"/>
    <n v="2200"/>
    <s v="REWORK"/>
    <m/>
    <m/>
    <m/>
    <m/>
    <m/>
    <m/>
    <m/>
  </r>
  <r>
    <n v="4800096351"/>
    <d v="2026-05-18T00:00:00"/>
    <x v="0"/>
    <d v="2026-06-06T00:00:00"/>
    <e v="#REF!"/>
    <s v="DELIVERED"/>
    <s v="Public"/>
    <e v="#REF!"/>
    <e v="#REF!"/>
    <n v="2"/>
    <s v="REWORK"/>
    <s v="NEW"/>
    <s v="ZPSU262700036"/>
    <n v="0"/>
    <n v="3"/>
    <s v="SERVICE"/>
    <n v="26100100"/>
    <s v="DOMESTIC"/>
    <s v="BEL"/>
    <x v="32"/>
    <x v="1"/>
    <s v="IC Replacement of U21 (437913590118)"/>
    <n v="2"/>
    <n v="2"/>
    <n v="0"/>
    <n v="0"/>
    <n v="2200"/>
    <m/>
    <x v="1"/>
    <d v="2026-05-25T00:00:00"/>
    <s v="ZBSID2627-0175"/>
    <n v="4400"/>
    <n v="0"/>
    <x v="463"/>
    <n v="0"/>
    <n v="0"/>
    <n v="0"/>
    <x v="1"/>
    <s v="DELIVERED"/>
    <n v="4400"/>
    <s v="REWORK"/>
    <m/>
    <m/>
    <m/>
    <m/>
    <m/>
    <m/>
    <m/>
  </r>
  <r>
    <n v="4300036189"/>
    <d v="2026-05-15T00:00:00"/>
    <x v="0"/>
    <d v="2026-08-07T00:00:00"/>
    <e v="#REF!"/>
    <e v="#REF!"/>
    <s v="Public"/>
    <e v="#REF!"/>
    <e v="#REF!"/>
    <n v="12"/>
    <s v="COMP/ASSY"/>
    <s v="NEW"/>
    <s v="ZPSU262700041"/>
    <n v="0"/>
    <n v="3"/>
    <m/>
    <m/>
    <s v="DOMESTIC"/>
    <s v="BEL"/>
    <x v="38"/>
    <x v="1"/>
    <s v="142001588591 LNBC M&amp;C card"/>
    <n v="2"/>
    <m/>
    <n v="2"/>
    <n v="2"/>
    <n v="78951"/>
    <m/>
    <x v="3"/>
    <m/>
    <m/>
    <n v="0"/>
    <n v="0"/>
    <x v="0"/>
    <n v="157902"/>
    <n v="0"/>
    <n v="157902"/>
    <x v="0"/>
    <m/>
    <n v="157902"/>
    <m/>
    <m/>
    <m/>
    <m/>
    <m/>
    <m/>
    <m/>
    <m/>
  </r>
  <r>
    <n v="4300036189"/>
    <d v="2026-05-15T00:00:00"/>
    <x v="0"/>
    <d v="2026-08-21T00:00:00"/>
    <e v="#REF!"/>
    <e v="#REF!"/>
    <s v="Public"/>
    <e v="#REF!"/>
    <e v="#REF!"/>
    <n v="14"/>
    <s v="COMP/ASSY"/>
    <s v="NEW"/>
    <s v="ZPSU262700041"/>
    <n v="0"/>
    <n v="3"/>
    <m/>
    <m/>
    <s v="DOMESTIC"/>
    <s v="BEL"/>
    <x v="38"/>
    <x v="1"/>
    <s v="142001588591 LNBC M&amp;C card"/>
    <n v="2"/>
    <m/>
    <n v="2"/>
    <n v="2"/>
    <n v="78951"/>
    <m/>
    <x v="3"/>
    <m/>
    <m/>
    <n v="0"/>
    <n v="0"/>
    <x v="0"/>
    <n v="157902"/>
    <n v="0"/>
    <n v="157902"/>
    <x v="0"/>
    <m/>
    <n v="157902"/>
    <m/>
    <m/>
    <m/>
    <m/>
    <m/>
    <m/>
    <m/>
    <m/>
  </r>
  <r>
    <n v="4300036189"/>
    <d v="2026-05-15T00:00:00"/>
    <x v="0"/>
    <d v="2026-08-07T00:00:00"/>
    <e v="#REF!"/>
    <e v="#REF!"/>
    <s v="Public"/>
    <e v="#REF!"/>
    <e v="#REF!"/>
    <n v="12"/>
    <s v="COMP/ASSY"/>
    <s v="NEW"/>
    <s v="ZPSU262700042"/>
    <n v="0"/>
    <n v="3"/>
    <m/>
    <m/>
    <s v="DOMESTIC"/>
    <s v="BEL"/>
    <x v="38"/>
    <x v="1"/>
    <s v="118300604032 RF PCB ASSY.(LNB Controller)"/>
    <n v="2"/>
    <m/>
    <n v="2"/>
    <n v="2"/>
    <n v="118984"/>
    <m/>
    <x v="3"/>
    <m/>
    <m/>
    <n v="0"/>
    <n v="0"/>
    <x v="0"/>
    <n v="237968"/>
    <n v="0"/>
    <n v="237968"/>
    <x v="0"/>
    <m/>
    <n v="237968"/>
    <m/>
    <m/>
    <m/>
    <m/>
    <m/>
    <m/>
    <m/>
    <m/>
  </r>
  <r>
    <n v="4300036189"/>
    <d v="2026-05-15T00:00:00"/>
    <x v="0"/>
    <d v="2026-08-21T00:00:00"/>
    <e v="#REF!"/>
    <e v="#REF!"/>
    <s v="Public"/>
    <e v="#REF!"/>
    <e v="#REF!"/>
    <n v="14"/>
    <s v="COMP/ASSY"/>
    <s v="NEW"/>
    <s v="ZPSU262700042"/>
    <n v="0"/>
    <n v="3"/>
    <m/>
    <m/>
    <s v="DOMESTIC"/>
    <s v="BEL"/>
    <x v="38"/>
    <x v="1"/>
    <s v="118300604032 RF PCB ASSY.(LNB Controller)"/>
    <n v="2"/>
    <m/>
    <n v="2"/>
    <n v="2"/>
    <n v="118984"/>
    <m/>
    <x v="3"/>
    <m/>
    <m/>
    <n v="0"/>
    <n v="0"/>
    <x v="0"/>
    <n v="237968"/>
    <n v="0"/>
    <n v="237968"/>
    <x v="0"/>
    <m/>
    <n v="237968"/>
    <m/>
    <m/>
    <m/>
    <m/>
    <m/>
    <m/>
    <m/>
    <m/>
  </r>
  <r>
    <n v="4300036189"/>
    <d v="2026-05-15T00:00:00"/>
    <x v="0"/>
    <d v="2026-08-28T00:00:00"/>
    <e v="#REF!"/>
    <e v="#REF!"/>
    <s v="Public"/>
    <e v="#REF!"/>
    <e v="#REF!"/>
    <n v="15"/>
    <s v="COMP/ASSY"/>
    <s v="NEW"/>
    <s v="ZPSU262700043"/>
    <n v="0"/>
    <n v="3"/>
    <m/>
    <m/>
    <s v="DOMESTIC"/>
    <s v="BEL"/>
    <x v="38"/>
    <x v="1"/>
    <s v="142001588688 LNBC PS card"/>
    <n v="2"/>
    <m/>
    <n v="2"/>
    <n v="2"/>
    <n v="36986"/>
    <m/>
    <x v="3"/>
    <m/>
    <m/>
    <n v="0"/>
    <n v="0"/>
    <x v="0"/>
    <n v="73972"/>
    <n v="0"/>
    <n v="73972"/>
    <x v="0"/>
    <m/>
    <n v="73972"/>
    <m/>
    <m/>
    <m/>
    <m/>
    <m/>
    <m/>
    <m/>
    <m/>
  </r>
  <r>
    <n v="4300036189"/>
    <d v="2026-05-15T00:00:00"/>
    <x v="0"/>
    <d v="2026-09-11T00:00:00"/>
    <e v="#REF!"/>
    <e v="#REF!"/>
    <s v="Public"/>
    <e v="#REF!"/>
    <e v="#REF!"/>
    <n v="17"/>
    <s v="COMP/ASSY"/>
    <s v="NEW"/>
    <s v="ZPSU262700043"/>
    <n v="0"/>
    <n v="3"/>
    <m/>
    <m/>
    <s v="DOMESTIC"/>
    <s v="BEL"/>
    <x v="38"/>
    <x v="1"/>
    <s v="142001588688 LNBC PS card"/>
    <n v="6"/>
    <m/>
    <n v="6"/>
    <n v="6"/>
    <n v="36986"/>
    <m/>
    <x v="3"/>
    <m/>
    <m/>
    <n v="0"/>
    <n v="0"/>
    <x v="0"/>
    <n v="221916"/>
    <n v="0"/>
    <n v="221916"/>
    <x v="0"/>
    <m/>
    <n v="221916"/>
    <m/>
    <m/>
    <m/>
    <m/>
    <m/>
    <m/>
    <m/>
    <m/>
  </r>
  <r>
    <n v="4516514429"/>
    <d v="2026-05-18T00:00:00"/>
    <x v="0"/>
    <d v="2026-06-11T00:00:00"/>
    <e v="#REF!"/>
    <s v="DELIVERED"/>
    <s v="Private"/>
    <e v="#REF!"/>
    <e v="#REF!"/>
    <n v="3"/>
    <s v="OTHERS"/>
    <s v="NEW"/>
    <s v="ZPJ262700214"/>
    <n v="1"/>
    <n v="1"/>
    <s v="SERVICE"/>
    <n v="26100141"/>
    <s v="DOMESTIC"/>
    <s v="TI"/>
    <x v="35"/>
    <x v="4"/>
    <s v="NRE CHARGES FOR HARLEY_SV_REVA PCBA"/>
    <n v="1"/>
    <n v="1"/>
    <n v="0"/>
    <n v="0"/>
    <n v="109000"/>
    <m/>
    <x v="1"/>
    <d v="2026-05-30T00:00:00"/>
    <s v="ZBSID2627-0198"/>
    <n v="109000"/>
    <n v="0"/>
    <x v="464"/>
    <n v="0"/>
    <n v="0"/>
    <n v="0"/>
    <x v="1"/>
    <s v="DELIVERED"/>
    <n v="109000"/>
    <s v="OTHERS"/>
    <m/>
    <m/>
    <m/>
    <m/>
    <m/>
    <m/>
    <m/>
  </r>
  <r>
    <n v="4516514429"/>
    <d v="2026-05-18T00:00:00"/>
    <x v="0"/>
    <d v="2026-06-11T00:00:00"/>
    <e v="#REF!"/>
    <e v="#REF!"/>
    <s v="Private"/>
    <e v="#REF!"/>
    <e v="#REF!"/>
    <n v="3"/>
    <s v="TK"/>
    <s v="NEW"/>
    <s v="ZPJ262700214"/>
    <n v="1"/>
    <n v="1"/>
    <m/>
    <m/>
    <s v="DOMESTIC"/>
    <s v="TI"/>
    <x v="35"/>
    <x v="4"/>
    <s v="HARLEY SV BOARD _BOM 1 PCBA"/>
    <n v="5"/>
    <m/>
    <n v="5"/>
    <n v="5"/>
    <n v="15475"/>
    <m/>
    <x v="3"/>
    <m/>
    <m/>
    <n v="0"/>
    <n v="0"/>
    <x v="0"/>
    <n v="77375"/>
    <n v="0"/>
    <n v="77375"/>
    <x v="0"/>
    <m/>
    <n v="77375"/>
    <m/>
    <m/>
    <m/>
    <m/>
    <m/>
    <m/>
    <m/>
    <m/>
  </r>
  <r>
    <n v="4516514429"/>
    <d v="2026-05-18T00:00:00"/>
    <x v="0"/>
    <d v="2026-06-11T00:00:00"/>
    <e v="#REF!"/>
    <e v="#REF!"/>
    <s v="Private"/>
    <e v="#REF!"/>
    <e v="#REF!"/>
    <n v="3"/>
    <s v="TK"/>
    <s v="NEW"/>
    <s v="ZPJ262700214"/>
    <n v="1"/>
    <n v="1"/>
    <m/>
    <m/>
    <s v="DOMESTIC"/>
    <s v="TI"/>
    <x v="35"/>
    <x v="4"/>
    <s v="HARLEY SV BOARD _BOM 2 PCBA"/>
    <n v="5"/>
    <m/>
    <n v="5"/>
    <n v="5"/>
    <n v="16585"/>
    <m/>
    <x v="3"/>
    <m/>
    <m/>
    <n v="0"/>
    <n v="0"/>
    <x v="0"/>
    <n v="82925"/>
    <n v="0"/>
    <n v="82925"/>
    <x v="0"/>
    <m/>
    <n v="82925"/>
    <m/>
    <m/>
    <m/>
    <m/>
    <m/>
    <m/>
    <m/>
    <m/>
  </r>
  <r>
    <n v="4516514429"/>
    <d v="2026-05-18T00:00:00"/>
    <x v="0"/>
    <d v="2026-06-11T00:00:00"/>
    <e v="#REF!"/>
    <e v="#REF!"/>
    <s v="Private"/>
    <e v="#REF!"/>
    <e v="#REF!"/>
    <n v="3"/>
    <s v="TK"/>
    <s v="NEW"/>
    <s v="ZPJ262700214"/>
    <n v="1"/>
    <n v="1"/>
    <m/>
    <m/>
    <s v="DOMESTIC"/>
    <s v="TI"/>
    <x v="35"/>
    <x v="4"/>
    <s v="HARLEY SV BOARD _BOM 3 PCBA"/>
    <n v="3"/>
    <m/>
    <n v="3"/>
    <n v="3"/>
    <n v="17864"/>
    <m/>
    <x v="3"/>
    <m/>
    <m/>
    <n v="0"/>
    <n v="0"/>
    <x v="0"/>
    <n v="53592"/>
    <n v="0"/>
    <n v="53592"/>
    <x v="0"/>
    <m/>
    <n v="53592"/>
    <m/>
    <m/>
    <m/>
    <m/>
    <m/>
    <m/>
    <m/>
    <m/>
  </r>
  <r>
    <n v="4516514429"/>
    <d v="2026-05-18T00:00:00"/>
    <x v="0"/>
    <d v="2026-06-11T00:00:00"/>
    <e v="#REF!"/>
    <e v="#REF!"/>
    <s v="Private"/>
    <e v="#REF!"/>
    <e v="#REF!"/>
    <n v="3"/>
    <s v="TK"/>
    <s v="NEW"/>
    <s v="ZPJ262700214"/>
    <n v="1"/>
    <n v="1"/>
    <m/>
    <m/>
    <s v="DOMESTIC"/>
    <s v="TI"/>
    <x v="35"/>
    <x v="4"/>
    <s v="HARLEY SV BOARD _BOM 4 PCBA"/>
    <n v="3"/>
    <m/>
    <n v="3"/>
    <n v="3"/>
    <n v="16264"/>
    <m/>
    <x v="3"/>
    <m/>
    <m/>
    <n v="0"/>
    <n v="0"/>
    <x v="0"/>
    <n v="48792"/>
    <n v="0"/>
    <n v="48792"/>
    <x v="0"/>
    <m/>
    <n v="48792"/>
    <m/>
    <m/>
    <m/>
    <m/>
    <m/>
    <m/>
    <m/>
    <m/>
  </r>
  <r>
    <n v="4516514429"/>
    <d v="2026-05-18T00:00:00"/>
    <x v="0"/>
    <d v="2026-06-11T00:00:00"/>
    <e v="#REF!"/>
    <e v="#REF!"/>
    <s v="Private"/>
    <e v="#REF!"/>
    <e v="#REF!"/>
    <n v="3"/>
    <s v="TK"/>
    <s v="NEW"/>
    <s v="ZPJ262700214"/>
    <n v="1"/>
    <n v="1"/>
    <m/>
    <m/>
    <s v="DOMESTIC"/>
    <s v="TI"/>
    <x v="35"/>
    <x v="4"/>
    <s v="HARLEY SV BOARD _BOM 5 PCBA"/>
    <n v="3"/>
    <m/>
    <n v="3"/>
    <n v="3"/>
    <n v="16196"/>
    <m/>
    <x v="3"/>
    <m/>
    <m/>
    <n v="0"/>
    <n v="0"/>
    <x v="0"/>
    <n v="48588"/>
    <n v="0"/>
    <n v="48588"/>
    <x v="0"/>
    <m/>
    <n v="48588"/>
    <m/>
    <m/>
    <m/>
    <m/>
    <m/>
    <m/>
    <m/>
    <m/>
  </r>
  <r>
    <n v="4516514429"/>
    <d v="2026-05-18T00:00:00"/>
    <x v="0"/>
    <d v="2026-06-11T00:00:00"/>
    <e v="#REF!"/>
    <e v="#REF!"/>
    <s v="Private"/>
    <e v="#REF!"/>
    <e v="#REF!"/>
    <n v="3"/>
    <s v="TK"/>
    <s v="NEW"/>
    <s v="ZPJ262700214"/>
    <n v="1"/>
    <n v="1"/>
    <m/>
    <m/>
    <s v="DOMESTIC"/>
    <s v="TI"/>
    <x v="35"/>
    <x v="4"/>
    <s v="HARLEY SV BOARD _BOM 7 PCBA"/>
    <n v="3"/>
    <m/>
    <n v="3"/>
    <n v="3"/>
    <n v="16264"/>
    <m/>
    <x v="3"/>
    <m/>
    <m/>
    <n v="0"/>
    <n v="0"/>
    <x v="0"/>
    <n v="48792"/>
    <n v="0"/>
    <n v="48792"/>
    <x v="0"/>
    <m/>
    <n v="48792"/>
    <m/>
    <m/>
    <m/>
    <m/>
    <m/>
    <m/>
    <m/>
    <m/>
  </r>
  <r>
    <n v="4516514429"/>
    <d v="2026-05-18T00:00:00"/>
    <x v="0"/>
    <d v="2026-06-11T00:00:00"/>
    <e v="#REF!"/>
    <e v="#REF!"/>
    <s v="Private"/>
    <e v="#REF!"/>
    <e v="#REF!"/>
    <n v="3"/>
    <s v="TK"/>
    <s v="NEW"/>
    <s v="ZPJ262700214"/>
    <n v="1"/>
    <n v="1"/>
    <m/>
    <m/>
    <s v="DOMESTIC"/>
    <s v="TI"/>
    <x v="35"/>
    <x v="4"/>
    <s v="HARLEY SV BOARD _BOM 9 PCBA"/>
    <n v="3"/>
    <m/>
    <n v="3"/>
    <n v="3"/>
    <n v="16301"/>
    <m/>
    <x v="3"/>
    <m/>
    <m/>
    <n v="0"/>
    <n v="0"/>
    <x v="0"/>
    <n v="48903"/>
    <n v="0"/>
    <n v="48903"/>
    <x v="0"/>
    <m/>
    <n v="48903"/>
    <m/>
    <m/>
    <m/>
    <m/>
    <m/>
    <m/>
    <m/>
    <m/>
  </r>
  <r>
    <n v="4516514429"/>
    <d v="2026-05-18T00:00:00"/>
    <x v="0"/>
    <d v="2026-06-11T00:00:00"/>
    <e v="#REF!"/>
    <e v="#REF!"/>
    <s v="Private"/>
    <e v="#REF!"/>
    <e v="#REF!"/>
    <n v="3"/>
    <s v="TK"/>
    <s v="NEW"/>
    <s v="ZPJ262700214"/>
    <n v="1"/>
    <n v="1"/>
    <m/>
    <m/>
    <s v="DOMESTIC"/>
    <s v="TI"/>
    <x v="35"/>
    <x v="4"/>
    <s v="HARLEY SV BOARD _BOM10 PCBA"/>
    <n v="3"/>
    <m/>
    <n v="3"/>
    <n v="3"/>
    <n v="16345"/>
    <m/>
    <x v="3"/>
    <m/>
    <m/>
    <n v="0"/>
    <n v="0"/>
    <x v="0"/>
    <n v="49035"/>
    <n v="0"/>
    <n v="49035"/>
    <x v="0"/>
    <m/>
    <n v="49035"/>
    <m/>
    <m/>
    <m/>
    <m/>
    <m/>
    <m/>
    <m/>
    <m/>
  </r>
  <r>
    <n v="4516514429"/>
    <d v="2026-05-18T00:00:00"/>
    <x v="0"/>
    <d v="2026-06-11T00:00:00"/>
    <e v="#REF!"/>
    <e v="#REF!"/>
    <s v="Private"/>
    <e v="#REF!"/>
    <e v="#REF!"/>
    <n v="3"/>
    <s v="TK"/>
    <s v="NEW"/>
    <s v="ZPJ262700214"/>
    <n v="1"/>
    <n v="1"/>
    <m/>
    <m/>
    <s v="DOMESTIC"/>
    <s v="TI"/>
    <x v="35"/>
    <x v="4"/>
    <s v="HARLEY SV BOARD _BOM 11 PCBA"/>
    <n v="3"/>
    <m/>
    <n v="3"/>
    <n v="3"/>
    <n v="16267"/>
    <m/>
    <x v="3"/>
    <m/>
    <m/>
    <n v="0"/>
    <n v="0"/>
    <x v="0"/>
    <n v="48801"/>
    <n v="0"/>
    <n v="48801"/>
    <x v="0"/>
    <m/>
    <n v="48801"/>
    <m/>
    <m/>
    <m/>
    <m/>
    <m/>
    <m/>
    <m/>
    <m/>
  </r>
  <r>
    <n v="4516514429"/>
    <d v="2026-05-18T00:00:00"/>
    <x v="0"/>
    <d v="2026-06-11T00:00:00"/>
    <e v="#REF!"/>
    <e v="#REF!"/>
    <s v="Private"/>
    <e v="#REF!"/>
    <e v="#REF!"/>
    <n v="3"/>
    <s v="TK"/>
    <s v="NEW"/>
    <s v="ZPJ262700214"/>
    <n v="1"/>
    <n v="1"/>
    <m/>
    <m/>
    <s v="DOMESTIC"/>
    <s v="TI"/>
    <x v="35"/>
    <x v="4"/>
    <s v="HARLEY SV BOARD _BOM 12 PCBA"/>
    <n v="3"/>
    <m/>
    <n v="3"/>
    <n v="3"/>
    <n v="16476"/>
    <m/>
    <x v="3"/>
    <m/>
    <m/>
    <n v="0"/>
    <n v="0"/>
    <x v="0"/>
    <n v="49428"/>
    <n v="0"/>
    <n v="49428"/>
    <x v="0"/>
    <m/>
    <n v="49428"/>
    <m/>
    <m/>
    <m/>
    <m/>
    <m/>
    <m/>
    <m/>
    <m/>
  </r>
  <r>
    <n v="1389384"/>
    <d v="2026-05-18T00:00:00"/>
    <x v="0"/>
    <d v="2026-06-15T00:00:00"/>
    <e v="#REF!"/>
    <e v="#REF!"/>
    <s v="Private "/>
    <e v="#REF!"/>
    <e v="#REF!"/>
    <n v="4"/>
    <s v="TK"/>
    <s v="NEW"/>
    <s v="ZPJ262700230"/>
    <n v="0"/>
    <n v="3"/>
    <m/>
    <m/>
    <s v="DOMESTIC"/>
    <s v="FLOWSERVE"/>
    <x v="95"/>
    <x v="0"/>
    <s v="MFC-TESTER-UI-V2-REV1 PCB"/>
    <n v="3"/>
    <m/>
    <n v="3"/>
    <n v="3"/>
    <n v="21293.33"/>
    <m/>
    <x v="3"/>
    <m/>
    <m/>
    <n v="0"/>
    <n v="0"/>
    <x v="0"/>
    <n v="63879.990000000005"/>
    <n v="0"/>
    <n v="63879.990000000005"/>
    <x v="0"/>
    <m/>
    <n v="63879.990000000005"/>
    <m/>
    <m/>
    <m/>
    <m/>
    <m/>
    <m/>
    <m/>
    <m/>
  </r>
  <r>
    <n v="2735689673"/>
    <d v="2026-05-18T00:00:00"/>
    <x v="0"/>
    <d v="2026-06-01T00:00:00"/>
    <e v="#REF!"/>
    <s v="DELIVERED"/>
    <s v="Private"/>
    <e v="#REF!"/>
    <e v="#REF!"/>
    <n v="2"/>
    <s v="FAB"/>
    <s v="NEW"/>
    <s v="ZPJ262700231"/>
    <n v="0"/>
    <n v="3"/>
    <s v="PCB-2561202-Rev-1"/>
    <n v="26200275"/>
    <s v="DOMESTIC"/>
    <s v="TE"/>
    <x v="28"/>
    <x v="0"/>
    <s v="PCB FABRICATION SUPPORT FOR PTS PCB"/>
    <n v="2"/>
    <n v="2"/>
    <n v="0"/>
    <n v="0"/>
    <n v="9150"/>
    <m/>
    <x v="2"/>
    <d v="2026-06-02T00:00:00"/>
    <s v="ZKSID2627-0234"/>
    <n v="18300"/>
    <n v="0"/>
    <x v="465"/>
    <n v="0"/>
    <n v="0"/>
    <n v="0"/>
    <x v="1"/>
    <s v="DELIVERED"/>
    <n v="18300"/>
    <s v="FAB"/>
    <m/>
    <m/>
    <m/>
    <m/>
    <m/>
    <m/>
    <m/>
  </r>
  <r>
    <n v="2735689673"/>
    <d v="2026-05-18T00:00:00"/>
    <x v="0"/>
    <d v="2026-06-01T00:00:00"/>
    <e v="#REF!"/>
    <s v="DELIVERED"/>
    <s v="Private"/>
    <e v="#REF!"/>
    <e v="#REF!"/>
    <n v="2"/>
    <s v="FAB"/>
    <s v="NEW"/>
    <s v="ZPJ262700232"/>
    <n v="0"/>
    <n v="3"/>
    <s v="PCB-9-2561204-Rev-1"/>
    <n v="26200275"/>
    <s v="DOMESTIC"/>
    <s v="TE"/>
    <x v="28"/>
    <x v="0"/>
    <s v="PCB FABRICATION SUPPORT FOR MONITOR PCB"/>
    <n v="15"/>
    <n v="15"/>
    <n v="0"/>
    <n v="0"/>
    <n v="1200"/>
    <m/>
    <x v="2"/>
    <d v="2026-06-02T00:00:00"/>
    <s v="ZKSID2627-0234"/>
    <n v="18000"/>
    <n v="0"/>
    <x v="110"/>
    <n v="0"/>
    <n v="0"/>
    <n v="0"/>
    <x v="1"/>
    <s v="DELIVERED"/>
    <n v="18000"/>
    <s v="FAB"/>
    <m/>
    <m/>
    <m/>
    <m/>
    <m/>
    <m/>
    <m/>
  </r>
  <r>
    <s v="ELE/RADA/2026/DM08/SPLX"/>
    <d v="2026-05-18T00:00:00"/>
    <x v="0"/>
    <d v="2026-05-25T00:00:00"/>
    <e v="#REF!"/>
    <e v="#REF!"/>
    <s v="Private "/>
    <e v="#REF!"/>
    <e v="#REF!"/>
    <n v="1"/>
    <s v="JW"/>
    <s v="NEW"/>
    <s v="ZPJ262700222"/>
    <n v="0"/>
    <n v="3"/>
    <m/>
    <m/>
    <s v="DOMESTIC"/>
    <s v="IIT-M"/>
    <x v="100"/>
    <x v="5"/>
    <s v="KU BAND TRANSMITTER -ASSEMBLY SUPPORT"/>
    <n v="2"/>
    <m/>
    <n v="2"/>
    <n v="2"/>
    <n v="21600"/>
    <m/>
    <x v="3"/>
    <m/>
    <m/>
    <n v="0"/>
    <n v="0"/>
    <x v="0"/>
    <n v="43200"/>
    <n v="0"/>
    <n v="43200"/>
    <x v="0"/>
    <m/>
    <n v="43200"/>
    <m/>
    <m/>
    <m/>
    <m/>
    <m/>
    <m/>
    <m/>
    <m/>
  </r>
  <r>
    <s v="CTI/ASM/PO/009/26-27"/>
    <d v="2026-05-19T00:00:00"/>
    <x v="0"/>
    <d v="2026-05-28T00:00:00"/>
    <e v="#REF!"/>
    <e v="#REF!"/>
    <s v="Private "/>
    <e v="#REF!"/>
    <e v="#REF!"/>
    <n v="1.4"/>
    <s v="JW"/>
    <s v="NEW"/>
    <s v="ZPJ262700238"/>
    <n v="0"/>
    <n v="3"/>
    <m/>
    <m/>
    <s v="DOMESTIC"/>
    <s v="CORNET"/>
    <x v="52"/>
    <x v="0"/>
    <s v="CTI22D02C - ASSEMBLY SUPPORT_x000a__x000a_"/>
    <n v="25"/>
    <m/>
    <n v="25"/>
    <n v="25"/>
    <n v="18878.28"/>
    <m/>
    <x v="3"/>
    <m/>
    <m/>
    <n v="0"/>
    <n v="0"/>
    <x v="0"/>
    <n v="471957"/>
    <n v="0"/>
    <n v="471957"/>
    <x v="0"/>
    <m/>
    <n v="471957"/>
    <m/>
    <m/>
    <m/>
    <m/>
    <m/>
    <m/>
    <m/>
    <m/>
  </r>
  <r>
    <n v="4516514433"/>
    <d v="2026-05-19T00:00:00"/>
    <x v="0"/>
    <d v="2026-06-22T00:00:00"/>
    <e v="#REF!"/>
    <e v="#REF!"/>
    <s v="Private"/>
    <e v="#REF!"/>
    <e v="#REF!"/>
    <n v="3"/>
    <s v="TK"/>
    <s v="NEW"/>
    <s v="ZPJ262700235_x000a__x000a_"/>
    <n v="1"/>
    <n v="1"/>
    <m/>
    <m/>
    <s v="DOMESTIC"/>
    <s v="TI"/>
    <x v="35"/>
    <x v="4"/>
    <s v="Encanto_LC_DDA_BOM015_PCBA"/>
    <n v="3"/>
    <m/>
    <n v="3"/>
    <n v="3"/>
    <n v="26885.1"/>
    <m/>
    <x v="3"/>
    <m/>
    <m/>
    <n v="0"/>
    <n v="0"/>
    <x v="0"/>
    <n v="80655.299999999988"/>
    <n v="0"/>
    <n v="80655.299999999988"/>
    <x v="0"/>
    <m/>
    <n v="80655.299999999988"/>
    <m/>
    <m/>
    <m/>
    <m/>
    <m/>
    <m/>
    <m/>
    <m/>
  </r>
  <r>
    <n v="4516514433"/>
    <d v="2026-05-19T00:00:00"/>
    <x v="0"/>
    <d v="2026-06-22T00:00:00"/>
    <e v="#REF!"/>
    <e v="#REF!"/>
    <s v="Private"/>
    <e v="#REF!"/>
    <e v="#REF!"/>
    <n v="3"/>
    <s v="TK"/>
    <s v="NEW"/>
    <s v="ZPJ262700235_x000a__x000a_"/>
    <n v="1"/>
    <n v="1"/>
    <m/>
    <m/>
    <s v="DOMESTIC"/>
    <s v="TI"/>
    <x v="35"/>
    <x v="4"/>
    <s v="Encanto_LC_DDA_BOM016_PCBA"/>
    <n v="3"/>
    <m/>
    <n v="3"/>
    <n v="3"/>
    <n v="26885.1"/>
    <m/>
    <x v="3"/>
    <m/>
    <m/>
    <n v="0"/>
    <n v="0"/>
    <x v="0"/>
    <n v="80655.299999999988"/>
    <n v="0"/>
    <n v="80655.299999999988"/>
    <x v="0"/>
    <m/>
    <n v="80655.299999999988"/>
    <m/>
    <m/>
    <m/>
    <m/>
    <m/>
    <m/>
    <m/>
    <m/>
  </r>
  <r>
    <n v="4516514433"/>
    <d v="2026-05-19T00:00:00"/>
    <x v="0"/>
    <d v="2026-06-22T00:00:00"/>
    <e v="#REF!"/>
    <e v="#REF!"/>
    <s v="Private"/>
    <e v="#REF!"/>
    <e v="#REF!"/>
    <n v="3"/>
    <s v="TK"/>
    <s v="NEW"/>
    <s v="ZPJ262700235_x000a__x000a_"/>
    <n v="1"/>
    <n v="1"/>
    <m/>
    <m/>
    <s v="DOMESTIC"/>
    <s v="TI"/>
    <x v="35"/>
    <x v="4"/>
    <s v="Encanto_LC_DDA_BOM017_PCBA"/>
    <n v="3"/>
    <m/>
    <n v="3"/>
    <n v="3"/>
    <n v="26885.1"/>
    <m/>
    <x v="3"/>
    <m/>
    <m/>
    <n v="0"/>
    <n v="0"/>
    <x v="0"/>
    <n v="80655.299999999988"/>
    <n v="0"/>
    <n v="80655.299999999988"/>
    <x v="0"/>
    <m/>
    <n v="80655.299999999988"/>
    <m/>
    <m/>
    <m/>
    <m/>
    <m/>
    <m/>
    <m/>
    <m/>
  </r>
  <r>
    <n v="4516514433"/>
    <d v="2026-05-19T00:00:00"/>
    <x v="0"/>
    <d v="2026-06-22T00:00:00"/>
    <e v="#REF!"/>
    <e v="#REF!"/>
    <s v="Private"/>
    <e v="#REF!"/>
    <e v="#REF!"/>
    <n v="3"/>
    <s v="TK"/>
    <s v="NEW"/>
    <s v="ZPJ262700235_x000a__x000a_"/>
    <n v="1"/>
    <n v="1"/>
    <m/>
    <m/>
    <s v="DOMESTIC"/>
    <s v="TI"/>
    <x v="35"/>
    <x v="4"/>
    <s v="Encanto_LC_DDA_BOM018_PCBA"/>
    <n v="3"/>
    <m/>
    <n v="3"/>
    <n v="3"/>
    <n v="26885.1"/>
    <m/>
    <x v="3"/>
    <m/>
    <m/>
    <n v="0"/>
    <n v="0"/>
    <x v="0"/>
    <n v="80655.299999999988"/>
    <n v="0"/>
    <n v="80655.299999999988"/>
    <x v="0"/>
    <m/>
    <n v="80655.299999999988"/>
    <m/>
    <m/>
    <m/>
    <m/>
    <m/>
    <m/>
    <m/>
    <m/>
  </r>
  <r>
    <n v="4516514473"/>
    <d v="2026-05-19T00:00:00"/>
    <x v="0"/>
    <d v="2026-06-09T00:00:00"/>
    <e v="#REF!"/>
    <e v="#REF!"/>
    <s v="Private"/>
    <e v="#REF!"/>
    <e v="#REF!"/>
    <n v="3"/>
    <s v="TK"/>
    <s v="NEW"/>
    <s v="ZPJ262700236"/>
    <n v="1"/>
    <n v="1"/>
    <m/>
    <m/>
    <s v="DOMESTIC"/>
    <s v="TI"/>
    <x v="35"/>
    <x v="4"/>
    <s v="Encanto_LC_DGQ_BOM01_PCBA"/>
    <n v="3"/>
    <m/>
    <n v="3"/>
    <n v="3"/>
    <n v="23849"/>
    <m/>
    <x v="3"/>
    <m/>
    <m/>
    <n v="0"/>
    <n v="0"/>
    <x v="0"/>
    <n v="71547"/>
    <n v="0"/>
    <n v="71547"/>
    <x v="0"/>
    <m/>
    <n v="71547"/>
    <m/>
    <m/>
    <m/>
    <m/>
    <m/>
    <m/>
    <m/>
    <m/>
  </r>
  <r>
    <n v="4516514473"/>
    <d v="2026-05-19T00:00:00"/>
    <x v="0"/>
    <d v="2026-06-09T00:00:00"/>
    <e v="#REF!"/>
    <e v="#REF!"/>
    <s v="Private"/>
    <e v="#REF!"/>
    <e v="#REF!"/>
    <n v="3"/>
    <s v="TK"/>
    <s v="NEW"/>
    <s v="ZPJ262700236"/>
    <n v="1"/>
    <n v="1"/>
    <m/>
    <m/>
    <s v="DOMESTIC"/>
    <s v="TI"/>
    <x v="35"/>
    <x v="4"/>
    <s v="Encanto_LC_DGQ_BOM02_PCBA"/>
    <n v="3"/>
    <m/>
    <n v="3"/>
    <n v="3"/>
    <n v="23849"/>
    <m/>
    <x v="3"/>
    <m/>
    <m/>
    <n v="0"/>
    <n v="0"/>
    <x v="0"/>
    <n v="71547"/>
    <n v="0"/>
    <n v="71547"/>
    <x v="0"/>
    <m/>
    <n v="71547"/>
    <m/>
    <m/>
    <m/>
    <m/>
    <m/>
    <m/>
    <m/>
    <m/>
  </r>
  <r>
    <n v="4516514473"/>
    <d v="2026-05-19T00:00:00"/>
    <x v="0"/>
    <d v="2026-06-09T00:00:00"/>
    <e v="#REF!"/>
    <e v="#REF!"/>
    <s v="Private"/>
    <e v="#REF!"/>
    <e v="#REF!"/>
    <n v="3"/>
    <s v="TK"/>
    <s v="NEW"/>
    <s v="ZPJ262700236"/>
    <n v="1"/>
    <n v="1"/>
    <m/>
    <m/>
    <s v="DOMESTIC"/>
    <s v="TI"/>
    <x v="35"/>
    <x v="4"/>
    <s v="Encanto_LC_DGQ_BOM03_PCBA"/>
    <n v="3"/>
    <m/>
    <n v="3"/>
    <n v="3"/>
    <n v="23849"/>
    <m/>
    <x v="3"/>
    <m/>
    <m/>
    <n v="0"/>
    <n v="0"/>
    <x v="0"/>
    <n v="71547"/>
    <n v="0"/>
    <n v="71547"/>
    <x v="0"/>
    <m/>
    <n v="71547"/>
    <m/>
    <m/>
    <m/>
    <m/>
    <m/>
    <m/>
    <m/>
    <m/>
  </r>
  <r>
    <n v="4516514473"/>
    <d v="2026-05-19T00:00:00"/>
    <x v="0"/>
    <d v="2026-06-09T00:00:00"/>
    <e v="#REF!"/>
    <e v="#REF!"/>
    <s v="Private"/>
    <e v="#REF!"/>
    <e v="#REF!"/>
    <n v="3"/>
    <s v="TK"/>
    <s v="NEW"/>
    <s v="ZPJ262700236"/>
    <n v="1"/>
    <n v="1"/>
    <m/>
    <m/>
    <s v="DOMESTIC"/>
    <s v="TI"/>
    <x v="35"/>
    <x v="4"/>
    <s v="Encanto_LC_DGQ_BOM04_PCBA"/>
    <n v="3"/>
    <m/>
    <n v="3"/>
    <n v="3"/>
    <n v="23849"/>
    <m/>
    <x v="3"/>
    <m/>
    <m/>
    <n v="0"/>
    <n v="0"/>
    <x v="0"/>
    <n v="71547"/>
    <n v="0"/>
    <n v="71547"/>
    <x v="0"/>
    <m/>
    <n v="71547"/>
    <m/>
    <m/>
    <m/>
    <m/>
    <m/>
    <m/>
    <m/>
    <m/>
  </r>
  <r>
    <n v="4516514473"/>
    <d v="2026-05-19T00:00:00"/>
    <x v="0"/>
    <d v="2026-06-09T00:00:00"/>
    <e v="#REF!"/>
    <e v="#REF!"/>
    <s v="Private"/>
    <e v="#REF!"/>
    <e v="#REF!"/>
    <n v="3"/>
    <s v="TK"/>
    <s v="NEW"/>
    <s v="ZPJ262700236"/>
    <n v="1"/>
    <n v="1"/>
    <m/>
    <m/>
    <s v="DOMESTIC"/>
    <s v="TI"/>
    <x v="35"/>
    <x v="4"/>
    <s v="Encanto_LC_DGQ_BOM05_PCBA"/>
    <n v="3"/>
    <m/>
    <n v="3"/>
    <n v="3"/>
    <n v="23849"/>
    <m/>
    <x v="3"/>
    <m/>
    <m/>
    <n v="0"/>
    <n v="0"/>
    <x v="0"/>
    <n v="71547"/>
    <n v="0"/>
    <n v="71547"/>
    <x v="0"/>
    <m/>
    <n v="71547"/>
    <m/>
    <m/>
    <m/>
    <m/>
    <m/>
    <m/>
    <m/>
    <m/>
  </r>
  <r>
    <n v="4516514473"/>
    <d v="2026-05-19T00:00:00"/>
    <x v="0"/>
    <d v="2026-06-09T00:00:00"/>
    <e v="#REF!"/>
    <e v="#REF!"/>
    <s v="Private"/>
    <e v="#REF!"/>
    <e v="#REF!"/>
    <n v="3"/>
    <s v="TK"/>
    <s v="NEW"/>
    <s v="ZPJ262700236"/>
    <n v="1"/>
    <n v="1"/>
    <m/>
    <m/>
    <s v="DOMESTIC"/>
    <s v="TI"/>
    <x v="35"/>
    <x v="4"/>
    <s v="Encanto_LC_DGQ_BOM06_PCBA"/>
    <n v="3"/>
    <m/>
    <n v="3"/>
    <n v="3"/>
    <n v="23849"/>
    <m/>
    <x v="3"/>
    <m/>
    <m/>
    <n v="0"/>
    <n v="0"/>
    <x v="0"/>
    <n v="71547"/>
    <n v="0"/>
    <n v="71547"/>
    <x v="0"/>
    <m/>
    <n v="71547"/>
    <m/>
    <m/>
    <m/>
    <m/>
    <m/>
    <m/>
    <m/>
    <m/>
  </r>
  <r>
    <n v="4516514473"/>
    <d v="2026-05-19T00:00:00"/>
    <x v="0"/>
    <d v="2026-06-09T00:00:00"/>
    <e v="#REF!"/>
    <e v="#REF!"/>
    <s v="Private"/>
    <e v="#REF!"/>
    <e v="#REF!"/>
    <n v="3"/>
    <s v="TK"/>
    <s v="NEW"/>
    <s v="ZPJ262700236"/>
    <n v="1"/>
    <n v="1"/>
    <m/>
    <m/>
    <s v="DOMESTIC"/>
    <s v="TI"/>
    <x v="35"/>
    <x v="4"/>
    <s v="Encanto_LC_DGQ_BOM07_PCBA"/>
    <n v="3"/>
    <m/>
    <n v="3"/>
    <n v="3"/>
    <n v="23849"/>
    <m/>
    <x v="3"/>
    <m/>
    <m/>
    <n v="0"/>
    <n v="0"/>
    <x v="0"/>
    <n v="71547"/>
    <n v="0"/>
    <n v="71547"/>
    <x v="0"/>
    <m/>
    <n v="71547"/>
    <m/>
    <m/>
    <m/>
    <m/>
    <m/>
    <m/>
    <m/>
    <m/>
  </r>
  <r>
    <n v="4516514473"/>
    <d v="2026-05-19T00:00:00"/>
    <x v="0"/>
    <d v="2026-06-09T00:00:00"/>
    <e v="#REF!"/>
    <e v="#REF!"/>
    <s v="Private"/>
    <e v="#REF!"/>
    <e v="#REF!"/>
    <n v="3"/>
    <s v="TK"/>
    <s v="NEW"/>
    <s v="ZPJ262700236"/>
    <n v="1"/>
    <n v="1"/>
    <m/>
    <m/>
    <s v="DOMESTIC"/>
    <s v="TI"/>
    <x v="35"/>
    <x v="4"/>
    <s v="Encanto_LC_DGQ_BOM08_PCBA"/>
    <n v="3"/>
    <m/>
    <n v="3"/>
    <n v="3"/>
    <n v="23849"/>
    <m/>
    <x v="3"/>
    <m/>
    <m/>
    <n v="0"/>
    <n v="0"/>
    <x v="0"/>
    <n v="71547"/>
    <n v="0"/>
    <n v="71547"/>
    <x v="0"/>
    <m/>
    <n v="71547"/>
    <m/>
    <m/>
    <m/>
    <m/>
    <m/>
    <m/>
    <m/>
    <m/>
  </r>
  <r>
    <n v="4516514473"/>
    <d v="2026-05-19T00:00:00"/>
    <x v="0"/>
    <d v="2026-06-09T00:00:00"/>
    <e v="#REF!"/>
    <e v="#REF!"/>
    <s v="Private"/>
    <e v="#REF!"/>
    <e v="#REF!"/>
    <n v="3"/>
    <s v="TK"/>
    <s v="NEW"/>
    <s v="ZPJ262700236"/>
    <n v="1"/>
    <n v="1"/>
    <m/>
    <m/>
    <s v="DOMESTIC"/>
    <s v="TI"/>
    <x v="35"/>
    <x v="4"/>
    <s v="Encanto_LC_DGQ_BOM014_PCBA"/>
    <n v="3"/>
    <m/>
    <n v="3"/>
    <n v="3"/>
    <n v="23849"/>
    <m/>
    <x v="3"/>
    <m/>
    <m/>
    <n v="0"/>
    <n v="0"/>
    <x v="0"/>
    <n v="71547"/>
    <n v="0"/>
    <n v="71547"/>
    <x v="0"/>
    <m/>
    <n v="71547"/>
    <m/>
    <m/>
    <m/>
    <m/>
    <m/>
    <m/>
    <m/>
    <m/>
  </r>
  <r>
    <n v="4516514486"/>
    <d v="2026-05-19T00:00:00"/>
    <x v="0"/>
    <d v="2026-06-22T00:00:00"/>
    <e v="#REF!"/>
    <e v="#REF!"/>
    <s v="Private"/>
    <e v="#REF!"/>
    <e v="#REF!"/>
    <n v="3"/>
    <s v="TK"/>
    <s v="NEW"/>
    <s v="ZPJ262700237"/>
    <n v="1"/>
    <n v="1"/>
    <m/>
    <m/>
    <s v="DOMESTIC"/>
    <s v="TI"/>
    <x v="35"/>
    <x v="4"/>
    <s v="Encanto_LC_DRC_BOM01_PCBA"/>
    <n v="3"/>
    <m/>
    <n v="3"/>
    <n v="3"/>
    <n v="26080"/>
    <m/>
    <x v="3"/>
    <m/>
    <m/>
    <n v="0"/>
    <n v="0"/>
    <x v="0"/>
    <n v="78240"/>
    <n v="0"/>
    <n v="78240"/>
    <x v="0"/>
    <m/>
    <n v="78240"/>
    <m/>
    <m/>
    <m/>
    <m/>
    <m/>
    <m/>
    <m/>
    <m/>
  </r>
  <r>
    <n v="4516514486"/>
    <d v="2026-05-19T00:00:00"/>
    <x v="0"/>
    <d v="2026-06-22T00:00:00"/>
    <e v="#REF!"/>
    <e v="#REF!"/>
    <s v="Private"/>
    <e v="#REF!"/>
    <e v="#REF!"/>
    <n v="3"/>
    <s v="TK"/>
    <s v="NEW"/>
    <s v="ZPJ262700237"/>
    <n v="1"/>
    <n v="1"/>
    <m/>
    <m/>
    <s v="DOMESTIC"/>
    <s v="TI"/>
    <x v="35"/>
    <x v="4"/>
    <s v="Encanto_LC_DRC_BOM02_PCBA"/>
    <n v="3"/>
    <m/>
    <n v="3"/>
    <n v="3"/>
    <n v="26080"/>
    <m/>
    <x v="3"/>
    <m/>
    <m/>
    <n v="0"/>
    <n v="0"/>
    <x v="0"/>
    <n v="78240"/>
    <n v="0"/>
    <n v="78240"/>
    <x v="0"/>
    <m/>
    <n v="78240"/>
    <m/>
    <m/>
    <m/>
    <m/>
    <m/>
    <m/>
    <m/>
    <m/>
  </r>
  <r>
    <n v="4516514486"/>
    <d v="2026-05-19T00:00:00"/>
    <x v="0"/>
    <d v="2026-06-22T00:00:00"/>
    <e v="#REF!"/>
    <e v="#REF!"/>
    <s v="Private"/>
    <e v="#REF!"/>
    <e v="#REF!"/>
    <n v="3"/>
    <s v="TK"/>
    <s v="NEW"/>
    <s v="ZPJ262700237"/>
    <n v="1"/>
    <n v="1"/>
    <m/>
    <m/>
    <s v="DOMESTIC"/>
    <s v="TI"/>
    <x v="35"/>
    <x v="4"/>
    <s v="Encanto_LC_DRC_BOM03_PCBA"/>
    <n v="3"/>
    <m/>
    <n v="3"/>
    <n v="3"/>
    <n v="26080"/>
    <m/>
    <x v="3"/>
    <m/>
    <m/>
    <n v="0"/>
    <n v="0"/>
    <x v="0"/>
    <n v="78240"/>
    <n v="0"/>
    <n v="78240"/>
    <x v="0"/>
    <m/>
    <n v="78240"/>
    <m/>
    <m/>
    <m/>
    <m/>
    <m/>
    <m/>
    <m/>
    <m/>
  </r>
  <r>
    <n v="4516514486"/>
    <d v="2026-05-19T00:00:00"/>
    <x v="0"/>
    <d v="2026-06-22T00:00:00"/>
    <e v="#REF!"/>
    <e v="#REF!"/>
    <s v="Private"/>
    <e v="#REF!"/>
    <e v="#REF!"/>
    <n v="3"/>
    <s v="TK"/>
    <s v="NEW"/>
    <s v="ZPJ262700237"/>
    <n v="1"/>
    <n v="1"/>
    <m/>
    <m/>
    <s v="DOMESTIC"/>
    <s v="TI"/>
    <x v="35"/>
    <x v="4"/>
    <s v="Encanto_LC_DRC_BOM04_PCBA"/>
    <n v="3"/>
    <m/>
    <n v="3"/>
    <n v="3"/>
    <n v="26080"/>
    <m/>
    <x v="3"/>
    <m/>
    <m/>
    <n v="0"/>
    <n v="0"/>
    <x v="0"/>
    <n v="78240"/>
    <n v="0"/>
    <n v="78240"/>
    <x v="0"/>
    <m/>
    <n v="78240"/>
    <m/>
    <m/>
    <m/>
    <m/>
    <m/>
    <m/>
    <m/>
    <m/>
  </r>
  <r>
    <n v="4516514486"/>
    <d v="2026-05-19T00:00:00"/>
    <x v="0"/>
    <d v="2026-06-22T00:00:00"/>
    <e v="#REF!"/>
    <e v="#REF!"/>
    <s v="Private"/>
    <e v="#REF!"/>
    <e v="#REF!"/>
    <n v="3"/>
    <s v="TK"/>
    <s v="NEW"/>
    <s v="ZPJ262700237"/>
    <n v="1"/>
    <n v="1"/>
    <m/>
    <m/>
    <s v="DOMESTIC"/>
    <s v="TI"/>
    <x v="35"/>
    <x v="4"/>
    <s v="Encanto_LC_DRC_BOM05_PCBA"/>
    <n v="3"/>
    <m/>
    <n v="3"/>
    <n v="3"/>
    <n v="26080"/>
    <m/>
    <x v="3"/>
    <m/>
    <m/>
    <n v="0"/>
    <n v="0"/>
    <x v="0"/>
    <n v="78240"/>
    <n v="0"/>
    <n v="78240"/>
    <x v="0"/>
    <m/>
    <n v="78240"/>
    <m/>
    <m/>
    <m/>
    <m/>
    <m/>
    <m/>
    <m/>
    <m/>
  </r>
  <r>
    <n v="4516512813"/>
    <d v="2026-05-19T00:00:00"/>
    <x v="0"/>
    <d v="2026-06-05T00:00:00"/>
    <e v="#REF!"/>
    <e v="#REF!"/>
    <s v="Private "/>
    <e v="#REF!"/>
    <e v="#REF!"/>
    <n v="3"/>
    <s v="TK"/>
    <s v="NEW"/>
    <s v="ZPJ262700239"/>
    <n v="1"/>
    <n v="1"/>
    <m/>
    <m/>
    <s v="DOMESTIC"/>
    <s v="TI"/>
    <x v="35"/>
    <x v="4"/>
    <s v="PICO SMU PCBA"/>
    <n v="5"/>
    <m/>
    <n v="5"/>
    <n v="5"/>
    <n v="50937.599999999999"/>
    <m/>
    <x v="3"/>
    <m/>
    <m/>
    <n v="0"/>
    <n v="0"/>
    <x v="0"/>
    <n v="254688"/>
    <n v="0"/>
    <n v="254688"/>
    <x v="0"/>
    <m/>
    <n v="254688"/>
    <m/>
    <m/>
    <m/>
    <m/>
    <m/>
    <m/>
    <m/>
    <m/>
  </r>
  <r>
    <n v="4516512825"/>
    <d v="2026-05-19T00:00:00"/>
    <x v="0"/>
    <d v="2026-06-18T00:00:00"/>
    <e v="#REF!"/>
    <e v="#REF!"/>
    <s v="Private "/>
    <e v="#REF!"/>
    <e v="#REF!"/>
    <n v="2"/>
    <s v="COMP"/>
    <s v="NEW"/>
    <s v="ZPJ262700241"/>
    <n v="1"/>
    <n v="1"/>
    <m/>
    <m/>
    <s v="DOMESTIC"/>
    <s v="TI"/>
    <x v="35"/>
    <x v="4"/>
    <s v="AECQ100_CB_TPS1690_COMP PROCUREMENT"/>
    <n v="40"/>
    <m/>
    <n v="40"/>
    <n v="40"/>
    <n v="6831"/>
    <m/>
    <x v="3"/>
    <m/>
    <m/>
    <n v="0"/>
    <n v="0"/>
    <x v="0"/>
    <n v="273240"/>
    <n v="0"/>
    <n v="273240"/>
    <x v="0"/>
    <m/>
    <n v="273240"/>
    <m/>
    <m/>
    <m/>
    <m/>
    <m/>
    <m/>
    <m/>
    <m/>
  </r>
  <r>
    <n v="4516512825"/>
    <d v="2026-05-19T00:00:00"/>
    <x v="0"/>
    <d v="2026-06-18T00:00:00"/>
    <e v="#REF!"/>
    <e v="#REF!"/>
    <s v="Private "/>
    <e v="#REF!"/>
    <e v="#REF!"/>
    <n v="2"/>
    <s v="FAB"/>
    <s v="NEW"/>
    <s v="ZPJ262700242"/>
    <n v="1"/>
    <n v="1"/>
    <m/>
    <m/>
    <s v="DOMESTIC"/>
    <s v="TI"/>
    <x v="35"/>
    <x v="4"/>
    <s v="AECQ100_CB_TPS1690_PCB"/>
    <n v="40"/>
    <m/>
    <n v="40"/>
    <n v="40"/>
    <n v="2750"/>
    <m/>
    <x v="3"/>
    <m/>
    <m/>
    <n v="0"/>
    <n v="0"/>
    <x v="0"/>
    <n v="110000"/>
    <n v="0"/>
    <n v="110000"/>
    <x v="0"/>
    <m/>
    <n v="110000"/>
    <m/>
    <m/>
    <m/>
    <m/>
    <m/>
    <m/>
    <m/>
    <m/>
  </r>
  <r>
    <n v="4516512825"/>
    <d v="2026-05-19T00:00:00"/>
    <x v="0"/>
    <d v="2026-06-18T00:00:00"/>
    <e v="#REF!"/>
    <e v="#REF!"/>
    <s v="Private "/>
    <e v="#REF!"/>
    <e v="#REF!"/>
    <n v="1"/>
    <s v="TK"/>
    <s v="NEW"/>
    <s v="ZPJ262700243"/>
    <n v="1"/>
    <n v="1"/>
    <m/>
    <m/>
    <s v="DOMESTIC"/>
    <s v="TI"/>
    <x v="35"/>
    <x v="4"/>
    <s v="AECQ100_CB_TPS1690_ASSEMBLY"/>
    <n v="40"/>
    <m/>
    <n v="40"/>
    <n v="40"/>
    <n v="1305"/>
    <m/>
    <x v="3"/>
    <m/>
    <m/>
    <n v="0"/>
    <n v="0"/>
    <x v="0"/>
    <n v="52200"/>
    <n v="0"/>
    <n v="52200"/>
    <x v="0"/>
    <m/>
    <n v="52200"/>
    <m/>
    <m/>
    <m/>
    <m/>
    <m/>
    <m/>
    <m/>
    <m/>
  </r>
  <r>
    <s v="PUR-ORD-2026-00678"/>
    <d v="2026-05-18T00:00:00"/>
    <x v="0"/>
    <d v="2026-06-15T00:00:00"/>
    <e v="#REF!"/>
    <e v="#REF!"/>
    <s v="Private "/>
    <e v="#REF!"/>
    <e v="#REF!"/>
    <n v="4"/>
    <s v="TK"/>
    <s v="NEW"/>
    <s v="ZPJ262700234"/>
    <n v="0"/>
    <n v="3"/>
    <m/>
    <m/>
    <s v="DOMESTIC"/>
    <s v="NEWSPACE"/>
    <x v="101"/>
    <x v="7"/>
    <s v="NP01051626A-POPULATED PRINTED CIRCUIT BOARD"/>
    <n v="10"/>
    <m/>
    <n v="10"/>
    <n v="10"/>
    <n v="18933.7"/>
    <m/>
    <x v="3"/>
    <m/>
    <m/>
    <n v="0"/>
    <n v="0"/>
    <x v="0"/>
    <n v="189337"/>
    <n v="0"/>
    <n v="189337"/>
    <x v="0"/>
    <m/>
    <n v="189337"/>
    <m/>
    <m/>
    <m/>
    <m/>
    <m/>
    <m/>
    <m/>
    <m/>
  </r>
  <r>
    <n v="1162600291"/>
    <d v="2026-05-19T00:00:00"/>
    <x v="0"/>
    <d v="2026-05-21T00:00:00"/>
    <e v="#REF!"/>
    <s v="DELIVERED"/>
    <s v="Private"/>
    <e v="#REF!"/>
    <e v="#REF!"/>
    <n v="0.4"/>
    <s v="REWORK"/>
    <s v="NEW"/>
    <s v="ZPJ262700244"/>
    <n v="1"/>
    <n v="1"/>
    <s v="SREVICE"/>
    <n v="26200271"/>
    <s v="DOMESTIC"/>
    <s v="TEJAS"/>
    <x v="17"/>
    <x v="6"/>
    <s v="REWORK FOR ARTEMIS SYSTEM  4x4- 140-PCA000126-L"/>
    <n v="2"/>
    <n v="2"/>
    <n v="0"/>
    <n v="0"/>
    <n v="5950"/>
    <m/>
    <x v="2"/>
    <d v="2026-06-02T00:00:00"/>
    <s v="ZKSID2627-0231"/>
    <n v="11900"/>
    <n v="0"/>
    <x v="153"/>
    <n v="0"/>
    <n v="0"/>
    <n v="0"/>
    <x v="1"/>
    <s v="DELIVERED"/>
    <n v="11900"/>
    <s v="REWORK"/>
    <m/>
    <m/>
    <m/>
    <m/>
    <m/>
    <m/>
    <m/>
  </r>
  <r>
    <s v="YET TO RECEIVE"/>
    <d v="2026-05-19T00:00:00"/>
    <x v="3"/>
    <d v="2026-06-16T00:00:00"/>
    <e v="#REF!"/>
    <e v="#REF!"/>
    <s v="Private "/>
    <e v="#REF!"/>
    <e v="#REF!"/>
    <n v="4"/>
    <s v="TK"/>
    <s v="NEW"/>
    <s v="ZPMW262700023 "/>
    <n v="0"/>
    <n v="3"/>
    <m/>
    <m/>
    <s v="EXPORT"/>
    <s v="KB"/>
    <x v="26"/>
    <x v="3"/>
    <s v="R3_cNodeS POPULATED PRINTED CIRCUIT BOARD"/>
    <n v="20"/>
    <m/>
    <n v="20"/>
    <n v="20"/>
    <m/>
    <n v="262.55"/>
    <x v="3"/>
    <m/>
    <m/>
    <n v="0"/>
    <n v="0"/>
    <x v="0"/>
    <n v="0"/>
    <n v="451586"/>
    <n v="451586"/>
    <x v="0"/>
    <m/>
    <n v="451586"/>
    <m/>
    <m/>
    <m/>
    <m/>
    <m/>
    <m/>
    <m/>
    <m/>
  </r>
  <r>
    <n v="4300154917"/>
    <d v="2026-05-19T00:00:00"/>
    <x v="0"/>
    <d v="2026-06-02T00:00:00"/>
    <e v="#REF!"/>
    <e v="#REF!"/>
    <s v="Private "/>
    <e v="#REF!"/>
    <e v="#REF!"/>
    <n v="2"/>
    <s v="OTHERS"/>
    <s v="NEW"/>
    <s v="ZPJ262700131"/>
    <n v="0"/>
    <n v="3"/>
    <m/>
    <m/>
    <s v="DOMESTIC"/>
    <s v="KB"/>
    <x v="67"/>
    <x v="3"/>
    <s v="DELTA CHARGES FOR R3_cNodeS POPULATED PRINTED BOARD"/>
    <n v="1"/>
    <m/>
    <n v="1"/>
    <n v="1"/>
    <n v="96271"/>
    <m/>
    <x v="3"/>
    <m/>
    <m/>
    <n v="0"/>
    <n v="0"/>
    <x v="0"/>
    <n v="96271"/>
    <n v="0"/>
    <n v="96271"/>
    <x v="0"/>
    <m/>
    <n v="96271"/>
    <m/>
    <m/>
    <m/>
    <m/>
    <m/>
    <m/>
    <m/>
    <m/>
  </r>
  <r>
    <s v="PO26000399"/>
    <d v="2026-05-20T00:00:00"/>
    <x v="10"/>
    <d v="2026-06-17T00:00:00"/>
    <e v="#REF!"/>
    <e v="#REF!"/>
    <s v="Private "/>
    <e v="#REF!"/>
    <e v="#REF!"/>
    <n v="4"/>
    <s v="TK"/>
    <s v="NEW"/>
    <s v="ZPMW262700026"/>
    <n v="0"/>
    <n v="3"/>
    <m/>
    <m/>
    <s v="EXPORT"/>
    <s v="ARTS"/>
    <x v="102"/>
    <x v="7"/>
    <s v="IAI-ATE-MUX-32-01 (T1850-1100-501)-PPCB"/>
    <n v="20"/>
    <m/>
    <n v="20"/>
    <n v="20"/>
    <m/>
    <n v="402.2"/>
    <x v="3"/>
    <m/>
    <m/>
    <n v="0"/>
    <n v="0"/>
    <x v="0"/>
    <n v="0"/>
    <n v="691784"/>
    <n v="691784"/>
    <x v="0"/>
    <m/>
    <n v="691784"/>
    <m/>
    <m/>
    <m/>
    <m/>
    <m/>
    <m/>
    <m/>
    <m/>
  </r>
  <r>
    <s v="PO26000399"/>
    <d v="2026-05-20T00:00:00"/>
    <x v="10"/>
    <d v="2026-06-17T00:00:00"/>
    <e v="#REF!"/>
    <e v="#REF!"/>
    <s v="Private "/>
    <e v="#REF!"/>
    <e v="#REF!"/>
    <n v="4"/>
    <s v="TK"/>
    <s v="NEW"/>
    <s v="ZPMW262700027"/>
    <n v="0"/>
    <n v="3"/>
    <m/>
    <m/>
    <s v="EXPORT"/>
    <s v="ARTS"/>
    <x v="102"/>
    <x v="7"/>
    <s v="IAI-ATE-DPDT-12-01 (T1850-1310-501)-PPCB"/>
    <n v="10"/>
    <m/>
    <n v="10"/>
    <n v="10"/>
    <m/>
    <n v="396.1"/>
    <x v="3"/>
    <m/>
    <m/>
    <n v="0"/>
    <n v="0"/>
    <x v="0"/>
    <n v="0"/>
    <n v="340646"/>
    <n v="340646"/>
    <x v="0"/>
    <m/>
    <n v="340646"/>
    <m/>
    <m/>
    <m/>
    <m/>
    <m/>
    <m/>
    <m/>
    <m/>
  </r>
  <r>
    <s v="PO26000399"/>
    <d v="2026-05-20T00:00:00"/>
    <x v="10"/>
    <d v="2026-06-05T00:00:00"/>
    <e v="#REF!"/>
    <e v="#REF!"/>
    <s v="Private "/>
    <e v="#REF!"/>
    <e v="#REF!"/>
    <n v="2.4"/>
    <s v="FAB"/>
    <s v="NEW"/>
    <s v="ZPMW262700028"/>
    <n v="0"/>
    <n v="3"/>
    <m/>
    <m/>
    <s v="EXPORT"/>
    <s v="ARTS"/>
    <x v="102"/>
    <x v="7"/>
    <s v="IAI-ATE-RES-76-01 (T1850-4210-501)-FABRICATION SUPPORT"/>
    <n v="20"/>
    <m/>
    <n v="20"/>
    <n v="20"/>
    <m/>
    <n v="37.5"/>
    <x v="3"/>
    <m/>
    <m/>
    <n v="0"/>
    <n v="0"/>
    <x v="0"/>
    <n v="0"/>
    <n v="64500"/>
    <n v="64500"/>
    <x v="0"/>
    <m/>
    <n v="64500"/>
    <m/>
    <m/>
    <m/>
    <m/>
    <m/>
    <m/>
    <m/>
    <m/>
  </r>
  <r>
    <n v="4516518754"/>
    <d v="2026-05-20T00:00:00"/>
    <x v="0"/>
    <d v="2026-07-17T00:00:00"/>
    <e v="#REF!"/>
    <e v="#REF!"/>
    <s v="Private "/>
    <e v="#REF!"/>
    <e v="#REF!"/>
    <n v="3"/>
    <s v="TK"/>
    <s v="REPEAT"/>
    <s v="ZPJ262700246"/>
    <n v="1"/>
    <n v="1"/>
    <m/>
    <m/>
    <s v="DOMESTIC"/>
    <s v="TI"/>
    <x v="35"/>
    <x v="4"/>
    <s v="TPS2562 DB PCBA"/>
    <n v="10"/>
    <m/>
    <n v="10"/>
    <n v="10"/>
    <n v="15904.64"/>
    <m/>
    <x v="3"/>
    <m/>
    <m/>
    <n v="0"/>
    <n v="0"/>
    <x v="0"/>
    <n v="159046.39999999999"/>
    <n v="0"/>
    <n v="159046.39999999999"/>
    <x v="0"/>
    <m/>
    <n v="159046.39999999999"/>
    <m/>
    <m/>
    <m/>
    <m/>
    <m/>
    <m/>
    <m/>
    <m/>
  </r>
  <r>
    <n v="4516518754"/>
    <d v="2026-05-20T00:00:00"/>
    <x v="0"/>
    <d v="2026-07-17T00:00:00"/>
    <e v="#REF!"/>
    <e v="#REF!"/>
    <s v="Private "/>
    <e v="#REF!"/>
    <e v="#REF!"/>
    <n v="3"/>
    <s v="COMP/ASSY"/>
    <s v="REPEAT"/>
    <s v="ZPJ262700246"/>
    <n v="1"/>
    <n v="1"/>
    <m/>
    <m/>
    <s v="DOMESTIC"/>
    <s v="TI"/>
    <x v="35"/>
    <x v="4"/>
    <s v="COMPONENT &amp; ASSEMBLY SUPPORT FOR TPS2562X_DB"/>
    <n v="4"/>
    <m/>
    <n v="4"/>
    <n v="4"/>
    <n v="13286.14"/>
    <m/>
    <x v="3"/>
    <m/>
    <m/>
    <n v="0"/>
    <n v="0"/>
    <x v="0"/>
    <n v="53144.56"/>
    <n v="0"/>
    <n v="53144.56"/>
    <x v="0"/>
    <m/>
    <n v="53144.56"/>
    <m/>
    <m/>
    <m/>
    <m/>
    <m/>
    <m/>
    <m/>
    <m/>
  </r>
  <r>
    <n v="4516518754"/>
    <d v="2026-05-20T00:00:00"/>
    <x v="0"/>
    <d v="2026-07-17T00:00:00"/>
    <e v="#REF!"/>
    <s v="DELIVERED"/>
    <s v="Private"/>
    <e v="#REF!"/>
    <e v="#REF!"/>
    <n v="3"/>
    <s v="OTHERS"/>
    <s v="REPEAT"/>
    <s v="ZPJ262700246"/>
    <n v="1"/>
    <n v="1"/>
    <s v="SERVICE"/>
    <n v="26100151"/>
    <s v="DOMESTIC"/>
    <s v="TI"/>
    <x v="35"/>
    <x v="4"/>
    <s v="TPS2562X_DB-NRE CHARGES"/>
    <n v="1"/>
    <n v="1"/>
    <n v="0"/>
    <n v="0"/>
    <n v="10000"/>
    <m/>
    <x v="2"/>
    <d v="2026-06-01T00:00:00"/>
    <s v="ZBSID2627-0206"/>
    <n v="10000"/>
    <n v="0"/>
    <x v="466"/>
    <n v="0"/>
    <n v="0"/>
    <n v="0"/>
    <x v="1"/>
    <s v="DELIVERED"/>
    <n v="10000"/>
    <s v="OTHERS"/>
    <m/>
    <m/>
    <m/>
    <m/>
    <m/>
    <m/>
    <m/>
  </r>
  <r>
    <n v="4516517207"/>
    <d v="2026-05-20T00:00:00"/>
    <x v="0"/>
    <d v="2026-05-29T00:00:00"/>
    <e v="#REF!"/>
    <s v="DELIVERED"/>
    <s v="Private "/>
    <e v="#REF!"/>
    <e v="#REF!"/>
    <n v="1"/>
    <s v="JW"/>
    <s v="NEW"/>
    <s v="ZPJ262700247"/>
    <n v="1"/>
    <n v="1"/>
    <s v="SERVICE"/>
    <n v="26100130"/>
    <s v="DOMESTIC"/>
    <s v="TI"/>
    <x v="35"/>
    <x v="4"/>
    <s v="PCB ASSEMBLY SUPPORT FOR SENSE MUX BOARD"/>
    <n v="2"/>
    <n v="2"/>
    <n v="0"/>
    <n v="0"/>
    <n v="25300"/>
    <m/>
    <x v="1"/>
    <d v="2026-05-29T00:00:00"/>
    <s v="ZBSID2627-0186"/>
    <n v="50600"/>
    <n v="0"/>
    <x v="467"/>
    <n v="0"/>
    <n v="0"/>
    <n v="0"/>
    <x v="1"/>
    <s v="DELIVERED"/>
    <n v="50600"/>
    <s v="LINE_02"/>
    <s v="YES"/>
    <m/>
    <m/>
    <m/>
    <m/>
    <m/>
    <m/>
  </r>
  <r>
    <s v="YET TO RECEIVE"/>
    <d v="2026-05-20T00:00:00"/>
    <x v="0"/>
    <d v="2026-05-22T00:00:00"/>
    <e v="#REF!"/>
    <e v="#REF!"/>
    <s v="Private "/>
    <e v="#REF!"/>
    <e v="#REF!"/>
    <n v="0.4"/>
    <s v="REWORK"/>
    <s v="NEW"/>
    <s v="ZPJ262700250"/>
    <n v="0"/>
    <n v="3"/>
    <m/>
    <m/>
    <s v="DOMESTIC"/>
    <s v="VISTEON"/>
    <x v="83"/>
    <x v="3"/>
    <s v="P770034DF70000-REWORK SUPPORT"/>
    <n v="900"/>
    <m/>
    <n v="900"/>
    <n v="900"/>
    <n v="805"/>
    <m/>
    <x v="3"/>
    <m/>
    <m/>
    <n v="0"/>
    <n v="0"/>
    <x v="0"/>
    <n v="724500"/>
    <n v="0"/>
    <n v="724500"/>
    <x v="0"/>
    <m/>
    <n v="724500"/>
    <m/>
    <m/>
    <m/>
    <m/>
    <m/>
    <m/>
    <m/>
    <m/>
  </r>
  <r>
    <s v="YET TO RECEIVE"/>
    <d v="2026-05-20T00:00:00"/>
    <x v="0"/>
    <d v="2026-05-22T00:00:00"/>
    <e v="#REF!"/>
    <e v="#REF!"/>
    <s v="Private "/>
    <e v="#REF!"/>
    <e v="#REF!"/>
    <n v="0.4"/>
    <s v="REWORK"/>
    <s v="NEW"/>
    <s v="ZPJ262700249"/>
    <n v="0"/>
    <n v="3"/>
    <m/>
    <m/>
    <s v="DOMESTIC"/>
    <s v="VISTEON"/>
    <x v="83"/>
    <x v="3"/>
    <s v="P770186DF50000-REWORK SUPPORT"/>
    <n v="100"/>
    <m/>
    <n v="100"/>
    <n v="100"/>
    <n v="1745"/>
    <m/>
    <x v="3"/>
    <m/>
    <m/>
    <n v="0"/>
    <n v="0"/>
    <x v="0"/>
    <n v="174500"/>
    <n v="0"/>
    <n v="174500"/>
    <x v="0"/>
    <m/>
    <n v="174500"/>
    <m/>
    <m/>
    <m/>
    <m/>
    <m/>
    <m/>
    <m/>
    <m/>
  </r>
  <r>
    <n v="1162600316"/>
    <d v="2026-05-21T00:00:00"/>
    <x v="0"/>
    <d v="2026-05-23T00:00:00"/>
    <e v="#REF!"/>
    <s v="DELIVERED"/>
    <s v="Private "/>
    <e v="#REF!"/>
    <e v="#REF!"/>
    <n v="0.4"/>
    <s v="REWORK"/>
    <s v="NEW"/>
    <s v="ZPJ262700252"/>
    <n v="1"/>
    <n v="1"/>
    <s v="SERVICE"/>
    <n v="26200257"/>
    <s v="DOMESTIC"/>
    <s v="TEJAS"/>
    <x v="17"/>
    <x v="6"/>
    <s v="BGA REWORK 183-PCA000013#L"/>
    <n v="1"/>
    <n v="1"/>
    <n v="0"/>
    <n v="0"/>
    <n v="7200"/>
    <m/>
    <x v="1"/>
    <d v="2026-05-31T00:00:00"/>
    <s v="ZKSID2627-0221"/>
    <n v="7200"/>
    <n v="0"/>
    <x v="238"/>
    <n v="0"/>
    <n v="0"/>
    <n v="0"/>
    <x v="1"/>
    <s v="DELIVERED"/>
    <n v="7200"/>
    <s v="REWORK"/>
    <m/>
    <m/>
    <m/>
    <m/>
    <m/>
    <m/>
    <m/>
  </r>
  <r>
    <n v="4400000638"/>
    <d v="2026-05-21T00:00:00"/>
    <x v="0"/>
    <d v="2026-06-04T00:00:00"/>
    <e v="#REF!"/>
    <s v="DELIVERED"/>
    <s v="Public"/>
    <e v="#REF!"/>
    <e v="#REF!"/>
    <n v="2"/>
    <s v="FAB"/>
    <s v="NEW"/>
    <s v="ZPSU262700044"/>
    <n v="0"/>
    <n v="3"/>
    <s v="PCB-Relay Adapter Card"/>
    <n v="26100172"/>
    <s v="DOMESTIC"/>
    <s v="INDIC"/>
    <x v="103"/>
    <x v="0"/>
    <s v="Relay board fabrication"/>
    <n v="20"/>
    <n v="20"/>
    <n v="0"/>
    <n v="0"/>
    <n v="2099"/>
    <m/>
    <x v="2"/>
    <d v="2026-06-08T00:00:00"/>
    <s v="ZBSID2627-0231"/>
    <n v="41980"/>
    <n v="0"/>
    <x v="468"/>
    <n v="0"/>
    <n v="0"/>
    <n v="0"/>
    <x v="1"/>
    <s v="DELIVERED"/>
    <n v="41980"/>
    <s v="FAB"/>
    <m/>
    <m/>
    <m/>
    <m/>
    <m/>
    <m/>
    <m/>
  </r>
  <r>
    <n v="1102600036"/>
    <d v="2026-05-21T00:00:00"/>
    <x v="0"/>
    <d v="2026-05-30T00:00:00"/>
    <e v="#REF!"/>
    <e v="#REF!"/>
    <s v="Private "/>
    <e v="#REF!"/>
    <e v="#REF!"/>
    <n v="1.3"/>
    <s v="JW"/>
    <s v="NEW"/>
    <s v="ZPJ262700254"/>
    <n v="1"/>
    <n v="1"/>
    <m/>
    <m/>
    <s v="DOMESTIC"/>
    <s v="TEJAS"/>
    <x v="17"/>
    <x v="6"/>
    <s v="PCB ASSEMBLY SUPPORT FOR 183-PCA000010#L"/>
    <n v="5"/>
    <m/>
    <n v="5"/>
    <n v="5"/>
    <n v="41984"/>
    <m/>
    <x v="3"/>
    <m/>
    <m/>
    <n v="0"/>
    <n v="0"/>
    <x v="0"/>
    <n v="209920"/>
    <n v="0"/>
    <n v="209920"/>
    <x v="0"/>
    <m/>
    <n v="209920"/>
    <m/>
    <m/>
    <m/>
    <m/>
    <m/>
    <m/>
    <m/>
    <m/>
  </r>
  <r>
    <s v="YET TO RECEIVE"/>
    <d v="2026-05-21T00:00:00"/>
    <x v="0"/>
    <d v="2026-05-30T00:00:00"/>
    <e v="#REF!"/>
    <e v="#REF!"/>
    <s v="Private "/>
    <e v="#REF!"/>
    <e v="#REF!"/>
    <n v="1.3"/>
    <s v="OTHERS"/>
    <s v="NEW"/>
    <s v="ZPJ262700254"/>
    <n v="1"/>
    <n v="1"/>
    <m/>
    <m/>
    <s v="DOMESTIC"/>
    <s v="TEJAS"/>
    <x v="17"/>
    <x v="6"/>
    <s v="NRE CHARGES FOR 183-PCA000010#L"/>
    <n v="1"/>
    <m/>
    <n v="1"/>
    <n v="1"/>
    <n v="109100"/>
    <m/>
    <x v="3"/>
    <m/>
    <m/>
    <n v="0"/>
    <n v="0"/>
    <x v="0"/>
    <n v="109100"/>
    <n v="0"/>
    <n v="109100"/>
    <x v="0"/>
    <m/>
    <n v="109100"/>
    <m/>
    <m/>
    <m/>
    <m/>
    <m/>
    <m/>
    <m/>
    <m/>
  </r>
  <r>
    <n v="1162600326"/>
    <d v="2026-05-21T00:00:00"/>
    <x v="0"/>
    <d v="2026-05-23T00:00:00"/>
    <e v="#REF!"/>
    <s v="DELIVERED"/>
    <s v="Private"/>
    <e v="#REF!"/>
    <e v="#REF!"/>
    <n v="0.3"/>
    <s v="REWORK"/>
    <s v="NEW"/>
    <s v="ZPJ262700255"/>
    <n v="1"/>
    <n v="1"/>
    <s v="SERVICE"/>
    <n v="26200272"/>
    <s v="DOMESTIC"/>
    <s v="TEJAS"/>
    <x v="17"/>
    <x v="6"/>
    <s v="613-PCA000002-L -QFN Rework"/>
    <n v="1"/>
    <n v="1"/>
    <n v="0"/>
    <n v="0"/>
    <n v="5550"/>
    <m/>
    <x v="2"/>
    <d v="2026-06-02T00:00:00"/>
    <s v="ZKSID2627-0233"/>
    <n v="5550"/>
    <n v="0"/>
    <x v="189"/>
    <n v="0"/>
    <n v="0"/>
    <n v="0"/>
    <x v="1"/>
    <s v="DELIVERED"/>
    <n v="5550"/>
    <s v="REWORK"/>
    <m/>
    <m/>
    <m/>
    <m/>
    <m/>
    <m/>
    <m/>
  </r>
  <r>
    <n v="812124"/>
    <d v="2026-05-21T00:00:00"/>
    <x v="1"/>
    <d v="2026-06-11T00:00:00"/>
    <e v="#REF!"/>
    <e v="#REF!"/>
    <s v="Private "/>
    <e v="#REF!"/>
    <e v="#REF!"/>
    <n v="3"/>
    <s v="TK"/>
    <s v="NEW"/>
    <s v="ZPMW262700029"/>
    <n v="0"/>
    <n v="3"/>
    <m/>
    <m/>
    <s v="EXPORT"/>
    <s v="DD.Inc"/>
    <x v="104"/>
    <x v="0"/>
    <s v="20-203909-00 THERMOCOUPLE MULTIPLEXER -PPCB"/>
    <n v="10"/>
    <m/>
    <n v="10"/>
    <n v="10"/>
    <m/>
    <n v="136.69999999999999"/>
    <x v="3"/>
    <m/>
    <m/>
    <n v="0"/>
    <n v="0"/>
    <x v="0"/>
    <n v="0"/>
    <n v="117562"/>
    <n v="117562"/>
    <x v="0"/>
    <m/>
    <n v="117562"/>
    <m/>
    <m/>
    <m/>
    <m/>
    <m/>
    <m/>
    <m/>
    <m/>
  </r>
  <r>
    <n v="4100771979"/>
    <d v="2026-05-21T00:00:00"/>
    <x v="0"/>
    <d v="2026-05-23T00:00:00"/>
    <e v="#REF!"/>
    <s v="DELIVERED"/>
    <s v="Private "/>
    <e v="#REF!"/>
    <e v="#REF!"/>
    <n v="0.4"/>
    <s v="REWORK"/>
    <s v="NEW"/>
    <s v="ZPJ262700257"/>
    <n v="0"/>
    <n v="3"/>
    <s v="SERVICE"/>
    <n v="26100131"/>
    <s v="DOMESTIC"/>
    <s v="GOOGLE"/>
    <x v="78"/>
    <x v="0"/>
    <s v="BGA SOLDER -REWORK SUPPORT "/>
    <n v="2"/>
    <n v="2"/>
    <n v="0"/>
    <n v="0"/>
    <n v="5470"/>
    <m/>
    <x v="1"/>
    <d v="2026-05-28T00:00:00"/>
    <s v="ZBSID2627-0185"/>
    <n v="10940"/>
    <n v="0"/>
    <x v="469"/>
    <n v="0"/>
    <n v="0"/>
    <n v="0"/>
    <x v="1"/>
    <s v="DELIVERED"/>
    <n v="10940"/>
    <s v="REWORK"/>
    <m/>
    <m/>
    <m/>
    <m/>
    <m/>
    <m/>
    <m/>
  </r>
  <r>
    <s v="ENIND205559"/>
    <d v="2026-05-22T00:00:00"/>
    <x v="0"/>
    <d v="2026-05-29T00:00:00"/>
    <e v="#REF!"/>
    <s v="DELIVERED"/>
    <s v="Private "/>
    <e v="#REF!"/>
    <e v="#REF!"/>
    <n v="1"/>
    <s v="JW"/>
    <s v="NEW"/>
    <s v="ZPJ262700258"/>
    <n v="1"/>
    <n v="1"/>
    <s v="SERVICE"/>
    <n v="26100161"/>
    <s v="DOMESTIC"/>
    <s v="ENPHASE"/>
    <x v="59"/>
    <x v="0"/>
    <s v="800-00383 Rev-03_NA Variant PCBA-B2"/>
    <n v="25"/>
    <n v="10"/>
    <n v="15"/>
    <n v="0"/>
    <n v="13500"/>
    <m/>
    <x v="2"/>
    <d v="2026-06-08T00:00:00"/>
    <s v="ZBSID2627-0234"/>
    <n v="135000"/>
    <n v="0"/>
    <x v="470"/>
    <n v="0"/>
    <n v="0"/>
    <n v="0"/>
    <x v="1"/>
    <s v="DELIVERED"/>
    <n v="135000"/>
    <s v="LINE_02"/>
    <m/>
    <m/>
    <m/>
    <m/>
    <m/>
    <m/>
    <m/>
  </r>
  <r>
    <s v="ENIND205559"/>
    <d v="2026-05-22T00:00:00"/>
    <x v="0"/>
    <d v="2026-05-29T00:00:00"/>
    <e v="#REF!"/>
    <s v="DELIVERED"/>
    <s v="Private "/>
    <e v="#REF!"/>
    <e v="#REF!"/>
    <n v="1"/>
    <s v="JW"/>
    <s v="NEW"/>
    <s v="ZPJ262700258"/>
    <n v="1"/>
    <n v="1"/>
    <s v="SERVICE"/>
    <n v="26100161"/>
    <s v="DOMESTIC"/>
    <s v="ENPHASE"/>
    <x v="59"/>
    <x v="0"/>
    <s v="800-00383 Rev-03_NA Variant PCBA-B2"/>
    <n v="15"/>
    <n v="15"/>
    <n v="0"/>
    <n v="0"/>
    <n v="13500"/>
    <m/>
    <x v="2"/>
    <d v="2026-06-09T00:00:00"/>
    <s v="ZBSID2627-0239"/>
    <n v="202500"/>
    <n v="0"/>
    <x v="471"/>
    <n v="0"/>
    <n v="0"/>
    <n v="0"/>
    <x v="1"/>
    <s v="DELIVERED"/>
    <n v="202500"/>
    <s v="LINE_02"/>
    <m/>
    <m/>
    <m/>
    <m/>
    <m/>
    <m/>
    <m/>
  </r>
  <r>
    <s v="ENIND205559"/>
    <d v="2026-05-22T00:00:00"/>
    <x v="0"/>
    <d v="2026-05-29T00:00:00"/>
    <e v="#REF!"/>
    <s v="DELIVERED"/>
    <s v="Private "/>
    <e v="#REF!"/>
    <e v="#REF!"/>
    <n v="1"/>
    <s v="JW"/>
    <s v="NEW"/>
    <s v="ZPJ262700259"/>
    <n v="1"/>
    <n v="1"/>
    <s v="SERVICE"/>
    <n v="26100161"/>
    <s v="DOMESTIC"/>
    <s v="ENPHASE"/>
    <x v="59"/>
    <x v="0"/>
    <s v="800-00384 Rev-03_INT Variant PCBA-B2"/>
    <n v="25"/>
    <n v="10"/>
    <n v="15"/>
    <n v="0"/>
    <n v="12750"/>
    <m/>
    <x v="2"/>
    <d v="2026-06-08T00:00:00"/>
    <s v="ZBSID2627-0234"/>
    <n v="127500"/>
    <n v="0"/>
    <x v="472"/>
    <n v="0"/>
    <n v="0"/>
    <n v="0"/>
    <x v="1"/>
    <s v="DELIVERED"/>
    <n v="127500"/>
    <s v="LINE_02"/>
    <m/>
    <m/>
    <m/>
    <m/>
    <m/>
    <m/>
    <m/>
  </r>
  <r>
    <s v="ENIND205559"/>
    <d v="2026-05-22T00:00:00"/>
    <x v="0"/>
    <d v="2026-05-29T00:00:00"/>
    <e v="#REF!"/>
    <s v="DELIVERED"/>
    <s v="Private "/>
    <e v="#REF!"/>
    <e v="#REF!"/>
    <n v="1"/>
    <s v="JW"/>
    <s v="NEW"/>
    <s v="ZPJ262700259"/>
    <n v="1"/>
    <n v="1"/>
    <s v="SERVICE"/>
    <n v="26100161"/>
    <s v="DOMESTIC"/>
    <s v="ENPHASE"/>
    <x v="59"/>
    <x v="0"/>
    <s v="800-00384 Rev-03_INT Variant PCBA-B2"/>
    <n v="15"/>
    <n v="10"/>
    <n v="5"/>
    <n v="0"/>
    <n v="12750"/>
    <m/>
    <x v="2"/>
    <d v="2026-06-09T00:00:00"/>
    <s v="ZBSID2627-0239"/>
    <n v="127500"/>
    <n v="0"/>
    <x v="472"/>
    <n v="0"/>
    <n v="0"/>
    <n v="0"/>
    <x v="1"/>
    <s v="DELIVERED"/>
    <n v="127500"/>
    <s v="LINE_02"/>
    <m/>
    <m/>
    <m/>
    <m/>
    <m/>
    <m/>
    <m/>
  </r>
  <r>
    <s v="ENIND205559"/>
    <d v="2026-05-22T00:00:00"/>
    <x v="0"/>
    <d v="2026-05-29T00:00:00"/>
    <e v="#REF!"/>
    <s v="DELIVERED"/>
    <s v="Private "/>
    <e v="#REF!"/>
    <e v="#REF!"/>
    <n v="1"/>
    <s v="JW"/>
    <s v="NEW"/>
    <s v="ZPJ262700259"/>
    <n v="1"/>
    <n v="1"/>
    <s v="SERVICE"/>
    <n v="26100161"/>
    <s v="DOMESTIC"/>
    <s v="ENPHASE"/>
    <x v="59"/>
    <x v="0"/>
    <s v="800-00384 Rev-03_INT Variant PCBA-B2"/>
    <n v="5"/>
    <n v="5"/>
    <n v="0"/>
    <n v="0"/>
    <n v="12750"/>
    <m/>
    <x v="2"/>
    <d v="2026-06-09T00:00:00"/>
    <s v="ZBSID2627-0240"/>
    <n v="63750"/>
    <n v="0"/>
    <x v="473"/>
    <n v="0"/>
    <n v="0"/>
    <n v="0"/>
    <x v="1"/>
    <s v="DELIVERED"/>
    <n v="63750"/>
    <s v="LINE_02"/>
    <m/>
    <m/>
    <m/>
    <m/>
    <m/>
    <m/>
    <m/>
  </r>
  <r>
    <s v="ENIND205559"/>
    <d v="2026-05-22T00:00:00"/>
    <x v="0"/>
    <d v="2026-05-29T00:00:00"/>
    <e v="#REF!"/>
    <s v="DELIVERED"/>
    <s v="Private"/>
    <e v="#REF!"/>
    <e v="#REF!"/>
    <n v="1"/>
    <s v="OTHERS"/>
    <s v="NEW"/>
    <s v="ZPJ262700260"/>
    <n v="1"/>
    <n v="1"/>
    <s v="SERVICE"/>
    <n v="26100101"/>
    <s v="DOMESTIC"/>
    <s v="ENPHASE"/>
    <x v="59"/>
    <x v="0"/>
    <s v="NRE CHARGES FOR 800-00383 &amp; 800-00384"/>
    <n v="1"/>
    <n v="1"/>
    <n v="0"/>
    <n v="0"/>
    <n v="169558"/>
    <m/>
    <x v="2"/>
    <d v="2026-06-04T00:00:00"/>
    <s v="ZBSID2627-0224"/>
    <n v="169558"/>
    <n v="0"/>
    <x v="474"/>
    <n v="0"/>
    <n v="0"/>
    <n v="0"/>
    <x v="1"/>
    <s v="DELIVERED"/>
    <n v="169558"/>
    <s v="OTHERS"/>
    <m/>
    <m/>
    <m/>
    <m/>
    <m/>
    <m/>
    <m/>
  </r>
  <r>
    <s v="Direct Invoice"/>
    <d v="2026-05-21T00:00:00"/>
    <x v="0"/>
    <d v="2026-06-04T00:00:00"/>
    <e v="#REF!"/>
    <s v="DELIVERED"/>
    <s v="Private"/>
    <e v="#REF!"/>
    <e v="#REF!"/>
    <n v="2"/>
    <s v="FAB"/>
    <s v="NEW"/>
    <s v="ZPJ262700245"/>
    <n v="0"/>
    <n v="3"/>
    <s v="PCB-ADC 4 CHANNEL_V1.0-ADC_4CH"/>
    <n v="26200287"/>
    <s v="DOMESTIC"/>
    <s v="SAMEER"/>
    <x v="105"/>
    <x v="0"/>
    <s v="ADC_4CH - PCB FABRICATION SUPPORT"/>
    <n v="4"/>
    <n v="4"/>
    <n v="0"/>
    <n v="0"/>
    <n v="4938"/>
    <m/>
    <x v="2"/>
    <d v="2026-06-05T00:00:00"/>
    <s v="ZKSID2627-0252"/>
    <n v="19752"/>
    <n v="0"/>
    <x v="475"/>
    <n v="0"/>
    <n v="0"/>
    <n v="0"/>
    <x v="1"/>
    <s v="DELIVERED"/>
    <n v="19752"/>
    <s v="FAB"/>
    <m/>
    <m/>
    <m/>
    <m/>
    <m/>
    <m/>
    <m/>
  </r>
  <r>
    <n v="4000622115"/>
    <d v="2026-05-21T00:00:00"/>
    <x v="0"/>
    <d v="2026-07-30T00:00:00"/>
    <e v="#REF!"/>
    <e v="#REF!"/>
    <s v="Public"/>
    <e v="#REF!"/>
    <e v="#REF!"/>
    <n v="8"/>
    <s v="TK"/>
    <s v="NEW"/>
    <s v="ZPSU262700045"/>
    <n v="0"/>
    <n v="3"/>
    <m/>
    <m/>
    <s v="DOMESTIC"/>
    <s v="BEL"/>
    <x v="5"/>
    <x v="1"/>
    <s v="170305119263 Medium Camlink Interface PCB"/>
    <n v="3"/>
    <m/>
    <n v="3"/>
    <n v="3"/>
    <n v="29990"/>
    <m/>
    <x v="3"/>
    <m/>
    <m/>
    <n v="0"/>
    <n v="0"/>
    <x v="0"/>
    <n v="89970"/>
    <n v="0"/>
    <n v="89970"/>
    <x v="0"/>
    <m/>
    <n v="89970"/>
    <m/>
    <m/>
    <m/>
    <m/>
    <m/>
    <m/>
    <m/>
    <m/>
  </r>
  <r>
    <n v="4300036369"/>
    <d v="2026-05-21T00:00:00"/>
    <x v="0"/>
    <d v="2026-06-18T00:00:00"/>
    <e v="#REF!"/>
    <e v="#REF!"/>
    <s v="Public"/>
    <e v="#REF!"/>
    <e v="#REF!"/>
    <n v="4"/>
    <s v="JW"/>
    <s v="NEW"/>
    <s v="ZPSU262700049"/>
    <n v="0"/>
    <n v="3"/>
    <m/>
    <m/>
    <s v="DOMESTIC"/>
    <s v="BEL"/>
    <x v="21"/>
    <x v="1"/>
    <s v="118375925211 TX PD PCB (SAR RFIFU) 02"/>
    <n v="2"/>
    <m/>
    <n v="2"/>
    <n v="2"/>
    <n v="26100"/>
    <m/>
    <x v="3"/>
    <m/>
    <m/>
    <n v="0"/>
    <n v="0"/>
    <x v="0"/>
    <n v="52200"/>
    <n v="0"/>
    <n v="52200"/>
    <x v="0"/>
    <m/>
    <n v="52200"/>
    <m/>
    <m/>
    <m/>
    <m/>
    <m/>
    <m/>
    <m/>
    <m/>
  </r>
  <r>
    <n v="4902389157"/>
    <d v="2026-05-22T00:00:00"/>
    <x v="0"/>
    <d v="2026-05-26T00:00:00"/>
    <e v="#REF!"/>
    <s v="DELIVERED"/>
    <s v="Private "/>
    <e v="#REF!"/>
    <e v="#REF!"/>
    <n v="0.6"/>
    <s v="REWORK"/>
    <s v="REPEAT"/>
    <s v="ZPJ252600478"/>
    <n v="0"/>
    <n v="3"/>
    <s v="SERVICE"/>
    <n v="26200214"/>
    <s v="DOMESTIC"/>
    <s v="FAURECIA"/>
    <x v="106"/>
    <x v="3"/>
    <s v="REWORK SUPPORT FOR MSIL DA-2 PCB"/>
    <n v="2"/>
    <n v="2"/>
    <n v="0"/>
    <n v="0"/>
    <n v="21600"/>
    <m/>
    <x v="1"/>
    <d v="2026-05-22T00:00:00"/>
    <s v=" ZKSID2627-0191"/>
    <n v="43200"/>
    <n v="0"/>
    <x v="476"/>
    <n v="0"/>
    <n v="0"/>
    <n v="0"/>
    <x v="1"/>
    <s v="DELIVERED"/>
    <n v="43200"/>
    <s v="REWORK"/>
    <m/>
    <m/>
    <m/>
    <m/>
    <m/>
    <m/>
    <m/>
  </r>
  <r>
    <n v="4800002795"/>
    <d v="2026-05-22T00:00:00"/>
    <x v="0"/>
    <d v="2026-05-29T00:00:00"/>
    <e v="#REF!"/>
    <e v="#REF!"/>
    <s v="Private "/>
    <e v="#REF!"/>
    <e v="#REF!"/>
    <n v="1"/>
    <s v="JW"/>
    <s v="NEW"/>
    <s v="ZPJ262700261"/>
    <n v="0"/>
    <n v="3"/>
    <m/>
    <m/>
    <s v="DOMESTIC"/>
    <s v="BIGTEC"/>
    <x v="57"/>
    <x v="2"/>
    <s v="HUB PCBA: TRUEAMP DUO/NEO"/>
    <n v="10"/>
    <m/>
    <n v="10"/>
    <n v="10"/>
    <n v="3208.8"/>
    <m/>
    <x v="3"/>
    <m/>
    <m/>
    <n v="0"/>
    <n v="0"/>
    <x v="0"/>
    <n v="32088"/>
    <n v="0"/>
    <n v="32088"/>
    <x v="0"/>
    <m/>
    <n v="32088"/>
    <m/>
    <m/>
    <m/>
    <m/>
    <m/>
    <m/>
    <m/>
    <m/>
  </r>
  <r>
    <s v="Mail confirmation"/>
    <d v="2026-05-22T00:00:00"/>
    <x v="0"/>
    <d v="2026-05-26T00:00:00"/>
    <e v="#REF!"/>
    <s v="DELIVERED"/>
    <s v="Private "/>
    <e v="#REF!"/>
    <e v="#REF!"/>
    <n v="0.6"/>
    <s v="REWORK"/>
    <s v="NEW"/>
    <s v="ZPJ24250954"/>
    <n v="0"/>
    <n v="3"/>
    <s v="SERVICE"/>
    <n v="26200218"/>
    <s v="DOMESTIC"/>
    <s v="L&amp;T"/>
    <x v="13"/>
    <x v="1"/>
    <s v="REWORK SUPPORT FOR DD904112-6"/>
    <n v="1"/>
    <n v="1"/>
    <n v="0"/>
    <n v="0"/>
    <n v="2500"/>
    <m/>
    <x v="1"/>
    <d v="2026-05-23T00:00:00"/>
    <s v="ZKSID2627-0192"/>
    <n v="2500"/>
    <n v="0"/>
    <x v="321"/>
    <n v="0"/>
    <n v="0"/>
    <n v="0"/>
    <x v="1"/>
    <s v="DELIVERED"/>
    <n v="2500"/>
    <s v="REWORK"/>
    <s v="N/A"/>
    <m/>
    <m/>
    <m/>
    <m/>
    <m/>
    <m/>
  </r>
  <r>
    <s v="AMIDC-PO-FY27-00376"/>
    <d v="2026-05-23T00:00:00"/>
    <x v="0"/>
    <d v="2026-06-11T00:00:00"/>
    <e v="#REF!"/>
    <e v="#REF!"/>
    <s v="Private "/>
    <e v="#REF!"/>
    <e v="#REF!"/>
    <n v="7"/>
    <s v="TK"/>
    <s v="NEW"/>
    <s v="ZPJ262700262"/>
    <n v="0"/>
    <n v="3"/>
    <m/>
    <m/>
    <s v="DOMESTIC"/>
    <s v="AMIDC"/>
    <x v="37"/>
    <x v="2"/>
    <s v="PWR0101  rev 03-POPULATED PCB"/>
    <n v="25"/>
    <m/>
    <n v="25"/>
    <n v="25"/>
    <n v="33504"/>
    <m/>
    <x v="3"/>
    <m/>
    <m/>
    <n v="0"/>
    <n v="0"/>
    <x v="0"/>
    <n v="837600"/>
    <n v="0"/>
    <n v="837600"/>
    <x v="0"/>
    <m/>
    <n v="837600"/>
    <m/>
    <m/>
    <m/>
    <m/>
    <m/>
    <m/>
    <m/>
    <m/>
  </r>
  <r>
    <n v="4000622591"/>
    <d v="2026-05-22T00:00:00"/>
    <x v="0"/>
    <d v="2026-08-28T00:00:00"/>
    <e v="#REF!"/>
    <e v="#REF!"/>
    <s v="Public"/>
    <e v="#REF!"/>
    <e v="#REF!"/>
    <n v="14"/>
    <s v="TK"/>
    <s v="NEW"/>
    <s v="ZPSU262700050"/>
    <n v="0"/>
    <n v="3"/>
    <m/>
    <m/>
    <s v="DOMESTIC"/>
    <s v="BEL"/>
    <x v="5"/>
    <x v="1"/>
    <s v="170305125471 Controller PCB Rev 04"/>
    <n v="16"/>
    <m/>
    <n v="16"/>
    <n v="16"/>
    <n v="22860"/>
    <m/>
    <x v="3"/>
    <m/>
    <m/>
    <n v="0"/>
    <n v="0"/>
    <x v="0"/>
    <n v="365760"/>
    <n v="0"/>
    <n v="365760"/>
    <x v="0"/>
    <m/>
    <n v="365760"/>
    <m/>
    <m/>
    <m/>
    <m/>
    <m/>
    <m/>
    <m/>
    <m/>
  </r>
  <r>
    <n v="4000620552"/>
    <d v="2026-05-23T00:00:00"/>
    <x v="0"/>
    <d v="2026-10-09T00:00:00"/>
    <e v="#REF!"/>
    <e v="#REF!"/>
    <s v="Public"/>
    <e v="#REF!"/>
    <e v="#REF!"/>
    <n v="20"/>
    <s v="TK"/>
    <s v="NEW"/>
    <s v="ZPSU262700051"/>
    <n v="0"/>
    <n v="3"/>
    <m/>
    <m/>
    <s v="DOMESTIC"/>
    <s v="BEL"/>
    <x v="5"/>
    <x v="1"/>
    <s v="170300620015 POWER SUPPLY BOARD 14"/>
    <n v="132"/>
    <m/>
    <n v="132"/>
    <n v="132"/>
    <n v="9110"/>
    <m/>
    <x v="3"/>
    <m/>
    <m/>
    <n v="0"/>
    <n v="0"/>
    <x v="0"/>
    <n v="1202520"/>
    <n v="0"/>
    <n v="1202520"/>
    <x v="0"/>
    <m/>
    <n v="1202520"/>
    <m/>
    <m/>
    <m/>
    <m/>
    <m/>
    <m/>
    <m/>
    <m/>
  </r>
  <r>
    <n v="4000616564"/>
    <d v="2026-05-23T00:00:00"/>
    <x v="0"/>
    <d v="2026-08-28T00:00:00"/>
    <e v="#REF!"/>
    <e v="#REF!"/>
    <s v="Public"/>
    <e v="#REF!"/>
    <e v="#REF!"/>
    <n v="13.5"/>
    <s v="TK"/>
    <s v="NEW"/>
    <s v="ZPSU262700052"/>
    <n v="0"/>
    <n v="3"/>
    <m/>
    <m/>
    <s v="DOMESTIC"/>
    <s v="BEL"/>
    <x v="107"/>
    <x v="1"/>
    <s v="ZAPC-FRPQ01/F-SC0FAN RPM CONTROLLER &amp; POWERSUPPLY CARD"/>
    <n v="7"/>
    <m/>
    <n v="7"/>
    <n v="7"/>
    <n v="24695"/>
    <m/>
    <x v="3"/>
    <m/>
    <m/>
    <n v="0"/>
    <n v="0"/>
    <x v="0"/>
    <n v="172865"/>
    <n v="0"/>
    <n v="172865"/>
    <x v="0"/>
    <m/>
    <n v="172865"/>
    <m/>
    <m/>
    <m/>
    <m/>
    <m/>
    <m/>
    <m/>
    <m/>
  </r>
  <r>
    <n v="4520500332"/>
    <d v="2026-05-26T00:00:00"/>
    <x v="0"/>
    <d v="2026-06-16T00:00:00"/>
    <e v="#REF!"/>
    <e v="#REF!"/>
    <s v="Private "/>
    <e v="#REF!"/>
    <e v="#REF!"/>
    <n v="3"/>
    <s v="COMP"/>
    <s v="NEW"/>
    <s v="ZPJ262700269"/>
    <n v="1"/>
    <n v="1"/>
    <m/>
    <m/>
    <s v="DOMESTIC"/>
    <s v="INFINEON"/>
    <x v="10"/>
    <x v="4"/>
    <s v="COMPONENT ORDERING 16 May 2026"/>
    <n v="1"/>
    <m/>
    <n v="1"/>
    <n v="1"/>
    <n v="71081"/>
    <m/>
    <x v="3"/>
    <m/>
    <m/>
    <n v="0"/>
    <n v="0"/>
    <x v="0"/>
    <n v="71081"/>
    <n v="0"/>
    <n v="71081"/>
    <x v="0"/>
    <m/>
    <n v="71081"/>
    <m/>
    <m/>
    <m/>
    <m/>
    <m/>
    <m/>
    <m/>
    <m/>
  </r>
  <r>
    <n v="4201203245"/>
    <d v="2026-05-26T00:00:00"/>
    <x v="0"/>
    <d v="2026-05-26T00:00:00"/>
    <e v="#REF!"/>
    <s v="DELIVERED"/>
    <s v="Private "/>
    <e v="#REF!"/>
    <e v="#REF!"/>
    <n v="2"/>
    <s v="COMP"/>
    <s v="NEW"/>
    <s v="ZPJ252601241"/>
    <n v="0"/>
    <n v="3"/>
    <s v="SERVICE"/>
    <n v="26200228"/>
    <s v="DOMESTIC"/>
    <s v="KOHLER"/>
    <x v="108"/>
    <x v="0"/>
    <s v="IMES-2.0 REV01 DELTA PART PROCUREMENT"/>
    <n v="17"/>
    <n v="17"/>
    <n v="0"/>
    <n v="0"/>
    <n v="6230.59"/>
    <m/>
    <x v="1"/>
    <d v="2026-05-26T00:00:00"/>
    <s v="ZKSID2627-0201"/>
    <n v="105920.03"/>
    <n v="0"/>
    <x v="477"/>
    <n v="0"/>
    <n v="0"/>
    <n v="0"/>
    <x v="1"/>
    <s v="DELIVERED"/>
    <n v="105920.03"/>
    <s v="COMP"/>
    <m/>
    <m/>
    <m/>
    <m/>
    <m/>
    <m/>
    <m/>
  </r>
  <r>
    <n v="4000624845"/>
    <d v="2026-05-26T00:00:00"/>
    <x v="0"/>
    <d v="2026-09-29T00:00:00"/>
    <e v="#REF!"/>
    <e v="#REF!"/>
    <s v="Public"/>
    <e v="#REF!"/>
    <e v="#REF!"/>
    <n v="18"/>
    <s v="TK"/>
    <s v="REPEAT"/>
    <s v="ZPSU262700027"/>
    <n v="0"/>
    <n v="3"/>
    <m/>
    <m/>
    <s v="DOMESTIC"/>
    <s v="BEL"/>
    <x v="5"/>
    <x v="1"/>
    <s v="170300602264 FILTER BOARD ASSY 03"/>
    <n v="2"/>
    <m/>
    <n v="2"/>
    <n v="2"/>
    <n v="50000"/>
    <m/>
    <x v="3"/>
    <m/>
    <m/>
    <n v="0"/>
    <n v="0"/>
    <x v="0"/>
    <n v="100000"/>
    <n v="0"/>
    <n v="100000"/>
    <x v="0"/>
    <m/>
    <n v="100000"/>
    <m/>
    <m/>
    <m/>
    <m/>
    <m/>
    <m/>
    <m/>
    <m/>
  </r>
  <r>
    <n v="4000624846"/>
    <d v="2026-05-26T00:00:00"/>
    <x v="0"/>
    <d v="2027-08-17T00:00:00"/>
    <e v="#REF!"/>
    <e v="#REF!"/>
    <s v="Public"/>
    <e v="#REF!"/>
    <e v="#REF!"/>
    <n v="12"/>
    <s v="TK"/>
    <s v="NEW"/>
    <s v="ZPJ24251050"/>
    <n v="0"/>
    <n v="3"/>
    <m/>
    <m/>
    <s v="DOMESTIC"/>
    <s v="BEL"/>
    <x v="5"/>
    <x v="1"/>
    <s v="170300606532 POWER SUPPLY BOARD ASSY"/>
    <n v="2"/>
    <m/>
    <n v="2"/>
    <n v="2"/>
    <n v="23480"/>
    <m/>
    <x v="0"/>
    <m/>
    <m/>
    <n v="0"/>
    <n v="0"/>
    <x v="0"/>
    <n v="46960"/>
    <n v="0"/>
    <n v="46960"/>
    <x v="0"/>
    <m/>
    <n v="46960"/>
    <m/>
    <m/>
    <m/>
    <m/>
    <m/>
    <m/>
    <m/>
    <m/>
  </r>
  <r>
    <n v="4000624848"/>
    <d v="2026-05-25T00:00:00"/>
    <x v="0"/>
    <d v="2026-08-17T00:00:00"/>
    <e v="#REF!"/>
    <e v="#REF!"/>
    <s v="Public"/>
    <e v="#REF!"/>
    <e v="#REF!"/>
    <n v="12"/>
    <s v="TK"/>
    <s v="REPEAT"/>
    <s v="ZPJ24251060"/>
    <n v="0"/>
    <n v="3"/>
    <m/>
    <m/>
    <s v="DOMESTIC"/>
    <s v="BEL"/>
    <x v="5"/>
    <x v="1"/>
    <s v="170300603331 FLEX PCB V3 ASSY"/>
    <n v="4"/>
    <m/>
    <n v="4"/>
    <n v="4"/>
    <n v="3350"/>
    <m/>
    <x v="3"/>
    <m/>
    <m/>
    <n v="0"/>
    <n v="0"/>
    <x v="0"/>
    <n v="13400"/>
    <n v="0"/>
    <n v="13400"/>
    <x v="0"/>
    <m/>
    <n v="13400"/>
    <m/>
    <m/>
    <m/>
    <m/>
    <m/>
    <m/>
    <m/>
    <m/>
  </r>
  <r>
    <n v="4000625912"/>
    <d v="2026-05-26T00:00:00"/>
    <x v="0"/>
    <d v="2026-09-02T00:00:00"/>
    <e v="#REF!"/>
    <e v="#REF!"/>
    <s v="Public"/>
    <e v="#REF!"/>
    <e v="#REF!"/>
    <n v="14"/>
    <s v="TK"/>
    <s v="REPEAT"/>
    <s v="ZPSU262700038"/>
    <n v="0"/>
    <n v="3"/>
    <m/>
    <m/>
    <s v="DOMESTIC"/>
    <s v="BEL"/>
    <x v="5"/>
    <x v="1"/>
    <s v="170300612643 VIDEO ISOLATOR PCB ASSY"/>
    <n v="4"/>
    <m/>
    <n v="4"/>
    <n v="4"/>
    <n v="7635"/>
    <m/>
    <x v="3"/>
    <m/>
    <m/>
    <n v="0"/>
    <n v="0"/>
    <x v="0"/>
    <n v="30540"/>
    <n v="0"/>
    <n v="30540"/>
    <x v="0"/>
    <m/>
    <n v="30540"/>
    <m/>
    <m/>
    <m/>
    <m/>
    <m/>
    <m/>
    <m/>
    <m/>
  </r>
  <r>
    <n v="1102600040"/>
    <d v="2026-05-27T00:00:00"/>
    <x v="0"/>
    <d v="2026-06-05T00:00:00"/>
    <e v="#REF!"/>
    <s v="DELIVERED"/>
    <s v="Private "/>
    <e v="#REF!"/>
    <e v="#REF!"/>
    <n v="1.4"/>
    <s v="JW"/>
    <s v="NEW"/>
    <s v="ZPJ262700270"/>
    <n v="1"/>
    <n v="1"/>
    <s v="SERVICE"/>
    <n v="26200316"/>
    <s v="DOMESTIC"/>
    <s v="TEJAS"/>
    <x v="17"/>
    <x v="6"/>
    <s v="PCB ASSEMBY SUPPORT FOR 170-PCA000285#L"/>
    <n v="12"/>
    <n v="12"/>
    <n v="0"/>
    <n v="0"/>
    <n v="2361.67"/>
    <m/>
    <x v="2"/>
    <d v="2026-06-10T00:00:00"/>
    <s v="ZKSID2627-0260"/>
    <n v="28340.04"/>
    <n v="0"/>
    <x v="478"/>
    <n v="0"/>
    <n v="0"/>
    <n v="0"/>
    <x v="1"/>
    <s v="DELIVERED"/>
    <n v="28340.04"/>
    <s v="LINE_02"/>
    <s v="YES"/>
    <m/>
    <m/>
    <m/>
    <m/>
    <m/>
    <m/>
  </r>
  <r>
    <n v="1162600371"/>
    <d v="2026-05-27T00:00:00"/>
    <x v="0"/>
    <d v="2026-06-05T00:00:00"/>
    <e v="#REF!"/>
    <s v="DELIVERED"/>
    <s v="Private "/>
    <e v="#REF!"/>
    <e v="#REF!"/>
    <n v="1.4"/>
    <s v="OTHERS"/>
    <s v="NEW"/>
    <s v="ZPJ262700270"/>
    <n v="1"/>
    <n v="1"/>
    <s v="SERVICE"/>
    <n v="26200317"/>
    <s v="DOMESTIC"/>
    <s v="TEJAS"/>
    <x v="17"/>
    <x v="6"/>
    <s v="NRE CHARGES FOR 170-PCA000285#L"/>
    <n v="1"/>
    <n v="1"/>
    <n v="0"/>
    <n v="0"/>
    <n v="64200"/>
    <m/>
    <x v="2"/>
    <d v="2026-06-10T00:00:00"/>
    <s v=" ZKSID2627-0261"/>
    <n v="64200"/>
    <n v="0"/>
    <x v="479"/>
    <n v="0"/>
    <n v="0"/>
    <n v="0"/>
    <x v="1"/>
    <s v="DELIVERED"/>
    <n v="64200"/>
    <s v="LINE_02"/>
    <s v="YES"/>
    <m/>
    <m/>
    <m/>
    <m/>
    <m/>
    <m/>
  </r>
  <r>
    <s v="4300155617 &amp; 4300149572"/>
    <d v="2026-05-27T00:00:00"/>
    <x v="0"/>
    <d v="2026-06-24T00:00:00"/>
    <e v="#REF!"/>
    <e v="#REF!"/>
    <s v="Private "/>
    <e v="#REF!"/>
    <e v="#REF!"/>
    <n v="4"/>
    <s v="TK"/>
    <s v="NEW"/>
    <s v="ZPJ262700263"/>
    <n v="0"/>
    <n v="3"/>
    <m/>
    <m/>
    <s v="DOMESTIC"/>
    <s v="KB"/>
    <x v="67"/>
    <x v="3"/>
    <s v="KP9018486_SIL0_IOPS_BOARD POPULATED PRINTED CIRCUIT BOARD"/>
    <n v="5"/>
    <m/>
    <n v="5"/>
    <n v="5"/>
    <n v="75142.600000000006"/>
    <m/>
    <x v="3"/>
    <m/>
    <m/>
    <n v="0"/>
    <n v="0"/>
    <x v="0"/>
    <n v="375713"/>
    <n v="0"/>
    <n v="375713"/>
    <x v="0"/>
    <m/>
    <n v="375713"/>
    <m/>
    <m/>
    <m/>
    <m/>
    <m/>
    <m/>
    <m/>
    <m/>
  </r>
  <r>
    <s v="4300155617 &amp; 4300149572"/>
    <d v="2026-05-27T00:00:00"/>
    <x v="0"/>
    <d v="2026-06-24T00:00:00"/>
    <e v="#REF!"/>
    <e v="#REF!"/>
    <s v="Private "/>
    <e v="#REF!"/>
    <e v="#REF!"/>
    <n v="4"/>
    <s v="TK"/>
    <s v="NEW"/>
    <s v="ZPJ262700264"/>
    <n v="0"/>
    <n v="3"/>
    <m/>
    <m/>
    <s v="DOMESTIC"/>
    <s v="KB"/>
    <x v="67"/>
    <x v="3"/>
    <s v="KP9285210_FCC_R3_BASEBOARD POPULATED PRINTED CIRCUIT BOARD"/>
    <n v="5"/>
    <m/>
    <n v="5"/>
    <n v="5"/>
    <n v="211085.4"/>
    <m/>
    <x v="3"/>
    <m/>
    <m/>
    <n v="0"/>
    <n v="0"/>
    <x v="0"/>
    <n v="1055427"/>
    <n v="0"/>
    <n v="1055427"/>
    <x v="0"/>
    <m/>
    <n v="1055427"/>
    <m/>
    <m/>
    <m/>
    <m/>
    <m/>
    <m/>
    <m/>
    <m/>
  </r>
  <r>
    <s v="4300155617 &amp; 4300149572"/>
    <d v="2026-05-27T00:00:00"/>
    <x v="0"/>
    <d v="2026-06-24T00:00:00"/>
    <e v="#REF!"/>
    <e v="#REF!"/>
    <s v="Private "/>
    <e v="#REF!"/>
    <e v="#REF!"/>
    <n v="4"/>
    <s v="TK"/>
    <s v="NEW"/>
    <s v="ZPJ262700265"/>
    <n v="0"/>
    <n v="3"/>
    <m/>
    <m/>
    <s v="DOMESTIC"/>
    <s v="KB"/>
    <x v="67"/>
    <x v="3"/>
    <s v="KP10153110_CCM201-T_SIL2DFT POPULATED PRINTED CIRCUIT BOARD"/>
    <n v="5"/>
    <m/>
    <n v="5"/>
    <n v="5"/>
    <n v="52133.8"/>
    <m/>
    <x v="3"/>
    <m/>
    <m/>
    <n v="0"/>
    <n v="0"/>
    <x v="0"/>
    <n v="260669"/>
    <n v="0"/>
    <n v="260669"/>
    <x v="0"/>
    <m/>
    <n v="260669"/>
    <m/>
    <m/>
    <m/>
    <m/>
    <m/>
    <m/>
    <m/>
    <m/>
  </r>
  <r>
    <s v="YET TO RECEIVE"/>
    <d v="2026-05-27T00:00:00"/>
    <x v="0"/>
    <d v="2026-06-24T00:00:00"/>
    <e v="#REF!"/>
    <e v="#REF!"/>
    <s v="Private "/>
    <e v="#REF!"/>
    <e v="#REF!"/>
    <n v="4"/>
    <s v="OTHERS"/>
    <s v="NEW"/>
    <s v="ZPJ262700264"/>
    <n v="0"/>
    <n v="3"/>
    <m/>
    <m/>
    <s v="DOMESTIC"/>
    <s v="KB"/>
    <x v="67"/>
    <x v="3"/>
    <s v="DELTA PARTS PROCUREMENT"/>
    <n v="1"/>
    <m/>
    <n v="1"/>
    <n v="1"/>
    <n v="35158"/>
    <m/>
    <x v="3"/>
    <m/>
    <m/>
    <n v="0"/>
    <n v="0"/>
    <x v="0"/>
    <n v="35158"/>
    <n v="0"/>
    <n v="35158"/>
    <x v="0"/>
    <m/>
    <n v="35158"/>
    <m/>
    <m/>
    <m/>
    <m/>
    <m/>
    <m/>
    <m/>
    <m/>
  </r>
  <r>
    <n v="4400169104"/>
    <d v="2026-05-27T00:00:00"/>
    <x v="3"/>
    <d v="2026-06-24T00:00:00"/>
    <e v="#REF!"/>
    <e v="#REF!"/>
    <s v="Private "/>
    <e v="#REF!"/>
    <e v="#REF!"/>
    <n v="4"/>
    <s v="TK"/>
    <s v="NEW"/>
    <s v="ZPMW262700031"/>
    <n v="0"/>
    <n v="3"/>
    <m/>
    <m/>
    <s v="EXPORT"/>
    <s v="KB"/>
    <x v="26"/>
    <x v="3"/>
    <s v="KP9018486_SIL0_IOPS_BOARD POPULATED PRINTED CIRCUIT BOARD"/>
    <n v="12"/>
    <m/>
    <n v="12"/>
    <n v="12"/>
    <m/>
    <n v="731.42"/>
    <x v="3"/>
    <m/>
    <m/>
    <n v="0"/>
    <n v="0"/>
    <x v="0"/>
    <n v="0"/>
    <n v="754825.44"/>
    <n v="754825.44"/>
    <x v="0"/>
    <m/>
    <n v="754825.44"/>
    <m/>
    <m/>
    <m/>
    <m/>
    <m/>
    <m/>
    <m/>
    <m/>
  </r>
  <r>
    <n v="4400169104"/>
    <d v="2026-05-27T00:00:00"/>
    <x v="3"/>
    <d v="2026-06-24T00:00:00"/>
    <e v="#REF!"/>
    <e v="#REF!"/>
    <s v="Private "/>
    <e v="#REF!"/>
    <e v="#REF!"/>
    <n v="4"/>
    <s v="TK"/>
    <s v="NEW"/>
    <s v="ZPMW262700032"/>
    <n v="0"/>
    <n v="3"/>
    <m/>
    <m/>
    <s v="EXPORT"/>
    <s v="KB"/>
    <x v="26"/>
    <x v="3"/>
    <s v="KP9285210_FCC_R3_BASEBOARD POPULATED PRINTED CIRCUIT BOARD"/>
    <n v="12"/>
    <m/>
    <n v="12"/>
    <n v="12"/>
    <m/>
    <n v="2026.17"/>
    <x v="3"/>
    <m/>
    <m/>
    <n v="0"/>
    <n v="0"/>
    <x v="0"/>
    <n v="0"/>
    <n v="2091007.4400000002"/>
    <n v="2091007.4400000002"/>
    <x v="0"/>
    <m/>
    <n v="2091007.4400000002"/>
    <m/>
    <m/>
    <m/>
    <m/>
    <m/>
    <m/>
    <m/>
    <m/>
  </r>
  <r>
    <n v="4400169104"/>
    <d v="2026-05-27T00:00:00"/>
    <x v="3"/>
    <d v="2026-06-24T00:00:00"/>
    <e v="#REF!"/>
    <e v="#REF!"/>
    <s v="Private "/>
    <e v="#REF!"/>
    <e v="#REF!"/>
    <n v="4"/>
    <s v="TK"/>
    <s v="NEW"/>
    <s v="ZPMW262700033"/>
    <n v="0"/>
    <n v="3"/>
    <m/>
    <m/>
    <s v="EXPORT"/>
    <s v="KB"/>
    <x v="26"/>
    <x v="3"/>
    <s v="KP10153110_CCM201-T_SIL2DFT POPULATED PRINTED CIRCUIT BOARD"/>
    <n v="12"/>
    <m/>
    <n v="12"/>
    <n v="12"/>
    <m/>
    <n v="480.58"/>
    <x v="3"/>
    <m/>
    <m/>
    <n v="0"/>
    <n v="0"/>
    <x v="0"/>
    <n v="0"/>
    <n v="495958.56"/>
    <n v="495958.56"/>
    <x v="0"/>
    <m/>
    <n v="495958.56"/>
    <m/>
    <m/>
    <m/>
    <m/>
    <m/>
    <m/>
    <m/>
    <m/>
  </r>
  <r>
    <s v="IN5310-P031639"/>
    <d v="2026-05-28T00:00:00"/>
    <x v="0"/>
    <d v="2026-06-25T00:00:00"/>
    <e v="#REF!"/>
    <e v="#REF!"/>
    <s v="Private "/>
    <e v="#REF!"/>
    <e v="#REF!"/>
    <n v="4"/>
    <s v="COMP"/>
    <s v="NEW"/>
    <s v="ZPJ262700140"/>
    <n v="0"/>
    <n v="3"/>
    <m/>
    <m/>
    <s v="DOMESTIC"/>
    <s v="SANDISK"/>
    <x v="23"/>
    <x v="4"/>
    <s v="CARRIER CARD DELTA PARTS PROCUREMENT"/>
    <n v="1"/>
    <m/>
    <n v="1"/>
    <n v="1"/>
    <n v="67407"/>
    <m/>
    <x v="3"/>
    <m/>
    <m/>
    <n v="0"/>
    <n v="0"/>
    <x v="0"/>
    <n v="67407"/>
    <n v="0"/>
    <n v="67407"/>
    <x v="0"/>
    <m/>
    <n v="67407"/>
    <m/>
    <m/>
    <m/>
    <m/>
    <m/>
    <m/>
    <m/>
    <m/>
  </r>
  <r>
    <s v="YET TO RECEIVE"/>
    <d v="2026-05-27T00:00:00"/>
    <x v="11"/>
    <m/>
    <e v="#REF!"/>
    <e v="#REF!"/>
    <s v="Private "/>
    <m/>
    <m/>
    <n v="1"/>
    <s v="JW"/>
    <s v="NEW"/>
    <s v="ZPMW262700046"/>
    <n v="0"/>
    <n v="3"/>
    <m/>
    <m/>
    <s v="EXPORT"/>
    <s v="SATELIOT"/>
    <x v="109"/>
    <x v="0"/>
    <s v="PACKET PROCESSOR CARRIER BOARD(PPC)"/>
    <n v="3"/>
    <m/>
    <n v="3"/>
    <n v="3"/>
    <m/>
    <m/>
    <x v="3"/>
    <m/>
    <m/>
    <n v="0"/>
    <n v="0"/>
    <x v="0"/>
    <n v="0"/>
    <n v="0"/>
    <n v="0"/>
    <x v="2"/>
    <s v="PTH-inprocess"/>
    <n v="0"/>
    <s v="LINE_01"/>
    <s v="YES"/>
    <m/>
    <m/>
    <m/>
    <m/>
    <m/>
    <m/>
  </r>
  <r>
    <n v="4520501925"/>
    <d v="2026-05-28T00:00:00"/>
    <x v="0"/>
    <d v="2026-06-18T00:00:00"/>
    <e v="#REF!"/>
    <e v="#REF!"/>
    <s v="Private "/>
    <e v="#REF!"/>
    <e v="#REF!"/>
    <n v="3"/>
    <s v="COMP"/>
    <s v="NEW"/>
    <s v="ZPJ262700276"/>
    <n v="1"/>
    <n v="1"/>
    <m/>
    <m/>
    <s v="DOMESTIC"/>
    <s v="INFINEON"/>
    <x v="10"/>
    <x v="4"/>
    <s v="ZX100QSH-030 BREAKOUT ADAPTER FULLY EXTENDED, HEIGHT 1.9&quot;(50MM)"/>
    <n v="2"/>
    <m/>
    <n v="2"/>
    <n v="2"/>
    <n v="15805"/>
    <m/>
    <x v="3"/>
    <m/>
    <m/>
    <n v="0"/>
    <n v="0"/>
    <x v="0"/>
    <n v="31610"/>
    <n v="0"/>
    <n v="31610"/>
    <x v="0"/>
    <m/>
    <n v="31610"/>
    <m/>
    <m/>
    <m/>
    <m/>
    <m/>
    <m/>
    <m/>
    <m/>
  </r>
  <r>
    <n v="4520501925"/>
    <d v="2026-05-28T00:00:00"/>
    <x v="0"/>
    <d v="2026-06-18T00:00:00"/>
    <e v="#REF!"/>
    <e v="#REF!"/>
    <s v="Private "/>
    <e v="#REF!"/>
    <e v="#REF!"/>
    <n v="3"/>
    <s v="COMP"/>
    <s v="NEW"/>
    <s v="ZPJ262700276"/>
    <n v="1"/>
    <n v="1"/>
    <m/>
    <m/>
    <s v="DOMESTIC"/>
    <s v="INFINEON"/>
    <x v="10"/>
    <x v="4"/>
    <s v="ZX100ACC-SS BREAKOUT ADAPTER FLYING LEAD WIRE ASSEMBLY JUMPER"/>
    <n v="4"/>
    <m/>
    <n v="4"/>
    <n v="4"/>
    <n v="3625"/>
    <m/>
    <x v="3"/>
    <m/>
    <m/>
    <n v="0"/>
    <n v="0"/>
    <x v="0"/>
    <n v="14500"/>
    <n v="0"/>
    <n v="14500"/>
    <x v="0"/>
    <m/>
    <n v="14500"/>
    <m/>
    <m/>
    <m/>
    <m/>
    <m/>
    <m/>
    <m/>
    <m/>
  </r>
  <r>
    <s v="CYRONICS/26-27/JUNE/12_R/HF RADIO"/>
    <d v="2026-05-28T00:00:00"/>
    <x v="0"/>
    <d v="2026-06-04T00:00:00"/>
    <e v="#REF!"/>
    <s v="DELIVERED"/>
    <s v="Private "/>
    <e v="#REF!"/>
    <e v="#REF!"/>
    <n v="1"/>
    <s v="JW"/>
    <s v="NEW"/>
    <s v="ZPJ262700272"/>
    <n v="0"/>
    <n v="3"/>
    <s v="SERVICE"/>
    <n v="26200308"/>
    <s v="DOMESTIC"/>
    <s v="CYRONICS"/>
    <x v="80"/>
    <x v="0"/>
    <s v="KRIA_CC_ASSEMBLY_PCBA_x000a__x000a_"/>
    <n v="6"/>
    <n v="6"/>
    <n v="0"/>
    <n v="0"/>
    <n v="10543.66"/>
    <m/>
    <x v="2"/>
    <d v="2026-06-09T00:00:00"/>
    <s v="ZKSID2627-0258"/>
    <n v="63261.96"/>
    <n v="0"/>
    <x v="480"/>
    <n v="0"/>
    <n v="0"/>
    <n v="0"/>
    <x v="1"/>
    <s v="DELIVERED"/>
    <n v="63261.96"/>
    <s v="LINE_01"/>
    <s v="YES"/>
    <m/>
    <m/>
    <m/>
    <m/>
    <m/>
    <m/>
  </r>
  <r>
    <s v="CYRONICS/26-27/JUNE/12_R/HF RADIO"/>
    <d v="2026-05-28T00:00:00"/>
    <x v="0"/>
    <d v="2026-06-04T00:00:00"/>
    <e v="#REF!"/>
    <s v="DELIVERED"/>
    <s v="Private "/>
    <e v="#REF!"/>
    <e v="#REF!"/>
    <n v="1"/>
    <s v="OTHERS"/>
    <s v="NEW"/>
    <s v="ZPJ262700272"/>
    <n v="0"/>
    <n v="3"/>
    <s v="SERVICE"/>
    <n v="26200308"/>
    <s v="DOMESTIC"/>
    <s v="CYRONICS"/>
    <x v="80"/>
    <x v="0"/>
    <s v="STENCIL PRICE"/>
    <n v="1"/>
    <n v="1"/>
    <n v="0"/>
    <n v="0"/>
    <n v="7500"/>
    <m/>
    <x v="2"/>
    <d v="2026-06-09T00:00:00"/>
    <s v="ZKSID2627-0258"/>
    <n v="7500"/>
    <n v="0"/>
    <x v="249"/>
    <n v="0"/>
    <n v="0"/>
    <n v="0"/>
    <x v="1"/>
    <s v="DELIVERED"/>
    <n v="7500"/>
    <s v="OTHERS"/>
    <m/>
    <m/>
    <m/>
    <m/>
    <m/>
    <m/>
    <m/>
  </r>
  <r>
    <s v="CYRONICS/26-27/JUNE/12_R/HF RADIO"/>
    <d v="2026-05-28T00:00:00"/>
    <x v="0"/>
    <d v="2026-06-04T00:00:00"/>
    <e v="#REF!"/>
    <s v="DELIVERED"/>
    <s v="Private "/>
    <e v="#REF!"/>
    <e v="#REF!"/>
    <n v="1"/>
    <s v="OTHERS"/>
    <s v="NEW"/>
    <s v="ZPJ262700272"/>
    <n v="0"/>
    <n v="3"/>
    <s v="SERVICE"/>
    <n v="26200308"/>
    <s v="DOMESTIC"/>
    <s v="CYRONICS"/>
    <x v="80"/>
    <x v="0"/>
    <s v="SETUP CHARGE"/>
    <n v="2"/>
    <n v="2"/>
    <n v="0"/>
    <n v="0"/>
    <n v="13500"/>
    <m/>
    <x v="2"/>
    <d v="2026-06-09T00:00:00"/>
    <s v="ZKSID2627-0258"/>
    <n v="27000"/>
    <n v="0"/>
    <x v="481"/>
    <n v="0"/>
    <n v="0"/>
    <n v="0"/>
    <x v="1"/>
    <s v="DELIVERED"/>
    <n v="27000"/>
    <s v="OTHERS"/>
    <m/>
    <m/>
    <m/>
    <m/>
    <m/>
    <m/>
    <m/>
  </r>
  <r>
    <s v="CYRONICS/26-27/JUNE/12_R/HF RADIO"/>
    <d v="2026-05-28T00:00:00"/>
    <x v="0"/>
    <d v="2026-06-04T00:00:00"/>
    <e v="#REF!"/>
    <s v="DELIVERED"/>
    <s v="Private "/>
    <e v="#REF!"/>
    <e v="#REF!"/>
    <n v="1"/>
    <s v="OTHERS"/>
    <s v="NEW"/>
    <s v="ZPJ262700272"/>
    <n v="0"/>
    <n v="3"/>
    <s v="SERVICE"/>
    <n v="26200308"/>
    <s v="DOMESTIC"/>
    <s v="CYRONICS"/>
    <x v="80"/>
    <x v="0"/>
    <s v="PROGRAMMING CHARGE"/>
    <n v="1"/>
    <n v="1"/>
    <n v="0"/>
    <n v="0"/>
    <n v="2655"/>
    <m/>
    <x v="2"/>
    <d v="2026-06-09T00:00:00"/>
    <s v="ZKSID2627-0258"/>
    <n v="2655"/>
    <n v="0"/>
    <x v="482"/>
    <n v="0"/>
    <n v="0"/>
    <n v="0"/>
    <x v="1"/>
    <s v="DELIVERED"/>
    <n v="2655"/>
    <s v="OTHERS"/>
    <m/>
    <m/>
    <m/>
    <m/>
    <m/>
    <m/>
    <m/>
  </r>
  <r>
    <n v="4516517354"/>
    <d v="2026-05-28T00:00:00"/>
    <x v="0"/>
    <d v="2026-06-18T00:00:00"/>
    <e v="#REF!"/>
    <e v="#REF!"/>
    <s v="Private "/>
    <e v="#REF!"/>
    <e v="#REF!"/>
    <n v="3"/>
    <s v="TK"/>
    <s v="NEW"/>
    <s v="ZPJ262700278"/>
    <n v="1"/>
    <n v="1"/>
    <m/>
    <m/>
    <s v="DOMESTIC"/>
    <s v="TI"/>
    <x v="35"/>
    <x v="4"/>
    <s v="PMP41037_Bias REV E1 PCBA"/>
    <n v="4"/>
    <m/>
    <n v="4"/>
    <n v="4"/>
    <n v="13950"/>
    <m/>
    <x v="3"/>
    <m/>
    <m/>
    <n v="0"/>
    <n v="0"/>
    <x v="0"/>
    <n v="55800"/>
    <n v="0"/>
    <n v="55800"/>
    <x v="0"/>
    <m/>
    <n v="55800"/>
    <m/>
    <m/>
    <m/>
    <m/>
    <m/>
    <m/>
    <m/>
    <m/>
  </r>
  <r>
    <s v="YET TO RECEIVE"/>
    <d v="2026-05-28T00:00:00"/>
    <x v="0"/>
    <d v="2026-06-18T00:00:00"/>
    <e v="#REF!"/>
    <e v="#REF!"/>
    <s v="Private "/>
    <e v="#REF!"/>
    <e v="#REF!"/>
    <n v="3"/>
    <s v="TK"/>
    <s v="NEW"/>
    <s v="ZPJ262700275"/>
    <n v="1"/>
    <n v="1"/>
    <m/>
    <m/>
    <s v="DOMESTIC"/>
    <s v="TI"/>
    <x v="35"/>
    <x v="4"/>
    <s v="PALLADIUM JTAG ADAPTER_REV2P1 PCBA"/>
    <n v="10"/>
    <m/>
    <n v="10"/>
    <n v="10"/>
    <n v="22009"/>
    <m/>
    <x v="3"/>
    <m/>
    <m/>
    <n v="0"/>
    <n v="0"/>
    <x v="0"/>
    <n v="220090"/>
    <n v="0"/>
    <n v="220090"/>
    <x v="0"/>
    <m/>
    <n v="220090"/>
    <m/>
    <m/>
    <m/>
    <m/>
    <m/>
    <m/>
    <m/>
    <m/>
  </r>
  <r>
    <n v="8200005384"/>
    <d v="2026-05-29T00:00:00"/>
    <x v="0"/>
    <d v="2026-06-26T00:00:00"/>
    <e v="#REF!"/>
    <e v="#REF!"/>
    <s v="Private "/>
    <e v="#REF!"/>
    <e v="#REF!"/>
    <n v="4"/>
    <s v="TK"/>
    <s v="NEW"/>
    <s v="ZPJ262700279"/>
    <n v="0"/>
    <n v="3"/>
    <m/>
    <m/>
    <s v="DOMESTIC"/>
    <s v="SIGNIFY"/>
    <x v="96"/>
    <x v="0"/>
    <s v="DALI LED BOARD-POPULATED PCB"/>
    <n v="5"/>
    <m/>
    <n v="5"/>
    <n v="5"/>
    <n v="9831.6"/>
    <m/>
    <x v="3"/>
    <m/>
    <m/>
    <n v="0"/>
    <n v="0"/>
    <x v="0"/>
    <n v="49158"/>
    <n v="0"/>
    <n v="49158"/>
    <x v="0"/>
    <m/>
    <n v="49158"/>
    <m/>
    <m/>
    <m/>
    <m/>
    <m/>
    <m/>
    <m/>
    <m/>
  </r>
  <r>
    <n v="5600003151"/>
    <d v="2026-05-20T00:00:00"/>
    <x v="0"/>
    <d v="2026-06-10T00:00:00"/>
    <e v="#REF!"/>
    <e v="#REF!"/>
    <s v="Public"/>
    <e v="#REF!"/>
    <e v="#REF!"/>
    <n v="3"/>
    <s v="JW"/>
    <s v="NEW"/>
    <s v="ZPSU262700058"/>
    <n v="0"/>
    <n v="3"/>
    <m/>
    <m/>
    <s v="DOMESTIC"/>
    <s v="TATA"/>
    <x v="27"/>
    <x v="1"/>
    <s v="107100001753 UTE PROXY VGA PROCESSING PCB ASSY"/>
    <n v="621"/>
    <m/>
    <n v="621"/>
    <n v="621"/>
    <n v="910"/>
    <m/>
    <x v="3"/>
    <m/>
    <m/>
    <n v="0"/>
    <n v="0"/>
    <x v="0"/>
    <n v="565110"/>
    <n v="0"/>
    <n v="565110"/>
    <x v="0"/>
    <m/>
    <n v="565110"/>
    <m/>
    <m/>
    <m/>
    <m/>
    <m/>
    <m/>
    <m/>
    <m/>
  </r>
  <r>
    <n v="5600003151"/>
    <d v="2026-05-20T00:00:00"/>
    <x v="0"/>
    <d v="2026-06-10T00:00:00"/>
    <e v="#REF!"/>
    <e v="#REF!"/>
    <s v="Public"/>
    <e v="#REF!"/>
    <e v="#REF!"/>
    <n v="3"/>
    <s v="JW"/>
    <s v="NEW"/>
    <s v="ZPSU262700059"/>
    <n v="0"/>
    <n v="3"/>
    <m/>
    <m/>
    <s v="DOMESTIC"/>
    <s v="TATA"/>
    <x v="27"/>
    <x v="1"/>
    <s v="107100001754 UTE PROXY PCB ASSY V3 - PROD"/>
    <n v="621"/>
    <m/>
    <n v="621"/>
    <n v="621"/>
    <n v="350"/>
    <m/>
    <x v="3"/>
    <m/>
    <m/>
    <n v="0"/>
    <n v="0"/>
    <x v="0"/>
    <n v="217350"/>
    <n v="0"/>
    <n v="217350"/>
    <x v="0"/>
    <m/>
    <n v="217350"/>
    <m/>
    <m/>
    <m/>
    <m/>
    <m/>
    <m/>
    <m/>
    <m/>
  </r>
  <r>
    <n v="5600003151"/>
    <d v="2026-05-20T00:00:00"/>
    <x v="0"/>
    <d v="2026-06-10T00:00:00"/>
    <e v="#REF!"/>
    <e v="#REF!"/>
    <s v="Public"/>
    <e v="#REF!"/>
    <e v="#REF!"/>
    <n v="3"/>
    <s v="JW"/>
    <s v="NEW"/>
    <s v="ZPSU262700060"/>
    <n v="0"/>
    <n v="3"/>
    <m/>
    <m/>
    <s v="DOMESTIC"/>
    <s v="TATA"/>
    <x v="27"/>
    <x v="1"/>
    <s v="107100001886 UTE SC IO WITH OLED PCB ASSY V1"/>
    <n v="621"/>
    <m/>
    <n v="621"/>
    <n v="621"/>
    <n v="663"/>
    <m/>
    <x v="3"/>
    <m/>
    <m/>
    <n v="0"/>
    <n v="0"/>
    <x v="0"/>
    <n v="411723"/>
    <n v="0"/>
    <n v="411723"/>
    <x v="0"/>
    <m/>
    <n v="411723"/>
    <m/>
    <m/>
    <m/>
    <m/>
    <m/>
    <m/>
    <m/>
    <m/>
  </r>
  <r>
    <n v="5600003151"/>
    <d v="2026-05-20T00:00:00"/>
    <x v="0"/>
    <d v="2026-06-10T00:00:00"/>
    <e v="#REF!"/>
    <e v="#REF!"/>
    <s v="Public"/>
    <e v="#REF!"/>
    <e v="#REF!"/>
    <n v="3"/>
    <s v="JW"/>
    <s v="NEW"/>
    <s v="ZPSU262700061"/>
    <n v="0"/>
    <n v="3"/>
    <m/>
    <m/>
    <s v="DOMESTIC"/>
    <s v="TATA"/>
    <x v="27"/>
    <x v="1"/>
    <s v="107100001975 HD OLED V5 PATCH PCB ASSY"/>
    <n v="621"/>
    <m/>
    <n v="621"/>
    <n v="621"/>
    <n v="300"/>
    <m/>
    <x v="3"/>
    <m/>
    <m/>
    <n v="0"/>
    <n v="0"/>
    <x v="0"/>
    <n v="186300"/>
    <n v="0"/>
    <n v="186300"/>
    <x v="0"/>
    <m/>
    <n v="186300"/>
    <m/>
    <m/>
    <m/>
    <m/>
    <m/>
    <m/>
    <m/>
    <m/>
  </r>
  <r>
    <n v="5600003151"/>
    <d v="2026-05-20T00:00:00"/>
    <x v="0"/>
    <d v="2026-06-10T00:00:00"/>
    <e v="#REF!"/>
    <e v="#REF!"/>
    <s v="Public"/>
    <e v="#REF!"/>
    <e v="#REF!"/>
    <n v="3"/>
    <s v="OTHERS"/>
    <s v="NEW"/>
    <s v="ZPSU262700061"/>
    <n v="0"/>
    <n v="3"/>
    <m/>
    <m/>
    <s v="DOMESTIC"/>
    <s v="TATA"/>
    <x v="27"/>
    <x v="1"/>
    <s v="SMT programming setup charges &amp; NRE Charges"/>
    <n v="1"/>
    <m/>
    <n v="1"/>
    <n v="1"/>
    <n v="35000"/>
    <m/>
    <x v="3"/>
    <m/>
    <m/>
    <n v="0"/>
    <n v="0"/>
    <x v="0"/>
    <n v="35000"/>
    <n v="0"/>
    <n v="35000"/>
    <x v="0"/>
    <m/>
    <n v="35000"/>
    <m/>
    <m/>
    <m/>
    <m/>
    <m/>
    <m/>
    <m/>
    <m/>
  </r>
  <r>
    <n v="5600003152"/>
    <d v="2026-05-20T00:00:00"/>
    <x v="0"/>
    <d v="2026-06-10T00:00:00"/>
    <e v="#REF!"/>
    <e v="#REF!"/>
    <s v="Public"/>
    <e v="#REF!"/>
    <e v="#REF!"/>
    <n v="3"/>
    <s v="JW"/>
    <s v="NEW"/>
    <s v="ZPSU262700058"/>
    <n v="0"/>
    <n v="3"/>
    <m/>
    <m/>
    <s v="DOMESTIC"/>
    <s v="TATA"/>
    <x v="27"/>
    <x v="1"/>
    <s v="107100001753 UTE PROXY VGA PROCESSING PCB ASSY"/>
    <n v="198"/>
    <m/>
    <n v="198"/>
    <n v="198"/>
    <n v="910"/>
    <m/>
    <x v="3"/>
    <m/>
    <m/>
    <n v="0"/>
    <n v="0"/>
    <x v="0"/>
    <n v="180180"/>
    <n v="0"/>
    <n v="180180"/>
    <x v="0"/>
    <m/>
    <n v="180180"/>
    <m/>
    <m/>
    <m/>
    <m/>
    <m/>
    <m/>
    <m/>
    <m/>
  </r>
  <r>
    <n v="5600003152"/>
    <d v="2026-05-20T00:00:00"/>
    <x v="0"/>
    <d v="2026-06-10T00:00:00"/>
    <e v="#REF!"/>
    <e v="#REF!"/>
    <s v="Public"/>
    <e v="#REF!"/>
    <e v="#REF!"/>
    <n v="3"/>
    <s v="JW"/>
    <s v="NEW"/>
    <s v="ZPSU262700059"/>
    <n v="0"/>
    <n v="3"/>
    <m/>
    <m/>
    <s v="DOMESTIC"/>
    <s v="TATA"/>
    <x v="27"/>
    <x v="1"/>
    <s v="107100001754 UTE PROXY PCB ASSY V3 - PROD"/>
    <n v="198"/>
    <m/>
    <n v="198"/>
    <n v="198"/>
    <n v="350"/>
    <m/>
    <x v="3"/>
    <m/>
    <m/>
    <n v="0"/>
    <n v="0"/>
    <x v="0"/>
    <n v="69300"/>
    <n v="0"/>
    <n v="69300"/>
    <x v="0"/>
    <m/>
    <n v="69300"/>
    <m/>
    <m/>
    <m/>
    <m/>
    <m/>
    <m/>
    <m/>
    <m/>
  </r>
  <r>
    <n v="5600003153"/>
    <d v="2026-05-20T00:00:00"/>
    <x v="0"/>
    <d v="2026-06-10T00:00:00"/>
    <e v="#REF!"/>
    <e v="#REF!"/>
    <s v="Public"/>
    <e v="#REF!"/>
    <e v="#REF!"/>
    <n v="3"/>
    <s v="JW"/>
    <s v="NEW"/>
    <s v="ZPSU262700058"/>
    <n v="0"/>
    <n v="3"/>
    <m/>
    <m/>
    <s v="DOMESTIC"/>
    <s v="TATA"/>
    <x v="27"/>
    <x v="1"/>
    <s v="107100001753 UTE PROXY VGA PROCESSING PCB ASSY"/>
    <n v="18"/>
    <m/>
    <n v="18"/>
    <n v="18"/>
    <n v="910"/>
    <m/>
    <x v="3"/>
    <m/>
    <m/>
    <n v="0"/>
    <n v="0"/>
    <x v="0"/>
    <n v="16380"/>
    <n v="0"/>
    <n v="16380"/>
    <x v="0"/>
    <m/>
    <n v="16380"/>
    <m/>
    <m/>
    <m/>
    <m/>
    <m/>
    <m/>
    <m/>
    <m/>
  </r>
  <r>
    <n v="5600003153"/>
    <d v="2026-05-20T00:00:00"/>
    <x v="0"/>
    <d v="2026-06-10T00:00:00"/>
    <e v="#REF!"/>
    <e v="#REF!"/>
    <s v="Public"/>
    <e v="#REF!"/>
    <e v="#REF!"/>
    <n v="3"/>
    <s v="JW"/>
    <s v="NEW"/>
    <s v="ZPSU262700059"/>
    <n v="0"/>
    <n v="3"/>
    <m/>
    <m/>
    <s v="DOMESTIC"/>
    <s v="TATA"/>
    <x v="27"/>
    <x v="1"/>
    <s v="107100001754 UTE PROXY PCB ASSY V3 - PROD"/>
    <n v="18"/>
    <m/>
    <n v="18"/>
    <n v="18"/>
    <n v="350"/>
    <m/>
    <x v="3"/>
    <m/>
    <m/>
    <n v="0"/>
    <n v="0"/>
    <x v="0"/>
    <n v="6300"/>
    <n v="0"/>
    <n v="6300"/>
    <x v="0"/>
    <m/>
    <n v="6300"/>
    <m/>
    <m/>
    <m/>
    <m/>
    <m/>
    <m/>
    <m/>
    <m/>
  </r>
  <r>
    <n v="4000621928"/>
    <d v="2026-05-28T00:00:00"/>
    <x v="0"/>
    <d v="2026-08-06T00:00:00"/>
    <e v="#REF!"/>
    <e v="#REF!"/>
    <s v="Public"/>
    <e v="#REF!"/>
    <e v="#REF!"/>
    <n v="10"/>
    <s v="TK"/>
    <s v="REPEAT"/>
    <s v="ZPSU262700063"/>
    <n v="0"/>
    <n v="3"/>
    <m/>
    <m/>
    <s v="DOMESTIC"/>
    <s v="BEL"/>
    <x v="66"/>
    <x v="1"/>
    <s v="113170023869 CONNECTOR I/O BOARD 10"/>
    <n v="23"/>
    <m/>
    <n v="23"/>
    <n v="23"/>
    <n v="12986"/>
    <m/>
    <x v="3"/>
    <m/>
    <m/>
    <n v="0"/>
    <n v="0"/>
    <x v="0"/>
    <n v="298678"/>
    <n v="0"/>
    <n v="298678"/>
    <x v="0"/>
    <m/>
    <n v="298678"/>
    <m/>
    <m/>
    <m/>
    <m/>
    <m/>
    <m/>
    <m/>
    <m/>
  </r>
  <r>
    <n v="4000616811"/>
    <d v="2026-05-27T00:00:00"/>
    <x v="0"/>
    <d v="2026-11-26T00:00:00"/>
    <e v="#REF!"/>
    <e v="#REF!"/>
    <s v="Public"/>
    <e v="#REF!"/>
    <e v="#REF!"/>
    <n v="26"/>
    <s v="TK"/>
    <s v="NEW"/>
    <s v="ZPSU262700057"/>
    <n v="0"/>
    <n v="3"/>
    <m/>
    <m/>
    <s v="DOMESTIC"/>
    <s v="BEL"/>
    <x v="1"/>
    <x v="1"/>
    <s v="110005844681 Display Module Assy 09"/>
    <n v="197"/>
    <m/>
    <n v="197"/>
    <n v="197"/>
    <n v="11611.31"/>
    <m/>
    <x v="3"/>
    <m/>
    <m/>
    <n v="0"/>
    <n v="0"/>
    <x v="0"/>
    <n v="2287428.0699999998"/>
    <n v="0"/>
    <n v="2287428.0699999998"/>
    <x v="0"/>
    <m/>
    <n v="2287428.0699999998"/>
    <m/>
    <m/>
    <m/>
    <m/>
    <m/>
    <m/>
    <m/>
    <m/>
  </r>
  <r>
    <n v="4000616811"/>
    <d v="2026-05-27T00:00:00"/>
    <x v="0"/>
    <d v="2026-11-26T00:00:00"/>
    <e v="#REF!"/>
    <e v="#REF!"/>
    <s v="Public"/>
    <e v="#REF!"/>
    <e v="#REF!"/>
    <n v="26"/>
    <s v="OTHERS"/>
    <s v="NEW"/>
    <s v="ZPSU262700057"/>
    <n v="0"/>
    <n v="3"/>
    <m/>
    <m/>
    <s v="DOMESTIC"/>
    <s v="BEL"/>
    <x v="1"/>
    <x v="1"/>
    <s v="OTHER CHARGES"/>
    <n v="1"/>
    <m/>
    <n v="1"/>
    <n v="1"/>
    <n v="9000.93"/>
    <m/>
    <x v="3"/>
    <m/>
    <m/>
    <n v="0"/>
    <n v="0"/>
    <x v="0"/>
    <n v="9000.93"/>
    <n v="0"/>
    <n v="9000.93"/>
    <x v="0"/>
    <m/>
    <n v="9000.93"/>
    <m/>
    <m/>
    <m/>
    <m/>
    <m/>
    <m/>
    <m/>
    <m/>
  </r>
  <r>
    <s v="ZP/SER/TR/00013/26-27-0013"/>
    <d v="2026-05-27T00:00:00"/>
    <x v="0"/>
    <d v="2026-07-25T00:00:00"/>
    <e v="#REF!"/>
    <e v="#REF!"/>
    <s v="Public"/>
    <e v="#REF!"/>
    <e v="#REF!"/>
    <n v="8"/>
    <s v="COMP/ASSY"/>
    <s v="NEW"/>
    <s v="ZPSU262700062"/>
    <n v="0"/>
    <n v="3"/>
    <m/>
    <m/>
    <s v="DOMESTIC"/>
    <s v="ZOPPLER"/>
    <x v="25"/>
    <x v="1"/>
    <s v="DMR PCB TURNKEY ASSEMBLY"/>
    <n v="2"/>
    <m/>
    <n v="2"/>
    <n v="2"/>
    <n v="387922"/>
    <m/>
    <x v="3"/>
    <m/>
    <m/>
    <n v="0"/>
    <n v="0"/>
    <x v="0"/>
    <n v="775844"/>
    <n v="0"/>
    <n v="775844"/>
    <x v="0"/>
    <m/>
    <n v="775844"/>
    <m/>
    <m/>
    <m/>
    <m/>
    <m/>
    <m/>
    <m/>
    <m/>
  </r>
  <r>
    <n v="4520502597"/>
    <d v="2026-05-29T00:00:00"/>
    <x v="0"/>
    <d v="2026-06-05T00:00:00"/>
    <e v="#REF!"/>
    <s v="DELIVERED"/>
    <s v="Private "/>
    <e v="#REF!"/>
    <e v="#REF!"/>
    <n v="1"/>
    <s v="OTHERS"/>
    <s v="NEW"/>
    <s v="ZPJ262700283"/>
    <n v="1"/>
    <n v="1"/>
    <s v="SERVICE"/>
    <n v="26200246"/>
    <s v="DOMESTIC"/>
    <s v="INFINEON"/>
    <x v="10"/>
    <x v="4"/>
    <s v="MOD_E867_SOM board_NRE cost"/>
    <n v="1"/>
    <n v="1"/>
    <n v="0"/>
    <n v="0"/>
    <n v="591443"/>
    <m/>
    <x v="1"/>
    <d v="2026-05-29T00:00:00"/>
    <s v="ZKSID2627-0214"/>
    <n v="591443"/>
    <n v="0"/>
    <x v="483"/>
    <n v="0"/>
    <n v="0"/>
    <n v="0"/>
    <x v="1"/>
    <s v="DELIVERED"/>
    <n v="591443"/>
    <s v="OTHERS"/>
    <m/>
    <m/>
    <m/>
    <m/>
    <m/>
    <m/>
    <m/>
  </r>
  <r>
    <s v="YET TO RECEIVE"/>
    <d v="2026-05-29T00:00:00"/>
    <x v="0"/>
    <d v="2026-06-23T00:00:00"/>
    <e v="#REF!"/>
    <e v="#REF!"/>
    <s v="Private "/>
    <e v="#REF!"/>
    <e v="#REF!"/>
    <n v="3.6"/>
    <s v="COMP/REWORK"/>
    <s v="NEW"/>
    <s v="ZPJ262700285"/>
    <n v="0"/>
    <n v="3"/>
    <m/>
    <m/>
    <s v="DOMESTIC"/>
    <s v="ALTERA"/>
    <x v="110"/>
    <x v="4"/>
    <s v="REWORK SUPOORT FOR DIRECT RF BOARD"/>
    <n v="1"/>
    <m/>
    <n v="1"/>
    <n v="1"/>
    <n v="40536"/>
    <m/>
    <x v="3"/>
    <m/>
    <m/>
    <n v="0"/>
    <n v="0"/>
    <x v="0"/>
    <n v="40536"/>
    <n v="0"/>
    <n v="40536"/>
    <x v="0"/>
    <m/>
    <n v="40536"/>
    <m/>
    <m/>
    <m/>
    <m/>
    <m/>
    <m/>
    <m/>
    <m/>
  </r>
  <r>
    <s v="YET TO RECEIVE"/>
    <d v="2026-05-29T00:00:00"/>
    <x v="0"/>
    <d v="2026-06-26T00:00:00"/>
    <e v="#REF!"/>
    <e v="#REF!"/>
    <s v="Private "/>
    <e v="#REF!"/>
    <e v="#REF!"/>
    <n v="4"/>
    <s v="TK"/>
    <s v="REPEAT"/>
    <s v="ZPJ262700286"/>
    <n v="1"/>
    <n v="1"/>
    <m/>
    <m/>
    <s v="DOMESTIC"/>
    <s v="TI"/>
    <x v="35"/>
    <x v="4"/>
    <s v="DAC90802-POPULATED PCB"/>
    <n v="13"/>
    <m/>
    <n v="13"/>
    <n v="13"/>
    <n v="28897.5"/>
    <m/>
    <x v="3"/>
    <m/>
    <m/>
    <n v="0"/>
    <n v="0"/>
    <x v="0"/>
    <n v="375667.5"/>
    <n v="0"/>
    <n v="375667.5"/>
    <x v="0"/>
    <m/>
    <n v="375667.5"/>
    <m/>
    <m/>
    <m/>
    <m/>
    <m/>
    <m/>
    <m/>
    <m/>
  </r>
  <r>
    <n v="4516522625"/>
    <d v="2026-05-29T00:00:00"/>
    <x v="0"/>
    <d v="2026-06-10T00:00:00"/>
    <e v="#REF!"/>
    <e v="#REF!"/>
    <s v="Private "/>
    <e v="#REF!"/>
    <e v="#REF!"/>
    <n v="4"/>
    <s v="TK"/>
    <s v="REPEAT"/>
    <s v="ZPJ262700286"/>
    <n v="1"/>
    <n v="1"/>
    <m/>
    <m/>
    <s v="DOMESTIC"/>
    <s v="TI"/>
    <x v="35"/>
    <x v="4"/>
    <s v="DAC90702-POPULATED PCB"/>
    <n v="12"/>
    <m/>
    <n v="12"/>
    <n v="12"/>
    <n v="28897.5"/>
    <m/>
    <x v="3"/>
    <m/>
    <m/>
    <n v="0"/>
    <n v="0"/>
    <x v="0"/>
    <n v="346770"/>
    <n v="0"/>
    <n v="346770"/>
    <x v="0"/>
    <m/>
    <n v="346770"/>
    <m/>
    <m/>
    <m/>
    <m/>
    <m/>
    <m/>
    <m/>
    <m/>
  </r>
  <r>
    <n v="4516522625"/>
    <d v="2026-05-29T00:00:00"/>
    <x v="0"/>
    <d v="2026-06-10T00:00:00"/>
    <e v="#REF!"/>
    <e v="#REF!"/>
    <s v="Private "/>
    <e v="#REF!"/>
    <e v="#REF!"/>
    <n v="4"/>
    <s v="OTHERS"/>
    <s v="REPEAT"/>
    <s v="ZPJ262700286"/>
    <n v="1"/>
    <n v="1"/>
    <m/>
    <m/>
    <s v="DOMESTIC"/>
    <s v="TI"/>
    <x v="35"/>
    <x v="4"/>
    <s v="DAC90X02_NRE CHARGES"/>
    <n v="1"/>
    <m/>
    <n v="1"/>
    <n v="1"/>
    <n v="20000"/>
    <m/>
    <x v="3"/>
    <m/>
    <m/>
    <n v="0"/>
    <n v="0"/>
    <x v="0"/>
    <n v="20000"/>
    <n v="0"/>
    <n v="20000"/>
    <x v="0"/>
    <m/>
    <n v="20000"/>
    <m/>
    <m/>
    <m/>
    <m/>
    <m/>
    <m/>
    <m/>
    <m/>
  </r>
  <r>
    <n v="4516522637"/>
    <d v="2026-05-29T00:00:00"/>
    <x v="0"/>
    <d v="2026-06-15T00:00:00"/>
    <e v="#REF!"/>
    <e v="#REF!"/>
    <s v="Private "/>
    <e v="#REF!"/>
    <e v="#REF!"/>
    <n v="4"/>
    <s v="TK"/>
    <s v="REPEAT"/>
    <s v="ZPJ262700286"/>
    <n v="1"/>
    <n v="1"/>
    <m/>
    <m/>
    <s v="DOMESTIC"/>
    <s v="TI"/>
    <x v="35"/>
    <x v="4"/>
    <s v="DAC90802-POPULATED PCB"/>
    <n v="13"/>
    <m/>
    <n v="13"/>
    <n v="13"/>
    <n v="28897.5"/>
    <m/>
    <x v="3"/>
    <m/>
    <m/>
    <n v="0"/>
    <n v="0"/>
    <x v="0"/>
    <n v="375667.5"/>
    <n v="0"/>
    <n v="375667.5"/>
    <x v="0"/>
    <m/>
    <n v="375667.5"/>
    <m/>
    <m/>
    <m/>
    <m/>
    <m/>
    <m/>
    <m/>
    <m/>
  </r>
  <r>
    <n v="4516521070"/>
    <d v="2026-05-29T00:00:00"/>
    <x v="0"/>
    <d v="2026-06-22T00:00:00"/>
    <e v="#REF!"/>
    <e v="#REF!"/>
    <s v="Private "/>
    <e v="#REF!"/>
    <e v="#REF!"/>
    <n v="4"/>
    <s v="TK"/>
    <s v="REPEAT"/>
    <s v="ZPJ262700286"/>
    <n v="1"/>
    <n v="1"/>
    <m/>
    <m/>
    <s v="DOMESTIC"/>
    <s v="TI"/>
    <x v="35"/>
    <x v="4"/>
    <s v="DAC90702-POPULATED PCB"/>
    <n v="12"/>
    <m/>
    <n v="12"/>
    <n v="12"/>
    <n v="28897.5"/>
    <m/>
    <x v="3"/>
    <m/>
    <m/>
    <n v="0"/>
    <n v="0"/>
    <x v="0"/>
    <n v="346770"/>
    <n v="0"/>
    <n v="346770"/>
    <x v="0"/>
    <m/>
    <n v="346770"/>
    <m/>
    <m/>
    <m/>
    <m/>
    <m/>
    <m/>
    <m/>
    <m/>
  </r>
  <r>
    <s v="NTC00DDP"/>
    <d v="2026-05-29T00:00:00"/>
    <x v="0"/>
    <d v="2026-06-26T00:00:00"/>
    <e v="#REF!"/>
    <s v="DELIVERED"/>
    <s v="Private"/>
    <e v="#REF!"/>
    <e v="#REF!"/>
    <n v="4"/>
    <s v="TK"/>
    <s v="NEW"/>
    <s v="ZPJ262700251"/>
    <n v="0"/>
    <n v="3"/>
    <s v="ZFG00003099"/>
    <n v="26200291"/>
    <s v="DOMESTIC"/>
    <s v="VISTEON"/>
    <x v="111"/>
    <x v="3"/>
    <s v="RENO CDC TEST PANEL"/>
    <n v="50"/>
    <n v="15"/>
    <n v="35"/>
    <n v="0"/>
    <n v="10000"/>
    <m/>
    <x v="2"/>
    <d v="2026-06-06T00:00:00"/>
    <s v="ZKSID2627-0254"/>
    <n v="150000"/>
    <n v="0"/>
    <x v="484"/>
    <n v="0"/>
    <n v="0"/>
    <n v="0"/>
    <x v="1"/>
    <s v="DELIVERED"/>
    <n v="150000"/>
    <s v="CH"/>
    <m/>
    <m/>
    <m/>
    <m/>
    <m/>
    <m/>
    <m/>
  </r>
  <r>
    <s v="NTC00DDL"/>
    <d v="2026-05-29T00:00:00"/>
    <x v="0"/>
    <d v="2026-06-26T00:00:00"/>
    <e v="#REF!"/>
    <e v="#REF!"/>
    <s v="Private "/>
    <e v="#REF!"/>
    <e v="#REF!"/>
    <n v="4"/>
    <s v="TK"/>
    <s v="NEW"/>
    <s v="ZPJ262700251"/>
    <n v="0"/>
    <n v="3"/>
    <m/>
    <m/>
    <s v="DOMESTIC"/>
    <s v="VISTEON"/>
    <x v="111"/>
    <x v="3"/>
    <s v="RENO CDC TEST PANEL"/>
    <n v="5"/>
    <m/>
    <n v="5"/>
    <n v="5"/>
    <n v="10000"/>
    <m/>
    <x v="3"/>
    <m/>
    <m/>
    <n v="0"/>
    <n v="0"/>
    <x v="0"/>
    <n v="50000"/>
    <n v="0"/>
    <n v="50000"/>
    <x v="0"/>
    <m/>
    <n v="50000"/>
    <m/>
    <m/>
    <m/>
    <m/>
    <m/>
    <m/>
    <m/>
    <m/>
  </r>
  <r>
    <s v="NTC00DDK "/>
    <d v="2026-05-29T00:00:00"/>
    <x v="0"/>
    <d v="2026-06-26T00:00:00"/>
    <e v="#REF!"/>
    <e v="#REF!"/>
    <s v="Private "/>
    <e v="#REF!"/>
    <e v="#REF!"/>
    <n v="4"/>
    <s v="TK"/>
    <s v="NEW"/>
    <s v="ZPJ262700251"/>
    <n v="0"/>
    <n v="3"/>
    <m/>
    <m/>
    <s v="DOMESTIC"/>
    <s v="VISTEON"/>
    <x v="111"/>
    <x v="3"/>
    <s v="RENO CDC TEST PANEL"/>
    <n v="5"/>
    <m/>
    <n v="5"/>
    <n v="5"/>
    <n v="10000"/>
    <m/>
    <x v="3"/>
    <m/>
    <m/>
    <n v="0"/>
    <n v="0"/>
    <x v="0"/>
    <n v="50000"/>
    <n v="0"/>
    <n v="50000"/>
    <x v="0"/>
    <m/>
    <n v="50000"/>
    <m/>
    <m/>
    <m/>
    <m/>
    <m/>
    <m/>
    <m/>
    <m/>
  </r>
  <r>
    <s v="NTC00DDJ"/>
    <d v="2026-05-29T00:00:00"/>
    <x v="0"/>
    <d v="2026-06-26T00:00:00"/>
    <e v="#REF!"/>
    <e v="#REF!"/>
    <s v="Private "/>
    <e v="#REF!"/>
    <e v="#REF!"/>
    <n v="4"/>
    <s v="TK"/>
    <s v="NEW"/>
    <s v="ZPJ262700251"/>
    <n v="0"/>
    <n v="3"/>
    <m/>
    <m/>
    <s v="DOMESTIC"/>
    <s v="VISTEON"/>
    <x v="111"/>
    <x v="3"/>
    <s v="RENO CDC TEST PANEL"/>
    <n v="5"/>
    <m/>
    <n v="5"/>
    <n v="5"/>
    <n v="10000"/>
    <m/>
    <x v="3"/>
    <m/>
    <m/>
    <n v="0"/>
    <n v="0"/>
    <x v="0"/>
    <n v="50000"/>
    <n v="0"/>
    <n v="50000"/>
    <x v="0"/>
    <m/>
    <n v="50000"/>
    <m/>
    <m/>
    <m/>
    <m/>
    <m/>
    <m/>
    <m/>
    <m/>
  </r>
  <r>
    <s v="NTC00DDI "/>
    <d v="2026-05-29T00:00:00"/>
    <x v="0"/>
    <d v="2026-06-26T00:00:00"/>
    <e v="#REF!"/>
    <e v="#REF!"/>
    <s v="Private "/>
    <e v="#REF!"/>
    <e v="#REF!"/>
    <n v="4"/>
    <s v="TK"/>
    <s v="NEW"/>
    <s v="ZPJ262700251"/>
    <n v="0"/>
    <n v="3"/>
    <m/>
    <m/>
    <s v="DOMESTIC"/>
    <s v="VISTEON"/>
    <x v="111"/>
    <x v="3"/>
    <s v="RENO CDC TEST PANEL"/>
    <n v="5"/>
    <m/>
    <n v="5"/>
    <n v="5"/>
    <n v="10000"/>
    <m/>
    <x v="3"/>
    <m/>
    <m/>
    <n v="0"/>
    <n v="0"/>
    <x v="0"/>
    <n v="50000"/>
    <n v="0"/>
    <n v="50000"/>
    <x v="0"/>
    <m/>
    <n v="50000"/>
    <m/>
    <m/>
    <m/>
    <m/>
    <m/>
    <m/>
    <m/>
    <m/>
  </r>
  <r>
    <s v="NTP002WX"/>
    <d v="2026-05-29T00:00:00"/>
    <x v="0"/>
    <d v="2026-06-26T00:00:00"/>
    <e v="#REF!"/>
    <s v="DELIVERED"/>
    <s v="Private"/>
    <e v="#REF!"/>
    <e v="#REF!"/>
    <n v="4"/>
    <s v="TK"/>
    <s v="NEW"/>
    <s v="ZPJ262700251"/>
    <n v="0"/>
    <n v="3"/>
    <s v="ZFG00003099"/>
    <n v="26200297"/>
    <s v="DOMESTIC"/>
    <s v="VISTEON"/>
    <x v="111"/>
    <x v="3"/>
    <s v="RENO CDC TEST PANEL"/>
    <n v="15"/>
    <n v="15"/>
    <n v="0"/>
    <n v="0"/>
    <n v="10000"/>
    <m/>
    <x v="2"/>
    <d v="2026-06-08T00:00:00"/>
    <s v="ZKSID2627-0256"/>
    <n v="150000"/>
    <n v="0"/>
    <x v="484"/>
    <n v="0"/>
    <n v="0"/>
    <n v="0"/>
    <x v="1"/>
    <s v="DELIVERED"/>
    <n v="150000"/>
    <s v="CH"/>
    <m/>
    <m/>
    <m/>
    <m/>
    <m/>
    <m/>
    <m/>
  </r>
  <r>
    <s v="CTI/SER/PO/013/26-27"/>
    <d v="2026-05-30T00:00:00"/>
    <x v="0"/>
    <d v="2026-06-02T00:00:00"/>
    <e v="#REF!"/>
    <s v="DELIVERED"/>
    <s v="Private"/>
    <e v="#REF!"/>
    <e v="#REF!"/>
    <n v="0.5"/>
    <s v="REWORK"/>
    <s v="NEW"/>
    <s v="ZPJ262700287"/>
    <n v="0"/>
    <n v="3"/>
    <s v="SERVICE"/>
    <n v="26200265"/>
    <s v="DOMESTIC"/>
    <s v="CORNET"/>
    <x v="52"/>
    <x v="0"/>
    <s v="C13114B -REWORK SUPPORT"/>
    <n v="3"/>
    <n v="3"/>
    <n v="0"/>
    <n v="0"/>
    <n v="4233.3339999999998"/>
    <m/>
    <x v="2"/>
    <d v="2026-06-01T00:00:00"/>
    <s v="ZKSID2627-0227"/>
    <n v="12700.002"/>
    <n v="0"/>
    <x v="485"/>
    <n v="0"/>
    <n v="0"/>
    <n v="0"/>
    <x v="1"/>
    <s v="DELIVERED"/>
    <n v="12700.002"/>
    <s v="REWORK"/>
    <m/>
    <m/>
    <m/>
    <m/>
    <m/>
    <m/>
    <m/>
  </r>
  <r>
    <n v="2735869752"/>
    <d v="2026-05-30T00:00:00"/>
    <x v="0"/>
    <d v="2026-06-20T00:00:00"/>
    <e v="#REF!"/>
    <e v="#REF!"/>
    <s v="Private "/>
    <e v="#REF!"/>
    <e v="#REF!"/>
    <n v="3"/>
    <s v="TK"/>
    <s v="NEW"/>
    <s v="ZPJ262700288"/>
    <n v="0"/>
    <n v="3"/>
    <m/>
    <m/>
    <s v="DOMESTIC"/>
    <s v="TE"/>
    <x v="28"/>
    <x v="0"/>
    <s v="Y460755-BFRN2 PCBA"/>
    <n v="25"/>
    <m/>
    <n v="25"/>
    <n v="25"/>
    <n v="2129.16"/>
    <m/>
    <x v="3"/>
    <m/>
    <m/>
    <n v="0"/>
    <n v="0"/>
    <x v="0"/>
    <n v="53229"/>
    <n v="0"/>
    <n v="53229"/>
    <x v="0"/>
    <m/>
    <n v="53229"/>
    <m/>
    <m/>
    <m/>
    <m/>
    <m/>
    <m/>
    <m/>
    <m/>
  </r>
  <r>
    <n v="2735869752"/>
    <d v="2026-05-30T00:00:00"/>
    <x v="0"/>
    <d v="2026-06-20T00:00:00"/>
    <e v="#REF!"/>
    <e v="#REF!"/>
    <s v="Private "/>
    <e v="#REF!"/>
    <e v="#REF!"/>
    <n v="3"/>
    <s v="TK"/>
    <s v="NEW"/>
    <s v="ZPJ262700289"/>
    <n v="0"/>
    <n v="3"/>
    <m/>
    <m/>
    <s v="DOMESTIC"/>
    <s v="TE"/>
    <x v="28"/>
    <x v="0"/>
    <s v="Y460755-DFRN2 PCBA"/>
    <n v="25"/>
    <m/>
    <n v="25"/>
    <n v="25"/>
    <n v="2139.92"/>
    <m/>
    <x v="3"/>
    <m/>
    <m/>
    <n v="0"/>
    <n v="0"/>
    <x v="0"/>
    <n v="53498"/>
    <n v="0"/>
    <n v="53498"/>
    <x v="0"/>
    <m/>
    <n v="53498"/>
    <m/>
    <m/>
    <m/>
    <m/>
    <m/>
    <m/>
    <m/>
    <m/>
  </r>
  <r>
    <n v="4516518719"/>
    <d v="2026-06-01T00:00:00"/>
    <x v="0"/>
    <d v="2026-07-20T00:00:00"/>
    <e v="#REF!"/>
    <e v="#REF!"/>
    <s v="Private "/>
    <e v="#REF!"/>
    <e v="#REF!"/>
    <n v="7"/>
    <s v="TK"/>
    <s v="NEW"/>
    <s v="ZPJ262700291"/>
    <n v="1"/>
    <n v="1"/>
    <m/>
    <m/>
    <s v="DOMESTIC"/>
    <s v="TI"/>
    <x v="35"/>
    <x v="4"/>
    <s v="SAMAN_HILLSTAR_QPS_SP7 REV V1 PCBA"/>
    <n v="5"/>
    <m/>
    <n v="5"/>
    <n v="5"/>
    <n v="339418"/>
    <m/>
    <x v="3"/>
    <m/>
    <m/>
    <n v="0"/>
    <n v="0"/>
    <x v="0"/>
    <n v="1697090"/>
    <n v="0"/>
    <n v="1697090"/>
    <x v="0"/>
    <m/>
    <n v="1697090"/>
    <m/>
    <m/>
    <m/>
    <m/>
    <m/>
    <m/>
    <m/>
    <m/>
  </r>
  <r>
    <n v="4516518719"/>
    <d v="2026-06-01T00:00:00"/>
    <x v="0"/>
    <d v="2026-07-20T00:00:00"/>
    <e v="#REF!"/>
    <e v="#REF!"/>
    <s v="Private "/>
    <e v="#REF!"/>
    <e v="#REF!"/>
    <n v="7"/>
    <s v="OTHERS"/>
    <s v="NEW"/>
    <s v="ZPJ262700291"/>
    <n v="1"/>
    <n v="1"/>
    <m/>
    <m/>
    <s v="DOMESTIC"/>
    <s v="TI"/>
    <x v="35"/>
    <x v="4"/>
    <s v="SAMAN_HILLSTAR_NRE CHARGES"/>
    <n v="1"/>
    <m/>
    <n v="1"/>
    <n v="1"/>
    <n v="81500"/>
    <m/>
    <x v="3"/>
    <m/>
    <m/>
    <n v="0"/>
    <n v="0"/>
    <x v="0"/>
    <n v="81500"/>
    <n v="0"/>
    <n v="81500"/>
    <x v="0"/>
    <m/>
    <n v="81500"/>
    <m/>
    <m/>
    <m/>
    <m/>
    <m/>
    <m/>
    <m/>
    <m/>
  </r>
  <r>
    <n v="4516521936"/>
    <d v="2026-06-01T00:00:00"/>
    <x v="0"/>
    <d v="2026-07-30T00:00:00"/>
    <e v="#REF!"/>
    <e v="#REF!"/>
    <s v="Private "/>
    <e v="#REF!"/>
    <e v="#REF!"/>
    <n v="5"/>
    <s v="FAB"/>
    <s v="NEW"/>
    <s v="ZPJ262700290"/>
    <n v="1"/>
    <n v="1"/>
    <m/>
    <m/>
    <s v="DOMESTIC"/>
    <s v="TI"/>
    <x v="35"/>
    <x v="4"/>
    <s v="IWRL6322_WCSP_CZ_RF COUPON BOARD PCB"/>
    <n v="5"/>
    <m/>
    <n v="5"/>
    <n v="5"/>
    <n v="24350"/>
    <m/>
    <x v="3"/>
    <m/>
    <m/>
    <n v="0"/>
    <n v="0"/>
    <x v="0"/>
    <n v="121750"/>
    <n v="0"/>
    <n v="121750"/>
    <x v="0"/>
    <m/>
    <n v="121750"/>
    <m/>
    <m/>
    <m/>
    <m/>
    <m/>
    <m/>
    <m/>
    <m/>
  </r>
  <r>
    <s v="YET TO RECEIVE"/>
    <d v="2026-06-01T00:00:00"/>
    <x v="0"/>
    <d v="2026-06-22T00:00:00"/>
    <e v="#REF!"/>
    <e v="#REF!"/>
    <s v="Private "/>
    <e v="#REF!"/>
    <e v="#REF!"/>
    <n v="3"/>
    <s v="TK"/>
    <s v="NEW"/>
    <s v="ZPJ262700298"/>
    <n v="1"/>
    <n v="1"/>
    <m/>
    <m/>
    <s v="DOMESTIC"/>
    <s v="TI"/>
    <x v="35"/>
    <x v="4"/>
    <s v="TPS482H85-AEC-Q100-CB"/>
    <n v="32"/>
    <m/>
    <n v="32"/>
    <n v="32"/>
    <n v="10702"/>
    <m/>
    <x v="3"/>
    <m/>
    <m/>
    <n v="0"/>
    <n v="0"/>
    <x v="0"/>
    <n v="342464"/>
    <n v="0"/>
    <n v="342464"/>
    <x v="0"/>
    <m/>
    <n v="342464"/>
    <m/>
    <m/>
    <m/>
    <m/>
    <m/>
    <m/>
    <m/>
    <m/>
  </r>
  <r>
    <s v="YET TO RECEIVE"/>
    <d v="2026-06-01T00:00:00"/>
    <x v="0"/>
    <d v="2026-06-22T00:00:00"/>
    <e v="#REF!"/>
    <e v="#REF!"/>
    <s v="Private "/>
    <e v="#REF!"/>
    <e v="#REF!"/>
    <n v="3"/>
    <s v="TK"/>
    <s v="NEW"/>
    <s v="ZPJ262700299"/>
    <n v="1"/>
    <n v="1"/>
    <m/>
    <m/>
    <s v="DOMESTIC"/>
    <s v="TI"/>
    <x v="35"/>
    <x v="4"/>
    <s v="HTC30-AEC-Q100-CB"/>
    <n v="32"/>
    <m/>
    <n v="32"/>
    <n v="32"/>
    <n v="10900"/>
    <m/>
    <x v="3"/>
    <m/>
    <m/>
    <n v="0"/>
    <n v="0"/>
    <x v="0"/>
    <n v="348800"/>
    <n v="0"/>
    <n v="348800"/>
    <x v="0"/>
    <m/>
    <n v="348800"/>
    <m/>
    <m/>
    <m/>
    <m/>
    <m/>
    <m/>
    <m/>
    <m/>
  </r>
  <r>
    <s v="YET TO RECEIVE"/>
    <d v="2026-06-01T00:00:00"/>
    <x v="0"/>
    <d v="2026-06-22T00:00:00"/>
    <e v="#REF!"/>
    <e v="#REF!"/>
    <s v="Private "/>
    <e v="#REF!"/>
    <e v="#REF!"/>
    <n v="3"/>
    <s v="TK"/>
    <s v="NEW"/>
    <s v="ZPJ262700300"/>
    <n v="1"/>
    <n v="1"/>
    <m/>
    <m/>
    <s v="DOMESTIC"/>
    <s v="TI"/>
    <x v="35"/>
    <x v="4"/>
    <s v="TPS2HCS10-AEC-Q100_CB"/>
    <n v="32"/>
    <m/>
    <n v="32"/>
    <n v="32"/>
    <n v="10598"/>
    <m/>
    <x v="3"/>
    <m/>
    <m/>
    <n v="0"/>
    <n v="0"/>
    <x v="0"/>
    <n v="339136"/>
    <n v="0"/>
    <n v="339136"/>
    <x v="0"/>
    <m/>
    <n v="339136"/>
    <m/>
    <m/>
    <m/>
    <m/>
    <m/>
    <m/>
    <m/>
    <m/>
  </r>
  <r>
    <n v="4520505954"/>
    <d v="2026-06-01T00:00:00"/>
    <x v="1"/>
    <d v="2026-07-20T00:00:00"/>
    <e v="#REF!"/>
    <e v="#REF!"/>
    <s v="Private "/>
    <e v="#REF!"/>
    <e v="#REF!"/>
    <n v="7"/>
    <s v="TK"/>
    <s v="NEW"/>
    <s v="ZPMW262700036"/>
    <n v="1"/>
    <n v="1"/>
    <m/>
    <m/>
    <s v="EXPORT"/>
    <s v="INFINEON"/>
    <x v="29"/>
    <x v="4"/>
    <s v="ATOMIC-2 BASE BOARD WLCSP ( AUTMOTIVE)-PCBA"/>
    <n v="100"/>
    <m/>
    <n v="100"/>
    <n v="100"/>
    <m/>
    <n v="68.72"/>
    <x v="3"/>
    <m/>
    <m/>
    <n v="0"/>
    <n v="0"/>
    <x v="0"/>
    <n v="0"/>
    <n v="590992"/>
    <n v="590992"/>
    <x v="0"/>
    <m/>
    <n v="590992"/>
    <m/>
    <m/>
    <m/>
    <m/>
    <m/>
    <m/>
    <m/>
    <m/>
  </r>
  <r>
    <n v="4520505954"/>
    <d v="2026-06-01T00:00:00"/>
    <x v="1"/>
    <d v="2026-07-20T00:00:00"/>
    <e v="#REF!"/>
    <e v="#REF!"/>
    <s v="Private "/>
    <e v="#REF!"/>
    <e v="#REF!"/>
    <n v="7"/>
    <s v="TK"/>
    <s v="NEW"/>
    <s v="ZPMW262700037"/>
    <n v="1"/>
    <n v="1"/>
    <m/>
    <m/>
    <s v="EXPORT"/>
    <s v="INFINEON"/>
    <x v="29"/>
    <x v="4"/>
    <s v="ATOMIC-2 BASE BOARD WLCSP ( INDUSTRIAL)-PCBA"/>
    <n v="200"/>
    <m/>
    <n v="200"/>
    <n v="200"/>
    <m/>
    <n v="68.72"/>
    <x v="3"/>
    <m/>
    <m/>
    <n v="0"/>
    <n v="0"/>
    <x v="0"/>
    <n v="0"/>
    <n v="1181984"/>
    <n v="1181984"/>
    <x v="0"/>
    <m/>
    <n v="1181984"/>
    <m/>
    <m/>
    <m/>
    <m/>
    <m/>
    <m/>
    <m/>
    <m/>
  </r>
  <r>
    <n v="4520505954"/>
    <d v="2026-06-01T00:00:00"/>
    <x v="1"/>
    <d v="2026-07-20T00:00:00"/>
    <e v="#REF!"/>
    <s v="DELIVERED"/>
    <s v="Private "/>
    <e v="#REF!"/>
    <e v="#REF!"/>
    <n v="7"/>
    <s v="OTHERS"/>
    <s v="NEW"/>
    <s v="ZPMW262700038"/>
    <n v="1"/>
    <n v="1"/>
    <s v="SERVICE"/>
    <n v="2610078"/>
    <s v="EXPORT"/>
    <s v="INFINEON"/>
    <x v="29"/>
    <x v="4"/>
    <s v="ATOMIC-2 BASE BOARD WLCSP-NRE CHARGES"/>
    <n v="1"/>
    <n v="1"/>
    <n v="0"/>
    <n v="0"/>
    <m/>
    <n v="6384"/>
    <x v="2"/>
    <d v="2026-06-09T00:00:00"/>
    <s v="ZBSIE2627-0026"/>
    <n v="0"/>
    <n v="549024"/>
    <x v="486"/>
    <n v="0"/>
    <n v="0"/>
    <n v="0"/>
    <x v="1"/>
    <s v="DELIVERED"/>
    <n v="549024"/>
    <s v="OTHERS"/>
    <m/>
    <m/>
    <m/>
    <m/>
    <m/>
    <m/>
    <m/>
  </r>
  <r>
    <n v="4300036625"/>
    <d v="2026-05-30T00:00:00"/>
    <x v="0"/>
    <d v="2026-07-25T00:00:00"/>
    <e v="#REF!"/>
    <e v="#REF!"/>
    <s v="Public"/>
    <e v="#REF!"/>
    <e v="#REF!"/>
    <n v="7.8"/>
    <s v="JW"/>
    <s v="REPEAT"/>
    <s v="ZPSU262700064"/>
    <n v="0"/>
    <n v="3"/>
    <m/>
    <m/>
    <s v="DOMESTIC"/>
    <s v="BEL"/>
    <x v="8"/>
    <x v="1"/>
    <s v="112365324964 RADAR CONTROLLER 12"/>
    <n v="10"/>
    <m/>
    <n v="10"/>
    <n v="10"/>
    <n v="7510"/>
    <m/>
    <x v="3"/>
    <m/>
    <m/>
    <n v="0"/>
    <n v="0"/>
    <x v="0"/>
    <n v="75100"/>
    <n v="0"/>
    <n v="75100"/>
    <x v="0"/>
    <m/>
    <n v="75100"/>
    <m/>
    <m/>
    <m/>
    <m/>
    <m/>
    <m/>
    <m/>
    <m/>
  </r>
  <r>
    <n v="4300036625"/>
    <d v="2026-05-30T00:00:00"/>
    <x v="0"/>
    <d v="2026-07-25T00:00:00"/>
    <e v="#REF!"/>
    <e v="#REF!"/>
    <s v="Public"/>
    <e v="#REF!"/>
    <e v="#REF!"/>
    <n v="7.8"/>
    <s v="JW"/>
    <s v="REPEAT"/>
    <s v="ZPSU262700065"/>
    <n v="0"/>
    <n v="3"/>
    <m/>
    <m/>
    <s v="DOMESTIC"/>
    <s v="BEL"/>
    <x v="8"/>
    <x v="1"/>
    <s v="112365325061 SIGNAL PROCESSOR 12"/>
    <n v="10"/>
    <m/>
    <n v="10"/>
    <n v="10"/>
    <n v="9130"/>
    <m/>
    <x v="3"/>
    <m/>
    <m/>
    <n v="0"/>
    <n v="0"/>
    <x v="0"/>
    <n v="91300"/>
    <n v="0"/>
    <n v="91300"/>
    <x v="0"/>
    <m/>
    <n v="91300"/>
    <m/>
    <m/>
    <m/>
    <m/>
    <m/>
    <m/>
    <m/>
    <m/>
  </r>
  <r>
    <n v="4300036625"/>
    <d v="2026-05-30T00:00:00"/>
    <x v="0"/>
    <d v="2026-07-25T00:00:00"/>
    <e v="#REF!"/>
    <e v="#REF!"/>
    <s v="Public"/>
    <e v="#REF!"/>
    <e v="#REF!"/>
    <n v="7.8"/>
    <s v="JW"/>
    <s v="REPEAT"/>
    <s v="ZPSU262700066"/>
    <n v="0"/>
    <n v="3"/>
    <m/>
    <m/>
    <s v="DOMESTIC"/>
    <s v="BEL"/>
    <x v="8"/>
    <x v="1"/>
    <s v="112365325255 SYSTEM INTERFACE 12"/>
    <n v="10"/>
    <m/>
    <n v="10"/>
    <n v="10"/>
    <n v="6070"/>
    <m/>
    <x v="3"/>
    <m/>
    <m/>
    <n v="0"/>
    <n v="0"/>
    <x v="0"/>
    <n v="60700"/>
    <n v="0"/>
    <n v="60700"/>
    <x v="0"/>
    <m/>
    <n v="60700"/>
    <m/>
    <m/>
    <m/>
    <m/>
    <m/>
    <m/>
    <m/>
    <m/>
  </r>
  <r>
    <n v="4000626372"/>
    <d v="2026-05-30T00:00:00"/>
    <x v="0"/>
    <d v="2026-10-17T00:00:00"/>
    <e v="#REF!"/>
    <e v="#REF!"/>
    <s v="Public"/>
    <e v="#REF!"/>
    <e v="#REF!"/>
    <n v="20"/>
    <s v="TK"/>
    <s v="REPEAT"/>
    <s v="ZPSU262700051"/>
    <n v="0"/>
    <n v="3"/>
    <m/>
    <m/>
    <s v="DOMESTIC"/>
    <s v="BEL"/>
    <x v="5"/>
    <x v="1"/>
    <s v="170300620015 POWER SUPPLY BOARD 14"/>
    <n v="10"/>
    <m/>
    <n v="10"/>
    <n v="10"/>
    <n v="9110"/>
    <m/>
    <x v="3"/>
    <m/>
    <m/>
    <n v="0"/>
    <n v="0"/>
    <x v="0"/>
    <n v="91100"/>
    <n v="0"/>
    <n v="91100"/>
    <x v="0"/>
    <m/>
    <n v="91100"/>
    <m/>
    <m/>
    <m/>
    <m/>
    <m/>
    <m/>
    <m/>
    <m/>
  </r>
  <r>
    <n v="4516519341"/>
    <d v="2026-06-02T00:00:00"/>
    <x v="0"/>
    <d v="2026-06-20T00:00:00"/>
    <e v="#REF!"/>
    <e v="#REF!"/>
    <s v="Private "/>
    <e v="#REF!"/>
    <e v="#REF!"/>
    <n v="14"/>
    <s v="COMP"/>
    <s v="NEW"/>
    <s v="ZPJ262700301"/>
    <n v="1"/>
    <n v="1"/>
    <m/>
    <m/>
    <s v="DOMESTIC"/>
    <s v="TI"/>
    <x v="35"/>
    <x v="4"/>
    <s v="AECQ DIGITAL CONTROL BOARD_COMP PROCUREMENT"/>
    <n v="2"/>
    <m/>
    <n v="2"/>
    <n v="2"/>
    <n v="158183"/>
    <m/>
    <x v="3"/>
    <m/>
    <m/>
    <n v="0"/>
    <n v="0"/>
    <x v="0"/>
    <n v="316366"/>
    <n v="0"/>
    <n v="316366"/>
    <x v="0"/>
    <m/>
    <n v="316366"/>
    <m/>
    <m/>
    <m/>
    <m/>
    <m/>
    <m/>
    <m/>
    <m/>
  </r>
  <r>
    <n v="4516519341"/>
    <d v="2026-06-02T00:00:00"/>
    <x v="0"/>
    <d v="2026-06-20T00:00:00"/>
    <e v="#REF!"/>
    <e v="#REF!"/>
    <s v="Private "/>
    <e v="#REF!"/>
    <e v="#REF!"/>
    <n v="14"/>
    <s v="COMP"/>
    <s v="NEW"/>
    <s v="ZPJ262700302"/>
    <n v="1"/>
    <n v="1"/>
    <m/>
    <m/>
    <s v="DOMESTIC"/>
    <s v="TI"/>
    <x v="35"/>
    <x v="4"/>
    <s v="AECQ100 MULTISITE MOTHER BOARD_COMP PROCUREMENT"/>
    <n v="2"/>
    <m/>
    <n v="2"/>
    <n v="2"/>
    <n v="45167"/>
    <m/>
    <x v="3"/>
    <m/>
    <m/>
    <n v="0"/>
    <n v="0"/>
    <x v="0"/>
    <n v="90334"/>
    <n v="0"/>
    <n v="90334"/>
    <x v="0"/>
    <m/>
    <n v="90334"/>
    <m/>
    <m/>
    <m/>
    <m/>
    <m/>
    <m/>
    <m/>
    <m/>
  </r>
  <r>
    <n v="4516519345"/>
    <d v="2026-06-02T00:00:00"/>
    <x v="0"/>
    <d v="2026-06-20T00:00:00"/>
    <e v="#REF!"/>
    <e v="#REF!"/>
    <s v="Private "/>
    <e v="#REF!"/>
    <e v="#REF!"/>
    <n v="3"/>
    <s v="FAB"/>
    <s v="NEW"/>
    <s v="ZPJ262700303"/>
    <n v="1"/>
    <n v="1"/>
    <m/>
    <m/>
    <s v="DOMESTIC"/>
    <s v="TI"/>
    <x v="35"/>
    <x v="4"/>
    <s v="TPS1681_3_DALLAS_GAN_PCB"/>
    <n v="15"/>
    <m/>
    <n v="15"/>
    <n v="15"/>
    <n v="3850"/>
    <m/>
    <x v="3"/>
    <m/>
    <m/>
    <n v="0"/>
    <n v="0"/>
    <x v="0"/>
    <n v="57750"/>
    <n v="0"/>
    <n v="57750"/>
    <x v="0"/>
    <m/>
    <n v="57750"/>
    <m/>
    <m/>
    <m/>
    <m/>
    <m/>
    <m/>
    <m/>
    <m/>
  </r>
  <r>
    <n v="4516519345"/>
    <d v="2026-06-02T00:00:00"/>
    <x v="0"/>
    <d v="2026-06-20T00:00:00"/>
    <e v="#REF!"/>
    <e v="#REF!"/>
    <s v="Private "/>
    <e v="#REF!"/>
    <e v="#REF!"/>
    <n v="3"/>
    <s v="FAB/ASSY"/>
    <s v="NEW"/>
    <s v="ZPJ262700303"/>
    <n v="1"/>
    <n v="1"/>
    <m/>
    <m/>
    <s v="DOMESTIC"/>
    <s v="TI"/>
    <x v="35"/>
    <x v="4"/>
    <s v="TPS1681_3_DALLAS_GAN_ASSEMBLY"/>
    <n v="15"/>
    <m/>
    <n v="15"/>
    <n v="15"/>
    <n v="3450"/>
    <m/>
    <x v="3"/>
    <m/>
    <m/>
    <n v="0"/>
    <n v="0"/>
    <x v="0"/>
    <n v="51750"/>
    <n v="0"/>
    <n v="51750"/>
    <x v="0"/>
    <m/>
    <n v="51750"/>
    <m/>
    <m/>
    <m/>
    <m/>
    <m/>
    <m/>
    <m/>
    <m/>
  </r>
  <r>
    <n v="4000622324"/>
    <d v="2026-06-01T00:00:00"/>
    <x v="0"/>
    <d v="2026-08-10T00:00:00"/>
    <e v="#REF!"/>
    <e v="#REF!"/>
    <s v="Public"/>
    <e v="#REF!"/>
    <e v="#REF!"/>
    <n v="10"/>
    <s v="TK"/>
    <s v="NEW"/>
    <s v="ZPSU262700074"/>
    <n v="0"/>
    <n v="3"/>
    <m/>
    <m/>
    <s v="DOMESTIC"/>
    <s v="BEL"/>
    <x v="21"/>
    <x v="1"/>
    <s v="112319364812 comm prot. PCB assy 01"/>
    <n v="10"/>
    <m/>
    <n v="10"/>
    <n v="10"/>
    <n v="6476"/>
    <m/>
    <x v="3"/>
    <m/>
    <m/>
    <n v="0"/>
    <n v="0"/>
    <x v="0"/>
    <n v="64760"/>
    <n v="0"/>
    <n v="64760"/>
    <x v="0"/>
    <m/>
    <n v="64760"/>
    <m/>
    <m/>
    <m/>
    <m/>
    <m/>
    <m/>
    <m/>
    <m/>
  </r>
  <r>
    <n v="4000616500"/>
    <d v="2026-06-01T00:00:00"/>
    <x v="0"/>
    <d v="2026-07-28T00:00:00"/>
    <e v="#REF!"/>
    <e v="#REF!"/>
    <s v="Public"/>
    <e v="#REF!"/>
    <e v="#REF!"/>
    <n v="8"/>
    <s v="COMP/ASSY"/>
    <s v="NEW"/>
    <s v="ZPSU262700075"/>
    <n v="0"/>
    <n v="3"/>
    <m/>
    <m/>
    <s v="DOMESTIC"/>
    <s v="BEL"/>
    <x v="1"/>
    <x v="1"/>
    <s v="110006043337 DIPLEXER CONTROL CARD"/>
    <n v="2"/>
    <m/>
    <n v="2"/>
    <n v="2"/>
    <n v="17203"/>
    <m/>
    <x v="3"/>
    <m/>
    <m/>
    <n v="0"/>
    <n v="0"/>
    <x v="0"/>
    <n v="34406"/>
    <n v="0"/>
    <n v="34406"/>
    <x v="0"/>
    <m/>
    <n v="34406"/>
    <m/>
    <m/>
    <m/>
    <m/>
    <m/>
    <m/>
    <m/>
    <m/>
  </r>
  <r>
    <n v="4000616500"/>
    <d v="2026-06-01T00:00:00"/>
    <x v="0"/>
    <d v="2026-08-11T00:00:00"/>
    <e v="#REF!"/>
    <e v="#REF!"/>
    <s v="Public"/>
    <e v="#REF!"/>
    <e v="#REF!"/>
    <n v="10"/>
    <s v="COMP/ASSY"/>
    <s v="NEW"/>
    <s v="ZPSU262700075"/>
    <n v="0"/>
    <n v="3"/>
    <m/>
    <m/>
    <s v="DOMESTIC"/>
    <s v="BEL"/>
    <x v="1"/>
    <x v="1"/>
    <s v="110006043337 DIPLEXER CONTROL CARD"/>
    <n v="10"/>
    <m/>
    <n v="10"/>
    <n v="10"/>
    <n v="17203"/>
    <m/>
    <x v="3"/>
    <m/>
    <m/>
    <n v="0"/>
    <n v="0"/>
    <x v="0"/>
    <n v="172030"/>
    <n v="0"/>
    <n v="172030"/>
    <x v="0"/>
    <m/>
    <n v="172030"/>
    <m/>
    <m/>
    <m/>
    <m/>
    <m/>
    <m/>
    <m/>
    <m/>
  </r>
  <r>
    <n v="4000616500"/>
    <d v="2026-06-01T00:00:00"/>
    <x v="0"/>
    <d v="2026-08-11T00:00:00"/>
    <e v="#REF!"/>
    <e v="#REF!"/>
    <s v="Public"/>
    <e v="#REF!"/>
    <e v="#REF!"/>
    <n v="10"/>
    <s v="OTHERS"/>
    <s v="NEW"/>
    <s v="ZPSU262700075"/>
    <n v="0"/>
    <n v="3"/>
    <m/>
    <m/>
    <s v="DOMESTIC"/>
    <s v="BEL"/>
    <x v="1"/>
    <x v="1"/>
    <s v="OTHER CHARGES"/>
    <n v="1"/>
    <m/>
    <n v="1"/>
    <n v="1"/>
    <n v="7500"/>
    <m/>
    <x v="3"/>
    <m/>
    <m/>
    <n v="0"/>
    <n v="0"/>
    <x v="0"/>
    <n v="7500"/>
    <n v="0"/>
    <n v="7500"/>
    <x v="0"/>
    <m/>
    <n v="7500"/>
    <m/>
    <m/>
    <m/>
    <m/>
    <m/>
    <m/>
    <m/>
    <m/>
  </r>
  <r>
    <n v="4300036446"/>
    <d v="2026-06-01T00:00:00"/>
    <x v="0"/>
    <d v="2026-07-11T00:00:00"/>
    <e v="#REF!"/>
    <e v="#REF!"/>
    <s v="Public"/>
    <e v="#REF!"/>
    <e v="#REF!"/>
    <n v="6"/>
    <s v="COMP/ASSY"/>
    <s v="NEW"/>
    <s v="ZPSU262700068"/>
    <n v="0"/>
    <n v="3"/>
    <m/>
    <m/>
    <s v="DOMESTIC"/>
    <s v="BEL"/>
    <x v="12"/>
    <x v="1"/>
    <s v="114003986413 MASTER CONTROLLER CARD (PACU) 02"/>
    <n v="5"/>
    <m/>
    <n v="5"/>
    <n v="5"/>
    <n v="13276"/>
    <m/>
    <x v="3"/>
    <m/>
    <m/>
    <n v="0"/>
    <n v="0"/>
    <x v="0"/>
    <n v="66380"/>
    <n v="0"/>
    <n v="66380"/>
    <x v="0"/>
    <m/>
    <n v="66380"/>
    <m/>
    <m/>
    <m/>
    <m/>
    <m/>
    <m/>
    <m/>
    <m/>
  </r>
  <r>
    <n v="4300036446"/>
    <d v="2026-06-01T00:00:00"/>
    <x v="0"/>
    <d v="2026-07-25T00:00:00"/>
    <e v="#REF!"/>
    <e v="#REF!"/>
    <s v="Public"/>
    <e v="#REF!"/>
    <e v="#REF!"/>
    <n v="8"/>
    <s v="COMP/ASSY"/>
    <s v="NEW"/>
    <s v="ZPSU262700068"/>
    <n v="0"/>
    <n v="3"/>
    <m/>
    <m/>
    <s v="DOMESTIC"/>
    <s v="BEL"/>
    <x v="12"/>
    <x v="1"/>
    <s v="114003986413 MASTER CONTROLLER CARD (PACU) 02"/>
    <n v="20"/>
    <m/>
    <n v="20"/>
    <n v="20"/>
    <n v="13276"/>
    <m/>
    <x v="3"/>
    <m/>
    <m/>
    <n v="0"/>
    <n v="0"/>
    <x v="0"/>
    <n v="265520"/>
    <n v="0"/>
    <n v="265520"/>
    <x v="0"/>
    <m/>
    <n v="265520"/>
    <m/>
    <m/>
    <m/>
    <m/>
    <m/>
    <m/>
    <m/>
    <m/>
  </r>
  <r>
    <s v="GEMC-511687707699665"/>
    <d v="2026-06-02T00:00:00"/>
    <x v="0"/>
    <d v="2026-06-17T00:00:00"/>
    <e v="#REF!"/>
    <e v="#REF!"/>
    <s v="Public"/>
    <e v="#REF!"/>
    <e v="#REF!"/>
    <n v="2"/>
    <s v="JW"/>
    <s v="NEW"/>
    <s v="ZPSU262700069"/>
    <n v="0"/>
    <n v="3"/>
    <m/>
    <m/>
    <s v="DOMESTIC"/>
    <s v="CDAC"/>
    <x v="112"/>
    <x v="0"/>
    <s v="OUTSOURCING ASSEMBLY OF PRIAMP PCBs (DETAILS ATTACHED IN ANNEXURE1)"/>
    <n v="40"/>
    <m/>
    <n v="40"/>
    <n v="40"/>
    <n v="7260"/>
    <m/>
    <x v="3"/>
    <m/>
    <m/>
    <n v="0"/>
    <n v="0"/>
    <x v="0"/>
    <n v="290400"/>
    <n v="0"/>
    <n v="290400"/>
    <x v="0"/>
    <m/>
    <n v="290400"/>
    <m/>
    <m/>
    <m/>
    <m/>
    <m/>
    <m/>
    <m/>
    <m/>
  </r>
  <r>
    <s v="YET TO RECEIVE"/>
    <d v="2026-06-02T00:00:00"/>
    <x v="0"/>
    <m/>
    <e v="#REF!"/>
    <e v="#REF!"/>
    <s v="Private "/>
    <e v="#REF!"/>
    <e v="#REF!"/>
    <n v="2"/>
    <s v="FAB/ASSY"/>
    <s v="NEW"/>
    <s v="ZPJ262700271"/>
    <n v="0"/>
    <n v="3"/>
    <m/>
    <m/>
    <s v="DOMESTIC"/>
    <s v="WILLIAM PENN"/>
    <x v="113"/>
    <x v="0"/>
    <s v="WILLIAM PENN EXTENDER &amp; IMU BOARD"/>
    <n v="4"/>
    <m/>
    <n v="4"/>
    <n v="4"/>
    <n v="9093.5"/>
    <m/>
    <x v="3"/>
    <m/>
    <m/>
    <n v="0"/>
    <n v="0"/>
    <x v="0"/>
    <n v="36374"/>
    <n v="0"/>
    <n v="36374"/>
    <x v="0"/>
    <m/>
    <n v="36374"/>
    <m/>
    <m/>
    <m/>
    <m/>
    <m/>
    <m/>
    <m/>
    <m/>
  </r>
  <r>
    <n v="8520620005164"/>
    <d v="2026-06-02T00:00:00"/>
    <x v="0"/>
    <d v="2026-07-07T00:00:00"/>
    <e v="#REF!"/>
    <e v="#REF!"/>
    <s v="Private "/>
    <e v="#REF!"/>
    <e v="#REF!"/>
    <n v="5"/>
    <s v="TK"/>
    <s v="NEW"/>
    <s v="ZPJ262700304"/>
    <n v="0"/>
    <n v="3"/>
    <m/>
    <m/>
    <s v="DOMESTIC"/>
    <s v="CAPGEMINI"/>
    <x v="79"/>
    <x v="0"/>
    <s v="E07722 POPULATED PCB"/>
    <n v="10"/>
    <m/>
    <n v="10"/>
    <n v="10"/>
    <n v="20752.7"/>
    <m/>
    <x v="3"/>
    <m/>
    <m/>
    <n v="0"/>
    <n v="0"/>
    <x v="0"/>
    <n v="207527"/>
    <n v="0"/>
    <n v="207527"/>
    <x v="0"/>
    <m/>
    <n v="207527"/>
    <m/>
    <m/>
    <m/>
    <m/>
    <m/>
    <m/>
    <m/>
    <m/>
  </r>
  <r>
    <n v="8520620005164"/>
    <d v="2026-06-02T00:00:00"/>
    <x v="0"/>
    <d v="2026-08-18T00:00:00"/>
    <e v="#REF!"/>
    <e v="#REF!"/>
    <s v="Private "/>
    <e v="#REF!"/>
    <e v="#REF!"/>
    <n v="11"/>
    <s v="TK"/>
    <s v="NEW"/>
    <s v="ZPJ262700305"/>
    <n v="0"/>
    <n v="3"/>
    <m/>
    <m/>
    <s v="DOMESTIC"/>
    <s v="CAPGEMINI"/>
    <x v="79"/>
    <x v="0"/>
    <s v="E09972 POPULATED PCB"/>
    <n v="10"/>
    <m/>
    <n v="10"/>
    <n v="10"/>
    <n v="29304.6"/>
    <m/>
    <x v="3"/>
    <m/>
    <m/>
    <n v="0"/>
    <n v="0"/>
    <x v="0"/>
    <n v="293046"/>
    <n v="0"/>
    <n v="293046"/>
    <x v="0"/>
    <m/>
    <n v="293046"/>
    <m/>
    <m/>
    <m/>
    <m/>
    <m/>
    <m/>
    <m/>
    <m/>
  </r>
  <r>
    <n v="8520620005164"/>
    <d v="2026-06-02T00:00:00"/>
    <x v="0"/>
    <d v="2026-09-15T00:00:00"/>
    <e v="#REF!"/>
    <e v="#REF!"/>
    <s v="Private "/>
    <e v="#REF!"/>
    <e v="#REF!"/>
    <n v="15"/>
    <s v="TK"/>
    <s v="NEW"/>
    <s v="ZPJ262700306_x000a__x000a_"/>
    <n v="0"/>
    <n v="3"/>
    <m/>
    <m/>
    <s v="DOMESTIC"/>
    <s v="CAPGEMINI"/>
    <x v="79"/>
    <x v="0"/>
    <s v="E09974 POPULATED PCB"/>
    <n v="10"/>
    <m/>
    <n v="10"/>
    <n v="10"/>
    <n v="42978.2"/>
    <m/>
    <x v="3"/>
    <m/>
    <m/>
    <n v="0"/>
    <n v="0"/>
    <x v="0"/>
    <n v="429782"/>
    <n v="0"/>
    <n v="429782"/>
    <x v="0"/>
    <m/>
    <n v="429782"/>
    <m/>
    <m/>
    <m/>
    <m/>
    <m/>
    <m/>
    <m/>
    <m/>
  </r>
  <r>
    <n v="8520620005164"/>
    <d v="2026-06-02T00:00:00"/>
    <x v="0"/>
    <d v="2026-08-18T00:00:00"/>
    <e v="#REF!"/>
    <e v="#REF!"/>
    <s v="Private "/>
    <e v="#REF!"/>
    <e v="#REF!"/>
    <n v="11"/>
    <s v="TK"/>
    <s v="NEW"/>
    <s v="ZPJ262700307"/>
    <n v="0"/>
    <n v="3"/>
    <m/>
    <m/>
    <s v="DOMESTIC"/>
    <s v="CAPGEMINI"/>
    <x v="79"/>
    <x v="0"/>
    <s v="E09978 POPULATED PCB"/>
    <n v="10"/>
    <m/>
    <n v="10"/>
    <n v="10"/>
    <n v="50338.8"/>
    <m/>
    <x v="3"/>
    <m/>
    <m/>
    <n v="0"/>
    <n v="0"/>
    <x v="0"/>
    <n v="503388"/>
    <n v="0"/>
    <n v="503388"/>
    <x v="0"/>
    <m/>
    <n v="503388"/>
    <m/>
    <m/>
    <m/>
    <m/>
    <m/>
    <m/>
    <m/>
    <m/>
  </r>
  <r>
    <s v="YET TO RECEIVE"/>
    <d v="2026-06-02T00:00:00"/>
    <x v="0"/>
    <d v="2026-06-09T00:00:00"/>
    <e v="#REF!"/>
    <e v="#REF!"/>
    <s v="Private "/>
    <e v="#REF!"/>
    <e v="#REF!"/>
    <n v="1"/>
    <s v="JW"/>
    <s v="REPEAT"/>
    <s v="ZPJ262700312"/>
    <n v="0"/>
    <n v="3"/>
    <m/>
    <m/>
    <s v="DOMESTIC"/>
    <s v="VISTEON"/>
    <x v="83"/>
    <x v="3"/>
    <s v="RN CDC MAIN BOARD VARIANT – AA - ASSEMBLY SUPPORT  "/>
    <n v="75"/>
    <m/>
    <n v="75"/>
    <n v="75"/>
    <n v="20820.330000000002"/>
    <m/>
    <x v="3"/>
    <m/>
    <m/>
    <n v="0"/>
    <n v="0"/>
    <x v="0"/>
    <n v="1561524.7500000002"/>
    <n v="0"/>
    <n v="1561524.7500000002"/>
    <x v="0"/>
    <m/>
    <n v="1561524.7500000002"/>
    <m/>
    <m/>
    <m/>
    <m/>
    <m/>
    <m/>
    <m/>
    <m/>
  </r>
  <r>
    <s v="YET TO RECEIVE"/>
    <d v="2026-06-02T00:00:00"/>
    <x v="0"/>
    <d v="2026-06-09T00:00:00"/>
    <e v="#REF!"/>
    <e v="#REF!"/>
    <s v="Private "/>
    <e v="#REF!"/>
    <e v="#REF!"/>
    <n v="1"/>
    <s v="JW"/>
    <s v="REPEAT"/>
    <s v="ZPJ262700313"/>
    <n v="0"/>
    <n v="3"/>
    <m/>
    <m/>
    <s v="DOMESTIC"/>
    <s v="VISTEON"/>
    <x v="83"/>
    <x v="3"/>
    <s v="RN CDC MAIN BOARD VARIANT _“CA”- ASSEMBLY SUPPORT"/>
    <n v="75"/>
    <m/>
    <n v="75"/>
    <n v="75"/>
    <n v="22038.39"/>
    <m/>
    <x v="3"/>
    <m/>
    <m/>
    <n v="0"/>
    <n v="0"/>
    <x v="0"/>
    <n v="1652879.25"/>
    <n v="0"/>
    <n v="1652879.25"/>
    <x v="0"/>
    <m/>
    <n v="1652879.25"/>
    <m/>
    <m/>
    <m/>
    <m/>
    <m/>
    <m/>
    <m/>
    <m/>
  </r>
  <r>
    <n v="4300036651"/>
    <d v="2026-06-02T00:00:00"/>
    <x v="0"/>
    <d v="2026-10-07T00:00:00"/>
    <e v="#REF!"/>
    <e v="#REF!"/>
    <s v="Public"/>
    <e v="#REF!"/>
    <e v="#REF!"/>
    <n v="18"/>
    <s v="COMP/ASSY"/>
    <s v="NEW"/>
    <s v="ZPSU262700070"/>
    <n v="0"/>
    <n v="3"/>
    <m/>
    <m/>
    <s v="DOMESTIC"/>
    <s v="BEL"/>
    <x v="1"/>
    <x v="1"/>
    <s v="116001794921 PCB ASSY-FRONT PANEL CPE 05"/>
    <n v="2"/>
    <m/>
    <n v="2"/>
    <n v="2"/>
    <n v="2981"/>
    <m/>
    <x v="3"/>
    <m/>
    <m/>
    <n v="0"/>
    <n v="0"/>
    <x v="0"/>
    <n v="5962"/>
    <n v="0"/>
    <n v="5962"/>
    <x v="0"/>
    <m/>
    <n v="5962"/>
    <m/>
    <m/>
    <m/>
    <m/>
    <m/>
    <m/>
    <m/>
    <m/>
  </r>
  <r>
    <n v="4300036651"/>
    <d v="2026-06-02T00:00:00"/>
    <x v="0"/>
    <d v="2026-10-28T00:00:00"/>
    <e v="#REF!"/>
    <e v="#REF!"/>
    <s v="Public"/>
    <e v="#REF!"/>
    <e v="#REF!"/>
    <n v="21"/>
    <s v="COMP/ASSY"/>
    <s v="NEW"/>
    <s v="ZPSU262700070"/>
    <n v="0"/>
    <n v="3"/>
    <m/>
    <m/>
    <s v="DOMESTIC"/>
    <s v="BEL"/>
    <x v="1"/>
    <x v="1"/>
    <s v="116001794921 PCB ASSY-FRONT PANEL CPE 05"/>
    <n v="518"/>
    <m/>
    <n v="518"/>
    <n v="518"/>
    <n v="2981"/>
    <m/>
    <x v="3"/>
    <m/>
    <m/>
    <n v="0"/>
    <n v="0"/>
    <x v="0"/>
    <n v="1544158"/>
    <n v="0"/>
    <n v="1544158"/>
    <x v="0"/>
    <m/>
    <n v="1544158"/>
    <m/>
    <m/>
    <m/>
    <m/>
    <m/>
    <m/>
    <m/>
    <m/>
  </r>
  <r>
    <n v="5600003185"/>
    <d v="2026-06-02T00:00:00"/>
    <x v="0"/>
    <d v="2026-06-10T00:00:00"/>
    <e v="#REF!"/>
    <e v="#REF!"/>
    <s v="Public"/>
    <e v="#REF!"/>
    <e v="#REF!"/>
    <n v="1"/>
    <s v="JW"/>
    <s v="NEW"/>
    <s v="ZPSU262700071"/>
    <n v="0"/>
    <n v="3"/>
    <m/>
    <m/>
    <s v="DOMESTIC"/>
    <s v="TATA"/>
    <x v="27"/>
    <x v="1"/>
    <s v="107100001762 UTE IO WITH CVBS PCB ASSY V1"/>
    <n v="216"/>
    <m/>
    <n v="216"/>
    <n v="216"/>
    <n v="810"/>
    <m/>
    <x v="3"/>
    <m/>
    <m/>
    <n v="0"/>
    <n v="0"/>
    <x v="0"/>
    <n v="174960"/>
    <n v="0"/>
    <n v="174960"/>
    <x v="0"/>
    <m/>
    <n v="174960"/>
    <m/>
    <m/>
    <m/>
    <m/>
    <m/>
    <m/>
    <m/>
    <m/>
  </r>
  <r>
    <n v="5600003185"/>
    <d v="2026-06-02T00:00:00"/>
    <x v="0"/>
    <d v="2026-06-10T00:00:00"/>
    <e v="#REF!"/>
    <e v="#REF!"/>
    <s v="Public"/>
    <e v="#REF!"/>
    <e v="#REF!"/>
    <n v="1"/>
    <s v="OTHERS"/>
    <s v="NEW"/>
    <s v="ZPSU262700071"/>
    <n v="0"/>
    <n v="3"/>
    <m/>
    <m/>
    <s v="DOMESTIC"/>
    <s v="TATA"/>
    <x v="27"/>
    <x v="1"/>
    <s v="SMT programming setup charges &amp; NRE Charges"/>
    <n v="1"/>
    <m/>
    <n v="1"/>
    <n v="1"/>
    <n v="9000"/>
    <m/>
    <x v="3"/>
    <m/>
    <m/>
    <n v="0"/>
    <n v="0"/>
    <x v="0"/>
    <n v="9000"/>
    <n v="0"/>
    <n v="9000"/>
    <x v="0"/>
    <m/>
    <n v="9000"/>
    <m/>
    <m/>
    <m/>
    <m/>
    <m/>
    <m/>
    <m/>
    <m/>
  </r>
  <r>
    <n v="4502734586"/>
    <d v="2026-06-03T00:00:00"/>
    <x v="0"/>
    <d v="2026-07-01T00:00:00"/>
    <e v="#REF!"/>
    <e v="#REF!"/>
    <s v="Private "/>
    <e v="#REF!"/>
    <e v="#REF!"/>
    <n v="4"/>
    <s v="TK"/>
    <s v="NEW"/>
    <s v="ZPJ262700311 "/>
    <n v="0"/>
    <n v="3"/>
    <m/>
    <m/>
    <s v="DOMESTIC"/>
    <s v="SBD"/>
    <x v="71"/>
    <x v="0"/>
    <s v="CM60 DEV-A POPULATED CIRCUIT BOARD"/>
    <n v="10"/>
    <m/>
    <n v="10"/>
    <n v="10"/>
    <n v="34736.5"/>
    <m/>
    <x v="3"/>
    <m/>
    <m/>
    <n v="0"/>
    <n v="0"/>
    <x v="0"/>
    <n v="347365"/>
    <n v="0"/>
    <n v="347365"/>
    <x v="0"/>
    <m/>
    <n v="347365"/>
    <m/>
    <m/>
    <m/>
    <m/>
    <m/>
    <m/>
    <m/>
    <m/>
  </r>
  <r>
    <s v="YET TO RECEIVE"/>
    <d v="2026-06-03T00:00:00"/>
    <x v="1"/>
    <d v="2026-07-08T00:00:00"/>
    <e v="#REF!"/>
    <e v="#REF!"/>
    <s v="Private "/>
    <e v="#REF!"/>
    <e v="#REF!"/>
    <n v="5"/>
    <s v="TK"/>
    <s v="NEW"/>
    <s v="ZPMW262700039 "/>
    <n v="0"/>
    <n v="3"/>
    <m/>
    <m/>
    <s v="EXPORT"/>
    <s v="SBD"/>
    <x v="87"/>
    <x v="0"/>
    <s v="CM60 DEV-A POPULATED CIRCUIT BOARD"/>
    <n v="10"/>
    <m/>
    <n v="10"/>
    <n v="10"/>
    <m/>
    <n v="387.8"/>
    <x v="3"/>
    <m/>
    <m/>
    <n v="0"/>
    <n v="0"/>
    <x v="0"/>
    <n v="0"/>
    <n v="333508"/>
    <n v="333508"/>
    <x v="0"/>
    <m/>
    <n v="333508"/>
    <m/>
    <m/>
    <m/>
    <m/>
    <m/>
    <m/>
    <m/>
    <m/>
  </r>
  <r>
    <s v="YET TO RECEIVE"/>
    <d v="2026-06-04T00:00:00"/>
    <x v="0"/>
    <d v="2026-06-25T00:00:00"/>
    <e v="#REF!"/>
    <e v="#REF!"/>
    <s v="Private "/>
    <e v="#REF!"/>
    <e v="#REF!"/>
    <n v="3"/>
    <s v="TK"/>
    <s v="NEW"/>
    <s v="ZPJ262700314"/>
    <n v="1"/>
    <n v="1"/>
    <m/>
    <m/>
    <s v="DOMESTIC"/>
    <s v="TI"/>
    <x v="35"/>
    <x v="4"/>
    <s v="LMI800PS EVM-PS039_COMBO-JFET PCBA"/>
    <n v="10"/>
    <m/>
    <n v="10"/>
    <n v="10"/>
    <n v="36768"/>
    <m/>
    <x v="3"/>
    <m/>
    <m/>
    <n v="0"/>
    <n v="0"/>
    <x v="0"/>
    <n v="367680"/>
    <n v="0"/>
    <n v="367680"/>
    <x v="0"/>
    <m/>
    <n v="367680"/>
    <m/>
    <m/>
    <m/>
    <m/>
    <m/>
    <m/>
    <m/>
    <m/>
  </r>
  <r>
    <s v="YET TO RECEIVE"/>
    <d v="2026-06-04T00:00:00"/>
    <x v="0"/>
    <d v="2026-06-25T00:00:00"/>
    <e v="#REF!"/>
    <e v="#REF!"/>
    <s v="Private "/>
    <e v="#REF!"/>
    <e v="#REF!"/>
    <n v="3"/>
    <s v="TK"/>
    <s v="NEW"/>
    <s v="ZPJ262700314"/>
    <n v="1"/>
    <n v="1"/>
    <m/>
    <m/>
    <s v="DOMESTIC"/>
    <s v="TI"/>
    <x v="35"/>
    <x v="4"/>
    <s v="LMI800PS EVM-PS039_JFET+LV-FET PCBA"/>
    <n v="10"/>
    <m/>
    <n v="10"/>
    <n v="10"/>
    <n v="36768"/>
    <m/>
    <x v="3"/>
    <m/>
    <m/>
    <n v="0"/>
    <n v="0"/>
    <x v="0"/>
    <n v="367680"/>
    <n v="0"/>
    <n v="367680"/>
    <x v="0"/>
    <m/>
    <n v="367680"/>
    <m/>
    <m/>
    <m/>
    <m/>
    <m/>
    <m/>
    <m/>
    <m/>
  </r>
  <r>
    <s v="YET TO RECEIVE"/>
    <d v="2026-06-04T00:00:00"/>
    <x v="0"/>
    <d v="2026-06-25T00:00:00"/>
    <e v="#REF!"/>
    <e v="#REF!"/>
    <s v="Private "/>
    <e v="#REF!"/>
    <e v="#REF!"/>
    <n v="3"/>
    <s v="OTHERS"/>
    <s v="NEW"/>
    <s v="ZPJ262700314"/>
    <n v="1"/>
    <n v="1"/>
    <m/>
    <m/>
    <s v="DOMESTIC"/>
    <s v="TI"/>
    <x v="35"/>
    <x v="4"/>
    <s v="LMI800PS EVM- NRE CHARGES"/>
    <n v="1"/>
    <m/>
    <n v="1"/>
    <n v="1"/>
    <n v="37500"/>
    <m/>
    <x v="3"/>
    <m/>
    <m/>
    <n v="0"/>
    <n v="0"/>
    <x v="0"/>
    <n v="37500"/>
    <n v="0"/>
    <n v="37500"/>
    <x v="0"/>
    <m/>
    <n v="37500"/>
    <m/>
    <m/>
    <m/>
    <m/>
    <m/>
    <m/>
    <m/>
    <m/>
  </r>
  <r>
    <n v="4516522618"/>
    <d v="2026-06-05T00:00:00"/>
    <x v="0"/>
    <d v="2026-06-19T00:00:00"/>
    <e v="#REF!"/>
    <e v="#REF!"/>
    <s v="Private "/>
    <e v="#REF!"/>
    <e v="#REF!"/>
    <n v="3"/>
    <s v="COMP/ASSY"/>
    <s v="NEW"/>
    <s v="ZPJ262700315"/>
    <n v="1"/>
    <n v="1"/>
    <m/>
    <m/>
    <s v="DOMESTIC"/>
    <s v="TI"/>
    <x v="35"/>
    <x v="4"/>
    <s v="DC445_E1 AFE63C44 EVM PCBA"/>
    <n v="10"/>
    <m/>
    <n v="10"/>
    <n v="10"/>
    <n v="15517"/>
    <m/>
    <x v="3"/>
    <m/>
    <m/>
    <n v="0"/>
    <n v="0"/>
    <x v="0"/>
    <n v="155170"/>
    <n v="0"/>
    <n v="155170"/>
    <x v="0"/>
    <m/>
    <n v="155170"/>
    <m/>
    <m/>
    <m/>
    <m/>
    <m/>
    <m/>
    <m/>
    <m/>
  </r>
  <r>
    <s v="YET TO RECEIVE"/>
    <d v="2026-06-05T00:00:00"/>
    <x v="0"/>
    <d v="2026-06-26T00:00:00"/>
    <e v="#REF!"/>
    <e v="#REF!"/>
    <s v="Private "/>
    <e v="#REF!"/>
    <e v="#REF!"/>
    <n v="3"/>
    <s v="TK"/>
    <s v="NEW"/>
    <s v="ZPJ262700316"/>
    <n v="1"/>
    <n v="1"/>
    <m/>
    <m/>
    <s v="DOMESTIC"/>
    <s v="TI"/>
    <x v="35"/>
    <x v="4"/>
    <s v="CTS2046_E1 PCBA"/>
    <n v="12"/>
    <m/>
    <n v="12"/>
    <n v="12"/>
    <n v="80219"/>
    <m/>
    <x v="3"/>
    <m/>
    <m/>
    <n v="0"/>
    <n v="0"/>
    <x v="0"/>
    <n v="962628"/>
    <n v="0"/>
    <n v="962628"/>
    <x v="0"/>
    <m/>
    <n v="962628"/>
    <m/>
    <m/>
    <m/>
    <m/>
    <m/>
    <m/>
    <m/>
    <m/>
  </r>
  <r>
    <s v="YET TO RECEIVE"/>
    <d v="2026-06-05T00:00:00"/>
    <x v="0"/>
    <d v="2026-06-26T00:00:00"/>
    <e v="#REF!"/>
    <e v="#REF!"/>
    <s v="Private "/>
    <e v="#REF!"/>
    <e v="#REF!"/>
    <n v="3"/>
    <s v="OTHERS"/>
    <s v="NEW"/>
    <s v="ZPJ262700316"/>
    <n v="1"/>
    <n v="1"/>
    <m/>
    <m/>
    <s v="DOMESTIC"/>
    <s v="TI"/>
    <x v="35"/>
    <x v="4"/>
    <s v="CTS2046-NRE CHARGES"/>
    <n v="1"/>
    <m/>
    <n v="1"/>
    <n v="1"/>
    <n v="40500"/>
    <m/>
    <x v="3"/>
    <m/>
    <m/>
    <n v="0"/>
    <n v="0"/>
    <x v="0"/>
    <n v="40500"/>
    <n v="0"/>
    <n v="40500"/>
    <x v="0"/>
    <m/>
    <n v="40500"/>
    <m/>
    <m/>
    <m/>
    <m/>
    <m/>
    <m/>
    <m/>
    <m/>
  </r>
  <r>
    <n v="4300036522"/>
    <d v="2026-06-04T00:00:00"/>
    <x v="0"/>
    <d v="2026-08-06T00:00:00"/>
    <e v="#REF!"/>
    <e v="#REF!"/>
    <s v="Public"/>
    <e v="#REF!"/>
    <e v="#REF!"/>
    <n v="9"/>
    <s v="COMP/ASSY"/>
    <s v="NEW"/>
    <s v="ZPSU262700076"/>
    <n v="0"/>
    <n v="3"/>
    <m/>
    <m/>
    <s v="DOMESTIC"/>
    <s v="BEL"/>
    <x v="1"/>
    <x v="1"/>
    <s v="118309305611 Filter (L-Band PA for Radio)"/>
    <n v="2"/>
    <m/>
    <n v="2"/>
    <n v="2"/>
    <n v="2802"/>
    <m/>
    <x v="3"/>
    <m/>
    <m/>
    <n v="0"/>
    <n v="0"/>
    <x v="0"/>
    <n v="5604"/>
    <n v="0"/>
    <n v="5604"/>
    <x v="0"/>
    <m/>
    <n v="5604"/>
    <m/>
    <m/>
    <m/>
    <m/>
    <m/>
    <m/>
    <m/>
    <m/>
  </r>
  <r>
    <n v="4300036522"/>
    <d v="2026-06-04T00:00:00"/>
    <x v="0"/>
    <d v="2026-08-27T00:00:00"/>
    <e v="#REF!"/>
    <e v="#REF!"/>
    <s v="Public"/>
    <e v="#REF!"/>
    <e v="#REF!"/>
    <n v="12"/>
    <s v="COMP/ASSY"/>
    <s v="NEW"/>
    <s v="ZPSU262700076"/>
    <n v="0"/>
    <n v="3"/>
    <m/>
    <m/>
    <s v="DOMESTIC"/>
    <s v="BEL"/>
    <x v="1"/>
    <x v="1"/>
    <s v="118309305611 Filter (L-Band PA for Radio)"/>
    <n v="23"/>
    <m/>
    <n v="23"/>
    <n v="23"/>
    <n v="2802"/>
    <m/>
    <x v="3"/>
    <m/>
    <m/>
    <n v="0"/>
    <n v="0"/>
    <x v="0"/>
    <n v="64446"/>
    <n v="0"/>
    <n v="64446"/>
    <x v="0"/>
    <m/>
    <n v="64446"/>
    <m/>
    <m/>
    <m/>
    <m/>
    <m/>
    <m/>
    <m/>
    <m/>
  </r>
  <r>
    <n v="4000627941"/>
    <d v="2026-06-04T00:00:00"/>
    <x v="0"/>
    <d v="2026-09-10T00:00:00"/>
    <e v="#REF!"/>
    <e v="#REF!"/>
    <s v="Public"/>
    <e v="#REF!"/>
    <e v="#REF!"/>
    <n v="14"/>
    <s v="TK"/>
    <s v="REPEAT"/>
    <s v="ZPSU262700038"/>
    <n v="0"/>
    <n v="3"/>
    <m/>
    <m/>
    <s v="DOMESTIC"/>
    <s v="BEL"/>
    <x v="5"/>
    <x v="1"/>
    <s v="170300612643 VIDEO ISOLATOR PCB ASSY"/>
    <n v="1"/>
    <m/>
    <n v="1"/>
    <n v="1"/>
    <n v="7635"/>
    <m/>
    <x v="3"/>
    <m/>
    <m/>
    <n v="0"/>
    <n v="0"/>
    <x v="0"/>
    <n v="7635"/>
    <n v="0"/>
    <n v="7635"/>
    <x v="0"/>
    <m/>
    <n v="7635"/>
    <m/>
    <m/>
    <m/>
    <m/>
    <m/>
    <m/>
    <m/>
    <m/>
  </r>
  <r>
    <s v="YET TO RECEIVE"/>
    <d v="2026-06-05T00:00:00"/>
    <x v="0"/>
    <d v="2026-06-17T00:00:00"/>
    <e v="#REF!"/>
    <e v="#REF!"/>
    <s v="Private "/>
    <e v="#REF!"/>
    <e v="#REF!"/>
    <n v="1.8"/>
    <s v="JW"/>
    <s v="REPEAT"/>
    <s v="ZPJ262700317"/>
    <n v="0"/>
    <n v="3"/>
    <m/>
    <m/>
    <s v="DOMESTIC"/>
    <s v="LEKHA"/>
    <x v="114"/>
    <x v="0"/>
    <s v="PCB ASSEMBLY SUPPORT FOR VYAPI 3P3A"/>
    <n v="20"/>
    <m/>
    <n v="20"/>
    <n v="20"/>
    <n v="34011.25"/>
    <m/>
    <x v="3"/>
    <m/>
    <m/>
    <n v="0"/>
    <n v="0"/>
    <x v="0"/>
    <n v="680225"/>
    <n v="0"/>
    <n v="680225"/>
    <x v="0"/>
    <m/>
    <n v="680225"/>
    <m/>
    <m/>
    <m/>
    <m/>
    <m/>
    <m/>
    <m/>
    <m/>
  </r>
  <r>
    <n v="4516521335"/>
    <d v="2026-06-08T00:00:00"/>
    <x v="0"/>
    <d v="2026-06-22T00:00:00"/>
    <e v="#REF!"/>
    <e v="#REF!"/>
    <s v="Private "/>
    <e v="#REF!"/>
    <e v="#REF!"/>
    <n v="2.6"/>
    <s v="FAB"/>
    <s v="NEW"/>
    <s v="ZPJ262700324"/>
    <n v="1"/>
    <n v="1"/>
    <m/>
    <m/>
    <s v="DOMESTIC"/>
    <s v="TI"/>
    <x v="35"/>
    <x v="4"/>
    <s v="PCB FABRIVATION CHARGE FOR LM5117 QFN BOARD"/>
    <n v="5"/>
    <m/>
    <n v="5"/>
    <n v="5"/>
    <n v="10664.2"/>
    <m/>
    <x v="3"/>
    <m/>
    <m/>
    <n v="0"/>
    <n v="0"/>
    <x v="0"/>
    <n v="53321"/>
    <n v="0"/>
    <n v="53321"/>
    <x v="0"/>
    <m/>
    <n v="53321"/>
    <m/>
    <m/>
    <m/>
    <m/>
    <m/>
    <m/>
    <m/>
    <m/>
  </r>
  <r>
    <s v="P2606001"/>
    <d v="2026-06-06T00:00:00"/>
    <x v="1"/>
    <d v="2026-07-05T00:00:00"/>
    <e v="#REF!"/>
    <e v="#REF!"/>
    <s v="Private "/>
    <e v="#REF!"/>
    <e v="#REF!"/>
    <n v="4"/>
    <s v="COMP/CH"/>
    <s v="NEW"/>
    <s v="ZPMW262700040"/>
    <n v="0"/>
    <n v="3"/>
    <m/>
    <m/>
    <s v="EXPORT"/>
    <s v="LLC"/>
    <x v="115"/>
    <x v="0"/>
    <s v="173547-002"/>
    <n v="5"/>
    <m/>
    <n v="5"/>
    <n v="5"/>
    <m/>
    <n v="5"/>
    <x v="3"/>
    <m/>
    <m/>
    <n v="0"/>
    <n v="0"/>
    <x v="0"/>
    <n v="0"/>
    <n v="2150"/>
    <n v="2150"/>
    <x v="0"/>
    <m/>
    <n v="2150"/>
    <m/>
    <m/>
    <m/>
    <m/>
    <m/>
    <m/>
    <m/>
    <m/>
  </r>
  <r>
    <s v="P2606001"/>
    <d v="2026-06-06T00:00:00"/>
    <x v="1"/>
    <d v="2026-07-05T00:00:00"/>
    <e v="#REF!"/>
    <e v="#REF!"/>
    <s v="Private "/>
    <e v="#REF!"/>
    <e v="#REF!"/>
    <n v="4"/>
    <s v="COMP/CH"/>
    <s v="NEW"/>
    <s v="ZPMW262700041"/>
    <n v="0"/>
    <n v="3"/>
    <m/>
    <m/>
    <s v="EXPORT"/>
    <s v="LLC"/>
    <x v="115"/>
    <x v="0"/>
    <s v="173547-003"/>
    <n v="5"/>
    <m/>
    <n v="5"/>
    <n v="5"/>
    <m/>
    <n v="5"/>
    <x v="3"/>
    <m/>
    <m/>
    <n v="0"/>
    <n v="0"/>
    <x v="0"/>
    <n v="0"/>
    <n v="2150"/>
    <n v="2150"/>
    <x v="0"/>
    <m/>
    <n v="2150"/>
    <m/>
    <m/>
    <m/>
    <m/>
    <m/>
    <m/>
    <m/>
    <m/>
  </r>
  <r>
    <s v="P2606001"/>
    <d v="2026-06-06T00:00:00"/>
    <x v="1"/>
    <d v="2026-07-05T00:00:00"/>
    <e v="#REF!"/>
    <e v="#REF!"/>
    <s v="Private "/>
    <e v="#REF!"/>
    <e v="#REF!"/>
    <n v="4"/>
    <s v="COMP/CH"/>
    <s v="NEW"/>
    <s v="ZPMW262700042"/>
    <n v="0"/>
    <n v="3"/>
    <m/>
    <m/>
    <s v="EXPORT"/>
    <s v="LLC"/>
    <x v="115"/>
    <x v="0"/>
    <s v="173547-004  "/>
    <n v="5"/>
    <m/>
    <n v="5"/>
    <n v="5"/>
    <m/>
    <n v="5"/>
    <x v="3"/>
    <m/>
    <m/>
    <n v="0"/>
    <n v="0"/>
    <x v="0"/>
    <n v="0"/>
    <n v="2150"/>
    <n v="2150"/>
    <x v="0"/>
    <m/>
    <n v="2150"/>
    <m/>
    <m/>
    <m/>
    <m/>
    <m/>
    <m/>
    <m/>
    <m/>
  </r>
  <r>
    <s v="P2606001"/>
    <d v="2026-06-06T00:00:00"/>
    <x v="1"/>
    <d v="2026-07-05T00:00:00"/>
    <e v="#REF!"/>
    <e v="#REF!"/>
    <s v="Private "/>
    <e v="#REF!"/>
    <e v="#REF!"/>
    <n v="4"/>
    <s v="COMP/CH"/>
    <s v="NEW"/>
    <s v="ZPMW262700043"/>
    <n v="0"/>
    <n v="3"/>
    <m/>
    <m/>
    <s v="EXPORT"/>
    <s v="LLC"/>
    <x v="115"/>
    <x v="0"/>
    <s v="173547-005"/>
    <n v="5"/>
    <m/>
    <n v="5"/>
    <n v="5"/>
    <m/>
    <n v="5"/>
    <x v="3"/>
    <m/>
    <m/>
    <n v="0"/>
    <n v="0"/>
    <x v="0"/>
    <n v="0"/>
    <n v="2150"/>
    <n v="2150"/>
    <x v="0"/>
    <m/>
    <n v="2150"/>
    <m/>
    <m/>
    <m/>
    <m/>
    <m/>
    <m/>
    <m/>
    <m/>
  </r>
  <r>
    <s v="YET TO RECEIVE"/>
    <d v="2026-06-08T00:00:00"/>
    <x v="0"/>
    <d v="2026-06-11T00:00:00"/>
    <e v="#REF!"/>
    <e v="#REF!"/>
    <s v="Private "/>
    <e v="#REF!"/>
    <e v="#REF!"/>
    <n v="0.5"/>
    <s v="REWORK"/>
    <s v="REPEAT"/>
    <s v="ZPJ262700328"/>
    <n v="1"/>
    <n v="1"/>
    <m/>
    <m/>
    <s v="DOMESTIC"/>
    <s v="TEJAS"/>
    <x v="17"/>
    <x v="6"/>
    <s v="BPF FAILED in POC CARD 616-PCA000009#L / 616-PCA000002#L"/>
    <n v="10"/>
    <m/>
    <n v="10"/>
    <n v="10"/>
    <n v="4350"/>
    <m/>
    <x v="3"/>
    <m/>
    <m/>
    <n v="0"/>
    <n v="0"/>
    <x v="0"/>
    <n v="43500"/>
    <n v="0"/>
    <n v="43500"/>
    <x v="0"/>
    <m/>
    <n v="43500"/>
    <m/>
    <m/>
    <m/>
    <m/>
    <m/>
    <m/>
    <m/>
    <m/>
  </r>
  <r>
    <s v="AMIDC-PO-FY27-00456"/>
    <d v="2026-06-08T00:00:00"/>
    <x v="0"/>
    <d v="2026-07-13T00:00:00"/>
    <e v="#REF!"/>
    <e v="#REF!"/>
    <s v="Private "/>
    <e v="#REF!"/>
    <e v="#REF!"/>
    <n v="5"/>
    <s v="TK"/>
    <s v="REPEAT"/>
    <s v="ZPJ262700325"/>
    <n v="0"/>
    <n v="3"/>
    <m/>
    <m/>
    <s v="DOMESTIC"/>
    <s v="AMIDC"/>
    <x v="37"/>
    <x v="3"/>
    <s v="AA0201-POPULATED PCB"/>
    <n v="25"/>
    <m/>
    <n v="25"/>
    <n v="25"/>
    <n v="4448"/>
    <m/>
    <x v="3"/>
    <m/>
    <m/>
    <n v="0"/>
    <n v="0"/>
    <x v="0"/>
    <n v="111200"/>
    <n v="0"/>
    <n v="111200"/>
    <x v="0"/>
    <m/>
    <n v="111200"/>
    <m/>
    <m/>
    <m/>
    <m/>
    <m/>
    <m/>
    <m/>
    <m/>
  </r>
  <r>
    <s v="AMIDC-PO-FY27-00456"/>
    <d v="2026-06-08T00:00:00"/>
    <x v="0"/>
    <d v="2026-07-13T00:00:00"/>
    <e v="#REF!"/>
    <e v="#REF!"/>
    <s v="Private "/>
    <e v="#REF!"/>
    <e v="#REF!"/>
    <n v="5"/>
    <s v="TK"/>
    <s v="REPEAT"/>
    <s v="ZPJ262700326"/>
    <n v="0"/>
    <n v="3"/>
    <m/>
    <m/>
    <s v="DOMESTIC"/>
    <s v="AMIDC"/>
    <x v="37"/>
    <x v="3"/>
    <s v="LSW0101 RAW-POPULATED PCB"/>
    <n v="25"/>
    <m/>
    <n v="25"/>
    <n v="25"/>
    <n v="13288"/>
    <m/>
    <x v="3"/>
    <m/>
    <m/>
    <n v="0"/>
    <n v="0"/>
    <x v="0"/>
    <n v="332200"/>
    <n v="0"/>
    <n v="332200"/>
    <x v="0"/>
    <m/>
    <n v="332200"/>
    <m/>
    <m/>
    <m/>
    <m/>
    <m/>
    <m/>
    <m/>
    <m/>
  </r>
  <r>
    <s v="AMIDC-PO-FY27-00456"/>
    <d v="2026-06-08T00:00:00"/>
    <x v="0"/>
    <d v="2026-07-13T00:00:00"/>
    <e v="#REF!"/>
    <e v="#REF!"/>
    <s v="Private "/>
    <e v="#REF!"/>
    <e v="#REF!"/>
    <n v="5"/>
    <s v="TK"/>
    <s v="REPEAT"/>
    <s v="ZPJ262700329"/>
    <n v="0"/>
    <n v="3"/>
    <m/>
    <m/>
    <s v="DOMESTIC"/>
    <s v="AMIDC"/>
    <x v="37"/>
    <x v="3"/>
    <s v="PWR0101-POPULATED PCB"/>
    <n v="20"/>
    <m/>
    <n v="20"/>
    <n v="20"/>
    <n v="41391"/>
    <m/>
    <x v="3"/>
    <m/>
    <m/>
    <n v="0"/>
    <n v="0"/>
    <x v="0"/>
    <n v="827820"/>
    <n v="0"/>
    <n v="827820"/>
    <x v="0"/>
    <m/>
    <n v="827820"/>
    <m/>
    <m/>
    <m/>
    <m/>
    <m/>
    <m/>
    <m/>
    <m/>
  </r>
  <r>
    <s v="AMIDC-PO-FY27-00456"/>
    <d v="2026-06-08T00:00:00"/>
    <x v="0"/>
    <d v="2026-07-13T00:00:00"/>
    <e v="#REF!"/>
    <e v="#REF!"/>
    <s v="Private "/>
    <e v="#REF!"/>
    <e v="#REF!"/>
    <n v="5"/>
    <s v="TK"/>
    <s v="REPEAT"/>
    <s v="ZPJ262700330"/>
    <n v="0"/>
    <n v="3"/>
    <m/>
    <m/>
    <s v="DOMESTIC"/>
    <s v="AMIDC"/>
    <x v="37"/>
    <x v="3"/>
    <s v="CBT0100-POPULATED PCB"/>
    <n v="100"/>
    <m/>
    <n v="100"/>
    <n v="100"/>
    <n v="900"/>
    <m/>
    <x v="3"/>
    <m/>
    <m/>
    <n v="0"/>
    <n v="0"/>
    <x v="0"/>
    <n v="90000"/>
    <n v="0"/>
    <n v="90000"/>
    <x v="0"/>
    <m/>
    <n v="90000"/>
    <m/>
    <m/>
    <m/>
    <m/>
    <m/>
    <m/>
    <m/>
    <m/>
  </r>
  <r>
    <s v="AMIDC-PO-FY27-00456"/>
    <d v="2026-06-08T00:00:00"/>
    <x v="0"/>
    <d v="2026-07-13T00:00:00"/>
    <e v="#REF!"/>
    <e v="#REF!"/>
    <s v="Private "/>
    <e v="#REF!"/>
    <e v="#REF!"/>
    <n v="5"/>
    <s v="TK"/>
    <s v="REPEAT"/>
    <s v="ZPJ262700331"/>
    <n v="0"/>
    <n v="3"/>
    <m/>
    <m/>
    <s v="DOMESTIC"/>
    <s v="AMIDC"/>
    <x v="37"/>
    <x v="3"/>
    <s v="CBE0100-POPULATED PCB"/>
    <n v="250"/>
    <m/>
    <n v="250"/>
    <n v="250"/>
    <n v="630"/>
    <m/>
    <x v="3"/>
    <m/>
    <m/>
    <n v="0"/>
    <n v="0"/>
    <x v="0"/>
    <n v="157500"/>
    <n v="0"/>
    <n v="157500"/>
    <x v="0"/>
    <m/>
    <n v="157500"/>
    <m/>
    <m/>
    <m/>
    <m/>
    <m/>
    <m/>
    <m/>
    <m/>
  </r>
  <r>
    <s v="AMIDC-PO-FY27-00456"/>
    <d v="2026-06-08T00:00:00"/>
    <x v="0"/>
    <d v="2026-07-13T00:00:00"/>
    <e v="#REF!"/>
    <e v="#REF!"/>
    <s v="Private "/>
    <e v="#REF!"/>
    <e v="#REF!"/>
    <n v="5"/>
    <s v="TK"/>
    <s v="REPEAT"/>
    <s v="ZPJ262700332"/>
    <n v="0"/>
    <n v="3"/>
    <m/>
    <m/>
    <s v="DOMESTIC"/>
    <s v="AMIDC"/>
    <x v="37"/>
    <x v="3"/>
    <s v="NIB0100-POPULATED PCB"/>
    <n v="75"/>
    <m/>
    <n v="75"/>
    <n v="75"/>
    <n v="1582"/>
    <m/>
    <x v="3"/>
    <m/>
    <m/>
    <n v="0"/>
    <n v="0"/>
    <x v="0"/>
    <n v="118650"/>
    <n v="0"/>
    <n v="118650"/>
    <x v="0"/>
    <m/>
    <n v="118650"/>
    <m/>
    <m/>
    <m/>
    <m/>
    <m/>
    <m/>
    <m/>
    <m/>
  </r>
  <r>
    <s v="AMIDC-PO-FY27-00456"/>
    <d v="2026-06-08T00:00:00"/>
    <x v="0"/>
    <d v="2026-07-13T00:00:00"/>
    <e v="#REF!"/>
    <e v="#REF!"/>
    <s v="Private "/>
    <e v="#REF!"/>
    <e v="#REF!"/>
    <n v="5"/>
    <s v="TK"/>
    <s v="REPEAT"/>
    <s v="ZPJ262700333"/>
    <n v="0"/>
    <n v="3"/>
    <m/>
    <m/>
    <s v="DOMESTIC"/>
    <s v="AMIDC"/>
    <x v="37"/>
    <x v="3"/>
    <s v="NIBM0100-POPULATED PCB"/>
    <n v="20"/>
    <m/>
    <n v="20"/>
    <n v="20"/>
    <n v="3660"/>
    <m/>
    <x v="3"/>
    <m/>
    <m/>
    <n v="0"/>
    <n v="0"/>
    <x v="0"/>
    <n v="73200"/>
    <n v="0"/>
    <n v="73200"/>
    <x v="0"/>
    <m/>
    <n v="73200"/>
    <m/>
    <m/>
    <m/>
    <m/>
    <m/>
    <m/>
    <m/>
    <m/>
  </r>
  <r>
    <s v="AMIDC-PO-FY27-00456"/>
    <d v="2026-06-08T00:00:00"/>
    <x v="0"/>
    <d v="2026-07-13T00:00:00"/>
    <e v="#REF!"/>
    <e v="#REF!"/>
    <s v="Private "/>
    <e v="#REF!"/>
    <e v="#REF!"/>
    <n v="5"/>
    <s v="TK"/>
    <s v="REPEAT"/>
    <s v="ZPJ262700334"/>
    <n v="0"/>
    <n v="3"/>
    <m/>
    <m/>
    <s v="DOMESTIC"/>
    <s v="AMIDC"/>
    <x v="37"/>
    <x v="3"/>
    <s v="LSW0101_UPS-POPULATED PCB"/>
    <n v="20"/>
    <m/>
    <n v="20"/>
    <n v="20"/>
    <n v="14163"/>
    <m/>
    <x v="3"/>
    <m/>
    <m/>
    <n v="0"/>
    <n v="0"/>
    <x v="0"/>
    <n v="283260"/>
    <n v="0"/>
    <n v="283260"/>
    <x v="0"/>
    <m/>
    <n v="283260"/>
    <m/>
    <m/>
    <m/>
    <m/>
    <m/>
    <m/>
    <m/>
    <m/>
  </r>
  <r>
    <s v="AMIDC-PO-FY27-00456"/>
    <d v="2026-06-08T00:00:00"/>
    <x v="0"/>
    <d v="2026-07-13T00:00:00"/>
    <e v="#REF!"/>
    <e v="#REF!"/>
    <s v="Private "/>
    <e v="#REF!"/>
    <e v="#REF!"/>
    <n v="5"/>
    <s v="TK"/>
    <s v="REPEAT"/>
    <s v="ZPJ262700335"/>
    <n v="0"/>
    <n v="3"/>
    <m/>
    <m/>
    <s v="DOMESTIC"/>
    <s v="AMIDC"/>
    <x v="37"/>
    <x v="3"/>
    <s v="CANR0100-POPULATED PCB"/>
    <n v="20"/>
    <m/>
    <n v="20"/>
    <n v="20"/>
    <n v="4669"/>
    <m/>
    <x v="3"/>
    <m/>
    <m/>
    <n v="0"/>
    <n v="0"/>
    <x v="0"/>
    <n v="93380"/>
    <n v="0"/>
    <n v="93380"/>
    <x v="0"/>
    <m/>
    <n v="93380"/>
    <m/>
    <m/>
    <m/>
    <m/>
    <m/>
    <m/>
    <m/>
    <m/>
  </r>
  <r>
    <n v="4516524042"/>
    <d v="2026-06-08T00:00:00"/>
    <x v="0"/>
    <d v="2026-06-19T00:00:00"/>
    <e v="#REF!"/>
    <e v="#REF!"/>
    <s v="Private "/>
    <e v="#REF!"/>
    <e v="#REF!"/>
    <n v="0.4"/>
    <s v="OTHERS"/>
    <s v="NEW"/>
    <s v="ZPJ262700343"/>
    <n v="1"/>
    <n v="1"/>
    <m/>
    <m/>
    <s v="DOMESTIC"/>
    <s v="TI"/>
    <x v="35"/>
    <x v="4"/>
    <s v="32QFN FCLGA MINI STENCIL"/>
    <n v="2"/>
    <m/>
    <n v="2"/>
    <n v="2"/>
    <n v="2500"/>
    <m/>
    <x v="3"/>
    <m/>
    <m/>
    <n v="0"/>
    <n v="0"/>
    <x v="0"/>
    <n v="5000"/>
    <n v="0"/>
    <n v="5000"/>
    <x v="0"/>
    <m/>
    <n v="5000"/>
    <m/>
    <m/>
    <m/>
    <m/>
    <m/>
    <m/>
    <m/>
    <m/>
  </r>
  <r>
    <s v="YET TO RECEIVE"/>
    <d v="2026-06-08T00:00:00"/>
    <x v="0"/>
    <d v="2026-06-10T00:00:00"/>
    <e v="#REF!"/>
    <e v="#REF!"/>
    <s v="Private "/>
    <e v="#REF!"/>
    <e v="#REF!"/>
    <n v="0.4"/>
    <s v="REWORK"/>
    <s v="REPEAT"/>
    <s v="ZPJ252601409"/>
    <n v="0"/>
    <n v="3"/>
    <m/>
    <m/>
    <s v="DOMESTIC"/>
    <s v="L&amp;T"/>
    <x v="13"/>
    <x v="1"/>
    <s v="_x000a_REWORK SUPPORT EKA BO CONTROL CARD"/>
    <n v="11"/>
    <m/>
    <n v="11"/>
    <n v="11"/>
    <n v="1214.54"/>
    <m/>
    <x v="3"/>
    <m/>
    <m/>
    <n v="0"/>
    <n v="0"/>
    <x v="0"/>
    <n v="13359.939999999999"/>
    <n v="0"/>
    <n v="13359.939999999999"/>
    <x v="0"/>
    <m/>
    <n v="13359.939999999999"/>
    <m/>
    <m/>
    <m/>
    <m/>
    <m/>
    <m/>
    <m/>
    <m/>
  </r>
  <r>
    <s v="YET TO RECEIVE"/>
    <d v="2026-06-08T00:00:00"/>
    <x v="0"/>
    <d v="2026-05-06T00:00:00"/>
    <e v="#REF!"/>
    <e v="#REF!"/>
    <s v="Private "/>
    <e v="#REF!"/>
    <e v="#REF!"/>
    <n v="1"/>
    <s v="JW"/>
    <s v="REPEAT"/>
    <s v="ZPJ262700344"/>
    <n v="0"/>
    <n v="3"/>
    <m/>
    <m/>
    <s v="DOMESTIC"/>
    <s v="COREEL"/>
    <x v="70"/>
    <x v="5"/>
    <s v="CT2016-SH01-02 ASSEMBLY "/>
    <n v="2"/>
    <m/>
    <n v="2"/>
    <n v="2"/>
    <n v="125000"/>
    <m/>
    <x v="3"/>
    <m/>
    <m/>
    <n v="0"/>
    <n v="0"/>
    <x v="0"/>
    <n v="250000"/>
    <n v="0"/>
    <n v="250000"/>
    <x v="0"/>
    <m/>
    <n v="250000"/>
    <m/>
    <m/>
    <m/>
    <m/>
    <m/>
    <m/>
    <m/>
    <m/>
  </r>
  <r>
    <s v="P2606001"/>
    <d v="2026-06-09T00:00:00"/>
    <x v="1"/>
    <d v="2026-07-07T00:00:00"/>
    <e v="#REF!"/>
    <e v="#REF!"/>
    <s v="Private "/>
    <e v="#REF!"/>
    <e v="#REF!"/>
    <n v="4"/>
    <s v="COMP/CH"/>
    <s v="NEW"/>
    <s v="ZPMW262700044"/>
    <n v="0"/>
    <n v="3"/>
    <m/>
    <m/>
    <s v="EXPORT"/>
    <s v="LLC"/>
    <x v="115"/>
    <x v="0"/>
    <s v="173539-001"/>
    <n v="5"/>
    <m/>
    <n v="5"/>
    <n v="5"/>
    <m/>
    <n v="5"/>
    <x v="3"/>
    <m/>
    <m/>
    <n v="0"/>
    <n v="0"/>
    <x v="0"/>
    <n v="0"/>
    <n v="2150"/>
    <n v="2150"/>
    <x v="0"/>
    <m/>
    <n v="2150"/>
    <m/>
    <m/>
    <m/>
    <m/>
    <m/>
    <m/>
    <m/>
    <m/>
  </r>
  <r>
    <s v="P2606001"/>
    <d v="2026-06-09T00:00:00"/>
    <x v="1"/>
    <d v="2026-07-07T00:00:00"/>
    <e v="#REF!"/>
    <e v="#REF!"/>
    <s v="Private "/>
    <e v="#REF!"/>
    <e v="#REF!"/>
    <n v="4"/>
    <s v="COMP/CH"/>
    <s v="NEW"/>
    <s v="ZPMW262700045"/>
    <n v="0"/>
    <n v="3"/>
    <m/>
    <m/>
    <s v="EXPORT"/>
    <s v="LLC"/>
    <x v="115"/>
    <x v="0"/>
    <s v="173547-001"/>
    <n v="5"/>
    <m/>
    <n v="5"/>
    <n v="5"/>
    <m/>
    <n v="5"/>
    <x v="3"/>
    <m/>
    <m/>
    <n v="0"/>
    <n v="0"/>
    <x v="0"/>
    <n v="0"/>
    <n v="2150"/>
    <n v="2150"/>
    <x v="0"/>
    <m/>
    <n v="2150"/>
    <m/>
    <m/>
    <m/>
    <m/>
    <m/>
    <m/>
    <m/>
    <m/>
  </r>
  <r>
    <s v="YET TO RECEIVE"/>
    <d v="2026-06-11T00:00:00"/>
    <x v="0"/>
    <d v="2026-07-16T00:00:00"/>
    <e v="#REF!"/>
    <e v="#REF!"/>
    <s v="Private "/>
    <e v="#REF!"/>
    <e v="#REF!"/>
    <n v="5"/>
    <s v="TK"/>
    <s v="NEW"/>
    <s v="ZPJ262700346"/>
    <n v="1"/>
    <n v="1"/>
    <m/>
    <m/>
    <s v="DOMESTIC"/>
    <s v="TI"/>
    <x v="35"/>
    <x v="4"/>
    <s v="HIGH‑CURRENT INTERPOSER PCBA"/>
    <n v="15"/>
    <m/>
    <n v="15"/>
    <n v="15"/>
    <n v="96413"/>
    <m/>
    <x v="3"/>
    <m/>
    <m/>
    <n v="0"/>
    <n v="0"/>
    <x v="0"/>
    <n v="1446195"/>
    <n v="0"/>
    <n v="1446195"/>
    <x v="0"/>
    <m/>
    <n v="1446195"/>
    <m/>
    <m/>
    <m/>
    <m/>
    <m/>
    <m/>
    <m/>
    <m/>
  </r>
  <r>
    <s v="YET TO RECEIVE"/>
    <d v="2026-06-09T00:00:00"/>
    <x v="0"/>
    <d v="2026-06-30T00:00:00"/>
    <e v="#REF!"/>
    <e v="#REF!"/>
    <s v="Private "/>
    <e v="#REF!"/>
    <e v="#REF!"/>
    <n v="3"/>
    <s v="TK"/>
    <s v="NEW"/>
    <s v="ZPJ262700347"/>
    <n v="1"/>
    <n v="1"/>
    <m/>
    <m/>
    <s v="DOMESTIC"/>
    <s v="TI"/>
    <x v="35"/>
    <x v="4"/>
    <s v="DC377E2-PCBA"/>
    <n v="10"/>
    <m/>
    <n v="10"/>
    <n v="10"/>
    <n v="6979"/>
    <m/>
    <x v="3"/>
    <m/>
    <m/>
    <n v="0"/>
    <n v="0"/>
    <x v="0"/>
    <n v="69790"/>
    <n v="0"/>
    <n v="69790"/>
    <x v="0"/>
    <m/>
    <n v="69790"/>
    <m/>
    <m/>
    <m/>
    <m/>
    <m/>
    <m/>
    <m/>
    <m/>
  </r>
  <r>
    <s v="YET TO RECEIVE"/>
    <d v="2026-06-09T00:00:00"/>
    <x v="0"/>
    <d v="2026-06-19T00:00:00"/>
    <e v="#REF!"/>
    <e v="#REF!"/>
    <s v="Public"/>
    <e v="#REF!"/>
    <e v="#REF!"/>
    <n v="2"/>
    <s v="JW"/>
    <s v="NEW"/>
    <s v="ZPSU262700077"/>
    <n v="0"/>
    <n v="3"/>
    <m/>
    <m/>
    <s v="DOMESTIC"/>
    <s v="CDAC"/>
    <x v="112"/>
    <x v="1"/>
    <s v="PPS BoM_V2- Assembly "/>
    <n v="10"/>
    <m/>
    <n v="10"/>
    <n v="10"/>
    <n v="9781"/>
    <m/>
    <x v="3"/>
    <m/>
    <m/>
    <n v="0"/>
    <n v="0"/>
    <x v="0"/>
    <n v="97810"/>
    <n v="0"/>
    <n v="97810"/>
    <x v="0"/>
    <m/>
    <n v="97810"/>
    <m/>
    <m/>
    <m/>
    <m/>
    <m/>
    <m/>
    <m/>
    <m/>
  </r>
  <r>
    <n v="4000627677"/>
    <d v="2026-06-05T00:00:00"/>
    <x v="0"/>
    <d v="2026-12-05T00:00:00"/>
    <e v="#REF!"/>
    <e v="#REF!"/>
    <s v="Public"/>
    <e v="#REF!"/>
    <e v="#REF!"/>
    <n v="26"/>
    <s v="TK"/>
    <s v="REPEAT"/>
    <s v="ZPSU262700057"/>
    <n v="0"/>
    <n v="3"/>
    <m/>
    <m/>
    <s v="DOMESTIC"/>
    <s v="BEL"/>
    <x v="1"/>
    <x v="1"/>
    <s v="110005844681 Display Module Assy 09"/>
    <n v="98"/>
    <m/>
    <n v="98"/>
    <n v="98"/>
    <n v="11611.31"/>
    <m/>
    <x v="3"/>
    <m/>
    <m/>
    <n v="0"/>
    <n v="0"/>
    <x v="0"/>
    <n v="1137908.3799999999"/>
    <n v="0"/>
    <n v="1137908.3799999999"/>
    <x v="0"/>
    <m/>
    <n v="1137908.3799999999"/>
    <m/>
    <m/>
    <m/>
    <m/>
    <m/>
    <m/>
    <m/>
    <m/>
  </r>
  <r>
    <n v="4300036677"/>
    <d v="2026-06-08T00:00:00"/>
    <x v="0"/>
    <d v="2026-11-10T00:00:00"/>
    <e v="#REF!"/>
    <e v="#REF!"/>
    <s v="Public"/>
    <e v="#REF!"/>
    <e v="#REF!"/>
    <n v="22"/>
    <s v="COMP/ASSY"/>
    <s v="NEW"/>
    <s v="ZPSU262700078"/>
    <n v="0"/>
    <n v="3"/>
    <m/>
    <m/>
    <s v="DOMESTIC"/>
    <s v="BEL"/>
    <x v="1"/>
    <x v="1"/>
    <s v="110005466575 PCB ASSY PRE DRIVER AMPLIFIER"/>
    <n v="2"/>
    <m/>
    <n v="2"/>
    <n v="2"/>
    <n v="26490.45"/>
    <m/>
    <x v="3"/>
    <m/>
    <m/>
    <n v="0"/>
    <n v="0"/>
    <x v="0"/>
    <n v="52980.9"/>
    <n v="0"/>
    <n v="52980.9"/>
    <x v="0"/>
    <m/>
    <n v="52980.9"/>
    <m/>
    <m/>
    <m/>
    <m/>
    <m/>
    <m/>
    <m/>
    <m/>
  </r>
  <r>
    <n v="4300036677"/>
    <d v="2026-06-08T00:00:00"/>
    <x v="0"/>
    <d v="2026-11-24T00:00:00"/>
    <e v="#REF!"/>
    <e v="#REF!"/>
    <s v="Public"/>
    <e v="#REF!"/>
    <e v="#REF!"/>
    <n v="24"/>
    <s v="COMP/ASSY"/>
    <s v="NEW"/>
    <s v="ZPSU262700078"/>
    <n v="0"/>
    <n v="3"/>
    <m/>
    <m/>
    <s v="DOMESTIC"/>
    <s v="BEL"/>
    <x v="1"/>
    <x v="1"/>
    <s v="110005466575 PCB ASSY PRE DRIVER AMPLIFIER"/>
    <n v="14"/>
    <m/>
    <n v="14"/>
    <n v="14"/>
    <n v="26490.45"/>
    <m/>
    <x v="3"/>
    <m/>
    <m/>
    <n v="0"/>
    <n v="0"/>
    <x v="0"/>
    <n v="370866.3"/>
    <n v="0"/>
    <n v="370866.3"/>
    <x v="0"/>
    <m/>
    <n v="370866.3"/>
    <m/>
    <m/>
    <m/>
    <m/>
    <m/>
    <m/>
    <m/>
    <m/>
  </r>
  <r>
    <n v="4300036677"/>
    <d v="2026-06-08T00:00:00"/>
    <x v="0"/>
    <d v="2026-10-06T00:00:00"/>
    <e v="#REF!"/>
    <e v="#REF!"/>
    <s v="Public"/>
    <e v="#REF!"/>
    <e v="#REF!"/>
    <n v="17"/>
    <s v="COMP/ASSY"/>
    <s v="NEW"/>
    <s v="ZPSU262700079"/>
    <n v="0"/>
    <n v="3"/>
    <m/>
    <m/>
    <s v="DOMESTIC"/>
    <s v="BEL"/>
    <x v="1"/>
    <x v="1"/>
    <s v="110005467933 DC BIAS CARD PCB ASSY 03"/>
    <n v="2"/>
    <m/>
    <n v="2"/>
    <n v="2"/>
    <n v="20672.25"/>
    <m/>
    <x v="3"/>
    <m/>
    <m/>
    <n v="0"/>
    <n v="0"/>
    <x v="0"/>
    <n v="41344.5"/>
    <n v="0"/>
    <n v="41344.5"/>
    <x v="0"/>
    <m/>
    <n v="41344.5"/>
    <m/>
    <m/>
    <m/>
    <m/>
    <m/>
    <m/>
    <m/>
    <m/>
  </r>
  <r>
    <n v="4300036677"/>
    <d v="2026-06-08T00:00:00"/>
    <x v="0"/>
    <d v="2026-10-20T00:00:00"/>
    <e v="#REF!"/>
    <e v="#REF!"/>
    <s v="Public"/>
    <e v="#REF!"/>
    <e v="#REF!"/>
    <n v="19"/>
    <s v="COMP/ASSY"/>
    <s v="NEW"/>
    <s v="ZPSU262700079"/>
    <n v="0"/>
    <n v="3"/>
    <m/>
    <m/>
    <s v="DOMESTIC"/>
    <s v="BEL"/>
    <x v="1"/>
    <x v="1"/>
    <s v="110005467933 DC BIAS CARD PCB ASSY 03"/>
    <n v="14"/>
    <m/>
    <n v="14"/>
    <n v="14"/>
    <n v="20672.25"/>
    <m/>
    <x v="3"/>
    <m/>
    <m/>
    <n v="0"/>
    <n v="0"/>
    <x v="0"/>
    <n v="289411.5"/>
    <n v="0"/>
    <n v="289411.5"/>
    <x v="0"/>
    <m/>
    <n v="289411.5"/>
    <m/>
    <m/>
    <m/>
    <m/>
    <m/>
    <m/>
    <m/>
    <m/>
  </r>
  <r>
    <n v="4300036677"/>
    <d v="2026-06-08T00:00:00"/>
    <x v="0"/>
    <d v="2026-11-24T00:00:00"/>
    <e v="#REF!"/>
    <e v="#REF!"/>
    <s v="Public"/>
    <e v="#REF!"/>
    <e v="#REF!"/>
    <n v="24"/>
    <s v="OTHERS"/>
    <s v="NEW"/>
    <s v="ZPSU262700078"/>
    <n v="0"/>
    <n v="3"/>
    <m/>
    <m/>
    <s v="DOMESTIC"/>
    <s v="BEL"/>
    <x v="1"/>
    <x v="1"/>
    <s v="OTHER CHARGES"/>
    <n v="1"/>
    <m/>
    <n v="1"/>
    <n v="1"/>
    <n v="15000"/>
    <m/>
    <x v="3"/>
    <m/>
    <m/>
    <n v="0"/>
    <n v="0"/>
    <x v="0"/>
    <n v="15000"/>
    <n v="0"/>
    <n v="15000"/>
    <x v="0"/>
    <m/>
    <n v="15000"/>
    <m/>
    <m/>
    <m/>
    <m/>
    <m/>
    <m/>
    <m/>
    <m/>
  </r>
  <r>
    <n v="4000623829"/>
    <d v="2026-06-08T00:00:00"/>
    <x v="0"/>
    <d v="2026-09-28T00:00:00"/>
    <e v="#REF!"/>
    <e v="#REF!"/>
    <s v="Public"/>
    <e v="#REF!"/>
    <e v="#REF!"/>
    <n v="16"/>
    <s v="TK"/>
    <s v="NEW"/>
    <s v="ZPSU262700080"/>
    <n v="0"/>
    <n v="3"/>
    <m/>
    <m/>
    <s v="DOMESTIC"/>
    <s v="BEL"/>
    <x v="116"/>
    <x v="1"/>
    <s v="113080345914 SKTI RF DET CARD ASSY"/>
    <n v="159"/>
    <m/>
    <n v="159"/>
    <n v="159"/>
    <n v="767"/>
    <m/>
    <x v="3"/>
    <m/>
    <m/>
    <n v="0"/>
    <n v="0"/>
    <x v="0"/>
    <n v="121953"/>
    <n v="0"/>
    <n v="121953"/>
    <x v="0"/>
    <m/>
    <n v="121953"/>
    <m/>
    <m/>
    <m/>
    <m/>
    <m/>
    <m/>
    <m/>
    <m/>
  </r>
  <r>
    <n v="4000623829"/>
    <d v="2026-06-08T00:00:00"/>
    <x v="0"/>
    <d v="2026-09-28T00:00:00"/>
    <e v="#REF!"/>
    <e v="#REF!"/>
    <s v="Public"/>
    <e v="#REF!"/>
    <e v="#REF!"/>
    <n v="16"/>
    <s v="TK"/>
    <s v="NEW"/>
    <s v="ZPSU262700081"/>
    <n v="0"/>
    <n v="3"/>
    <m/>
    <m/>
    <s v="DOMESTIC"/>
    <s v="BEL"/>
    <x v="116"/>
    <x v="1"/>
    <s v="113080345817 SKTI COMMAND BIAS CARD ASSY"/>
    <n v="159"/>
    <m/>
    <n v="159"/>
    <n v="159"/>
    <n v="1230"/>
    <m/>
    <x v="3"/>
    <m/>
    <m/>
    <n v="0"/>
    <n v="0"/>
    <x v="0"/>
    <n v="195570"/>
    <n v="0"/>
    <n v="195570"/>
    <x v="0"/>
    <m/>
    <n v="195570"/>
    <m/>
    <m/>
    <m/>
    <m/>
    <m/>
    <m/>
    <m/>
    <m/>
  </r>
  <r>
    <s v="YET TO RECEIVE"/>
    <d v="2026-06-09T00:00:00"/>
    <x v="0"/>
    <d v="2026-06-16T00:00:00"/>
    <e v="#REF!"/>
    <e v="#REF!"/>
    <s v="Private "/>
    <e v="#REF!"/>
    <e v="#REF!"/>
    <n v="1"/>
    <s v="JW"/>
    <s v="NEW"/>
    <s v=" ZPJ262700345"/>
    <n v="0"/>
    <n v="3"/>
    <m/>
    <m/>
    <s v="DOMESTIC"/>
    <s v="L&amp;T"/>
    <x v="13"/>
    <x v="1"/>
    <s v="8x8_P_V1 PCB ASSEMBLY SUPPORT"/>
    <n v="1"/>
    <m/>
    <n v="1"/>
    <n v="1"/>
    <n v="108144"/>
    <m/>
    <x v="3"/>
    <m/>
    <m/>
    <n v="0"/>
    <n v="0"/>
    <x v="0"/>
    <n v="108144"/>
    <n v="0"/>
    <n v="108144"/>
    <x v="0"/>
    <m/>
    <n v="108144"/>
    <m/>
    <m/>
    <m/>
    <m/>
    <m/>
    <m/>
    <m/>
    <m/>
  </r>
  <r>
    <s v="YET TO RECEIVE"/>
    <d v="2026-06-10T00:00:00"/>
    <x v="0"/>
    <d v="2026-07-08T00:00:00"/>
    <e v="#REF!"/>
    <e v="#REF!"/>
    <s v="Private "/>
    <e v="#REF!"/>
    <e v="#REF!"/>
    <n v="4"/>
    <s v="TK/CH"/>
    <s v="NEW"/>
    <s v="ZPJ262700338"/>
    <n v="0"/>
    <n v="3"/>
    <m/>
    <m/>
    <s v="DOMESTIC"/>
    <s v="VISTEON"/>
    <x v="111"/>
    <x v="3"/>
    <s v="LOADBOX-RENO CDC PANEL BOARD "/>
    <n v="5"/>
    <m/>
    <n v="5"/>
    <n v="5"/>
    <n v="15000"/>
    <m/>
    <x v="3"/>
    <m/>
    <m/>
    <n v="0"/>
    <n v="0"/>
    <x v="0"/>
    <n v="75000"/>
    <n v="0"/>
    <n v="75000"/>
    <x v="0"/>
    <m/>
    <n v="75000"/>
    <m/>
    <m/>
    <m/>
    <m/>
    <m/>
    <m/>
    <m/>
    <m/>
  </r>
  <r>
    <s v="09L017630"/>
    <d v="2026-06-10T00:00:00"/>
    <x v="0"/>
    <d v="2026-09-22T00:00:00"/>
    <e v="#REF!"/>
    <e v="#REF!"/>
    <s v="Private "/>
    <e v="#REF!"/>
    <e v="#REF!"/>
    <n v="28"/>
    <s v="TK"/>
    <s v="REPEAT"/>
    <s v="ZPJ262700318"/>
    <n v="0"/>
    <n v="3"/>
    <m/>
    <m/>
    <s v="DOMESTIC"/>
    <s v="L&amp;T"/>
    <x v="13"/>
    <x v="5"/>
    <s v="DD903160-PROTOTYPE OF AO CARD USED IN TGS"/>
    <n v="2"/>
    <m/>
    <n v="2"/>
    <n v="2"/>
    <n v="66256"/>
    <m/>
    <x v="3"/>
    <m/>
    <m/>
    <n v="0"/>
    <n v="0"/>
    <x v="0"/>
    <n v="132512"/>
    <n v="0"/>
    <n v="132512"/>
    <x v="0"/>
    <m/>
    <n v="132512"/>
    <m/>
    <m/>
    <m/>
    <m/>
    <m/>
    <m/>
    <m/>
    <m/>
  </r>
  <r>
    <n v="4000629451"/>
    <d v="2026-06-09T00:00:00"/>
    <x v="0"/>
    <d v="2026-10-13T00:00:00"/>
    <e v="#REF!"/>
    <e v="#REF!"/>
    <s v="Public"/>
    <e v="#REF!"/>
    <e v="#REF!"/>
    <n v="18"/>
    <s v="TK"/>
    <s v="REPEAT"/>
    <s v="ZPSU262700027"/>
    <n v="0"/>
    <n v="3"/>
    <m/>
    <m/>
    <s v="DOMESTIC"/>
    <s v="BEL"/>
    <x v="5"/>
    <x v="1"/>
    <s v="170300602264 FILTER BOARD ASSY 03"/>
    <n v="10"/>
    <m/>
    <n v="10"/>
    <n v="10"/>
    <n v="50000"/>
    <m/>
    <x v="3"/>
    <m/>
    <m/>
    <n v="0"/>
    <n v="0"/>
    <x v="0"/>
    <n v="500000"/>
    <n v="0"/>
    <n v="500000"/>
    <x v="0"/>
    <m/>
    <n v="500000"/>
    <m/>
    <m/>
    <m/>
    <m/>
    <m/>
    <m/>
    <m/>
    <m/>
  </r>
  <r>
    <n v="4520507149"/>
    <d v="2026-06-10T00:00:00"/>
    <x v="0"/>
    <d v="2026-07-01T00:00:00"/>
    <e v="#REF!"/>
    <e v="#REF!"/>
    <s v="Private "/>
    <e v="#REF!"/>
    <e v="#REF!"/>
    <n v="3"/>
    <s v="COMP"/>
    <s v="NEW"/>
    <s v="ZPJ262700339"/>
    <n v="1"/>
    <n v="1"/>
    <m/>
    <m/>
    <s v="DOMESTIC"/>
    <s v="INFINEON"/>
    <x v="10"/>
    <x v="4"/>
    <s v="CAR ACCESS DEMO PARTS PEROCUREMENT"/>
    <n v="1"/>
    <m/>
    <n v="1"/>
    <n v="1"/>
    <n v="209001"/>
    <m/>
    <x v="3"/>
    <m/>
    <m/>
    <n v="0"/>
    <n v="0"/>
    <x v="0"/>
    <n v="209001"/>
    <n v="0"/>
    <n v="209001"/>
    <x v="0"/>
    <m/>
    <n v="209001"/>
    <m/>
    <m/>
    <m/>
    <m/>
    <m/>
    <m/>
    <m/>
    <m/>
  </r>
  <r>
    <s v="YET TO RECEIVE"/>
    <d v="2026-06-10T00:00:00"/>
    <x v="0"/>
    <d v="2026-06-17T00:00:00"/>
    <e v="#REF!"/>
    <e v="#REF!"/>
    <s v="Private "/>
    <e v="#REF!"/>
    <e v="#REF!"/>
    <n v="1"/>
    <s v="JW"/>
    <s v="REPEAT"/>
    <s v="ZPJ262700348"/>
    <n v="0"/>
    <n v="3"/>
    <m/>
    <m/>
    <s v="DOMESTIC"/>
    <s v="VISTEON"/>
    <x v="83"/>
    <x v="3"/>
    <s v="VPTMBF-14B115-MB - ASSEMBLY SUPPORT"/>
    <n v="10"/>
    <m/>
    <n v="10"/>
    <n v="10"/>
    <n v="22195"/>
    <m/>
    <x v="3"/>
    <m/>
    <m/>
    <n v="0"/>
    <n v="0"/>
    <x v="0"/>
    <n v="221950"/>
    <n v="0"/>
    <n v="221950"/>
    <x v="0"/>
    <m/>
    <n v="221950"/>
    <m/>
    <m/>
    <m/>
    <m/>
    <m/>
    <m/>
    <m/>
    <m/>
  </r>
  <r>
    <s v="YET TO RECEIVE"/>
    <d v="2026-06-10T00:00:00"/>
    <x v="0"/>
    <d v="2026-06-17T00:00:00"/>
    <e v="#REF!"/>
    <e v="#REF!"/>
    <s v="Private "/>
    <e v="#REF!"/>
    <e v="#REF!"/>
    <n v="1"/>
    <s v="JW"/>
    <s v="REPEAT"/>
    <s v="ZPJ262700349"/>
    <n v="0"/>
    <n v="3"/>
    <m/>
    <m/>
    <s v="DOMESTIC"/>
    <s v="VISTEON"/>
    <x v="83"/>
    <x v="3"/>
    <s v="VPTMBF-14B115-PB- ASSEMBLY SUPPORT"/>
    <n v="20"/>
    <m/>
    <n v="20"/>
    <n v="20"/>
    <n v="20602.5"/>
    <m/>
    <x v="3"/>
    <m/>
    <m/>
    <n v="0"/>
    <n v="0"/>
    <x v="0"/>
    <n v="412050"/>
    <n v="0"/>
    <n v="412050"/>
    <x v="0"/>
    <m/>
    <n v="412050"/>
    <m/>
    <m/>
    <m/>
    <m/>
    <m/>
    <m/>
    <m/>
    <m/>
  </r>
  <r>
    <s v="YET TO RECEIVE"/>
    <d v="2026-06-10T00:00:00"/>
    <x v="0"/>
    <d v="2026-06-17T00:00:00"/>
    <e v="#REF!"/>
    <e v="#REF!"/>
    <s v="Private "/>
    <e v="#REF!"/>
    <e v="#REF!"/>
    <n v="1"/>
    <s v="JW"/>
    <s v="REPEAT"/>
    <s v="ZPJ262700350"/>
    <n v="0"/>
    <n v="3"/>
    <m/>
    <m/>
    <s v="DOMESTIC"/>
    <s v="VISTEON"/>
    <x v="83"/>
    <x v="3"/>
    <s v="VPTMBF-14B115-RB- ASSEMBLY SUPPORT"/>
    <n v="62"/>
    <m/>
    <n v="62"/>
    <n v="62"/>
    <n v="19538.89"/>
    <m/>
    <x v="3"/>
    <m/>
    <m/>
    <n v="0"/>
    <n v="0"/>
    <x v="0"/>
    <n v="1211411.18"/>
    <n v="0"/>
    <n v="1211411.18"/>
    <x v="0"/>
    <m/>
    <n v="1211411.18"/>
    <m/>
    <m/>
    <m/>
    <m/>
    <m/>
    <m/>
    <m/>
    <m/>
  </r>
  <r>
    <s v="YET TO RECEIVE"/>
    <d v="2026-06-10T00:00:00"/>
    <x v="0"/>
    <d v="2026-06-17T00:00:00"/>
    <e v="#REF!"/>
    <e v="#REF!"/>
    <s v="Private "/>
    <e v="#REF!"/>
    <e v="#REF!"/>
    <n v="1"/>
    <s v="JW"/>
    <s v="REPEAT"/>
    <s v="ZPJ262700351"/>
    <n v="0"/>
    <n v="3"/>
    <m/>
    <m/>
    <s v="DOMESTIC"/>
    <s v="VISTEON"/>
    <x v="83"/>
    <x v="3"/>
    <s v="VPTMBF-14B115-TB -ASSEMBLY SUPPORT"/>
    <n v="120"/>
    <m/>
    <n v="120"/>
    <n v="120"/>
    <n v="18406.75"/>
    <m/>
    <x v="3"/>
    <m/>
    <m/>
    <n v="0"/>
    <n v="0"/>
    <x v="0"/>
    <n v="2208810"/>
    <n v="0"/>
    <n v="2208810"/>
    <x v="0"/>
    <m/>
    <n v="2208810"/>
    <m/>
    <m/>
    <m/>
    <m/>
    <m/>
    <m/>
    <m/>
    <m/>
  </r>
  <r>
    <n v="1657"/>
    <d v="2026-06-11T00:00:00"/>
    <x v="1"/>
    <d v="2026-07-02T00:00:00"/>
    <e v="#REF!"/>
    <e v="#REF!"/>
    <s v="Private "/>
    <e v="#REF!"/>
    <e v="#REF!"/>
    <n v="3"/>
    <s v="COMP"/>
    <s v="NEW"/>
    <s v="ZPMW262700019"/>
    <n v="0"/>
    <n v="3"/>
    <m/>
    <m/>
    <s v="EXPORT"/>
    <s v="QCI"/>
    <x v="20"/>
    <x v="0"/>
    <s v="EMU CORE BUMBLEBEE DELTA PARTS"/>
    <n v="1"/>
    <m/>
    <n v="1"/>
    <n v="1"/>
    <m/>
    <n v="918"/>
    <x v="3"/>
    <m/>
    <m/>
    <n v="0"/>
    <n v="0"/>
    <x v="0"/>
    <n v="0"/>
    <n v="78948"/>
    <n v="78948"/>
    <x v="0"/>
    <m/>
    <n v="78948"/>
    <m/>
    <m/>
    <m/>
    <m/>
    <m/>
    <m/>
    <m/>
    <m/>
  </r>
  <r>
    <n v="4000621033"/>
    <d v="2026-06-10T00:00:00"/>
    <x v="0"/>
    <d v="2027-01-20T00:00:00"/>
    <e v="#REF!"/>
    <e v="#REF!"/>
    <s v="Public"/>
    <e v="#REF!"/>
    <e v="#REF!"/>
    <n v="32"/>
    <s v="TK"/>
    <s v="NEW"/>
    <s v="ZPSU262700082"/>
    <n v="0"/>
    <n v="3"/>
    <m/>
    <m/>
    <s v="DOMESTIC"/>
    <s v="BEL"/>
    <x v="2"/>
    <x v="1"/>
    <s v="142001203210 FILLGUN KEYPAD ASSEMBLY 02"/>
    <n v="144"/>
    <m/>
    <n v="144"/>
    <n v="144"/>
    <n v="4775"/>
    <m/>
    <x v="3"/>
    <m/>
    <m/>
    <n v="0"/>
    <n v="0"/>
    <x v="0"/>
    <n v="687600"/>
    <n v="0"/>
    <n v="687600"/>
    <x v="0"/>
    <m/>
    <n v="687600"/>
    <m/>
    <m/>
    <m/>
    <m/>
    <m/>
    <m/>
    <m/>
    <m/>
  </r>
  <r>
    <m/>
    <m/>
    <x v="2"/>
    <m/>
    <e v="#REF!"/>
    <e v="#REF!"/>
    <m/>
    <e v="#REF!"/>
    <e v="#REF!"/>
    <m/>
    <m/>
    <m/>
    <s v="ZPJ262700340_x000a__x000a_"/>
    <n v="1"/>
    <n v="1"/>
    <m/>
    <m/>
    <m/>
    <m/>
    <x v="117"/>
    <x v="9"/>
    <m/>
    <m/>
    <m/>
    <n v="0"/>
    <m/>
    <m/>
    <m/>
    <x v="3"/>
    <m/>
    <m/>
    <n v="0"/>
    <n v="0"/>
    <x v="0"/>
    <n v="0"/>
    <n v="0"/>
    <n v="0"/>
    <x v="0"/>
    <m/>
    <n v="0"/>
    <m/>
    <m/>
    <m/>
    <m/>
    <m/>
    <m/>
    <m/>
    <m/>
  </r>
  <r>
    <m/>
    <m/>
    <x v="2"/>
    <m/>
    <e v="#REF!"/>
    <e v="#REF!"/>
    <m/>
    <e v="#REF!"/>
    <e v="#REF!"/>
    <m/>
    <m/>
    <m/>
    <s v="ZPJ262700340_x000a__x000a_"/>
    <n v="1"/>
    <n v="1"/>
    <m/>
    <m/>
    <m/>
    <m/>
    <x v="117"/>
    <x v="9"/>
    <m/>
    <m/>
    <m/>
    <n v="0"/>
    <m/>
    <m/>
    <m/>
    <x v="3"/>
    <m/>
    <m/>
    <n v="0"/>
    <n v="0"/>
    <x v="0"/>
    <n v="0"/>
    <n v="0"/>
    <n v="0"/>
    <x v="0"/>
    <m/>
    <n v="0"/>
    <m/>
    <m/>
    <m/>
    <m/>
    <m/>
    <m/>
    <m/>
    <m/>
  </r>
  <r>
    <m/>
    <m/>
    <x v="2"/>
    <m/>
    <e v="#REF!"/>
    <e v="#REF!"/>
    <m/>
    <e v="#REF!"/>
    <e v="#REF!"/>
    <m/>
    <m/>
    <m/>
    <s v="ZPJ262700340_x000a__x000a_"/>
    <n v="1"/>
    <n v="1"/>
    <m/>
    <m/>
    <m/>
    <m/>
    <x v="117"/>
    <x v="9"/>
    <m/>
    <m/>
    <m/>
    <n v="0"/>
    <m/>
    <m/>
    <m/>
    <x v="3"/>
    <m/>
    <m/>
    <n v="0"/>
    <n v="0"/>
    <x v="0"/>
    <n v="0"/>
    <n v="0"/>
    <n v="0"/>
    <x v="0"/>
    <m/>
    <n v="0"/>
    <m/>
    <m/>
    <m/>
    <m/>
    <m/>
    <m/>
    <m/>
    <m/>
  </r>
  <r>
    <s v="HSD2C/2526/015"/>
    <d v="2026-06-11T00:00:00"/>
    <x v="0"/>
    <d v="2026-07-16T00:00:00"/>
    <e v="#REF!"/>
    <e v="#REF!"/>
    <s v="Private "/>
    <e v="#REF!"/>
    <e v="#REF!"/>
    <n v="5"/>
    <s v="COMP/ASSY"/>
    <s v="NEW"/>
    <s v="ZPJ262700352"/>
    <n v="0"/>
    <n v="3"/>
    <m/>
    <m/>
    <s v="DOMESTIC"/>
    <s v="HSD2C"/>
    <x v="118"/>
    <x v="0"/>
    <s v="_x000a_201-HSSOM_01P0 - POPULATED PCB"/>
    <n v="20"/>
    <m/>
    <n v="20"/>
    <n v="20"/>
    <n v="34404.050000000003"/>
    <m/>
    <x v="3"/>
    <m/>
    <m/>
    <n v="0"/>
    <n v="0"/>
    <x v="0"/>
    <n v="688081"/>
    <n v="0"/>
    <n v="688081"/>
    <x v="0"/>
    <m/>
    <n v="688081"/>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4AAA38D-87D4-43A1-90CC-A2CDE22FB328}" name="PivotTable2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Monthly Revenue Trend">
  <location ref="A169:B174" firstHeaderRow="1" firstDataRow="1" firstDataCol="1"/>
  <pivotFields count="48">
    <pivotField showAll="0"/>
    <pivotField showAll="0"/>
    <pivotField showAll="0">
      <items count="13">
        <item x="7"/>
        <item x="3"/>
        <item x="0"/>
        <item x="9"/>
        <item x="8"/>
        <item x="10"/>
        <item x="5"/>
        <item x="4"/>
        <item x="11"/>
        <item x="6"/>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0"/>
        <item x="4"/>
        <item x="2"/>
        <item x="1"/>
        <item h="1" x="3"/>
        <item t="default"/>
      </items>
    </pivotField>
    <pivotField showAll="0"/>
    <pivotField showAll="0"/>
    <pivotField showAll="0"/>
    <pivotField showAll="0"/>
    <pivotField dataField="1" showAll="0">
      <items count="488">
        <item x="0"/>
        <item x="116"/>
        <item x="380"/>
        <item x="242"/>
        <item x="370"/>
        <item x="329"/>
        <item x="106"/>
        <item x="135"/>
        <item x="173"/>
        <item x="244"/>
        <item x="408"/>
        <item x="107"/>
        <item x="152"/>
        <item x="462"/>
        <item x="452"/>
        <item x="399"/>
        <item x="304"/>
        <item x="321"/>
        <item x="482"/>
        <item x="166"/>
        <item x="376"/>
        <item x="361"/>
        <item x="241"/>
        <item x="287"/>
        <item x="212"/>
        <item x="119"/>
        <item x="122"/>
        <item x="101"/>
        <item x="227"/>
        <item x="463"/>
        <item x="456"/>
        <item x="299"/>
        <item x="294"/>
        <item x="226"/>
        <item x="172"/>
        <item x="305"/>
        <item x="209"/>
        <item x="108"/>
        <item x="255"/>
        <item x="228"/>
        <item x="189"/>
        <item x="451"/>
        <item x="368"/>
        <item x="379"/>
        <item x="293"/>
        <item x="291"/>
        <item x="360"/>
        <item x="260"/>
        <item x="190"/>
        <item x="171"/>
        <item x="238"/>
        <item x="441"/>
        <item x="283"/>
        <item x="303"/>
        <item x="273"/>
        <item x="249"/>
        <item x="113"/>
        <item x="284"/>
        <item x="315"/>
        <item x="290"/>
        <item x="400"/>
        <item x="350"/>
        <item x="115"/>
        <item x="205"/>
        <item x="138"/>
        <item x="457"/>
        <item x="391"/>
        <item x="148"/>
        <item x="125"/>
        <item x="318"/>
        <item x="432"/>
        <item x="367"/>
        <item x="433"/>
        <item x="352"/>
        <item x="466"/>
        <item x="443"/>
        <item x="313"/>
        <item x="46"/>
        <item x="145"/>
        <item x="324"/>
        <item x="469"/>
        <item x="445"/>
        <item x="411"/>
        <item x="153"/>
        <item x="404"/>
        <item x="349"/>
        <item x="206"/>
        <item x="485"/>
        <item x="237"/>
        <item x="252"/>
        <item x="55"/>
        <item x="295"/>
        <item x="181"/>
        <item x="139"/>
        <item x="431"/>
        <item x="339"/>
        <item x="41"/>
        <item x="150"/>
        <item x="275"/>
        <item x="223"/>
        <item x="129"/>
        <item x="204"/>
        <item x="377"/>
        <item x="117"/>
        <item x="201"/>
        <item x="422"/>
        <item x="386"/>
        <item x="269"/>
        <item x="247"/>
        <item x="381"/>
        <item x="342"/>
        <item x="54"/>
        <item x="345"/>
        <item x="112"/>
        <item x="110"/>
        <item x="465"/>
        <item x="203"/>
        <item x="330"/>
        <item x="192"/>
        <item x="126"/>
        <item x="270"/>
        <item x="162"/>
        <item x="475"/>
        <item x="114"/>
        <item x="259"/>
        <item x="278"/>
        <item x="68"/>
        <item x="317"/>
        <item x="353"/>
        <item x="425"/>
        <item x="33"/>
        <item x="392"/>
        <item x="187"/>
        <item x="397"/>
        <item x="7"/>
        <item x="268"/>
        <item x="387"/>
        <item x="132"/>
        <item x="120"/>
        <item x="301"/>
        <item x="442"/>
        <item x="401"/>
        <item x="373"/>
        <item x="394"/>
        <item x="177"/>
        <item x="395"/>
        <item x="298"/>
        <item x="331"/>
        <item x="123"/>
        <item x="239"/>
        <item x="481"/>
        <item x="447"/>
        <item x="2"/>
        <item x="10"/>
        <item x="322"/>
        <item x="248"/>
        <item x="478"/>
        <item x="105"/>
        <item x="354"/>
        <item x="369"/>
        <item x="100"/>
        <item x="221"/>
        <item x="434"/>
        <item x="300"/>
        <item x="289"/>
        <item x="319"/>
        <item x="286"/>
        <item x="111"/>
        <item x="390"/>
        <item x="210"/>
        <item x="188"/>
        <item x="280"/>
        <item x="22"/>
        <item x="366"/>
        <item x="155"/>
        <item x="121"/>
        <item x="97"/>
        <item x="341"/>
        <item x="414"/>
        <item x="175"/>
        <item x="344"/>
        <item x="281"/>
        <item x="405"/>
        <item x="47"/>
        <item x="95"/>
        <item x="207"/>
        <item x="261"/>
        <item x="104"/>
        <item x="413"/>
        <item x="24"/>
        <item x="424"/>
        <item x="243"/>
        <item x="103"/>
        <item x="156"/>
        <item x="134"/>
        <item x="137"/>
        <item x="302"/>
        <item x="421"/>
        <item x="468"/>
        <item x="170"/>
        <item x="476"/>
        <item x="149"/>
        <item x="102"/>
        <item x="455"/>
        <item x="184"/>
        <item x="272"/>
        <item x="222"/>
        <item x="34"/>
        <item x="198"/>
        <item x="99"/>
        <item x="62"/>
        <item x="285"/>
        <item x="403"/>
        <item x="325"/>
        <item x="6"/>
        <item x="406"/>
        <item x="61"/>
        <item x="467"/>
        <item x="435"/>
        <item x="372"/>
        <item x="340"/>
        <item x="176"/>
        <item x="427"/>
        <item x="343"/>
        <item x="246"/>
        <item x="402"/>
        <item x="348"/>
        <item x="214"/>
        <item x="271"/>
        <item x="258"/>
        <item x="263"/>
        <item x="159"/>
        <item x="69"/>
        <item x="53"/>
        <item x="420"/>
        <item x="144"/>
        <item x="480"/>
        <item x="473"/>
        <item x="389"/>
        <item x="479"/>
        <item x="25"/>
        <item x="240"/>
        <item x="183"/>
        <item x="8"/>
        <item x="378"/>
        <item x="312"/>
        <item x="385"/>
        <item x="158"/>
        <item x="375"/>
        <item x="232"/>
        <item x="98"/>
        <item x="371"/>
        <item x="388"/>
        <item x="59"/>
        <item x="446"/>
        <item x="347"/>
        <item x="264"/>
        <item x="363"/>
        <item x="277"/>
        <item x="423"/>
        <item x="458"/>
        <item x="359"/>
        <item x="191"/>
        <item x="396"/>
        <item x="439"/>
        <item x="180"/>
        <item x="109"/>
        <item x="169"/>
        <item x="211"/>
        <item x="179"/>
        <item x="266"/>
        <item x="154"/>
        <item x="444"/>
        <item x="440"/>
        <item x="127"/>
        <item x="337"/>
        <item x="459"/>
        <item x="185"/>
        <item x="136"/>
        <item x="78"/>
        <item x="419"/>
        <item x="202"/>
        <item x="164"/>
        <item x="407"/>
        <item x="182"/>
        <item x="160"/>
        <item x="328"/>
        <item x="374"/>
        <item x="362"/>
        <item x="45"/>
        <item x="327"/>
        <item x="326"/>
        <item x="428"/>
        <item x="430"/>
        <item x="70"/>
        <item x="67"/>
        <item x="35"/>
        <item x="57"/>
        <item x="477"/>
        <item x="351"/>
        <item x="306"/>
        <item x="355"/>
        <item x="464"/>
        <item x="265"/>
        <item x="77"/>
        <item x="229"/>
        <item x="1"/>
        <item x="199"/>
        <item x="314"/>
        <item x="131"/>
        <item x="460"/>
        <item x="429"/>
        <item x="253"/>
        <item x="412"/>
        <item x="338"/>
        <item x="410"/>
        <item x="251"/>
        <item x="66"/>
        <item x="52"/>
        <item x="72"/>
        <item x="36"/>
        <item x="472"/>
        <item x="254"/>
        <item x="461"/>
        <item x="316"/>
        <item x="279"/>
        <item x="219"/>
        <item x="217"/>
        <item x="454"/>
        <item x="274"/>
        <item x="39"/>
        <item x="157"/>
        <item x="470"/>
        <item x="174"/>
        <item x="118"/>
        <item x="262"/>
        <item x="96"/>
        <item x="195"/>
        <item x="86"/>
        <item x="282"/>
        <item x="484"/>
        <item x="245"/>
        <item x="128"/>
        <item x="267"/>
        <item x="220"/>
        <item x="94"/>
        <item x="310"/>
        <item x="208"/>
        <item x="415"/>
        <item x="393"/>
        <item x="64"/>
        <item x="163"/>
        <item x="334"/>
        <item x="161"/>
        <item x="143"/>
        <item x="147"/>
        <item x="230"/>
        <item x="297"/>
        <item x="357"/>
        <item x="332"/>
        <item x="4"/>
        <item x="320"/>
        <item x="474"/>
        <item x="436"/>
        <item x="225"/>
        <item x="416"/>
        <item x="196"/>
        <item x="63"/>
        <item x="141"/>
        <item x="231"/>
        <item x="257"/>
        <item x="453"/>
        <item x="426"/>
        <item x="215"/>
        <item x="323"/>
        <item x="471"/>
        <item x="383"/>
        <item x="133"/>
        <item x="71"/>
        <item x="276"/>
        <item x="178"/>
        <item x="92"/>
        <item x="197"/>
        <item x="20"/>
        <item x="12"/>
        <item x="193"/>
        <item x="382"/>
        <item x="365"/>
        <item x="142"/>
        <item x="292"/>
        <item x="288"/>
        <item x="42"/>
        <item x="356"/>
        <item x="51"/>
        <item x="333"/>
        <item x="233"/>
        <item x="13"/>
        <item x="236"/>
        <item x="60"/>
        <item x="90"/>
        <item x="81"/>
        <item x="82"/>
        <item x="44"/>
        <item x="437"/>
        <item x="194"/>
        <item x="3"/>
        <item x="167"/>
        <item x="37"/>
        <item x="308"/>
        <item x="218"/>
        <item x="76"/>
        <item x="19"/>
        <item x="384"/>
        <item x="213"/>
        <item x="75"/>
        <item x="200"/>
        <item x="140"/>
        <item x="438"/>
        <item x="358"/>
        <item x="146"/>
        <item x="21"/>
        <item x="307"/>
        <item x="87"/>
        <item x="58"/>
        <item x="224"/>
        <item x="311"/>
        <item x="38"/>
        <item x="336"/>
        <item x="5"/>
        <item x="80"/>
        <item x="83"/>
        <item x="256"/>
        <item x="409"/>
        <item x="84"/>
        <item x="89"/>
        <item x="91"/>
        <item x="165"/>
        <item x="250"/>
        <item x="93"/>
        <item x="486"/>
        <item x="364"/>
        <item x="234"/>
        <item x="483"/>
        <item x="398"/>
        <item x="235"/>
        <item x="74"/>
        <item x="296"/>
        <item x="31"/>
        <item x="168"/>
        <item x="346"/>
        <item x="40"/>
        <item x="309"/>
        <item x="186"/>
        <item x="23"/>
        <item x="151"/>
        <item x="17"/>
        <item x="335"/>
        <item x="79"/>
        <item x="27"/>
        <item x="9"/>
        <item x="16"/>
        <item x="130"/>
        <item x="449"/>
        <item x="448"/>
        <item x="14"/>
        <item x="417"/>
        <item x="49"/>
        <item x="18"/>
        <item x="56"/>
        <item x="28"/>
        <item x="11"/>
        <item x="418"/>
        <item x="450"/>
        <item x="32"/>
        <item x="216"/>
        <item x="88"/>
        <item x="43"/>
        <item x="48"/>
        <item x="73"/>
        <item x="15"/>
        <item x="50"/>
        <item x="26"/>
        <item x="85"/>
        <item x="30"/>
        <item x="29"/>
        <item x="124"/>
        <item x="65"/>
        <item t="default"/>
      </items>
    </pivotField>
    <pivotField numFmtId="165" showAll="0"/>
    <pivotField showAll="0"/>
    <pivotField numFmtId="165" showAll="0"/>
    <pivotField showAll="0">
      <items count="9">
        <item x="6"/>
        <item x="5"/>
        <item x="0"/>
        <item x="3"/>
        <item x="1"/>
        <item x="2"/>
        <item x="7"/>
        <item x="4"/>
        <item t="default"/>
      </items>
    </pivotField>
    <pivotField showAll="0"/>
    <pivotField numFmtId="165" showAll="0"/>
    <pivotField showAll="0"/>
    <pivotField showAll="0"/>
    <pivotField showAll="0"/>
    <pivotField showAll="0"/>
    <pivotField showAll="0"/>
    <pivotField showAll="0"/>
    <pivotField showAll="0"/>
    <pivotField showAll="0"/>
  </pivotFields>
  <rowFields count="1">
    <field x="28"/>
  </rowFields>
  <rowItems count="5">
    <i>
      <x/>
    </i>
    <i>
      <x v="1"/>
    </i>
    <i>
      <x v="2"/>
    </i>
    <i>
      <x v="3"/>
    </i>
    <i t="grand">
      <x/>
    </i>
  </rowItems>
  <colItems count="1">
    <i/>
  </colItems>
  <dataFields count="1">
    <dataField name="Sum of  TOTAL INVOICE VALUE(DOMESTIC+EXPORT) " fld="33" baseField="28"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3032707-AFC4-4028-924D-0FB6ED5B94ED}" name="PivotTable2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PO STATUS">
  <location ref="A157:B166" firstHeaderRow="1" firstDataRow="1" firstDataCol="1"/>
  <pivotFields count="48">
    <pivotField showAll="0"/>
    <pivotField showAll="0"/>
    <pivotField showAll="0">
      <items count="13">
        <item x="7"/>
        <item x="3"/>
        <item x="0"/>
        <item x="9"/>
        <item x="8"/>
        <item x="10"/>
        <item x="5"/>
        <item x="4"/>
        <item x="11"/>
        <item x="6"/>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numFmtId="165" showAll="0"/>
    <pivotField showAll="0"/>
    <pivotField numFmtId="165" showAll="0"/>
    <pivotField axis="axisRow" showAll="0">
      <items count="9">
        <item x="6"/>
        <item x="5"/>
        <item x="0"/>
        <item x="3"/>
        <item x="1"/>
        <item x="2"/>
        <item x="7"/>
        <item x="4"/>
        <item t="default"/>
      </items>
    </pivotField>
    <pivotField showAll="0"/>
    <pivotField numFmtId="165" showAll="0"/>
    <pivotField showAll="0"/>
    <pivotField showAll="0"/>
    <pivotField showAll="0"/>
    <pivotField showAll="0"/>
    <pivotField showAll="0"/>
    <pivotField showAll="0"/>
    <pivotField showAll="0"/>
    <pivotField showAll="0"/>
  </pivotFields>
  <rowFields count="1">
    <field x="37"/>
  </rowFields>
  <rowItems count="9">
    <i>
      <x/>
    </i>
    <i>
      <x v="1"/>
    </i>
    <i>
      <x v="2"/>
    </i>
    <i>
      <x v="3"/>
    </i>
    <i>
      <x v="4"/>
    </i>
    <i>
      <x v="5"/>
    </i>
    <i>
      <x v="6"/>
    </i>
    <i>
      <x v="7"/>
    </i>
    <i t="grand">
      <x/>
    </i>
  </rowItems>
  <colItems count="1">
    <i/>
  </colItems>
  <dataFields count="1">
    <dataField name="Sum of  TOTAL INVOICE VALUE(DOMESTIC+EXPORT) " fld="33" baseField="37" baseItem="0"/>
  </dataFields>
  <chartFormats count="9">
    <chartFormat chart="9" format="10" series="1">
      <pivotArea type="data" outline="0" fieldPosition="0">
        <references count="1">
          <reference field="4294967294" count="1" selected="0">
            <x v="0"/>
          </reference>
        </references>
      </pivotArea>
    </chartFormat>
    <chartFormat chart="9" format="11">
      <pivotArea type="data" outline="0" fieldPosition="0">
        <references count="2">
          <reference field="4294967294" count="1" selected="0">
            <x v="0"/>
          </reference>
          <reference field="37" count="1" selected="0">
            <x v="0"/>
          </reference>
        </references>
      </pivotArea>
    </chartFormat>
    <chartFormat chart="9" format="12">
      <pivotArea type="data" outline="0" fieldPosition="0">
        <references count="2">
          <reference field="4294967294" count="1" selected="0">
            <x v="0"/>
          </reference>
          <reference field="37" count="1" selected="0">
            <x v="1"/>
          </reference>
        </references>
      </pivotArea>
    </chartFormat>
    <chartFormat chart="9" format="13">
      <pivotArea type="data" outline="0" fieldPosition="0">
        <references count="2">
          <reference field="4294967294" count="1" selected="0">
            <x v="0"/>
          </reference>
          <reference field="37" count="1" selected="0">
            <x v="2"/>
          </reference>
        </references>
      </pivotArea>
    </chartFormat>
    <chartFormat chart="9" format="14">
      <pivotArea type="data" outline="0" fieldPosition="0">
        <references count="2">
          <reference field="4294967294" count="1" selected="0">
            <x v="0"/>
          </reference>
          <reference field="37" count="1" selected="0">
            <x v="3"/>
          </reference>
        </references>
      </pivotArea>
    </chartFormat>
    <chartFormat chart="9" format="15">
      <pivotArea type="data" outline="0" fieldPosition="0">
        <references count="2">
          <reference field="4294967294" count="1" selected="0">
            <x v="0"/>
          </reference>
          <reference field="37" count="1" selected="0">
            <x v="4"/>
          </reference>
        </references>
      </pivotArea>
    </chartFormat>
    <chartFormat chart="9" format="16">
      <pivotArea type="data" outline="0" fieldPosition="0">
        <references count="2">
          <reference field="4294967294" count="1" selected="0">
            <x v="0"/>
          </reference>
          <reference field="37" count="1" selected="0">
            <x v="5"/>
          </reference>
        </references>
      </pivotArea>
    </chartFormat>
    <chartFormat chart="9" format="17">
      <pivotArea type="data" outline="0" fieldPosition="0">
        <references count="2">
          <reference field="4294967294" count="1" selected="0">
            <x v="0"/>
          </reference>
          <reference field="37" count="1" selected="0">
            <x v="6"/>
          </reference>
        </references>
      </pivotArea>
    </chartFormat>
    <chartFormat chart="9" format="18">
      <pivotArea type="data" outline="0" fieldPosition="0">
        <references count="2">
          <reference field="4294967294" count="1" selected="0">
            <x v="0"/>
          </reference>
          <reference field="37"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11D075A-B40D-4895-8B39-074C5ACE2CDD}"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Country">
  <location ref="A140:B153" firstHeaderRow="1" firstDataRow="1" firstDataCol="1"/>
  <pivotFields count="48">
    <pivotField showAll="0"/>
    <pivotField showAll="0"/>
    <pivotField axis="axisRow" showAll="0">
      <items count="13">
        <item x="7"/>
        <item x="3"/>
        <item x="0"/>
        <item x="9"/>
        <item x="8"/>
        <item x="10"/>
        <item x="5"/>
        <item x="4"/>
        <item x="11"/>
        <item x="6"/>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numFmtId="165" showAll="0"/>
    <pivotField showAll="0"/>
    <pivotField numFmtId="165" showAll="0"/>
    <pivotField showAll="0">
      <items count="9">
        <item x="6"/>
        <item x="5"/>
        <item x="0"/>
        <item x="3"/>
        <item x="1"/>
        <item x="2"/>
        <item x="7"/>
        <item x="4"/>
        <item t="default"/>
      </items>
    </pivotField>
    <pivotField showAll="0"/>
    <pivotField numFmtId="165" showAll="0"/>
    <pivotField showAll="0"/>
    <pivotField showAll="0"/>
    <pivotField showAll="0"/>
    <pivotField showAll="0"/>
    <pivotField showAll="0"/>
    <pivotField showAll="0"/>
    <pivotField showAll="0"/>
    <pivotField showAll="0"/>
  </pivotFields>
  <rowFields count="1">
    <field x="2"/>
  </rowFields>
  <rowItems count="13">
    <i>
      <x/>
    </i>
    <i>
      <x v="1"/>
    </i>
    <i>
      <x v="2"/>
    </i>
    <i>
      <x v="3"/>
    </i>
    <i>
      <x v="4"/>
    </i>
    <i>
      <x v="5"/>
    </i>
    <i>
      <x v="6"/>
    </i>
    <i>
      <x v="7"/>
    </i>
    <i>
      <x v="8"/>
    </i>
    <i>
      <x v="9"/>
    </i>
    <i>
      <x v="10"/>
    </i>
    <i>
      <x v="11"/>
    </i>
    <i t="grand">
      <x/>
    </i>
  </rowItems>
  <colItems count="1">
    <i/>
  </colItems>
  <dataFields count="1">
    <dataField name="Sum of  TOTAL INVOICE VALUE(DOMESTIC+EXPORT) " fld="33" baseField="2"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7A3FC50-94C0-4131-AAAF-885C241DC863}"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Industry">
  <location ref="A125:B136" firstHeaderRow="1" firstDataRow="1" firstDataCol="1"/>
  <pivotFields count="48">
    <pivotField showAll="0"/>
    <pivotField showAll="0"/>
    <pivotField showAll="0">
      <items count="13">
        <item x="7"/>
        <item x="3"/>
        <item x="0"/>
        <item x="9"/>
        <item x="8"/>
        <item x="10"/>
        <item x="5"/>
        <item x="4"/>
        <item x="11"/>
        <item x="6"/>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1">
        <item x="7"/>
        <item x="1"/>
        <item x="8"/>
        <item x="3"/>
        <item x="5"/>
        <item x="0"/>
        <item x="2"/>
        <item x="4"/>
        <item x="6"/>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numFmtId="165" showAll="0"/>
    <pivotField showAll="0"/>
    <pivotField numFmtId="165" showAll="0"/>
    <pivotField showAll="0">
      <items count="9">
        <item x="6"/>
        <item x="5"/>
        <item x="0"/>
        <item x="3"/>
        <item x="1"/>
        <item x="2"/>
        <item x="7"/>
        <item x="4"/>
        <item t="default"/>
      </items>
    </pivotField>
    <pivotField showAll="0"/>
    <pivotField numFmtId="165" showAll="0"/>
    <pivotField showAll="0"/>
    <pivotField showAll="0"/>
    <pivotField showAll="0"/>
    <pivotField showAll="0"/>
    <pivotField showAll="0"/>
    <pivotField showAll="0"/>
    <pivotField showAll="0"/>
    <pivotField showAll="0"/>
  </pivotFields>
  <rowFields count="1">
    <field x="20"/>
  </rowFields>
  <rowItems count="11">
    <i>
      <x/>
    </i>
    <i>
      <x v="1"/>
    </i>
    <i>
      <x v="2"/>
    </i>
    <i>
      <x v="3"/>
    </i>
    <i>
      <x v="4"/>
    </i>
    <i>
      <x v="5"/>
    </i>
    <i>
      <x v="6"/>
    </i>
    <i>
      <x v="7"/>
    </i>
    <i>
      <x v="8"/>
    </i>
    <i>
      <x v="9"/>
    </i>
    <i t="grand">
      <x/>
    </i>
  </rowItems>
  <colItems count="1">
    <i/>
  </colItems>
  <dataFields count="1">
    <dataField name="Sum of  TOTAL INVOICE VALUE(DOMESTIC+EXPORT) " fld="33" baseField="20" baseItem="0"/>
  </dataFields>
  <chartFormats count="11">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20" count="1" selected="0">
            <x v="0"/>
          </reference>
        </references>
      </pivotArea>
    </chartFormat>
    <chartFormat chart="3" format="14">
      <pivotArea type="data" outline="0" fieldPosition="0">
        <references count="2">
          <reference field="4294967294" count="1" selected="0">
            <x v="0"/>
          </reference>
          <reference field="20" count="1" selected="0">
            <x v="1"/>
          </reference>
        </references>
      </pivotArea>
    </chartFormat>
    <chartFormat chart="3" format="15">
      <pivotArea type="data" outline="0" fieldPosition="0">
        <references count="2">
          <reference field="4294967294" count="1" selected="0">
            <x v="0"/>
          </reference>
          <reference field="20" count="1" selected="0">
            <x v="2"/>
          </reference>
        </references>
      </pivotArea>
    </chartFormat>
    <chartFormat chart="3" format="16">
      <pivotArea type="data" outline="0" fieldPosition="0">
        <references count="2">
          <reference field="4294967294" count="1" selected="0">
            <x v="0"/>
          </reference>
          <reference field="20" count="1" selected="0">
            <x v="3"/>
          </reference>
        </references>
      </pivotArea>
    </chartFormat>
    <chartFormat chart="3" format="17">
      <pivotArea type="data" outline="0" fieldPosition="0">
        <references count="2">
          <reference field="4294967294" count="1" selected="0">
            <x v="0"/>
          </reference>
          <reference field="20" count="1" selected="0">
            <x v="4"/>
          </reference>
        </references>
      </pivotArea>
    </chartFormat>
    <chartFormat chart="3" format="18">
      <pivotArea type="data" outline="0" fieldPosition="0">
        <references count="2">
          <reference field="4294967294" count="1" selected="0">
            <x v="0"/>
          </reference>
          <reference field="20" count="1" selected="0">
            <x v="5"/>
          </reference>
        </references>
      </pivotArea>
    </chartFormat>
    <chartFormat chart="3" format="19">
      <pivotArea type="data" outline="0" fieldPosition="0">
        <references count="2">
          <reference field="4294967294" count="1" selected="0">
            <x v="0"/>
          </reference>
          <reference field="20" count="1" selected="0">
            <x v="6"/>
          </reference>
        </references>
      </pivotArea>
    </chartFormat>
    <chartFormat chart="3" format="20">
      <pivotArea type="data" outline="0" fieldPosition="0">
        <references count="2">
          <reference field="4294967294" count="1" selected="0">
            <x v="0"/>
          </reference>
          <reference field="20" count="1" selected="0">
            <x v="7"/>
          </reference>
        </references>
      </pivotArea>
    </chartFormat>
    <chartFormat chart="3" format="21">
      <pivotArea type="data" outline="0" fieldPosition="0">
        <references count="2">
          <reference field="4294967294" count="1" selected="0">
            <x v="0"/>
          </reference>
          <reference field="20" count="1" selected="0">
            <x v="8"/>
          </reference>
        </references>
      </pivotArea>
    </chartFormat>
    <chartFormat chart="3" format="22">
      <pivotArea type="data" outline="0" fieldPosition="0">
        <references count="2">
          <reference field="4294967294" count="1" selected="0">
            <x v="0"/>
          </reference>
          <reference field="20"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238A781-DE6A-48DE-AF81-371FB6CBC64F}"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ustomer Name">
  <location ref="A1:B121" firstHeaderRow="1" firstDataRow="1" firstDataCol="1"/>
  <pivotFields count="48">
    <pivotField showAll="0"/>
    <pivotField showAll="0"/>
    <pivotField showAll="0">
      <items count="13">
        <item x="7"/>
        <item x="3"/>
        <item x="0"/>
        <item x="9"/>
        <item x="8"/>
        <item x="10"/>
        <item x="5"/>
        <item x="4"/>
        <item x="11"/>
        <item x="6"/>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20">
        <item x="86"/>
        <item x="89"/>
        <item x="102"/>
        <item x="43"/>
        <item x="44"/>
        <item x="62"/>
        <item x="19"/>
        <item x="110"/>
        <item x="45"/>
        <item x="63"/>
        <item x="37"/>
        <item x="92"/>
        <item x="14"/>
        <item x="12"/>
        <item x="55"/>
        <item x="33"/>
        <item x="1"/>
        <item x="21"/>
        <item x="16"/>
        <item x="116"/>
        <item x="32"/>
        <item x="4"/>
        <item x="8"/>
        <item x="66"/>
        <item x="7"/>
        <item x="61"/>
        <item x="58"/>
        <item x="3"/>
        <item x="2"/>
        <item x="38"/>
        <item x="36"/>
        <item x="107"/>
        <item x="5"/>
        <item x="48"/>
        <item x="57"/>
        <item x="60"/>
        <item x="90"/>
        <item x="41"/>
        <item x="79"/>
        <item x="112"/>
        <item x="81"/>
        <item x="70"/>
        <item x="52"/>
        <item x="80"/>
        <item x="104"/>
        <item x="77"/>
        <item x="59"/>
        <item x="24"/>
        <item x="50"/>
        <item x="82"/>
        <item x="106"/>
        <item x="95"/>
        <item x="78"/>
        <item x="42"/>
        <item x="9"/>
        <item x="65"/>
        <item x="118"/>
        <item x="22"/>
        <item x="100"/>
        <item x="98"/>
        <item x="103"/>
        <item x="29"/>
        <item x="10"/>
        <item x="88"/>
        <item x="54"/>
        <item x="97"/>
        <item x="47"/>
        <item x="73"/>
        <item x="18"/>
        <item x="76"/>
        <item x="69"/>
        <item x="72"/>
        <item x="26"/>
        <item x="67"/>
        <item x="108"/>
        <item x="85"/>
        <item x="64"/>
        <item x="13"/>
        <item x="115"/>
        <item x="56"/>
        <item x="114"/>
        <item x="99"/>
        <item x="49"/>
        <item x="31"/>
        <item x="6"/>
        <item x="101"/>
        <item x="53"/>
        <item x="30"/>
        <item x="20"/>
        <item x="40"/>
        <item x="68"/>
        <item x="105"/>
        <item x="23"/>
        <item x="109"/>
        <item x="84"/>
        <item x="96"/>
        <item x="87"/>
        <item x="71"/>
        <item x="46"/>
        <item x="27"/>
        <item x="91"/>
        <item x="28"/>
        <item x="17"/>
        <item x="35"/>
        <item x="93"/>
        <item x="75"/>
        <item x="11"/>
        <item x="39"/>
        <item x="94"/>
        <item x="51"/>
        <item x="15"/>
        <item x="83"/>
        <item x="74"/>
        <item x="111"/>
        <item x="34"/>
        <item x="113"/>
        <item x="0"/>
        <item x="25"/>
        <item x="117"/>
        <item t="default"/>
      </items>
    </pivotField>
    <pivotField showAll="0">
      <items count="11">
        <item x="7"/>
        <item x="1"/>
        <item x="8"/>
        <item x="3"/>
        <item x="5"/>
        <item x="0"/>
        <item x="2"/>
        <item x="4"/>
        <item x="6"/>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numFmtId="165" showAll="0"/>
    <pivotField showAll="0"/>
    <pivotField numFmtId="165" showAll="0"/>
    <pivotField showAll="0">
      <items count="9">
        <item x="6"/>
        <item x="5"/>
        <item x="0"/>
        <item x="3"/>
        <item x="1"/>
        <item x="2"/>
        <item x="7"/>
        <item x="4"/>
        <item t="default"/>
      </items>
    </pivotField>
    <pivotField showAll="0"/>
    <pivotField numFmtId="165" showAll="0"/>
    <pivotField showAll="0"/>
    <pivotField showAll="0"/>
    <pivotField showAll="0"/>
    <pivotField showAll="0"/>
    <pivotField showAll="0"/>
    <pivotField showAll="0"/>
    <pivotField showAll="0"/>
    <pivotField showAll="0"/>
  </pivotFields>
  <rowFields count="1">
    <field x="19"/>
  </rowFields>
  <rowItems count="12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t="grand">
      <x/>
    </i>
  </rowItems>
  <colItems count="1">
    <i/>
  </colItems>
  <dataFields count="1">
    <dataField name="Sum of  TOTAL INVOICE VALUE(DOMESTIC+EXPORT) " fld="33" baseField="1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4F02220-8DD0-4559-9D60-DC860A96C656}" name="PivotTable2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Customer name">
  <location ref="A178:B298" firstHeaderRow="1" firstDataRow="1" firstDataCol="1"/>
  <pivotFields count="48">
    <pivotField showAll="0"/>
    <pivotField showAll="0"/>
    <pivotField showAll="0">
      <items count="13">
        <item x="7"/>
        <item x="3"/>
        <item x="0"/>
        <item x="9"/>
        <item x="8"/>
        <item x="10"/>
        <item x="5"/>
        <item x="4"/>
        <item x="11"/>
        <item x="6"/>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20">
        <item x="86"/>
        <item x="89"/>
        <item x="102"/>
        <item x="43"/>
        <item x="44"/>
        <item x="62"/>
        <item x="19"/>
        <item x="110"/>
        <item x="45"/>
        <item x="63"/>
        <item x="37"/>
        <item x="92"/>
        <item x="14"/>
        <item x="12"/>
        <item x="55"/>
        <item x="33"/>
        <item x="1"/>
        <item x="21"/>
        <item x="16"/>
        <item x="116"/>
        <item x="32"/>
        <item x="4"/>
        <item x="8"/>
        <item x="66"/>
        <item x="7"/>
        <item x="61"/>
        <item x="58"/>
        <item x="3"/>
        <item x="2"/>
        <item x="38"/>
        <item x="36"/>
        <item x="107"/>
        <item x="5"/>
        <item x="48"/>
        <item x="57"/>
        <item x="60"/>
        <item x="90"/>
        <item x="41"/>
        <item x="79"/>
        <item x="112"/>
        <item x="81"/>
        <item x="70"/>
        <item x="52"/>
        <item x="80"/>
        <item x="104"/>
        <item x="77"/>
        <item x="59"/>
        <item x="24"/>
        <item x="50"/>
        <item x="82"/>
        <item x="106"/>
        <item x="95"/>
        <item x="78"/>
        <item x="42"/>
        <item x="9"/>
        <item x="65"/>
        <item x="118"/>
        <item x="22"/>
        <item x="100"/>
        <item x="98"/>
        <item x="103"/>
        <item x="29"/>
        <item x="10"/>
        <item x="88"/>
        <item x="54"/>
        <item x="97"/>
        <item x="47"/>
        <item x="73"/>
        <item x="18"/>
        <item x="76"/>
        <item x="69"/>
        <item x="72"/>
        <item x="26"/>
        <item x="67"/>
        <item x="108"/>
        <item x="85"/>
        <item x="64"/>
        <item x="13"/>
        <item x="115"/>
        <item x="56"/>
        <item x="114"/>
        <item x="99"/>
        <item x="49"/>
        <item x="31"/>
        <item x="6"/>
        <item x="101"/>
        <item x="53"/>
        <item x="30"/>
        <item x="20"/>
        <item x="40"/>
        <item x="68"/>
        <item x="105"/>
        <item x="23"/>
        <item x="109"/>
        <item x="84"/>
        <item x="96"/>
        <item x="87"/>
        <item x="71"/>
        <item x="46"/>
        <item x="27"/>
        <item x="91"/>
        <item x="28"/>
        <item x="17"/>
        <item x="35"/>
        <item x="93"/>
        <item x="75"/>
        <item x="11"/>
        <item x="39"/>
        <item x="94"/>
        <item x="51"/>
        <item x="15"/>
        <item x="83"/>
        <item x="74"/>
        <item x="111"/>
        <item x="34"/>
        <item x="113"/>
        <item x="0"/>
        <item x="25"/>
        <item x="11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numFmtId="165" showAll="0"/>
    <pivotField showAll="0"/>
    <pivotField numFmtId="165" showAll="0"/>
    <pivotField showAll="0">
      <items count="9">
        <item x="6"/>
        <item x="5"/>
        <item x="0"/>
        <item x="3"/>
        <item x="1"/>
        <item x="2"/>
        <item x="7"/>
        <item x="4"/>
        <item t="default"/>
      </items>
    </pivotField>
    <pivotField showAll="0"/>
    <pivotField numFmtId="165" showAll="0"/>
    <pivotField showAll="0"/>
    <pivotField showAll="0"/>
    <pivotField showAll="0"/>
    <pivotField showAll="0"/>
    <pivotField showAll="0"/>
    <pivotField showAll="0"/>
    <pivotField showAll="0"/>
    <pivotField showAll="0"/>
  </pivotFields>
  <rowFields count="1">
    <field x="19"/>
  </rowFields>
  <rowItems count="12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t="grand">
      <x/>
    </i>
  </rowItems>
  <colItems count="1">
    <i/>
  </colItems>
  <dataFields count="1">
    <dataField name="Sum of  TOTAL INVOICE VALUE(DOMESTIC+EXPORT) " fld="33" baseField="19" baseItem="0"/>
  </dataField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9" count="1" selected="0">
            <x v="3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_STATUS" xr10:uid="{25F40A3D-F9E6-4D93-8C52-D21E855B058C}" sourceName="PO STATUS">
  <pivotTables>
    <pivotTable tabId="16" name="PivotTable21"/>
    <pivotTable tabId="16" name="PivotTable22"/>
    <pivotTable tabId="16" name="PivotTable24"/>
    <pivotTable tabId="16" name="PivotTable25"/>
    <pivotTable tabId="16" name="PivotTable27"/>
    <pivotTable tabId="16" name="PivotTable28"/>
  </pivotTables>
  <data>
    <tabular pivotCacheId="2063289854">
      <items count="8">
        <i x="6" s="1"/>
        <i x="5" s="1"/>
        <i x="0" s="1"/>
        <i x="3" s="1"/>
        <i x="1" s="1"/>
        <i x="2" s="1"/>
        <i x="7"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 xr10:uid="{1E5C7AE2-496B-4245-8A83-164E2A668596}" sourceName="INDUSTRY">
  <pivotTables>
    <pivotTable tabId="16" name="PivotTable21"/>
  </pivotTables>
  <data>
    <tabular pivotCacheId="2063289854">
      <items count="10">
        <i x="7" s="1"/>
        <i x="1" s="1"/>
        <i x="8" s="1"/>
        <i x="3" s="1"/>
        <i x="5" s="1"/>
        <i x="0" s="1"/>
        <i x="2" s="1"/>
        <i x="4" s="1"/>
        <i x="6" s="1"/>
        <i x="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___LOCATION" xr10:uid="{BD6C7B3B-51A7-4C34-8BA6-F68D280224D2}" sourceName="CUSTOMER NAME / LOCATION ">
  <pivotTables>
    <pivotTable tabId="16" name="PivotTable21"/>
  </pivotTables>
  <data>
    <tabular pivotCacheId="2063289854">
      <items count="119">
        <i x="86" s="1"/>
        <i x="89" s="1"/>
        <i x="102" s="1"/>
        <i x="43" s="1"/>
        <i x="44" s="1"/>
        <i x="62" s="1"/>
        <i x="19" s="1"/>
        <i x="110" s="1"/>
        <i x="45" s="1"/>
        <i x="63" s="1"/>
        <i x="37" s="1"/>
        <i x="92" s="1"/>
        <i x="14" s="1"/>
        <i x="12" s="1"/>
        <i x="55" s="1"/>
        <i x="33" s="1"/>
        <i x="1" s="1"/>
        <i x="21" s="1"/>
        <i x="16" s="1"/>
        <i x="116" s="1"/>
        <i x="32" s="1"/>
        <i x="4" s="1"/>
        <i x="8" s="1"/>
        <i x="66" s="1"/>
        <i x="7" s="1"/>
        <i x="61" s="1"/>
        <i x="58" s="1"/>
        <i x="3" s="1"/>
        <i x="2" s="1"/>
        <i x="38" s="1"/>
        <i x="36" s="1"/>
        <i x="107" s="1"/>
        <i x="5" s="1"/>
        <i x="48" s="1"/>
        <i x="57" s="1"/>
        <i x="60" s="1"/>
        <i x="90" s="1"/>
        <i x="41" s="1"/>
        <i x="79" s="1"/>
        <i x="112" s="1"/>
        <i x="81" s="1"/>
        <i x="70" s="1"/>
        <i x="52" s="1"/>
        <i x="80" s="1"/>
        <i x="104" s="1"/>
        <i x="77" s="1"/>
        <i x="59" s="1"/>
        <i x="24" s="1"/>
        <i x="50" s="1"/>
        <i x="82" s="1"/>
        <i x="106" s="1"/>
        <i x="95" s="1"/>
        <i x="78" s="1"/>
        <i x="42" s="1"/>
        <i x="9" s="1"/>
        <i x="65" s="1"/>
        <i x="118" s="1"/>
        <i x="22" s="1"/>
        <i x="100" s="1"/>
        <i x="98" s="1"/>
        <i x="103" s="1"/>
        <i x="29" s="1"/>
        <i x="10" s="1"/>
        <i x="88" s="1"/>
        <i x="54" s="1"/>
        <i x="97" s="1"/>
        <i x="47" s="1"/>
        <i x="73" s="1"/>
        <i x="18" s="1"/>
        <i x="76" s="1"/>
        <i x="69" s="1"/>
        <i x="72" s="1"/>
        <i x="26" s="1"/>
        <i x="67" s="1"/>
        <i x="108" s="1"/>
        <i x="85" s="1"/>
        <i x="64" s="1"/>
        <i x="13" s="1"/>
        <i x="115" s="1"/>
        <i x="56" s="1"/>
        <i x="114" s="1"/>
        <i x="99" s="1"/>
        <i x="49" s="1"/>
        <i x="31" s="1"/>
        <i x="6" s="1"/>
        <i x="101" s="1"/>
        <i x="53" s="1"/>
        <i x="30" s="1"/>
        <i x="20" s="1"/>
        <i x="40" s="1"/>
        <i x="68" s="1"/>
        <i x="105" s="1"/>
        <i x="23" s="1"/>
        <i x="109" s="1"/>
        <i x="84" s="1"/>
        <i x="96" s="1"/>
        <i x="87" s="1"/>
        <i x="71" s="1"/>
        <i x="46" s="1"/>
        <i x="27" s="1"/>
        <i x="91" s="1"/>
        <i x="28" s="1"/>
        <i x="17" s="1"/>
        <i x="35" s="1"/>
        <i x="93" s="1"/>
        <i x="75" s="1"/>
        <i x="11" s="1"/>
        <i x="39" s="1"/>
        <i x="94" s="1"/>
        <i x="51" s="1"/>
        <i x="15" s="1"/>
        <i x="83" s="1"/>
        <i x="74" s="1"/>
        <i x="111" s="1"/>
        <i x="34" s="1"/>
        <i x="113" s="1"/>
        <i x="0" s="1"/>
        <i x="25" s="1"/>
        <i x="117"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D9F1E79A-A43B-4952-AC27-E5D219E4028C}" sourceName="COUNTRY">
  <pivotTables>
    <pivotTable tabId="16" name="PivotTable21"/>
    <pivotTable tabId="16" name="PivotTable22"/>
    <pivotTable tabId="16" name="PivotTable24"/>
    <pivotTable tabId="16" name="PivotTable25"/>
    <pivotTable tabId="16" name="PivotTable27"/>
    <pivotTable tabId="16" name="PivotTable28"/>
  </pivotTables>
  <data>
    <tabular pivotCacheId="2063289854">
      <items count="12">
        <i x="7" s="1"/>
        <i x="3" s="1"/>
        <i x="0" s="1"/>
        <i x="9" s="1"/>
        <i x="8" s="1"/>
        <i x="10" s="1"/>
        <i x="5" s="1"/>
        <i x="4" s="1"/>
        <i x="11" s="1"/>
        <i x="6"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 STATUS" xr10:uid="{BC1C7491-42BC-4565-8F7A-C71BF1E71CE2}" cache="Slicer_PO_STATUS" caption="PO STATUS" rowHeight="257175"/>
  <slicer name="INDUSTRY" xr10:uid="{2EF7F439-6871-49BE-A2FE-4DBEE199D354}" cache="Slicer_INDUSTRY" caption="INDUSTRY" rowHeight="257175"/>
  <slicer name="CUSTOMER NAME / LOCATION " xr10:uid="{EAA12DD0-D62E-40C4-B9E7-CC3D3297644C}" cache="Slicer_CUSTOMER_NAME___LOCATION" caption="CUSTOMER NAME / LOCATION " rowHeight="257175"/>
  <slicer name="COUNTRY" xr10:uid="{7EF6A1AE-8379-498C-BC3D-82E87C1D095D}" cache="Slicer_COUNTRY" caption="COUNTRY"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B99A69B-DA31-4A11-B117-0899505E97C9}" name="EMS_Data" displayName="EMS_Data" ref="A1:AV1388" totalsRowShown="0" headerRowDxfId="380" dataDxfId="379">
  <tableColumns count="48">
    <tableColumn id="1" xr3:uid="{6CD96240-DEF4-4412-8975-47DD33E65E82}" name="CUSTOMER PO#" dataDxfId="378"/>
    <tableColumn id="2" xr3:uid="{9AA019BE-1DB1-420C-8FD6-5E8B5CD791DB}" name="Customer PO Date" dataDxfId="377"/>
    <tableColumn id="3" xr3:uid="{873DC3B6-3DB7-4F73-885A-2DB5DD2C9294}" name="COUNTRY" dataDxfId="376"/>
    <tableColumn id="4" xr3:uid="{8FD47DCB-9791-48E7-9F3C-358571527154}" name="PO DELIVERY DATE (PO MENTIONED)" dataDxfId="375"/>
    <tableColumn id="5" xr3:uid="{33FA6424-5289-4C1F-9439-4B7FAAED7E25}" name="PO DELIVERY DATE (QUOTATION DATE)" dataDxfId="374"/>
    <tableColumn id="6" xr3:uid="{CDEB4325-5643-4B7D-B757-3886EB7781F2}" name="PO-OTD DAYS" dataDxfId="373"/>
    <tableColumn id="7" xr3:uid="{44A85DFE-B9E6-4EEB-BF6E-A290E96E124E}" name="BU-UNIT" dataDxfId="372"/>
    <tableColumn id="8" xr3:uid="{7CDDB53F-445D-401D-B896-5AD255E1CC21}" name="DELIVERY MONTH-YEAR" dataDxfId="371"/>
    <tableColumn id="9" xr3:uid="{7B624119-1A4B-44DC-8746-A56338048027}" name="DELIVERY YEAR" dataDxfId="370"/>
    <tableColumn id="10" xr3:uid="{95EAFFD1-4D74-48AB-A6A4-BCBDB0F81D3F}" name="LT (WEEKS)" dataDxfId="369"/>
    <tableColumn id="11" xr3:uid="{FD788368-7307-4508-9643-34E12648BDE8}" name="SOW" dataDxfId="368"/>
    <tableColumn id="12" xr3:uid="{D6B9D394-FD67-4BD9-81B8-130E2173B38C}" name="ORDER TYPE (NEW/REPEAT)" dataDxfId="367"/>
    <tableColumn id="13" xr3:uid="{3622B3B4-04C7-4DE7-9146-DC03268E9A40}" name="PID" dataDxfId="366"/>
    <tableColumn id="14" xr3:uid="{725D81E8-A896-4F20-AF83-E8F18D43173D}" name="MSA (YES - 1 / NO - 0)" dataDxfId="365"/>
    <tableColumn id="15" xr3:uid="{0D6D0DE2-E608-4D20-A96F-A65D842F36DA}" name="Mode Of Delivery - ( Normal - 3 ( 8~10 D)_x000a_Fast - 2  ( 5~6 D)_x000a_Super Fast - 1 ( 3 ~4 D ) " dataDxfId="364"/>
    <tableColumn id="16" xr3:uid="{9E55479C-26BD-4044-A060-A7FF32447AD4}" name="FG ID" dataDxfId="363"/>
    <tableColumn id="17" xr3:uid="{50AE2201-72D3-4E40-ADFF-DB3CA9187981}" name="SO NUMBER" dataDxfId="362"/>
    <tableColumn id="18" xr3:uid="{DAB273E7-E6EF-4B5B-973B-AFFF6434C975}" name="TRANSIT TYPE (D/E)" dataDxfId="361"/>
    <tableColumn id="19" xr3:uid="{2135495A-1F24-447C-A5D4-9F08A5C3B7E3}" name="GROUP NAME" dataDxfId="360"/>
    <tableColumn id="20" xr3:uid="{AA288560-80E3-4CEB-AE5F-F88805CD86D5}" name="CUSTOMER NAME / LOCATION " dataDxfId="359"/>
    <tableColumn id="21" xr3:uid="{42584848-1BB3-42AE-9CFD-8FE89A07587F}" name="INDUSTRY" dataDxfId="358"/>
    <tableColumn id="22" xr3:uid="{1F6B94CB-388A-4B1D-8ABA-028DB5491CE0}" name="PROJECT NAME" dataDxfId="357"/>
    <tableColumn id="23" xr3:uid="{33BD3A7E-C262-41D6-93DF-91E4699B2678}" name="WORKORDER QTY" dataDxfId="356"/>
    <tableColumn id="24" xr3:uid="{435088CF-D054-4AD7-94F3-42A81FDC24D3}" name="DELIVERY QTY" dataDxfId="355"/>
    <tableColumn id="25" xr3:uid="{5322836E-5824-4D6A-A983-32CEC4E99569}" name="PENDING QTY" dataDxfId="354"/>
    <tableColumn id="26" xr3:uid="{0C725FB2-35A0-4A5A-AEEE-023444F9192A}" name="Order Split  Pending Qty" dataDxfId="353"/>
    <tableColumn id="27" xr3:uid="{5ED707DD-2BA1-4247-9B34-D3B1C08F3F8B}" name=" UNIT PRICE (DOMESTIC) " dataDxfId="352"/>
    <tableColumn id="28" xr3:uid="{CB07D8C1-FDBC-452B-847D-772213B3C8B3}" name=" UNIT PRICE (EXPORT) " dataDxfId="351"/>
    <tableColumn id="29" xr3:uid="{B9E77E0F-CFCB-4A3E-BA3F-50255EBED525}" name=" INVOICE MONTH " dataDxfId="350"/>
    <tableColumn id="30" xr3:uid="{F8BF151D-EF5A-4393-88FB-D5DACA81F445}" name="INVOICE DATE" dataDxfId="349"/>
    <tableColumn id="31" xr3:uid="{A5C39E3E-86F5-426A-B66B-5E5B99AD2986}" name=" INVOICE NUMBER # " dataDxfId="348"/>
    <tableColumn id="32" xr3:uid="{255188DF-A3F3-460A-91BF-9370442FF1DE}" name=" INVOICE VALUE(DOMESTIC) " dataDxfId="347"/>
    <tableColumn id="33" xr3:uid="{3624C8DC-5827-43BC-B498-9E6E37CC4E8B}" name=" INVOICE VALUE(EXPORT) " dataDxfId="346"/>
    <tableColumn id="34" xr3:uid="{CCFEB9D9-AE16-4B86-96CE-9310887D638F}" name=" TOTAL INVOICE VALUE BOTH" dataDxfId="345"/>
    <tableColumn id="35" xr3:uid="{8E65B8D6-0A25-47AA-9FCA-073E003222B3}" name=" PENDING PO VALUE (Domestic) " dataDxfId="344"/>
    <tableColumn id="36" xr3:uid="{1408CC63-9615-470B-BEA4-918075EDE5ED}" name=" PENDING PO VALUE (EXPORT) " dataDxfId="343"/>
    <tableColumn id="37" xr3:uid="{9762197E-1C87-41C5-87A0-789601EA5678}" name=" GRAND TOTAL - OPEN VALUE IN INR " dataDxfId="342"/>
    <tableColumn id="38" xr3:uid="{3EB6648B-8D8B-4EE0-82D8-3FC019B82E70}" name="PO STATUS" dataDxfId="341"/>
    <tableColumn id="39" xr3:uid="{35147A78-914D-42FE-877F-4AA250155E38}" name="REMARKS" dataDxfId="340"/>
    <tableColumn id="40" xr3:uid="{15FE8F35-903F-400A-823A-BFE7137138CD}" name="Total Value" dataDxfId="339"/>
    <tableColumn id="41" xr3:uid="{C8940824-C2E8-4208-A992-064B25ECD715}" name="LINE NAME" dataDxfId="338"/>
    <tableColumn id="42" xr3:uid="{EBFBA953-FCBF-4EA7-A8C6-CBD1552EFB48}" name="SMT" dataDxfId="337"/>
    <tableColumn id="43" xr3:uid="{A6BFF5CD-5EF9-4D8D-93EB-A22C57050457}" name="DEPANELING / ROUTING MACHINE" dataDxfId="336"/>
    <tableColumn id="44" xr3:uid="{71547523-74C2-496C-A281-1E029AD82AA2}" name="SELECTIVE SOLDERING MACHINE" dataDxfId="335"/>
    <tableColumn id="45" xr3:uid="{33308C02-E19F-4D49-A11C-93199ABC3D4E}" name="FPT MACHINE" dataDxfId="334"/>
    <tableColumn id="46" xr3:uid="{4B3F0E67-47CC-47EE-916D-873E816CAAC7}" name="ESS MACHINE" dataDxfId="333"/>
    <tableColumn id="47" xr3:uid="{283E1651-2327-4BF9-946D-B14DA9C94DD6}" name="PCBA - CLAENING MACHINE" dataDxfId="332"/>
    <tableColumn id="48" xr3:uid="{8E15B380-49CB-4E76-9166-4B6FB88833BD}" name="CONFORMAL COATING MACHINE" dataDxfId="33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13E7336-5E98-4869-888A-59E29C26DC53}" name="EMS_CAL" displayName="EMS_CAL" ref="A1:AN1388" totalsRowShown="0" headerRowDxfId="330" dataDxfId="329">
  <tableColumns count="40">
    <tableColumn id="1" xr3:uid="{59CA6A1D-9036-459E-B0C3-DE0A7A2E3474}" name="CUSTOMER PO#" dataDxfId="328"/>
    <tableColumn id="2" xr3:uid="{0E8E9144-7E19-417D-AD1A-493BE100851F}" name="Customer PO Date" dataDxfId="327"/>
    <tableColumn id="3" xr3:uid="{CC9230B3-67A8-4147-AC5D-A6F133BC89E7}" name="COUNTRY" dataDxfId="326"/>
    <tableColumn id="4" xr3:uid="{A87EB7F8-C61C-455E-BE43-219C59CE3D27}" name="PO DELIVERY DATE (PO MENTIONED)" dataDxfId="325"/>
    <tableColumn id="5" xr3:uid="{67BECA2C-22B8-482F-A63F-0B99CFCD80C9}" name="PO DELIVERY DATE (QUOTATION DATE)" dataDxfId="324"/>
    <tableColumn id="6" xr3:uid="{71280C07-FBE7-449E-95DA-0142D585A7EB}" name="PO-OTD DAYS" dataDxfId="323"/>
    <tableColumn id="7" xr3:uid="{FAAC738E-C125-4C3B-A791-67947B196F61}" name="BU-UNIT" dataDxfId="322"/>
    <tableColumn id="8" xr3:uid="{F4D2DBCF-C463-46DA-99C3-C96AF172F1B9}" name="DELIVERY MONTH-YEAR" dataDxfId="321"/>
    <tableColumn id="9" xr3:uid="{F2D1145C-9836-43CF-8316-F5EF7A2EE7C6}" name="DELIVERY YEAR" dataDxfId="320"/>
    <tableColumn id="10" xr3:uid="{FE37E32C-B571-4938-8C8A-66711F2556D6}" name="LT (WEEKS)" dataDxfId="319"/>
    <tableColumn id="11" xr3:uid="{5E5C1794-2F47-42E1-A093-F452D1586E7A}" name="SOW" dataDxfId="318"/>
    <tableColumn id="12" xr3:uid="{DBF7DD39-7052-4EEA-8657-72AA7933D3E7}" name="ORDER TYPE (NEW/REPEAT)" dataDxfId="317"/>
    <tableColumn id="13" xr3:uid="{8E84E424-F7A6-4BFF-99C8-7321B4A7689B}" name="PID" dataDxfId="316"/>
    <tableColumn id="14" xr3:uid="{19DDCFE8-7162-4D09-9654-94E4BBDA276E}" name="MSA (YES - 1 / NO - 0)" dataDxfId="315"/>
    <tableColumn id="15" xr3:uid="{01EFA7CE-B001-4C61-B9B9-8F7D0E641F07}" name="Mode Of Delivery - ( Normal - 3 ( 8~10 D)_x000a_Fast - 2  ( 5~6 D)_x000a_Super Fast - 1 ( 3 ~4 D ) " dataDxfId="314"/>
    <tableColumn id="16" xr3:uid="{6F5B1E76-4618-4B22-AA40-258FCA9917B4}" name="FG ID" dataDxfId="313"/>
    <tableColumn id="17" xr3:uid="{1D2D2D95-3D88-4729-BF58-739C0C87A093}" name="SO NUMBER" dataDxfId="312"/>
    <tableColumn id="18" xr3:uid="{58BA06ED-14B8-4F9B-B2B6-36089DF6FB23}" name="TRANSIT TYPE (D/E)" dataDxfId="311"/>
    <tableColumn id="19" xr3:uid="{EB2645CC-F079-47FC-A1CE-B1AB810CDF5C}" name="GROUP NAME" dataDxfId="310"/>
    <tableColumn id="20" xr3:uid="{B9E4E97D-0714-44D9-A985-83CF29CEA760}" name="CUSTOMER NAME / LOCATION " dataDxfId="309"/>
    <tableColumn id="21" xr3:uid="{05525040-CEC1-4B22-A541-95E73C818741}" name="INDUSTRY" dataDxfId="308"/>
    <tableColumn id="22" xr3:uid="{851C52EE-053E-4918-B8FC-EB573FAE352B}" name="PROJECT NAME" dataDxfId="307"/>
    <tableColumn id="23" xr3:uid="{46C88320-6E59-4594-B3F4-785B688A2FBF}" name="WORKORDER QTY" dataDxfId="306"/>
    <tableColumn id="24" xr3:uid="{8D4ED22F-AEE4-4CCC-B254-32067FEEB3BB}" name="DELIVERY QTY" dataDxfId="305"/>
    <tableColumn id="25" xr3:uid="{F04C4E4B-9A78-4874-BC0E-A2118825CE2F}" name="PENDING QTY" dataDxfId="304"/>
    <tableColumn id="26" xr3:uid="{F15666F1-E026-4110-BE4B-F695647A4B82}" name="Order Split  Pending Qty" dataDxfId="303"/>
    <tableColumn id="27" xr3:uid="{483DC1A2-B419-4E1D-AA61-60129568416C}" name=" UNIT PRICE (DOMESTIC) " dataDxfId="302"/>
    <tableColumn id="28" xr3:uid="{35AB226F-044C-4EF0-9ABB-62D02ECA9444}" name=" UNIT PRICE (EXPORT) " dataDxfId="301"/>
    <tableColumn id="29" xr3:uid="{B4A706F9-D19E-45AC-97EA-94938A8FF403}" name=" INVOICE MONTH " dataDxfId="300"/>
    <tableColumn id="30" xr3:uid="{F58F638C-0B96-40F9-B423-FF3C382200A5}" name="INVOICE DATE" dataDxfId="299"/>
    <tableColumn id="31" xr3:uid="{99DE8AF0-BB7B-4CDF-B886-83167B2CD1FE}" name=" INVOICE NUMBER # " dataDxfId="298"/>
    <tableColumn id="32" xr3:uid="{D1AE52DA-A49C-4506-A1DC-2DE090CC4D1A}" name=" INVOICE VALUE(DOMESTIC) " dataDxfId="297"/>
    <tableColumn id="33" xr3:uid="{5C07ED7B-B1C9-4932-A8AB-6375F98B121F}" name=" INVOICE VALUE(EXPORT) " dataDxfId="296"/>
    <tableColumn id="34" xr3:uid="{5F5E73C3-0018-463C-BBE1-848CDD3F9783}" name=" TOTAL INVOICE VALUE(DOMESTIC+EXPORT) " dataDxfId="295"/>
    <tableColumn id="35" xr3:uid="{11A81C82-71AE-41B7-AECF-9ABF61D5B28F}" name=" PENDING PO VALUE (Domestic) " dataDxfId="294"/>
    <tableColumn id="36" xr3:uid="{B42A1C3C-4CB0-471C-B5BA-F89EA4E9EE57}" name=" PENDING PO VALUE (EXPORT) " dataDxfId="293"/>
    <tableColumn id="37" xr3:uid="{62AA9967-AB62-4A9D-962A-13D73F10BD3A}" name=" GRAND TOTAL - OPEN VALUE IN INR " dataDxfId="292">
      <calculatedColumnFormula>SUM(AI2:AJ2)</calculatedColumnFormula>
    </tableColumn>
    <tableColumn id="38" xr3:uid="{EBE894FA-6EE5-4F95-A6B5-78D929E6396F}" name="PO STATUS" dataDxfId="291"/>
    <tableColumn id="39" xr3:uid="{D9945618-5012-4111-9DA2-7EDF58916CE0}" name="REMARKS" dataDxfId="290"/>
    <tableColumn id="40" xr3:uid="{4F3F853F-F6CB-40E6-812E-AA286A1C4B8B}" name="Total Value" dataDxfId="28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39DD482-AFEA-4C1F-973F-A125529AC238}" name="Table3" displayName="Table3" ref="AO1:AR1388" totalsRowShown="0" headerRowDxfId="286" dataDxfId="288" headerRowBorderDxfId="287">
  <tableColumns count="4">
    <tableColumn id="1" xr3:uid="{9764F3AF-5B72-474D-94A7-8B738AF93901}" name="Delivery Achievement %" dataDxfId="285">
      <calculatedColumnFormula>IF(W2=0,0,X2/W2)</calculatedColumnFormula>
    </tableColumn>
    <tableColumn id="2" xr3:uid="{4B4A9842-511D-4242-96A7-AA738B9C477A}" name="Pending %" dataDxfId="284">
      <calculatedColumnFormula>IF(W2=0,0,Y2/W2)</calculatedColumnFormula>
    </tableColumn>
    <tableColumn id="3" xr3:uid="{B1D51874-3A07-4451-9F7C-BDB406F3B8C2}" name="Order Age" dataDxfId="283">
      <calculatedColumnFormula>TODAY()-B2</calculatedColumnFormula>
    </tableColumn>
    <tableColumn id="4" xr3:uid="{E429FCCE-10F4-4314-A13E-A4A767B5FD6C}" name="OTD Status" dataDxfId="282">
      <calculatedColumnFormula>IF(AD2&lt;=D2,"On Time","Delayed")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hyperlink" Target="../../Thenmozhi.T/Downloads/4500064023-ZETTAONE.pdf" TargetMode="External"/><Relationship Id="rId5" Type="http://schemas.microsoft.com/office/2019/04/relationships/namedSheetView" Target="../namedSheetViews/namedSheetView1.xml"/><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hyperlink" Target="../../Thenmozhi.T/Downloads/4500064023-ZETTAONE.pdf" TargetMode="External"/><Relationship Id="rId5" Type="http://schemas.openxmlformats.org/officeDocument/2006/relationships/comments" Target="../comments2.xml"/><Relationship Id="rId4" Type="http://schemas.openxmlformats.org/officeDocument/2006/relationships/table" Target="../tables/table3.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6EA2F-29A1-491F-95F8-E9F9F0926193}">
  <sheetPr codeName="Sheet8"/>
  <dimension ref="A1:C53"/>
  <sheetViews>
    <sheetView topLeftCell="A37" workbookViewId="0">
      <selection activeCell="B53" sqref="B53"/>
    </sheetView>
  </sheetViews>
  <sheetFormatPr defaultRowHeight="15" x14ac:dyDescent="0.25"/>
  <cols>
    <col min="1" max="1" width="12.85546875" customWidth="1"/>
    <col min="2" max="2" width="18.85546875" customWidth="1"/>
    <col min="3" max="3" width="12.140625" customWidth="1"/>
  </cols>
  <sheetData>
    <row r="1" spans="1:3" x14ac:dyDescent="0.25">
      <c r="A1" s="2">
        <v>45753</v>
      </c>
      <c r="B1" t="str">
        <f t="shared" ref="B1:B9" si="0">TEXT(A1,"dddd-mmm-yy")</f>
        <v>Sunday-Apr-25</v>
      </c>
      <c r="C1" t="str">
        <f t="shared" ref="C1:C9" si="1">TEXT(A1,"dddd")</f>
        <v>Sunday</v>
      </c>
    </row>
    <row r="2" spans="1:3" x14ac:dyDescent="0.25">
      <c r="A2" s="2">
        <v>45760</v>
      </c>
      <c r="B2" t="str">
        <f t="shared" si="0"/>
        <v>Sunday-Apr-25</v>
      </c>
      <c r="C2" t="str">
        <f t="shared" si="1"/>
        <v>Sunday</v>
      </c>
    </row>
    <row r="3" spans="1:3" x14ac:dyDescent="0.25">
      <c r="A3" s="2">
        <v>45767</v>
      </c>
      <c r="B3" t="str">
        <f t="shared" si="0"/>
        <v>Sunday-Apr-25</v>
      </c>
      <c r="C3" t="str">
        <f t="shared" si="1"/>
        <v>Sunday</v>
      </c>
    </row>
    <row r="4" spans="1:3" x14ac:dyDescent="0.25">
      <c r="A4" s="2">
        <v>45774</v>
      </c>
      <c r="B4" t="str">
        <f t="shared" si="0"/>
        <v>Sunday-Apr-25</v>
      </c>
      <c r="C4" t="str">
        <f t="shared" si="1"/>
        <v>Sunday</v>
      </c>
    </row>
    <row r="5" spans="1:3" x14ac:dyDescent="0.25">
      <c r="A5" s="2">
        <v>45781</v>
      </c>
      <c r="B5" t="str">
        <f t="shared" si="0"/>
        <v>Sunday-May-25</v>
      </c>
      <c r="C5" t="str">
        <f t="shared" si="1"/>
        <v>Sunday</v>
      </c>
    </row>
    <row r="6" spans="1:3" x14ac:dyDescent="0.25">
      <c r="A6" s="2">
        <v>45788</v>
      </c>
      <c r="B6" t="str">
        <f t="shared" si="0"/>
        <v>Sunday-May-25</v>
      </c>
      <c r="C6" t="str">
        <f t="shared" si="1"/>
        <v>Sunday</v>
      </c>
    </row>
    <row r="7" spans="1:3" x14ac:dyDescent="0.25">
      <c r="A7" s="2">
        <v>45795</v>
      </c>
      <c r="B7" t="str">
        <f t="shared" si="0"/>
        <v>Sunday-May-25</v>
      </c>
      <c r="C7" t="str">
        <f t="shared" si="1"/>
        <v>Sunday</v>
      </c>
    </row>
    <row r="8" spans="1:3" x14ac:dyDescent="0.25">
      <c r="A8" s="2">
        <v>45802</v>
      </c>
      <c r="B8" t="str">
        <f t="shared" si="0"/>
        <v>Sunday-May-25</v>
      </c>
      <c r="C8" t="str">
        <f t="shared" si="1"/>
        <v>Sunday</v>
      </c>
    </row>
    <row r="9" spans="1:3" x14ac:dyDescent="0.25">
      <c r="A9" s="2">
        <v>45809</v>
      </c>
      <c r="B9" t="str">
        <f t="shared" si="0"/>
        <v>Sunday-Jun-25</v>
      </c>
      <c r="C9" t="str">
        <f t="shared" si="1"/>
        <v>Sunday</v>
      </c>
    </row>
    <row r="10" spans="1:3" x14ac:dyDescent="0.25">
      <c r="A10" s="2">
        <v>45816</v>
      </c>
      <c r="B10" t="str">
        <f t="shared" ref="B10:B18" si="2">TEXT(A10,"dddd-mmm-yy")</f>
        <v>Sunday-Jun-25</v>
      </c>
      <c r="C10" t="str">
        <f t="shared" ref="C10:C18" si="3">TEXT(A10,"dddd")</f>
        <v>Sunday</v>
      </c>
    </row>
    <row r="11" spans="1:3" x14ac:dyDescent="0.25">
      <c r="A11" s="2">
        <v>45823</v>
      </c>
      <c r="B11" t="str">
        <f t="shared" si="2"/>
        <v>Sunday-Jun-25</v>
      </c>
      <c r="C11" t="str">
        <f t="shared" si="3"/>
        <v>Sunday</v>
      </c>
    </row>
    <row r="12" spans="1:3" x14ac:dyDescent="0.25">
      <c r="A12" s="2">
        <v>45830</v>
      </c>
      <c r="B12" t="str">
        <f t="shared" si="2"/>
        <v>Sunday-Jun-25</v>
      </c>
      <c r="C12" t="str">
        <f t="shared" si="3"/>
        <v>Sunday</v>
      </c>
    </row>
    <row r="13" spans="1:3" x14ac:dyDescent="0.25">
      <c r="A13" s="2">
        <v>45837</v>
      </c>
      <c r="B13" t="str">
        <f t="shared" si="2"/>
        <v>Sunday-Jun-25</v>
      </c>
      <c r="C13" t="str">
        <f t="shared" si="3"/>
        <v>Sunday</v>
      </c>
    </row>
    <row r="14" spans="1:3" x14ac:dyDescent="0.25">
      <c r="A14" s="2">
        <v>45844</v>
      </c>
      <c r="B14" t="str">
        <f t="shared" si="2"/>
        <v>Sunday-Jul-25</v>
      </c>
      <c r="C14" t="str">
        <f t="shared" si="3"/>
        <v>Sunday</v>
      </c>
    </row>
    <row r="15" spans="1:3" x14ac:dyDescent="0.25">
      <c r="A15" s="2">
        <v>45851</v>
      </c>
      <c r="B15" t="str">
        <f t="shared" si="2"/>
        <v>Sunday-Jul-25</v>
      </c>
      <c r="C15" t="str">
        <f t="shared" si="3"/>
        <v>Sunday</v>
      </c>
    </row>
    <row r="16" spans="1:3" x14ac:dyDescent="0.25">
      <c r="A16" s="2">
        <v>45858</v>
      </c>
      <c r="B16" t="str">
        <f t="shared" si="2"/>
        <v>Sunday-Jul-25</v>
      </c>
      <c r="C16" t="str">
        <f t="shared" si="3"/>
        <v>Sunday</v>
      </c>
    </row>
    <row r="17" spans="1:3" x14ac:dyDescent="0.25">
      <c r="A17" s="2">
        <v>45865</v>
      </c>
      <c r="B17" t="str">
        <f t="shared" si="2"/>
        <v>Sunday-Jul-25</v>
      </c>
      <c r="C17" t="str">
        <f t="shared" si="3"/>
        <v>Sunday</v>
      </c>
    </row>
    <row r="18" spans="1:3" x14ac:dyDescent="0.25">
      <c r="A18" s="2">
        <v>45872</v>
      </c>
      <c r="B18" t="str">
        <f t="shared" si="2"/>
        <v>Sunday-Aug-25</v>
      </c>
      <c r="C18" t="str">
        <f t="shared" si="3"/>
        <v>Sunday</v>
      </c>
    </row>
    <row r="19" spans="1:3" x14ac:dyDescent="0.25">
      <c r="A19" s="2">
        <v>45879</v>
      </c>
      <c r="B19" t="str">
        <f t="shared" ref="B19:B27" si="4">TEXT(A19,"dddd-mmm-yy")</f>
        <v>Sunday-Aug-25</v>
      </c>
      <c r="C19" t="str">
        <f t="shared" ref="C19:C27" si="5">TEXT(A19,"dddd")</f>
        <v>Sunday</v>
      </c>
    </row>
    <row r="20" spans="1:3" x14ac:dyDescent="0.25">
      <c r="A20" s="2">
        <v>45886</v>
      </c>
      <c r="B20" t="str">
        <f t="shared" si="4"/>
        <v>Sunday-Aug-25</v>
      </c>
      <c r="C20" t="str">
        <f t="shared" si="5"/>
        <v>Sunday</v>
      </c>
    </row>
    <row r="21" spans="1:3" x14ac:dyDescent="0.25">
      <c r="A21" s="2">
        <v>45893</v>
      </c>
      <c r="B21" t="str">
        <f t="shared" si="4"/>
        <v>Sunday-Aug-25</v>
      </c>
      <c r="C21" t="str">
        <f t="shared" si="5"/>
        <v>Sunday</v>
      </c>
    </row>
    <row r="22" spans="1:3" x14ac:dyDescent="0.25">
      <c r="A22" s="2">
        <v>45900</v>
      </c>
      <c r="B22" t="str">
        <f t="shared" si="4"/>
        <v>Sunday-Aug-25</v>
      </c>
      <c r="C22" t="str">
        <f t="shared" si="5"/>
        <v>Sunday</v>
      </c>
    </row>
    <row r="23" spans="1:3" x14ac:dyDescent="0.25">
      <c r="A23" s="2">
        <v>45907</v>
      </c>
      <c r="B23" t="str">
        <f t="shared" si="4"/>
        <v>Sunday-Sep-25</v>
      </c>
      <c r="C23" t="str">
        <f t="shared" si="5"/>
        <v>Sunday</v>
      </c>
    </row>
    <row r="24" spans="1:3" x14ac:dyDescent="0.25">
      <c r="A24" s="2">
        <v>45914</v>
      </c>
      <c r="B24" t="str">
        <f t="shared" si="4"/>
        <v>Sunday-Sep-25</v>
      </c>
      <c r="C24" t="str">
        <f t="shared" si="5"/>
        <v>Sunday</v>
      </c>
    </row>
    <row r="25" spans="1:3" x14ac:dyDescent="0.25">
      <c r="A25" s="2">
        <v>45921</v>
      </c>
      <c r="B25" t="str">
        <f t="shared" si="4"/>
        <v>Sunday-Sep-25</v>
      </c>
      <c r="C25" t="str">
        <f t="shared" si="5"/>
        <v>Sunday</v>
      </c>
    </row>
    <row r="26" spans="1:3" x14ac:dyDescent="0.25">
      <c r="A26" s="2">
        <v>45928</v>
      </c>
      <c r="B26" t="str">
        <f t="shared" si="4"/>
        <v>Sunday-Sep-25</v>
      </c>
      <c r="C26" t="str">
        <f t="shared" si="5"/>
        <v>Sunday</v>
      </c>
    </row>
    <row r="27" spans="1:3" x14ac:dyDescent="0.25">
      <c r="A27" s="2">
        <v>45935</v>
      </c>
      <c r="B27" t="str">
        <f t="shared" si="4"/>
        <v>Sunday-Oct-25</v>
      </c>
      <c r="C27" t="str">
        <f t="shared" si="5"/>
        <v>Sunday</v>
      </c>
    </row>
    <row r="28" spans="1:3" x14ac:dyDescent="0.25">
      <c r="A28" s="2">
        <v>45942</v>
      </c>
      <c r="B28" t="str">
        <f t="shared" ref="B28:B36" si="6">TEXT(A28,"dddd-mmm-yy")</f>
        <v>Sunday-Oct-25</v>
      </c>
      <c r="C28" t="str">
        <f t="shared" ref="C28:C36" si="7">TEXT(A28,"dddd")</f>
        <v>Sunday</v>
      </c>
    </row>
    <row r="29" spans="1:3" x14ac:dyDescent="0.25">
      <c r="A29" s="2">
        <v>45949</v>
      </c>
      <c r="B29" t="str">
        <f t="shared" si="6"/>
        <v>Sunday-Oct-25</v>
      </c>
      <c r="C29" t="str">
        <f t="shared" si="7"/>
        <v>Sunday</v>
      </c>
    </row>
    <row r="30" spans="1:3" x14ac:dyDescent="0.25">
      <c r="A30" s="2">
        <v>45956</v>
      </c>
      <c r="B30" t="str">
        <f t="shared" si="6"/>
        <v>Sunday-Oct-25</v>
      </c>
      <c r="C30" t="str">
        <f t="shared" si="7"/>
        <v>Sunday</v>
      </c>
    </row>
    <row r="31" spans="1:3" x14ac:dyDescent="0.25">
      <c r="A31" s="2">
        <v>45963</v>
      </c>
      <c r="B31" t="str">
        <f t="shared" si="6"/>
        <v>Sunday-Nov-25</v>
      </c>
      <c r="C31" t="str">
        <f t="shared" si="7"/>
        <v>Sunday</v>
      </c>
    </row>
    <row r="32" spans="1:3" x14ac:dyDescent="0.25">
      <c r="A32" s="2">
        <v>45970</v>
      </c>
      <c r="B32" t="str">
        <f t="shared" si="6"/>
        <v>Sunday-Nov-25</v>
      </c>
      <c r="C32" t="str">
        <f t="shared" si="7"/>
        <v>Sunday</v>
      </c>
    </row>
    <row r="33" spans="1:3" x14ac:dyDescent="0.25">
      <c r="A33" s="2">
        <v>45977</v>
      </c>
      <c r="B33" t="str">
        <f t="shared" si="6"/>
        <v>Sunday-Nov-25</v>
      </c>
      <c r="C33" t="str">
        <f t="shared" si="7"/>
        <v>Sunday</v>
      </c>
    </row>
    <row r="34" spans="1:3" x14ac:dyDescent="0.25">
      <c r="A34" s="2">
        <v>45984</v>
      </c>
      <c r="B34" t="str">
        <f t="shared" si="6"/>
        <v>Sunday-Nov-25</v>
      </c>
      <c r="C34" t="str">
        <f t="shared" si="7"/>
        <v>Sunday</v>
      </c>
    </row>
    <row r="35" spans="1:3" x14ac:dyDescent="0.25">
      <c r="A35" s="2">
        <v>45991</v>
      </c>
      <c r="B35" t="str">
        <f t="shared" si="6"/>
        <v>Sunday-Nov-25</v>
      </c>
      <c r="C35" t="str">
        <f t="shared" si="7"/>
        <v>Sunday</v>
      </c>
    </row>
    <row r="36" spans="1:3" x14ac:dyDescent="0.25">
      <c r="A36" s="2">
        <v>45998</v>
      </c>
      <c r="B36" t="str">
        <f t="shared" si="6"/>
        <v>Sunday-Dec-25</v>
      </c>
      <c r="C36" t="str">
        <f t="shared" si="7"/>
        <v>Sunday</v>
      </c>
    </row>
    <row r="37" spans="1:3" x14ac:dyDescent="0.25">
      <c r="A37" s="2">
        <v>46005</v>
      </c>
      <c r="B37" t="str">
        <f t="shared" ref="B37:B47" si="8">TEXT(A37,"dddd-mmm-yy")</f>
        <v>Sunday-Dec-25</v>
      </c>
      <c r="C37" t="str">
        <f t="shared" ref="C37:C47" si="9">TEXT(A37,"dddd")</f>
        <v>Sunday</v>
      </c>
    </row>
    <row r="38" spans="1:3" x14ac:dyDescent="0.25">
      <c r="A38" s="2">
        <v>46012</v>
      </c>
      <c r="B38" t="str">
        <f t="shared" si="8"/>
        <v>Sunday-Dec-25</v>
      </c>
      <c r="C38" t="str">
        <f t="shared" si="9"/>
        <v>Sunday</v>
      </c>
    </row>
    <row r="39" spans="1:3" x14ac:dyDescent="0.25">
      <c r="A39" s="2">
        <v>46019</v>
      </c>
      <c r="B39" t="str">
        <f t="shared" si="8"/>
        <v>Sunday-Dec-25</v>
      </c>
      <c r="C39" t="str">
        <f t="shared" si="9"/>
        <v>Sunday</v>
      </c>
    </row>
    <row r="40" spans="1:3" x14ac:dyDescent="0.25">
      <c r="A40" s="2">
        <v>46023</v>
      </c>
      <c r="B40" t="str">
        <f t="shared" si="8"/>
        <v>Thursday-Jan-26</v>
      </c>
      <c r="C40" t="str">
        <f t="shared" si="9"/>
        <v>Thursday</v>
      </c>
    </row>
    <row r="41" spans="1:3" x14ac:dyDescent="0.25">
      <c r="A41" s="2">
        <v>46026</v>
      </c>
      <c r="B41" t="str">
        <f t="shared" si="8"/>
        <v>Sunday-Jan-26</v>
      </c>
      <c r="C41" t="str">
        <f t="shared" si="9"/>
        <v>Sunday</v>
      </c>
    </row>
    <row r="42" spans="1:3" x14ac:dyDescent="0.25">
      <c r="A42" s="2">
        <v>46033</v>
      </c>
      <c r="B42" t="str">
        <f t="shared" si="8"/>
        <v>Sunday-Jan-26</v>
      </c>
      <c r="C42" t="str">
        <f t="shared" si="9"/>
        <v>Sunday</v>
      </c>
    </row>
    <row r="43" spans="1:3" x14ac:dyDescent="0.25">
      <c r="A43" s="2">
        <v>46040</v>
      </c>
      <c r="B43" t="str">
        <f t="shared" si="8"/>
        <v>Sunday-Jan-26</v>
      </c>
      <c r="C43" t="str">
        <f t="shared" si="9"/>
        <v>Sunday</v>
      </c>
    </row>
    <row r="44" spans="1:3" x14ac:dyDescent="0.25">
      <c r="A44" s="2">
        <v>46047</v>
      </c>
      <c r="B44" t="str">
        <f t="shared" si="8"/>
        <v>Sunday-Jan-26</v>
      </c>
      <c r="C44" t="str">
        <f t="shared" si="9"/>
        <v>Sunday</v>
      </c>
    </row>
    <row r="45" spans="1:3" x14ac:dyDescent="0.25">
      <c r="A45" s="2">
        <v>46054</v>
      </c>
      <c r="B45" t="str">
        <f t="shared" si="8"/>
        <v>Sunday-Feb-26</v>
      </c>
      <c r="C45" t="str">
        <f t="shared" si="9"/>
        <v>Sunday</v>
      </c>
    </row>
    <row r="46" spans="1:3" x14ac:dyDescent="0.25">
      <c r="A46" s="2">
        <v>46061</v>
      </c>
      <c r="B46" t="str">
        <f t="shared" si="8"/>
        <v>Sunday-Feb-26</v>
      </c>
      <c r="C46" t="str">
        <f t="shared" si="9"/>
        <v>Sunday</v>
      </c>
    </row>
    <row r="47" spans="1:3" x14ac:dyDescent="0.25">
      <c r="A47" s="2">
        <v>46068</v>
      </c>
      <c r="B47" t="str">
        <f t="shared" si="8"/>
        <v>Sunday-Feb-26</v>
      </c>
      <c r="C47" t="str">
        <f t="shared" si="9"/>
        <v>Sunday</v>
      </c>
    </row>
    <row r="48" spans="1:3" x14ac:dyDescent="0.25">
      <c r="A48" s="2">
        <v>46075</v>
      </c>
      <c r="B48" t="str">
        <f t="shared" ref="B48:B53" si="10">TEXT(A48,"dddd-mmm-yy")</f>
        <v>Sunday-Feb-26</v>
      </c>
      <c r="C48" t="str">
        <f t="shared" ref="C48:C53" si="11">TEXT(A48,"dddd")</f>
        <v>Sunday</v>
      </c>
    </row>
    <row r="49" spans="1:3" x14ac:dyDescent="0.25">
      <c r="A49" s="2">
        <v>46082</v>
      </c>
      <c r="B49" t="str">
        <f t="shared" si="10"/>
        <v>Sunday-Mar-26</v>
      </c>
      <c r="C49" t="str">
        <f t="shared" si="11"/>
        <v>Sunday</v>
      </c>
    </row>
    <row r="50" spans="1:3" x14ac:dyDescent="0.25">
      <c r="A50" s="2">
        <v>46089</v>
      </c>
      <c r="B50" t="str">
        <f t="shared" si="10"/>
        <v>Sunday-Mar-26</v>
      </c>
      <c r="C50" t="str">
        <f t="shared" si="11"/>
        <v>Sunday</v>
      </c>
    </row>
    <row r="51" spans="1:3" x14ac:dyDescent="0.25">
      <c r="A51" s="2">
        <v>46096</v>
      </c>
      <c r="B51" t="str">
        <f t="shared" si="10"/>
        <v>Sunday-Mar-26</v>
      </c>
      <c r="C51" t="str">
        <f t="shared" si="11"/>
        <v>Sunday</v>
      </c>
    </row>
    <row r="52" spans="1:3" x14ac:dyDescent="0.25">
      <c r="A52" s="2">
        <v>46103</v>
      </c>
      <c r="B52" t="str">
        <f t="shared" si="10"/>
        <v>Sunday-Mar-26</v>
      </c>
      <c r="C52" t="str">
        <f t="shared" si="11"/>
        <v>Sunday</v>
      </c>
    </row>
    <row r="53" spans="1:3" x14ac:dyDescent="0.25">
      <c r="A53" s="2">
        <v>46110</v>
      </c>
      <c r="B53" t="str">
        <f t="shared" si="10"/>
        <v>Sunday-Mar-26</v>
      </c>
      <c r="C53" t="str">
        <f t="shared" si="11"/>
        <v>Sunday</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C6942-7E0F-4BD2-90CF-AE480BAD2CCC}">
  <sheetPr codeName="Sheet7"/>
  <dimension ref="A1:A16"/>
  <sheetViews>
    <sheetView workbookViewId="0">
      <selection sqref="A1:A16"/>
    </sheetView>
  </sheetViews>
  <sheetFormatPr defaultRowHeight="15" x14ac:dyDescent="0.25"/>
  <cols>
    <col min="1" max="1" width="22.7109375" customWidth="1"/>
    <col min="2" max="2" width="16.85546875" customWidth="1"/>
    <col min="5" max="5" width="20.5703125" customWidth="1"/>
  </cols>
  <sheetData>
    <row r="1" spans="1:1" x14ac:dyDescent="0.25">
      <c r="A1" t="s">
        <v>0</v>
      </c>
    </row>
    <row r="2" spans="1:1" x14ac:dyDescent="0.25">
      <c r="A2" t="s">
        <v>1</v>
      </c>
    </row>
    <row r="3" spans="1:1" x14ac:dyDescent="0.25">
      <c r="A3" t="s">
        <v>2</v>
      </c>
    </row>
    <row r="4" spans="1:1" x14ac:dyDescent="0.25">
      <c r="A4" t="s">
        <v>3</v>
      </c>
    </row>
    <row r="5" spans="1:1" x14ac:dyDescent="0.25">
      <c r="A5" t="s">
        <v>4</v>
      </c>
    </row>
    <row r="6" spans="1:1" x14ac:dyDescent="0.25">
      <c r="A6" t="s">
        <v>5</v>
      </c>
    </row>
    <row r="7" spans="1:1" x14ac:dyDescent="0.25">
      <c r="A7" t="s">
        <v>6</v>
      </c>
    </row>
    <row r="8" spans="1:1" x14ac:dyDescent="0.25">
      <c r="A8" t="s">
        <v>7</v>
      </c>
    </row>
    <row r="9" spans="1:1" x14ac:dyDescent="0.25">
      <c r="A9" t="s">
        <v>8</v>
      </c>
    </row>
    <row r="10" spans="1:1" x14ac:dyDescent="0.25">
      <c r="A10" t="s">
        <v>9</v>
      </c>
    </row>
    <row r="11" spans="1:1" x14ac:dyDescent="0.25">
      <c r="A11" t="s">
        <v>10</v>
      </c>
    </row>
    <row r="12" spans="1:1" x14ac:dyDescent="0.25">
      <c r="A12" t="s">
        <v>11</v>
      </c>
    </row>
    <row r="13" spans="1:1" x14ac:dyDescent="0.25">
      <c r="A13" t="s">
        <v>12</v>
      </c>
    </row>
    <row r="14" spans="1:1" x14ac:dyDescent="0.25">
      <c r="A14" t="s">
        <v>13</v>
      </c>
    </row>
    <row r="15" spans="1:1" x14ac:dyDescent="0.25">
      <c r="A15" t="s">
        <v>14</v>
      </c>
    </row>
    <row r="16" spans="1:1" x14ac:dyDescent="0.25">
      <c r="A16"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171C7-9017-4891-970C-81D95CBCE6D0}">
  <dimension ref="A1:HP85"/>
  <sheetViews>
    <sheetView topLeftCell="A80" workbookViewId="0">
      <selection activeCell="I63" sqref="I63"/>
    </sheetView>
  </sheetViews>
  <sheetFormatPr defaultColWidth="0" defaultRowHeight="15" x14ac:dyDescent="0.25"/>
  <cols>
    <col min="1" max="1" width="9.140625" style="484" customWidth="1"/>
    <col min="2" max="2" width="12.85546875" style="484" customWidth="1"/>
    <col min="3" max="3" width="9.140625" style="484" customWidth="1"/>
    <col min="4" max="4" width="13.140625" style="484" customWidth="1"/>
    <col min="5" max="5" width="27.140625" style="484" customWidth="1"/>
    <col min="6" max="6" width="10.85546875" style="484" customWidth="1"/>
    <col min="7" max="7" width="2.85546875" style="484" customWidth="1"/>
    <col min="8" max="8" width="17.85546875" style="484" customWidth="1"/>
    <col min="9" max="9" width="16.85546875" style="484" customWidth="1"/>
    <col min="10" max="10" width="4.5703125" style="484" customWidth="1"/>
    <col min="11" max="11" width="9.140625" style="484" hidden="1" customWidth="1"/>
    <col min="12" max="12" width="11.85546875" style="484" customWidth="1"/>
    <col min="13" max="13" width="9.140625" style="484" customWidth="1"/>
    <col min="14" max="14" width="12.28515625" style="484" customWidth="1"/>
    <col min="15" max="15" width="16.140625" style="484" customWidth="1"/>
    <col min="16" max="16" width="17.140625" style="484" customWidth="1"/>
    <col min="17" max="17" width="9.140625" style="484" customWidth="1"/>
    <col min="18" max="18" width="11.28515625" style="484" customWidth="1"/>
    <col min="19" max="19" width="9.140625" style="484" customWidth="1"/>
    <col min="20" max="224" width="0" style="484" hidden="1" customWidth="1"/>
    <col min="225" max="16384" width="9.140625" style="484" hidden="1"/>
  </cols>
  <sheetData>
    <row r="1" spans="1:224" x14ac:dyDescent="0.25">
      <c r="A1" s="811" t="s">
        <v>3045</v>
      </c>
      <c r="B1" s="809"/>
      <c r="C1" s="809"/>
      <c r="D1" s="809"/>
      <c r="E1" s="809"/>
      <c r="F1" s="809"/>
      <c r="G1" s="809"/>
      <c r="H1" s="809"/>
      <c r="I1" s="809"/>
      <c r="J1" s="809"/>
      <c r="K1" s="809"/>
      <c r="L1" s="809"/>
      <c r="M1" s="809"/>
      <c r="N1" s="809"/>
      <c r="O1" s="809"/>
      <c r="P1" s="809"/>
      <c r="Q1" s="809"/>
      <c r="R1" s="809"/>
    </row>
    <row r="2" spans="1:224" x14ac:dyDescent="0.25">
      <c r="A2" s="809"/>
      <c r="B2" s="809"/>
      <c r="C2" s="809"/>
      <c r="D2" s="809"/>
      <c r="E2" s="809"/>
      <c r="F2" s="809"/>
      <c r="G2" s="809"/>
      <c r="H2" s="809"/>
      <c r="I2" s="809"/>
      <c r="J2" s="809"/>
      <c r="K2" s="809"/>
      <c r="L2" s="809"/>
      <c r="M2" s="809"/>
      <c r="N2" s="809"/>
      <c r="O2" s="809"/>
      <c r="P2" s="809"/>
      <c r="Q2" s="809"/>
      <c r="R2" s="809"/>
    </row>
    <row r="3" spans="1:224" x14ac:dyDescent="0.25">
      <c r="A3" s="809"/>
      <c r="B3" s="809"/>
      <c r="C3" s="809"/>
      <c r="D3" s="809"/>
      <c r="E3" s="809"/>
      <c r="F3" s="809"/>
      <c r="G3" s="809"/>
      <c r="H3" s="809"/>
      <c r="I3" s="809"/>
      <c r="J3" s="809"/>
      <c r="K3" s="809"/>
      <c r="L3" s="809"/>
      <c r="M3" s="809"/>
      <c r="N3" s="809"/>
      <c r="O3" s="809"/>
      <c r="P3" s="809"/>
      <c r="Q3" s="809"/>
      <c r="R3" s="809"/>
    </row>
    <row r="4" spans="1:224" x14ac:dyDescent="0.25">
      <c r="A4" s="806"/>
      <c r="B4" s="806"/>
      <c r="C4" s="806"/>
      <c r="D4" s="806"/>
      <c r="E4" s="806"/>
      <c r="F4" s="806"/>
      <c r="G4" s="806"/>
      <c r="H4" s="806"/>
      <c r="I4" s="806"/>
      <c r="J4" s="806"/>
      <c r="K4" s="806"/>
      <c r="L4" s="806"/>
      <c r="M4" s="806"/>
      <c r="N4" s="806"/>
      <c r="O4" s="806"/>
      <c r="P4" s="806"/>
      <c r="Q4" s="806"/>
      <c r="R4" s="806"/>
    </row>
    <row r="5" spans="1:224" x14ac:dyDescent="0.25">
      <c r="A5" s="813" t="s">
        <v>3046</v>
      </c>
      <c r="B5" s="813"/>
      <c r="C5" s="814" t="s">
        <v>3047</v>
      </c>
      <c r="D5" s="814"/>
      <c r="E5" s="815" t="s">
        <v>3048</v>
      </c>
      <c r="F5" s="815"/>
      <c r="G5" s="816" t="s">
        <v>3049</v>
      </c>
      <c r="H5" s="816"/>
      <c r="I5" s="817" t="s">
        <v>3050</v>
      </c>
      <c r="J5" s="817"/>
      <c r="K5" s="815" t="s">
        <v>3051</v>
      </c>
      <c r="L5" s="815"/>
      <c r="M5" s="814" t="s">
        <v>3052</v>
      </c>
      <c r="N5" s="814"/>
      <c r="O5" s="813" t="s">
        <v>3053</v>
      </c>
      <c r="P5" s="813"/>
    </row>
    <row r="6" spans="1:224" ht="20.25" x14ac:dyDescent="0.25">
      <c r="A6" s="818">
        <f>COUNT(Original_Data!A:A)</f>
        <v>1016</v>
      </c>
      <c r="B6" s="818"/>
      <c r="C6" s="818">
        <f>COUNTIF(EMS_Data[PO STATUS],"&lt;&gt;PO CLOSED")</f>
        <v>826</v>
      </c>
      <c r="D6" s="818"/>
      <c r="E6" s="818">
        <f>COUNTIF(EMS_Data[PO STATUS],"PO CLOSED")</f>
        <v>561</v>
      </c>
      <c r="F6" s="818"/>
      <c r="G6" s="819">
        <f>SUM(Original_Data!AK:AK)</f>
        <v>664889118.97099948</v>
      </c>
      <c r="H6" s="819"/>
      <c r="I6" s="819">
        <f>SUM(Original_Data!AH:AH)</f>
        <v>117838359.70199996</v>
      </c>
      <c r="J6" s="819"/>
      <c r="K6" s="820">
        <f>COUNTIF(Table3[OTD Status],"On Time")/COUNTA(Table3[OTD Status])</f>
        <v>0.67844268204758473</v>
      </c>
      <c r="L6" s="820"/>
      <c r="M6" s="818">
        <f ca="1">AVERAGE(Table3[Order Age])</f>
        <v>643.24873828406635</v>
      </c>
      <c r="N6" s="818"/>
      <c r="O6" s="820">
        <f>SUM(EMS_Data[DELIVERY QTY])/SUM(EMS_Data[WORKORDER QTY])</f>
        <v>0.18667873345713548</v>
      </c>
      <c r="P6" s="820"/>
    </row>
    <row r="8" spans="1:224" x14ac:dyDescent="0.25">
      <c r="A8" s="812" t="s">
        <v>3037</v>
      </c>
      <c r="B8" s="812"/>
      <c r="C8" s="812"/>
      <c r="D8" s="812"/>
      <c r="E8" s="812"/>
      <c r="F8" s="812"/>
      <c r="G8" s="812"/>
      <c r="H8" s="812"/>
      <c r="I8" s="812"/>
      <c r="J8" s="812"/>
      <c r="K8" s="812"/>
      <c r="L8" s="812"/>
      <c r="M8" s="812"/>
      <c r="N8" s="812"/>
      <c r="O8" s="812"/>
      <c r="P8" s="812"/>
      <c r="Q8" s="807"/>
      <c r="R8" s="807"/>
      <c r="T8" s="810"/>
      <c r="U8" s="810"/>
      <c r="V8" s="810"/>
      <c r="W8" s="810"/>
      <c r="X8" s="810"/>
      <c r="Y8" s="810"/>
      <c r="Z8" s="810"/>
      <c r="AA8" s="810"/>
      <c r="AB8" s="810"/>
      <c r="AC8" s="810"/>
      <c r="AD8" s="810"/>
      <c r="AE8" s="810"/>
      <c r="AF8" s="810"/>
      <c r="AG8" s="810" t="s">
        <v>3036</v>
      </c>
      <c r="AH8" s="810"/>
      <c r="AI8" s="810"/>
      <c r="AJ8" s="810"/>
      <c r="AK8" s="810"/>
      <c r="AL8" s="810"/>
      <c r="AM8" s="810"/>
      <c r="AN8" s="810"/>
      <c r="AO8" s="810"/>
      <c r="AP8" s="810"/>
      <c r="AQ8" s="810"/>
      <c r="AR8" s="810"/>
      <c r="AS8" s="810"/>
      <c r="AT8" s="810"/>
      <c r="AU8" s="810"/>
      <c r="AV8" s="810"/>
      <c r="AW8" s="810" t="s">
        <v>3036</v>
      </c>
      <c r="AX8" s="810"/>
      <c r="AY8" s="810"/>
      <c r="AZ8" s="810"/>
      <c r="BA8" s="810"/>
      <c r="BB8" s="810"/>
      <c r="BC8" s="810"/>
      <c r="BD8" s="810"/>
      <c r="BE8" s="810"/>
      <c r="BF8" s="810"/>
      <c r="BG8" s="810"/>
      <c r="BH8" s="810"/>
      <c r="BI8" s="810"/>
      <c r="BJ8" s="810"/>
      <c r="BK8" s="810"/>
      <c r="BL8" s="810"/>
      <c r="BM8" s="810" t="s">
        <v>3036</v>
      </c>
      <c r="BN8" s="810"/>
      <c r="BO8" s="810"/>
      <c r="BP8" s="810"/>
      <c r="BQ8" s="810"/>
      <c r="BR8" s="810"/>
      <c r="BS8" s="810"/>
      <c r="BT8" s="810"/>
      <c r="BU8" s="810"/>
      <c r="BV8" s="810"/>
      <c r="BW8" s="810"/>
      <c r="BX8" s="810"/>
      <c r="BY8" s="810"/>
      <c r="BZ8" s="810"/>
      <c r="CA8" s="810"/>
      <c r="CB8" s="810"/>
      <c r="CC8" s="810" t="s">
        <v>3036</v>
      </c>
      <c r="CD8" s="810"/>
      <c r="CE8" s="810"/>
      <c r="CF8" s="810"/>
      <c r="CG8" s="810"/>
      <c r="CH8" s="810"/>
      <c r="CI8" s="810"/>
      <c r="CJ8" s="810"/>
      <c r="CK8" s="810"/>
      <c r="CL8" s="810"/>
      <c r="CM8" s="810"/>
      <c r="CN8" s="810"/>
      <c r="CO8" s="810"/>
      <c r="CP8" s="810"/>
      <c r="CQ8" s="810"/>
      <c r="CR8" s="810"/>
      <c r="CS8" s="810" t="s">
        <v>3036</v>
      </c>
      <c r="CT8" s="810"/>
      <c r="CU8" s="810"/>
      <c r="CV8" s="810"/>
      <c r="CW8" s="810"/>
      <c r="CX8" s="810"/>
      <c r="CY8" s="810"/>
      <c r="CZ8" s="810"/>
      <c r="DA8" s="810"/>
      <c r="DB8" s="810"/>
      <c r="DC8" s="810"/>
      <c r="DD8" s="810"/>
      <c r="DE8" s="810"/>
      <c r="DF8" s="810"/>
      <c r="DG8" s="810"/>
      <c r="DH8" s="810"/>
      <c r="DI8" s="810" t="s">
        <v>3036</v>
      </c>
      <c r="DJ8" s="810"/>
      <c r="DK8" s="810"/>
      <c r="DL8" s="810"/>
      <c r="DM8" s="810"/>
      <c r="DN8" s="810"/>
      <c r="DO8" s="810"/>
      <c r="DP8" s="810"/>
      <c r="DQ8" s="810"/>
      <c r="DR8" s="810"/>
      <c r="DS8" s="810"/>
      <c r="DT8" s="810"/>
      <c r="DU8" s="810"/>
      <c r="DV8" s="810"/>
      <c r="DW8" s="810"/>
      <c r="DX8" s="810"/>
      <c r="DY8" s="810" t="s">
        <v>3036</v>
      </c>
      <c r="DZ8" s="810"/>
      <c r="EA8" s="810"/>
      <c r="EB8" s="810"/>
      <c r="EC8" s="810"/>
      <c r="ED8" s="810"/>
      <c r="EE8" s="810"/>
      <c r="EF8" s="810"/>
      <c r="EG8" s="810"/>
      <c r="EH8" s="810"/>
      <c r="EI8" s="810"/>
      <c r="EJ8" s="810"/>
      <c r="EK8" s="810"/>
      <c r="EL8" s="810"/>
      <c r="EM8" s="810"/>
      <c r="EN8" s="810"/>
      <c r="EO8" s="810" t="s">
        <v>3036</v>
      </c>
      <c r="EP8" s="810"/>
      <c r="EQ8" s="810"/>
      <c r="ER8" s="810"/>
      <c r="ES8" s="810"/>
      <c r="ET8" s="810"/>
      <c r="EU8" s="810"/>
      <c r="EV8" s="810"/>
      <c r="EW8" s="810"/>
      <c r="EX8" s="810"/>
      <c r="EY8" s="810"/>
      <c r="EZ8" s="810"/>
      <c r="FA8" s="810"/>
      <c r="FB8" s="810"/>
      <c r="FC8" s="810"/>
      <c r="FD8" s="810"/>
      <c r="FE8" s="810" t="s">
        <v>3036</v>
      </c>
      <c r="FF8" s="810"/>
      <c r="FG8" s="810"/>
      <c r="FH8" s="810"/>
      <c r="FI8" s="810"/>
      <c r="FJ8" s="810"/>
      <c r="FK8" s="810"/>
      <c r="FL8" s="810"/>
      <c r="FM8" s="810"/>
      <c r="FN8" s="810"/>
      <c r="FO8" s="810"/>
      <c r="FP8" s="810"/>
      <c r="FQ8" s="810"/>
      <c r="FR8" s="810"/>
      <c r="FS8" s="810"/>
      <c r="FT8" s="810"/>
      <c r="FU8" s="810" t="s">
        <v>3036</v>
      </c>
      <c r="FV8" s="810"/>
      <c r="FW8" s="810"/>
      <c r="FX8" s="810"/>
      <c r="FY8" s="810"/>
      <c r="FZ8" s="810"/>
      <c r="GA8" s="810"/>
      <c r="GB8" s="810"/>
      <c r="GC8" s="810"/>
      <c r="GD8" s="810"/>
      <c r="GE8" s="810"/>
      <c r="GF8" s="810"/>
      <c r="GG8" s="810"/>
      <c r="GH8" s="810"/>
      <c r="GI8" s="810"/>
      <c r="GJ8" s="810"/>
      <c r="GK8" s="810" t="s">
        <v>3036</v>
      </c>
      <c r="GL8" s="810"/>
      <c r="GM8" s="810"/>
      <c r="GN8" s="810"/>
      <c r="GO8" s="810"/>
      <c r="GP8" s="810"/>
      <c r="GQ8" s="810"/>
      <c r="GR8" s="810"/>
      <c r="GS8" s="810"/>
      <c r="GT8" s="810"/>
      <c r="GU8" s="810"/>
      <c r="GV8" s="810"/>
      <c r="GW8" s="810"/>
      <c r="GX8" s="810"/>
      <c r="GY8" s="810"/>
      <c r="GZ8" s="810"/>
      <c r="HA8" s="810" t="s">
        <v>3036</v>
      </c>
      <c r="HB8" s="810"/>
      <c r="HC8" s="810"/>
      <c r="HD8" s="810"/>
      <c r="HE8" s="810"/>
      <c r="HF8" s="810"/>
      <c r="HG8" s="810"/>
      <c r="HH8" s="810"/>
      <c r="HI8" s="810"/>
      <c r="HJ8" s="810"/>
      <c r="HK8" s="810"/>
      <c r="HL8" s="810"/>
      <c r="HM8" s="810"/>
      <c r="HN8" s="810"/>
      <c r="HO8" s="810"/>
      <c r="HP8" s="810"/>
    </row>
    <row r="9" spans="1:224" x14ac:dyDescent="0.25">
      <c r="J9" s="861"/>
    </row>
    <row r="10" spans="1:224" x14ac:dyDescent="0.25">
      <c r="I10" s="861"/>
      <c r="J10" s="861"/>
      <c r="K10" s="861"/>
    </row>
    <row r="11" spans="1:224" x14ac:dyDescent="0.25">
      <c r="I11" s="861"/>
      <c r="J11" s="861"/>
      <c r="K11" s="861"/>
    </row>
    <row r="12" spans="1:224" x14ac:dyDescent="0.25">
      <c r="I12" s="861"/>
      <c r="J12" s="861"/>
      <c r="K12" s="861"/>
    </row>
    <row r="13" spans="1:224" x14ac:dyDescent="0.25">
      <c r="I13" s="861"/>
      <c r="J13" s="861"/>
      <c r="K13" s="861"/>
    </row>
    <row r="14" spans="1:224" x14ac:dyDescent="0.25">
      <c r="I14" s="861"/>
      <c r="J14" s="861"/>
      <c r="K14" s="861"/>
    </row>
    <row r="15" spans="1:224" x14ac:dyDescent="0.25">
      <c r="I15" s="861"/>
      <c r="J15" s="861"/>
      <c r="K15" s="861"/>
    </row>
    <row r="16" spans="1:224" x14ac:dyDescent="0.25">
      <c r="I16" s="861"/>
      <c r="J16" s="861"/>
      <c r="K16" s="861"/>
    </row>
    <row r="17" spans="1:19" x14ac:dyDescent="0.25">
      <c r="I17" s="861"/>
      <c r="J17" s="861"/>
      <c r="K17" s="861"/>
    </row>
    <row r="18" spans="1:19" x14ac:dyDescent="0.25">
      <c r="I18" s="861"/>
      <c r="J18" s="861"/>
      <c r="K18" s="861"/>
    </row>
    <row r="19" spans="1:19" x14ac:dyDescent="0.25">
      <c r="I19" s="861"/>
      <c r="J19" s="861"/>
      <c r="K19" s="861"/>
    </row>
    <row r="20" spans="1:19" x14ac:dyDescent="0.25">
      <c r="I20" s="861"/>
      <c r="J20" s="861"/>
      <c r="K20" s="861"/>
    </row>
    <row r="21" spans="1:19" x14ac:dyDescent="0.25">
      <c r="I21" s="861"/>
      <c r="J21" s="861"/>
      <c r="K21" s="861"/>
    </row>
    <row r="22" spans="1:19" x14ac:dyDescent="0.25">
      <c r="I22" s="861"/>
      <c r="J22" s="861"/>
      <c r="K22" s="861"/>
    </row>
    <row r="23" spans="1:19" x14ac:dyDescent="0.25">
      <c r="I23" s="861"/>
      <c r="J23" s="861"/>
      <c r="K23" s="861"/>
    </row>
    <row r="24" spans="1:19" x14ac:dyDescent="0.25">
      <c r="I24" s="861"/>
      <c r="J24" s="861"/>
      <c r="K24" s="861"/>
    </row>
    <row r="25" spans="1:19" x14ac:dyDescent="0.25">
      <c r="I25" s="861"/>
      <c r="J25" s="861"/>
    </row>
    <row r="26" spans="1:19" x14ac:dyDescent="0.25">
      <c r="I26" s="861"/>
      <c r="J26" s="861"/>
    </row>
    <row r="27" spans="1:19" s="807" customFormat="1" x14ac:dyDescent="0.25">
      <c r="A27" s="808" t="s">
        <v>3043</v>
      </c>
      <c r="B27" s="809"/>
      <c r="C27" s="809"/>
      <c r="D27" s="809"/>
      <c r="E27" s="809"/>
      <c r="F27" s="809"/>
      <c r="G27" s="809"/>
      <c r="H27" s="809"/>
      <c r="I27" s="809"/>
      <c r="J27" s="809"/>
      <c r="K27" s="809"/>
      <c r="L27" s="809"/>
      <c r="M27" s="809"/>
      <c r="N27" s="809"/>
      <c r="O27" s="809"/>
      <c r="P27" s="809"/>
      <c r="Q27" s="809"/>
      <c r="R27" s="809"/>
      <c r="S27" s="809"/>
    </row>
    <row r="28" spans="1:19" x14ac:dyDescent="0.25">
      <c r="I28" s="848"/>
      <c r="J28" s="848"/>
    </row>
    <row r="29" spans="1:19" x14ac:dyDescent="0.25">
      <c r="I29" s="848"/>
      <c r="J29" s="848"/>
    </row>
    <row r="30" spans="1:19" x14ac:dyDescent="0.25">
      <c r="I30" s="848"/>
      <c r="J30" s="848"/>
    </row>
    <row r="31" spans="1:19" x14ac:dyDescent="0.25">
      <c r="I31" s="848"/>
      <c r="J31" s="848"/>
    </row>
    <row r="32" spans="1:19" x14ac:dyDescent="0.25">
      <c r="I32" s="848"/>
      <c r="J32" s="848"/>
    </row>
    <row r="33" spans="1:19" x14ac:dyDescent="0.25">
      <c r="I33" s="848"/>
      <c r="J33" s="848"/>
    </row>
    <row r="34" spans="1:19" x14ac:dyDescent="0.25">
      <c r="I34" s="848"/>
      <c r="J34" s="848"/>
    </row>
    <row r="35" spans="1:19" x14ac:dyDescent="0.25">
      <c r="I35" s="848"/>
      <c r="J35" s="848"/>
    </row>
    <row r="36" spans="1:19" x14ac:dyDescent="0.25">
      <c r="I36" s="848"/>
      <c r="J36" s="848"/>
    </row>
    <row r="37" spans="1:19" x14ac:dyDescent="0.25">
      <c r="I37" s="848"/>
      <c r="J37" s="848"/>
    </row>
    <row r="38" spans="1:19" x14ac:dyDescent="0.25">
      <c r="I38" s="848"/>
      <c r="J38" s="848"/>
    </row>
    <row r="39" spans="1:19" x14ac:dyDescent="0.25">
      <c r="I39" s="848"/>
      <c r="J39" s="848"/>
    </row>
    <row r="40" spans="1:19" x14ac:dyDescent="0.25">
      <c r="I40" s="848"/>
      <c r="J40" s="848"/>
    </row>
    <row r="41" spans="1:19" x14ac:dyDescent="0.25">
      <c r="I41" s="848"/>
      <c r="J41" s="848"/>
    </row>
    <row r="42" spans="1:19" x14ac:dyDescent="0.25">
      <c r="I42" s="848"/>
      <c r="J42" s="848"/>
    </row>
    <row r="43" spans="1:19" x14ac:dyDescent="0.25">
      <c r="I43" s="848"/>
      <c r="J43" s="848"/>
    </row>
    <row r="44" spans="1:19" x14ac:dyDescent="0.25">
      <c r="I44" s="848"/>
      <c r="J44" s="848"/>
    </row>
    <row r="45" spans="1:19" x14ac:dyDescent="0.25">
      <c r="I45" s="848"/>
      <c r="J45" s="848"/>
    </row>
    <row r="46" spans="1:19" x14ac:dyDescent="0.25">
      <c r="A46" s="808" t="s">
        <v>3044</v>
      </c>
      <c r="B46" s="809"/>
      <c r="C46" s="809"/>
      <c r="D46" s="809"/>
      <c r="E46" s="809"/>
      <c r="F46" s="809"/>
      <c r="G46" s="809"/>
      <c r="H46" s="809"/>
      <c r="I46" s="809"/>
      <c r="J46" s="809"/>
      <c r="K46" s="809"/>
      <c r="L46" s="809"/>
      <c r="M46" s="809"/>
      <c r="N46" s="809"/>
      <c r="O46" s="809"/>
      <c r="P46" s="809"/>
      <c r="Q46" s="809"/>
      <c r="R46" s="809"/>
      <c r="S46" s="809"/>
    </row>
    <row r="65" spans="1:17" x14ac:dyDescent="0.25">
      <c r="A65" s="847"/>
      <c r="B65" s="846" t="s">
        <v>3060</v>
      </c>
      <c r="C65" s="846"/>
      <c r="D65" s="846"/>
      <c r="E65" s="846"/>
      <c r="F65" s="846"/>
      <c r="G65" s="846"/>
      <c r="H65" s="846"/>
      <c r="I65" s="846"/>
      <c r="J65" s="846"/>
      <c r="K65" s="846"/>
      <c r="L65" s="846"/>
      <c r="M65" s="846"/>
      <c r="N65" s="846"/>
      <c r="O65" s="846"/>
      <c r="P65" s="846"/>
      <c r="Q65" s="846"/>
    </row>
    <row r="67" spans="1:17" x14ac:dyDescent="0.25">
      <c r="A67" s="849" t="s">
        <v>3032</v>
      </c>
      <c r="B67" s="849"/>
      <c r="C67" s="849"/>
      <c r="D67" s="850"/>
      <c r="E67" s="853" t="s">
        <v>3035</v>
      </c>
      <c r="F67" s="854"/>
      <c r="G67" s="860" t="s">
        <v>3034</v>
      </c>
      <c r="H67" s="856"/>
      <c r="I67" s="856"/>
      <c r="J67" s="856"/>
      <c r="K67" s="856"/>
      <c r="L67" s="857"/>
      <c r="M67" s="849" t="s">
        <v>3059</v>
      </c>
      <c r="N67" s="849"/>
      <c r="O67" s="849"/>
    </row>
    <row r="68" spans="1:17" ht="1.5" customHeight="1" x14ac:dyDescent="0.25">
      <c r="A68" s="849"/>
      <c r="B68" s="849"/>
      <c r="C68" s="849"/>
      <c r="D68" s="851"/>
      <c r="E68" s="851"/>
      <c r="F68" s="851"/>
      <c r="G68" s="852"/>
      <c r="H68" s="858"/>
      <c r="I68" s="858"/>
      <c r="J68" s="858"/>
      <c r="K68" s="858"/>
      <c r="L68" s="859"/>
      <c r="M68" s="849"/>
      <c r="N68" s="849"/>
      <c r="O68" s="849"/>
    </row>
    <row r="69" spans="1:17" ht="15" hidden="1" customHeight="1" x14ac:dyDescent="0.25">
      <c r="A69" s="849"/>
      <c r="B69" s="849"/>
      <c r="C69" s="849"/>
      <c r="D69" s="851"/>
      <c r="E69" s="851"/>
      <c r="F69" s="851"/>
      <c r="G69" s="852"/>
      <c r="H69" s="852"/>
      <c r="I69" s="852"/>
      <c r="J69" s="852"/>
      <c r="K69" s="852"/>
      <c r="L69" s="852"/>
      <c r="M69" s="849"/>
      <c r="N69" s="849"/>
      <c r="O69" s="849"/>
    </row>
    <row r="70" spans="1:17" ht="15" hidden="1" customHeight="1" x14ac:dyDescent="0.25">
      <c r="A70" s="849"/>
      <c r="B70" s="849"/>
      <c r="C70" s="849"/>
      <c r="D70" s="851"/>
      <c r="E70" s="851"/>
      <c r="F70" s="851"/>
      <c r="G70" s="852"/>
      <c r="H70" s="852"/>
      <c r="I70" s="852"/>
      <c r="J70" s="852"/>
      <c r="K70" s="852"/>
      <c r="L70" s="852"/>
      <c r="M70" s="849"/>
      <c r="N70" s="849"/>
      <c r="O70" s="849"/>
    </row>
    <row r="71" spans="1:17" hidden="1" x14ac:dyDescent="0.25">
      <c r="A71" s="852"/>
      <c r="B71" s="852"/>
      <c r="C71" s="852"/>
      <c r="D71" s="852"/>
      <c r="E71" s="852"/>
      <c r="F71" s="852"/>
      <c r="G71" s="852"/>
      <c r="H71" s="852"/>
      <c r="I71" s="852"/>
      <c r="J71" s="852"/>
      <c r="K71" s="852"/>
      <c r="L71" s="852"/>
      <c r="M71" s="852"/>
      <c r="N71" s="852"/>
      <c r="O71" s="852"/>
    </row>
    <row r="72" spans="1:17" hidden="1" x14ac:dyDescent="0.25">
      <c r="A72" s="852"/>
      <c r="B72" s="852"/>
      <c r="C72" s="852"/>
      <c r="D72" s="852"/>
      <c r="E72" s="852"/>
      <c r="F72" s="852"/>
      <c r="G72" s="852"/>
      <c r="H72" s="852"/>
      <c r="I72" s="852"/>
      <c r="J72" s="852"/>
      <c r="K72" s="852"/>
      <c r="L72" s="852"/>
      <c r="M72" s="852"/>
      <c r="N72" s="852"/>
      <c r="O72" s="852"/>
    </row>
    <row r="73" spans="1:17" x14ac:dyDescent="0.25">
      <c r="A73" s="849" t="s">
        <v>3032</v>
      </c>
      <c r="B73" s="849"/>
      <c r="C73" s="849"/>
      <c r="D73" s="849"/>
      <c r="E73" s="849"/>
      <c r="F73" s="849"/>
      <c r="G73" s="849"/>
      <c r="H73" s="849"/>
      <c r="I73" s="849"/>
      <c r="J73" s="849"/>
      <c r="K73" s="849"/>
      <c r="L73" s="849"/>
      <c r="M73" s="852"/>
      <c r="N73" s="852"/>
      <c r="O73" s="852"/>
    </row>
    <row r="74" spans="1:17" x14ac:dyDescent="0.25">
      <c r="A74" s="849"/>
      <c r="B74" s="849"/>
      <c r="C74" s="849"/>
      <c r="D74" s="849"/>
      <c r="E74" s="849"/>
      <c r="F74" s="849"/>
      <c r="G74" s="849"/>
      <c r="H74" s="849"/>
      <c r="I74" s="849"/>
      <c r="J74" s="849"/>
      <c r="K74" s="849"/>
      <c r="L74" s="849"/>
      <c r="M74" s="852"/>
      <c r="N74" s="852"/>
      <c r="O74" s="852"/>
    </row>
    <row r="75" spans="1:17" x14ac:dyDescent="0.25">
      <c r="A75" s="849"/>
      <c r="B75" s="849"/>
      <c r="C75" s="849"/>
      <c r="D75" s="849"/>
      <c r="E75" s="849"/>
      <c r="F75" s="849"/>
      <c r="G75" s="849"/>
      <c r="H75" s="849"/>
      <c r="I75" s="849"/>
      <c r="J75" s="849"/>
      <c r="K75" s="849"/>
      <c r="L75" s="849"/>
      <c r="M75" s="852"/>
      <c r="N75" s="852"/>
      <c r="O75" s="852"/>
    </row>
    <row r="76" spans="1:17" ht="107.25" customHeight="1" x14ac:dyDescent="0.25">
      <c r="A76" s="849"/>
      <c r="B76" s="849"/>
      <c r="C76" s="849"/>
      <c r="D76" s="849"/>
      <c r="E76" s="849"/>
      <c r="F76" s="849"/>
      <c r="G76" s="849"/>
      <c r="H76" s="849"/>
      <c r="I76" s="849"/>
      <c r="J76" s="849"/>
      <c r="K76" s="849"/>
      <c r="L76" s="849"/>
      <c r="M76" s="852"/>
      <c r="N76" s="852"/>
      <c r="O76" s="852"/>
    </row>
    <row r="78" spans="1:17" x14ac:dyDescent="0.25">
      <c r="A78" s="846" t="s">
        <v>3061</v>
      </c>
      <c r="B78" s="846"/>
      <c r="C78" s="846"/>
      <c r="D78" s="846"/>
      <c r="E78" s="846"/>
      <c r="F78" s="846"/>
      <c r="G78" s="846"/>
      <c r="H78" s="846"/>
      <c r="I78" s="846"/>
      <c r="J78" s="846"/>
      <c r="K78" s="846"/>
      <c r="L78" s="846"/>
      <c r="M78" s="846"/>
      <c r="N78" s="846"/>
      <c r="O78" s="846"/>
      <c r="P78" s="846"/>
    </row>
    <row r="80" spans="1:17" x14ac:dyDescent="0.25">
      <c r="A80" s="855" t="str">
        <f>CONCATENATE("On-Time Delivery (OTD) performance is ",TEXT(COUNTIF(Table3[OTD Status],"On Time")/COUNTA(Table3[OTD Status]),"0.0%"),".")</f>
        <v>On-Time Delivery (OTD) performance is 67.8%.</v>
      </c>
      <c r="B80" s="855"/>
      <c r="C80" s="855"/>
      <c r="D80" s="855"/>
      <c r="E80" s="855"/>
      <c r="F80" s="855"/>
      <c r="G80" s="855"/>
      <c r="H80" s="855"/>
      <c r="I80" s="855"/>
      <c r="J80" s="855"/>
      <c r="K80" s="855"/>
      <c r="L80" s="855"/>
      <c r="M80" s="855"/>
      <c r="N80" s="855"/>
      <c r="O80" s="855"/>
      <c r="P80" s="855"/>
    </row>
    <row r="81" spans="1:16" x14ac:dyDescent="0.25">
      <c r="A81" s="855" t="str">
        <f>CONCATENATE("Total Open Order Value is ",TEXT(SUM(EMS_Data [ GRAND TOTAL - OPEN VALUE IN INR ] ),"₹#,##0"),".")</f>
        <v>Total Open Order Value is ₹664,889,119.</v>
      </c>
      <c r="B81" s="855"/>
      <c r="C81" s="855"/>
      <c r="D81" s="855"/>
      <c r="E81" s="855"/>
      <c r="F81" s="855"/>
      <c r="G81" s="855"/>
      <c r="H81" s="855"/>
      <c r="I81" s="855"/>
      <c r="J81" s="855"/>
      <c r="K81" s="855"/>
      <c r="L81" s="855"/>
      <c r="M81" s="855"/>
      <c r="N81" s="855"/>
      <c r="O81" s="855"/>
      <c r="P81" s="855"/>
    </row>
    <row r="82" spans="1:16" x14ac:dyDescent="0.25">
      <c r="A82" s="855" t="str">
        <f ca="1">CONCATENATE("Average Order Age across all orders is ",TEXT(AVERAGE(Table3[Order Age]),"0")," days.")</f>
        <v>Average Order Age across all orders is 643 days.</v>
      </c>
      <c r="B82" s="855"/>
      <c r="C82" s="855"/>
      <c r="D82" s="855"/>
      <c r="E82" s="855"/>
      <c r="F82" s="855"/>
      <c r="G82" s="855"/>
      <c r="H82" s="855"/>
      <c r="I82" s="855"/>
      <c r="J82" s="855"/>
      <c r="K82" s="855"/>
      <c r="L82" s="855"/>
      <c r="M82" s="855"/>
      <c r="N82" s="855"/>
      <c r="O82" s="855"/>
      <c r="P82" s="855"/>
    </row>
    <row r="83" spans="1:16" x14ac:dyDescent="0.25">
      <c r="A83" s="855" t="str">
        <f>CONCATENATE("Overall Delivery Achievement stands at ",TEXT(SUM(EMS_CAL[DELIVERY QTY])/SUM(EMS_CAL[WORKORDER QTY]),"0.0%")," against total work order quantity.")</f>
        <v>Overall Delivery Achievement stands at 18.7% against total work order quantity.</v>
      </c>
      <c r="B83" s="855"/>
      <c r="C83" s="855"/>
      <c r="D83" s="855"/>
      <c r="E83" s="855"/>
      <c r="F83" s="855"/>
      <c r="G83" s="855"/>
      <c r="H83" s="855"/>
      <c r="I83" s="855"/>
      <c r="J83" s="855"/>
      <c r="K83" s="855"/>
      <c r="L83" s="855"/>
      <c r="M83" s="855"/>
      <c r="N83" s="855"/>
      <c r="O83" s="855"/>
      <c r="P83" s="855"/>
    </row>
    <row r="84" spans="1:16" x14ac:dyDescent="0.25">
      <c r="A84" s="855" t="str">
        <f>CONCATENATE("Total Revenue recognised so far is ",TEXT(SUM(EMS_Data[ [ TOTAL INVOICE VALUE BOTH] ]),"₹#,##0"),".")</f>
        <v>Total Revenue recognised so far is ₹117,838,360.</v>
      </c>
      <c r="B84" s="855"/>
      <c r="C84" s="855"/>
      <c r="D84" s="855"/>
      <c r="E84" s="855"/>
      <c r="F84" s="855"/>
      <c r="G84" s="855"/>
      <c r="H84" s="855"/>
      <c r="I84" s="855"/>
      <c r="J84" s="855"/>
      <c r="K84" s="855"/>
      <c r="L84" s="855"/>
      <c r="M84" s="855"/>
      <c r="N84" s="855"/>
      <c r="O84" s="855"/>
      <c r="P84" s="855"/>
    </row>
    <row r="85" spans="1:16" x14ac:dyDescent="0.25">
      <c r="A85" s="855" t="str">
        <f>"Once Pivot 1 (Customer Revenue) and Pivot 2 (Industry Revenue) are created, add: Top Customer contributes X% revenue, and Top Industry contributes the highest revenue."</f>
        <v>Once Pivot 1 (Customer Revenue) and Pivot 2 (Industry Revenue) are created, add: Top Customer contributes X% revenue, and Top Industry contributes the highest revenue.</v>
      </c>
      <c r="B85" s="855"/>
      <c r="C85" s="855"/>
      <c r="D85" s="855"/>
      <c r="E85" s="855"/>
      <c r="F85" s="855"/>
      <c r="G85" s="855"/>
      <c r="H85" s="855"/>
      <c r="I85" s="855"/>
      <c r="J85" s="855"/>
      <c r="K85" s="855"/>
      <c r="L85" s="855"/>
      <c r="M85" s="855"/>
      <c r="N85" s="855"/>
      <c r="O85" s="855"/>
      <c r="P85" s="855"/>
    </row>
  </sheetData>
  <mergeCells count="50">
    <mergeCell ref="A83:P83"/>
    <mergeCell ref="A84:P84"/>
    <mergeCell ref="A85:P85"/>
    <mergeCell ref="I28:J45"/>
    <mergeCell ref="G67:L67"/>
    <mergeCell ref="A78:P78"/>
    <mergeCell ref="A80:P80"/>
    <mergeCell ref="A81:P81"/>
    <mergeCell ref="A82:P82"/>
    <mergeCell ref="M6:N6"/>
    <mergeCell ref="O6:P6"/>
    <mergeCell ref="A73:C76"/>
    <mergeCell ref="D73:F76"/>
    <mergeCell ref="G73:I76"/>
    <mergeCell ref="J73:L76"/>
    <mergeCell ref="B65:Q65"/>
    <mergeCell ref="A67:C70"/>
    <mergeCell ref="M67:O70"/>
    <mergeCell ref="E67:F67"/>
    <mergeCell ref="A1:R3"/>
    <mergeCell ref="A8:P8"/>
    <mergeCell ref="A5:B5"/>
    <mergeCell ref="C5:D5"/>
    <mergeCell ref="E5:F5"/>
    <mergeCell ref="G5:H5"/>
    <mergeCell ref="I5:J5"/>
    <mergeCell ref="K5:L5"/>
    <mergeCell ref="M5:N5"/>
    <mergeCell ref="O5:P5"/>
    <mergeCell ref="A6:B6"/>
    <mergeCell ref="C6:D6"/>
    <mergeCell ref="E6:F6"/>
    <mergeCell ref="G6:H6"/>
    <mergeCell ref="I6:J6"/>
    <mergeCell ref="K6:L6"/>
    <mergeCell ref="FU8:GJ8"/>
    <mergeCell ref="GK8:GZ8"/>
    <mergeCell ref="HA8:HP8"/>
    <mergeCell ref="AG8:AV8"/>
    <mergeCell ref="AW8:BL8"/>
    <mergeCell ref="BM8:CB8"/>
    <mergeCell ref="CC8:CR8"/>
    <mergeCell ref="CS8:DH8"/>
    <mergeCell ref="DI8:DX8"/>
    <mergeCell ref="A27:S27"/>
    <mergeCell ref="A46:S46"/>
    <mergeCell ref="DY8:EN8"/>
    <mergeCell ref="EO8:FD8"/>
    <mergeCell ref="FE8:FT8"/>
    <mergeCell ref="T8:AF8"/>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BE804-0C85-4876-9137-38B15D1D294F}">
  <sheetPr codeName="Sheet1"/>
  <dimension ref="A1:AX1393"/>
  <sheetViews>
    <sheetView showGridLines="0" topLeftCell="AC1" zoomScaleNormal="100" workbookViewId="0">
      <pane ySplit="1" topLeftCell="A3" activePane="bottomLeft" state="frozen"/>
      <selection activeCell="P1" sqref="P1"/>
      <selection pane="bottomLeft" activeCell="AH1" sqref="AH1"/>
    </sheetView>
  </sheetViews>
  <sheetFormatPr defaultColWidth="9.140625" defaultRowHeight="13.5" customHeight="1" x14ac:dyDescent="0.25"/>
  <cols>
    <col min="1" max="1" width="22.7109375" style="3" customWidth="1"/>
    <col min="2" max="2" width="17.7109375" style="4" customWidth="1"/>
    <col min="3" max="3" width="14.5703125" style="3" customWidth="1"/>
    <col min="4" max="4" width="31.42578125" style="139" customWidth="1"/>
    <col min="5" max="5" width="33.140625" style="51" customWidth="1"/>
    <col min="6" max="6" width="19.85546875" style="52" customWidth="1"/>
    <col min="7" max="7" width="9.5703125" style="51" customWidth="1"/>
    <col min="8" max="8" width="21.5703125" style="1" customWidth="1"/>
    <col min="9" max="9" width="14.85546875" style="1" customWidth="1"/>
    <col min="10" max="10" width="11.7109375" style="5" customWidth="1"/>
    <col min="11" max="11" width="11.5703125" style="5" customWidth="1"/>
    <col min="12" max="12" width="24.5703125" style="5" customWidth="1"/>
    <col min="13" max="13" width="18.42578125" style="5" customWidth="1"/>
    <col min="14" max="14" width="20.140625" style="1" customWidth="1"/>
    <col min="15" max="15" width="24.28515625" style="5" customWidth="1"/>
    <col min="16" max="16" width="20.7109375" style="5" customWidth="1"/>
    <col min="17" max="17" width="15" style="5" customWidth="1"/>
    <col min="18" max="18" width="18.140625" style="5" customWidth="1"/>
    <col min="19" max="19" width="14" style="5" customWidth="1"/>
    <col min="20" max="20" width="38.42578125" style="3" customWidth="1"/>
    <col min="21" max="21" width="15.7109375" style="3" customWidth="1"/>
    <col min="22" max="22" width="51.7109375" style="3" customWidth="1"/>
    <col min="23" max="23" width="17" style="1" customWidth="1"/>
    <col min="24" max="24" width="14" style="5" customWidth="1"/>
    <col min="25" max="25" width="13.85546875" style="1" customWidth="1"/>
    <col min="26" max="26" width="22.140625" style="1" customWidth="1"/>
    <col min="27" max="27" width="22" style="53" customWidth="1"/>
    <col min="28" max="28" width="20" style="54" customWidth="1"/>
    <col min="29" max="29" width="17" style="109" customWidth="1"/>
    <col min="30" max="30" width="14.42578125" style="139" customWidth="1"/>
    <col min="31" max="31" width="19" style="54" customWidth="1"/>
    <col min="32" max="32" width="25.140625" style="53" customWidth="1"/>
    <col min="33" max="33" width="23.140625" style="53" customWidth="1"/>
    <col min="34" max="34" width="37.42578125" style="53" customWidth="1"/>
    <col min="35" max="35" width="28.28515625" style="55" customWidth="1"/>
    <col min="36" max="36" width="27" style="53" customWidth="1"/>
    <col min="37" max="37" width="31.85546875" style="53" customWidth="1"/>
    <col min="38" max="38" width="16" style="3" customWidth="1"/>
    <col min="39" max="39" width="11.85546875" style="146" customWidth="1"/>
    <col min="40" max="40" width="17.42578125" style="1" customWidth="1"/>
    <col min="41" max="41" width="11.85546875" style="5" customWidth="1"/>
    <col min="42" max="42" width="9.140625" style="1" customWidth="1"/>
    <col min="43" max="43" width="29.85546875" style="1" customWidth="1"/>
    <col min="44" max="44" width="28" style="1" customWidth="1"/>
    <col min="45" max="45" width="13.7109375" style="1" customWidth="1"/>
    <col min="46" max="46" width="13.5703125" style="1" customWidth="1"/>
    <col min="47" max="47" width="24.5703125" style="1" customWidth="1"/>
    <col min="48" max="48" width="28.85546875" style="1" customWidth="1"/>
    <col min="49" max="49" width="9.140625" style="1" bestFit="1" customWidth="1"/>
    <col min="50" max="16384" width="9.140625" style="1"/>
  </cols>
  <sheetData>
    <row r="1" spans="1:50" ht="51" x14ac:dyDescent="0.25">
      <c r="A1" s="432" t="s">
        <v>32</v>
      </c>
      <c r="B1" s="433" t="s">
        <v>33</v>
      </c>
      <c r="C1" s="432" t="s">
        <v>34</v>
      </c>
      <c r="D1" s="430" t="s">
        <v>35</v>
      </c>
      <c r="E1" s="432" t="s">
        <v>36</v>
      </c>
      <c r="F1" s="432" t="s">
        <v>37</v>
      </c>
      <c r="G1" s="432" t="s">
        <v>38</v>
      </c>
      <c r="H1" s="432" t="s">
        <v>39</v>
      </c>
      <c r="I1" s="432" t="s">
        <v>40</v>
      </c>
      <c r="J1" s="432" t="s">
        <v>41</v>
      </c>
      <c r="K1" s="432" t="s">
        <v>17</v>
      </c>
      <c r="L1" s="432" t="s">
        <v>42</v>
      </c>
      <c r="M1" s="715" t="s">
        <v>43</v>
      </c>
      <c r="N1" s="432" t="s">
        <v>44</v>
      </c>
      <c r="O1" s="430" t="s">
        <v>45</v>
      </c>
      <c r="P1" s="430" t="s">
        <v>46</v>
      </c>
      <c r="Q1" s="430" t="s">
        <v>47</v>
      </c>
      <c r="R1" s="430" t="s">
        <v>48</v>
      </c>
      <c r="S1" s="430" t="s">
        <v>49</v>
      </c>
      <c r="T1" s="432" t="s">
        <v>50</v>
      </c>
      <c r="U1" s="432" t="s">
        <v>51</v>
      </c>
      <c r="V1" s="432" t="s">
        <v>52</v>
      </c>
      <c r="W1" s="432" t="s">
        <v>53</v>
      </c>
      <c r="X1" s="432" t="s">
        <v>54</v>
      </c>
      <c r="Y1" s="434" t="s">
        <v>55</v>
      </c>
      <c r="Z1" s="434" t="s">
        <v>56</v>
      </c>
      <c r="AA1" s="434" t="s">
        <v>57</v>
      </c>
      <c r="AB1" s="434" t="s">
        <v>58</v>
      </c>
      <c r="AC1" s="434" t="s">
        <v>59</v>
      </c>
      <c r="AD1" s="434" t="s">
        <v>60</v>
      </c>
      <c r="AE1" s="434" t="s">
        <v>61</v>
      </c>
      <c r="AF1" s="434" t="s">
        <v>62</v>
      </c>
      <c r="AG1" s="434" t="s">
        <v>63</v>
      </c>
      <c r="AH1" s="434" t="s">
        <v>3062</v>
      </c>
      <c r="AI1" s="434" t="s">
        <v>65</v>
      </c>
      <c r="AJ1" s="434" t="s">
        <v>66</v>
      </c>
      <c r="AK1" s="434" t="s">
        <v>67</v>
      </c>
      <c r="AL1" s="434" t="s">
        <v>68</v>
      </c>
      <c r="AM1" s="434" t="s">
        <v>69</v>
      </c>
      <c r="AN1" s="434" t="s">
        <v>16</v>
      </c>
      <c r="AO1" s="454" t="s">
        <v>70</v>
      </c>
      <c r="AP1" s="454" t="s">
        <v>71</v>
      </c>
      <c r="AQ1" s="454" t="s">
        <v>72</v>
      </c>
      <c r="AR1" s="454" t="s">
        <v>73</v>
      </c>
      <c r="AS1" s="454" t="s">
        <v>74</v>
      </c>
      <c r="AT1" s="454" t="s">
        <v>75</v>
      </c>
      <c r="AU1" s="454" t="s">
        <v>76</v>
      </c>
      <c r="AV1" s="454" t="s">
        <v>77</v>
      </c>
    </row>
    <row r="2" spans="1:50" ht="12.75" x14ac:dyDescent="0.2">
      <c r="A2" s="102" t="s">
        <v>78</v>
      </c>
      <c r="B2" s="133"/>
      <c r="C2" s="100" t="s">
        <v>79</v>
      </c>
      <c r="D2" s="121">
        <v>45631</v>
      </c>
      <c r="E2" s="104" t="e">
        <f>IF(OR(#REF!="",J2=""),"",#REF!+7*J2)</f>
        <v>#REF!</v>
      </c>
      <c r="F2" s="149" t="e">
        <f t="shared" ref="F2:F76" ca="1" si="0">IF(AL2="PO CLOSED",
"DELIVERED",
IF(TODAY()&gt;E2,
"-"&amp;ROUNDUP(TODAY()-E2,0)&amp;" days overdue",
"+" &amp;ROUNDUP(E2-TODAY(),0)&amp;" days remaining"))</f>
        <v>#REF!</v>
      </c>
      <c r="G2" s="120" t="s">
        <v>80</v>
      </c>
      <c r="H2" s="113" t="e">
        <f t="shared" ref="H2:H76" si="1">TEXT(E2,"MMM-YY")</f>
        <v>#REF!</v>
      </c>
      <c r="I2" s="113" t="e">
        <f t="shared" ref="I2:I20" si="2">TEXT(E2,"YYYY")</f>
        <v>#REF!</v>
      </c>
      <c r="J2" s="126">
        <v>4</v>
      </c>
      <c r="K2" s="126" t="s">
        <v>22</v>
      </c>
      <c r="L2" s="394" t="s">
        <v>81</v>
      </c>
      <c r="M2" s="23" t="s">
        <v>82</v>
      </c>
      <c r="N2" s="399">
        <v>0</v>
      </c>
      <c r="O2" s="130">
        <v>3</v>
      </c>
      <c r="P2" s="130" t="s">
        <v>83</v>
      </c>
      <c r="Q2" s="130"/>
      <c r="R2" s="130" t="s">
        <v>84</v>
      </c>
      <c r="S2" s="130" t="s">
        <v>85</v>
      </c>
      <c r="T2" s="123" t="s">
        <v>86</v>
      </c>
      <c r="U2" s="100" t="s">
        <v>87</v>
      </c>
      <c r="V2" s="155" t="s">
        <v>88</v>
      </c>
      <c r="W2" s="282">
        <v>1</v>
      </c>
      <c r="X2" s="126"/>
      <c r="Y2" s="126">
        <f t="shared" ref="Y2:Y32" si="3">W2-X2</f>
        <v>1</v>
      </c>
      <c r="Z2" s="126">
        <v>1</v>
      </c>
      <c r="AA2" s="150">
        <v>114180</v>
      </c>
      <c r="AB2" s="127"/>
      <c r="AC2" s="151" t="str">
        <f t="shared" ref="AC2:AC21" si="4">IF(AD2="","",TEXT(AD2,"mmmm-yy"))</f>
        <v/>
      </c>
      <c r="AD2" s="156"/>
      <c r="AE2" s="151"/>
      <c r="AF2" s="101">
        <f t="shared" ref="AF2:AF44" si="5">X2*AA2</f>
        <v>0</v>
      </c>
      <c r="AG2" s="101">
        <f t="shared" ref="AG2:AG76" si="6">(X2*AB2)*86</f>
        <v>0</v>
      </c>
      <c r="AH2" s="101">
        <f t="shared" ref="AH2:AH76" si="7">SUM(AF2:AG2)</f>
        <v>0</v>
      </c>
      <c r="AI2" s="101">
        <f t="shared" ref="AI2:AI44" si="8">Z2*AA2</f>
        <v>114180</v>
      </c>
      <c r="AJ2" s="101">
        <f t="shared" ref="AJ2:AJ44" si="9">(Z2*AB2)*86</f>
        <v>0</v>
      </c>
      <c r="AK2" s="101">
        <f t="shared" ref="AK2:AK76" si="10">SUM(AI2:AJ2)</f>
        <v>114180</v>
      </c>
      <c r="AL2" s="102" t="s">
        <v>9</v>
      </c>
      <c r="AM2" s="157" t="s">
        <v>89</v>
      </c>
      <c r="AN2" s="101">
        <v>114180</v>
      </c>
      <c r="AO2" s="134"/>
      <c r="AP2" s="113"/>
      <c r="AQ2" s="113"/>
      <c r="AR2" s="113"/>
      <c r="AS2" s="113"/>
      <c r="AT2" s="113"/>
      <c r="AU2" s="113"/>
      <c r="AV2" s="113"/>
    </row>
    <row r="3" spans="1:50" ht="12.75" x14ac:dyDescent="0.2">
      <c r="A3" s="171" t="s">
        <v>78</v>
      </c>
      <c r="B3" s="133"/>
      <c r="C3" s="100" t="s">
        <v>79</v>
      </c>
      <c r="D3" s="121">
        <v>45625</v>
      </c>
      <c r="E3" s="104" t="e">
        <f>IF(OR(#REF!="",J3=""),"",#REF!+7*J3)</f>
        <v>#REF!</v>
      </c>
      <c r="F3" s="149" t="e">
        <f t="shared" ca="1" si="0"/>
        <v>#REF!</v>
      </c>
      <c r="G3" s="120" t="s">
        <v>80</v>
      </c>
      <c r="H3" s="113" t="e">
        <f t="shared" si="1"/>
        <v>#REF!</v>
      </c>
      <c r="I3" s="113" t="e">
        <f t="shared" si="2"/>
        <v>#REF!</v>
      </c>
      <c r="J3" s="126">
        <v>3</v>
      </c>
      <c r="K3" s="126" t="s">
        <v>18</v>
      </c>
      <c r="L3" s="394" t="s">
        <v>81</v>
      </c>
      <c r="M3" s="653" t="s">
        <v>91</v>
      </c>
      <c r="N3" s="399">
        <v>0</v>
      </c>
      <c r="O3" s="130">
        <v>3</v>
      </c>
      <c r="P3" s="130" t="s">
        <v>92</v>
      </c>
      <c r="Q3" s="130"/>
      <c r="R3" s="130" t="s">
        <v>84</v>
      </c>
      <c r="S3" s="130" t="s">
        <v>85</v>
      </c>
      <c r="T3" s="123" t="s">
        <v>86</v>
      </c>
      <c r="U3" s="100" t="s">
        <v>87</v>
      </c>
      <c r="V3" s="100" t="s">
        <v>93</v>
      </c>
      <c r="W3" s="282">
        <v>3</v>
      </c>
      <c r="X3" s="127"/>
      <c r="Y3" s="126">
        <f t="shared" si="3"/>
        <v>3</v>
      </c>
      <c r="Z3" s="126">
        <v>3</v>
      </c>
      <c r="AA3" s="150">
        <v>27030.332999999999</v>
      </c>
      <c r="AB3" s="127"/>
      <c r="AC3" s="151" t="str">
        <f t="shared" si="4"/>
        <v/>
      </c>
      <c r="AD3" s="156"/>
      <c r="AE3" s="169"/>
      <c r="AF3" s="101">
        <f t="shared" si="5"/>
        <v>0</v>
      </c>
      <c r="AG3" s="101">
        <f t="shared" si="6"/>
        <v>0</v>
      </c>
      <c r="AH3" s="101">
        <f t="shared" si="7"/>
        <v>0</v>
      </c>
      <c r="AI3" s="101">
        <f t="shared" si="8"/>
        <v>81090.998999999996</v>
      </c>
      <c r="AJ3" s="101">
        <f t="shared" si="9"/>
        <v>0</v>
      </c>
      <c r="AK3" s="101">
        <f t="shared" si="10"/>
        <v>81090.998999999996</v>
      </c>
      <c r="AL3" s="102" t="s">
        <v>9</v>
      </c>
      <c r="AM3" s="157" t="s">
        <v>89</v>
      </c>
      <c r="AN3" s="101">
        <v>81090.998999999996</v>
      </c>
      <c r="AO3" s="134"/>
      <c r="AP3" s="113"/>
      <c r="AQ3" s="113"/>
      <c r="AR3" s="113"/>
      <c r="AS3" s="113"/>
      <c r="AT3" s="113"/>
      <c r="AU3" s="113"/>
      <c r="AV3" s="113"/>
    </row>
    <row r="4" spans="1:50" ht="12.75" x14ac:dyDescent="0.2">
      <c r="A4" s="102">
        <v>4300035233</v>
      </c>
      <c r="B4" s="133">
        <v>45939</v>
      </c>
      <c r="C4" s="100" t="s">
        <v>79</v>
      </c>
      <c r="D4" s="104">
        <v>46135</v>
      </c>
      <c r="E4" s="104" t="e">
        <f>IF(OR(#REF!="",J4=""),"",#REF!+7*J4)</f>
        <v>#REF!</v>
      </c>
      <c r="F4" s="149" t="str">
        <f t="shared" ca="1" si="0"/>
        <v>DELIVERED</v>
      </c>
      <c r="G4" s="120" t="s">
        <v>94</v>
      </c>
      <c r="H4" s="113" t="e">
        <f t="shared" si="1"/>
        <v>#REF!</v>
      </c>
      <c r="I4" s="102" t="e">
        <f t="shared" si="2"/>
        <v>#REF!</v>
      </c>
      <c r="J4" s="122">
        <v>27.9</v>
      </c>
      <c r="K4" s="122" t="s">
        <v>19</v>
      </c>
      <c r="L4" s="232" t="s">
        <v>81</v>
      </c>
      <c r="M4" s="85" t="s">
        <v>95</v>
      </c>
      <c r="N4" s="399">
        <v>0</v>
      </c>
      <c r="O4" s="130">
        <v>3</v>
      </c>
      <c r="P4" s="18" t="s">
        <v>96</v>
      </c>
      <c r="Q4" s="122">
        <v>25100517</v>
      </c>
      <c r="R4" s="122" t="s">
        <v>84</v>
      </c>
      <c r="S4" s="130" t="s">
        <v>97</v>
      </c>
      <c r="T4" s="123" t="s">
        <v>98</v>
      </c>
      <c r="U4" s="102" t="s">
        <v>99</v>
      </c>
      <c r="V4" s="102" t="s">
        <v>100</v>
      </c>
      <c r="W4" s="147">
        <v>198</v>
      </c>
      <c r="X4" s="122">
        <v>20</v>
      </c>
      <c r="Y4" s="126">
        <f t="shared" si="3"/>
        <v>178</v>
      </c>
      <c r="Z4" s="122">
        <v>0</v>
      </c>
      <c r="AA4" s="101">
        <v>5509.8</v>
      </c>
      <c r="AB4" s="131"/>
      <c r="AC4" s="151" t="str">
        <f t="shared" si="4"/>
        <v>May-26</v>
      </c>
      <c r="AD4" s="119">
        <v>46169</v>
      </c>
      <c r="AE4" s="169" t="s">
        <v>101</v>
      </c>
      <c r="AF4" s="101">
        <f t="shared" si="5"/>
        <v>110196</v>
      </c>
      <c r="AG4" s="101">
        <f t="shared" si="6"/>
        <v>0</v>
      </c>
      <c r="AH4" s="101">
        <f t="shared" si="7"/>
        <v>110196</v>
      </c>
      <c r="AI4" s="101">
        <f t="shared" si="8"/>
        <v>0</v>
      </c>
      <c r="AJ4" s="101">
        <f t="shared" si="9"/>
        <v>0</v>
      </c>
      <c r="AK4" s="101">
        <f t="shared" si="10"/>
        <v>0</v>
      </c>
      <c r="AL4" s="102" t="s">
        <v>0</v>
      </c>
      <c r="AM4" s="143" t="s">
        <v>102</v>
      </c>
      <c r="AN4" s="101">
        <f t="shared" ref="AN4:AN47" si="11">SUM(AH4,AK4)</f>
        <v>110196</v>
      </c>
      <c r="AO4" s="134" t="s">
        <v>103</v>
      </c>
      <c r="AP4" s="113" t="s">
        <v>104</v>
      </c>
      <c r="AQ4" s="113"/>
      <c r="AR4" s="113"/>
      <c r="AS4" s="113"/>
      <c r="AT4" s="113"/>
      <c r="AU4" s="113"/>
      <c r="AV4" s="113"/>
    </row>
    <row r="5" spans="1:50" ht="12.75" x14ac:dyDescent="0.2">
      <c r="A5" s="102">
        <v>4300035233</v>
      </c>
      <c r="B5" s="133">
        <v>45939</v>
      </c>
      <c r="C5" s="100" t="s">
        <v>79</v>
      </c>
      <c r="D5" s="104">
        <v>46135</v>
      </c>
      <c r="E5" s="104" t="e">
        <f>IF(OR(#REF!="",J5=""),"",#REF!+7*J5)</f>
        <v>#REF!</v>
      </c>
      <c r="F5" s="149" t="str">
        <f t="shared" ref="F5" ca="1" si="12">IF(AL5="PO CLOSED",
"DELIVERED",
IF(TODAY()&gt;E5,
"-"&amp;ROUNDUP(TODAY()-E5,0)&amp;" days overdue",
"+" &amp;ROUNDUP(E5-TODAY(),0)&amp;" days remaining"))</f>
        <v>DELIVERED</v>
      </c>
      <c r="G5" s="120" t="s">
        <v>94</v>
      </c>
      <c r="H5" s="113" t="e">
        <f t="shared" ref="H5" si="13">TEXT(E5,"MMM-YY")</f>
        <v>#REF!</v>
      </c>
      <c r="I5" s="102" t="e">
        <f t="shared" ref="I5" si="14">TEXT(E5,"YYYY")</f>
        <v>#REF!</v>
      </c>
      <c r="J5" s="122">
        <v>27.9</v>
      </c>
      <c r="K5" s="122" t="s">
        <v>19</v>
      </c>
      <c r="L5" s="232" t="s">
        <v>81</v>
      </c>
      <c r="M5" s="13" t="s">
        <v>95</v>
      </c>
      <c r="N5" s="399">
        <v>0</v>
      </c>
      <c r="O5" s="130">
        <v>3</v>
      </c>
      <c r="P5" s="18" t="s">
        <v>96</v>
      </c>
      <c r="Q5" s="122">
        <v>25100517</v>
      </c>
      <c r="R5" s="122" t="s">
        <v>84</v>
      </c>
      <c r="S5" s="130" t="s">
        <v>97</v>
      </c>
      <c r="T5" s="123" t="s">
        <v>98</v>
      </c>
      <c r="U5" s="102" t="s">
        <v>99</v>
      </c>
      <c r="V5" s="102" t="s">
        <v>100</v>
      </c>
      <c r="W5" s="147">
        <v>178</v>
      </c>
      <c r="X5" s="122">
        <v>5</v>
      </c>
      <c r="Y5" s="126">
        <f t="shared" ref="Y5" si="15">W5-X5</f>
        <v>173</v>
      </c>
      <c r="Z5" s="122">
        <v>0</v>
      </c>
      <c r="AA5" s="101">
        <v>5509.8</v>
      </c>
      <c r="AB5" s="131"/>
      <c r="AC5" s="151" t="str">
        <f t="shared" ref="AC5" si="16">IF(AD5="","",TEXT(AD5,"mmmm-yy"))</f>
        <v>May-26</v>
      </c>
      <c r="AD5" s="119">
        <v>46169</v>
      </c>
      <c r="AE5" s="169" t="s">
        <v>105</v>
      </c>
      <c r="AF5" s="101">
        <f t="shared" ref="AF5" si="17">X5*AA5</f>
        <v>27549</v>
      </c>
      <c r="AG5" s="101">
        <f t="shared" ref="AG5" si="18">(X5*AB5)*86</f>
        <v>0</v>
      </c>
      <c r="AH5" s="101">
        <f t="shared" ref="AH5" si="19">SUM(AF5:AG5)</f>
        <v>27549</v>
      </c>
      <c r="AI5" s="101">
        <f t="shared" ref="AI5" si="20">Z5*AA5</f>
        <v>0</v>
      </c>
      <c r="AJ5" s="101">
        <f t="shared" ref="AJ5" si="21">(Z5*AB5)*86</f>
        <v>0</v>
      </c>
      <c r="AK5" s="101">
        <f t="shared" ref="AK5" si="22">SUM(AI5:AJ5)</f>
        <v>0</v>
      </c>
      <c r="AL5" s="102" t="s">
        <v>0</v>
      </c>
      <c r="AM5" s="143" t="s">
        <v>102</v>
      </c>
      <c r="AN5" s="101">
        <f t="shared" ref="AN5" si="23">SUM(AH5,AK5)</f>
        <v>27549</v>
      </c>
      <c r="AO5" s="134" t="s">
        <v>103</v>
      </c>
      <c r="AP5" s="113" t="s">
        <v>104</v>
      </c>
      <c r="AQ5" s="113"/>
      <c r="AR5" s="113"/>
      <c r="AS5" s="113"/>
      <c r="AT5" s="113"/>
      <c r="AU5" s="113"/>
      <c r="AV5" s="113"/>
    </row>
    <row r="6" spans="1:50" ht="12.75" x14ac:dyDescent="0.2">
      <c r="A6" s="102">
        <v>4300035233</v>
      </c>
      <c r="B6" s="133">
        <v>45939</v>
      </c>
      <c r="C6" s="100" t="s">
        <v>79</v>
      </c>
      <c r="D6" s="104">
        <v>46135</v>
      </c>
      <c r="E6" s="104" t="e">
        <f>IF(OR(#REF!="",J6=""),"",#REF!+7*J6)</f>
        <v>#REF!</v>
      </c>
      <c r="F6" s="149" t="str">
        <f t="shared" ref="F6" ca="1" si="24">IF(AL6="PO CLOSED",
"DELIVERED",
IF(TODAY()&gt;E6,
"-"&amp;ROUNDUP(TODAY()-E6,0)&amp;" days overdue",
"+" &amp;ROUNDUP(E6-TODAY(),0)&amp;" days remaining"))</f>
        <v>DELIVERED</v>
      </c>
      <c r="G6" s="120" t="s">
        <v>94</v>
      </c>
      <c r="H6" s="113" t="e">
        <f t="shared" ref="H6" si="25">TEXT(E6,"MMM-YY")</f>
        <v>#REF!</v>
      </c>
      <c r="I6" s="102" t="e">
        <f t="shared" ref="I6" si="26">TEXT(E6,"YYYY")</f>
        <v>#REF!</v>
      </c>
      <c r="J6" s="122">
        <v>27.9</v>
      </c>
      <c r="K6" s="122" t="s">
        <v>19</v>
      </c>
      <c r="L6" s="232" t="s">
        <v>81</v>
      </c>
      <c r="M6" s="13" t="s">
        <v>95</v>
      </c>
      <c r="N6" s="399">
        <v>0</v>
      </c>
      <c r="O6" s="130">
        <v>3</v>
      </c>
      <c r="P6" s="18" t="s">
        <v>96</v>
      </c>
      <c r="Q6" s="122">
        <v>25100517</v>
      </c>
      <c r="R6" s="122" t="s">
        <v>84</v>
      </c>
      <c r="S6" s="130" t="s">
        <v>97</v>
      </c>
      <c r="T6" s="123" t="s">
        <v>98</v>
      </c>
      <c r="U6" s="102" t="s">
        <v>99</v>
      </c>
      <c r="V6" s="102" t="s">
        <v>100</v>
      </c>
      <c r="W6" s="147">
        <v>173</v>
      </c>
      <c r="X6" s="122">
        <v>5</v>
      </c>
      <c r="Y6" s="126">
        <f t="shared" ref="Y6" si="27">W6-X6</f>
        <v>168</v>
      </c>
      <c r="Z6" s="122">
        <v>0</v>
      </c>
      <c r="AA6" s="101">
        <v>5509.8</v>
      </c>
      <c r="AB6" s="131"/>
      <c r="AC6" s="151" t="str">
        <f t="shared" ref="AC6" si="28">IF(AD6="","",TEXT(AD6,"mmmm-yy"))</f>
        <v>May-26</v>
      </c>
      <c r="AD6" s="119">
        <v>46169</v>
      </c>
      <c r="AE6" s="169" t="s">
        <v>106</v>
      </c>
      <c r="AF6" s="101">
        <f t="shared" ref="AF6" si="29">X6*AA6</f>
        <v>27549</v>
      </c>
      <c r="AG6" s="101">
        <f t="shared" ref="AG6" si="30">(X6*AB6)*86</f>
        <v>0</v>
      </c>
      <c r="AH6" s="101">
        <f t="shared" ref="AH6" si="31">SUM(AF6:AG6)</f>
        <v>27549</v>
      </c>
      <c r="AI6" s="101">
        <f t="shared" ref="AI6" si="32">Z6*AA6</f>
        <v>0</v>
      </c>
      <c r="AJ6" s="101">
        <f t="shared" ref="AJ6" si="33">(Z6*AB6)*86</f>
        <v>0</v>
      </c>
      <c r="AK6" s="101">
        <f t="shared" ref="AK6" si="34">SUM(AI6:AJ6)</f>
        <v>0</v>
      </c>
      <c r="AL6" s="102" t="s">
        <v>0</v>
      </c>
      <c r="AM6" s="143" t="s">
        <v>102</v>
      </c>
      <c r="AN6" s="101">
        <f t="shared" ref="AN6" si="35">SUM(AH6,AK6)</f>
        <v>27549</v>
      </c>
      <c r="AO6" s="134" t="s">
        <v>103</v>
      </c>
      <c r="AP6" s="113" t="s">
        <v>104</v>
      </c>
      <c r="AQ6" s="113"/>
      <c r="AR6" s="113"/>
      <c r="AS6" s="113"/>
      <c r="AT6" s="113"/>
      <c r="AU6" s="113"/>
      <c r="AV6" s="113"/>
    </row>
    <row r="7" spans="1:50" ht="12.75" x14ac:dyDescent="0.2">
      <c r="A7" s="102">
        <v>4300035233</v>
      </c>
      <c r="B7" s="133">
        <v>45939</v>
      </c>
      <c r="C7" s="100" t="s">
        <v>79</v>
      </c>
      <c r="D7" s="104">
        <v>46135</v>
      </c>
      <c r="E7" s="104" t="e">
        <f>IF(OR(#REF!="",J7=""),"",#REF!+7*J7)</f>
        <v>#REF!</v>
      </c>
      <c r="F7" s="149" t="str">
        <f t="shared" ref="F7" ca="1" si="36">IF(AL7="PO CLOSED",
"DELIVERED",
IF(TODAY()&gt;E7,
"-"&amp;ROUNDUP(TODAY()-E7,0)&amp;" days overdue",
"+" &amp;ROUNDUP(E7-TODAY(),0)&amp;" days remaining"))</f>
        <v>DELIVERED</v>
      </c>
      <c r="G7" s="120" t="s">
        <v>94</v>
      </c>
      <c r="H7" s="113" t="e">
        <f t="shared" ref="H7" si="37">TEXT(E7,"MMM-YY")</f>
        <v>#REF!</v>
      </c>
      <c r="I7" s="102" t="e">
        <f t="shared" ref="I7" si="38">TEXT(E7,"YYYY")</f>
        <v>#REF!</v>
      </c>
      <c r="J7" s="122">
        <v>27.9</v>
      </c>
      <c r="K7" s="122" t="s">
        <v>19</v>
      </c>
      <c r="L7" s="232" t="s">
        <v>81</v>
      </c>
      <c r="M7" s="13" t="s">
        <v>95</v>
      </c>
      <c r="N7" s="399">
        <v>0</v>
      </c>
      <c r="O7" s="130">
        <v>3</v>
      </c>
      <c r="P7" s="18" t="s">
        <v>96</v>
      </c>
      <c r="Q7" s="122">
        <v>25100517</v>
      </c>
      <c r="R7" s="122" t="s">
        <v>84</v>
      </c>
      <c r="S7" s="130" t="s">
        <v>97</v>
      </c>
      <c r="T7" s="123" t="s">
        <v>98</v>
      </c>
      <c r="U7" s="102" t="s">
        <v>99</v>
      </c>
      <c r="V7" s="102" t="s">
        <v>100</v>
      </c>
      <c r="W7" s="147">
        <v>168</v>
      </c>
      <c r="X7" s="122">
        <v>50</v>
      </c>
      <c r="Y7" s="126">
        <f t="shared" ref="Y7" si="39">W7-X7</f>
        <v>118</v>
      </c>
      <c r="Z7" s="122">
        <v>0</v>
      </c>
      <c r="AA7" s="101">
        <v>5509.8</v>
      </c>
      <c r="AB7" s="131"/>
      <c r="AC7" s="151" t="str">
        <f t="shared" ref="AC7" si="40">IF(AD7="","",TEXT(AD7,"mmmm-yy"))</f>
        <v>May-26</v>
      </c>
      <c r="AD7" s="119">
        <v>46171</v>
      </c>
      <c r="AE7" s="169" t="s">
        <v>107</v>
      </c>
      <c r="AF7" s="101">
        <f t="shared" ref="AF7" si="41">X7*AA7</f>
        <v>275490</v>
      </c>
      <c r="AG7" s="101">
        <f t="shared" ref="AG7" si="42">(X7*AB7)*86</f>
        <v>0</v>
      </c>
      <c r="AH7" s="101">
        <f t="shared" ref="AH7" si="43">SUM(AF7:AG7)</f>
        <v>275490</v>
      </c>
      <c r="AI7" s="101">
        <f t="shared" ref="AI7" si="44">Z7*AA7</f>
        <v>0</v>
      </c>
      <c r="AJ7" s="101">
        <f t="shared" ref="AJ7" si="45">(Z7*AB7)*86</f>
        <v>0</v>
      </c>
      <c r="AK7" s="101">
        <f t="shared" ref="AK7" si="46">SUM(AI7:AJ7)</f>
        <v>0</v>
      </c>
      <c r="AL7" s="102" t="s">
        <v>0</v>
      </c>
      <c r="AM7" s="143" t="s">
        <v>102</v>
      </c>
      <c r="AN7" s="101">
        <f t="shared" ref="AN7" si="47">SUM(AH7,AK7)</f>
        <v>275490</v>
      </c>
      <c r="AO7" s="134" t="s">
        <v>103</v>
      </c>
      <c r="AP7" s="113" t="s">
        <v>104</v>
      </c>
      <c r="AQ7" s="113"/>
      <c r="AR7" s="113"/>
      <c r="AS7" s="113"/>
      <c r="AT7" s="113"/>
      <c r="AU7" s="113"/>
      <c r="AV7" s="113"/>
    </row>
    <row r="8" spans="1:50" ht="12.75" x14ac:dyDescent="0.2">
      <c r="A8" s="102">
        <v>4300035233</v>
      </c>
      <c r="B8" s="133">
        <v>45939</v>
      </c>
      <c r="C8" s="100" t="s">
        <v>79</v>
      </c>
      <c r="D8" s="104">
        <v>46135</v>
      </c>
      <c r="E8" s="104" t="e">
        <f>IF(OR(#REF!="",J8=""),"",#REF!+7*J8)</f>
        <v>#REF!</v>
      </c>
      <c r="F8" s="149" t="str">
        <f t="shared" ref="F8" ca="1" si="48">IF(AL8="PO CLOSED",
"DELIVERED",
IF(TODAY()&gt;E8,
"-"&amp;ROUNDUP(TODAY()-E8,0)&amp;" days overdue",
"+" &amp;ROUNDUP(E8-TODAY(),0)&amp;" days remaining"))</f>
        <v>DELIVERED</v>
      </c>
      <c r="G8" s="120" t="s">
        <v>94</v>
      </c>
      <c r="H8" s="113" t="e">
        <f t="shared" ref="H8" si="49">TEXT(E8,"MMM-YY")</f>
        <v>#REF!</v>
      </c>
      <c r="I8" s="102" t="e">
        <f t="shared" ref="I8" si="50">TEXT(E8,"YYYY")</f>
        <v>#REF!</v>
      </c>
      <c r="J8" s="122">
        <v>27.9</v>
      </c>
      <c r="K8" s="122" t="s">
        <v>19</v>
      </c>
      <c r="L8" s="232" t="s">
        <v>81</v>
      </c>
      <c r="M8" s="13" t="s">
        <v>95</v>
      </c>
      <c r="N8" s="399">
        <v>0</v>
      </c>
      <c r="O8" s="130">
        <v>3</v>
      </c>
      <c r="P8" s="18" t="s">
        <v>96</v>
      </c>
      <c r="Q8" s="122">
        <v>25100517</v>
      </c>
      <c r="R8" s="122" t="s">
        <v>84</v>
      </c>
      <c r="S8" s="130" t="s">
        <v>97</v>
      </c>
      <c r="T8" s="123" t="s">
        <v>98</v>
      </c>
      <c r="U8" s="102" t="s">
        <v>99</v>
      </c>
      <c r="V8" s="102" t="s">
        <v>100</v>
      </c>
      <c r="W8" s="147">
        <v>118</v>
      </c>
      <c r="X8" s="122">
        <v>30</v>
      </c>
      <c r="Y8" s="126">
        <f t="shared" ref="Y8" si="51">W8-X8</f>
        <v>88</v>
      </c>
      <c r="Z8" s="122">
        <v>0</v>
      </c>
      <c r="AA8" s="101">
        <v>5509.8</v>
      </c>
      <c r="AB8" s="131"/>
      <c r="AC8" s="151" t="str">
        <f t="shared" ref="AC8" si="52">IF(AD8="","",TEXT(AD8,"mmmm-yy"))</f>
        <v>May-26</v>
      </c>
      <c r="AD8" s="119">
        <v>46172</v>
      </c>
      <c r="AE8" s="169" t="s">
        <v>108</v>
      </c>
      <c r="AF8" s="101">
        <f t="shared" ref="AF8" si="53">X8*AA8</f>
        <v>165294</v>
      </c>
      <c r="AG8" s="101">
        <f t="shared" ref="AG8" si="54">(X8*AB8)*86</f>
        <v>0</v>
      </c>
      <c r="AH8" s="101">
        <f t="shared" ref="AH8" si="55">SUM(AF8:AG8)</f>
        <v>165294</v>
      </c>
      <c r="AI8" s="101">
        <f t="shared" ref="AI8" si="56">Z8*AA8</f>
        <v>0</v>
      </c>
      <c r="AJ8" s="101">
        <f t="shared" ref="AJ8" si="57">(Z8*AB8)*86</f>
        <v>0</v>
      </c>
      <c r="AK8" s="101">
        <f t="shared" ref="AK8" si="58">SUM(AI8:AJ8)</f>
        <v>0</v>
      </c>
      <c r="AL8" s="102" t="s">
        <v>0</v>
      </c>
      <c r="AM8" s="143" t="s">
        <v>102</v>
      </c>
      <c r="AN8" s="101">
        <f t="shared" ref="AN8" si="59">SUM(AH8,AK8)</f>
        <v>165294</v>
      </c>
      <c r="AO8" s="134" t="s">
        <v>103</v>
      </c>
      <c r="AP8" s="113" t="s">
        <v>104</v>
      </c>
      <c r="AQ8" s="113"/>
      <c r="AR8" s="113"/>
      <c r="AS8" s="113"/>
      <c r="AT8" s="113"/>
      <c r="AU8" s="113"/>
      <c r="AV8" s="113"/>
    </row>
    <row r="9" spans="1:50" ht="12.75" x14ac:dyDescent="0.2">
      <c r="A9" s="102">
        <v>4300035233</v>
      </c>
      <c r="B9" s="133">
        <v>45939</v>
      </c>
      <c r="C9" s="100" t="s">
        <v>79</v>
      </c>
      <c r="D9" s="104">
        <v>46135</v>
      </c>
      <c r="E9" s="104" t="e">
        <f>IF(OR(#REF!="",J9=""),"",#REF!+7*J9)</f>
        <v>#REF!</v>
      </c>
      <c r="F9" s="149" t="str">
        <f t="shared" ref="F9" ca="1" si="60">IF(AL9="PO CLOSED",
"DELIVERED",
IF(TODAY()&gt;E9,
"-"&amp;ROUNDUP(TODAY()-E9,0)&amp;" days overdue",
"+" &amp;ROUNDUP(E9-TODAY(),0)&amp;" days remaining"))</f>
        <v>DELIVERED</v>
      </c>
      <c r="G9" s="120" t="s">
        <v>94</v>
      </c>
      <c r="H9" s="113" t="e">
        <f t="shared" ref="H9" si="61">TEXT(E9,"MMM-YY")</f>
        <v>#REF!</v>
      </c>
      <c r="I9" s="102" t="e">
        <f t="shared" ref="I9" si="62">TEXT(E9,"YYYY")</f>
        <v>#REF!</v>
      </c>
      <c r="J9" s="122">
        <v>27.9</v>
      </c>
      <c r="K9" s="122" t="s">
        <v>19</v>
      </c>
      <c r="L9" s="232" t="s">
        <v>81</v>
      </c>
      <c r="M9" s="13" t="s">
        <v>95</v>
      </c>
      <c r="N9" s="399">
        <v>0</v>
      </c>
      <c r="O9" s="130">
        <v>3</v>
      </c>
      <c r="P9" s="18" t="s">
        <v>96</v>
      </c>
      <c r="Q9" s="122">
        <v>25100517</v>
      </c>
      <c r="R9" s="122" t="s">
        <v>84</v>
      </c>
      <c r="S9" s="130" t="s">
        <v>97</v>
      </c>
      <c r="T9" s="123" t="s">
        <v>98</v>
      </c>
      <c r="U9" s="102" t="s">
        <v>99</v>
      </c>
      <c r="V9" s="102" t="s">
        <v>100</v>
      </c>
      <c r="W9" s="147">
        <v>88</v>
      </c>
      <c r="X9" s="122">
        <v>70</v>
      </c>
      <c r="Y9" s="126">
        <f t="shared" ref="Y9" si="63">W9-X9</f>
        <v>18</v>
      </c>
      <c r="Z9" s="122">
        <v>0</v>
      </c>
      <c r="AA9" s="101">
        <v>5509.8</v>
      </c>
      <c r="AB9" s="131"/>
      <c r="AC9" s="151" t="str">
        <f t="shared" ref="AC9" si="64">IF(AD9="","",TEXT(AD9,"mmmm-yy"))</f>
        <v>May-26</v>
      </c>
      <c r="AD9" s="119">
        <v>46173</v>
      </c>
      <c r="AE9" s="169" t="s">
        <v>109</v>
      </c>
      <c r="AF9" s="101">
        <f t="shared" ref="AF9" si="65">X9*AA9</f>
        <v>385686</v>
      </c>
      <c r="AG9" s="101">
        <f t="shared" ref="AG9" si="66">(X9*AB9)*86</f>
        <v>0</v>
      </c>
      <c r="AH9" s="101">
        <f t="shared" ref="AH9" si="67">SUM(AF9:AG9)</f>
        <v>385686</v>
      </c>
      <c r="AI9" s="101">
        <f t="shared" ref="AI9" si="68">Z9*AA9</f>
        <v>0</v>
      </c>
      <c r="AJ9" s="101">
        <f t="shared" ref="AJ9" si="69">(Z9*AB9)*86</f>
        <v>0</v>
      </c>
      <c r="AK9" s="101">
        <f t="shared" ref="AK9" si="70">SUM(AI9:AJ9)</f>
        <v>0</v>
      </c>
      <c r="AL9" s="102" t="s">
        <v>0</v>
      </c>
      <c r="AM9" s="143" t="s">
        <v>102</v>
      </c>
      <c r="AN9" s="101">
        <f t="shared" ref="AN9" si="71">SUM(AH9,AK9)</f>
        <v>385686</v>
      </c>
      <c r="AO9" s="134" t="s">
        <v>103</v>
      </c>
      <c r="AP9" s="113" t="s">
        <v>104</v>
      </c>
      <c r="AQ9" s="113"/>
      <c r="AR9" s="113"/>
      <c r="AS9" s="113"/>
      <c r="AT9" s="113"/>
      <c r="AU9" s="113"/>
      <c r="AV9" s="113"/>
    </row>
    <row r="10" spans="1:50" ht="12.75" x14ac:dyDescent="0.2">
      <c r="A10" s="102">
        <v>4300035233</v>
      </c>
      <c r="B10" s="133">
        <v>45939</v>
      </c>
      <c r="C10" s="100" t="s">
        <v>79</v>
      </c>
      <c r="D10" s="104">
        <v>46135</v>
      </c>
      <c r="E10" s="104" t="e">
        <f>IF(OR(#REF!="",J10=""),"",#REF!+7*J10)</f>
        <v>#REF!</v>
      </c>
      <c r="F10" s="149" t="str">
        <f t="shared" ref="F10" ca="1" si="72">IF(AL10="PO CLOSED",
"DELIVERED",
IF(TODAY()&gt;E10,
"-"&amp;ROUNDUP(TODAY()-E10,0)&amp;" days overdue",
"+" &amp;ROUNDUP(E10-TODAY(),0)&amp;" days remaining"))</f>
        <v>DELIVERED</v>
      </c>
      <c r="G10" s="120" t="s">
        <v>94</v>
      </c>
      <c r="H10" s="113" t="e">
        <f t="shared" ref="H10" si="73">TEXT(E10,"MMM-YY")</f>
        <v>#REF!</v>
      </c>
      <c r="I10" s="102" t="e">
        <f t="shared" ref="I10" si="74">TEXT(E10,"YYYY")</f>
        <v>#REF!</v>
      </c>
      <c r="J10" s="122">
        <v>27.9</v>
      </c>
      <c r="K10" s="122" t="s">
        <v>19</v>
      </c>
      <c r="L10" s="232" t="s">
        <v>81</v>
      </c>
      <c r="M10" s="19" t="s">
        <v>95</v>
      </c>
      <c r="N10" s="399">
        <v>0</v>
      </c>
      <c r="O10" s="130">
        <v>3</v>
      </c>
      <c r="P10" s="18" t="s">
        <v>96</v>
      </c>
      <c r="Q10" s="122">
        <v>25100517</v>
      </c>
      <c r="R10" s="122" t="s">
        <v>84</v>
      </c>
      <c r="S10" s="130" t="s">
        <v>97</v>
      </c>
      <c r="T10" s="123" t="s">
        <v>98</v>
      </c>
      <c r="U10" s="102" t="s">
        <v>99</v>
      </c>
      <c r="V10" s="102" t="s">
        <v>100</v>
      </c>
      <c r="W10" s="147">
        <v>18</v>
      </c>
      <c r="X10" s="122">
        <v>9</v>
      </c>
      <c r="Y10" s="126">
        <f t="shared" ref="Y10" si="75">W10-X10</f>
        <v>9</v>
      </c>
      <c r="Z10" s="122">
        <v>0</v>
      </c>
      <c r="AA10" s="101">
        <v>5509.8</v>
      </c>
      <c r="AB10" s="131"/>
      <c r="AC10" s="151" t="str">
        <f t="shared" ref="AC10" si="76">IF(AD10="","",TEXT(AD10,"mmmm-yy"))</f>
        <v>June-26</v>
      </c>
      <c r="AD10" s="119">
        <v>46174</v>
      </c>
      <c r="AE10" s="711" t="s">
        <v>110</v>
      </c>
      <c r="AF10" s="101">
        <f t="shared" ref="AF10" si="77">X10*AA10</f>
        <v>49588.200000000004</v>
      </c>
      <c r="AG10" s="101">
        <f t="shared" ref="AG10" si="78">(X10*AB10)*86</f>
        <v>0</v>
      </c>
      <c r="AH10" s="101">
        <f t="shared" ref="AH10" si="79">SUM(AF10:AG10)</f>
        <v>49588.200000000004</v>
      </c>
      <c r="AI10" s="101">
        <f t="shared" ref="AI10" si="80">Z10*AA10</f>
        <v>0</v>
      </c>
      <c r="AJ10" s="101">
        <f t="shared" ref="AJ10" si="81">(Z10*AB10)*86</f>
        <v>0</v>
      </c>
      <c r="AK10" s="101">
        <f t="shared" ref="AK10" si="82">SUM(AI10:AJ10)</f>
        <v>0</v>
      </c>
      <c r="AL10" s="102" t="s">
        <v>0</v>
      </c>
      <c r="AM10" s="538" t="s">
        <v>102</v>
      </c>
      <c r="AN10" s="101">
        <f t="shared" ref="AN10" si="83">SUM(AH10,AK10)</f>
        <v>49588.200000000004</v>
      </c>
      <c r="AO10" s="134" t="s">
        <v>103</v>
      </c>
      <c r="AP10" s="113" t="s">
        <v>104</v>
      </c>
      <c r="AQ10" s="113"/>
      <c r="AR10" s="113"/>
      <c r="AS10" s="113"/>
      <c r="AT10" s="113"/>
      <c r="AU10" s="113"/>
      <c r="AV10" s="113"/>
    </row>
    <row r="11" spans="1:50" ht="12.75" x14ac:dyDescent="0.2">
      <c r="A11" s="569">
        <v>4300035233</v>
      </c>
      <c r="B11" s="570">
        <v>45939</v>
      </c>
      <c r="C11" s="562" t="s">
        <v>79</v>
      </c>
      <c r="D11" s="552">
        <v>46135</v>
      </c>
      <c r="E11" s="552" t="e">
        <f>IF(OR(#REF!="",J11=""),"",#REF!+7*J11)</f>
        <v>#REF!</v>
      </c>
      <c r="F11" s="572" t="str">
        <f ca="1">IF(AL11="PO CLOSED",
"DELIVERED",
IF(TODAY()&gt;E11,
"-"&amp;ROUNDUP(TODAY()-E11,0)&amp;" days overdue",
"+" &amp;ROUNDUP(E11-TODAY(),0)&amp;" days remaining"))</f>
        <v>DELIVERED</v>
      </c>
      <c r="G11" s="571" t="s">
        <v>94</v>
      </c>
      <c r="H11" s="573" t="e">
        <f>TEXT(E11,"MMM-YY")</f>
        <v>#REF!</v>
      </c>
      <c r="I11" s="569" t="e">
        <f>TEXT(E11,"YYYY")</f>
        <v>#REF!</v>
      </c>
      <c r="J11" s="568">
        <v>27.9</v>
      </c>
      <c r="K11" s="568" t="s">
        <v>19</v>
      </c>
      <c r="L11" s="574" t="s">
        <v>81</v>
      </c>
      <c r="M11" s="13" t="s">
        <v>95</v>
      </c>
      <c r="N11" s="576">
        <v>0</v>
      </c>
      <c r="O11" s="577">
        <v>3</v>
      </c>
      <c r="P11" s="537" t="s">
        <v>96</v>
      </c>
      <c r="Q11" s="568">
        <v>25100517</v>
      </c>
      <c r="R11" s="568" t="s">
        <v>84</v>
      </c>
      <c r="S11" s="577" t="s">
        <v>97</v>
      </c>
      <c r="T11" s="599" t="s">
        <v>98</v>
      </c>
      <c r="U11" s="569" t="s">
        <v>99</v>
      </c>
      <c r="V11" s="569" t="s">
        <v>100</v>
      </c>
      <c r="W11" s="578">
        <v>9</v>
      </c>
      <c r="X11" s="568">
        <v>4</v>
      </c>
      <c r="Y11" s="126">
        <f t="shared" si="3"/>
        <v>5</v>
      </c>
      <c r="Z11" s="568">
        <v>0</v>
      </c>
      <c r="AA11" s="579">
        <v>5509.8</v>
      </c>
      <c r="AB11" s="580"/>
      <c r="AC11" s="536" t="str">
        <f>IF(AD11="","",TEXT(AD11,"mmmm-yy"))</f>
        <v>June-26</v>
      </c>
      <c r="AD11" s="641">
        <v>46183</v>
      </c>
      <c r="AE11" s="711" t="s">
        <v>111</v>
      </c>
      <c r="AF11" s="579">
        <f>X11*AA11</f>
        <v>22039.200000000001</v>
      </c>
      <c r="AG11" s="579">
        <f>(X11*AB11)*86</f>
        <v>0</v>
      </c>
      <c r="AH11" s="579">
        <f>SUM(AF11:AG11)</f>
        <v>22039.200000000001</v>
      </c>
      <c r="AI11" s="579">
        <f>Z11*AA11</f>
        <v>0</v>
      </c>
      <c r="AJ11" s="579">
        <f>(Z11*AB11)*86</f>
        <v>0</v>
      </c>
      <c r="AK11" s="579">
        <f>SUM(AI11:AJ11)</f>
        <v>0</v>
      </c>
      <c r="AL11" s="569" t="s">
        <v>0</v>
      </c>
      <c r="AM11" s="538" t="s">
        <v>102</v>
      </c>
      <c r="AN11" s="579">
        <f>SUM(AH11,AK11)</f>
        <v>22039.200000000001</v>
      </c>
      <c r="AO11" s="582" t="s">
        <v>103</v>
      </c>
      <c r="AP11" s="573" t="s">
        <v>104</v>
      </c>
      <c r="AQ11" s="573"/>
      <c r="AR11" s="573"/>
      <c r="AS11" s="573"/>
      <c r="AT11" s="573"/>
      <c r="AU11" s="573"/>
      <c r="AV11" s="573"/>
      <c r="AW11" s="534"/>
      <c r="AX11" s="534"/>
    </row>
    <row r="12" spans="1:50" ht="15" x14ac:dyDescent="0.25">
      <c r="A12" s="569">
        <v>4300035233</v>
      </c>
      <c r="B12" s="570">
        <v>45939</v>
      </c>
      <c r="C12" s="562" t="s">
        <v>79</v>
      </c>
      <c r="D12" s="552">
        <v>46135</v>
      </c>
      <c r="E12" s="552" t="e">
        <f>IF(OR(#REF!="",J12=""),"",#REF!+7*J12)</f>
        <v>#REF!</v>
      </c>
      <c r="F12" s="572" t="e">
        <f ca="1">IF(AL12="PO CLOSED",
"DELIVERED",
IF(TODAY()&gt;E12,
"-"&amp;ROUNDUP(TODAY()-E12,0)&amp;" days overdue",
"+" &amp;ROUNDUP(E12-TODAY(),0)&amp;" days remaining"))</f>
        <v>#REF!</v>
      </c>
      <c r="G12" s="571" t="s">
        <v>94</v>
      </c>
      <c r="H12" s="573" t="e">
        <f>TEXT(E12,"MMM-YY")</f>
        <v>#REF!</v>
      </c>
      <c r="I12" s="569" t="e">
        <f>TEXT(E12,"YYYY")</f>
        <v>#REF!</v>
      </c>
      <c r="J12" s="568">
        <v>27.9</v>
      </c>
      <c r="K12" s="568" t="s">
        <v>19</v>
      </c>
      <c r="L12" s="574" t="s">
        <v>81</v>
      </c>
      <c r="M12" s="507" t="s">
        <v>95</v>
      </c>
      <c r="N12" s="576">
        <v>0</v>
      </c>
      <c r="O12" s="577">
        <v>3</v>
      </c>
      <c r="P12" s="537" t="s">
        <v>96</v>
      </c>
      <c r="Q12" s="568">
        <v>25100517</v>
      </c>
      <c r="R12" s="568" t="s">
        <v>84</v>
      </c>
      <c r="S12" s="577" t="s">
        <v>97</v>
      </c>
      <c r="T12" s="599" t="s">
        <v>98</v>
      </c>
      <c r="U12" s="569" t="s">
        <v>99</v>
      </c>
      <c r="V12" s="569" t="s">
        <v>100</v>
      </c>
      <c r="W12" s="578">
        <v>5</v>
      </c>
      <c r="X12" s="568"/>
      <c r="Y12" s="527">
        <f>W12-X12</f>
        <v>5</v>
      </c>
      <c r="Z12" s="568">
        <v>5</v>
      </c>
      <c r="AA12" s="579">
        <v>5509.8</v>
      </c>
      <c r="AB12" s="580"/>
      <c r="AC12" s="536"/>
      <c r="AD12" s="571"/>
      <c r="AE12"/>
      <c r="AF12" s="579">
        <f>X12*AA12</f>
        <v>0</v>
      </c>
      <c r="AG12" s="579">
        <f>(X12*AB12)*86</f>
        <v>0</v>
      </c>
      <c r="AH12" s="579">
        <f>SUM(AF12:AG12)</f>
        <v>0</v>
      </c>
      <c r="AI12" s="579">
        <f>Z12*AA12</f>
        <v>27549</v>
      </c>
      <c r="AJ12" s="579">
        <f>(Z12*AB12)*86</f>
        <v>0</v>
      </c>
      <c r="AK12" s="579">
        <f>SUM(AI12:AJ12)</f>
        <v>27549</v>
      </c>
      <c r="AL12" s="569" t="s">
        <v>2</v>
      </c>
      <c r="AM12" s="540" t="s">
        <v>112</v>
      </c>
      <c r="AN12" s="579">
        <f>SUM(AH12,AK12)</f>
        <v>27549</v>
      </c>
      <c r="AO12" s="582" t="s">
        <v>103</v>
      </c>
      <c r="AP12" s="573" t="s">
        <v>104</v>
      </c>
      <c r="AQ12" s="573"/>
      <c r="AR12" s="573"/>
      <c r="AS12" s="573"/>
      <c r="AT12" s="573"/>
      <c r="AU12" s="573"/>
      <c r="AV12" s="573"/>
      <c r="AW12" s="534"/>
      <c r="AX12" s="534"/>
    </row>
    <row r="13" spans="1:50" ht="12.75" x14ac:dyDescent="0.2">
      <c r="A13" s="102">
        <v>4000587674</v>
      </c>
      <c r="B13" s="158">
        <v>46025</v>
      </c>
      <c r="C13" s="102" t="s">
        <v>79</v>
      </c>
      <c r="D13" s="552">
        <v>46151</v>
      </c>
      <c r="E13" s="104" t="e">
        <f>IF(OR(#REF!="",J13=""),"",#REF!+7*J13)</f>
        <v>#REF!</v>
      </c>
      <c r="F13" s="149" t="e">
        <f t="shared" ca="1" si="0"/>
        <v>#REF!</v>
      </c>
      <c r="G13" s="120" t="s">
        <v>94</v>
      </c>
      <c r="H13" s="113" t="e">
        <f t="shared" si="1"/>
        <v>#REF!</v>
      </c>
      <c r="I13" s="113" t="e">
        <f t="shared" si="2"/>
        <v>#REF!</v>
      </c>
      <c r="J13" s="122">
        <v>18</v>
      </c>
      <c r="K13" s="122" t="s">
        <v>18</v>
      </c>
      <c r="L13" s="232" t="s">
        <v>81</v>
      </c>
      <c r="M13" s="507" t="s">
        <v>113</v>
      </c>
      <c r="N13" s="399">
        <v>0</v>
      </c>
      <c r="O13" s="130">
        <v>3</v>
      </c>
      <c r="P13" s="122"/>
      <c r="Q13" s="122"/>
      <c r="R13" s="122" t="s">
        <v>84</v>
      </c>
      <c r="S13" s="130" t="s">
        <v>97</v>
      </c>
      <c r="T13" s="113" t="s">
        <v>114</v>
      </c>
      <c r="U13" s="123" t="s">
        <v>99</v>
      </c>
      <c r="V13" s="160" t="s">
        <v>115</v>
      </c>
      <c r="W13" s="147">
        <v>71</v>
      </c>
      <c r="X13" s="122"/>
      <c r="Y13" s="126">
        <f t="shared" si="3"/>
        <v>71</v>
      </c>
      <c r="Z13" s="122">
        <v>71</v>
      </c>
      <c r="AA13" s="101">
        <v>22313</v>
      </c>
      <c r="AB13" s="131"/>
      <c r="AC13" s="151" t="str">
        <f t="shared" si="4"/>
        <v/>
      </c>
      <c r="AD13" s="120"/>
      <c r="AE13" s="131"/>
      <c r="AF13" s="101">
        <f t="shared" si="5"/>
        <v>0</v>
      </c>
      <c r="AG13" s="101">
        <f t="shared" si="6"/>
        <v>0</v>
      </c>
      <c r="AH13" s="101">
        <f t="shared" si="7"/>
        <v>0</v>
      </c>
      <c r="AI13" s="101">
        <f t="shared" si="8"/>
        <v>1584223</v>
      </c>
      <c r="AJ13" s="101">
        <f t="shared" si="9"/>
        <v>0</v>
      </c>
      <c r="AK13" s="101">
        <f t="shared" si="10"/>
        <v>1584223</v>
      </c>
      <c r="AL13" s="102" t="s">
        <v>2</v>
      </c>
      <c r="AM13" s="540" t="s">
        <v>112</v>
      </c>
      <c r="AN13" s="101">
        <f t="shared" si="11"/>
        <v>1584223</v>
      </c>
      <c r="AO13" s="582" t="s">
        <v>116</v>
      </c>
      <c r="AP13" s="113" t="s">
        <v>104</v>
      </c>
      <c r="AQ13" s="113"/>
      <c r="AR13" s="113"/>
      <c r="AS13" s="113"/>
      <c r="AT13" s="113"/>
      <c r="AU13" s="113"/>
      <c r="AV13" s="113"/>
    </row>
    <row r="14" spans="1:50" ht="15" x14ac:dyDescent="0.25">
      <c r="A14" s="102">
        <v>4000541241</v>
      </c>
      <c r="B14" s="133">
        <v>45826</v>
      </c>
      <c r="C14" s="100" t="s">
        <v>79</v>
      </c>
      <c r="D14" s="552">
        <v>46063</v>
      </c>
      <c r="E14" s="104" t="e">
        <f>IF(OR(#REF!="",J14=""),"",#REF!+7*J14)</f>
        <v>#REF!</v>
      </c>
      <c r="F14" s="149" t="str">
        <f t="shared" ca="1" si="0"/>
        <v>DELIVERED</v>
      </c>
      <c r="G14" s="120" t="s">
        <v>94</v>
      </c>
      <c r="H14" s="113" t="e">
        <f t="shared" si="1"/>
        <v>#REF!</v>
      </c>
      <c r="I14" s="113" t="e">
        <f t="shared" si="2"/>
        <v>#REF!</v>
      </c>
      <c r="J14" s="122">
        <v>34</v>
      </c>
      <c r="K14" s="122" t="s">
        <v>18</v>
      </c>
      <c r="L14" s="232" t="s">
        <v>81</v>
      </c>
      <c r="M14" s="77" t="s">
        <v>117</v>
      </c>
      <c r="N14" s="399">
        <v>0</v>
      </c>
      <c r="O14" s="130">
        <v>3</v>
      </c>
      <c r="P14" s="122" t="s">
        <v>118</v>
      </c>
      <c r="Q14" s="122">
        <v>25200294</v>
      </c>
      <c r="R14" s="122" t="s">
        <v>84</v>
      </c>
      <c r="S14" s="130" t="s">
        <v>97</v>
      </c>
      <c r="T14" s="123" t="s">
        <v>119</v>
      </c>
      <c r="U14" s="102" t="s">
        <v>99</v>
      </c>
      <c r="V14" s="102" t="s">
        <v>120</v>
      </c>
      <c r="W14" s="147">
        <v>2</v>
      </c>
      <c r="X14" s="122">
        <v>1</v>
      </c>
      <c r="Y14" s="126">
        <f t="shared" si="3"/>
        <v>1</v>
      </c>
      <c r="Z14" s="122">
        <v>0</v>
      </c>
      <c r="AA14" s="101">
        <v>65871</v>
      </c>
      <c r="AB14" s="131"/>
      <c r="AC14" s="151" t="str">
        <f t="shared" si="4"/>
        <v>April-26</v>
      </c>
      <c r="AD14" s="119">
        <v>46118</v>
      </c>
      <c r="AE14" s="169" t="s">
        <v>121</v>
      </c>
      <c r="AF14" s="101">
        <f t="shared" si="5"/>
        <v>65871</v>
      </c>
      <c r="AG14" s="101">
        <f t="shared" si="6"/>
        <v>0</v>
      </c>
      <c r="AH14" s="101">
        <f t="shared" si="7"/>
        <v>65871</v>
      </c>
      <c r="AI14" s="101">
        <f t="shared" si="8"/>
        <v>0</v>
      </c>
      <c r="AJ14" s="101">
        <f t="shared" si="9"/>
        <v>0</v>
      </c>
      <c r="AK14" s="101">
        <f t="shared" si="10"/>
        <v>0</v>
      </c>
      <c r="AL14" s="102" t="s">
        <v>0</v>
      </c>
      <c r="AM14" s="143" t="s">
        <v>102</v>
      </c>
      <c r="AN14" s="101">
        <f t="shared" si="11"/>
        <v>65871</v>
      </c>
      <c r="AO14" s="134" t="s">
        <v>116</v>
      </c>
      <c r="AP14" s="113" t="s">
        <v>104</v>
      </c>
      <c r="AQ14" s="113" t="s">
        <v>122</v>
      </c>
      <c r="AR14" s="113" t="s">
        <v>122</v>
      </c>
      <c r="AS14" s="113"/>
      <c r="AT14" s="113" t="s">
        <v>122</v>
      </c>
      <c r="AU14" s="113" t="s">
        <v>122</v>
      </c>
      <c r="AV14" s="113" t="s">
        <v>122</v>
      </c>
    </row>
    <row r="15" spans="1:50" ht="12.75" x14ac:dyDescent="0.2">
      <c r="A15" s="102">
        <v>4000541241</v>
      </c>
      <c r="B15" s="133">
        <v>45826</v>
      </c>
      <c r="C15" s="100" t="s">
        <v>79</v>
      </c>
      <c r="D15" s="552">
        <v>46063</v>
      </c>
      <c r="E15" s="104" t="e">
        <f>IF(OR(#REF!="",J15=""),"",#REF!+7*J15)</f>
        <v>#REF!</v>
      </c>
      <c r="F15" s="149" t="str">
        <f t="shared" ca="1" si="0"/>
        <v>DELIVERED</v>
      </c>
      <c r="G15" s="120" t="s">
        <v>94</v>
      </c>
      <c r="H15" s="113" t="e">
        <f t="shared" si="1"/>
        <v>#REF!</v>
      </c>
      <c r="I15" s="113" t="e">
        <f t="shared" si="2"/>
        <v>#REF!</v>
      </c>
      <c r="J15" s="122">
        <v>34</v>
      </c>
      <c r="K15" s="122" t="s">
        <v>18</v>
      </c>
      <c r="L15" s="232" t="s">
        <v>81</v>
      </c>
      <c r="M15" s="13" t="s">
        <v>117</v>
      </c>
      <c r="N15" s="399">
        <v>0</v>
      </c>
      <c r="O15" s="130">
        <v>3</v>
      </c>
      <c r="P15" s="218" t="s">
        <v>118</v>
      </c>
      <c r="Q15" s="122">
        <v>25200294</v>
      </c>
      <c r="R15" s="122" t="s">
        <v>84</v>
      </c>
      <c r="S15" s="130" t="s">
        <v>97</v>
      </c>
      <c r="T15" s="123" t="s">
        <v>119</v>
      </c>
      <c r="U15" s="102" t="s">
        <v>99</v>
      </c>
      <c r="V15" s="102" t="s">
        <v>120</v>
      </c>
      <c r="W15" s="147">
        <v>1</v>
      </c>
      <c r="X15" s="122">
        <v>1</v>
      </c>
      <c r="Y15" s="126">
        <f t="shared" si="3"/>
        <v>0</v>
      </c>
      <c r="Z15" s="122">
        <v>0</v>
      </c>
      <c r="AA15" s="185">
        <v>65871</v>
      </c>
      <c r="AB15" s="131"/>
      <c r="AC15" s="151" t="str">
        <f t="shared" si="4"/>
        <v>May-26</v>
      </c>
      <c r="AD15" s="119">
        <v>46146</v>
      </c>
      <c r="AE15" s="169" t="s">
        <v>123</v>
      </c>
      <c r="AF15" s="101">
        <f t="shared" si="5"/>
        <v>65871</v>
      </c>
      <c r="AG15" s="101">
        <f t="shared" si="6"/>
        <v>0</v>
      </c>
      <c r="AH15" s="101">
        <f t="shared" si="7"/>
        <v>65871</v>
      </c>
      <c r="AI15" s="101">
        <f t="shared" si="8"/>
        <v>0</v>
      </c>
      <c r="AJ15" s="185">
        <f t="shared" si="9"/>
        <v>0</v>
      </c>
      <c r="AK15" s="185">
        <f t="shared" si="10"/>
        <v>0</v>
      </c>
      <c r="AL15" s="174" t="s">
        <v>0</v>
      </c>
      <c r="AM15" s="143" t="s">
        <v>102</v>
      </c>
      <c r="AN15" s="185">
        <f t="shared" si="11"/>
        <v>65871</v>
      </c>
      <c r="AO15" s="134" t="s">
        <v>116</v>
      </c>
      <c r="AP15" s="113" t="s">
        <v>104</v>
      </c>
      <c r="AQ15" s="113" t="s">
        <v>122</v>
      </c>
      <c r="AR15" s="113" t="s">
        <v>122</v>
      </c>
      <c r="AS15" s="113"/>
      <c r="AT15" s="113" t="s">
        <v>122</v>
      </c>
      <c r="AU15" s="113" t="s">
        <v>122</v>
      </c>
      <c r="AV15" s="113" t="s">
        <v>122</v>
      </c>
    </row>
    <row r="16" spans="1:50" x14ac:dyDescent="0.25">
      <c r="A16" s="102">
        <v>4300035378</v>
      </c>
      <c r="B16" s="133">
        <v>45940</v>
      </c>
      <c r="C16" s="102" t="s">
        <v>79</v>
      </c>
      <c r="D16" s="552">
        <v>46052</v>
      </c>
      <c r="E16" s="104" t="e">
        <f>IF(OR(#REF!="",J16=""),"",#REF!+7*J16)</f>
        <v>#REF!</v>
      </c>
      <c r="F16" s="149" t="str">
        <f t="shared" ca="1" si="0"/>
        <v>DELIVERED</v>
      </c>
      <c r="G16" s="120" t="s">
        <v>94</v>
      </c>
      <c r="H16" s="113" t="e">
        <f t="shared" si="1"/>
        <v>#REF!</v>
      </c>
      <c r="I16" s="113" t="e">
        <f t="shared" si="2"/>
        <v>#REF!</v>
      </c>
      <c r="J16" s="122">
        <v>16</v>
      </c>
      <c r="K16" s="122" t="s">
        <v>19</v>
      </c>
      <c r="L16" s="232" t="s">
        <v>81</v>
      </c>
      <c r="M16" s="13" t="s">
        <v>124</v>
      </c>
      <c r="N16" s="399">
        <v>0</v>
      </c>
      <c r="O16" s="216">
        <v>3</v>
      </c>
      <c r="P16" s="93" t="s">
        <v>125</v>
      </c>
      <c r="Q16" s="242">
        <v>25100518</v>
      </c>
      <c r="R16" s="122" t="s">
        <v>84</v>
      </c>
      <c r="S16" s="122" t="s">
        <v>97</v>
      </c>
      <c r="T16" s="113" t="s">
        <v>98</v>
      </c>
      <c r="U16" s="102" t="s">
        <v>99</v>
      </c>
      <c r="V16" s="102" t="s">
        <v>126</v>
      </c>
      <c r="W16" s="147">
        <v>100</v>
      </c>
      <c r="X16" s="122">
        <v>97</v>
      </c>
      <c r="Y16" s="126">
        <f t="shared" si="3"/>
        <v>3</v>
      </c>
      <c r="Z16" s="122">
        <v>0</v>
      </c>
      <c r="AA16" s="101">
        <v>9335.75</v>
      </c>
      <c r="AB16" s="131"/>
      <c r="AC16" s="151" t="str">
        <f t="shared" si="4"/>
        <v>May-26</v>
      </c>
      <c r="AD16" s="119">
        <v>46167</v>
      </c>
      <c r="AE16" s="476" t="s">
        <v>127</v>
      </c>
      <c r="AF16" s="101">
        <f t="shared" si="5"/>
        <v>905567.75</v>
      </c>
      <c r="AG16" s="101">
        <f t="shared" si="6"/>
        <v>0</v>
      </c>
      <c r="AH16" s="101">
        <f t="shared" si="7"/>
        <v>905567.75</v>
      </c>
      <c r="AI16" s="101">
        <f t="shared" si="8"/>
        <v>0</v>
      </c>
      <c r="AJ16" s="101">
        <f t="shared" si="9"/>
        <v>0</v>
      </c>
      <c r="AK16" s="101">
        <f t="shared" si="10"/>
        <v>0</v>
      </c>
      <c r="AL16" s="102" t="s">
        <v>0</v>
      </c>
      <c r="AM16" s="143" t="s">
        <v>102</v>
      </c>
      <c r="AN16" s="101">
        <f t="shared" si="11"/>
        <v>905567.75</v>
      </c>
      <c r="AO16" s="134" t="s">
        <v>116</v>
      </c>
      <c r="AP16" s="113" t="s">
        <v>104</v>
      </c>
      <c r="AQ16" s="113"/>
      <c r="AR16" s="113"/>
      <c r="AS16" s="113"/>
      <c r="AT16" s="113"/>
      <c r="AU16" s="113"/>
      <c r="AV16" s="113"/>
    </row>
    <row r="17" spans="1:50" x14ac:dyDescent="0.25">
      <c r="A17" s="102">
        <v>4300035378</v>
      </c>
      <c r="B17" s="133">
        <v>45940</v>
      </c>
      <c r="C17" s="102" t="s">
        <v>79</v>
      </c>
      <c r="D17" s="552">
        <v>46052</v>
      </c>
      <c r="E17" s="104" t="e">
        <f>IF(OR(#REF!="",J17=""),"",#REF!+7*J17)</f>
        <v>#REF!</v>
      </c>
      <c r="F17" s="149" t="str">
        <f t="shared" ref="F17" ca="1" si="84">IF(AL17="PO CLOSED",
"DELIVERED",
IF(TODAY()&gt;E17,
"-"&amp;ROUNDUP(TODAY()-E17,0)&amp;" days overdue",
"+" &amp;ROUNDUP(E17-TODAY(),0)&amp;" days remaining"))</f>
        <v>DELIVERED</v>
      </c>
      <c r="G17" s="120" t="s">
        <v>94</v>
      </c>
      <c r="H17" s="113" t="e">
        <f t="shared" ref="H17" si="85">TEXT(E17,"MMM-YY")</f>
        <v>#REF!</v>
      </c>
      <c r="I17" s="113" t="e">
        <f t="shared" ref="I17" si="86">TEXT(E17,"YYYY")</f>
        <v>#REF!</v>
      </c>
      <c r="J17" s="122">
        <v>16</v>
      </c>
      <c r="K17" s="122" t="s">
        <v>19</v>
      </c>
      <c r="L17" s="232" t="s">
        <v>81</v>
      </c>
      <c r="M17" s="106" t="s">
        <v>124</v>
      </c>
      <c r="N17" s="399">
        <v>0</v>
      </c>
      <c r="O17" s="216">
        <v>3</v>
      </c>
      <c r="P17" s="93" t="s">
        <v>125</v>
      </c>
      <c r="Q17" s="242">
        <v>25100518</v>
      </c>
      <c r="R17" s="122" t="s">
        <v>84</v>
      </c>
      <c r="S17" s="122" t="s">
        <v>97</v>
      </c>
      <c r="T17" s="113" t="s">
        <v>98</v>
      </c>
      <c r="U17" s="102" t="s">
        <v>99</v>
      </c>
      <c r="V17" s="102" t="s">
        <v>126</v>
      </c>
      <c r="W17" s="147">
        <v>3</v>
      </c>
      <c r="X17" s="122">
        <v>3</v>
      </c>
      <c r="Y17" s="126">
        <f t="shared" ref="Y17" si="87">W17-X17</f>
        <v>0</v>
      </c>
      <c r="Z17" s="122">
        <v>0</v>
      </c>
      <c r="AA17" s="101">
        <v>9335.75</v>
      </c>
      <c r="AB17" s="131"/>
      <c r="AC17" s="151" t="str">
        <f t="shared" ref="AC17" si="88">IF(AD17="","",TEXT(AD17,"mmmm-yy"))</f>
        <v>May-26</v>
      </c>
      <c r="AD17" s="225">
        <v>46169</v>
      </c>
      <c r="AE17" s="257" t="s">
        <v>128</v>
      </c>
      <c r="AF17" s="114">
        <f t="shared" ref="AF17" si="89">X17*AA17</f>
        <v>28007.25</v>
      </c>
      <c r="AG17" s="101">
        <f t="shared" ref="AG17" si="90">(X17*AB17)*86</f>
        <v>0</v>
      </c>
      <c r="AH17" s="101">
        <f t="shared" ref="AH17" si="91">SUM(AF17:AG17)</f>
        <v>28007.25</v>
      </c>
      <c r="AI17" s="101">
        <f t="shared" ref="AI17" si="92">Z17*AA17</f>
        <v>0</v>
      </c>
      <c r="AJ17" s="101">
        <f t="shared" ref="AJ17" si="93">(Z17*AB17)*86</f>
        <v>0</v>
      </c>
      <c r="AK17" s="101">
        <f t="shared" ref="AK17" si="94">SUM(AI17:AJ17)</f>
        <v>0</v>
      </c>
      <c r="AL17" s="102" t="s">
        <v>0</v>
      </c>
      <c r="AM17" s="143" t="s">
        <v>102</v>
      </c>
      <c r="AN17" s="101">
        <f t="shared" ref="AN17" si="95">SUM(AH17,AK17)</f>
        <v>28007.25</v>
      </c>
      <c r="AO17" s="134" t="s">
        <v>116</v>
      </c>
      <c r="AP17" s="113" t="s">
        <v>104</v>
      </c>
      <c r="AQ17" s="113"/>
      <c r="AR17" s="113"/>
      <c r="AS17" s="113"/>
      <c r="AT17" s="113"/>
      <c r="AU17" s="113"/>
      <c r="AV17" s="113"/>
    </row>
    <row r="18" spans="1:50" ht="12.75" x14ac:dyDescent="0.2">
      <c r="A18" s="569">
        <v>4300035378</v>
      </c>
      <c r="B18" s="570">
        <v>45940</v>
      </c>
      <c r="C18" s="569" t="s">
        <v>79</v>
      </c>
      <c r="D18" s="552">
        <v>46052</v>
      </c>
      <c r="E18" s="552" t="e">
        <f>IF(OR(#REF!="",J18=""),"",#REF!+7*J18)</f>
        <v>#REF!</v>
      </c>
      <c r="F18" s="572" t="e">
        <f ca="1">IF(AL18="PO CLOSED",
"DELIVERED",
IF(TODAY()&gt;E18,
"-"&amp;ROUNDUP(TODAY()-E18,0)&amp;" days overdue",
"+" &amp;ROUNDUP(E18-TODAY(),0)&amp;" days remaining"))</f>
        <v>#REF!</v>
      </c>
      <c r="G18" s="571" t="s">
        <v>94</v>
      </c>
      <c r="H18" s="573" t="e">
        <f>TEXT(E18,"MMM-YY")</f>
        <v>#REF!</v>
      </c>
      <c r="I18" s="573" t="e">
        <f>TEXT(E18,"YYYY")</f>
        <v>#REF!</v>
      </c>
      <c r="J18" s="568">
        <v>16</v>
      </c>
      <c r="K18" s="568" t="s">
        <v>19</v>
      </c>
      <c r="L18" s="574" t="s">
        <v>81</v>
      </c>
      <c r="M18" s="106" t="s">
        <v>124</v>
      </c>
      <c r="N18" s="576">
        <v>0</v>
      </c>
      <c r="O18" s="645">
        <v>3</v>
      </c>
      <c r="P18" s="508"/>
      <c r="Q18" s="652"/>
      <c r="R18" s="568" t="s">
        <v>84</v>
      </c>
      <c r="S18" s="568" t="s">
        <v>97</v>
      </c>
      <c r="T18" s="573" t="s">
        <v>98</v>
      </c>
      <c r="U18" s="569" t="s">
        <v>99</v>
      </c>
      <c r="V18" s="569" t="s">
        <v>126</v>
      </c>
      <c r="W18" s="578">
        <v>55</v>
      </c>
      <c r="X18" s="573"/>
      <c r="Y18" s="527">
        <f>W18-X18</f>
        <v>55</v>
      </c>
      <c r="Z18" s="568">
        <v>55</v>
      </c>
      <c r="AA18" s="579">
        <v>9335.75</v>
      </c>
      <c r="AB18" s="580"/>
      <c r="AC18" s="536" t="str">
        <f>IF(AD18="","",TEXT(AD18,"mmmm-yy"))</f>
        <v/>
      </c>
      <c r="AD18" s="641"/>
      <c r="AE18" s="669"/>
      <c r="AF18" s="579">
        <f>X18*AA18</f>
        <v>0</v>
      </c>
      <c r="AG18" s="579">
        <f>(X18*AB18)*86</f>
        <v>0</v>
      </c>
      <c r="AH18" s="579">
        <f>SUM(AF18:AG18)</f>
        <v>0</v>
      </c>
      <c r="AI18" s="579">
        <f>Z18*AA18</f>
        <v>513466.25</v>
      </c>
      <c r="AJ18" s="579">
        <f>(Z18*AB18)*86</f>
        <v>0</v>
      </c>
      <c r="AK18" s="579">
        <f>SUM(AI18:AJ18)</f>
        <v>513466.25</v>
      </c>
      <c r="AL18" s="569" t="s">
        <v>9</v>
      </c>
      <c r="AM18" s="540"/>
      <c r="AN18" s="579">
        <f>SUM(AH18,AK18)</f>
        <v>513466.25</v>
      </c>
      <c r="AO18" s="582"/>
      <c r="AP18" s="573"/>
      <c r="AQ18" s="573"/>
      <c r="AR18" s="573"/>
      <c r="AS18" s="573"/>
      <c r="AT18" s="573"/>
      <c r="AU18" s="573"/>
      <c r="AV18" s="573"/>
      <c r="AW18" s="534"/>
      <c r="AX18" s="534"/>
    </row>
    <row r="19" spans="1:50" ht="12.75" x14ac:dyDescent="0.2">
      <c r="A19" s="102">
        <v>4000568996</v>
      </c>
      <c r="B19" s="133">
        <v>45925</v>
      </c>
      <c r="C19" s="155" t="s">
        <v>79</v>
      </c>
      <c r="D19" s="552">
        <v>46107</v>
      </c>
      <c r="E19" s="104" t="e">
        <f>IF(OR(#REF!="",J19=""),"",#REF!+7*J19)</f>
        <v>#REF!</v>
      </c>
      <c r="F19" s="149" t="e">
        <f t="shared" ca="1" si="0"/>
        <v>#REF!</v>
      </c>
      <c r="G19" s="120" t="s">
        <v>94</v>
      </c>
      <c r="H19" s="113" t="e">
        <f t="shared" si="1"/>
        <v>#REF!</v>
      </c>
      <c r="I19" s="113" t="e">
        <f t="shared" si="2"/>
        <v>#REF!</v>
      </c>
      <c r="J19" s="122">
        <v>26</v>
      </c>
      <c r="K19" s="122" t="s">
        <v>18</v>
      </c>
      <c r="L19" s="232" t="s">
        <v>81</v>
      </c>
      <c r="M19" s="575" t="s">
        <v>129</v>
      </c>
      <c r="N19" s="399">
        <v>0</v>
      </c>
      <c r="O19" s="130">
        <v>3</v>
      </c>
      <c r="P19" s="219"/>
      <c r="Q19" s="122"/>
      <c r="R19" s="122" t="s">
        <v>84</v>
      </c>
      <c r="S19" s="122" t="s">
        <v>97</v>
      </c>
      <c r="T19" s="113" t="s">
        <v>130</v>
      </c>
      <c r="U19" s="102" t="s">
        <v>99</v>
      </c>
      <c r="V19" s="102" t="s">
        <v>131</v>
      </c>
      <c r="W19" s="147">
        <v>2</v>
      </c>
      <c r="X19" s="113"/>
      <c r="Y19" s="126">
        <f t="shared" si="3"/>
        <v>2</v>
      </c>
      <c r="Z19" s="122">
        <v>2</v>
      </c>
      <c r="AA19" s="101">
        <v>693712</v>
      </c>
      <c r="AB19" s="131"/>
      <c r="AC19" s="151" t="str">
        <f t="shared" si="4"/>
        <v/>
      </c>
      <c r="AD19" s="120"/>
      <c r="AE19" s="132"/>
      <c r="AF19" s="101">
        <f t="shared" si="5"/>
        <v>0</v>
      </c>
      <c r="AG19" s="101">
        <f t="shared" si="6"/>
        <v>0</v>
      </c>
      <c r="AH19" s="101">
        <f t="shared" si="7"/>
        <v>0</v>
      </c>
      <c r="AI19" s="101">
        <f t="shared" si="8"/>
        <v>1387424</v>
      </c>
      <c r="AJ19" s="101">
        <f t="shared" si="9"/>
        <v>0</v>
      </c>
      <c r="AK19" s="101">
        <f t="shared" si="10"/>
        <v>1387424</v>
      </c>
      <c r="AL19" s="102" t="s">
        <v>9</v>
      </c>
      <c r="AM19" s="144"/>
      <c r="AN19" s="101">
        <f t="shared" si="11"/>
        <v>1387424</v>
      </c>
      <c r="AO19" s="134"/>
      <c r="AP19" s="113"/>
      <c r="AQ19" s="113"/>
      <c r="AR19" s="113"/>
      <c r="AS19" s="113"/>
      <c r="AT19" s="113"/>
      <c r="AU19" s="113"/>
      <c r="AV19" s="113"/>
    </row>
    <row r="20" spans="1:50" ht="15" x14ac:dyDescent="0.25">
      <c r="A20" s="102">
        <v>4000550532</v>
      </c>
      <c r="B20" s="133">
        <v>45853</v>
      </c>
      <c r="C20" s="155" t="s">
        <v>79</v>
      </c>
      <c r="D20" s="552">
        <v>46049</v>
      </c>
      <c r="E20" s="104" t="e">
        <f>IF(OR(#REF!="",J20=""),"",#REF!+7*J20)</f>
        <v>#REF!</v>
      </c>
      <c r="F20" s="149" t="str">
        <f t="shared" ca="1" si="0"/>
        <v>DELIVERED</v>
      </c>
      <c r="G20" s="120" t="s">
        <v>94</v>
      </c>
      <c r="H20" s="113" t="e">
        <f t="shared" si="1"/>
        <v>#REF!</v>
      </c>
      <c r="I20" s="113" t="e">
        <f t="shared" si="2"/>
        <v>#REF!</v>
      </c>
      <c r="J20" s="122">
        <v>28</v>
      </c>
      <c r="K20" s="122" t="s">
        <v>18</v>
      </c>
      <c r="L20" s="232" t="s">
        <v>81</v>
      </c>
      <c r="M20" s="13" t="s">
        <v>132</v>
      </c>
      <c r="N20" s="399">
        <v>0</v>
      </c>
      <c r="O20" s="130">
        <v>3</v>
      </c>
      <c r="P20" s="107" t="s">
        <v>133</v>
      </c>
      <c r="Q20" s="122">
        <v>25100314</v>
      </c>
      <c r="R20" s="130" t="s">
        <v>84</v>
      </c>
      <c r="S20" s="122" t="s">
        <v>97</v>
      </c>
      <c r="T20" s="113" t="s">
        <v>114</v>
      </c>
      <c r="U20" s="100" t="s">
        <v>99</v>
      </c>
      <c r="V20" s="102" t="s">
        <v>134</v>
      </c>
      <c r="W20" s="147">
        <v>5</v>
      </c>
      <c r="X20" s="122">
        <v>5</v>
      </c>
      <c r="Y20" s="126">
        <f t="shared" si="3"/>
        <v>0</v>
      </c>
      <c r="Z20" s="122">
        <v>0</v>
      </c>
      <c r="AA20" s="185">
        <v>269998</v>
      </c>
      <c r="AB20" s="131"/>
      <c r="AC20" s="151" t="str">
        <f t="shared" si="4"/>
        <v>April-26</v>
      </c>
      <c r="AD20" s="119">
        <v>46142</v>
      </c>
      <c r="AE20" s="169" t="s">
        <v>135</v>
      </c>
      <c r="AF20" s="101">
        <f t="shared" si="5"/>
        <v>1349990</v>
      </c>
      <c r="AG20" s="101">
        <f t="shared" si="6"/>
        <v>0</v>
      </c>
      <c r="AH20" s="101">
        <f t="shared" si="7"/>
        <v>1349990</v>
      </c>
      <c r="AI20" s="101">
        <f t="shared" si="8"/>
        <v>0</v>
      </c>
      <c r="AJ20" s="185">
        <f t="shared" si="9"/>
        <v>0</v>
      </c>
      <c r="AK20" s="185">
        <f t="shared" si="10"/>
        <v>0</v>
      </c>
      <c r="AL20" s="174" t="s">
        <v>0</v>
      </c>
      <c r="AM20" s="143" t="s">
        <v>102</v>
      </c>
      <c r="AN20" s="185">
        <f t="shared" si="11"/>
        <v>1349990</v>
      </c>
      <c r="AO20" s="134" t="s">
        <v>103</v>
      </c>
      <c r="AP20" s="113" t="s">
        <v>104</v>
      </c>
      <c r="AQ20" s="113" t="s">
        <v>122</v>
      </c>
      <c r="AR20" s="113"/>
      <c r="AS20" s="113"/>
      <c r="AT20" s="113" t="s">
        <v>122</v>
      </c>
      <c r="AU20" s="113" t="s">
        <v>104</v>
      </c>
      <c r="AV20" s="113" t="s">
        <v>122</v>
      </c>
    </row>
    <row r="21" spans="1:50" ht="15" x14ac:dyDescent="0.25">
      <c r="A21" s="102">
        <v>4000587244</v>
      </c>
      <c r="B21" s="133">
        <v>46007</v>
      </c>
      <c r="C21" s="102" t="s">
        <v>79</v>
      </c>
      <c r="D21" s="552">
        <v>46133</v>
      </c>
      <c r="E21" s="552" t="e">
        <f>IF(OR(#REF!="",J21=""),"",#REF!+7*J21)</f>
        <v>#REF!</v>
      </c>
      <c r="F21" s="149" t="str">
        <f t="shared" ca="1" si="0"/>
        <v>DELIVERED</v>
      </c>
      <c r="G21" s="120" t="s">
        <v>94</v>
      </c>
      <c r="H21" s="113" t="e">
        <f t="shared" si="1"/>
        <v>#REF!</v>
      </c>
      <c r="I21" s="113" t="e">
        <f>TEXT(E20,"YYYY")</f>
        <v>#REF!</v>
      </c>
      <c r="J21" s="122">
        <v>18</v>
      </c>
      <c r="K21" s="122" t="s">
        <v>18</v>
      </c>
      <c r="L21" s="232" t="s">
        <v>81</v>
      </c>
      <c r="M21" s="23" t="s">
        <v>136</v>
      </c>
      <c r="N21" s="399">
        <v>0</v>
      </c>
      <c r="O21" s="130">
        <v>3</v>
      </c>
      <c r="P21" s="459" t="s">
        <v>137</v>
      </c>
      <c r="Q21" s="24">
        <v>25100745</v>
      </c>
      <c r="R21" s="122" t="s">
        <v>84</v>
      </c>
      <c r="S21" s="130" t="s">
        <v>97</v>
      </c>
      <c r="T21" s="123" t="s">
        <v>138</v>
      </c>
      <c r="U21" s="102" t="s">
        <v>99</v>
      </c>
      <c r="V21" s="161" t="s">
        <v>139</v>
      </c>
      <c r="W21" s="147">
        <v>25</v>
      </c>
      <c r="X21" s="122">
        <v>5</v>
      </c>
      <c r="Y21" s="126">
        <f t="shared" si="3"/>
        <v>20</v>
      </c>
      <c r="Z21" s="122">
        <v>0</v>
      </c>
      <c r="AA21" s="101">
        <v>45776</v>
      </c>
      <c r="AB21" s="131"/>
      <c r="AC21" s="151" t="str">
        <f t="shared" si="4"/>
        <v>June-26</v>
      </c>
      <c r="AD21" s="119">
        <v>46183</v>
      </c>
      <c r="AE21" s="711" t="s">
        <v>140</v>
      </c>
      <c r="AF21" s="101">
        <f t="shared" si="5"/>
        <v>228880</v>
      </c>
      <c r="AG21" s="101">
        <f t="shared" si="6"/>
        <v>0</v>
      </c>
      <c r="AH21" s="101">
        <f t="shared" si="7"/>
        <v>228880</v>
      </c>
      <c r="AI21" s="101">
        <f t="shared" si="8"/>
        <v>0</v>
      </c>
      <c r="AJ21" s="101">
        <f t="shared" si="9"/>
        <v>0</v>
      </c>
      <c r="AK21" s="101">
        <f t="shared" si="10"/>
        <v>0</v>
      </c>
      <c r="AL21" s="174" t="s">
        <v>0</v>
      </c>
      <c r="AM21" s="538" t="s">
        <v>102</v>
      </c>
      <c r="AN21" s="101">
        <f t="shared" si="11"/>
        <v>228880</v>
      </c>
      <c r="AO21" s="134" t="s">
        <v>103</v>
      </c>
      <c r="AP21" s="113" t="s">
        <v>104</v>
      </c>
      <c r="AQ21" s="113"/>
      <c r="AR21" s="113"/>
      <c r="AS21" s="113"/>
      <c r="AT21" s="113"/>
      <c r="AU21" s="113"/>
      <c r="AV21" s="113"/>
    </row>
    <row r="22" spans="1:50" ht="15" x14ac:dyDescent="0.25">
      <c r="A22" s="569">
        <v>4000587244</v>
      </c>
      <c r="B22" s="570">
        <v>46007</v>
      </c>
      <c r="C22" s="569" t="s">
        <v>79</v>
      </c>
      <c r="D22" s="552">
        <v>46133</v>
      </c>
      <c r="E22" s="552" t="e">
        <f>IF(OR(#REF!="",J22=""),"",#REF!+7*J22)</f>
        <v>#REF!</v>
      </c>
      <c r="F22" s="572" t="e">
        <f ca="1">IF(AL22="PO CLOSED",
"DELIVERED",
IF(TODAY()&gt;E22,
"-"&amp;ROUNDUP(TODAY()-E22,0)&amp;" days overdue",
"+" &amp;ROUNDUP(E22-TODAY(),0)&amp;" days remaining"))</f>
        <v>#REF!</v>
      </c>
      <c r="G22" s="571" t="s">
        <v>94</v>
      </c>
      <c r="H22" s="573" t="e">
        <f>TEXT(E22,"MMM-YY")</f>
        <v>#REF!</v>
      </c>
      <c r="I22" s="573" t="e">
        <f>TEXT(E21,"YYYY")</f>
        <v>#REF!</v>
      </c>
      <c r="J22" s="568">
        <v>18</v>
      </c>
      <c r="K22" s="568" t="s">
        <v>18</v>
      </c>
      <c r="L22" s="574" t="s">
        <v>81</v>
      </c>
      <c r="M22" s="505" t="s">
        <v>136</v>
      </c>
      <c r="N22" s="576">
        <v>0</v>
      </c>
      <c r="O22" s="577">
        <v>3</v>
      </c>
      <c r="P22" s="459" t="s">
        <v>137</v>
      </c>
      <c r="Q22" s="506">
        <v>25100745</v>
      </c>
      <c r="R22" s="568" t="s">
        <v>84</v>
      </c>
      <c r="S22" s="577" t="s">
        <v>97</v>
      </c>
      <c r="T22" s="599" t="s">
        <v>138</v>
      </c>
      <c r="U22" s="569" t="s">
        <v>99</v>
      </c>
      <c r="V22" s="780" t="s">
        <v>139</v>
      </c>
      <c r="W22" s="578">
        <v>20</v>
      </c>
      <c r="X22" s="568"/>
      <c r="Y22" s="527">
        <f>W22-X22</f>
        <v>20</v>
      </c>
      <c r="Z22" s="568">
        <v>20</v>
      </c>
      <c r="AA22" s="579">
        <v>45776</v>
      </c>
      <c r="AB22" s="580"/>
      <c r="AC22" s="536" t="str">
        <f>IF(AD22="","",TEXT(AD22,"mmmm-yy"))</f>
        <v/>
      </c>
      <c r="AD22" s="571"/>
      <c r="AE22" s="580"/>
      <c r="AF22" s="579">
        <f>X22*AA22</f>
        <v>0</v>
      </c>
      <c r="AG22" s="579">
        <f>(X22*AB22)*86</f>
        <v>0</v>
      </c>
      <c r="AH22" s="579">
        <f>SUM(AF22:AG22)</f>
        <v>0</v>
      </c>
      <c r="AI22" s="579">
        <f>Z22*AA22</f>
        <v>915520</v>
      </c>
      <c r="AJ22" s="579">
        <f>(Z22*AB22)*86</f>
        <v>0</v>
      </c>
      <c r="AK22" s="579">
        <f>SUM(AI22:AJ22)</f>
        <v>915520</v>
      </c>
      <c r="AL22" s="781" t="s">
        <v>5</v>
      </c>
      <c r="AM22" s="540" t="s">
        <v>141</v>
      </c>
      <c r="AN22" s="579">
        <f>SUM(AH22,AK22)</f>
        <v>915520</v>
      </c>
      <c r="AO22" s="582" t="s">
        <v>103</v>
      </c>
      <c r="AP22" s="573" t="s">
        <v>104</v>
      </c>
      <c r="AQ22" s="573"/>
      <c r="AR22" s="573"/>
      <c r="AS22" s="573"/>
      <c r="AT22" s="573"/>
      <c r="AU22" s="573"/>
      <c r="AV22" s="573"/>
      <c r="AW22" s="534"/>
      <c r="AX22" s="534"/>
    </row>
    <row r="23" spans="1:50" ht="12.75" x14ac:dyDescent="0.2">
      <c r="A23" s="102">
        <v>4000594791</v>
      </c>
      <c r="B23" s="133">
        <v>46036</v>
      </c>
      <c r="C23" s="102" t="s">
        <v>79</v>
      </c>
      <c r="D23" s="552">
        <v>46162</v>
      </c>
      <c r="E23" s="552" t="e">
        <f>IF(OR(#REF!="",J23=""),"",#REF!+7*J23)</f>
        <v>#REF!</v>
      </c>
      <c r="F23" s="149" t="e">
        <f t="shared" ca="1" si="0"/>
        <v>#REF!</v>
      </c>
      <c r="G23" s="120" t="s">
        <v>94</v>
      </c>
      <c r="H23" s="113" t="e">
        <f t="shared" si="1"/>
        <v>#REF!</v>
      </c>
      <c r="I23" s="113" t="e">
        <f>TEXT(E21,"YYYY")</f>
        <v>#REF!</v>
      </c>
      <c r="J23" s="122">
        <v>18</v>
      </c>
      <c r="K23" s="122" t="s">
        <v>18</v>
      </c>
      <c r="L23" s="232" t="s">
        <v>142</v>
      </c>
      <c r="M23" s="23" t="s">
        <v>136</v>
      </c>
      <c r="N23" s="399">
        <v>0</v>
      </c>
      <c r="O23" s="130">
        <v>3</v>
      </c>
      <c r="P23" s="122"/>
      <c r="Q23" s="122"/>
      <c r="R23" s="122" t="s">
        <v>84</v>
      </c>
      <c r="S23" s="130" t="s">
        <v>97</v>
      </c>
      <c r="T23" s="123" t="s">
        <v>138</v>
      </c>
      <c r="U23" s="102" t="s">
        <v>99</v>
      </c>
      <c r="V23" s="161" t="s">
        <v>139</v>
      </c>
      <c r="W23" s="147">
        <v>4</v>
      </c>
      <c r="X23" s="113"/>
      <c r="Y23" s="126">
        <f t="shared" si="3"/>
        <v>4</v>
      </c>
      <c r="Z23" s="122">
        <v>4</v>
      </c>
      <c r="AA23" s="101">
        <v>45776</v>
      </c>
      <c r="AB23" s="131"/>
      <c r="AC23" s="151"/>
      <c r="AD23" s="120"/>
      <c r="AE23" s="131"/>
      <c r="AF23" s="101">
        <f t="shared" si="5"/>
        <v>0</v>
      </c>
      <c r="AG23" s="101">
        <f t="shared" si="6"/>
        <v>0</v>
      </c>
      <c r="AH23" s="101">
        <f t="shared" si="7"/>
        <v>0</v>
      </c>
      <c r="AI23" s="101">
        <f t="shared" si="8"/>
        <v>183104</v>
      </c>
      <c r="AJ23" s="101">
        <f t="shared" si="9"/>
        <v>0</v>
      </c>
      <c r="AK23" s="101">
        <f t="shared" si="10"/>
        <v>183104</v>
      </c>
      <c r="AL23" s="174" t="s">
        <v>5</v>
      </c>
      <c r="AM23" s="144" t="s">
        <v>141</v>
      </c>
      <c r="AN23" s="101">
        <f t="shared" si="11"/>
        <v>183104</v>
      </c>
      <c r="AO23" s="134" t="s">
        <v>103</v>
      </c>
      <c r="AP23" s="113" t="s">
        <v>104</v>
      </c>
      <c r="AQ23" s="113"/>
      <c r="AR23" s="113"/>
      <c r="AS23" s="113"/>
      <c r="AT23" s="113"/>
      <c r="AU23" s="113"/>
      <c r="AV23" s="113"/>
    </row>
    <row r="24" spans="1:50" ht="15" x14ac:dyDescent="0.25">
      <c r="A24" s="102">
        <v>4000587227</v>
      </c>
      <c r="B24" s="133">
        <v>46003</v>
      </c>
      <c r="C24" s="102" t="s">
        <v>79</v>
      </c>
      <c r="D24" s="552">
        <v>46129</v>
      </c>
      <c r="E24" s="552" t="e">
        <f>IF(OR(#REF!="",J24=""),"",#REF!+7*J24)</f>
        <v>#REF!</v>
      </c>
      <c r="F24" s="149" t="str">
        <f t="shared" ca="1" si="0"/>
        <v>DELIVERED</v>
      </c>
      <c r="G24" s="120" t="s">
        <v>94</v>
      </c>
      <c r="H24" s="113" t="e">
        <f t="shared" si="1"/>
        <v>#REF!</v>
      </c>
      <c r="I24" s="113" t="e">
        <f>TEXT(E21,"YYYY")</f>
        <v>#REF!</v>
      </c>
      <c r="J24" s="122">
        <v>18</v>
      </c>
      <c r="K24" s="122" t="s">
        <v>18</v>
      </c>
      <c r="L24" s="232" t="s">
        <v>81</v>
      </c>
      <c r="M24" s="23" t="s">
        <v>143</v>
      </c>
      <c r="N24" s="399">
        <v>0</v>
      </c>
      <c r="O24" s="130">
        <v>3</v>
      </c>
      <c r="P24" s="122" t="s">
        <v>144</v>
      </c>
      <c r="Q24" s="122">
        <v>25100744</v>
      </c>
      <c r="R24" s="122" t="s">
        <v>84</v>
      </c>
      <c r="S24" s="130" t="s">
        <v>97</v>
      </c>
      <c r="T24" s="159" t="s">
        <v>138</v>
      </c>
      <c r="U24" s="102" t="s">
        <v>99</v>
      </c>
      <c r="V24" s="102" t="s">
        <v>145</v>
      </c>
      <c r="W24" s="147">
        <v>23</v>
      </c>
      <c r="X24" s="122">
        <v>5</v>
      </c>
      <c r="Y24" s="126">
        <f t="shared" si="3"/>
        <v>18</v>
      </c>
      <c r="Z24" s="122">
        <v>0</v>
      </c>
      <c r="AA24" s="101">
        <v>49632</v>
      </c>
      <c r="AB24" s="131"/>
      <c r="AC24" s="151" t="str">
        <f t="shared" ref="AC24:AC56" si="96">IF(AD24="","",TEXT(AD24,"mmmm-yy"))</f>
        <v>June-26</v>
      </c>
      <c r="AD24" s="119">
        <v>46183</v>
      </c>
      <c r="AE24" s="169" t="s">
        <v>146</v>
      </c>
      <c r="AF24" s="101">
        <f t="shared" si="5"/>
        <v>248160</v>
      </c>
      <c r="AG24" s="101">
        <f t="shared" si="6"/>
        <v>0</v>
      </c>
      <c r="AH24" s="101">
        <f t="shared" si="7"/>
        <v>248160</v>
      </c>
      <c r="AI24" s="101">
        <f t="shared" si="8"/>
        <v>0</v>
      </c>
      <c r="AJ24" s="101">
        <f t="shared" si="9"/>
        <v>0</v>
      </c>
      <c r="AK24" s="101">
        <f t="shared" si="10"/>
        <v>0</v>
      </c>
      <c r="AL24" s="102" t="s">
        <v>0</v>
      </c>
      <c r="AM24" s="143" t="s">
        <v>102</v>
      </c>
      <c r="AN24" s="101">
        <f t="shared" si="11"/>
        <v>248160</v>
      </c>
      <c r="AO24" s="134" t="s">
        <v>103</v>
      </c>
      <c r="AP24" s="113" t="s">
        <v>104</v>
      </c>
      <c r="AQ24" s="113"/>
      <c r="AR24" s="113"/>
      <c r="AS24" s="113"/>
      <c r="AT24" s="113"/>
      <c r="AU24" s="113"/>
      <c r="AV24" s="113"/>
    </row>
    <row r="25" spans="1:50" ht="15" x14ac:dyDescent="0.25">
      <c r="A25" s="102">
        <v>4000587227</v>
      </c>
      <c r="B25" s="133">
        <v>46003</v>
      </c>
      <c r="C25" s="102" t="s">
        <v>79</v>
      </c>
      <c r="D25" s="104">
        <v>46129</v>
      </c>
      <c r="E25" s="104" t="e">
        <f>IF(OR(#REF!="",J25=""),"",#REF!+7*J25)</f>
        <v>#REF!</v>
      </c>
      <c r="F25" s="149" t="e">
        <f ca="1">IF(AL25="PO CLOSED",
"DELIVERED",
IF(TODAY()&gt;E25,
"-"&amp;ROUNDUP(TODAY()-E25,0)&amp;" days overdue",
"+" &amp;ROUNDUP(E25-TODAY(),0)&amp;" days remaining"))</f>
        <v>#REF!</v>
      </c>
      <c r="G25" s="120" t="s">
        <v>94</v>
      </c>
      <c r="H25" s="113" t="e">
        <f>TEXT(E25,"MMM-YY")</f>
        <v>#REF!</v>
      </c>
      <c r="I25" s="113" t="e">
        <f>TEXT(E22,"YYYY")</f>
        <v>#REF!</v>
      </c>
      <c r="J25" s="122">
        <v>18</v>
      </c>
      <c r="K25" s="122" t="s">
        <v>18</v>
      </c>
      <c r="L25" s="232" t="s">
        <v>81</v>
      </c>
      <c r="M25" s="23" t="s">
        <v>143</v>
      </c>
      <c r="N25" s="399">
        <v>0</v>
      </c>
      <c r="O25" s="130">
        <v>3</v>
      </c>
      <c r="P25" s="122" t="s">
        <v>144</v>
      </c>
      <c r="Q25" s="122">
        <v>25100744</v>
      </c>
      <c r="R25" s="122" t="s">
        <v>84</v>
      </c>
      <c r="S25" s="130" t="s">
        <v>97</v>
      </c>
      <c r="T25" s="159" t="s">
        <v>138</v>
      </c>
      <c r="U25" s="102" t="s">
        <v>99</v>
      </c>
      <c r="V25" s="102" t="s">
        <v>145</v>
      </c>
      <c r="W25" s="147">
        <v>18</v>
      </c>
      <c r="X25" s="122"/>
      <c r="Y25" s="126">
        <f>W25-X25</f>
        <v>18</v>
      </c>
      <c r="Z25" s="122">
        <v>18</v>
      </c>
      <c r="AA25" s="101">
        <v>49632</v>
      </c>
      <c r="AB25" s="131"/>
      <c r="AC25" s="151" t="str">
        <f>IF(AD25="","",TEXT(AD25,"mmmm-yy"))</f>
        <v/>
      </c>
      <c r="AD25" s="120"/>
      <c r="AE25" s="131"/>
      <c r="AF25" s="101">
        <f>X25*AA25</f>
        <v>0</v>
      </c>
      <c r="AG25" s="101">
        <f>(X25*AB25)*86</f>
        <v>0</v>
      </c>
      <c r="AH25" s="101">
        <f>SUM(AF25:AG25)</f>
        <v>0</v>
      </c>
      <c r="AI25" s="101">
        <f>Z25*AA25</f>
        <v>893376</v>
      </c>
      <c r="AJ25" s="101">
        <f>(Z25*AB25)*86</f>
        <v>0</v>
      </c>
      <c r="AK25" s="101">
        <f>SUM(AI25:AJ25)</f>
        <v>893376</v>
      </c>
      <c r="AL25" s="102" t="s">
        <v>2</v>
      </c>
      <c r="AM25" s="144" t="s">
        <v>147</v>
      </c>
      <c r="AN25" s="101">
        <f>SUM(AH25,AK25)</f>
        <v>893376</v>
      </c>
      <c r="AO25" s="134" t="s">
        <v>103</v>
      </c>
      <c r="AP25" s="113" t="s">
        <v>104</v>
      </c>
      <c r="AQ25" s="113"/>
      <c r="AR25" s="113"/>
      <c r="AS25" s="113"/>
      <c r="AT25" s="113"/>
      <c r="AU25" s="113"/>
      <c r="AV25" s="113"/>
    </row>
    <row r="26" spans="1:50" ht="12.75" x14ac:dyDescent="0.2">
      <c r="A26" s="102">
        <v>4000579703</v>
      </c>
      <c r="B26" s="133">
        <v>46007</v>
      </c>
      <c r="C26" s="102" t="s">
        <v>79</v>
      </c>
      <c r="D26" s="552">
        <v>46203</v>
      </c>
      <c r="E26" s="552" t="e">
        <f>IF(OR(#REF!="",J26=""),"",#REF!+7*J26)</f>
        <v>#REF!</v>
      </c>
      <c r="F26" s="149" t="e">
        <f t="shared" ca="1" si="0"/>
        <v>#REF!</v>
      </c>
      <c r="G26" s="120" t="s">
        <v>94</v>
      </c>
      <c r="H26" s="113" t="e">
        <f t="shared" si="1"/>
        <v>#REF!</v>
      </c>
      <c r="I26" s="113" t="e">
        <f>TEXT(E24,"YYYY")</f>
        <v>#REF!</v>
      </c>
      <c r="J26" s="122">
        <v>28</v>
      </c>
      <c r="K26" s="122" t="s">
        <v>18</v>
      </c>
      <c r="L26" s="232" t="s">
        <v>81</v>
      </c>
      <c r="M26" s="13" t="s">
        <v>148</v>
      </c>
      <c r="N26" s="399">
        <v>0</v>
      </c>
      <c r="O26" s="130">
        <v>3</v>
      </c>
      <c r="P26" s="122"/>
      <c r="Q26" s="122"/>
      <c r="R26" s="122" t="s">
        <v>84</v>
      </c>
      <c r="S26" s="130" t="s">
        <v>97</v>
      </c>
      <c r="T26" s="123" t="s">
        <v>119</v>
      </c>
      <c r="U26" s="102" t="s">
        <v>99</v>
      </c>
      <c r="V26" s="161" t="s">
        <v>149</v>
      </c>
      <c r="W26" s="147">
        <v>31</v>
      </c>
      <c r="X26" s="113"/>
      <c r="Y26" s="126">
        <f t="shared" si="3"/>
        <v>31</v>
      </c>
      <c r="Z26" s="122">
        <v>31</v>
      </c>
      <c r="AA26" s="101">
        <v>35670</v>
      </c>
      <c r="AB26" s="131"/>
      <c r="AC26" s="151" t="str">
        <f t="shared" si="96"/>
        <v/>
      </c>
      <c r="AD26" s="120"/>
      <c r="AE26" s="222"/>
      <c r="AF26" s="101">
        <f t="shared" si="5"/>
        <v>0</v>
      </c>
      <c r="AG26" s="101">
        <f t="shared" si="6"/>
        <v>0</v>
      </c>
      <c r="AH26" s="101">
        <f t="shared" si="7"/>
        <v>0</v>
      </c>
      <c r="AI26" s="101">
        <f t="shared" si="8"/>
        <v>1105770</v>
      </c>
      <c r="AJ26" s="101">
        <f t="shared" si="9"/>
        <v>0</v>
      </c>
      <c r="AK26" s="101">
        <f t="shared" si="10"/>
        <v>1105770</v>
      </c>
      <c r="AL26" s="102" t="s">
        <v>9</v>
      </c>
      <c r="AM26" s="144"/>
      <c r="AN26" s="101">
        <f t="shared" si="11"/>
        <v>1105770</v>
      </c>
      <c r="AO26" s="134"/>
      <c r="AP26" s="113"/>
      <c r="AQ26" s="113"/>
      <c r="AR26" s="113"/>
      <c r="AS26" s="113"/>
      <c r="AT26" s="113"/>
      <c r="AU26" s="113"/>
      <c r="AV26" s="113"/>
    </row>
    <row r="27" spans="1:50" x14ac:dyDescent="0.25">
      <c r="A27" s="102">
        <v>4300034880</v>
      </c>
      <c r="B27" s="133">
        <v>45937</v>
      </c>
      <c r="C27" s="100" t="s">
        <v>79</v>
      </c>
      <c r="D27" s="552">
        <v>46092</v>
      </c>
      <c r="E27" s="552" t="e">
        <f>IF(OR(#REF!="",J27=""),"",#REF!+7*J27)</f>
        <v>#REF!</v>
      </c>
      <c r="F27" s="149" t="str">
        <f t="shared" ca="1" si="0"/>
        <v>DELIVERED</v>
      </c>
      <c r="G27" s="120" t="s">
        <v>94</v>
      </c>
      <c r="H27" s="113" t="e">
        <f t="shared" si="1"/>
        <v>#REF!</v>
      </c>
      <c r="I27" s="102" t="e">
        <f t="shared" ref="I27:I33" si="97">TEXT(E27,"YYYY")</f>
        <v>#REF!</v>
      </c>
      <c r="J27" s="122">
        <v>22</v>
      </c>
      <c r="K27" s="122" t="s">
        <v>19</v>
      </c>
      <c r="L27" s="232" t="s">
        <v>81</v>
      </c>
      <c r="M27" s="23" t="s">
        <v>150</v>
      </c>
      <c r="N27" s="399">
        <v>0</v>
      </c>
      <c r="O27" s="130">
        <v>3</v>
      </c>
      <c r="P27" s="122" t="s">
        <v>151</v>
      </c>
      <c r="Q27" s="122">
        <v>25100527</v>
      </c>
      <c r="R27" s="122" t="s">
        <v>84</v>
      </c>
      <c r="S27" s="130" t="s">
        <v>97</v>
      </c>
      <c r="T27" s="123" t="s">
        <v>98</v>
      </c>
      <c r="U27" s="102" t="s">
        <v>99</v>
      </c>
      <c r="V27" s="102" t="s">
        <v>152</v>
      </c>
      <c r="W27" s="147">
        <v>46</v>
      </c>
      <c r="X27" s="122">
        <v>46</v>
      </c>
      <c r="Y27" s="126">
        <f t="shared" si="3"/>
        <v>0</v>
      </c>
      <c r="Z27" s="122">
        <v>0</v>
      </c>
      <c r="AA27" s="101">
        <v>23846.35</v>
      </c>
      <c r="AB27" s="131"/>
      <c r="AC27" s="151" t="str">
        <f t="shared" si="96"/>
        <v>April-26</v>
      </c>
      <c r="AD27" s="378">
        <v>46139</v>
      </c>
      <c r="AE27" s="257" t="s">
        <v>153</v>
      </c>
      <c r="AF27" s="114">
        <f t="shared" si="5"/>
        <v>1096932.0999999999</v>
      </c>
      <c r="AG27" s="101">
        <f t="shared" si="6"/>
        <v>0</v>
      </c>
      <c r="AH27" s="101">
        <f t="shared" si="7"/>
        <v>1096932.0999999999</v>
      </c>
      <c r="AI27" s="101">
        <f t="shared" si="8"/>
        <v>0</v>
      </c>
      <c r="AJ27" s="101">
        <f t="shared" si="9"/>
        <v>0</v>
      </c>
      <c r="AK27" s="101">
        <f t="shared" si="10"/>
        <v>0</v>
      </c>
      <c r="AL27" s="102" t="s">
        <v>0</v>
      </c>
      <c r="AM27" s="143" t="s">
        <v>102</v>
      </c>
      <c r="AN27" s="101">
        <f t="shared" si="11"/>
        <v>1096932.0999999999</v>
      </c>
      <c r="AO27" s="134" t="s">
        <v>28</v>
      </c>
      <c r="AP27" s="113"/>
      <c r="AQ27" s="113"/>
      <c r="AR27" s="113"/>
      <c r="AS27" s="113"/>
      <c r="AT27" s="113"/>
      <c r="AU27" s="113"/>
      <c r="AV27" s="113"/>
    </row>
    <row r="28" spans="1:50" ht="12.75" x14ac:dyDescent="0.2">
      <c r="A28" s="102">
        <v>4000001669</v>
      </c>
      <c r="B28" s="133">
        <v>45929</v>
      </c>
      <c r="C28" s="100" t="s">
        <v>79</v>
      </c>
      <c r="D28" s="552">
        <v>45985</v>
      </c>
      <c r="E28" s="552" t="e">
        <f>IF(OR(#REF!="",J28=""),"",#REF!+7*J28)</f>
        <v>#REF!</v>
      </c>
      <c r="F28" s="149" t="e">
        <f t="shared" ca="1" si="0"/>
        <v>#REF!</v>
      </c>
      <c r="G28" s="120" t="s">
        <v>80</v>
      </c>
      <c r="H28" s="113" t="e">
        <f t="shared" si="1"/>
        <v>#REF!</v>
      </c>
      <c r="I28" s="113" t="e">
        <f t="shared" si="97"/>
        <v>#REF!</v>
      </c>
      <c r="J28" s="122">
        <v>8</v>
      </c>
      <c r="K28" s="122" t="s">
        <v>18</v>
      </c>
      <c r="L28" s="232" t="s">
        <v>142</v>
      </c>
      <c r="M28" s="13" t="s">
        <v>154</v>
      </c>
      <c r="N28" s="399">
        <v>0</v>
      </c>
      <c r="O28" s="130">
        <v>3</v>
      </c>
      <c r="P28" s="122" t="s">
        <v>155</v>
      </c>
      <c r="Q28" s="122">
        <v>25100610</v>
      </c>
      <c r="R28" s="122" t="s">
        <v>84</v>
      </c>
      <c r="S28" s="122" t="s">
        <v>156</v>
      </c>
      <c r="T28" s="113" t="s">
        <v>157</v>
      </c>
      <c r="U28" s="102" t="s">
        <v>158</v>
      </c>
      <c r="V28" s="102" t="s">
        <v>159</v>
      </c>
      <c r="W28" s="147">
        <v>55</v>
      </c>
      <c r="X28" s="122"/>
      <c r="Y28" s="126">
        <f t="shared" si="3"/>
        <v>55</v>
      </c>
      <c r="Z28" s="122">
        <v>55</v>
      </c>
      <c r="AA28" s="101">
        <v>11910.83</v>
      </c>
      <c r="AB28" s="131"/>
      <c r="AC28" s="151" t="str">
        <f t="shared" si="96"/>
        <v/>
      </c>
      <c r="AD28" s="120"/>
      <c r="AE28" s="228"/>
      <c r="AF28" s="101">
        <f t="shared" si="5"/>
        <v>0</v>
      </c>
      <c r="AG28" s="101">
        <f t="shared" si="6"/>
        <v>0</v>
      </c>
      <c r="AH28" s="101">
        <f t="shared" si="7"/>
        <v>0</v>
      </c>
      <c r="AI28" s="101">
        <f t="shared" si="8"/>
        <v>655095.65</v>
      </c>
      <c r="AJ28" s="101">
        <f t="shared" si="9"/>
        <v>0</v>
      </c>
      <c r="AK28" s="101">
        <f t="shared" si="10"/>
        <v>655095.65</v>
      </c>
      <c r="AL28" s="102" t="s">
        <v>9</v>
      </c>
      <c r="AM28" s="144"/>
      <c r="AN28" s="101">
        <f t="shared" si="11"/>
        <v>655095.65</v>
      </c>
      <c r="AO28" s="134"/>
      <c r="AP28" s="113"/>
      <c r="AQ28" s="113"/>
      <c r="AR28" s="113"/>
      <c r="AS28" s="113"/>
      <c r="AT28" s="113"/>
      <c r="AU28" s="113"/>
      <c r="AV28" s="113"/>
    </row>
    <row r="29" spans="1:50" ht="12.75" x14ac:dyDescent="0.2">
      <c r="A29" s="102">
        <v>4000495354</v>
      </c>
      <c r="B29" s="133">
        <v>45621</v>
      </c>
      <c r="C29" s="100" t="s">
        <v>79</v>
      </c>
      <c r="D29" s="552">
        <v>46611</v>
      </c>
      <c r="E29" s="552" t="e">
        <f>IF(OR(#REF!="",J29=""),"",#REF!+7*J29)</f>
        <v>#REF!</v>
      </c>
      <c r="F29" s="149" t="e">
        <f t="shared" ca="1" si="0"/>
        <v>#REF!</v>
      </c>
      <c r="G29" s="120" t="s">
        <v>94</v>
      </c>
      <c r="H29" s="113" t="e">
        <f t="shared" si="1"/>
        <v>#REF!</v>
      </c>
      <c r="I29" s="113" t="e">
        <f t="shared" si="97"/>
        <v>#REF!</v>
      </c>
      <c r="J29" s="126">
        <v>116.29</v>
      </c>
      <c r="K29" s="126" t="s">
        <v>18</v>
      </c>
      <c r="L29" s="394" t="s">
        <v>81</v>
      </c>
      <c r="M29" s="13" t="s">
        <v>160</v>
      </c>
      <c r="N29" s="399">
        <v>0</v>
      </c>
      <c r="O29" s="130">
        <v>3</v>
      </c>
      <c r="P29" s="130" t="s">
        <v>161</v>
      </c>
      <c r="Q29" s="130">
        <v>25100069</v>
      </c>
      <c r="R29" s="130" t="s">
        <v>84</v>
      </c>
      <c r="S29" s="130" t="s">
        <v>97</v>
      </c>
      <c r="T29" s="123" t="s">
        <v>138</v>
      </c>
      <c r="U29" s="100" t="s">
        <v>99</v>
      </c>
      <c r="V29" s="100" t="s">
        <v>162</v>
      </c>
      <c r="W29" s="282">
        <v>35</v>
      </c>
      <c r="X29" s="126"/>
      <c r="Y29" s="126">
        <f t="shared" si="3"/>
        <v>35</v>
      </c>
      <c r="Z29" s="126">
        <v>35</v>
      </c>
      <c r="AA29" s="150">
        <v>31260</v>
      </c>
      <c r="AB29" s="127"/>
      <c r="AC29" s="151" t="str">
        <f t="shared" si="96"/>
        <v/>
      </c>
      <c r="AD29" s="152"/>
      <c r="AE29" s="162"/>
      <c r="AF29" s="101">
        <f t="shared" si="5"/>
        <v>0</v>
      </c>
      <c r="AG29" s="101">
        <f t="shared" si="6"/>
        <v>0</v>
      </c>
      <c r="AH29" s="101">
        <f t="shared" si="7"/>
        <v>0</v>
      </c>
      <c r="AI29" s="101">
        <f t="shared" si="8"/>
        <v>1094100</v>
      </c>
      <c r="AJ29" s="101">
        <f t="shared" si="9"/>
        <v>0</v>
      </c>
      <c r="AK29" s="101">
        <f t="shared" si="10"/>
        <v>1094100</v>
      </c>
      <c r="AL29" s="102" t="s">
        <v>9</v>
      </c>
      <c r="AM29" s="143"/>
      <c r="AN29" s="101">
        <f t="shared" si="11"/>
        <v>1094100</v>
      </c>
      <c r="AO29" s="134"/>
      <c r="AP29" s="113"/>
      <c r="AQ29" s="113"/>
      <c r="AR29" s="113"/>
      <c r="AS29" s="113"/>
      <c r="AT29" s="113"/>
      <c r="AU29" s="113"/>
      <c r="AV29" s="113"/>
    </row>
    <row r="30" spans="1:50" ht="12.75" x14ac:dyDescent="0.2">
      <c r="A30" s="102">
        <v>4000001669</v>
      </c>
      <c r="B30" s="133">
        <v>45929</v>
      </c>
      <c r="C30" s="100" t="s">
        <v>79</v>
      </c>
      <c r="D30" s="552">
        <v>45957</v>
      </c>
      <c r="E30" s="552" t="e">
        <f>IF(OR(#REF!="",J30=""),"",#REF!+7*J30)</f>
        <v>#REF!</v>
      </c>
      <c r="F30" s="149" t="e">
        <f t="shared" ca="1" si="0"/>
        <v>#REF!</v>
      </c>
      <c r="G30" s="120" t="s">
        <v>80</v>
      </c>
      <c r="H30" s="113" t="e">
        <f t="shared" si="1"/>
        <v>#REF!</v>
      </c>
      <c r="I30" s="113" t="e">
        <f t="shared" si="97"/>
        <v>#REF!</v>
      </c>
      <c r="J30" s="122">
        <v>4</v>
      </c>
      <c r="K30" s="122" t="s">
        <v>18</v>
      </c>
      <c r="L30" s="232" t="s">
        <v>81</v>
      </c>
      <c r="M30" s="85" t="s">
        <v>163</v>
      </c>
      <c r="N30" s="399">
        <v>0</v>
      </c>
      <c r="O30" s="130">
        <v>3</v>
      </c>
      <c r="P30" s="122" t="s">
        <v>164</v>
      </c>
      <c r="Q30" s="122">
        <v>25100471</v>
      </c>
      <c r="R30" s="122" t="s">
        <v>84</v>
      </c>
      <c r="S30" s="122" t="s">
        <v>156</v>
      </c>
      <c r="T30" s="113" t="s">
        <v>157</v>
      </c>
      <c r="U30" s="102" t="s">
        <v>158</v>
      </c>
      <c r="V30" s="102" t="s">
        <v>165</v>
      </c>
      <c r="W30" s="147">
        <v>55</v>
      </c>
      <c r="X30" s="122"/>
      <c r="Y30" s="126">
        <f t="shared" si="3"/>
        <v>55</v>
      </c>
      <c r="Z30" s="122">
        <v>55</v>
      </c>
      <c r="AA30" s="101">
        <v>12020.41</v>
      </c>
      <c r="AB30" s="131"/>
      <c r="AC30" s="151" t="str">
        <f t="shared" si="96"/>
        <v/>
      </c>
      <c r="AD30" s="120"/>
      <c r="AE30" s="132"/>
      <c r="AF30" s="101">
        <f t="shared" si="5"/>
        <v>0</v>
      </c>
      <c r="AG30" s="101">
        <f t="shared" si="6"/>
        <v>0</v>
      </c>
      <c r="AH30" s="101">
        <f t="shared" si="7"/>
        <v>0</v>
      </c>
      <c r="AI30" s="101">
        <f t="shared" si="8"/>
        <v>661122.55000000005</v>
      </c>
      <c r="AJ30" s="101">
        <f t="shared" si="9"/>
        <v>0</v>
      </c>
      <c r="AK30" s="101">
        <f t="shared" si="10"/>
        <v>661122.55000000005</v>
      </c>
      <c r="AL30" s="102" t="s">
        <v>9</v>
      </c>
      <c r="AM30" s="144"/>
      <c r="AN30" s="101">
        <f t="shared" si="11"/>
        <v>661122.55000000005</v>
      </c>
      <c r="AO30" s="134"/>
      <c r="AP30" s="113"/>
      <c r="AQ30" s="113"/>
      <c r="AR30" s="113"/>
      <c r="AS30" s="113"/>
      <c r="AT30" s="113"/>
      <c r="AU30" s="113"/>
      <c r="AV30" s="113"/>
    </row>
    <row r="31" spans="1:50" x14ac:dyDescent="0.25">
      <c r="A31" s="102">
        <v>4000572302</v>
      </c>
      <c r="B31" s="133">
        <v>45952</v>
      </c>
      <c r="C31" s="100" t="s">
        <v>79</v>
      </c>
      <c r="D31" s="552">
        <v>46093</v>
      </c>
      <c r="E31" s="552" t="e">
        <f>IF(OR(#REF!="",J31=""),"",#REF!+7*J31)</f>
        <v>#REF!</v>
      </c>
      <c r="F31" s="149" t="str">
        <f t="shared" ca="1" si="0"/>
        <v>DELIVERED</v>
      </c>
      <c r="G31" s="120" t="s">
        <v>94</v>
      </c>
      <c r="H31" s="113" t="e">
        <f t="shared" si="1"/>
        <v>#REF!</v>
      </c>
      <c r="I31" s="113" t="e">
        <f t="shared" si="97"/>
        <v>#REF!</v>
      </c>
      <c r="J31" s="122">
        <v>20</v>
      </c>
      <c r="K31" s="122" t="s">
        <v>18</v>
      </c>
      <c r="L31" s="232" t="s">
        <v>81</v>
      </c>
      <c r="M31" s="13" t="s">
        <v>166</v>
      </c>
      <c r="N31" s="399">
        <v>0</v>
      </c>
      <c r="O31" s="130">
        <v>3</v>
      </c>
      <c r="P31" s="568" t="s">
        <v>167</v>
      </c>
      <c r="Q31" s="122">
        <v>25100547</v>
      </c>
      <c r="R31" s="122" t="s">
        <v>84</v>
      </c>
      <c r="S31" s="122" t="s">
        <v>97</v>
      </c>
      <c r="T31" s="113" t="s">
        <v>138</v>
      </c>
      <c r="U31" s="102" t="s">
        <v>99</v>
      </c>
      <c r="V31" s="102" t="s">
        <v>168</v>
      </c>
      <c r="W31" s="147">
        <v>6</v>
      </c>
      <c r="X31" s="122">
        <v>6</v>
      </c>
      <c r="Y31" s="126">
        <f t="shared" si="3"/>
        <v>0</v>
      </c>
      <c r="Z31" s="122">
        <v>0</v>
      </c>
      <c r="AA31" s="101">
        <v>500000</v>
      </c>
      <c r="AB31" s="131"/>
      <c r="AC31" s="151" t="str">
        <f t="shared" si="96"/>
        <v>May-26</v>
      </c>
      <c r="AD31" s="119">
        <v>46149</v>
      </c>
      <c r="AE31" s="476" t="s">
        <v>169</v>
      </c>
      <c r="AF31" s="101">
        <f t="shared" si="5"/>
        <v>3000000</v>
      </c>
      <c r="AG31" s="101">
        <f t="shared" si="6"/>
        <v>0</v>
      </c>
      <c r="AH31" s="101">
        <f t="shared" si="7"/>
        <v>3000000</v>
      </c>
      <c r="AI31" s="101">
        <f t="shared" si="8"/>
        <v>0</v>
      </c>
      <c r="AJ31" s="101">
        <f t="shared" si="9"/>
        <v>0</v>
      </c>
      <c r="AK31" s="101">
        <f t="shared" si="10"/>
        <v>0</v>
      </c>
      <c r="AL31" s="102" t="s">
        <v>0</v>
      </c>
      <c r="AM31" s="143" t="s">
        <v>102</v>
      </c>
      <c r="AN31" s="101">
        <f t="shared" si="11"/>
        <v>3000000</v>
      </c>
      <c r="AO31" s="134" t="s">
        <v>103</v>
      </c>
      <c r="AP31" s="113"/>
      <c r="AQ31" s="113"/>
      <c r="AR31" s="113"/>
      <c r="AS31" s="113"/>
      <c r="AT31" s="113"/>
      <c r="AU31" s="113"/>
      <c r="AV31" s="113"/>
    </row>
    <row r="32" spans="1:50" x14ac:dyDescent="0.25">
      <c r="A32" s="102">
        <v>4000577631</v>
      </c>
      <c r="B32" s="133">
        <v>45985</v>
      </c>
      <c r="C32" s="100" t="s">
        <v>79</v>
      </c>
      <c r="D32" s="552">
        <v>46160</v>
      </c>
      <c r="E32" s="552" t="e">
        <f>IF(OR(#REF!="",J32=""),"",#REF!+7*J32)</f>
        <v>#REF!</v>
      </c>
      <c r="F32" s="149" t="str">
        <f t="shared" ca="1" si="0"/>
        <v>DELIVERED</v>
      </c>
      <c r="G32" s="120" t="s">
        <v>94</v>
      </c>
      <c r="H32" s="113" t="e">
        <f t="shared" si="1"/>
        <v>#REF!</v>
      </c>
      <c r="I32" s="113" t="e">
        <f t="shared" si="97"/>
        <v>#REF!</v>
      </c>
      <c r="J32" s="122">
        <v>25</v>
      </c>
      <c r="K32" s="122" t="s">
        <v>18</v>
      </c>
      <c r="L32" s="232" t="s">
        <v>81</v>
      </c>
      <c r="M32" s="23" t="s">
        <v>170</v>
      </c>
      <c r="N32" s="399">
        <v>0</v>
      </c>
      <c r="O32" s="130">
        <v>3</v>
      </c>
      <c r="P32" s="568" t="s">
        <v>171</v>
      </c>
      <c r="Q32" s="122">
        <v>25100735</v>
      </c>
      <c r="R32" s="122" t="s">
        <v>84</v>
      </c>
      <c r="S32" s="122" t="s">
        <v>97</v>
      </c>
      <c r="T32" s="113" t="s">
        <v>172</v>
      </c>
      <c r="U32" s="102" t="s">
        <v>99</v>
      </c>
      <c r="V32" s="569" t="s">
        <v>173</v>
      </c>
      <c r="W32" s="147">
        <v>8</v>
      </c>
      <c r="X32" s="122">
        <v>8</v>
      </c>
      <c r="Y32" s="126">
        <f t="shared" si="3"/>
        <v>0</v>
      </c>
      <c r="Z32" s="122">
        <v>0</v>
      </c>
      <c r="AA32" s="101">
        <v>120697.5</v>
      </c>
      <c r="AB32" s="131"/>
      <c r="AC32" s="151" t="str">
        <f t="shared" si="96"/>
        <v>June-26</v>
      </c>
      <c r="AD32" s="797">
        <v>46184</v>
      </c>
      <c r="AE32" s="257" t="s">
        <v>174</v>
      </c>
      <c r="AF32" s="101">
        <f t="shared" si="5"/>
        <v>965580</v>
      </c>
      <c r="AG32" s="101">
        <f t="shared" si="6"/>
        <v>0</v>
      </c>
      <c r="AH32" s="101">
        <f t="shared" si="7"/>
        <v>965580</v>
      </c>
      <c r="AI32" s="101">
        <f t="shared" si="8"/>
        <v>0</v>
      </c>
      <c r="AJ32" s="101">
        <f t="shared" si="9"/>
        <v>0</v>
      </c>
      <c r="AK32" s="101">
        <f t="shared" si="10"/>
        <v>0</v>
      </c>
      <c r="AL32" s="102" t="s">
        <v>0</v>
      </c>
      <c r="AM32" s="538" t="s">
        <v>102</v>
      </c>
      <c r="AN32" s="101">
        <f t="shared" si="11"/>
        <v>965580</v>
      </c>
      <c r="AO32" s="134" t="s">
        <v>103</v>
      </c>
      <c r="AP32" s="113" t="s">
        <v>104</v>
      </c>
      <c r="AQ32" s="113"/>
      <c r="AR32" s="113"/>
      <c r="AS32" s="113"/>
      <c r="AT32" s="113"/>
      <c r="AU32" s="113"/>
      <c r="AV32" s="113"/>
    </row>
    <row r="33" spans="1:48" ht="12.75" x14ac:dyDescent="0.2">
      <c r="A33" s="102">
        <v>4000498936</v>
      </c>
      <c r="B33" s="133">
        <v>45628</v>
      </c>
      <c r="C33" s="100" t="s">
        <v>79</v>
      </c>
      <c r="D33" s="552">
        <v>46561</v>
      </c>
      <c r="E33" s="552" t="e">
        <f>IF(OR(#REF!="",J33=""),"",#REF!+7*J33)</f>
        <v>#REF!</v>
      </c>
      <c r="F33" s="149" t="e">
        <f t="shared" ca="1" si="0"/>
        <v>#REF!</v>
      </c>
      <c r="G33" s="120" t="s">
        <v>94</v>
      </c>
      <c r="H33" s="113" t="e">
        <f t="shared" si="1"/>
        <v>#REF!</v>
      </c>
      <c r="I33" s="113" t="e">
        <f t="shared" si="97"/>
        <v>#REF!</v>
      </c>
      <c r="J33" s="126">
        <v>133.4</v>
      </c>
      <c r="K33" s="126" t="s">
        <v>18</v>
      </c>
      <c r="L33" s="394" t="s">
        <v>81</v>
      </c>
      <c r="M33" s="13" t="s">
        <v>175</v>
      </c>
      <c r="N33" s="399">
        <v>0</v>
      </c>
      <c r="O33" s="130">
        <v>3</v>
      </c>
      <c r="P33" s="130" t="s">
        <v>176</v>
      </c>
      <c r="Q33" s="130">
        <v>25100064</v>
      </c>
      <c r="R33" s="130" t="s">
        <v>84</v>
      </c>
      <c r="S33" s="130" t="s">
        <v>97</v>
      </c>
      <c r="T33" s="123" t="s">
        <v>138</v>
      </c>
      <c r="U33" s="100" t="s">
        <v>99</v>
      </c>
      <c r="V33" s="100" t="s">
        <v>177</v>
      </c>
      <c r="W33" s="282">
        <v>38</v>
      </c>
      <c r="X33" s="126"/>
      <c r="Y33" s="126">
        <v>38</v>
      </c>
      <c r="Z33" s="126">
        <v>38</v>
      </c>
      <c r="AA33" s="150">
        <v>23480</v>
      </c>
      <c r="AB33" s="127"/>
      <c r="AC33" s="151" t="str">
        <f t="shared" si="96"/>
        <v/>
      </c>
      <c r="AD33" s="152"/>
      <c r="AE33" s="151"/>
      <c r="AF33" s="101">
        <f t="shared" si="5"/>
        <v>0</v>
      </c>
      <c r="AG33" s="101">
        <f t="shared" si="6"/>
        <v>0</v>
      </c>
      <c r="AH33" s="101">
        <f t="shared" si="7"/>
        <v>0</v>
      </c>
      <c r="AI33" s="101">
        <f t="shared" si="8"/>
        <v>892240</v>
      </c>
      <c r="AJ33" s="101">
        <f t="shared" si="9"/>
        <v>0</v>
      </c>
      <c r="AK33" s="101">
        <f t="shared" si="10"/>
        <v>892240</v>
      </c>
      <c r="AL33" s="102" t="s">
        <v>9</v>
      </c>
      <c r="AM33" s="143"/>
      <c r="AN33" s="101">
        <f t="shared" si="11"/>
        <v>892240</v>
      </c>
      <c r="AO33" s="134"/>
      <c r="AP33" s="113"/>
      <c r="AQ33" s="113"/>
      <c r="AR33" s="113"/>
      <c r="AS33" s="113"/>
      <c r="AT33" s="113"/>
      <c r="AU33" s="113"/>
      <c r="AV33" s="113"/>
    </row>
    <row r="34" spans="1:48" ht="12.75" x14ac:dyDescent="0.2">
      <c r="A34" s="102">
        <v>4300035666</v>
      </c>
      <c r="B34" s="158">
        <v>46000</v>
      </c>
      <c r="C34" s="100" t="s">
        <v>79</v>
      </c>
      <c r="D34" s="552">
        <v>46237</v>
      </c>
      <c r="E34" s="552" t="e">
        <f>IF(OR(#REF!="",J34=""),"",#REF!+7*J34)</f>
        <v>#REF!</v>
      </c>
      <c r="F34" s="149" t="e">
        <f t="shared" ca="1" si="0"/>
        <v>#REF!</v>
      </c>
      <c r="G34" s="120" t="s">
        <v>94</v>
      </c>
      <c r="H34" s="113" t="e">
        <f t="shared" si="1"/>
        <v>#REF!</v>
      </c>
      <c r="I34" s="102" t="e">
        <f>TEXT(E33,"YYYY")</f>
        <v>#REF!</v>
      </c>
      <c r="J34" s="122">
        <v>34</v>
      </c>
      <c r="K34" s="122" t="s">
        <v>18</v>
      </c>
      <c r="L34" s="232" t="s">
        <v>142</v>
      </c>
      <c r="M34" s="85" t="s">
        <v>178</v>
      </c>
      <c r="N34" s="399">
        <v>0</v>
      </c>
      <c r="O34" s="130">
        <v>3</v>
      </c>
      <c r="P34" s="122"/>
      <c r="Q34" s="122"/>
      <c r="R34" s="122" t="s">
        <v>84</v>
      </c>
      <c r="S34" s="130" t="s">
        <v>97</v>
      </c>
      <c r="T34" s="123" t="s">
        <v>179</v>
      </c>
      <c r="U34" s="123" t="s">
        <v>99</v>
      </c>
      <c r="V34" s="102" t="s">
        <v>180</v>
      </c>
      <c r="W34" s="147">
        <v>8</v>
      </c>
      <c r="X34" s="113"/>
      <c r="Y34" s="126">
        <f t="shared" ref="Y34:Y40" si="98">W34-X34</f>
        <v>8</v>
      </c>
      <c r="Z34" s="122">
        <v>8</v>
      </c>
      <c r="AA34" s="101">
        <v>102855</v>
      </c>
      <c r="AB34" s="131"/>
      <c r="AC34" s="151" t="str">
        <f t="shared" si="96"/>
        <v/>
      </c>
      <c r="AD34" s="120"/>
      <c r="AE34" s="131"/>
      <c r="AF34" s="101">
        <f t="shared" si="5"/>
        <v>0</v>
      </c>
      <c r="AG34" s="101">
        <f t="shared" si="6"/>
        <v>0</v>
      </c>
      <c r="AH34" s="101">
        <f t="shared" si="7"/>
        <v>0</v>
      </c>
      <c r="AI34" s="101">
        <f t="shared" si="8"/>
        <v>822840</v>
      </c>
      <c r="AJ34" s="101">
        <f t="shared" si="9"/>
        <v>0</v>
      </c>
      <c r="AK34" s="101">
        <f t="shared" si="10"/>
        <v>822840</v>
      </c>
      <c r="AL34" s="102" t="s">
        <v>9</v>
      </c>
      <c r="AM34" s="144"/>
      <c r="AN34" s="101">
        <f t="shared" si="11"/>
        <v>822840</v>
      </c>
      <c r="AO34" s="134"/>
      <c r="AP34" s="113"/>
      <c r="AQ34" s="113"/>
      <c r="AR34" s="113"/>
      <c r="AS34" s="113"/>
      <c r="AT34" s="113"/>
      <c r="AU34" s="113"/>
      <c r="AV34" s="113"/>
    </row>
    <row r="35" spans="1:48" ht="12.75" x14ac:dyDescent="0.2">
      <c r="A35" s="102">
        <v>4000495271</v>
      </c>
      <c r="B35" s="133">
        <v>45621</v>
      </c>
      <c r="C35" s="100" t="s">
        <v>79</v>
      </c>
      <c r="D35" s="552">
        <v>46585</v>
      </c>
      <c r="E35" s="552" t="e">
        <f>IF(OR(#REF!="",J35=""),"",#REF!+7*J35)</f>
        <v>#REF!</v>
      </c>
      <c r="F35" s="149" t="e">
        <f t="shared" ca="1" si="0"/>
        <v>#REF!</v>
      </c>
      <c r="G35" s="120" t="s">
        <v>94</v>
      </c>
      <c r="H35" s="113" t="e">
        <f t="shared" si="1"/>
        <v>#REF!</v>
      </c>
      <c r="I35" s="113" t="e">
        <f>TEXT(E35,"YYYY")</f>
        <v>#REF!</v>
      </c>
      <c r="J35" s="126">
        <v>137.80000000000001</v>
      </c>
      <c r="K35" s="126" t="s">
        <v>18</v>
      </c>
      <c r="L35" s="394" t="s">
        <v>81</v>
      </c>
      <c r="M35" s="13" t="s">
        <v>181</v>
      </c>
      <c r="N35" s="399">
        <v>0</v>
      </c>
      <c r="O35" s="130">
        <v>3</v>
      </c>
      <c r="P35" s="130" t="s">
        <v>182</v>
      </c>
      <c r="Q35" s="130">
        <v>25100070</v>
      </c>
      <c r="R35" s="130" t="s">
        <v>84</v>
      </c>
      <c r="S35" s="130" t="s">
        <v>97</v>
      </c>
      <c r="T35" s="123" t="s">
        <v>138</v>
      </c>
      <c r="U35" s="100" t="s">
        <v>99</v>
      </c>
      <c r="V35" s="100" t="s">
        <v>183</v>
      </c>
      <c r="W35" s="282">
        <v>28</v>
      </c>
      <c r="X35" s="126"/>
      <c r="Y35" s="126">
        <f t="shared" si="98"/>
        <v>28</v>
      </c>
      <c r="Z35" s="126">
        <v>28</v>
      </c>
      <c r="AA35" s="150">
        <v>26720</v>
      </c>
      <c r="AB35" s="127"/>
      <c r="AC35" s="151" t="str">
        <f t="shared" si="96"/>
        <v/>
      </c>
      <c r="AD35" s="152"/>
      <c r="AE35" s="151"/>
      <c r="AF35" s="101">
        <f t="shared" si="5"/>
        <v>0</v>
      </c>
      <c r="AG35" s="101">
        <f t="shared" si="6"/>
        <v>0</v>
      </c>
      <c r="AH35" s="101">
        <f t="shared" si="7"/>
        <v>0</v>
      </c>
      <c r="AI35" s="101">
        <f t="shared" si="8"/>
        <v>748160</v>
      </c>
      <c r="AJ35" s="101">
        <f t="shared" si="9"/>
        <v>0</v>
      </c>
      <c r="AK35" s="101">
        <f t="shared" si="10"/>
        <v>748160</v>
      </c>
      <c r="AL35" s="102" t="s">
        <v>9</v>
      </c>
      <c r="AM35" s="143"/>
      <c r="AN35" s="101">
        <f t="shared" si="11"/>
        <v>748160</v>
      </c>
      <c r="AO35" s="134"/>
      <c r="AP35" s="113"/>
      <c r="AQ35" s="113"/>
      <c r="AR35" s="113"/>
      <c r="AS35" s="113"/>
      <c r="AT35" s="113"/>
      <c r="AU35" s="113"/>
      <c r="AV35" s="113"/>
    </row>
    <row r="36" spans="1:48" x14ac:dyDescent="0.25">
      <c r="A36" s="102">
        <v>4300034880</v>
      </c>
      <c r="B36" s="133">
        <v>45937</v>
      </c>
      <c r="C36" s="100" t="s">
        <v>79</v>
      </c>
      <c r="D36" s="552">
        <v>46092</v>
      </c>
      <c r="E36" s="552" t="e">
        <f>IF(OR(#REF!="",J36=""),"",#REF!+7*J36)</f>
        <v>#REF!</v>
      </c>
      <c r="F36" s="149" t="str">
        <f t="shared" ca="1" si="0"/>
        <v>DELIVERED</v>
      </c>
      <c r="G36" s="120" t="s">
        <v>94</v>
      </c>
      <c r="H36" s="113" t="e">
        <f t="shared" si="1"/>
        <v>#REF!</v>
      </c>
      <c r="I36" s="102" t="e">
        <f>TEXT(E36,"YYYY")</f>
        <v>#REF!</v>
      </c>
      <c r="J36" s="122">
        <v>22</v>
      </c>
      <c r="K36" s="122" t="s">
        <v>19</v>
      </c>
      <c r="L36" s="232" t="s">
        <v>81</v>
      </c>
      <c r="M36" s="85" t="s">
        <v>184</v>
      </c>
      <c r="N36" s="399">
        <v>0</v>
      </c>
      <c r="O36" s="130">
        <v>3</v>
      </c>
      <c r="P36" s="122" t="s">
        <v>185</v>
      </c>
      <c r="Q36" s="122">
        <v>25100527</v>
      </c>
      <c r="R36" s="122" t="s">
        <v>84</v>
      </c>
      <c r="S36" s="130" t="s">
        <v>97</v>
      </c>
      <c r="T36" s="123" t="s">
        <v>98</v>
      </c>
      <c r="U36" s="102" t="s">
        <v>99</v>
      </c>
      <c r="V36" s="102" t="s">
        <v>186</v>
      </c>
      <c r="W36" s="147">
        <v>47</v>
      </c>
      <c r="X36" s="122">
        <v>47</v>
      </c>
      <c r="Y36" s="126">
        <f t="shared" si="98"/>
        <v>0</v>
      </c>
      <c r="Z36" s="122">
        <v>0</v>
      </c>
      <c r="AA36" s="101">
        <v>16993.509999999998</v>
      </c>
      <c r="AB36" s="131"/>
      <c r="AC36" s="151" t="str">
        <f t="shared" si="96"/>
        <v>April-26</v>
      </c>
      <c r="AD36" s="379">
        <v>46139</v>
      </c>
      <c r="AE36" s="257" t="s">
        <v>187</v>
      </c>
      <c r="AF36" s="101">
        <f t="shared" si="5"/>
        <v>798694.97</v>
      </c>
      <c r="AG36" s="101">
        <f t="shared" si="6"/>
        <v>0</v>
      </c>
      <c r="AH36" s="101">
        <f t="shared" si="7"/>
        <v>798694.97</v>
      </c>
      <c r="AI36" s="101">
        <f t="shared" si="8"/>
        <v>0</v>
      </c>
      <c r="AJ36" s="101">
        <f t="shared" si="9"/>
        <v>0</v>
      </c>
      <c r="AK36" s="101">
        <f t="shared" si="10"/>
        <v>0</v>
      </c>
      <c r="AL36" s="102" t="s">
        <v>0</v>
      </c>
      <c r="AM36" s="143" t="s">
        <v>102</v>
      </c>
      <c r="AN36" s="101">
        <f t="shared" si="11"/>
        <v>798694.97</v>
      </c>
      <c r="AO36" s="134" t="s">
        <v>28</v>
      </c>
      <c r="AP36" s="113"/>
      <c r="AQ36" s="113"/>
      <c r="AR36" s="113"/>
      <c r="AS36" s="113"/>
      <c r="AT36" s="113"/>
      <c r="AU36" s="113"/>
      <c r="AV36" s="113"/>
    </row>
    <row r="37" spans="1:48" ht="15" x14ac:dyDescent="0.25">
      <c r="A37" s="802" t="s">
        <v>188</v>
      </c>
      <c r="B37" s="158">
        <v>46010</v>
      </c>
      <c r="C37" s="102" t="s">
        <v>79</v>
      </c>
      <c r="D37" s="552">
        <v>46171</v>
      </c>
      <c r="E37" s="552" t="e">
        <f>IF(OR(#REF!="",J37=""),"",#REF!+7*J37)</f>
        <v>#REF!</v>
      </c>
      <c r="F37" s="149" t="str">
        <f t="shared" ca="1" si="0"/>
        <v>DELIVERED</v>
      </c>
      <c r="G37" s="120" t="s">
        <v>80</v>
      </c>
      <c r="H37" s="113" t="e">
        <f t="shared" si="1"/>
        <v>#REF!</v>
      </c>
      <c r="I37" s="113" t="e">
        <f>TEXT(E37,"YYYY")</f>
        <v>#REF!</v>
      </c>
      <c r="J37" s="122">
        <v>21</v>
      </c>
      <c r="K37" s="122" t="s">
        <v>18</v>
      </c>
      <c r="L37" s="232" t="s">
        <v>81</v>
      </c>
      <c r="M37" s="13" t="s">
        <v>189</v>
      </c>
      <c r="N37" s="399">
        <v>0</v>
      </c>
      <c r="O37" s="130">
        <v>3</v>
      </c>
      <c r="P37" t="s">
        <v>190</v>
      </c>
      <c r="Q37" s="122">
        <v>26100185</v>
      </c>
      <c r="R37" s="122" t="s">
        <v>84</v>
      </c>
      <c r="S37" s="122" t="s">
        <v>191</v>
      </c>
      <c r="T37" s="123" t="s">
        <v>192</v>
      </c>
      <c r="U37" s="100" t="s">
        <v>193</v>
      </c>
      <c r="V37" s="102" t="s">
        <v>194</v>
      </c>
      <c r="W37" s="147">
        <v>3</v>
      </c>
      <c r="X37" s="122">
        <v>3</v>
      </c>
      <c r="Y37" s="126">
        <f t="shared" si="98"/>
        <v>0</v>
      </c>
      <c r="Z37" s="122">
        <v>0</v>
      </c>
      <c r="AA37" s="101">
        <v>402015.58</v>
      </c>
      <c r="AB37" s="131"/>
      <c r="AC37" s="151" t="str">
        <f t="shared" si="96"/>
        <v>June-26</v>
      </c>
      <c r="AD37" s="119">
        <v>46184</v>
      </c>
      <c r="AE37" s="142" t="s">
        <v>195</v>
      </c>
      <c r="AF37" s="101">
        <f t="shared" si="5"/>
        <v>1206046.74</v>
      </c>
      <c r="AG37" s="101">
        <f t="shared" si="6"/>
        <v>0</v>
      </c>
      <c r="AH37" s="101">
        <f t="shared" si="7"/>
        <v>1206046.74</v>
      </c>
      <c r="AI37" s="101">
        <f t="shared" si="8"/>
        <v>0</v>
      </c>
      <c r="AJ37" s="101">
        <f t="shared" si="9"/>
        <v>0</v>
      </c>
      <c r="AK37" s="101">
        <f t="shared" si="10"/>
        <v>0</v>
      </c>
      <c r="AL37" s="102" t="s">
        <v>0</v>
      </c>
      <c r="AM37" s="538" t="s">
        <v>102</v>
      </c>
      <c r="AN37" s="101">
        <f t="shared" si="11"/>
        <v>1206046.74</v>
      </c>
      <c r="AO37" s="134" t="s">
        <v>116</v>
      </c>
      <c r="AP37" s="113" t="s">
        <v>104</v>
      </c>
      <c r="AQ37" s="113"/>
      <c r="AR37" s="113"/>
      <c r="AS37" s="113"/>
      <c r="AT37" s="113"/>
      <c r="AU37" s="113"/>
      <c r="AV37" s="113"/>
    </row>
    <row r="38" spans="1:48" ht="12.75" x14ac:dyDescent="0.2">
      <c r="A38" s="102">
        <v>4000495354</v>
      </c>
      <c r="B38" s="133">
        <v>45621</v>
      </c>
      <c r="C38" s="100" t="s">
        <v>79</v>
      </c>
      <c r="D38" s="552">
        <v>46611</v>
      </c>
      <c r="E38" s="552" t="e">
        <f>IF(OR(#REF!="",J38=""),"",#REF!+7*J38)</f>
        <v>#REF!</v>
      </c>
      <c r="F38" s="149" t="e">
        <f t="shared" ca="1" si="0"/>
        <v>#REF!</v>
      </c>
      <c r="G38" s="120" t="s">
        <v>94</v>
      </c>
      <c r="H38" s="113" t="e">
        <f t="shared" si="1"/>
        <v>#REF!</v>
      </c>
      <c r="I38" s="113" t="e">
        <f>TEXT(E38,"YYYY")</f>
        <v>#REF!</v>
      </c>
      <c r="J38" s="126">
        <v>129</v>
      </c>
      <c r="K38" s="126" t="s">
        <v>18</v>
      </c>
      <c r="L38" s="394" t="s">
        <v>81</v>
      </c>
      <c r="M38" s="23" t="s">
        <v>160</v>
      </c>
      <c r="N38" s="399">
        <v>0</v>
      </c>
      <c r="O38" s="130">
        <v>3</v>
      </c>
      <c r="P38" s="130" t="s">
        <v>161</v>
      </c>
      <c r="Q38" s="130">
        <v>25100069</v>
      </c>
      <c r="R38" s="130" t="s">
        <v>84</v>
      </c>
      <c r="S38" s="130" t="s">
        <v>97</v>
      </c>
      <c r="T38" s="123" t="s">
        <v>138</v>
      </c>
      <c r="U38" s="100" t="s">
        <v>99</v>
      </c>
      <c r="V38" s="100" t="s">
        <v>162</v>
      </c>
      <c r="W38" s="282">
        <v>25</v>
      </c>
      <c r="X38" s="126"/>
      <c r="Y38" s="126">
        <f t="shared" si="98"/>
        <v>25</v>
      </c>
      <c r="Z38" s="126">
        <v>25</v>
      </c>
      <c r="AA38" s="150">
        <v>31260</v>
      </c>
      <c r="AB38" s="127"/>
      <c r="AC38" s="151" t="str">
        <f t="shared" si="96"/>
        <v/>
      </c>
      <c r="AD38" s="152"/>
      <c r="AE38" s="151"/>
      <c r="AF38" s="101">
        <f t="shared" si="5"/>
        <v>0</v>
      </c>
      <c r="AG38" s="101">
        <f t="shared" si="6"/>
        <v>0</v>
      </c>
      <c r="AH38" s="101">
        <f t="shared" si="7"/>
        <v>0</v>
      </c>
      <c r="AI38" s="101">
        <f t="shared" si="8"/>
        <v>781500</v>
      </c>
      <c r="AJ38" s="101">
        <f t="shared" si="9"/>
        <v>0</v>
      </c>
      <c r="AK38" s="101">
        <f t="shared" si="10"/>
        <v>781500</v>
      </c>
      <c r="AL38" s="102" t="s">
        <v>9</v>
      </c>
      <c r="AM38" s="108"/>
      <c r="AN38" s="101">
        <f t="shared" si="11"/>
        <v>781500</v>
      </c>
      <c r="AO38" s="134"/>
      <c r="AP38" s="113"/>
      <c r="AQ38" s="113"/>
      <c r="AR38" s="113"/>
      <c r="AS38" s="113"/>
      <c r="AT38" s="113"/>
      <c r="AU38" s="113"/>
      <c r="AV38" s="113"/>
    </row>
    <row r="39" spans="1:48" ht="12.75" x14ac:dyDescent="0.2">
      <c r="A39" s="102">
        <v>4000568996</v>
      </c>
      <c r="B39" s="133">
        <v>45925</v>
      </c>
      <c r="C39" s="155" t="s">
        <v>79</v>
      </c>
      <c r="D39" s="552">
        <v>46107</v>
      </c>
      <c r="E39" s="552" t="e">
        <f>IF(OR(#REF!="",J39=""),"",#REF!+7*J39)</f>
        <v>#REF!</v>
      </c>
      <c r="F39" s="149" t="e">
        <f t="shared" ca="1" si="0"/>
        <v>#REF!</v>
      </c>
      <c r="G39" s="120" t="s">
        <v>94</v>
      </c>
      <c r="H39" s="113" t="e">
        <f t="shared" si="1"/>
        <v>#REF!</v>
      </c>
      <c r="I39" s="113" t="e">
        <f>TEXT(E39,"YYYY")</f>
        <v>#REF!</v>
      </c>
      <c r="J39" s="122">
        <v>26</v>
      </c>
      <c r="K39" s="122" t="s">
        <v>18</v>
      </c>
      <c r="L39" s="232" t="s">
        <v>81</v>
      </c>
      <c r="M39" s="85" t="s">
        <v>196</v>
      </c>
      <c r="N39" s="399">
        <v>0</v>
      </c>
      <c r="O39" s="130">
        <v>3</v>
      </c>
      <c r="P39" s="122"/>
      <c r="Q39" s="122"/>
      <c r="R39" s="122" t="s">
        <v>84</v>
      </c>
      <c r="S39" s="122" t="s">
        <v>97</v>
      </c>
      <c r="T39" s="113" t="s">
        <v>130</v>
      </c>
      <c r="U39" s="102" t="s">
        <v>99</v>
      </c>
      <c r="V39" s="102" t="s">
        <v>197</v>
      </c>
      <c r="W39" s="147">
        <v>2</v>
      </c>
      <c r="X39" s="113"/>
      <c r="Y39" s="126">
        <f t="shared" si="98"/>
        <v>2</v>
      </c>
      <c r="Z39" s="122">
        <v>2</v>
      </c>
      <c r="AA39" s="101">
        <v>303192</v>
      </c>
      <c r="AB39" s="131"/>
      <c r="AC39" s="151" t="str">
        <f t="shared" si="96"/>
        <v/>
      </c>
      <c r="AD39" s="120"/>
      <c r="AE39" s="132"/>
      <c r="AF39" s="101">
        <f t="shared" si="5"/>
        <v>0</v>
      </c>
      <c r="AG39" s="101">
        <f t="shared" si="6"/>
        <v>0</v>
      </c>
      <c r="AH39" s="101">
        <f t="shared" si="7"/>
        <v>0</v>
      </c>
      <c r="AI39" s="101">
        <f t="shared" si="8"/>
        <v>606384</v>
      </c>
      <c r="AJ39" s="101">
        <f t="shared" si="9"/>
        <v>0</v>
      </c>
      <c r="AK39" s="101">
        <f t="shared" si="10"/>
        <v>606384</v>
      </c>
      <c r="AL39" s="102" t="s">
        <v>9</v>
      </c>
      <c r="AM39" s="144"/>
      <c r="AN39" s="101">
        <f t="shared" si="11"/>
        <v>606384</v>
      </c>
      <c r="AO39" s="134"/>
      <c r="AP39" s="113"/>
      <c r="AQ39" s="113"/>
      <c r="AR39" s="113"/>
      <c r="AS39" s="113"/>
      <c r="AT39" s="113"/>
      <c r="AU39" s="113"/>
      <c r="AV39" s="113"/>
    </row>
    <row r="40" spans="1:48" ht="15" x14ac:dyDescent="0.25">
      <c r="A40" s="102">
        <v>4000561161</v>
      </c>
      <c r="B40" s="133">
        <v>45916</v>
      </c>
      <c r="C40" s="155" t="s">
        <v>79</v>
      </c>
      <c r="D40" s="552">
        <v>46112</v>
      </c>
      <c r="E40" s="552" t="e">
        <f>IF(OR(#REF!="",J40=""),"",#REF!+7*J40)</f>
        <v>#REF!</v>
      </c>
      <c r="F40" s="149" t="e">
        <f t="shared" ca="1" si="0"/>
        <v>#REF!</v>
      </c>
      <c r="G40" s="120" t="s">
        <v>94</v>
      </c>
      <c r="H40" s="113" t="e">
        <f t="shared" si="1"/>
        <v>#REF!</v>
      </c>
      <c r="I40" s="102">
        <v>2025</v>
      </c>
      <c r="J40" s="122">
        <v>28</v>
      </c>
      <c r="K40" s="122" t="s">
        <v>18</v>
      </c>
      <c r="L40" s="232" t="s">
        <v>81</v>
      </c>
      <c r="M40" s="13" t="s">
        <v>198</v>
      </c>
      <c r="N40" s="399">
        <v>0</v>
      </c>
      <c r="O40" s="130">
        <v>3</v>
      </c>
      <c r="P40" s="122"/>
      <c r="Q40" s="122"/>
      <c r="R40" s="122" t="s">
        <v>84</v>
      </c>
      <c r="S40" s="461" t="s">
        <v>97</v>
      </c>
      <c r="T40" s="159" t="s">
        <v>114</v>
      </c>
      <c r="U40" s="102" t="s">
        <v>99</v>
      </c>
      <c r="V40" s="102" t="s">
        <v>199</v>
      </c>
      <c r="W40" s="147">
        <v>68</v>
      </c>
      <c r="X40" s="113"/>
      <c r="Y40" s="126">
        <f t="shared" si="98"/>
        <v>68</v>
      </c>
      <c r="Z40" s="122">
        <v>68</v>
      </c>
      <c r="AA40" s="101">
        <v>35111</v>
      </c>
      <c r="AB40" s="131"/>
      <c r="AC40" s="151" t="str">
        <f t="shared" si="96"/>
        <v/>
      </c>
      <c r="AD40" s="120"/>
      <c r="AE40" s="132"/>
      <c r="AF40" s="101">
        <f t="shared" si="5"/>
        <v>0</v>
      </c>
      <c r="AG40" s="101">
        <f t="shared" si="6"/>
        <v>0</v>
      </c>
      <c r="AH40" s="101">
        <f t="shared" si="7"/>
        <v>0</v>
      </c>
      <c r="AI40" s="101">
        <f t="shared" si="8"/>
        <v>2387548</v>
      </c>
      <c r="AJ40" s="101">
        <f t="shared" si="9"/>
        <v>0</v>
      </c>
      <c r="AK40" s="101">
        <f t="shared" si="10"/>
        <v>2387548</v>
      </c>
      <c r="AL40" s="102" t="s">
        <v>2</v>
      </c>
      <c r="AM40" s="144" t="s">
        <v>112</v>
      </c>
      <c r="AN40" s="101">
        <f t="shared" si="11"/>
        <v>2387548</v>
      </c>
      <c r="AO40" s="134" t="s">
        <v>103</v>
      </c>
      <c r="AP40" s="113" t="s">
        <v>104</v>
      </c>
      <c r="AQ40" s="113"/>
      <c r="AR40" s="113"/>
      <c r="AS40" s="113"/>
      <c r="AT40" s="113"/>
      <c r="AU40" s="113"/>
      <c r="AV40" s="113"/>
    </row>
    <row r="41" spans="1:48" ht="12.75" x14ac:dyDescent="0.2">
      <c r="A41" s="102">
        <v>4000498936</v>
      </c>
      <c r="B41" s="133">
        <v>45628</v>
      </c>
      <c r="C41" s="100" t="s">
        <v>79</v>
      </c>
      <c r="D41" s="552">
        <v>46166</v>
      </c>
      <c r="E41" s="552" t="e">
        <f>IF(OR(#REF!="",J41=""),"",#REF!+7*J41)</f>
        <v>#REF!</v>
      </c>
      <c r="F41" s="149" t="e">
        <f t="shared" ca="1" si="0"/>
        <v>#REF!</v>
      </c>
      <c r="G41" s="120" t="s">
        <v>94</v>
      </c>
      <c r="H41" s="113" t="e">
        <f t="shared" si="1"/>
        <v>#REF!</v>
      </c>
      <c r="I41" s="113" t="e">
        <f>TEXT(E41,"YYYY")</f>
        <v>#REF!</v>
      </c>
      <c r="J41" s="126">
        <v>76.900000000000006</v>
      </c>
      <c r="K41" s="126" t="s">
        <v>18</v>
      </c>
      <c r="L41" s="394" t="s">
        <v>81</v>
      </c>
      <c r="M41" s="23" t="s">
        <v>175</v>
      </c>
      <c r="N41" s="399">
        <v>0</v>
      </c>
      <c r="O41" s="130">
        <v>3</v>
      </c>
      <c r="P41" s="130" t="s">
        <v>176</v>
      </c>
      <c r="Q41" s="122">
        <v>25100064</v>
      </c>
      <c r="R41" s="130" t="s">
        <v>84</v>
      </c>
      <c r="S41" s="130" t="s">
        <v>97</v>
      </c>
      <c r="T41" s="123" t="s">
        <v>138</v>
      </c>
      <c r="U41" s="100" t="s">
        <v>99</v>
      </c>
      <c r="V41" s="100" t="s">
        <v>177</v>
      </c>
      <c r="W41" s="282">
        <v>25</v>
      </c>
      <c r="X41" s="126"/>
      <c r="Y41" s="126">
        <v>25</v>
      </c>
      <c r="Z41" s="126">
        <v>25</v>
      </c>
      <c r="AA41" s="150">
        <v>23480</v>
      </c>
      <c r="AB41" s="127"/>
      <c r="AC41" s="151" t="str">
        <f t="shared" si="96"/>
        <v/>
      </c>
      <c r="AD41" s="152"/>
      <c r="AE41" s="162"/>
      <c r="AF41" s="101">
        <f t="shared" si="5"/>
        <v>0</v>
      </c>
      <c r="AG41" s="101">
        <f t="shared" si="6"/>
        <v>0</v>
      </c>
      <c r="AH41" s="101">
        <f t="shared" si="7"/>
        <v>0</v>
      </c>
      <c r="AI41" s="101">
        <f t="shared" si="8"/>
        <v>587000</v>
      </c>
      <c r="AJ41" s="101">
        <f t="shared" si="9"/>
        <v>0</v>
      </c>
      <c r="AK41" s="101">
        <f t="shared" si="10"/>
        <v>587000</v>
      </c>
      <c r="AL41" s="102" t="s">
        <v>9</v>
      </c>
      <c r="AM41" s="143"/>
      <c r="AN41" s="101">
        <f t="shared" si="11"/>
        <v>587000</v>
      </c>
      <c r="AO41" s="134"/>
      <c r="AP41" s="113"/>
      <c r="AQ41" s="113"/>
      <c r="AR41" s="113"/>
      <c r="AS41" s="113"/>
      <c r="AT41" s="113"/>
      <c r="AU41" s="113"/>
      <c r="AV41" s="113"/>
    </row>
    <row r="42" spans="1:48" ht="12.75" x14ac:dyDescent="0.2">
      <c r="A42" s="102">
        <v>4000551577</v>
      </c>
      <c r="B42" s="133">
        <v>45944</v>
      </c>
      <c r="C42" s="102" t="s">
        <v>79</v>
      </c>
      <c r="D42" s="552">
        <v>46195</v>
      </c>
      <c r="E42" s="552" t="e">
        <f>IF(OR(#REF!="",J42=""),"",#REF!+7*J42)</f>
        <v>#REF!</v>
      </c>
      <c r="F42" s="149" t="e">
        <f t="shared" ca="1" si="0"/>
        <v>#REF!</v>
      </c>
      <c r="G42" s="120" t="s">
        <v>94</v>
      </c>
      <c r="H42" s="113" t="e">
        <f t="shared" si="1"/>
        <v>#REF!</v>
      </c>
      <c r="I42" s="113" t="e">
        <f>TEXT(E42,"YYYY")</f>
        <v>#REF!</v>
      </c>
      <c r="J42" s="122">
        <v>40</v>
      </c>
      <c r="K42" s="122" t="s">
        <v>22</v>
      </c>
      <c r="L42" s="232" t="s">
        <v>81</v>
      </c>
      <c r="M42" s="85" t="s">
        <v>200</v>
      </c>
      <c r="N42" s="399">
        <v>0</v>
      </c>
      <c r="O42" s="130">
        <v>3</v>
      </c>
      <c r="P42" s="122"/>
      <c r="Q42" s="122"/>
      <c r="R42" s="122" t="s">
        <v>84</v>
      </c>
      <c r="S42" s="130" t="s">
        <v>97</v>
      </c>
      <c r="T42" s="123" t="s">
        <v>119</v>
      </c>
      <c r="U42" s="102" t="s">
        <v>99</v>
      </c>
      <c r="V42" s="102" t="s">
        <v>201</v>
      </c>
      <c r="W42" s="147">
        <v>1</v>
      </c>
      <c r="X42" s="122"/>
      <c r="Y42" s="126">
        <f t="shared" ref="Y42:Y73" si="99">W42-X42</f>
        <v>1</v>
      </c>
      <c r="Z42" s="122">
        <v>1</v>
      </c>
      <c r="AA42" s="101">
        <v>2547914</v>
      </c>
      <c r="AB42" s="131"/>
      <c r="AC42" s="151" t="str">
        <f t="shared" si="96"/>
        <v/>
      </c>
      <c r="AD42" s="120"/>
      <c r="AE42" s="142"/>
      <c r="AF42" s="101">
        <f t="shared" si="5"/>
        <v>0</v>
      </c>
      <c r="AG42" s="101">
        <f t="shared" si="6"/>
        <v>0</v>
      </c>
      <c r="AH42" s="101">
        <f t="shared" si="7"/>
        <v>0</v>
      </c>
      <c r="AI42" s="101">
        <f t="shared" si="8"/>
        <v>2547914</v>
      </c>
      <c r="AJ42" s="101">
        <f t="shared" si="9"/>
        <v>0</v>
      </c>
      <c r="AK42" s="101">
        <f t="shared" si="10"/>
        <v>2547914</v>
      </c>
      <c r="AL42" s="102" t="s">
        <v>9</v>
      </c>
      <c r="AM42" s="143"/>
      <c r="AN42" s="101">
        <f t="shared" si="11"/>
        <v>2547914</v>
      </c>
      <c r="AO42" s="134"/>
      <c r="AP42" s="113"/>
      <c r="AQ42" s="113"/>
      <c r="AR42" s="113"/>
      <c r="AS42" s="113"/>
      <c r="AT42" s="113"/>
      <c r="AU42" s="113"/>
      <c r="AV42" s="113"/>
    </row>
    <row r="43" spans="1:48" ht="12.75" x14ac:dyDescent="0.2">
      <c r="A43" s="102">
        <v>4000571995</v>
      </c>
      <c r="B43" s="133">
        <v>45853</v>
      </c>
      <c r="C43" s="100" t="s">
        <v>79</v>
      </c>
      <c r="D43" s="552">
        <v>46083</v>
      </c>
      <c r="E43" s="552" t="e">
        <f>IF(OR(#REF!="",J43=""),"",#REF!+7*J43)</f>
        <v>#REF!</v>
      </c>
      <c r="F43" s="149" t="e">
        <f t="shared" ca="1" si="0"/>
        <v>#REF!</v>
      </c>
      <c r="G43" s="120" t="s">
        <v>94</v>
      </c>
      <c r="H43" s="113" t="e">
        <f t="shared" si="1"/>
        <v>#REF!</v>
      </c>
      <c r="I43" s="102" t="e">
        <f>TEXT(E43,"YYYY")</f>
        <v>#REF!</v>
      </c>
      <c r="J43" s="122">
        <v>20.8</v>
      </c>
      <c r="K43" s="122" t="s">
        <v>18</v>
      </c>
      <c r="L43" s="232" t="s">
        <v>81</v>
      </c>
      <c r="M43" s="23" t="s">
        <v>202</v>
      </c>
      <c r="N43" s="399">
        <v>0</v>
      </c>
      <c r="O43" s="130">
        <v>3</v>
      </c>
      <c r="P43" s="122" t="s">
        <v>203</v>
      </c>
      <c r="Q43" s="122">
        <v>25100488</v>
      </c>
      <c r="R43" s="122" t="s">
        <v>84</v>
      </c>
      <c r="S43" s="130" t="s">
        <v>97</v>
      </c>
      <c r="T43" s="123" t="s">
        <v>114</v>
      </c>
      <c r="U43" s="102" t="s">
        <v>99</v>
      </c>
      <c r="V43" s="102" t="s">
        <v>134</v>
      </c>
      <c r="W43" s="147">
        <v>5</v>
      </c>
      <c r="X43" s="113"/>
      <c r="Y43" s="126">
        <f t="shared" si="99"/>
        <v>5</v>
      </c>
      <c r="Z43" s="122">
        <v>5</v>
      </c>
      <c r="AA43" s="101">
        <v>269998</v>
      </c>
      <c r="AB43" s="131"/>
      <c r="AC43" s="151" t="str">
        <f t="shared" si="96"/>
        <v/>
      </c>
      <c r="AD43" s="120"/>
      <c r="AE43" s="132"/>
      <c r="AF43" s="101">
        <f t="shared" si="5"/>
        <v>0</v>
      </c>
      <c r="AG43" s="101">
        <f t="shared" si="6"/>
        <v>0</v>
      </c>
      <c r="AH43" s="101">
        <f t="shared" si="7"/>
        <v>0</v>
      </c>
      <c r="AI43" s="101">
        <f t="shared" si="8"/>
        <v>1349990</v>
      </c>
      <c r="AJ43" s="101">
        <f t="shared" si="9"/>
        <v>0</v>
      </c>
      <c r="AK43" s="101">
        <f t="shared" si="10"/>
        <v>1349990</v>
      </c>
      <c r="AL43" s="102" t="s">
        <v>9</v>
      </c>
      <c r="AM43" s="144"/>
      <c r="AN43" s="101">
        <f t="shared" si="11"/>
        <v>1349990</v>
      </c>
      <c r="AO43" s="134"/>
      <c r="AP43" s="113"/>
      <c r="AQ43" s="113"/>
      <c r="AR43" s="113"/>
      <c r="AS43" s="113"/>
      <c r="AT43" s="113"/>
      <c r="AU43" s="113"/>
      <c r="AV43" s="113"/>
    </row>
    <row r="44" spans="1:48" ht="15" x14ac:dyDescent="0.25">
      <c r="A44" s="102">
        <v>4000561397</v>
      </c>
      <c r="B44" s="133">
        <v>45916</v>
      </c>
      <c r="C44" s="155" t="s">
        <v>79</v>
      </c>
      <c r="D44" s="552">
        <v>46112</v>
      </c>
      <c r="E44" s="552" t="e">
        <f>IF(OR(#REF!="",J44=""),"",#REF!+7*J44)</f>
        <v>#REF!</v>
      </c>
      <c r="F44" s="149" t="e">
        <f t="shared" ca="1" si="0"/>
        <v>#REF!</v>
      </c>
      <c r="G44" s="120" t="s">
        <v>94</v>
      </c>
      <c r="H44" s="113" t="e">
        <f t="shared" si="1"/>
        <v>#REF!</v>
      </c>
      <c r="I44" s="102">
        <v>2025</v>
      </c>
      <c r="J44" s="122">
        <v>28</v>
      </c>
      <c r="K44" s="122" t="s">
        <v>18</v>
      </c>
      <c r="L44" s="232" t="s">
        <v>81</v>
      </c>
      <c r="M44" s="13" t="s">
        <v>204</v>
      </c>
      <c r="N44" s="399">
        <v>0</v>
      </c>
      <c r="O44" s="130">
        <v>3</v>
      </c>
      <c r="P44" s="122"/>
      <c r="Q44" s="122"/>
      <c r="R44" s="122" t="s">
        <v>84</v>
      </c>
      <c r="S44" s="461" t="s">
        <v>97</v>
      </c>
      <c r="T44" s="159" t="s">
        <v>114</v>
      </c>
      <c r="U44" s="102" t="s">
        <v>99</v>
      </c>
      <c r="V44" s="102" t="s">
        <v>205</v>
      </c>
      <c r="W44" s="147">
        <v>4</v>
      </c>
      <c r="X44" s="113"/>
      <c r="Y44" s="126">
        <f t="shared" si="99"/>
        <v>4</v>
      </c>
      <c r="Z44" s="122">
        <v>4</v>
      </c>
      <c r="AA44" s="101">
        <v>174479</v>
      </c>
      <c r="AB44" s="131"/>
      <c r="AC44" s="151" t="str">
        <f t="shared" si="96"/>
        <v/>
      </c>
      <c r="AD44" s="120"/>
      <c r="AE44" s="132"/>
      <c r="AF44" s="101">
        <f t="shared" si="5"/>
        <v>0</v>
      </c>
      <c r="AG44" s="101">
        <f t="shared" si="6"/>
        <v>0</v>
      </c>
      <c r="AH44" s="101">
        <f t="shared" si="7"/>
        <v>0</v>
      </c>
      <c r="AI44" s="101">
        <f t="shared" si="8"/>
        <v>697916</v>
      </c>
      <c r="AJ44" s="101">
        <f t="shared" si="9"/>
        <v>0</v>
      </c>
      <c r="AK44" s="101">
        <f t="shared" si="10"/>
        <v>697916</v>
      </c>
      <c r="AL44" s="102" t="s">
        <v>9</v>
      </c>
      <c r="AM44" s="144"/>
      <c r="AN44" s="101">
        <f t="shared" si="11"/>
        <v>697916</v>
      </c>
      <c r="AO44" s="134"/>
      <c r="AP44" s="113"/>
      <c r="AQ44" s="113"/>
      <c r="AR44" s="113"/>
      <c r="AS44" s="113"/>
      <c r="AT44" s="113"/>
      <c r="AU44" s="113"/>
      <c r="AV44" s="113"/>
    </row>
    <row r="45" spans="1:48" ht="12.75" x14ac:dyDescent="0.2">
      <c r="A45" s="102">
        <v>4000495271</v>
      </c>
      <c r="B45" s="133">
        <v>45621</v>
      </c>
      <c r="C45" s="100" t="s">
        <v>79</v>
      </c>
      <c r="D45" s="552">
        <v>46555</v>
      </c>
      <c r="E45" s="552" t="e">
        <f>IF(OR(#REF!="",J45=""),"",#REF!+7*J45)</f>
        <v>#REF!</v>
      </c>
      <c r="F45" s="149" t="e">
        <f t="shared" ca="1" si="0"/>
        <v>#REF!</v>
      </c>
      <c r="G45" s="120" t="s">
        <v>94</v>
      </c>
      <c r="H45" s="113" t="e">
        <f t="shared" si="1"/>
        <v>#REF!</v>
      </c>
      <c r="I45" s="113" t="e">
        <f t="shared" ref="I45:I76" si="100">TEXT(E45,"YYYY")</f>
        <v>#REF!</v>
      </c>
      <c r="J45" s="126">
        <v>133.5</v>
      </c>
      <c r="K45" s="126" t="s">
        <v>18</v>
      </c>
      <c r="L45" s="394" t="s">
        <v>81</v>
      </c>
      <c r="M45" s="23" t="s">
        <v>181</v>
      </c>
      <c r="N45" s="399">
        <v>0</v>
      </c>
      <c r="O45" s="130">
        <v>3</v>
      </c>
      <c r="P45" s="130" t="s">
        <v>182</v>
      </c>
      <c r="Q45" s="130">
        <v>25100070</v>
      </c>
      <c r="R45" s="130" t="s">
        <v>84</v>
      </c>
      <c r="S45" s="130" t="s">
        <v>97</v>
      </c>
      <c r="T45" s="123" t="s">
        <v>138</v>
      </c>
      <c r="U45" s="100" t="s">
        <v>99</v>
      </c>
      <c r="V45" s="100" t="s">
        <v>183</v>
      </c>
      <c r="W45" s="282">
        <v>25</v>
      </c>
      <c r="X45" s="126"/>
      <c r="Y45" s="126">
        <f t="shared" si="99"/>
        <v>25</v>
      </c>
      <c r="Z45" s="126">
        <v>25</v>
      </c>
      <c r="AA45" s="150">
        <v>26720</v>
      </c>
      <c r="AB45" s="127"/>
      <c r="AC45" s="151" t="str">
        <f t="shared" si="96"/>
        <v/>
      </c>
      <c r="AD45" s="152"/>
      <c r="AE45" s="151"/>
      <c r="AF45" s="101">
        <f t="shared" ref="AF45:AF76" si="101">X45*AA45</f>
        <v>0</v>
      </c>
      <c r="AG45" s="101">
        <f t="shared" si="6"/>
        <v>0</v>
      </c>
      <c r="AH45" s="101">
        <f t="shared" si="7"/>
        <v>0</v>
      </c>
      <c r="AI45" s="101">
        <f t="shared" ref="AI45:AI76" si="102">Z45*AA45</f>
        <v>668000</v>
      </c>
      <c r="AJ45" s="101">
        <f t="shared" ref="AJ45:AJ76" si="103">(Z45*AB45)*86</f>
        <v>0</v>
      </c>
      <c r="AK45" s="101">
        <f t="shared" si="10"/>
        <v>668000</v>
      </c>
      <c r="AL45" s="102" t="s">
        <v>9</v>
      </c>
      <c r="AM45" s="143"/>
      <c r="AN45" s="101">
        <f t="shared" si="11"/>
        <v>668000</v>
      </c>
      <c r="AO45" s="134"/>
      <c r="AP45" s="113"/>
      <c r="AQ45" s="113"/>
      <c r="AR45" s="113"/>
      <c r="AS45" s="113"/>
      <c r="AT45" s="113"/>
      <c r="AU45" s="113"/>
      <c r="AV45" s="113"/>
    </row>
    <row r="46" spans="1:48" ht="12.75" x14ac:dyDescent="0.2">
      <c r="A46" s="102">
        <v>4000495271</v>
      </c>
      <c r="B46" s="133">
        <v>45621</v>
      </c>
      <c r="C46" s="100" t="s">
        <v>79</v>
      </c>
      <c r="D46" s="552">
        <v>46524</v>
      </c>
      <c r="E46" s="552" t="e">
        <f>IF(OR(#REF!="",J46=""),"",#REF!+7*J46)</f>
        <v>#REF!</v>
      </c>
      <c r="F46" s="149" t="e">
        <f t="shared" ca="1" si="0"/>
        <v>#REF!</v>
      </c>
      <c r="G46" s="120" t="s">
        <v>94</v>
      </c>
      <c r="H46" s="113" t="e">
        <f t="shared" si="1"/>
        <v>#REF!</v>
      </c>
      <c r="I46" s="113" t="e">
        <f t="shared" si="100"/>
        <v>#REF!</v>
      </c>
      <c r="J46" s="126">
        <v>129</v>
      </c>
      <c r="K46" s="126" t="s">
        <v>18</v>
      </c>
      <c r="L46" s="394" t="s">
        <v>81</v>
      </c>
      <c r="M46" s="85" t="s">
        <v>181</v>
      </c>
      <c r="N46" s="399">
        <v>0</v>
      </c>
      <c r="O46" s="130">
        <v>3</v>
      </c>
      <c r="P46" s="130" t="s">
        <v>182</v>
      </c>
      <c r="Q46" s="130">
        <v>25100070</v>
      </c>
      <c r="R46" s="130" t="s">
        <v>84</v>
      </c>
      <c r="S46" s="130" t="s">
        <v>97</v>
      </c>
      <c r="T46" s="123" t="s">
        <v>138</v>
      </c>
      <c r="U46" s="100" t="s">
        <v>99</v>
      </c>
      <c r="V46" s="100" t="s">
        <v>183</v>
      </c>
      <c r="W46" s="282">
        <v>25</v>
      </c>
      <c r="X46" s="126"/>
      <c r="Y46" s="126">
        <f t="shared" si="99"/>
        <v>25</v>
      </c>
      <c r="Z46" s="126">
        <v>25</v>
      </c>
      <c r="AA46" s="150">
        <v>26720</v>
      </c>
      <c r="AB46" s="127"/>
      <c r="AC46" s="151" t="str">
        <f t="shared" si="96"/>
        <v/>
      </c>
      <c r="AD46" s="152"/>
      <c r="AE46" s="151"/>
      <c r="AF46" s="101">
        <f t="shared" si="101"/>
        <v>0</v>
      </c>
      <c r="AG46" s="101">
        <f t="shared" si="6"/>
        <v>0</v>
      </c>
      <c r="AH46" s="101">
        <f t="shared" si="7"/>
        <v>0</v>
      </c>
      <c r="AI46" s="101">
        <f t="shared" si="102"/>
        <v>668000</v>
      </c>
      <c r="AJ46" s="101">
        <f t="shared" si="103"/>
        <v>0</v>
      </c>
      <c r="AK46" s="101">
        <f t="shared" si="10"/>
        <v>668000</v>
      </c>
      <c r="AL46" s="102" t="s">
        <v>9</v>
      </c>
      <c r="AM46" s="143"/>
      <c r="AN46" s="101">
        <f t="shared" si="11"/>
        <v>668000</v>
      </c>
      <c r="AO46" s="134"/>
      <c r="AP46" s="113"/>
      <c r="AQ46" s="113"/>
      <c r="AR46" s="113"/>
      <c r="AS46" s="113"/>
      <c r="AT46" s="113"/>
      <c r="AU46" s="113"/>
      <c r="AV46" s="113"/>
    </row>
    <row r="47" spans="1:48" ht="12.75" x14ac:dyDescent="0.2">
      <c r="A47" s="102">
        <v>4000495271</v>
      </c>
      <c r="B47" s="133">
        <v>45621</v>
      </c>
      <c r="C47" s="100" t="s">
        <v>79</v>
      </c>
      <c r="D47" s="552">
        <v>46494</v>
      </c>
      <c r="E47" s="552" t="e">
        <f>IF(OR(#REF!="",J47=""),"",#REF!+7*J47)</f>
        <v>#REF!</v>
      </c>
      <c r="F47" s="149" t="e">
        <f t="shared" ca="1" si="0"/>
        <v>#REF!</v>
      </c>
      <c r="G47" s="120" t="s">
        <v>94</v>
      </c>
      <c r="H47" s="113" t="e">
        <f t="shared" si="1"/>
        <v>#REF!</v>
      </c>
      <c r="I47" s="113" t="e">
        <f t="shared" si="100"/>
        <v>#REF!</v>
      </c>
      <c r="J47" s="126">
        <v>124.8</v>
      </c>
      <c r="K47" s="126" t="s">
        <v>18</v>
      </c>
      <c r="L47" s="394" t="s">
        <v>81</v>
      </c>
      <c r="M47" s="85" t="s">
        <v>181</v>
      </c>
      <c r="N47" s="399">
        <v>0</v>
      </c>
      <c r="O47" s="130">
        <v>3</v>
      </c>
      <c r="P47" s="130" t="s">
        <v>182</v>
      </c>
      <c r="Q47" s="130">
        <v>25100070</v>
      </c>
      <c r="R47" s="130" t="s">
        <v>84</v>
      </c>
      <c r="S47" s="130" t="s">
        <v>97</v>
      </c>
      <c r="T47" s="123" t="s">
        <v>138</v>
      </c>
      <c r="U47" s="100" t="s">
        <v>99</v>
      </c>
      <c r="V47" s="100" t="s">
        <v>183</v>
      </c>
      <c r="W47" s="282">
        <v>25</v>
      </c>
      <c r="X47" s="126"/>
      <c r="Y47" s="126">
        <f t="shared" si="99"/>
        <v>25</v>
      </c>
      <c r="Z47" s="126">
        <v>25</v>
      </c>
      <c r="AA47" s="150">
        <v>26720</v>
      </c>
      <c r="AB47" s="127"/>
      <c r="AC47" s="151" t="str">
        <f t="shared" si="96"/>
        <v/>
      </c>
      <c r="AD47" s="152"/>
      <c r="AE47" s="151"/>
      <c r="AF47" s="101">
        <f t="shared" si="101"/>
        <v>0</v>
      </c>
      <c r="AG47" s="101">
        <f t="shared" si="6"/>
        <v>0</v>
      </c>
      <c r="AH47" s="101">
        <f t="shared" si="7"/>
        <v>0</v>
      </c>
      <c r="AI47" s="101">
        <f t="shared" si="102"/>
        <v>668000</v>
      </c>
      <c r="AJ47" s="101">
        <f t="shared" si="103"/>
        <v>0</v>
      </c>
      <c r="AK47" s="101">
        <f t="shared" si="10"/>
        <v>668000</v>
      </c>
      <c r="AL47" s="102" t="s">
        <v>9</v>
      </c>
      <c r="AM47" s="143"/>
      <c r="AN47" s="101">
        <f t="shared" si="11"/>
        <v>668000</v>
      </c>
      <c r="AO47" s="134"/>
      <c r="AP47" s="113"/>
      <c r="AQ47" s="113"/>
      <c r="AR47" s="113"/>
      <c r="AS47" s="113"/>
      <c r="AT47" s="113"/>
      <c r="AU47" s="113"/>
      <c r="AV47" s="113"/>
    </row>
    <row r="48" spans="1:48" ht="12.75" x14ac:dyDescent="0.2">
      <c r="A48" s="102">
        <v>4000495271</v>
      </c>
      <c r="B48" s="133">
        <v>45621</v>
      </c>
      <c r="C48" s="100" t="s">
        <v>79</v>
      </c>
      <c r="D48" s="552">
        <v>46463</v>
      </c>
      <c r="E48" s="552" t="e">
        <f>IF(OR(#REF!="",J48=""),"",#REF!+7*J48)</f>
        <v>#REF!</v>
      </c>
      <c r="F48" s="149" t="e">
        <f t="shared" ca="1" si="0"/>
        <v>#REF!</v>
      </c>
      <c r="G48" s="120" t="s">
        <v>94</v>
      </c>
      <c r="H48" s="113" t="e">
        <f t="shared" si="1"/>
        <v>#REF!</v>
      </c>
      <c r="I48" s="113" t="e">
        <f t="shared" si="100"/>
        <v>#REF!</v>
      </c>
      <c r="J48" s="126">
        <v>120.3</v>
      </c>
      <c r="K48" s="126" t="s">
        <v>18</v>
      </c>
      <c r="L48" s="394" t="s">
        <v>81</v>
      </c>
      <c r="M48" s="85" t="s">
        <v>181</v>
      </c>
      <c r="N48" s="399">
        <v>0</v>
      </c>
      <c r="O48" s="130">
        <v>3</v>
      </c>
      <c r="P48" s="130" t="s">
        <v>182</v>
      </c>
      <c r="Q48" s="130">
        <v>25100070</v>
      </c>
      <c r="R48" s="130" t="s">
        <v>84</v>
      </c>
      <c r="S48" s="130" t="s">
        <v>97</v>
      </c>
      <c r="T48" s="123" t="s">
        <v>138</v>
      </c>
      <c r="U48" s="100" t="s">
        <v>99</v>
      </c>
      <c r="V48" s="100" t="s">
        <v>183</v>
      </c>
      <c r="W48" s="282">
        <v>25</v>
      </c>
      <c r="X48" s="126"/>
      <c r="Y48" s="126">
        <f t="shared" si="99"/>
        <v>25</v>
      </c>
      <c r="Z48" s="126">
        <v>25</v>
      </c>
      <c r="AA48" s="150">
        <v>26720</v>
      </c>
      <c r="AB48" s="127"/>
      <c r="AC48" s="151" t="str">
        <f t="shared" si="96"/>
        <v/>
      </c>
      <c r="AD48" s="152"/>
      <c r="AE48" s="162"/>
      <c r="AF48" s="101">
        <f t="shared" si="101"/>
        <v>0</v>
      </c>
      <c r="AG48" s="101">
        <f t="shared" si="6"/>
        <v>0</v>
      </c>
      <c r="AH48" s="101">
        <f t="shared" si="7"/>
        <v>0</v>
      </c>
      <c r="AI48" s="101">
        <f t="shared" si="102"/>
        <v>668000</v>
      </c>
      <c r="AJ48" s="101">
        <f t="shared" si="103"/>
        <v>0</v>
      </c>
      <c r="AK48" s="101">
        <f t="shared" si="10"/>
        <v>668000</v>
      </c>
      <c r="AL48" s="102" t="s">
        <v>9</v>
      </c>
      <c r="AM48" s="143"/>
      <c r="AN48" s="101">
        <f t="shared" ref="AN48:AN66" si="104">SUM(AH48,AK48)</f>
        <v>668000</v>
      </c>
      <c r="AO48" s="134"/>
      <c r="AP48" s="113"/>
      <c r="AQ48" s="113"/>
      <c r="AR48" s="113"/>
      <c r="AS48" s="113"/>
      <c r="AT48" s="113"/>
      <c r="AU48" s="113"/>
      <c r="AV48" s="113"/>
    </row>
    <row r="49" spans="1:48" ht="12.75" x14ac:dyDescent="0.2">
      <c r="A49" s="102">
        <v>4000495271</v>
      </c>
      <c r="B49" s="133">
        <v>45621</v>
      </c>
      <c r="C49" s="100" t="s">
        <v>79</v>
      </c>
      <c r="D49" s="552">
        <v>46373</v>
      </c>
      <c r="E49" s="552" t="e">
        <f>IF(OR(#REF!="",J49=""),"",#REF!+7*J49)</f>
        <v>#REF!</v>
      </c>
      <c r="F49" s="149" t="e">
        <f t="shared" ca="1" si="0"/>
        <v>#REF!</v>
      </c>
      <c r="G49" s="120" t="s">
        <v>94</v>
      </c>
      <c r="H49" s="113" t="e">
        <f t="shared" si="1"/>
        <v>#REF!</v>
      </c>
      <c r="I49" s="113" t="e">
        <f t="shared" si="100"/>
        <v>#REF!</v>
      </c>
      <c r="J49" s="126">
        <v>107.5</v>
      </c>
      <c r="K49" s="126" t="s">
        <v>18</v>
      </c>
      <c r="L49" s="394" t="s">
        <v>81</v>
      </c>
      <c r="M49" s="85" t="s">
        <v>181</v>
      </c>
      <c r="N49" s="399">
        <v>0</v>
      </c>
      <c r="O49" s="130">
        <v>3</v>
      </c>
      <c r="P49" s="130" t="s">
        <v>182</v>
      </c>
      <c r="Q49" s="130">
        <v>25100070</v>
      </c>
      <c r="R49" s="130" t="s">
        <v>84</v>
      </c>
      <c r="S49" s="130" t="s">
        <v>97</v>
      </c>
      <c r="T49" s="123" t="s">
        <v>138</v>
      </c>
      <c r="U49" s="100" t="s">
        <v>99</v>
      </c>
      <c r="V49" s="100" t="s">
        <v>183</v>
      </c>
      <c r="W49" s="282">
        <v>25</v>
      </c>
      <c r="X49" s="126"/>
      <c r="Y49" s="126">
        <f t="shared" si="99"/>
        <v>25</v>
      </c>
      <c r="Z49" s="126">
        <v>25</v>
      </c>
      <c r="AA49" s="150">
        <v>26720</v>
      </c>
      <c r="AB49" s="127"/>
      <c r="AC49" s="151" t="str">
        <f t="shared" si="96"/>
        <v/>
      </c>
      <c r="AD49" s="152"/>
      <c r="AE49" s="162"/>
      <c r="AF49" s="101">
        <f t="shared" si="101"/>
        <v>0</v>
      </c>
      <c r="AG49" s="101">
        <f t="shared" si="6"/>
        <v>0</v>
      </c>
      <c r="AH49" s="101">
        <f t="shared" si="7"/>
        <v>0</v>
      </c>
      <c r="AI49" s="101">
        <f t="shared" si="102"/>
        <v>668000</v>
      </c>
      <c r="AJ49" s="101">
        <f t="shared" si="103"/>
        <v>0</v>
      </c>
      <c r="AK49" s="101">
        <f t="shared" si="10"/>
        <v>668000</v>
      </c>
      <c r="AL49" s="102" t="s">
        <v>9</v>
      </c>
      <c r="AM49" s="143"/>
      <c r="AN49" s="101">
        <f t="shared" si="104"/>
        <v>668000</v>
      </c>
      <c r="AO49" s="134"/>
      <c r="AP49" s="113"/>
      <c r="AQ49" s="113"/>
      <c r="AR49" s="113"/>
      <c r="AS49" s="113"/>
      <c r="AT49" s="113"/>
      <c r="AU49" s="113"/>
      <c r="AV49" s="113"/>
    </row>
    <row r="50" spans="1:48" ht="12.75" x14ac:dyDescent="0.2">
      <c r="A50" s="102">
        <v>4000495271</v>
      </c>
      <c r="B50" s="133">
        <v>45621</v>
      </c>
      <c r="C50" s="100" t="s">
        <v>79</v>
      </c>
      <c r="D50" s="552">
        <v>46343</v>
      </c>
      <c r="E50" s="552" t="e">
        <f>IF(OR(#REF!="",J50=""),"",#REF!+7*J50)</f>
        <v>#REF!</v>
      </c>
      <c r="F50" s="149" t="e">
        <f t="shared" ca="1" si="0"/>
        <v>#REF!</v>
      </c>
      <c r="G50" s="120" t="s">
        <v>94</v>
      </c>
      <c r="H50" s="113" t="e">
        <f t="shared" si="1"/>
        <v>#REF!</v>
      </c>
      <c r="I50" s="113" t="e">
        <f t="shared" si="100"/>
        <v>#REF!</v>
      </c>
      <c r="J50" s="126">
        <v>103.2</v>
      </c>
      <c r="K50" s="126" t="s">
        <v>18</v>
      </c>
      <c r="L50" s="394" t="s">
        <v>81</v>
      </c>
      <c r="M50" s="85" t="s">
        <v>181</v>
      </c>
      <c r="N50" s="399">
        <v>0</v>
      </c>
      <c r="O50" s="130">
        <v>3</v>
      </c>
      <c r="P50" s="130" t="s">
        <v>182</v>
      </c>
      <c r="Q50" s="130">
        <v>25100070</v>
      </c>
      <c r="R50" s="130" t="s">
        <v>84</v>
      </c>
      <c r="S50" s="130" t="s">
        <v>97</v>
      </c>
      <c r="T50" s="123" t="s">
        <v>138</v>
      </c>
      <c r="U50" s="100" t="s">
        <v>99</v>
      </c>
      <c r="V50" s="100" t="s">
        <v>183</v>
      </c>
      <c r="W50" s="282">
        <v>25</v>
      </c>
      <c r="X50" s="126"/>
      <c r="Y50" s="126">
        <f t="shared" si="99"/>
        <v>25</v>
      </c>
      <c r="Z50" s="126">
        <v>25</v>
      </c>
      <c r="AA50" s="150">
        <v>26720</v>
      </c>
      <c r="AB50" s="127"/>
      <c r="AC50" s="151" t="str">
        <f t="shared" si="96"/>
        <v/>
      </c>
      <c r="AD50" s="152"/>
      <c r="AE50" s="162"/>
      <c r="AF50" s="101">
        <f t="shared" si="101"/>
        <v>0</v>
      </c>
      <c r="AG50" s="101">
        <f t="shared" si="6"/>
        <v>0</v>
      </c>
      <c r="AH50" s="101">
        <f t="shared" si="7"/>
        <v>0</v>
      </c>
      <c r="AI50" s="101">
        <f t="shared" si="102"/>
        <v>668000</v>
      </c>
      <c r="AJ50" s="101">
        <f t="shared" si="103"/>
        <v>0</v>
      </c>
      <c r="AK50" s="101">
        <f t="shared" si="10"/>
        <v>668000</v>
      </c>
      <c r="AL50" s="102" t="s">
        <v>9</v>
      </c>
      <c r="AM50" s="143"/>
      <c r="AN50" s="101">
        <f t="shared" si="104"/>
        <v>668000</v>
      </c>
      <c r="AO50" s="134"/>
      <c r="AP50" s="113"/>
      <c r="AQ50" s="113"/>
      <c r="AR50" s="113"/>
      <c r="AS50" s="113"/>
      <c r="AT50" s="113"/>
      <c r="AU50" s="113"/>
      <c r="AV50" s="113"/>
    </row>
    <row r="51" spans="1:48" ht="12.75" x14ac:dyDescent="0.2">
      <c r="A51" s="102">
        <v>4000495271</v>
      </c>
      <c r="B51" s="133">
        <v>45621</v>
      </c>
      <c r="C51" s="100" t="s">
        <v>79</v>
      </c>
      <c r="D51" s="552">
        <v>46312</v>
      </c>
      <c r="E51" s="552" t="e">
        <f>IF(OR(#REF!="",J51=""),"",#REF!+7*J51)</f>
        <v>#REF!</v>
      </c>
      <c r="F51" s="149" t="e">
        <f t="shared" ca="1" si="0"/>
        <v>#REF!</v>
      </c>
      <c r="G51" s="120" t="s">
        <v>94</v>
      </c>
      <c r="H51" s="113" t="e">
        <f t="shared" si="1"/>
        <v>#REF!</v>
      </c>
      <c r="I51" s="113" t="e">
        <f t="shared" si="100"/>
        <v>#REF!</v>
      </c>
      <c r="J51" s="126">
        <v>98.8</v>
      </c>
      <c r="K51" s="126" t="s">
        <v>18</v>
      </c>
      <c r="L51" s="394" t="s">
        <v>81</v>
      </c>
      <c r="M51" s="85" t="s">
        <v>181</v>
      </c>
      <c r="N51" s="399">
        <v>0</v>
      </c>
      <c r="O51" s="130">
        <v>3</v>
      </c>
      <c r="P51" s="130" t="s">
        <v>182</v>
      </c>
      <c r="Q51" s="130">
        <v>25100070</v>
      </c>
      <c r="R51" s="130" t="s">
        <v>84</v>
      </c>
      <c r="S51" s="130" t="s">
        <v>97</v>
      </c>
      <c r="T51" s="123" t="s">
        <v>138</v>
      </c>
      <c r="U51" s="100" t="s">
        <v>99</v>
      </c>
      <c r="V51" s="100" t="s">
        <v>183</v>
      </c>
      <c r="W51" s="282">
        <v>25</v>
      </c>
      <c r="X51" s="126"/>
      <c r="Y51" s="126">
        <f t="shared" si="99"/>
        <v>25</v>
      </c>
      <c r="Z51" s="126">
        <v>25</v>
      </c>
      <c r="AA51" s="150">
        <v>26720</v>
      </c>
      <c r="AB51" s="127"/>
      <c r="AC51" s="151" t="str">
        <f t="shared" si="96"/>
        <v/>
      </c>
      <c r="AD51" s="152"/>
      <c r="AE51" s="162"/>
      <c r="AF51" s="101">
        <f t="shared" si="101"/>
        <v>0</v>
      </c>
      <c r="AG51" s="101">
        <f t="shared" si="6"/>
        <v>0</v>
      </c>
      <c r="AH51" s="101">
        <f t="shared" si="7"/>
        <v>0</v>
      </c>
      <c r="AI51" s="101">
        <f t="shared" si="102"/>
        <v>668000</v>
      </c>
      <c r="AJ51" s="101">
        <f t="shared" si="103"/>
        <v>0</v>
      </c>
      <c r="AK51" s="101">
        <f t="shared" si="10"/>
        <v>668000</v>
      </c>
      <c r="AL51" s="102" t="s">
        <v>9</v>
      </c>
      <c r="AM51" s="143"/>
      <c r="AN51" s="101">
        <f t="shared" si="104"/>
        <v>668000</v>
      </c>
      <c r="AO51" s="134"/>
      <c r="AP51" s="113"/>
      <c r="AQ51" s="113"/>
      <c r="AR51" s="113"/>
      <c r="AS51" s="113"/>
      <c r="AT51" s="113"/>
      <c r="AU51" s="113"/>
      <c r="AV51" s="113"/>
    </row>
    <row r="52" spans="1:48" ht="12.75" x14ac:dyDescent="0.2">
      <c r="A52" s="102">
        <v>4000495271</v>
      </c>
      <c r="B52" s="133">
        <v>45621</v>
      </c>
      <c r="C52" s="100" t="s">
        <v>79</v>
      </c>
      <c r="D52" s="552">
        <v>46282</v>
      </c>
      <c r="E52" s="552" t="e">
        <f>IF(OR(#REF!="",J52=""),"",#REF!+7*J52)</f>
        <v>#REF!</v>
      </c>
      <c r="F52" s="149" t="e">
        <f t="shared" ca="1" si="0"/>
        <v>#REF!</v>
      </c>
      <c r="G52" s="120" t="s">
        <v>94</v>
      </c>
      <c r="H52" s="113" t="e">
        <f t="shared" si="1"/>
        <v>#REF!</v>
      </c>
      <c r="I52" s="113" t="e">
        <f t="shared" si="100"/>
        <v>#REF!</v>
      </c>
      <c r="J52" s="126">
        <v>94.5</v>
      </c>
      <c r="K52" s="126" t="s">
        <v>18</v>
      </c>
      <c r="L52" s="394" t="s">
        <v>81</v>
      </c>
      <c r="M52" s="85" t="s">
        <v>181</v>
      </c>
      <c r="N52" s="399">
        <v>0</v>
      </c>
      <c r="O52" s="130">
        <v>3</v>
      </c>
      <c r="P52" s="130" t="s">
        <v>182</v>
      </c>
      <c r="Q52" s="130">
        <v>25100070</v>
      </c>
      <c r="R52" s="130" t="s">
        <v>84</v>
      </c>
      <c r="S52" s="130" t="s">
        <v>97</v>
      </c>
      <c r="T52" s="123" t="s">
        <v>138</v>
      </c>
      <c r="U52" s="100" t="s">
        <v>99</v>
      </c>
      <c r="V52" s="100" t="s">
        <v>183</v>
      </c>
      <c r="W52" s="282">
        <v>25</v>
      </c>
      <c r="X52" s="126"/>
      <c r="Y52" s="126">
        <f t="shared" si="99"/>
        <v>25</v>
      </c>
      <c r="Z52" s="126">
        <v>25</v>
      </c>
      <c r="AA52" s="150">
        <v>26720</v>
      </c>
      <c r="AB52" s="127"/>
      <c r="AC52" s="151" t="str">
        <f t="shared" si="96"/>
        <v/>
      </c>
      <c r="AD52" s="152"/>
      <c r="AE52" s="162"/>
      <c r="AF52" s="101">
        <f t="shared" si="101"/>
        <v>0</v>
      </c>
      <c r="AG52" s="101">
        <f t="shared" si="6"/>
        <v>0</v>
      </c>
      <c r="AH52" s="101">
        <f t="shared" si="7"/>
        <v>0</v>
      </c>
      <c r="AI52" s="101">
        <f t="shared" si="102"/>
        <v>668000</v>
      </c>
      <c r="AJ52" s="101">
        <f t="shared" si="103"/>
        <v>0</v>
      </c>
      <c r="AK52" s="101">
        <f t="shared" si="10"/>
        <v>668000</v>
      </c>
      <c r="AL52" s="102" t="s">
        <v>9</v>
      </c>
      <c r="AM52" s="143"/>
      <c r="AN52" s="101">
        <f t="shared" si="104"/>
        <v>668000</v>
      </c>
      <c r="AO52" s="134"/>
      <c r="AP52" s="113"/>
      <c r="AQ52" s="113"/>
      <c r="AR52" s="113"/>
      <c r="AS52" s="113"/>
      <c r="AT52" s="113"/>
      <c r="AU52" s="113"/>
      <c r="AV52" s="113"/>
    </row>
    <row r="53" spans="1:48" ht="12.75" x14ac:dyDescent="0.2">
      <c r="A53" s="102">
        <v>4000495271</v>
      </c>
      <c r="B53" s="133">
        <v>45621</v>
      </c>
      <c r="C53" s="100" t="s">
        <v>79</v>
      </c>
      <c r="D53" s="552">
        <v>46251</v>
      </c>
      <c r="E53" s="552" t="e">
        <f>IF(OR(#REF!="",J53=""),"",#REF!+7*J53)</f>
        <v>#REF!</v>
      </c>
      <c r="F53" s="149" t="e">
        <f t="shared" ca="1" si="0"/>
        <v>#REF!</v>
      </c>
      <c r="G53" s="120" t="s">
        <v>94</v>
      </c>
      <c r="H53" s="113" t="e">
        <f t="shared" si="1"/>
        <v>#REF!</v>
      </c>
      <c r="I53" s="113" t="e">
        <f t="shared" si="100"/>
        <v>#REF!</v>
      </c>
      <c r="J53" s="126">
        <v>90</v>
      </c>
      <c r="K53" s="126" t="s">
        <v>18</v>
      </c>
      <c r="L53" s="394" t="s">
        <v>81</v>
      </c>
      <c r="M53" s="85" t="s">
        <v>181</v>
      </c>
      <c r="N53" s="399">
        <v>0</v>
      </c>
      <c r="O53" s="130">
        <v>3</v>
      </c>
      <c r="P53" s="130" t="s">
        <v>182</v>
      </c>
      <c r="Q53" s="130">
        <v>25100070</v>
      </c>
      <c r="R53" s="130" t="s">
        <v>84</v>
      </c>
      <c r="S53" s="130" t="s">
        <v>97</v>
      </c>
      <c r="T53" s="123" t="s">
        <v>138</v>
      </c>
      <c r="U53" s="100" t="s">
        <v>99</v>
      </c>
      <c r="V53" s="100" t="s">
        <v>183</v>
      </c>
      <c r="W53" s="282">
        <v>25</v>
      </c>
      <c r="X53" s="126"/>
      <c r="Y53" s="126">
        <f t="shared" si="99"/>
        <v>25</v>
      </c>
      <c r="Z53" s="126">
        <v>25</v>
      </c>
      <c r="AA53" s="150">
        <v>26720</v>
      </c>
      <c r="AB53" s="127"/>
      <c r="AC53" s="151" t="str">
        <f t="shared" si="96"/>
        <v/>
      </c>
      <c r="AD53" s="152"/>
      <c r="AE53" s="162"/>
      <c r="AF53" s="101">
        <f t="shared" si="101"/>
        <v>0</v>
      </c>
      <c r="AG53" s="101">
        <f t="shared" si="6"/>
        <v>0</v>
      </c>
      <c r="AH53" s="101">
        <f t="shared" si="7"/>
        <v>0</v>
      </c>
      <c r="AI53" s="101">
        <f t="shared" si="102"/>
        <v>668000</v>
      </c>
      <c r="AJ53" s="101">
        <f t="shared" si="103"/>
        <v>0</v>
      </c>
      <c r="AK53" s="101">
        <f t="shared" si="10"/>
        <v>668000</v>
      </c>
      <c r="AL53" s="102" t="s">
        <v>9</v>
      </c>
      <c r="AM53" s="143"/>
      <c r="AN53" s="101">
        <f t="shared" si="104"/>
        <v>668000</v>
      </c>
      <c r="AO53" s="134"/>
      <c r="AP53" s="113"/>
      <c r="AQ53" s="113"/>
      <c r="AR53" s="113"/>
      <c r="AS53" s="113"/>
      <c r="AT53" s="113"/>
      <c r="AU53" s="113"/>
      <c r="AV53" s="113"/>
    </row>
    <row r="54" spans="1:48" ht="12.75" x14ac:dyDescent="0.2">
      <c r="A54" s="102">
        <v>4000495271</v>
      </c>
      <c r="B54" s="133">
        <v>45621</v>
      </c>
      <c r="C54" s="100" t="s">
        <v>79</v>
      </c>
      <c r="D54" s="552">
        <v>46220</v>
      </c>
      <c r="E54" s="552" t="e">
        <f>IF(OR(#REF!="",J54=""),"",#REF!+7*J54)</f>
        <v>#REF!</v>
      </c>
      <c r="F54" s="149" t="e">
        <f t="shared" ca="1" si="0"/>
        <v>#REF!</v>
      </c>
      <c r="G54" s="120" t="s">
        <v>94</v>
      </c>
      <c r="H54" s="113" t="e">
        <f t="shared" si="1"/>
        <v>#REF!</v>
      </c>
      <c r="I54" s="113" t="e">
        <f t="shared" si="100"/>
        <v>#REF!</v>
      </c>
      <c r="J54" s="126">
        <v>85.6</v>
      </c>
      <c r="K54" s="126" t="s">
        <v>18</v>
      </c>
      <c r="L54" s="394" t="s">
        <v>81</v>
      </c>
      <c r="M54" s="85" t="s">
        <v>181</v>
      </c>
      <c r="N54" s="399">
        <v>0</v>
      </c>
      <c r="O54" s="130">
        <v>3</v>
      </c>
      <c r="P54" s="130" t="s">
        <v>182</v>
      </c>
      <c r="Q54" s="130">
        <v>25100070</v>
      </c>
      <c r="R54" s="130" t="s">
        <v>84</v>
      </c>
      <c r="S54" s="130" t="s">
        <v>97</v>
      </c>
      <c r="T54" s="123" t="s">
        <v>138</v>
      </c>
      <c r="U54" s="100" t="s">
        <v>99</v>
      </c>
      <c r="V54" s="100" t="s">
        <v>183</v>
      </c>
      <c r="W54" s="282">
        <v>25</v>
      </c>
      <c r="X54" s="126"/>
      <c r="Y54" s="126">
        <f t="shared" si="99"/>
        <v>25</v>
      </c>
      <c r="Z54" s="126">
        <v>25</v>
      </c>
      <c r="AA54" s="150">
        <v>26720</v>
      </c>
      <c r="AB54" s="127"/>
      <c r="AC54" s="151" t="str">
        <f t="shared" si="96"/>
        <v/>
      </c>
      <c r="AD54" s="152"/>
      <c r="AE54" s="162"/>
      <c r="AF54" s="101">
        <f t="shared" si="101"/>
        <v>0</v>
      </c>
      <c r="AG54" s="101">
        <f t="shared" si="6"/>
        <v>0</v>
      </c>
      <c r="AH54" s="101">
        <f t="shared" si="7"/>
        <v>0</v>
      </c>
      <c r="AI54" s="101">
        <f t="shared" si="102"/>
        <v>668000</v>
      </c>
      <c r="AJ54" s="101">
        <f t="shared" si="103"/>
        <v>0</v>
      </c>
      <c r="AK54" s="101">
        <f t="shared" si="10"/>
        <v>668000</v>
      </c>
      <c r="AL54" s="102" t="s">
        <v>9</v>
      </c>
      <c r="AM54" s="143"/>
      <c r="AN54" s="101">
        <f t="shared" si="104"/>
        <v>668000</v>
      </c>
      <c r="AO54" s="134"/>
      <c r="AP54" s="113"/>
      <c r="AQ54" s="113"/>
      <c r="AR54" s="113"/>
      <c r="AS54" s="113"/>
      <c r="AT54" s="113"/>
      <c r="AU54" s="113"/>
      <c r="AV54" s="113"/>
    </row>
    <row r="55" spans="1:48" ht="12.75" x14ac:dyDescent="0.2">
      <c r="A55" s="102">
        <v>4000495271</v>
      </c>
      <c r="B55" s="133">
        <v>45621</v>
      </c>
      <c r="C55" s="100" t="s">
        <v>79</v>
      </c>
      <c r="D55" s="552">
        <v>46190</v>
      </c>
      <c r="E55" s="552" t="e">
        <f>IF(OR(#REF!="",J55=""),"",#REF!+7*J55)</f>
        <v>#REF!</v>
      </c>
      <c r="F55" s="149" t="e">
        <f t="shared" ca="1" si="0"/>
        <v>#REF!</v>
      </c>
      <c r="G55" s="120" t="s">
        <v>94</v>
      </c>
      <c r="H55" s="113" t="e">
        <f t="shared" si="1"/>
        <v>#REF!</v>
      </c>
      <c r="I55" s="113" t="e">
        <f t="shared" si="100"/>
        <v>#REF!</v>
      </c>
      <c r="J55" s="126">
        <v>81.3</v>
      </c>
      <c r="K55" s="126" t="s">
        <v>18</v>
      </c>
      <c r="L55" s="394" t="s">
        <v>81</v>
      </c>
      <c r="M55" s="85" t="s">
        <v>181</v>
      </c>
      <c r="N55" s="399">
        <v>0</v>
      </c>
      <c r="O55" s="130">
        <v>3</v>
      </c>
      <c r="P55" s="130" t="s">
        <v>182</v>
      </c>
      <c r="Q55" s="130">
        <v>25100070</v>
      </c>
      <c r="R55" s="130" t="s">
        <v>84</v>
      </c>
      <c r="S55" s="130" t="s">
        <v>97</v>
      </c>
      <c r="T55" s="123" t="s">
        <v>138</v>
      </c>
      <c r="U55" s="100" t="s">
        <v>99</v>
      </c>
      <c r="V55" s="100" t="s">
        <v>183</v>
      </c>
      <c r="W55" s="282">
        <v>25</v>
      </c>
      <c r="X55" s="126"/>
      <c r="Y55" s="126">
        <f t="shared" si="99"/>
        <v>25</v>
      </c>
      <c r="Z55" s="126">
        <v>25</v>
      </c>
      <c r="AA55" s="150">
        <v>26720</v>
      </c>
      <c r="AB55" s="127"/>
      <c r="AC55" s="151" t="str">
        <f t="shared" si="96"/>
        <v/>
      </c>
      <c r="AD55" s="152"/>
      <c r="AE55" s="162"/>
      <c r="AF55" s="101">
        <f t="shared" si="101"/>
        <v>0</v>
      </c>
      <c r="AG55" s="101">
        <f t="shared" si="6"/>
        <v>0</v>
      </c>
      <c r="AH55" s="101">
        <f t="shared" si="7"/>
        <v>0</v>
      </c>
      <c r="AI55" s="101">
        <f t="shared" si="102"/>
        <v>668000</v>
      </c>
      <c r="AJ55" s="101">
        <f t="shared" si="103"/>
        <v>0</v>
      </c>
      <c r="AK55" s="101">
        <f t="shared" si="10"/>
        <v>668000</v>
      </c>
      <c r="AL55" s="102" t="s">
        <v>9</v>
      </c>
      <c r="AM55" s="143"/>
      <c r="AN55" s="101">
        <f t="shared" si="104"/>
        <v>668000</v>
      </c>
      <c r="AO55" s="134"/>
      <c r="AP55" s="113"/>
      <c r="AQ55" s="113"/>
      <c r="AR55" s="113"/>
      <c r="AS55" s="113"/>
      <c r="AT55" s="113"/>
      <c r="AU55" s="113"/>
      <c r="AV55" s="113"/>
    </row>
    <row r="56" spans="1:48" ht="12.75" x14ac:dyDescent="0.2">
      <c r="A56" s="102">
        <v>4000495271</v>
      </c>
      <c r="B56" s="133">
        <v>45621</v>
      </c>
      <c r="C56" s="100" t="s">
        <v>79</v>
      </c>
      <c r="D56" s="552">
        <v>46159</v>
      </c>
      <c r="E56" s="552" t="e">
        <f>IF(OR(#REF!="",J56=""),"",#REF!+7*J56)</f>
        <v>#REF!</v>
      </c>
      <c r="F56" s="149" t="e">
        <f t="shared" ca="1" si="0"/>
        <v>#REF!</v>
      </c>
      <c r="G56" s="120" t="s">
        <v>94</v>
      </c>
      <c r="H56" s="113" t="e">
        <f t="shared" si="1"/>
        <v>#REF!</v>
      </c>
      <c r="I56" s="113" t="e">
        <f t="shared" si="100"/>
        <v>#REF!</v>
      </c>
      <c r="J56" s="126">
        <v>76.900000000000006</v>
      </c>
      <c r="K56" s="126" t="s">
        <v>18</v>
      </c>
      <c r="L56" s="394" t="s">
        <v>81</v>
      </c>
      <c r="M56" s="85" t="s">
        <v>181</v>
      </c>
      <c r="N56" s="399">
        <v>0</v>
      </c>
      <c r="O56" s="130">
        <v>3</v>
      </c>
      <c r="P56" s="130" t="s">
        <v>182</v>
      </c>
      <c r="Q56" s="130">
        <v>25100070</v>
      </c>
      <c r="R56" s="130" t="s">
        <v>84</v>
      </c>
      <c r="S56" s="130" t="s">
        <v>97</v>
      </c>
      <c r="T56" s="123" t="s">
        <v>138</v>
      </c>
      <c r="U56" s="100" t="s">
        <v>99</v>
      </c>
      <c r="V56" s="100" t="s">
        <v>183</v>
      </c>
      <c r="W56" s="282">
        <v>25</v>
      </c>
      <c r="X56" s="126"/>
      <c r="Y56" s="126">
        <f t="shared" si="99"/>
        <v>25</v>
      </c>
      <c r="Z56" s="126">
        <v>25</v>
      </c>
      <c r="AA56" s="150">
        <v>26720</v>
      </c>
      <c r="AB56" s="127"/>
      <c r="AC56" s="151" t="str">
        <f t="shared" si="96"/>
        <v/>
      </c>
      <c r="AD56" s="152"/>
      <c r="AE56" s="162"/>
      <c r="AF56" s="101">
        <f t="shared" si="101"/>
        <v>0</v>
      </c>
      <c r="AG56" s="101">
        <f t="shared" si="6"/>
        <v>0</v>
      </c>
      <c r="AH56" s="101">
        <f t="shared" si="7"/>
        <v>0</v>
      </c>
      <c r="AI56" s="101">
        <f t="shared" si="102"/>
        <v>668000</v>
      </c>
      <c r="AJ56" s="101">
        <f t="shared" si="103"/>
        <v>0</v>
      </c>
      <c r="AK56" s="101">
        <f t="shared" si="10"/>
        <v>668000</v>
      </c>
      <c r="AL56" s="102" t="s">
        <v>9</v>
      </c>
      <c r="AM56" s="143"/>
      <c r="AN56" s="101">
        <f t="shared" si="104"/>
        <v>668000</v>
      </c>
      <c r="AO56" s="134"/>
      <c r="AP56" s="113"/>
      <c r="AQ56" s="113"/>
      <c r="AR56" s="113"/>
      <c r="AS56" s="113"/>
      <c r="AT56" s="113"/>
      <c r="AU56" s="113"/>
      <c r="AV56" s="113"/>
    </row>
    <row r="57" spans="1:48" ht="12.75" x14ac:dyDescent="0.2">
      <c r="A57" s="102">
        <v>4000495271</v>
      </c>
      <c r="B57" s="133">
        <v>45621</v>
      </c>
      <c r="C57" s="100" t="s">
        <v>79</v>
      </c>
      <c r="D57" s="552">
        <v>46129</v>
      </c>
      <c r="E57" s="552" t="e">
        <f>IF(OR(#REF!="",J57=""),"",#REF!+7*J57)</f>
        <v>#REF!</v>
      </c>
      <c r="F57" s="149" t="e">
        <f t="shared" ca="1" si="0"/>
        <v>#REF!</v>
      </c>
      <c r="G57" s="120" t="s">
        <v>94</v>
      </c>
      <c r="H57" s="113" t="e">
        <f t="shared" si="1"/>
        <v>#REF!</v>
      </c>
      <c r="I57" s="113" t="e">
        <f t="shared" si="100"/>
        <v>#REF!</v>
      </c>
      <c r="J57" s="126">
        <v>72.599999999999994</v>
      </c>
      <c r="K57" s="126" t="s">
        <v>18</v>
      </c>
      <c r="L57" s="394" t="s">
        <v>81</v>
      </c>
      <c r="M57" s="85" t="s">
        <v>181</v>
      </c>
      <c r="N57" s="399">
        <v>0</v>
      </c>
      <c r="O57" s="130">
        <v>3</v>
      </c>
      <c r="P57" s="130" t="s">
        <v>182</v>
      </c>
      <c r="Q57" s="130">
        <v>25100070</v>
      </c>
      <c r="R57" s="130" t="s">
        <v>84</v>
      </c>
      <c r="S57" s="130" t="s">
        <v>97</v>
      </c>
      <c r="T57" s="123" t="s">
        <v>138</v>
      </c>
      <c r="U57" s="100" t="s">
        <v>99</v>
      </c>
      <c r="V57" s="100" t="s">
        <v>183</v>
      </c>
      <c r="W57" s="282">
        <v>25</v>
      </c>
      <c r="X57" s="126"/>
      <c r="Y57" s="126">
        <f t="shared" si="99"/>
        <v>25</v>
      </c>
      <c r="Z57" s="126">
        <v>25</v>
      </c>
      <c r="AA57" s="150">
        <v>26720</v>
      </c>
      <c r="AB57" s="127"/>
      <c r="AC57" s="151" t="str">
        <f t="shared" ref="AC57:AC88" si="105">IF(AD57="","",TEXT(AD57,"mmmm-yy"))</f>
        <v/>
      </c>
      <c r="AD57" s="152"/>
      <c r="AE57" s="162"/>
      <c r="AF57" s="101">
        <f t="shared" si="101"/>
        <v>0</v>
      </c>
      <c r="AG57" s="101">
        <f t="shared" si="6"/>
        <v>0</v>
      </c>
      <c r="AH57" s="101">
        <f t="shared" si="7"/>
        <v>0</v>
      </c>
      <c r="AI57" s="101">
        <f t="shared" si="102"/>
        <v>668000</v>
      </c>
      <c r="AJ57" s="101">
        <f t="shared" si="103"/>
        <v>0</v>
      </c>
      <c r="AK57" s="101">
        <f t="shared" si="10"/>
        <v>668000</v>
      </c>
      <c r="AL57" s="102" t="s">
        <v>9</v>
      </c>
      <c r="AM57" s="143"/>
      <c r="AN57" s="101">
        <f t="shared" si="104"/>
        <v>668000</v>
      </c>
      <c r="AO57" s="134"/>
      <c r="AP57" s="113"/>
      <c r="AQ57" s="113"/>
      <c r="AR57" s="113"/>
      <c r="AS57" s="113"/>
      <c r="AT57" s="113"/>
      <c r="AU57" s="113"/>
      <c r="AV57" s="113"/>
    </row>
    <row r="58" spans="1:48" ht="12.75" x14ac:dyDescent="0.2">
      <c r="A58" s="102">
        <v>4000495271</v>
      </c>
      <c r="B58" s="133">
        <v>45621</v>
      </c>
      <c r="C58" s="100" t="s">
        <v>79</v>
      </c>
      <c r="D58" s="552">
        <v>46098</v>
      </c>
      <c r="E58" s="552" t="e">
        <f>IF(OR(#REF!="",J58=""),"",#REF!+7*J58)</f>
        <v>#REF!</v>
      </c>
      <c r="F58" s="149" t="e">
        <f t="shared" ca="1" si="0"/>
        <v>#REF!</v>
      </c>
      <c r="G58" s="120" t="s">
        <v>94</v>
      </c>
      <c r="H58" s="113" t="e">
        <f t="shared" si="1"/>
        <v>#REF!</v>
      </c>
      <c r="I58" s="113" t="e">
        <f t="shared" si="100"/>
        <v>#REF!</v>
      </c>
      <c r="J58" s="126">
        <v>68.2</v>
      </c>
      <c r="K58" s="126" t="s">
        <v>18</v>
      </c>
      <c r="L58" s="394" t="s">
        <v>81</v>
      </c>
      <c r="M58" s="85" t="s">
        <v>181</v>
      </c>
      <c r="N58" s="399">
        <v>0</v>
      </c>
      <c r="O58" s="130">
        <v>3</v>
      </c>
      <c r="P58" s="130" t="s">
        <v>182</v>
      </c>
      <c r="Q58" s="130">
        <v>25100070</v>
      </c>
      <c r="R58" s="130" t="s">
        <v>84</v>
      </c>
      <c r="S58" s="130" t="s">
        <v>97</v>
      </c>
      <c r="T58" s="123" t="s">
        <v>138</v>
      </c>
      <c r="U58" s="100" t="s">
        <v>99</v>
      </c>
      <c r="V58" s="100" t="s">
        <v>183</v>
      </c>
      <c r="W58" s="282">
        <v>23</v>
      </c>
      <c r="X58" s="126"/>
      <c r="Y58" s="126">
        <f t="shared" si="99"/>
        <v>23</v>
      </c>
      <c r="Z58" s="126">
        <v>23</v>
      </c>
      <c r="AA58" s="150">
        <v>26720</v>
      </c>
      <c r="AB58" s="127"/>
      <c r="AC58" s="151" t="str">
        <f t="shared" si="105"/>
        <v/>
      </c>
      <c r="AD58" s="152"/>
      <c r="AE58" s="162"/>
      <c r="AF58" s="101">
        <f t="shared" si="101"/>
        <v>0</v>
      </c>
      <c r="AG58" s="101">
        <f t="shared" si="6"/>
        <v>0</v>
      </c>
      <c r="AH58" s="101">
        <f t="shared" si="7"/>
        <v>0</v>
      </c>
      <c r="AI58" s="101">
        <f t="shared" si="102"/>
        <v>614560</v>
      </c>
      <c r="AJ58" s="101">
        <f t="shared" si="103"/>
        <v>0</v>
      </c>
      <c r="AK58" s="101">
        <f t="shared" si="10"/>
        <v>614560</v>
      </c>
      <c r="AL58" s="102" t="s">
        <v>9</v>
      </c>
      <c r="AM58" s="143"/>
      <c r="AN58" s="101">
        <f t="shared" si="104"/>
        <v>614560</v>
      </c>
      <c r="AO58" s="134"/>
      <c r="AP58" s="113"/>
      <c r="AQ58" s="113"/>
      <c r="AR58" s="113"/>
      <c r="AS58" s="113"/>
      <c r="AT58" s="113"/>
      <c r="AU58" s="113"/>
      <c r="AV58" s="113"/>
    </row>
    <row r="59" spans="1:48" ht="12.75" x14ac:dyDescent="0.2">
      <c r="A59" s="102">
        <v>4000495271</v>
      </c>
      <c r="B59" s="133">
        <v>45621</v>
      </c>
      <c r="C59" s="100" t="s">
        <v>79</v>
      </c>
      <c r="D59" s="552">
        <v>46098</v>
      </c>
      <c r="E59" s="552" t="e">
        <f>IF(OR(#REF!="",J59=""),"",#REF!+7*J59)</f>
        <v>#REF!</v>
      </c>
      <c r="F59" s="149" t="e">
        <f t="shared" ca="1" si="0"/>
        <v>#REF!</v>
      </c>
      <c r="G59" s="120" t="s">
        <v>94</v>
      </c>
      <c r="H59" s="113" t="e">
        <f t="shared" si="1"/>
        <v>#REF!</v>
      </c>
      <c r="I59" s="113" t="e">
        <f t="shared" si="100"/>
        <v>#REF!</v>
      </c>
      <c r="J59" s="126">
        <v>68.2</v>
      </c>
      <c r="K59" s="126" t="s">
        <v>18</v>
      </c>
      <c r="L59" s="394" t="s">
        <v>81</v>
      </c>
      <c r="M59" s="85" t="s">
        <v>181</v>
      </c>
      <c r="N59" s="399">
        <v>0</v>
      </c>
      <c r="O59" s="130">
        <v>3</v>
      </c>
      <c r="P59" s="130" t="s">
        <v>182</v>
      </c>
      <c r="Q59" s="130">
        <v>25100070</v>
      </c>
      <c r="R59" s="130" t="s">
        <v>84</v>
      </c>
      <c r="S59" s="130" t="s">
        <v>97</v>
      </c>
      <c r="T59" s="123" t="s">
        <v>138</v>
      </c>
      <c r="U59" s="100" t="s">
        <v>99</v>
      </c>
      <c r="V59" s="100" t="s">
        <v>183</v>
      </c>
      <c r="W59" s="282">
        <v>2</v>
      </c>
      <c r="X59" s="126"/>
      <c r="Y59" s="126">
        <f t="shared" si="99"/>
        <v>2</v>
      </c>
      <c r="Z59" s="126">
        <v>2</v>
      </c>
      <c r="AA59" s="169">
        <v>26720</v>
      </c>
      <c r="AB59" s="127"/>
      <c r="AC59" s="151" t="str">
        <f t="shared" si="105"/>
        <v/>
      </c>
      <c r="AD59" s="152"/>
      <c r="AE59" s="162"/>
      <c r="AF59" s="101">
        <f t="shared" si="101"/>
        <v>0</v>
      </c>
      <c r="AG59" s="101">
        <f t="shared" si="6"/>
        <v>0</v>
      </c>
      <c r="AH59" s="101">
        <f t="shared" si="7"/>
        <v>0</v>
      </c>
      <c r="AI59" s="101">
        <f t="shared" si="102"/>
        <v>53440</v>
      </c>
      <c r="AJ59" s="185">
        <f t="shared" si="103"/>
        <v>0</v>
      </c>
      <c r="AK59" s="185">
        <f t="shared" si="10"/>
        <v>53440</v>
      </c>
      <c r="AL59" s="174" t="s">
        <v>5</v>
      </c>
      <c r="AM59" s="157" t="s">
        <v>206</v>
      </c>
      <c r="AN59" s="185">
        <f t="shared" si="104"/>
        <v>53440</v>
      </c>
      <c r="AO59" s="134" t="s">
        <v>116</v>
      </c>
      <c r="AP59" s="113" t="s">
        <v>104</v>
      </c>
      <c r="AQ59" s="113"/>
      <c r="AR59" s="113"/>
      <c r="AS59" s="113"/>
      <c r="AT59" s="113"/>
      <c r="AU59" s="113"/>
      <c r="AV59" s="113"/>
    </row>
    <row r="60" spans="1:48" ht="12.75" x14ac:dyDescent="0.2">
      <c r="A60" s="102">
        <v>4000495271</v>
      </c>
      <c r="B60" s="133">
        <v>45621</v>
      </c>
      <c r="C60" s="100" t="s">
        <v>79</v>
      </c>
      <c r="D60" s="552">
        <v>46070</v>
      </c>
      <c r="E60" s="552" t="e">
        <f>IF(OR(#REF!="",J60=""),"",#REF!+7*J60)</f>
        <v>#REF!</v>
      </c>
      <c r="F60" s="149" t="e">
        <f t="shared" ca="1" si="0"/>
        <v>#REF!</v>
      </c>
      <c r="G60" s="120" t="s">
        <v>94</v>
      </c>
      <c r="H60" s="113" t="e">
        <f t="shared" si="1"/>
        <v>#REF!</v>
      </c>
      <c r="I60" s="113" t="e">
        <f t="shared" si="100"/>
        <v>#REF!</v>
      </c>
      <c r="J60" s="126">
        <v>64.2</v>
      </c>
      <c r="K60" s="126" t="s">
        <v>18</v>
      </c>
      <c r="L60" s="394" t="s">
        <v>81</v>
      </c>
      <c r="M60" s="408" t="s">
        <v>181</v>
      </c>
      <c r="N60" s="399">
        <v>0</v>
      </c>
      <c r="O60" s="130">
        <v>3</v>
      </c>
      <c r="P60" s="130" t="s">
        <v>182</v>
      </c>
      <c r="Q60" s="130">
        <v>25100070</v>
      </c>
      <c r="R60" s="130" t="s">
        <v>84</v>
      </c>
      <c r="S60" s="130" t="s">
        <v>97</v>
      </c>
      <c r="T60" s="123" t="s">
        <v>138</v>
      </c>
      <c r="U60" s="100" t="s">
        <v>99</v>
      </c>
      <c r="V60" s="100" t="s">
        <v>183</v>
      </c>
      <c r="W60" s="282">
        <v>23</v>
      </c>
      <c r="X60" s="126"/>
      <c r="Y60" s="126">
        <f t="shared" si="99"/>
        <v>23</v>
      </c>
      <c r="Z60" s="126">
        <v>23</v>
      </c>
      <c r="AA60" s="150">
        <v>26720</v>
      </c>
      <c r="AB60" s="127"/>
      <c r="AC60" s="151" t="str">
        <f t="shared" si="105"/>
        <v/>
      </c>
      <c r="AD60" s="152"/>
      <c r="AE60" s="162"/>
      <c r="AF60" s="101">
        <f t="shared" si="101"/>
        <v>0</v>
      </c>
      <c r="AG60" s="101">
        <f t="shared" si="6"/>
        <v>0</v>
      </c>
      <c r="AH60" s="101">
        <f t="shared" si="7"/>
        <v>0</v>
      </c>
      <c r="AI60" s="101">
        <f t="shared" si="102"/>
        <v>614560</v>
      </c>
      <c r="AJ60" s="101">
        <f t="shared" si="103"/>
        <v>0</v>
      </c>
      <c r="AK60" s="101">
        <f t="shared" si="10"/>
        <v>614560</v>
      </c>
      <c r="AL60" s="102" t="s">
        <v>9</v>
      </c>
      <c r="AM60" s="143"/>
      <c r="AN60" s="101">
        <f t="shared" si="104"/>
        <v>614560</v>
      </c>
      <c r="AO60" s="134"/>
      <c r="AP60" s="113"/>
      <c r="AQ60" s="113"/>
      <c r="AR60" s="113"/>
      <c r="AS60" s="113"/>
      <c r="AT60" s="113"/>
      <c r="AU60" s="113"/>
      <c r="AV60" s="113"/>
    </row>
    <row r="61" spans="1:48" ht="12.75" x14ac:dyDescent="0.2">
      <c r="A61" s="102">
        <v>4000498936</v>
      </c>
      <c r="B61" s="133">
        <v>45628</v>
      </c>
      <c r="C61" s="100" t="s">
        <v>79</v>
      </c>
      <c r="D61" s="552">
        <v>46076</v>
      </c>
      <c r="E61" s="552" t="e">
        <f>IF(OR(#REF!="",J61=""),"",#REF!+7*J61)</f>
        <v>#REF!</v>
      </c>
      <c r="F61" s="149" t="e">
        <f t="shared" ca="1" si="0"/>
        <v>#REF!</v>
      </c>
      <c r="G61" s="120" t="s">
        <v>94</v>
      </c>
      <c r="H61" s="113" t="e">
        <f t="shared" si="1"/>
        <v>#REF!</v>
      </c>
      <c r="I61" s="113" t="e">
        <f t="shared" si="100"/>
        <v>#REF!</v>
      </c>
      <c r="J61" s="126">
        <v>64.099999999999994</v>
      </c>
      <c r="K61" s="126" t="s">
        <v>18</v>
      </c>
      <c r="L61" s="394" t="s">
        <v>81</v>
      </c>
      <c r="M61" s="85" t="s">
        <v>175</v>
      </c>
      <c r="N61" s="399">
        <v>0</v>
      </c>
      <c r="O61" s="130">
        <v>3</v>
      </c>
      <c r="P61" s="130" t="s">
        <v>176</v>
      </c>
      <c r="Q61" s="130">
        <v>25100064</v>
      </c>
      <c r="R61" s="130" t="s">
        <v>84</v>
      </c>
      <c r="S61" s="130" t="s">
        <v>97</v>
      </c>
      <c r="T61" s="123" t="s">
        <v>138</v>
      </c>
      <c r="U61" s="100" t="s">
        <v>99</v>
      </c>
      <c r="V61" s="100" t="s">
        <v>177</v>
      </c>
      <c r="W61" s="282">
        <v>34</v>
      </c>
      <c r="X61" s="126"/>
      <c r="Y61" s="126">
        <f t="shared" si="99"/>
        <v>34</v>
      </c>
      <c r="Z61" s="126">
        <v>34</v>
      </c>
      <c r="AA61" s="150">
        <v>23480</v>
      </c>
      <c r="AB61" s="127"/>
      <c r="AC61" s="151" t="str">
        <f t="shared" si="105"/>
        <v/>
      </c>
      <c r="AD61" s="152"/>
      <c r="AE61" s="162"/>
      <c r="AF61" s="101">
        <f t="shared" si="101"/>
        <v>0</v>
      </c>
      <c r="AG61" s="101">
        <f t="shared" si="6"/>
        <v>0</v>
      </c>
      <c r="AH61" s="101">
        <f t="shared" si="7"/>
        <v>0</v>
      </c>
      <c r="AI61" s="101">
        <f t="shared" si="102"/>
        <v>798320</v>
      </c>
      <c r="AJ61" s="101">
        <f t="shared" si="103"/>
        <v>0</v>
      </c>
      <c r="AK61" s="101">
        <f t="shared" si="10"/>
        <v>798320</v>
      </c>
      <c r="AL61" s="102" t="s">
        <v>9</v>
      </c>
      <c r="AM61" s="143"/>
      <c r="AN61" s="101">
        <f t="shared" si="104"/>
        <v>798320</v>
      </c>
      <c r="AO61" s="134"/>
      <c r="AP61" s="113"/>
      <c r="AQ61" s="113"/>
      <c r="AR61" s="113"/>
      <c r="AS61" s="113"/>
      <c r="AT61" s="113"/>
      <c r="AU61" s="113"/>
      <c r="AV61" s="113"/>
    </row>
    <row r="62" spans="1:48" ht="12.75" x14ac:dyDescent="0.2">
      <c r="A62" s="102">
        <v>4000498936</v>
      </c>
      <c r="B62" s="133">
        <v>45628</v>
      </c>
      <c r="C62" s="100" t="s">
        <v>79</v>
      </c>
      <c r="D62" s="552">
        <v>46076</v>
      </c>
      <c r="E62" s="552" t="e">
        <f>IF(OR(#REF!="",J62=""),"",#REF!+7*J62)</f>
        <v>#REF!</v>
      </c>
      <c r="F62" s="149" t="e">
        <f t="shared" ca="1" si="0"/>
        <v>#REF!</v>
      </c>
      <c r="G62" s="120" t="s">
        <v>94</v>
      </c>
      <c r="H62" s="113" t="e">
        <f t="shared" si="1"/>
        <v>#REF!</v>
      </c>
      <c r="I62" s="113" t="e">
        <f t="shared" si="100"/>
        <v>#REF!</v>
      </c>
      <c r="J62" s="126">
        <v>64.099999999999994</v>
      </c>
      <c r="K62" s="126" t="s">
        <v>18</v>
      </c>
      <c r="L62" s="394" t="s">
        <v>81</v>
      </c>
      <c r="M62" s="85" t="s">
        <v>175</v>
      </c>
      <c r="N62" s="399">
        <v>0</v>
      </c>
      <c r="O62" s="130">
        <v>3</v>
      </c>
      <c r="P62" s="130" t="s">
        <v>176</v>
      </c>
      <c r="Q62" s="130">
        <v>25100064</v>
      </c>
      <c r="R62" s="130" t="s">
        <v>84</v>
      </c>
      <c r="S62" s="130" t="s">
        <v>97</v>
      </c>
      <c r="T62" s="123" t="s">
        <v>138</v>
      </c>
      <c r="U62" s="100" t="s">
        <v>99</v>
      </c>
      <c r="V62" s="100" t="s">
        <v>177</v>
      </c>
      <c r="W62" s="282">
        <v>2</v>
      </c>
      <c r="X62" s="126"/>
      <c r="Y62" s="126">
        <f t="shared" si="99"/>
        <v>2</v>
      </c>
      <c r="Z62" s="126">
        <v>2</v>
      </c>
      <c r="AA62" s="169">
        <v>23480</v>
      </c>
      <c r="AB62" s="127"/>
      <c r="AC62" s="151" t="str">
        <f t="shared" si="105"/>
        <v/>
      </c>
      <c r="AD62" s="152"/>
      <c r="AE62" s="162"/>
      <c r="AF62" s="101">
        <f t="shared" si="101"/>
        <v>0</v>
      </c>
      <c r="AG62" s="101">
        <f t="shared" si="6"/>
        <v>0</v>
      </c>
      <c r="AH62" s="101">
        <f t="shared" si="7"/>
        <v>0</v>
      </c>
      <c r="AI62" s="101">
        <f t="shared" si="102"/>
        <v>46960</v>
      </c>
      <c r="AJ62" s="185">
        <f t="shared" si="103"/>
        <v>0</v>
      </c>
      <c r="AK62" s="185">
        <f t="shared" si="10"/>
        <v>46960</v>
      </c>
      <c r="AL62" s="174" t="s">
        <v>3</v>
      </c>
      <c r="AM62" s="206" t="s">
        <v>207</v>
      </c>
      <c r="AN62" s="185">
        <f t="shared" si="104"/>
        <v>46960</v>
      </c>
      <c r="AO62" s="134" t="s">
        <v>116</v>
      </c>
      <c r="AP62" s="113" t="s">
        <v>104</v>
      </c>
      <c r="AQ62" s="113"/>
      <c r="AR62" s="113"/>
      <c r="AS62" s="113"/>
      <c r="AT62" s="113"/>
      <c r="AU62" s="113"/>
      <c r="AV62" s="113"/>
    </row>
    <row r="63" spans="1:48" ht="12.75" x14ac:dyDescent="0.2">
      <c r="A63" s="102">
        <v>4520432985</v>
      </c>
      <c r="B63" s="133">
        <v>45994</v>
      </c>
      <c r="C63" s="100" t="s">
        <v>79</v>
      </c>
      <c r="D63" s="552">
        <v>46042</v>
      </c>
      <c r="E63" s="552" t="e">
        <f>IF(OR(#REF!="",J63=""),"",#REF!+7*J63)</f>
        <v>#REF!</v>
      </c>
      <c r="F63" s="149" t="str">
        <f t="shared" ca="1" si="0"/>
        <v>DELIVERED</v>
      </c>
      <c r="G63" s="120" t="s">
        <v>80</v>
      </c>
      <c r="H63" s="113" t="e">
        <f t="shared" si="1"/>
        <v>#REF!</v>
      </c>
      <c r="I63" s="113" t="e">
        <f t="shared" si="100"/>
        <v>#REF!</v>
      </c>
      <c r="J63" s="122">
        <v>6</v>
      </c>
      <c r="K63" s="122" t="s">
        <v>19</v>
      </c>
      <c r="L63" s="232" t="s">
        <v>142</v>
      </c>
      <c r="M63" s="85" t="s">
        <v>208</v>
      </c>
      <c r="N63" s="400">
        <v>1</v>
      </c>
      <c r="O63" s="130">
        <v>1</v>
      </c>
      <c r="P63" s="130" t="s">
        <v>209</v>
      </c>
      <c r="Q63" s="122">
        <v>25201437</v>
      </c>
      <c r="R63" s="122" t="s">
        <v>84</v>
      </c>
      <c r="S63" s="130" t="s">
        <v>210</v>
      </c>
      <c r="T63" s="123" t="s">
        <v>211</v>
      </c>
      <c r="U63" s="102" t="s">
        <v>212</v>
      </c>
      <c r="V63" s="102" t="s">
        <v>213</v>
      </c>
      <c r="W63" s="147">
        <v>100</v>
      </c>
      <c r="X63" s="122">
        <v>50</v>
      </c>
      <c r="Y63" s="126">
        <f t="shared" si="99"/>
        <v>50</v>
      </c>
      <c r="Z63" s="122">
        <v>0</v>
      </c>
      <c r="AA63" s="101">
        <v>5659.25</v>
      </c>
      <c r="AB63" s="131"/>
      <c r="AC63" s="151" t="str">
        <f t="shared" si="105"/>
        <v>April-26</v>
      </c>
      <c r="AD63" s="119">
        <v>46119</v>
      </c>
      <c r="AE63" s="169" t="s">
        <v>214</v>
      </c>
      <c r="AF63" s="101">
        <f t="shared" si="101"/>
        <v>282962.5</v>
      </c>
      <c r="AG63" s="101">
        <f t="shared" si="6"/>
        <v>0</v>
      </c>
      <c r="AH63" s="101">
        <f t="shared" si="7"/>
        <v>282962.5</v>
      </c>
      <c r="AI63" s="101">
        <f t="shared" si="102"/>
        <v>0</v>
      </c>
      <c r="AJ63" s="101">
        <f t="shared" si="103"/>
        <v>0</v>
      </c>
      <c r="AK63" s="101">
        <f t="shared" si="10"/>
        <v>0</v>
      </c>
      <c r="AL63" s="102" t="s">
        <v>0</v>
      </c>
      <c r="AM63" s="143" t="s">
        <v>102</v>
      </c>
      <c r="AN63" s="101">
        <f t="shared" si="104"/>
        <v>282962.5</v>
      </c>
      <c r="AO63" s="134" t="s">
        <v>103</v>
      </c>
      <c r="AP63" s="113" t="s">
        <v>104</v>
      </c>
      <c r="AQ63" s="113" t="s">
        <v>122</v>
      </c>
      <c r="AR63" s="113" t="s">
        <v>104</v>
      </c>
      <c r="AS63" s="113"/>
      <c r="AT63" s="113" t="s">
        <v>122</v>
      </c>
      <c r="AU63" s="113" t="s">
        <v>122</v>
      </c>
      <c r="AV63" s="113" t="s">
        <v>122</v>
      </c>
    </row>
    <row r="64" spans="1:48" ht="12.75" x14ac:dyDescent="0.2">
      <c r="A64" s="102">
        <v>4520432985</v>
      </c>
      <c r="B64" s="133">
        <v>45994</v>
      </c>
      <c r="C64" s="100" t="s">
        <v>79</v>
      </c>
      <c r="D64" s="552">
        <v>46042</v>
      </c>
      <c r="E64" s="552" t="e">
        <f>IF(OR(#REF!="",J64=""),"",#REF!+7*J64)</f>
        <v>#REF!</v>
      </c>
      <c r="F64" s="149" t="e">
        <f t="shared" ca="1" si="0"/>
        <v>#REF!</v>
      </c>
      <c r="G64" s="120" t="s">
        <v>80</v>
      </c>
      <c r="H64" s="113" t="e">
        <f t="shared" si="1"/>
        <v>#REF!</v>
      </c>
      <c r="I64" s="113" t="e">
        <f t="shared" si="100"/>
        <v>#REF!</v>
      </c>
      <c r="J64" s="122">
        <v>6</v>
      </c>
      <c r="K64" s="122" t="s">
        <v>19</v>
      </c>
      <c r="L64" s="232" t="s">
        <v>142</v>
      </c>
      <c r="M64" s="13" t="s">
        <v>208</v>
      </c>
      <c r="N64" s="400">
        <v>1</v>
      </c>
      <c r="O64" s="130">
        <v>1</v>
      </c>
      <c r="P64" s="130" t="s">
        <v>209</v>
      </c>
      <c r="Q64" s="122">
        <v>25201437</v>
      </c>
      <c r="R64" s="122" t="s">
        <v>84</v>
      </c>
      <c r="S64" s="130" t="s">
        <v>210</v>
      </c>
      <c r="T64" s="123" t="s">
        <v>211</v>
      </c>
      <c r="U64" s="102" t="s">
        <v>212</v>
      </c>
      <c r="V64" s="102" t="s">
        <v>213</v>
      </c>
      <c r="W64" s="147">
        <v>50</v>
      </c>
      <c r="X64" s="122"/>
      <c r="Y64" s="126">
        <f t="shared" si="99"/>
        <v>50</v>
      </c>
      <c r="Z64" s="122">
        <v>50</v>
      </c>
      <c r="AA64" s="101">
        <v>5659.25</v>
      </c>
      <c r="AB64" s="131"/>
      <c r="AC64" s="151" t="str">
        <f t="shared" si="105"/>
        <v/>
      </c>
      <c r="AD64" s="120"/>
      <c r="AE64" s="131"/>
      <c r="AF64" s="101">
        <f t="shared" si="101"/>
        <v>0</v>
      </c>
      <c r="AG64" s="101">
        <f t="shared" si="6"/>
        <v>0</v>
      </c>
      <c r="AH64" s="101">
        <f t="shared" si="7"/>
        <v>0</v>
      </c>
      <c r="AI64" s="101">
        <f t="shared" si="102"/>
        <v>282962.5</v>
      </c>
      <c r="AJ64" s="101">
        <f t="shared" si="103"/>
        <v>0</v>
      </c>
      <c r="AK64" s="101">
        <f t="shared" si="10"/>
        <v>282962.5</v>
      </c>
      <c r="AL64" s="102" t="s">
        <v>4</v>
      </c>
      <c r="AM64" s="144" t="s">
        <v>215</v>
      </c>
      <c r="AN64" s="101">
        <f t="shared" si="104"/>
        <v>282962.5</v>
      </c>
      <c r="AO64" s="134" t="s">
        <v>103</v>
      </c>
      <c r="AP64" s="113" t="s">
        <v>104</v>
      </c>
      <c r="AQ64" s="113"/>
      <c r="AR64" s="113"/>
      <c r="AS64" s="113"/>
      <c r="AT64" s="113"/>
      <c r="AU64" s="113"/>
      <c r="AV64" s="113"/>
    </row>
    <row r="65" spans="1:48" ht="12.75" x14ac:dyDescent="0.2">
      <c r="A65" s="102">
        <v>102510494</v>
      </c>
      <c r="B65" s="133">
        <v>45929</v>
      </c>
      <c r="C65" s="100" t="s">
        <v>79</v>
      </c>
      <c r="D65" s="552">
        <v>45957</v>
      </c>
      <c r="E65" s="552" t="e">
        <f>IF(OR(#REF!="",J65=""),"",#REF!+7*J65)</f>
        <v>#REF!</v>
      </c>
      <c r="F65" s="149" t="e">
        <f t="shared" ca="1" si="0"/>
        <v>#REF!</v>
      </c>
      <c r="G65" s="120" t="s">
        <v>80</v>
      </c>
      <c r="H65" s="113" t="e">
        <f t="shared" si="1"/>
        <v>#REF!</v>
      </c>
      <c r="I65" s="113" t="e">
        <f t="shared" si="100"/>
        <v>#REF!</v>
      </c>
      <c r="J65" s="122">
        <v>4</v>
      </c>
      <c r="K65" s="122" t="s">
        <v>26</v>
      </c>
      <c r="L65" s="232" t="s">
        <v>142</v>
      </c>
      <c r="M65" s="13" t="s">
        <v>216</v>
      </c>
      <c r="N65" s="399">
        <v>0</v>
      </c>
      <c r="O65" s="130">
        <v>3</v>
      </c>
      <c r="P65" s="122"/>
      <c r="Q65" s="122"/>
      <c r="R65" s="122" t="s">
        <v>84</v>
      </c>
      <c r="S65" s="130" t="s">
        <v>217</v>
      </c>
      <c r="T65" s="123" t="s">
        <v>218</v>
      </c>
      <c r="U65" s="123" t="s">
        <v>219</v>
      </c>
      <c r="V65" s="102" t="s">
        <v>220</v>
      </c>
      <c r="W65" s="147">
        <v>120</v>
      </c>
      <c r="X65" s="113"/>
      <c r="Y65" s="126">
        <f t="shared" si="99"/>
        <v>120</v>
      </c>
      <c r="Z65" s="122">
        <v>120</v>
      </c>
      <c r="AA65" s="101">
        <v>4494</v>
      </c>
      <c r="AB65" s="131"/>
      <c r="AC65" s="151" t="str">
        <f t="shared" si="105"/>
        <v/>
      </c>
      <c r="AD65" s="120"/>
      <c r="AE65" s="132"/>
      <c r="AF65" s="101">
        <f t="shared" si="101"/>
        <v>0</v>
      </c>
      <c r="AG65" s="101">
        <f t="shared" si="6"/>
        <v>0</v>
      </c>
      <c r="AH65" s="101">
        <f t="shared" si="7"/>
        <v>0</v>
      </c>
      <c r="AI65" s="101">
        <f t="shared" si="102"/>
        <v>539280</v>
      </c>
      <c r="AJ65" s="101">
        <f t="shared" si="103"/>
        <v>0</v>
      </c>
      <c r="AK65" s="101">
        <f t="shared" si="10"/>
        <v>539280</v>
      </c>
      <c r="AL65" s="102" t="s">
        <v>9</v>
      </c>
      <c r="AM65" s="144"/>
      <c r="AN65" s="101">
        <f t="shared" si="104"/>
        <v>539280</v>
      </c>
      <c r="AO65" s="134"/>
      <c r="AP65" s="113"/>
      <c r="AQ65" s="113"/>
      <c r="AR65" s="113"/>
      <c r="AS65" s="113"/>
      <c r="AT65" s="113"/>
      <c r="AU65" s="113"/>
      <c r="AV65" s="113"/>
    </row>
    <row r="66" spans="1:48" ht="12.75" x14ac:dyDescent="0.2">
      <c r="A66" s="102">
        <v>4000568996</v>
      </c>
      <c r="B66" s="133">
        <v>45925</v>
      </c>
      <c r="C66" s="155" t="s">
        <v>79</v>
      </c>
      <c r="D66" s="552">
        <v>46107</v>
      </c>
      <c r="E66" s="552" t="e">
        <f>IF(OR(#REF!="",J66=""),"",#REF!+7*J66)</f>
        <v>#REF!</v>
      </c>
      <c r="F66" s="149" t="e">
        <f t="shared" ca="1" si="0"/>
        <v>#REF!</v>
      </c>
      <c r="G66" s="120" t="s">
        <v>94</v>
      </c>
      <c r="H66" s="113" t="e">
        <f t="shared" si="1"/>
        <v>#REF!</v>
      </c>
      <c r="I66" s="113" t="e">
        <f t="shared" si="100"/>
        <v>#REF!</v>
      </c>
      <c r="J66" s="122">
        <v>26</v>
      </c>
      <c r="K66" s="122" t="s">
        <v>18</v>
      </c>
      <c r="L66" s="232" t="s">
        <v>81</v>
      </c>
      <c r="M66" s="13" t="s">
        <v>221</v>
      </c>
      <c r="N66" s="399">
        <v>0</v>
      </c>
      <c r="O66" s="130">
        <v>3</v>
      </c>
      <c r="P66" s="122"/>
      <c r="Q66" s="122"/>
      <c r="R66" s="122" t="s">
        <v>84</v>
      </c>
      <c r="S66" s="122" t="s">
        <v>97</v>
      </c>
      <c r="T66" s="113" t="s">
        <v>130</v>
      </c>
      <c r="U66" s="102" t="s">
        <v>99</v>
      </c>
      <c r="V66" s="102" t="s">
        <v>222</v>
      </c>
      <c r="W66" s="147">
        <v>2</v>
      </c>
      <c r="X66" s="113"/>
      <c r="Y66" s="126">
        <f t="shared" si="99"/>
        <v>2</v>
      </c>
      <c r="Z66" s="122">
        <v>2</v>
      </c>
      <c r="AA66" s="101">
        <v>267629</v>
      </c>
      <c r="AB66" s="131"/>
      <c r="AC66" s="151" t="str">
        <f t="shared" si="105"/>
        <v/>
      </c>
      <c r="AD66" s="120"/>
      <c r="AE66" s="132"/>
      <c r="AF66" s="101">
        <f t="shared" si="101"/>
        <v>0</v>
      </c>
      <c r="AG66" s="101">
        <f t="shared" si="6"/>
        <v>0</v>
      </c>
      <c r="AH66" s="101">
        <f t="shared" si="7"/>
        <v>0</v>
      </c>
      <c r="AI66" s="101">
        <f t="shared" si="102"/>
        <v>535258</v>
      </c>
      <c r="AJ66" s="101">
        <f t="shared" si="103"/>
        <v>0</v>
      </c>
      <c r="AK66" s="101">
        <f t="shared" si="10"/>
        <v>535258</v>
      </c>
      <c r="AL66" s="102" t="s">
        <v>9</v>
      </c>
      <c r="AM66" s="144"/>
      <c r="AN66" s="101">
        <f t="shared" si="104"/>
        <v>535258</v>
      </c>
      <c r="AO66" s="134"/>
      <c r="AP66" s="113"/>
      <c r="AQ66" s="113"/>
      <c r="AR66" s="113"/>
      <c r="AS66" s="113"/>
      <c r="AT66" s="113"/>
      <c r="AU66" s="113"/>
      <c r="AV66" s="113"/>
    </row>
    <row r="67" spans="1:48" ht="12.75" x14ac:dyDescent="0.2">
      <c r="A67" s="102" t="s">
        <v>78</v>
      </c>
      <c r="B67" s="133">
        <v>45826</v>
      </c>
      <c r="C67" s="100" t="s">
        <v>79</v>
      </c>
      <c r="D67" s="552">
        <v>45931</v>
      </c>
      <c r="E67" s="552" t="e">
        <f>IF(OR(#REF!="",J67=""),"",#REF!+7*J67)</f>
        <v>#REF!</v>
      </c>
      <c r="F67" s="149" t="e">
        <f t="shared" ca="1" si="0"/>
        <v>#REF!</v>
      </c>
      <c r="G67" s="120" t="s">
        <v>80</v>
      </c>
      <c r="H67" s="113" t="e">
        <f t="shared" si="1"/>
        <v>#REF!</v>
      </c>
      <c r="I67" s="113" t="e">
        <f t="shared" si="100"/>
        <v>#REF!</v>
      </c>
      <c r="J67" s="122">
        <v>15</v>
      </c>
      <c r="K67" s="122" t="s">
        <v>22</v>
      </c>
      <c r="L67" s="232" t="s">
        <v>81</v>
      </c>
      <c r="M67" s="13" t="s">
        <v>223</v>
      </c>
      <c r="N67" s="399">
        <v>0</v>
      </c>
      <c r="O67" s="130">
        <v>3</v>
      </c>
      <c r="P67" s="122"/>
      <c r="Q67" s="122"/>
      <c r="R67" s="122" t="s">
        <v>84</v>
      </c>
      <c r="S67" s="122" t="s">
        <v>85</v>
      </c>
      <c r="T67" s="113" t="s">
        <v>86</v>
      </c>
      <c r="U67" s="102" t="s">
        <v>87</v>
      </c>
      <c r="V67" s="102" t="s">
        <v>224</v>
      </c>
      <c r="W67" s="147">
        <v>1</v>
      </c>
      <c r="X67" s="113"/>
      <c r="Y67" s="126">
        <f t="shared" si="99"/>
        <v>1</v>
      </c>
      <c r="Z67" s="122">
        <v>1</v>
      </c>
      <c r="AA67" s="150">
        <v>501717</v>
      </c>
      <c r="AB67" s="131"/>
      <c r="AC67" s="151" t="str">
        <f t="shared" si="105"/>
        <v/>
      </c>
      <c r="AD67" s="120"/>
      <c r="AE67" s="132"/>
      <c r="AF67" s="101">
        <f t="shared" si="101"/>
        <v>0</v>
      </c>
      <c r="AG67" s="101">
        <f t="shared" si="6"/>
        <v>0</v>
      </c>
      <c r="AH67" s="101">
        <f t="shared" si="7"/>
        <v>0</v>
      </c>
      <c r="AI67" s="101">
        <f t="shared" si="102"/>
        <v>501717</v>
      </c>
      <c r="AJ67" s="101">
        <f t="shared" si="103"/>
        <v>0</v>
      </c>
      <c r="AK67" s="101">
        <f t="shared" si="10"/>
        <v>501717</v>
      </c>
      <c r="AL67" s="102" t="s">
        <v>9</v>
      </c>
      <c r="AM67" s="157" t="s">
        <v>89</v>
      </c>
      <c r="AN67" s="101">
        <v>501717</v>
      </c>
      <c r="AO67" s="134"/>
      <c r="AP67" s="113"/>
      <c r="AQ67" s="113"/>
      <c r="AR67" s="113"/>
      <c r="AS67" s="113"/>
      <c r="AT67" s="113"/>
      <c r="AU67" s="113"/>
      <c r="AV67" s="113"/>
    </row>
    <row r="68" spans="1:48" ht="12.75" x14ac:dyDescent="0.2">
      <c r="A68" s="102">
        <v>4300035404</v>
      </c>
      <c r="B68" s="133">
        <v>45944</v>
      </c>
      <c r="C68" s="100" t="s">
        <v>79</v>
      </c>
      <c r="D68" s="552">
        <v>45994</v>
      </c>
      <c r="E68" s="552" t="e">
        <f>IF(OR(#REF!="",J68=""),"",#REF!+7*J68)</f>
        <v>#REF!</v>
      </c>
      <c r="F68" s="149" t="str">
        <f t="shared" ca="1" si="0"/>
        <v>DELIVERED</v>
      </c>
      <c r="G68" s="120" t="s">
        <v>94</v>
      </c>
      <c r="H68" s="113" t="e">
        <f t="shared" si="1"/>
        <v>#REF!</v>
      </c>
      <c r="I68" s="113" t="e">
        <f t="shared" si="100"/>
        <v>#REF!</v>
      </c>
      <c r="J68" s="122">
        <v>6</v>
      </c>
      <c r="K68" s="122" t="s">
        <v>27</v>
      </c>
      <c r="L68" s="232" t="s">
        <v>142</v>
      </c>
      <c r="M68" s="13" t="s">
        <v>225</v>
      </c>
      <c r="N68" s="399">
        <v>0</v>
      </c>
      <c r="O68" s="130">
        <v>3</v>
      </c>
      <c r="P68" s="122" t="s">
        <v>226</v>
      </c>
      <c r="Q68" s="122">
        <v>25100728</v>
      </c>
      <c r="R68" s="122" t="s">
        <v>84</v>
      </c>
      <c r="S68" s="122" t="s">
        <v>97</v>
      </c>
      <c r="T68" s="113" t="s">
        <v>179</v>
      </c>
      <c r="U68" s="102" t="s">
        <v>99</v>
      </c>
      <c r="V68" s="102" t="s">
        <v>227</v>
      </c>
      <c r="W68" s="147">
        <v>6</v>
      </c>
      <c r="X68" s="122">
        <v>6</v>
      </c>
      <c r="Y68" s="126">
        <f t="shared" si="99"/>
        <v>0</v>
      </c>
      <c r="Z68" s="122">
        <v>0</v>
      </c>
      <c r="AA68" s="185">
        <v>38105.1</v>
      </c>
      <c r="AB68" s="131"/>
      <c r="AC68" s="151" t="str">
        <f t="shared" si="105"/>
        <v>April-26</v>
      </c>
      <c r="AD68" s="119">
        <v>46125</v>
      </c>
      <c r="AE68" s="169" t="s">
        <v>228</v>
      </c>
      <c r="AF68" s="101">
        <f t="shared" si="101"/>
        <v>228630.59999999998</v>
      </c>
      <c r="AG68" s="101">
        <f t="shared" si="6"/>
        <v>0</v>
      </c>
      <c r="AH68" s="101">
        <f t="shared" si="7"/>
        <v>228630.59999999998</v>
      </c>
      <c r="AI68" s="101">
        <f t="shared" si="102"/>
        <v>0</v>
      </c>
      <c r="AJ68" s="185">
        <f t="shared" si="103"/>
        <v>0</v>
      </c>
      <c r="AK68" s="185">
        <f t="shared" si="10"/>
        <v>0</v>
      </c>
      <c r="AL68" s="174" t="s">
        <v>0</v>
      </c>
      <c r="AM68" s="143" t="s">
        <v>102</v>
      </c>
      <c r="AN68" s="185">
        <f>SUM(AH68,AK68)</f>
        <v>228630.59999999998</v>
      </c>
      <c r="AO68" s="134" t="s">
        <v>103</v>
      </c>
      <c r="AP68" s="113" t="s">
        <v>104</v>
      </c>
      <c r="AQ68" s="113" t="s">
        <v>122</v>
      </c>
      <c r="AR68" s="113" t="s">
        <v>122</v>
      </c>
      <c r="AS68" s="113"/>
      <c r="AT68" s="113" t="s">
        <v>122</v>
      </c>
      <c r="AU68" s="113" t="s">
        <v>104</v>
      </c>
      <c r="AV68" s="113" t="s">
        <v>122</v>
      </c>
    </row>
    <row r="69" spans="1:48" ht="15" x14ac:dyDescent="0.25">
      <c r="A69" s="102">
        <v>4000589934</v>
      </c>
      <c r="B69" s="158">
        <v>46027</v>
      </c>
      <c r="C69" s="102" t="s">
        <v>79</v>
      </c>
      <c r="D69" s="552">
        <v>46087</v>
      </c>
      <c r="E69" s="552" t="e">
        <f>IF(OR(#REF!="",J69=""),"",#REF!+7*J69)</f>
        <v>#REF!</v>
      </c>
      <c r="F69" s="149" t="str">
        <f t="shared" ca="1" si="0"/>
        <v>DELIVERED</v>
      </c>
      <c r="G69" s="120" t="s">
        <v>94</v>
      </c>
      <c r="H69" s="113" t="e">
        <f t="shared" si="1"/>
        <v>#REF!</v>
      </c>
      <c r="I69" s="113" t="e">
        <f t="shared" si="100"/>
        <v>#REF!</v>
      </c>
      <c r="J69" s="122">
        <v>8.5</v>
      </c>
      <c r="K69" s="122" t="s">
        <v>18</v>
      </c>
      <c r="L69" s="232" t="s">
        <v>81</v>
      </c>
      <c r="M69" s="23" t="s">
        <v>229</v>
      </c>
      <c r="N69" s="399">
        <v>0</v>
      </c>
      <c r="O69" s="130">
        <v>3</v>
      </c>
      <c r="P69" s="107" t="s">
        <v>230</v>
      </c>
      <c r="Q69" s="122">
        <v>25100776</v>
      </c>
      <c r="R69" s="122" t="s">
        <v>84</v>
      </c>
      <c r="S69" s="130" t="s">
        <v>97</v>
      </c>
      <c r="T69" s="113" t="s">
        <v>231</v>
      </c>
      <c r="U69" s="123" t="s">
        <v>99</v>
      </c>
      <c r="V69" s="160" t="s">
        <v>232</v>
      </c>
      <c r="W69" s="147">
        <v>10</v>
      </c>
      <c r="X69" s="122">
        <v>10</v>
      </c>
      <c r="Y69" s="126">
        <f t="shared" si="99"/>
        <v>0</v>
      </c>
      <c r="Z69" s="122">
        <v>0</v>
      </c>
      <c r="AA69" s="101">
        <v>32228</v>
      </c>
      <c r="AB69" s="131"/>
      <c r="AC69" s="151" t="str">
        <f t="shared" si="105"/>
        <v>April-26</v>
      </c>
      <c r="AD69" s="119">
        <v>46133</v>
      </c>
      <c r="AE69" s="169" t="s">
        <v>233</v>
      </c>
      <c r="AF69" s="101">
        <f t="shared" si="101"/>
        <v>322280</v>
      </c>
      <c r="AG69" s="101">
        <f t="shared" si="6"/>
        <v>0</v>
      </c>
      <c r="AH69" s="101">
        <f t="shared" si="7"/>
        <v>322280</v>
      </c>
      <c r="AI69" s="101">
        <f t="shared" si="102"/>
        <v>0</v>
      </c>
      <c r="AJ69" s="101">
        <f t="shared" si="103"/>
        <v>0</v>
      </c>
      <c r="AK69" s="101">
        <f t="shared" si="10"/>
        <v>0</v>
      </c>
      <c r="AL69" s="102" t="s">
        <v>0</v>
      </c>
      <c r="AM69" s="143" t="s">
        <v>102</v>
      </c>
      <c r="AN69" s="101">
        <f>SUM(AH69,AK69)</f>
        <v>322280</v>
      </c>
      <c r="AO69" s="134" t="s">
        <v>103</v>
      </c>
      <c r="AP69" s="113"/>
      <c r="AQ69" s="113"/>
      <c r="AR69" s="113"/>
      <c r="AS69" s="113"/>
      <c r="AT69" s="113"/>
      <c r="AU69" s="113"/>
      <c r="AV69" s="113"/>
    </row>
    <row r="70" spans="1:48" ht="15" x14ac:dyDescent="0.25">
      <c r="A70" s="102" t="s">
        <v>78</v>
      </c>
      <c r="B70" s="133"/>
      <c r="C70" s="100" t="s">
        <v>79</v>
      </c>
      <c r="D70" s="552">
        <v>45643</v>
      </c>
      <c r="E70" s="552" t="e">
        <f>IF(OR(#REF!="",J70=""),"",#REF!+7*J70)</f>
        <v>#REF!</v>
      </c>
      <c r="F70" s="149" t="e">
        <f t="shared" ca="1" si="0"/>
        <v>#REF!</v>
      </c>
      <c r="G70" s="120" t="s">
        <v>80</v>
      </c>
      <c r="H70" s="113" t="e">
        <f t="shared" si="1"/>
        <v>#REF!</v>
      </c>
      <c r="I70" s="113" t="e">
        <f t="shared" si="100"/>
        <v>#REF!</v>
      </c>
      <c r="J70" s="126">
        <v>2</v>
      </c>
      <c r="K70" s="126" t="s">
        <v>22</v>
      </c>
      <c r="L70" s="394" t="s">
        <v>81</v>
      </c>
      <c r="M70" s="77" t="s">
        <v>82</v>
      </c>
      <c r="N70" s="399">
        <v>0</v>
      </c>
      <c r="O70" s="130">
        <v>3</v>
      </c>
      <c r="P70" s="130" t="s">
        <v>83</v>
      </c>
      <c r="Q70" s="130"/>
      <c r="R70" s="130" t="s">
        <v>84</v>
      </c>
      <c r="S70" s="130" t="s">
        <v>85</v>
      </c>
      <c r="T70" s="123" t="s">
        <v>86</v>
      </c>
      <c r="U70" s="100" t="s">
        <v>87</v>
      </c>
      <c r="V70" s="100" t="s">
        <v>234</v>
      </c>
      <c r="W70" s="282">
        <v>1</v>
      </c>
      <c r="X70" s="126"/>
      <c r="Y70" s="126">
        <f t="shared" si="99"/>
        <v>1</v>
      </c>
      <c r="Z70" s="126">
        <v>1</v>
      </c>
      <c r="AA70" s="150">
        <v>10596</v>
      </c>
      <c r="AB70" s="127"/>
      <c r="AC70" s="151" t="str">
        <f t="shared" si="105"/>
        <v/>
      </c>
      <c r="AD70" s="152"/>
      <c r="AE70" s="151"/>
      <c r="AF70" s="101">
        <f t="shared" si="101"/>
        <v>0</v>
      </c>
      <c r="AG70" s="101">
        <f t="shared" si="6"/>
        <v>0</v>
      </c>
      <c r="AH70" s="101">
        <f t="shared" si="7"/>
        <v>0</v>
      </c>
      <c r="AI70" s="101">
        <f t="shared" si="102"/>
        <v>10596</v>
      </c>
      <c r="AJ70" s="101">
        <f t="shared" si="103"/>
        <v>0</v>
      </c>
      <c r="AK70" s="101">
        <f t="shared" si="10"/>
        <v>10596</v>
      </c>
      <c r="AL70" s="102" t="s">
        <v>9</v>
      </c>
      <c r="AM70" s="157" t="s">
        <v>89</v>
      </c>
      <c r="AN70" s="101">
        <v>10596</v>
      </c>
      <c r="AO70" s="134"/>
      <c r="AP70" s="113"/>
      <c r="AQ70" s="113"/>
      <c r="AR70" s="113"/>
      <c r="AS70" s="113"/>
      <c r="AT70" s="113"/>
      <c r="AU70" s="113"/>
      <c r="AV70" s="113"/>
    </row>
    <row r="71" spans="1:48" ht="12.75" x14ac:dyDescent="0.2">
      <c r="A71" s="102" t="s">
        <v>78</v>
      </c>
      <c r="B71" s="133"/>
      <c r="C71" s="100" t="s">
        <v>79</v>
      </c>
      <c r="D71" s="552">
        <v>45643</v>
      </c>
      <c r="E71" s="552" t="e">
        <f>IF(OR(#REF!="",J71=""),"",#REF!+7*J71)</f>
        <v>#REF!</v>
      </c>
      <c r="F71" s="149" t="e">
        <f t="shared" ca="1" si="0"/>
        <v>#REF!</v>
      </c>
      <c r="G71" s="120" t="s">
        <v>80</v>
      </c>
      <c r="H71" s="113" t="e">
        <f t="shared" si="1"/>
        <v>#REF!</v>
      </c>
      <c r="I71" s="113" t="e">
        <f t="shared" si="100"/>
        <v>#REF!</v>
      </c>
      <c r="J71" s="126">
        <v>2</v>
      </c>
      <c r="K71" s="126" t="s">
        <v>23</v>
      </c>
      <c r="L71" s="394" t="s">
        <v>81</v>
      </c>
      <c r="M71" s="85" t="s">
        <v>82</v>
      </c>
      <c r="N71" s="399">
        <v>0</v>
      </c>
      <c r="O71" s="130">
        <v>3</v>
      </c>
      <c r="P71" s="288"/>
      <c r="Q71" s="130"/>
      <c r="R71" s="130" t="s">
        <v>84</v>
      </c>
      <c r="S71" s="130" t="s">
        <v>85</v>
      </c>
      <c r="T71" s="123" t="s">
        <v>86</v>
      </c>
      <c r="U71" s="100" t="s">
        <v>87</v>
      </c>
      <c r="V71" s="100" t="s">
        <v>235</v>
      </c>
      <c r="W71" s="282">
        <v>3</v>
      </c>
      <c r="X71" s="126"/>
      <c r="Y71" s="126">
        <f t="shared" si="99"/>
        <v>3</v>
      </c>
      <c r="Z71" s="126">
        <v>3</v>
      </c>
      <c r="AA71" s="150">
        <v>10790.6</v>
      </c>
      <c r="AB71" s="127"/>
      <c r="AC71" s="151" t="str">
        <f t="shared" si="105"/>
        <v/>
      </c>
      <c r="AD71" s="152"/>
      <c r="AE71" s="151"/>
      <c r="AF71" s="101">
        <f t="shared" si="101"/>
        <v>0</v>
      </c>
      <c r="AG71" s="101">
        <f t="shared" si="6"/>
        <v>0</v>
      </c>
      <c r="AH71" s="101">
        <f t="shared" si="7"/>
        <v>0</v>
      </c>
      <c r="AI71" s="101">
        <f t="shared" si="102"/>
        <v>32371.800000000003</v>
      </c>
      <c r="AJ71" s="101">
        <f t="shared" si="103"/>
        <v>0</v>
      </c>
      <c r="AK71" s="101">
        <f t="shared" si="10"/>
        <v>32371.800000000003</v>
      </c>
      <c r="AL71" s="102" t="s">
        <v>9</v>
      </c>
      <c r="AM71" s="157" t="s">
        <v>89</v>
      </c>
      <c r="AN71" s="101">
        <v>32371.800000000003</v>
      </c>
      <c r="AO71" s="134"/>
      <c r="AP71" s="113"/>
      <c r="AQ71" s="113"/>
      <c r="AR71" s="113"/>
      <c r="AS71" s="113"/>
      <c r="AT71" s="113"/>
      <c r="AU71" s="113"/>
      <c r="AV71" s="113"/>
    </row>
    <row r="72" spans="1:48" ht="12.75" x14ac:dyDescent="0.2">
      <c r="A72" s="102" t="s">
        <v>78</v>
      </c>
      <c r="B72" s="133"/>
      <c r="C72" s="100" t="s">
        <v>79</v>
      </c>
      <c r="D72" s="552">
        <v>45643</v>
      </c>
      <c r="E72" s="552" t="e">
        <f>IF(OR(#REF!="",J72=""),"",#REF!+7*J72)</f>
        <v>#REF!</v>
      </c>
      <c r="F72" s="149" t="e">
        <f t="shared" ca="1" si="0"/>
        <v>#REF!</v>
      </c>
      <c r="G72" s="120" t="s">
        <v>80</v>
      </c>
      <c r="H72" s="113" t="e">
        <f t="shared" si="1"/>
        <v>#REF!</v>
      </c>
      <c r="I72" s="113" t="e">
        <f t="shared" si="100"/>
        <v>#REF!</v>
      </c>
      <c r="J72" s="126">
        <v>3</v>
      </c>
      <c r="K72" s="126" t="s">
        <v>27</v>
      </c>
      <c r="L72" s="394" t="s">
        <v>81</v>
      </c>
      <c r="M72" s="85" t="s">
        <v>82</v>
      </c>
      <c r="N72" s="399">
        <v>0</v>
      </c>
      <c r="O72" s="130">
        <v>3</v>
      </c>
      <c r="P72" s="130" t="s">
        <v>83</v>
      </c>
      <c r="Q72" s="130"/>
      <c r="R72" s="130" t="s">
        <v>84</v>
      </c>
      <c r="S72" s="130" t="s">
        <v>85</v>
      </c>
      <c r="T72" s="123" t="s">
        <v>86</v>
      </c>
      <c r="U72" s="100" t="s">
        <v>87</v>
      </c>
      <c r="V72" s="100" t="s">
        <v>236</v>
      </c>
      <c r="W72" s="282">
        <v>2</v>
      </c>
      <c r="X72" s="126"/>
      <c r="Y72" s="126">
        <f t="shared" si="99"/>
        <v>2</v>
      </c>
      <c r="Z72" s="126">
        <v>2</v>
      </c>
      <c r="AA72" s="150">
        <v>2929</v>
      </c>
      <c r="AB72" s="127"/>
      <c r="AC72" s="151" t="str">
        <f t="shared" si="105"/>
        <v/>
      </c>
      <c r="AD72" s="152"/>
      <c r="AE72" s="151"/>
      <c r="AF72" s="101">
        <f t="shared" si="101"/>
        <v>0</v>
      </c>
      <c r="AG72" s="101">
        <f t="shared" si="6"/>
        <v>0</v>
      </c>
      <c r="AH72" s="101">
        <f t="shared" si="7"/>
        <v>0</v>
      </c>
      <c r="AI72" s="101">
        <f t="shared" si="102"/>
        <v>5858</v>
      </c>
      <c r="AJ72" s="101">
        <f t="shared" si="103"/>
        <v>0</v>
      </c>
      <c r="AK72" s="101">
        <f t="shared" si="10"/>
        <v>5858</v>
      </c>
      <c r="AL72" s="102" t="s">
        <v>9</v>
      </c>
      <c r="AM72" s="157" t="s">
        <v>89</v>
      </c>
      <c r="AN72" s="101">
        <v>5858</v>
      </c>
      <c r="AO72" s="134"/>
      <c r="AP72" s="113"/>
      <c r="AQ72" s="113"/>
      <c r="AR72" s="113"/>
      <c r="AS72" s="113"/>
      <c r="AT72" s="113"/>
      <c r="AU72" s="113"/>
      <c r="AV72" s="113"/>
    </row>
    <row r="73" spans="1:48" ht="12.75" x14ac:dyDescent="0.2">
      <c r="A73" s="102" t="s">
        <v>237</v>
      </c>
      <c r="B73" s="133">
        <v>46022</v>
      </c>
      <c r="C73" s="100" t="s">
        <v>79</v>
      </c>
      <c r="D73" s="552">
        <v>46085</v>
      </c>
      <c r="E73" s="552" t="e">
        <f>IF(OR(#REF!="",J73=""),"",#REF!+7*J73)</f>
        <v>#REF!</v>
      </c>
      <c r="F73" s="149" t="e">
        <f t="shared" ca="1" si="0"/>
        <v>#REF!</v>
      </c>
      <c r="G73" s="120" t="s">
        <v>80</v>
      </c>
      <c r="H73" s="113" t="e">
        <f t="shared" si="1"/>
        <v>#REF!</v>
      </c>
      <c r="I73" s="113" t="e">
        <f t="shared" si="100"/>
        <v>#REF!</v>
      </c>
      <c r="J73" s="122">
        <v>9</v>
      </c>
      <c r="K73" s="122" t="s">
        <v>18</v>
      </c>
      <c r="L73" s="232" t="s">
        <v>142</v>
      </c>
      <c r="M73" s="85" t="s">
        <v>238</v>
      </c>
      <c r="N73" s="399">
        <v>0</v>
      </c>
      <c r="O73" s="130">
        <v>3</v>
      </c>
      <c r="P73" s="122"/>
      <c r="Q73" s="122"/>
      <c r="R73" s="122" t="s">
        <v>84</v>
      </c>
      <c r="S73" s="130" t="s">
        <v>239</v>
      </c>
      <c r="T73" s="123" t="s">
        <v>240</v>
      </c>
      <c r="U73" s="100" t="s">
        <v>99</v>
      </c>
      <c r="V73" s="160" t="s">
        <v>241</v>
      </c>
      <c r="W73" s="147">
        <v>20</v>
      </c>
      <c r="X73" s="113"/>
      <c r="Y73" s="126">
        <f t="shared" si="99"/>
        <v>20</v>
      </c>
      <c r="Z73" s="122">
        <v>20</v>
      </c>
      <c r="AA73" s="101">
        <v>9057</v>
      </c>
      <c r="AB73" s="131"/>
      <c r="AC73" s="151" t="str">
        <f t="shared" si="105"/>
        <v/>
      </c>
      <c r="AD73" s="119"/>
      <c r="AE73" s="131"/>
      <c r="AF73" s="101">
        <f t="shared" si="101"/>
        <v>0</v>
      </c>
      <c r="AG73" s="101">
        <f t="shared" si="6"/>
        <v>0</v>
      </c>
      <c r="AH73" s="101">
        <f t="shared" si="7"/>
        <v>0</v>
      </c>
      <c r="AI73" s="101">
        <f t="shared" si="102"/>
        <v>181140</v>
      </c>
      <c r="AJ73" s="101">
        <f t="shared" si="103"/>
        <v>0</v>
      </c>
      <c r="AK73" s="101">
        <f t="shared" si="10"/>
        <v>181140</v>
      </c>
      <c r="AL73" s="102" t="s">
        <v>9</v>
      </c>
      <c r="AM73" s="144"/>
      <c r="AN73" s="101">
        <f t="shared" ref="AN73:AN102" si="106">SUM(AH73,AK73)</f>
        <v>181140</v>
      </c>
      <c r="AO73" s="134"/>
      <c r="AP73" s="113"/>
      <c r="AQ73" s="113"/>
      <c r="AR73" s="113"/>
      <c r="AS73" s="113"/>
      <c r="AT73" s="113"/>
      <c r="AU73" s="113"/>
      <c r="AV73" s="113"/>
    </row>
    <row r="74" spans="1:48" ht="15" x14ac:dyDescent="0.25">
      <c r="A74" s="102">
        <v>4300034195</v>
      </c>
      <c r="B74" s="133">
        <v>45674</v>
      </c>
      <c r="C74" s="100" t="s">
        <v>79</v>
      </c>
      <c r="D74" s="552">
        <v>46112</v>
      </c>
      <c r="E74" s="552" t="e">
        <f>IF(OR(#REF!="",J74=""),"",#REF!+7*J74)</f>
        <v>#REF!</v>
      </c>
      <c r="F74" s="149" t="e">
        <f t="shared" ca="1" si="0"/>
        <v>#REF!</v>
      </c>
      <c r="G74" s="120" t="s">
        <v>94</v>
      </c>
      <c r="H74" s="113" t="e">
        <f t="shared" si="1"/>
        <v>#REF!</v>
      </c>
      <c r="I74" s="113" t="e">
        <f t="shared" si="100"/>
        <v>#REF!</v>
      </c>
      <c r="J74" s="126">
        <v>4</v>
      </c>
      <c r="K74" s="126" t="s">
        <v>21</v>
      </c>
      <c r="L74" s="394" t="s">
        <v>142</v>
      </c>
      <c r="M74" s="13" t="s">
        <v>242</v>
      </c>
      <c r="N74" s="399">
        <v>0</v>
      </c>
      <c r="O74" s="130">
        <v>3</v>
      </c>
      <c r="P74" s="126" t="s">
        <v>243</v>
      </c>
      <c r="Q74" s="130">
        <v>25100090</v>
      </c>
      <c r="R74" s="126" t="s">
        <v>84</v>
      </c>
      <c r="S74" s="130" t="s">
        <v>97</v>
      </c>
      <c r="T74" s="123" t="s">
        <v>244</v>
      </c>
      <c r="U74" s="123" t="s">
        <v>99</v>
      </c>
      <c r="V74" s="100" t="s">
        <v>245</v>
      </c>
      <c r="W74" s="282">
        <v>11</v>
      </c>
      <c r="X74" s="126"/>
      <c r="Y74" s="126">
        <f t="shared" ref="Y74:Y102" si="107">W74-X74</f>
        <v>11</v>
      </c>
      <c r="Z74" s="126">
        <v>11</v>
      </c>
      <c r="AA74" s="150">
        <v>7930</v>
      </c>
      <c r="AB74" s="153"/>
      <c r="AC74" s="151" t="str">
        <f t="shared" si="105"/>
        <v/>
      </c>
      <c r="AD74" s="152"/>
      <c r="AE74" s="227"/>
      <c r="AF74" s="101">
        <f t="shared" si="101"/>
        <v>0</v>
      </c>
      <c r="AG74" s="101">
        <f t="shared" si="6"/>
        <v>0</v>
      </c>
      <c r="AH74" s="101">
        <f t="shared" si="7"/>
        <v>0</v>
      </c>
      <c r="AI74" s="101">
        <f t="shared" si="102"/>
        <v>87230</v>
      </c>
      <c r="AJ74" s="101">
        <f t="shared" si="103"/>
        <v>0</v>
      </c>
      <c r="AK74" s="101">
        <f t="shared" si="10"/>
        <v>87230</v>
      </c>
      <c r="AL74" s="275" t="s">
        <v>9</v>
      </c>
      <c r="AM74" s="484"/>
      <c r="AN74" s="101">
        <f t="shared" si="106"/>
        <v>87230</v>
      </c>
      <c r="AO74" s="134" t="s">
        <v>116</v>
      </c>
      <c r="AP74" s="113" t="s">
        <v>104</v>
      </c>
      <c r="AQ74" s="113" t="s">
        <v>122</v>
      </c>
      <c r="AR74" s="113" t="s">
        <v>122</v>
      </c>
      <c r="AS74" s="113"/>
      <c r="AT74" s="113" t="s">
        <v>122</v>
      </c>
      <c r="AU74" s="113" t="s">
        <v>122</v>
      </c>
      <c r="AV74" s="113" t="s">
        <v>122</v>
      </c>
    </row>
    <row r="75" spans="1:48" ht="15" x14ac:dyDescent="0.25">
      <c r="A75" s="102" t="s">
        <v>246</v>
      </c>
      <c r="B75" s="133">
        <v>45890</v>
      </c>
      <c r="C75" s="100" t="s">
        <v>79</v>
      </c>
      <c r="D75" s="552">
        <v>46235</v>
      </c>
      <c r="E75" s="552" t="e">
        <f>IF(OR(#REF!="",J75=""),"",#REF!+7*J75)</f>
        <v>#REF!</v>
      </c>
      <c r="F75" s="149" t="str">
        <f t="shared" ca="1" si="0"/>
        <v>DELIVERED</v>
      </c>
      <c r="G75" s="120" t="s">
        <v>94</v>
      </c>
      <c r="H75" s="113" t="e">
        <f t="shared" si="1"/>
        <v>#REF!</v>
      </c>
      <c r="I75" s="113" t="e">
        <f t="shared" si="100"/>
        <v>#REF!</v>
      </c>
      <c r="J75" s="122">
        <v>48</v>
      </c>
      <c r="K75" s="122" t="s">
        <v>18</v>
      </c>
      <c r="L75" s="232" t="s">
        <v>81</v>
      </c>
      <c r="M75" s="85" t="s">
        <v>247</v>
      </c>
      <c r="N75" s="399">
        <v>0</v>
      </c>
      <c r="O75" s="130">
        <v>3</v>
      </c>
      <c r="P75" s="537" t="s">
        <v>248</v>
      </c>
      <c r="Q75" s="122">
        <v>25200552</v>
      </c>
      <c r="R75" s="122" t="s">
        <v>84</v>
      </c>
      <c r="S75" s="130" t="s">
        <v>249</v>
      </c>
      <c r="T75" s="123" t="s">
        <v>250</v>
      </c>
      <c r="U75" s="100" t="s">
        <v>87</v>
      </c>
      <c r="V75" s="102" t="s">
        <v>251</v>
      </c>
      <c r="W75" s="147">
        <v>1</v>
      </c>
      <c r="X75" s="232">
        <v>1</v>
      </c>
      <c r="Y75" s="126">
        <f t="shared" si="107"/>
        <v>0</v>
      </c>
      <c r="Z75" s="122">
        <v>0</v>
      </c>
      <c r="AA75" s="284">
        <v>32943.5</v>
      </c>
      <c r="AB75" s="131"/>
      <c r="AC75" s="151" t="str">
        <f t="shared" si="105"/>
        <v>May-26</v>
      </c>
      <c r="AD75" s="225">
        <v>46161</v>
      </c>
      <c r="AE75" s="296" t="s">
        <v>252</v>
      </c>
      <c r="AF75" s="114">
        <f t="shared" si="101"/>
        <v>32943.5</v>
      </c>
      <c r="AG75" s="101">
        <f t="shared" si="6"/>
        <v>0</v>
      </c>
      <c r="AH75" s="101">
        <f t="shared" si="7"/>
        <v>32943.5</v>
      </c>
      <c r="AI75" s="101">
        <f t="shared" si="102"/>
        <v>0</v>
      </c>
      <c r="AJ75" s="185">
        <f t="shared" si="103"/>
        <v>0</v>
      </c>
      <c r="AK75" s="185">
        <f t="shared" si="10"/>
        <v>0</v>
      </c>
      <c r="AL75" s="174" t="s">
        <v>0</v>
      </c>
      <c r="AM75" s="538" t="s">
        <v>102</v>
      </c>
      <c r="AN75" s="185">
        <f t="shared" si="106"/>
        <v>32943.5</v>
      </c>
      <c r="AO75" s="134" t="s">
        <v>103</v>
      </c>
      <c r="AP75" s="113" t="s">
        <v>104</v>
      </c>
      <c r="AQ75" s="113" t="s">
        <v>122</v>
      </c>
      <c r="AR75" s="113" t="s">
        <v>122</v>
      </c>
      <c r="AS75" s="113" t="s">
        <v>104</v>
      </c>
      <c r="AT75" s="113" t="s">
        <v>122</v>
      </c>
      <c r="AU75" s="113" t="s">
        <v>104</v>
      </c>
      <c r="AV75" s="113" t="s">
        <v>122</v>
      </c>
    </row>
    <row r="76" spans="1:48" x14ac:dyDescent="0.25">
      <c r="A76" s="102">
        <v>4000577668</v>
      </c>
      <c r="B76" s="133">
        <v>45965</v>
      </c>
      <c r="C76" s="100" t="s">
        <v>79</v>
      </c>
      <c r="D76" s="552">
        <v>46175</v>
      </c>
      <c r="E76" s="552" t="e">
        <f>IF(OR(#REF!="",J76=""),"",#REF!+7*J76)</f>
        <v>#REF!</v>
      </c>
      <c r="F76" s="149" t="str">
        <f t="shared" ca="1" si="0"/>
        <v>DELIVERED</v>
      </c>
      <c r="G76" s="120" t="s">
        <v>94</v>
      </c>
      <c r="H76" s="113" t="e">
        <f t="shared" si="1"/>
        <v>#REF!</v>
      </c>
      <c r="I76" s="113" t="e">
        <f t="shared" si="100"/>
        <v>#REF!</v>
      </c>
      <c r="J76" s="122">
        <v>30</v>
      </c>
      <c r="K76" s="122" t="s">
        <v>18</v>
      </c>
      <c r="L76" s="232" t="s">
        <v>81</v>
      </c>
      <c r="M76" s="13" t="s">
        <v>253</v>
      </c>
      <c r="N76" s="399">
        <v>0</v>
      </c>
      <c r="O76" s="130">
        <v>3</v>
      </c>
      <c r="P76" s="18" t="s">
        <v>254</v>
      </c>
      <c r="Q76" s="122">
        <v>25100629</v>
      </c>
      <c r="R76" s="122" t="s">
        <v>84</v>
      </c>
      <c r="S76" s="122" t="s">
        <v>97</v>
      </c>
      <c r="T76" s="113" t="s">
        <v>255</v>
      </c>
      <c r="U76" s="102" t="s">
        <v>99</v>
      </c>
      <c r="V76" s="102" t="s">
        <v>256</v>
      </c>
      <c r="W76" s="147">
        <v>5</v>
      </c>
      <c r="X76" s="232">
        <v>5</v>
      </c>
      <c r="Y76" s="126">
        <f t="shared" si="107"/>
        <v>0</v>
      </c>
      <c r="Z76" s="122">
        <v>0</v>
      </c>
      <c r="AA76" s="285">
        <v>144053.91</v>
      </c>
      <c r="AB76" s="131"/>
      <c r="AC76" s="151" t="str">
        <f t="shared" si="105"/>
        <v>April-26</v>
      </c>
      <c r="AD76" s="225">
        <v>46125</v>
      </c>
      <c r="AE76" s="373" t="s">
        <v>257</v>
      </c>
      <c r="AF76" s="114">
        <f t="shared" si="101"/>
        <v>720269.55</v>
      </c>
      <c r="AG76" s="101">
        <f t="shared" si="6"/>
        <v>0</v>
      </c>
      <c r="AH76" s="101">
        <f t="shared" si="7"/>
        <v>720269.55</v>
      </c>
      <c r="AI76" s="101">
        <f t="shared" si="102"/>
        <v>0</v>
      </c>
      <c r="AJ76" s="185">
        <f t="shared" si="103"/>
        <v>0</v>
      </c>
      <c r="AK76" s="185">
        <f t="shared" si="10"/>
        <v>0</v>
      </c>
      <c r="AL76" s="174" t="s">
        <v>0</v>
      </c>
      <c r="AM76" s="143" t="s">
        <v>102</v>
      </c>
      <c r="AN76" s="185">
        <f t="shared" si="106"/>
        <v>720269.55</v>
      </c>
      <c r="AO76" s="134" t="s">
        <v>116</v>
      </c>
      <c r="AP76" s="113" t="s">
        <v>104</v>
      </c>
      <c r="AQ76" s="113" t="s">
        <v>122</v>
      </c>
      <c r="AR76" s="113" t="s">
        <v>122</v>
      </c>
      <c r="AS76" s="113"/>
      <c r="AT76" s="113" t="s">
        <v>122</v>
      </c>
      <c r="AU76" s="113" t="s">
        <v>122</v>
      </c>
      <c r="AV76" s="113" t="s">
        <v>122</v>
      </c>
    </row>
    <row r="77" spans="1:48" x14ac:dyDescent="0.25">
      <c r="A77" s="102">
        <v>4300035225</v>
      </c>
      <c r="B77" s="133">
        <v>45946</v>
      </c>
      <c r="C77" s="102" t="s">
        <v>79</v>
      </c>
      <c r="D77" s="552">
        <v>46142</v>
      </c>
      <c r="E77" s="552" t="e">
        <f>IF(OR(#REF!="",J77=""),"",#REF!+7*J77)</f>
        <v>#REF!</v>
      </c>
      <c r="F77" s="149" t="str">
        <f t="shared" ref="F77:F102" ca="1" si="108">IF(AL77="PO CLOSED",
"DELIVERED",
IF(TODAY()&gt;E77,
"-"&amp;ROUNDUP(TODAY()-E77,0)&amp;" days overdue",
"+" &amp;ROUNDUP(E77-TODAY(),0)&amp;" days remaining"))</f>
        <v>DELIVERED</v>
      </c>
      <c r="G77" s="120" t="s">
        <v>94</v>
      </c>
      <c r="H77" s="113" t="e">
        <f t="shared" ref="H77:H102" si="109">TEXT(E77,"MMM-YY")</f>
        <v>#REF!</v>
      </c>
      <c r="I77" s="113" t="e">
        <f t="shared" ref="I77:I102" si="110">TEXT(E77,"YYYY")</f>
        <v>#REF!</v>
      </c>
      <c r="J77" s="122">
        <v>28</v>
      </c>
      <c r="K77" s="122" t="s">
        <v>19</v>
      </c>
      <c r="L77" s="232" t="s">
        <v>81</v>
      </c>
      <c r="M77" s="23" t="s">
        <v>258</v>
      </c>
      <c r="N77" s="399">
        <v>0</v>
      </c>
      <c r="O77" s="130">
        <v>3</v>
      </c>
      <c r="P77" s="122" t="s">
        <v>259</v>
      </c>
      <c r="Q77" s="122">
        <v>25100544</v>
      </c>
      <c r="R77" s="122" t="s">
        <v>84</v>
      </c>
      <c r="S77" s="122" t="s">
        <v>97</v>
      </c>
      <c r="T77" s="113" t="s">
        <v>98</v>
      </c>
      <c r="U77" s="102" t="s">
        <v>99</v>
      </c>
      <c r="V77" s="102" t="s">
        <v>260</v>
      </c>
      <c r="W77" s="147">
        <v>4</v>
      </c>
      <c r="X77" s="232">
        <v>4</v>
      </c>
      <c r="Y77" s="126">
        <f t="shared" si="107"/>
        <v>0</v>
      </c>
      <c r="Z77" s="122">
        <v>0</v>
      </c>
      <c r="AA77" s="284">
        <v>9806.7999999999993</v>
      </c>
      <c r="AB77" s="131"/>
      <c r="AC77" s="151" t="str">
        <f t="shared" si="105"/>
        <v>April-26</v>
      </c>
      <c r="AD77" s="119">
        <v>46128</v>
      </c>
      <c r="AE77" s="257" t="s">
        <v>261</v>
      </c>
      <c r="AF77" s="101">
        <f t="shared" ref="AF77:AF102" si="111">X77*AA77</f>
        <v>39227.199999999997</v>
      </c>
      <c r="AG77" s="101">
        <f t="shared" ref="AG77:AG102" si="112">(X77*AB77)*86</f>
        <v>0</v>
      </c>
      <c r="AH77" s="101">
        <f t="shared" ref="AH77:AH102" si="113">SUM(AF77:AG77)</f>
        <v>39227.199999999997</v>
      </c>
      <c r="AI77" s="101">
        <f t="shared" ref="AI77:AI102" si="114">Z77*AA77</f>
        <v>0</v>
      </c>
      <c r="AJ77" s="185">
        <f t="shared" ref="AJ77:AJ102" si="115">(Z77*AB77)*86</f>
        <v>0</v>
      </c>
      <c r="AK77" s="185">
        <f t="shared" ref="AK77:AK102" si="116">SUM(AI77:AJ77)</f>
        <v>0</v>
      </c>
      <c r="AL77" s="174" t="s">
        <v>0</v>
      </c>
      <c r="AM77" s="143" t="s">
        <v>102</v>
      </c>
      <c r="AN77" s="185">
        <f t="shared" si="106"/>
        <v>39227.199999999997</v>
      </c>
      <c r="AO77" s="134" t="s">
        <v>116</v>
      </c>
      <c r="AP77" s="113" t="s">
        <v>104</v>
      </c>
      <c r="AQ77" s="113" t="s">
        <v>104</v>
      </c>
      <c r="AR77" s="113" t="s">
        <v>104</v>
      </c>
      <c r="AS77" s="113"/>
      <c r="AT77" s="113" t="s">
        <v>122</v>
      </c>
      <c r="AU77" s="113" t="s">
        <v>122</v>
      </c>
      <c r="AV77" s="113" t="s">
        <v>122</v>
      </c>
    </row>
    <row r="78" spans="1:48" ht="12.75" x14ac:dyDescent="0.2">
      <c r="A78" s="102">
        <v>4000508399</v>
      </c>
      <c r="B78" s="133">
        <v>45675</v>
      </c>
      <c r="C78" s="100" t="s">
        <v>79</v>
      </c>
      <c r="D78" s="552">
        <v>46795</v>
      </c>
      <c r="E78" s="552" t="e">
        <f>IF(OR(#REF!="",J78=""),"",#REF!+7*J78)</f>
        <v>#REF!</v>
      </c>
      <c r="F78" s="149" t="e">
        <f t="shared" ca="1" si="108"/>
        <v>#REF!</v>
      </c>
      <c r="G78" s="120" t="s">
        <v>94</v>
      </c>
      <c r="H78" s="113" t="e">
        <f t="shared" si="109"/>
        <v>#REF!</v>
      </c>
      <c r="I78" s="113" t="e">
        <f t="shared" si="110"/>
        <v>#REF!</v>
      </c>
      <c r="J78" s="126">
        <v>160</v>
      </c>
      <c r="K78" s="126" t="s">
        <v>18</v>
      </c>
      <c r="L78" s="394" t="s">
        <v>81</v>
      </c>
      <c r="M78" s="23" t="s">
        <v>262</v>
      </c>
      <c r="N78" s="399">
        <v>0</v>
      </c>
      <c r="O78" s="130">
        <v>3</v>
      </c>
      <c r="P78" s="130" t="s">
        <v>263</v>
      </c>
      <c r="Q78" s="130">
        <v>25100050</v>
      </c>
      <c r="R78" s="130" t="s">
        <v>84</v>
      </c>
      <c r="S78" s="130" t="s">
        <v>97</v>
      </c>
      <c r="T78" s="123" t="s">
        <v>138</v>
      </c>
      <c r="U78" s="100" t="s">
        <v>99</v>
      </c>
      <c r="V78" s="100" t="s">
        <v>264</v>
      </c>
      <c r="W78" s="282">
        <v>17</v>
      </c>
      <c r="X78" s="126"/>
      <c r="Y78" s="268">
        <f t="shared" si="107"/>
        <v>17</v>
      </c>
      <c r="Z78" s="268">
        <v>17</v>
      </c>
      <c r="AA78" s="150">
        <v>114326.14</v>
      </c>
      <c r="AB78" s="153"/>
      <c r="AC78" s="151" t="str">
        <f t="shared" si="105"/>
        <v/>
      </c>
      <c r="AD78" s="152"/>
      <c r="AE78" s="152"/>
      <c r="AF78" s="101">
        <f t="shared" si="111"/>
        <v>0</v>
      </c>
      <c r="AG78" s="101">
        <f t="shared" si="112"/>
        <v>0</v>
      </c>
      <c r="AH78" s="101">
        <f t="shared" si="113"/>
        <v>0</v>
      </c>
      <c r="AI78" s="101">
        <f t="shared" si="114"/>
        <v>1943544.38</v>
      </c>
      <c r="AJ78" s="101">
        <f t="shared" si="115"/>
        <v>0</v>
      </c>
      <c r="AK78" s="101">
        <f t="shared" si="116"/>
        <v>1943544.38</v>
      </c>
      <c r="AL78" s="102" t="s">
        <v>9</v>
      </c>
      <c r="AM78" s="143"/>
      <c r="AN78" s="101">
        <f t="shared" si="106"/>
        <v>1943544.38</v>
      </c>
      <c r="AO78" s="134"/>
      <c r="AP78" s="113"/>
      <c r="AQ78" s="113"/>
      <c r="AR78" s="113"/>
      <c r="AS78" s="113"/>
      <c r="AT78" s="113"/>
      <c r="AU78" s="113"/>
      <c r="AV78" s="113"/>
    </row>
    <row r="79" spans="1:48" ht="12.75" x14ac:dyDescent="0.2">
      <c r="A79" s="102">
        <v>4000508399</v>
      </c>
      <c r="B79" s="133">
        <v>45675</v>
      </c>
      <c r="C79" s="100" t="s">
        <v>79</v>
      </c>
      <c r="D79" s="552">
        <v>46764</v>
      </c>
      <c r="E79" s="552" t="e">
        <f>IF(OR(#REF!="",J79=""),"",#REF!+7*J79)</f>
        <v>#REF!</v>
      </c>
      <c r="F79" s="149" t="e">
        <f t="shared" ca="1" si="108"/>
        <v>#REF!</v>
      </c>
      <c r="G79" s="120" t="s">
        <v>94</v>
      </c>
      <c r="H79" s="113" t="e">
        <f t="shared" si="109"/>
        <v>#REF!</v>
      </c>
      <c r="I79" s="113" t="e">
        <f t="shared" si="110"/>
        <v>#REF!</v>
      </c>
      <c r="J79" s="126">
        <v>155.6</v>
      </c>
      <c r="K79" s="126" t="s">
        <v>18</v>
      </c>
      <c r="L79" s="394" t="s">
        <v>81</v>
      </c>
      <c r="M79" s="85" t="s">
        <v>262</v>
      </c>
      <c r="N79" s="399">
        <v>0</v>
      </c>
      <c r="O79" s="130">
        <v>3</v>
      </c>
      <c r="P79" s="130" t="s">
        <v>263</v>
      </c>
      <c r="Q79" s="130">
        <v>25100050</v>
      </c>
      <c r="R79" s="130" t="s">
        <v>84</v>
      </c>
      <c r="S79" s="130" t="s">
        <v>97</v>
      </c>
      <c r="T79" s="123" t="s">
        <v>138</v>
      </c>
      <c r="U79" s="100" t="s">
        <v>99</v>
      </c>
      <c r="V79" s="100" t="s">
        <v>264</v>
      </c>
      <c r="W79" s="282">
        <v>25</v>
      </c>
      <c r="X79" s="126"/>
      <c r="Y79" s="126">
        <f t="shared" si="107"/>
        <v>25</v>
      </c>
      <c r="Z79" s="126">
        <v>25</v>
      </c>
      <c r="AA79" s="150">
        <v>114326.14</v>
      </c>
      <c r="AB79" s="153"/>
      <c r="AC79" s="151" t="str">
        <f t="shared" si="105"/>
        <v/>
      </c>
      <c r="AD79" s="152"/>
      <c r="AE79" s="152"/>
      <c r="AF79" s="101">
        <f t="shared" si="111"/>
        <v>0</v>
      </c>
      <c r="AG79" s="101">
        <f t="shared" si="112"/>
        <v>0</v>
      </c>
      <c r="AH79" s="101">
        <f t="shared" si="113"/>
        <v>0</v>
      </c>
      <c r="AI79" s="101">
        <f t="shared" si="114"/>
        <v>2858153.5</v>
      </c>
      <c r="AJ79" s="101">
        <f t="shared" si="115"/>
        <v>0</v>
      </c>
      <c r="AK79" s="101">
        <f t="shared" si="116"/>
        <v>2858153.5</v>
      </c>
      <c r="AL79" s="102" t="s">
        <v>9</v>
      </c>
      <c r="AM79" s="143"/>
      <c r="AN79" s="101">
        <f t="shared" si="106"/>
        <v>2858153.5</v>
      </c>
      <c r="AO79" s="134"/>
      <c r="AP79" s="113"/>
      <c r="AQ79" s="113"/>
      <c r="AR79" s="113"/>
      <c r="AS79" s="113"/>
      <c r="AT79" s="113"/>
      <c r="AU79" s="113"/>
      <c r="AV79" s="113"/>
    </row>
    <row r="80" spans="1:48" ht="12.75" x14ac:dyDescent="0.2">
      <c r="A80" s="102">
        <v>4000508399</v>
      </c>
      <c r="B80" s="133">
        <v>45675</v>
      </c>
      <c r="C80" s="100" t="s">
        <v>79</v>
      </c>
      <c r="D80" s="552">
        <v>46703</v>
      </c>
      <c r="E80" s="552" t="e">
        <f>IF(OR(#REF!="",J80=""),"",#REF!+7*J80)</f>
        <v>#REF!</v>
      </c>
      <c r="F80" s="149" t="e">
        <f t="shared" ca="1" si="108"/>
        <v>#REF!</v>
      </c>
      <c r="G80" s="120" t="s">
        <v>94</v>
      </c>
      <c r="H80" s="113" t="e">
        <f t="shared" si="109"/>
        <v>#REF!</v>
      </c>
      <c r="I80" s="113" t="e">
        <f t="shared" si="110"/>
        <v>#REF!</v>
      </c>
      <c r="J80" s="126">
        <v>146.9</v>
      </c>
      <c r="K80" s="126" t="s">
        <v>18</v>
      </c>
      <c r="L80" s="394" t="s">
        <v>81</v>
      </c>
      <c r="M80" s="85" t="s">
        <v>262</v>
      </c>
      <c r="N80" s="399">
        <v>0</v>
      </c>
      <c r="O80" s="130">
        <v>3</v>
      </c>
      <c r="P80" s="130" t="s">
        <v>263</v>
      </c>
      <c r="Q80" s="130">
        <v>25100050</v>
      </c>
      <c r="R80" s="130" t="s">
        <v>84</v>
      </c>
      <c r="S80" s="130" t="s">
        <v>97</v>
      </c>
      <c r="T80" s="123" t="s">
        <v>138</v>
      </c>
      <c r="U80" s="100" t="s">
        <v>99</v>
      </c>
      <c r="V80" s="100" t="s">
        <v>264</v>
      </c>
      <c r="W80" s="282">
        <v>25</v>
      </c>
      <c r="X80" s="126"/>
      <c r="Y80" s="126">
        <f t="shared" si="107"/>
        <v>25</v>
      </c>
      <c r="Z80" s="126">
        <v>25</v>
      </c>
      <c r="AA80" s="150">
        <v>114326.14</v>
      </c>
      <c r="AB80" s="153"/>
      <c r="AC80" s="151" t="str">
        <f t="shared" si="105"/>
        <v/>
      </c>
      <c r="AD80" s="152"/>
      <c r="AE80" s="152"/>
      <c r="AF80" s="101">
        <f t="shared" si="111"/>
        <v>0</v>
      </c>
      <c r="AG80" s="101">
        <f t="shared" si="112"/>
        <v>0</v>
      </c>
      <c r="AH80" s="101">
        <f t="shared" si="113"/>
        <v>0</v>
      </c>
      <c r="AI80" s="101">
        <f t="shared" si="114"/>
        <v>2858153.5</v>
      </c>
      <c r="AJ80" s="101">
        <f t="shared" si="115"/>
        <v>0</v>
      </c>
      <c r="AK80" s="101">
        <f t="shared" si="116"/>
        <v>2858153.5</v>
      </c>
      <c r="AL80" s="102" t="s">
        <v>9</v>
      </c>
      <c r="AM80" s="143"/>
      <c r="AN80" s="101">
        <f t="shared" si="106"/>
        <v>2858153.5</v>
      </c>
      <c r="AO80" s="134"/>
      <c r="AP80" s="113"/>
      <c r="AQ80" s="113"/>
      <c r="AR80" s="113"/>
      <c r="AS80" s="113"/>
      <c r="AT80" s="113"/>
      <c r="AU80" s="113"/>
      <c r="AV80" s="113"/>
    </row>
    <row r="81" spans="1:48" ht="12.75" x14ac:dyDescent="0.2">
      <c r="A81" s="102">
        <v>4000508399</v>
      </c>
      <c r="B81" s="133">
        <v>45675</v>
      </c>
      <c r="C81" s="100" t="s">
        <v>79</v>
      </c>
      <c r="D81" s="552">
        <v>46673</v>
      </c>
      <c r="E81" s="552" t="e">
        <f>IF(OR(#REF!="",J81=""),"",#REF!+7*J81)</f>
        <v>#REF!</v>
      </c>
      <c r="F81" s="149" t="e">
        <f t="shared" ca="1" si="108"/>
        <v>#REF!</v>
      </c>
      <c r="G81" s="120" t="s">
        <v>94</v>
      </c>
      <c r="H81" s="113" t="e">
        <f t="shared" si="109"/>
        <v>#REF!</v>
      </c>
      <c r="I81" s="113" t="e">
        <f t="shared" si="110"/>
        <v>#REF!</v>
      </c>
      <c r="J81" s="126">
        <v>142.6</v>
      </c>
      <c r="K81" s="126" t="s">
        <v>18</v>
      </c>
      <c r="L81" s="394" t="s">
        <v>81</v>
      </c>
      <c r="M81" s="85" t="s">
        <v>262</v>
      </c>
      <c r="N81" s="399">
        <v>0</v>
      </c>
      <c r="O81" s="130">
        <v>3</v>
      </c>
      <c r="P81" s="130" t="s">
        <v>263</v>
      </c>
      <c r="Q81" s="130">
        <v>25100050</v>
      </c>
      <c r="R81" s="130" t="s">
        <v>84</v>
      </c>
      <c r="S81" s="130" t="s">
        <v>97</v>
      </c>
      <c r="T81" s="123" t="s">
        <v>138</v>
      </c>
      <c r="U81" s="100" t="s">
        <v>99</v>
      </c>
      <c r="V81" s="100" t="s">
        <v>264</v>
      </c>
      <c r="W81" s="282">
        <v>25</v>
      </c>
      <c r="X81" s="126"/>
      <c r="Y81" s="126">
        <f t="shared" si="107"/>
        <v>25</v>
      </c>
      <c r="Z81" s="126">
        <v>25</v>
      </c>
      <c r="AA81" s="150">
        <v>114326.14</v>
      </c>
      <c r="AB81" s="153"/>
      <c r="AC81" s="151" t="str">
        <f t="shared" si="105"/>
        <v/>
      </c>
      <c r="AD81" s="152"/>
      <c r="AE81" s="152"/>
      <c r="AF81" s="101">
        <f t="shared" si="111"/>
        <v>0</v>
      </c>
      <c r="AG81" s="101">
        <f t="shared" si="112"/>
        <v>0</v>
      </c>
      <c r="AH81" s="101">
        <f t="shared" si="113"/>
        <v>0</v>
      </c>
      <c r="AI81" s="101">
        <f t="shared" si="114"/>
        <v>2858153.5</v>
      </c>
      <c r="AJ81" s="101">
        <f t="shared" si="115"/>
        <v>0</v>
      </c>
      <c r="AK81" s="101">
        <f t="shared" si="116"/>
        <v>2858153.5</v>
      </c>
      <c r="AL81" s="102" t="s">
        <v>9</v>
      </c>
      <c r="AM81" s="143"/>
      <c r="AN81" s="101">
        <f t="shared" si="106"/>
        <v>2858153.5</v>
      </c>
      <c r="AO81" s="134"/>
      <c r="AP81" s="113"/>
      <c r="AQ81" s="113"/>
      <c r="AR81" s="113"/>
      <c r="AS81" s="113"/>
      <c r="AT81" s="113"/>
      <c r="AU81" s="113"/>
      <c r="AV81" s="113"/>
    </row>
    <row r="82" spans="1:48" ht="12.75" x14ac:dyDescent="0.2">
      <c r="A82" s="102">
        <v>4000508399</v>
      </c>
      <c r="B82" s="133">
        <v>45675</v>
      </c>
      <c r="C82" s="100" t="s">
        <v>79</v>
      </c>
      <c r="D82" s="552">
        <v>46642</v>
      </c>
      <c r="E82" s="552" t="e">
        <f>IF(OR(#REF!="",J82=""),"",#REF!+7*J82)</f>
        <v>#REF!</v>
      </c>
      <c r="F82" s="149" t="e">
        <f t="shared" ca="1" si="108"/>
        <v>#REF!</v>
      </c>
      <c r="G82" s="120" t="s">
        <v>94</v>
      </c>
      <c r="H82" s="113" t="e">
        <f t="shared" si="109"/>
        <v>#REF!</v>
      </c>
      <c r="I82" s="113" t="e">
        <f t="shared" si="110"/>
        <v>#REF!</v>
      </c>
      <c r="J82" s="126">
        <v>138.19999999999999</v>
      </c>
      <c r="K82" s="126" t="s">
        <v>18</v>
      </c>
      <c r="L82" s="394" t="s">
        <v>81</v>
      </c>
      <c r="M82" s="85" t="s">
        <v>262</v>
      </c>
      <c r="N82" s="399">
        <v>0</v>
      </c>
      <c r="O82" s="130">
        <v>3</v>
      </c>
      <c r="P82" s="130" t="s">
        <v>263</v>
      </c>
      <c r="Q82" s="130">
        <v>25100050</v>
      </c>
      <c r="R82" s="130" t="s">
        <v>84</v>
      </c>
      <c r="S82" s="130" t="s">
        <v>97</v>
      </c>
      <c r="T82" s="123" t="s">
        <v>138</v>
      </c>
      <c r="U82" s="100" t="s">
        <v>99</v>
      </c>
      <c r="V82" s="100" t="s">
        <v>264</v>
      </c>
      <c r="W82" s="282">
        <v>25</v>
      </c>
      <c r="X82" s="126"/>
      <c r="Y82" s="126">
        <f t="shared" si="107"/>
        <v>25</v>
      </c>
      <c r="Z82" s="126">
        <v>25</v>
      </c>
      <c r="AA82" s="150">
        <v>114326.14</v>
      </c>
      <c r="AB82" s="153"/>
      <c r="AC82" s="151" t="str">
        <f t="shared" si="105"/>
        <v/>
      </c>
      <c r="AD82" s="152"/>
      <c r="AE82" s="152"/>
      <c r="AF82" s="101">
        <f t="shared" si="111"/>
        <v>0</v>
      </c>
      <c r="AG82" s="101">
        <f t="shared" si="112"/>
        <v>0</v>
      </c>
      <c r="AH82" s="101">
        <f t="shared" si="113"/>
        <v>0</v>
      </c>
      <c r="AI82" s="101">
        <f t="shared" si="114"/>
        <v>2858153.5</v>
      </c>
      <c r="AJ82" s="101">
        <f t="shared" si="115"/>
        <v>0</v>
      </c>
      <c r="AK82" s="101">
        <f t="shared" si="116"/>
        <v>2858153.5</v>
      </c>
      <c r="AL82" s="102" t="s">
        <v>9</v>
      </c>
      <c r="AM82" s="143"/>
      <c r="AN82" s="101">
        <f t="shared" si="106"/>
        <v>2858153.5</v>
      </c>
      <c r="AO82" s="134"/>
      <c r="AP82" s="113"/>
      <c r="AQ82" s="113"/>
      <c r="AR82" s="113"/>
      <c r="AS82" s="113"/>
      <c r="AT82" s="113"/>
      <c r="AU82" s="113"/>
      <c r="AV82" s="113"/>
    </row>
    <row r="83" spans="1:48" ht="12.75" x14ac:dyDescent="0.2">
      <c r="A83" s="102">
        <v>4000508399</v>
      </c>
      <c r="B83" s="133">
        <v>45675</v>
      </c>
      <c r="C83" s="100" t="s">
        <v>79</v>
      </c>
      <c r="D83" s="552">
        <v>46611</v>
      </c>
      <c r="E83" s="552" t="e">
        <f>IF(OR(#REF!="",J83=""),"",#REF!+7*J83)</f>
        <v>#REF!</v>
      </c>
      <c r="F83" s="149" t="e">
        <f t="shared" ca="1" si="108"/>
        <v>#REF!</v>
      </c>
      <c r="G83" s="120" t="s">
        <v>94</v>
      </c>
      <c r="H83" s="113" t="e">
        <f t="shared" si="109"/>
        <v>#REF!</v>
      </c>
      <c r="I83" s="113" t="e">
        <f t="shared" si="110"/>
        <v>#REF!</v>
      </c>
      <c r="J83" s="126">
        <v>133.80000000000001</v>
      </c>
      <c r="K83" s="126" t="s">
        <v>18</v>
      </c>
      <c r="L83" s="394" t="s">
        <v>81</v>
      </c>
      <c r="M83" s="85" t="s">
        <v>262</v>
      </c>
      <c r="N83" s="399">
        <v>0</v>
      </c>
      <c r="O83" s="130">
        <v>3</v>
      </c>
      <c r="P83" s="130" t="s">
        <v>263</v>
      </c>
      <c r="Q83" s="130">
        <v>25100050</v>
      </c>
      <c r="R83" s="130" t="s">
        <v>84</v>
      </c>
      <c r="S83" s="130" t="s">
        <v>97</v>
      </c>
      <c r="T83" s="123" t="s">
        <v>138</v>
      </c>
      <c r="U83" s="100" t="s">
        <v>99</v>
      </c>
      <c r="V83" s="100" t="s">
        <v>264</v>
      </c>
      <c r="W83" s="282">
        <v>25</v>
      </c>
      <c r="X83" s="126"/>
      <c r="Y83" s="126">
        <f t="shared" si="107"/>
        <v>25</v>
      </c>
      <c r="Z83" s="126">
        <v>25</v>
      </c>
      <c r="AA83" s="150">
        <v>114326.14</v>
      </c>
      <c r="AB83" s="153"/>
      <c r="AC83" s="151" t="str">
        <f t="shared" si="105"/>
        <v/>
      </c>
      <c r="AD83" s="152"/>
      <c r="AE83" s="152"/>
      <c r="AF83" s="101">
        <f t="shared" si="111"/>
        <v>0</v>
      </c>
      <c r="AG83" s="101">
        <f t="shared" si="112"/>
        <v>0</v>
      </c>
      <c r="AH83" s="101">
        <f t="shared" si="113"/>
        <v>0</v>
      </c>
      <c r="AI83" s="101">
        <f t="shared" si="114"/>
        <v>2858153.5</v>
      </c>
      <c r="AJ83" s="101">
        <f t="shared" si="115"/>
        <v>0</v>
      </c>
      <c r="AK83" s="101">
        <f t="shared" si="116"/>
        <v>2858153.5</v>
      </c>
      <c r="AL83" s="102" t="s">
        <v>9</v>
      </c>
      <c r="AM83" s="143"/>
      <c r="AN83" s="101">
        <f t="shared" si="106"/>
        <v>2858153.5</v>
      </c>
      <c r="AO83" s="134"/>
      <c r="AP83" s="113"/>
      <c r="AQ83" s="113"/>
      <c r="AR83" s="113"/>
      <c r="AS83" s="113"/>
      <c r="AT83" s="113"/>
      <c r="AU83" s="113"/>
      <c r="AV83" s="113"/>
    </row>
    <row r="84" spans="1:48" ht="12.75" x14ac:dyDescent="0.2">
      <c r="A84" s="102">
        <v>4000508399</v>
      </c>
      <c r="B84" s="133">
        <v>45675</v>
      </c>
      <c r="C84" s="100" t="s">
        <v>79</v>
      </c>
      <c r="D84" s="552">
        <v>46580</v>
      </c>
      <c r="E84" s="552" t="e">
        <f>IF(OR(#REF!="",J84=""),"",#REF!+7*J84)</f>
        <v>#REF!</v>
      </c>
      <c r="F84" s="149" t="e">
        <f t="shared" ca="1" si="108"/>
        <v>#REF!</v>
      </c>
      <c r="G84" s="120" t="s">
        <v>94</v>
      </c>
      <c r="H84" s="113" t="e">
        <f t="shared" si="109"/>
        <v>#REF!</v>
      </c>
      <c r="I84" s="113" t="e">
        <f t="shared" si="110"/>
        <v>#REF!</v>
      </c>
      <c r="J84" s="126">
        <v>129.4</v>
      </c>
      <c r="K84" s="126" t="s">
        <v>18</v>
      </c>
      <c r="L84" s="394" t="s">
        <v>81</v>
      </c>
      <c r="M84" s="85" t="s">
        <v>262</v>
      </c>
      <c r="N84" s="399">
        <v>0</v>
      </c>
      <c r="O84" s="130">
        <v>3</v>
      </c>
      <c r="P84" s="130" t="s">
        <v>263</v>
      </c>
      <c r="Q84" s="130">
        <v>25100050</v>
      </c>
      <c r="R84" s="130" t="s">
        <v>84</v>
      </c>
      <c r="S84" s="130" t="s">
        <v>97</v>
      </c>
      <c r="T84" s="123" t="s">
        <v>138</v>
      </c>
      <c r="U84" s="100" t="s">
        <v>99</v>
      </c>
      <c r="V84" s="100" t="s">
        <v>264</v>
      </c>
      <c r="W84" s="282">
        <v>25</v>
      </c>
      <c r="X84" s="126"/>
      <c r="Y84" s="126">
        <f t="shared" si="107"/>
        <v>25</v>
      </c>
      <c r="Z84" s="126">
        <v>25</v>
      </c>
      <c r="AA84" s="150">
        <v>114326.14</v>
      </c>
      <c r="AB84" s="153"/>
      <c r="AC84" s="151" t="str">
        <f t="shared" si="105"/>
        <v/>
      </c>
      <c r="AD84" s="152"/>
      <c r="AE84" s="152"/>
      <c r="AF84" s="101">
        <f t="shared" si="111"/>
        <v>0</v>
      </c>
      <c r="AG84" s="101">
        <f t="shared" si="112"/>
        <v>0</v>
      </c>
      <c r="AH84" s="101">
        <f t="shared" si="113"/>
        <v>0</v>
      </c>
      <c r="AI84" s="101">
        <f t="shared" si="114"/>
        <v>2858153.5</v>
      </c>
      <c r="AJ84" s="101">
        <f t="shared" si="115"/>
        <v>0</v>
      </c>
      <c r="AK84" s="101">
        <f t="shared" si="116"/>
        <v>2858153.5</v>
      </c>
      <c r="AL84" s="102" t="s">
        <v>9</v>
      </c>
      <c r="AM84" s="143"/>
      <c r="AN84" s="101">
        <f t="shared" si="106"/>
        <v>2858153.5</v>
      </c>
      <c r="AO84" s="134"/>
      <c r="AP84" s="113"/>
      <c r="AQ84" s="113"/>
      <c r="AR84" s="113"/>
      <c r="AS84" s="113"/>
      <c r="AT84" s="113"/>
      <c r="AU84" s="113"/>
      <c r="AV84" s="113"/>
    </row>
    <row r="85" spans="1:48" ht="12.75" x14ac:dyDescent="0.2">
      <c r="A85" s="102">
        <v>4000508399</v>
      </c>
      <c r="B85" s="133">
        <v>45675</v>
      </c>
      <c r="C85" s="100" t="s">
        <v>79</v>
      </c>
      <c r="D85" s="552">
        <v>46550</v>
      </c>
      <c r="E85" s="552" t="e">
        <f>IF(OR(#REF!="",J85=""),"",#REF!+7*J85)</f>
        <v>#REF!</v>
      </c>
      <c r="F85" s="149" t="e">
        <f t="shared" ca="1" si="108"/>
        <v>#REF!</v>
      </c>
      <c r="G85" s="120" t="s">
        <v>94</v>
      </c>
      <c r="H85" s="113" t="e">
        <f t="shared" si="109"/>
        <v>#REF!</v>
      </c>
      <c r="I85" s="113" t="e">
        <f t="shared" si="110"/>
        <v>#REF!</v>
      </c>
      <c r="J85" s="126">
        <v>125</v>
      </c>
      <c r="K85" s="126" t="s">
        <v>18</v>
      </c>
      <c r="L85" s="394" t="s">
        <v>81</v>
      </c>
      <c r="M85" s="85" t="s">
        <v>262</v>
      </c>
      <c r="N85" s="399">
        <v>0</v>
      </c>
      <c r="O85" s="130">
        <v>3</v>
      </c>
      <c r="P85" s="130" t="s">
        <v>263</v>
      </c>
      <c r="Q85" s="130">
        <v>25100050</v>
      </c>
      <c r="R85" s="130" t="s">
        <v>84</v>
      </c>
      <c r="S85" s="130" t="s">
        <v>97</v>
      </c>
      <c r="T85" s="123" t="s">
        <v>138</v>
      </c>
      <c r="U85" s="100" t="s">
        <v>99</v>
      </c>
      <c r="V85" s="100" t="s">
        <v>264</v>
      </c>
      <c r="W85" s="282">
        <v>25</v>
      </c>
      <c r="X85" s="126"/>
      <c r="Y85" s="126">
        <f t="shared" si="107"/>
        <v>25</v>
      </c>
      <c r="Z85" s="126">
        <v>25</v>
      </c>
      <c r="AA85" s="150">
        <v>114326.14</v>
      </c>
      <c r="AB85" s="153"/>
      <c r="AC85" s="151" t="str">
        <f t="shared" si="105"/>
        <v/>
      </c>
      <c r="AD85" s="152"/>
      <c r="AE85" s="152"/>
      <c r="AF85" s="101">
        <f t="shared" si="111"/>
        <v>0</v>
      </c>
      <c r="AG85" s="101">
        <f t="shared" si="112"/>
        <v>0</v>
      </c>
      <c r="AH85" s="101">
        <f t="shared" si="113"/>
        <v>0</v>
      </c>
      <c r="AI85" s="101">
        <f t="shared" si="114"/>
        <v>2858153.5</v>
      </c>
      <c r="AJ85" s="101">
        <f t="shared" si="115"/>
        <v>0</v>
      </c>
      <c r="AK85" s="101">
        <f t="shared" si="116"/>
        <v>2858153.5</v>
      </c>
      <c r="AL85" s="102" t="s">
        <v>9</v>
      </c>
      <c r="AM85" s="143"/>
      <c r="AN85" s="101">
        <f t="shared" si="106"/>
        <v>2858153.5</v>
      </c>
      <c r="AO85" s="134"/>
      <c r="AP85" s="113"/>
      <c r="AQ85" s="113"/>
      <c r="AR85" s="113"/>
      <c r="AS85" s="113"/>
      <c r="AT85" s="113"/>
      <c r="AU85" s="113"/>
      <c r="AV85" s="113"/>
    </row>
    <row r="86" spans="1:48" ht="12.75" x14ac:dyDescent="0.2">
      <c r="A86" s="102">
        <v>4000508399</v>
      </c>
      <c r="B86" s="133">
        <v>45675</v>
      </c>
      <c r="C86" s="100" t="s">
        <v>79</v>
      </c>
      <c r="D86" s="552">
        <v>46519</v>
      </c>
      <c r="E86" s="552" t="e">
        <f>IF(OR(#REF!="",J86=""),"",#REF!+7*J86)</f>
        <v>#REF!</v>
      </c>
      <c r="F86" s="149" t="e">
        <f t="shared" ca="1" si="108"/>
        <v>#REF!</v>
      </c>
      <c r="G86" s="120" t="s">
        <v>94</v>
      </c>
      <c r="H86" s="113" t="e">
        <f t="shared" si="109"/>
        <v>#REF!</v>
      </c>
      <c r="I86" s="113" t="e">
        <f t="shared" si="110"/>
        <v>#REF!</v>
      </c>
      <c r="J86" s="126">
        <v>120.7</v>
      </c>
      <c r="K86" s="126" t="s">
        <v>18</v>
      </c>
      <c r="L86" s="394" t="s">
        <v>81</v>
      </c>
      <c r="M86" s="85" t="s">
        <v>262</v>
      </c>
      <c r="N86" s="399">
        <v>0</v>
      </c>
      <c r="O86" s="130">
        <v>3</v>
      </c>
      <c r="P86" s="130" t="s">
        <v>263</v>
      </c>
      <c r="Q86" s="130">
        <v>25100050</v>
      </c>
      <c r="R86" s="130" t="s">
        <v>84</v>
      </c>
      <c r="S86" s="130" t="s">
        <v>97</v>
      </c>
      <c r="T86" s="123" t="s">
        <v>138</v>
      </c>
      <c r="U86" s="100" t="s">
        <v>99</v>
      </c>
      <c r="V86" s="100" t="s">
        <v>264</v>
      </c>
      <c r="W86" s="282">
        <v>25</v>
      </c>
      <c r="X86" s="126"/>
      <c r="Y86" s="126">
        <f t="shared" si="107"/>
        <v>25</v>
      </c>
      <c r="Z86" s="126">
        <v>25</v>
      </c>
      <c r="AA86" s="150">
        <v>114326.14</v>
      </c>
      <c r="AB86" s="153"/>
      <c r="AC86" s="151" t="str">
        <f t="shared" si="105"/>
        <v/>
      </c>
      <c r="AD86" s="152"/>
      <c r="AE86" s="152"/>
      <c r="AF86" s="101">
        <f t="shared" si="111"/>
        <v>0</v>
      </c>
      <c r="AG86" s="101">
        <f t="shared" si="112"/>
        <v>0</v>
      </c>
      <c r="AH86" s="101">
        <f t="shared" si="113"/>
        <v>0</v>
      </c>
      <c r="AI86" s="101">
        <f t="shared" si="114"/>
        <v>2858153.5</v>
      </c>
      <c r="AJ86" s="101">
        <f t="shared" si="115"/>
        <v>0</v>
      </c>
      <c r="AK86" s="101">
        <f t="shared" si="116"/>
        <v>2858153.5</v>
      </c>
      <c r="AL86" s="102" t="s">
        <v>9</v>
      </c>
      <c r="AM86" s="143"/>
      <c r="AN86" s="101">
        <f t="shared" si="106"/>
        <v>2858153.5</v>
      </c>
      <c r="AO86" s="134"/>
      <c r="AP86" s="113"/>
      <c r="AQ86" s="113"/>
      <c r="AR86" s="113"/>
      <c r="AS86" s="113"/>
      <c r="AT86" s="113"/>
      <c r="AU86" s="113"/>
      <c r="AV86" s="113"/>
    </row>
    <row r="87" spans="1:48" ht="12.75" x14ac:dyDescent="0.2">
      <c r="A87" s="102">
        <v>4000508399</v>
      </c>
      <c r="B87" s="133">
        <v>45675</v>
      </c>
      <c r="C87" s="100" t="s">
        <v>79</v>
      </c>
      <c r="D87" s="552">
        <v>46489</v>
      </c>
      <c r="E87" s="552" t="e">
        <f>IF(OR(#REF!="",J87=""),"",#REF!+7*J87)</f>
        <v>#REF!</v>
      </c>
      <c r="F87" s="149" t="e">
        <f t="shared" ca="1" si="108"/>
        <v>#REF!</v>
      </c>
      <c r="G87" s="120" t="s">
        <v>94</v>
      </c>
      <c r="H87" s="113" t="e">
        <f t="shared" si="109"/>
        <v>#REF!</v>
      </c>
      <c r="I87" s="113" t="e">
        <f t="shared" si="110"/>
        <v>#REF!</v>
      </c>
      <c r="J87" s="126">
        <v>116.3</v>
      </c>
      <c r="K87" s="126" t="s">
        <v>18</v>
      </c>
      <c r="L87" s="394" t="s">
        <v>81</v>
      </c>
      <c r="M87" s="85" t="s">
        <v>262</v>
      </c>
      <c r="N87" s="399">
        <v>0</v>
      </c>
      <c r="O87" s="130">
        <v>3</v>
      </c>
      <c r="P87" s="130" t="s">
        <v>263</v>
      </c>
      <c r="Q87" s="130">
        <v>25100050</v>
      </c>
      <c r="R87" s="130" t="s">
        <v>84</v>
      </c>
      <c r="S87" s="130" t="s">
        <v>97</v>
      </c>
      <c r="T87" s="123" t="s">
        <v>138</v>
      </c>
      <c r="U87" s="100" t="s">
        <v>99</v>
      </c>
      <c r="V87" s="100" t="s">
        <v>264</v>
      </c>
      <c r="W87" s="282">
        <v>25</v>
      </c>
      <c r="X87" s="126"/>
      <c r="Y87" s="126">
        <f t="shared" si="107"/>
        <v>25</v>
      </c>
      <c r="Z87" s="126">
        <v>25</v>
      </c>
      <c r="AA87" s="150">
        <v>114326.14</v>
      </c>
      <c r="AB87" s="153"/>
      <c r="AC87" s="151" t="str">
        <f t="shared" si="105"/>
        <v/>
      </c>
      <c r="AD87" s="152"/>
      <c r="AE87" s="164"/>
      <c r="AF87" s="101">
        <f t="shared" si="111"/>
        <v>0</v>
      </c>
      <c r="AG87" s="101">
        <f t="shared" si="112"/>
        <v>0</v>
      </c>
      <c r="AH87" s="101">
        <f t="shared" si="113"/>
        <v>0</v>
      </c>
      <c r="AI87" s="101">
        <f t="shared" si="114"/>
        <v>2858153.5</v>
      </c>
      <c r="AJ87" s="101">
        <f t="shared" si="115"/>
        <v>0</v>
      </c>
      <c r="AK87" s="101">
        <f t="shared" si="116"/>
        <v>2858153.5</v>
      </c>
      <c r="AL87" s="102" t="s">
        <v>9</v>
      </c>
      <c r="AM87" s="143"/>
      <c r="AN87" s="101">
        <f t="shared" si="106"/>
        <v>2858153.5</v>
      </c>
      <c r="AO87" s="134"/>
      <c r="AP87" s="113"/>
      <c r="AQ87" s="113"/>
      <c r="AR87" s="113"/>
      <c r="AS87" s="113"/>
      <c r="AT87" s="113"/>
      <c r="AU87" s="113"/>
      <c r="AV87" s="113"/>
    </row>
    <row r="88" spans="1:48" ht="12.75" x14ac:dyDescent="0.2">
      <c r="A88" s="102">
        <v>4000508399</v>
      </c>
      <c r="B88" s="133">
        <v>45675</v>
      </c>
      <c r="C88" s="100" t="s">
        <v>79</v>
      </c>
      <c r="D88" s="552">
        <v>46458</v>
      </c>
      <c r="E88" s="552" t="e">
        <f>IF(OR(#REF!="",J88=""),"",#REF!+7*J88)</f>
        <v>#REF!</v>
      </c>
      <c r="F88" s="149" t="e">
        <f t="shared" ca="1" si="108"/>
        <v>#REF!</v>
      </c>
      <c r="G88" s="120" t="s">
        <v>94</v>
      </c>
      <c r="H88" s="113" t="e">
        <f t="shared" si="109"/>
        <v>#REF!</v>
      </c>
      <c r="I88" s="113" t="e">
        <f t="shared" si="110"/>
        <v>#REF!</v>
      </c>
      <c r="J88" s="126">
        <v>111.9</v>
      </c>
      <c r="K88" s="126" t="s">
        <v>18</v>
      </c>
      <c r="L88" s="394" t="s">
        <v>81</v>
      </c>
      <c r="M88" s="85" t="s">
        <v>262</v>
      </c>
      <c r="N88" s="399">
        <v>0</v>
      </c>
      <c r="O88" s="130">
        <v>3</v>
      </c>
      <c r="P88" s="130" t="s">
        <v>263</v>
      </c>
      <c r="Q88" s="130">
        <v>25100050</v>
      </c>
      <c r="R88" s="130" t="s">
        <v>84</v>
      </c>
      <c r="S88" s="130" t="s">
        <v>97</v>
      </c>
      <c r="T88" s="123" t="s">
        <v>138</v>
      </c>
      <c r="U88" s="100" t="s">
        <v>99</v>
      </c>
      <c r="V88" s="100" t="s">
        <v>264</v>
      </c>
      <c r="W88" s="282">
        <v>25</v>
      </c>
      <c r="X88" s="126"/>
      <c r="Y88" s="126">
        <f t="shared" si="107"/>
        <v>25</v>
      </c>
      <c r="Z88" s="126">
        <v>25</v>
      </c>
      <c r="AA88" s="150">
        <v>114326.14</v>
      </c>
      <c r="AB88" s="153"/>
      <c r="AC88" s="151" t="str">
        <f t="shared" si="105"/>
        <v/>
      </c>
      <c r="AD88" s="152"/>
      <c r="AE88" s="164"/>
      <c r="AF88" s="101">
        <f t="shared" si="111"/>
        <v>0</v>
      </c>
      <c r="AG88" s="101">
        <f t="shared" si="112"/>
        <v>0</v>
      </c>
      <c r="AH88" s="101">
        <f t="shared" si="113"/>
        <v>0</v>
      </c>
      <c r="AI88" s="101">
        <f t="shared" si="114"/>
        <v>2858153.5</v>
      </c>
      <c r="AJ88" s="101">
        <f t="shared" si="115"/>
        <v>0</v>
      </c>
      <c r="AK88" s="101">
        <f t="shared" si="116"/>
        <v>2858153.5</v>
      </c>
      <c r="AL88" s="102" t="s">
        <v>9</v>
      </c>
      <c r="AM88" s="143"/>
      <c r="AN88" s="101">
        <f t="shared" si="106"/>
        <v>2858153.5</v>
      </c>
      <c r="AO88" s="134"/>
      <c r="AP88" s="113"/>
      <c r="AQ88" s="113"/>
      <c r="AR88" s="113"/>
      <c r="AS88" s="113"/>
      <c r="AT88" s="113"/>
      <c r="AU88" s="113"/>
      <c r="AV88" s="113"/>
    </row>
    <row r="89" spans="1:48" ht="12.75" x14ac:dyDescent="0.2">
      <c r="A89" s="102">
        <v>4000508399</v>
      </c>
      <c r="B89" s="133">
        <v>45675</v>
      </c>
      <c r="C89" s="100" t="s">
        <v>79</v>
      </c>
      <c r="D89" s="552">
        <v>46399</v>
      </c>
      <c r="E89" s="552" t="e">
        <f>IF(OR(#REF!="",J89=""),"",#REF!+7*J89)</f>
        <v>#REF!</v>
      </c>
      <c r="F89" s="149" t="e">
        <f t="shared" ca="1" si="108"/>
        <v>#REF!</v>
      </c>
      <c r="G89" s="120" t="s">
        <v>94</v>
      </c>
      <c r="H89" s="113" t="e">
        <f t="shared" si="109"/>
        <v>#REF!</v>
      </c>
      <c r="I89" s="113" t="e">
        <f t="shared" si="110"/>
        <v>#REF!</v>
      </c>
      <c r="J89" s="126">
        <v>103.5</v>
      </c>
      <c r="K89" s="126" t="s">
        <v>18</v>
      </c>
      <c r="L89" s="394" t="s">
        <v>81</v>
      </c>
      <c r="M89" s="85" t="s">
        <v>262</v>
      </c>
      <c r="N89" s="399">
        <v>0</v>
      </c>
      <c r="O89" s="130">
        <v>3</v>
      </c>
      <c r="P89" s="130" t="s">
        <v>263</v>
      </c>
      <c r="Q89" s="130">
        <v>25100050</v>
      </c>
      <c r="R89" s="130" t="s">
        <v>84</v>
      </c>
      <c r="S89" s="130" t="s">
        <v>97</v>
      </c>
      <c r="T89" s="123" t="s">
        <v>138</v>
      </c>
      <c r="U89" s="100" t="s">
        <v>99</v>
      </c>
      <c r="V89" s="100" t="s">
        <v>264</v>
      </c>
      <c r="W89" s="282">
        <v>25</v>
      </c>
      <c r="X89" s="126"/>
      <c r="Y89" s="126">
        <f t="shared" si="107"/>
        <v>25</v>
      </c>
      <c r="Z89" s="126">
        <v>25</v>
      </c>
      <c r="AA89" s="150">
        <v>114326.14</v>
      </c>
      <c r="AB89" s="153"/>
      <c r="AC89" s="151" t="str">
        <f t="shared" ref="AC89:AC102" si="117">IF(AD89="","",TEXT(AD89,"mmmm-yy"))</f>
        <v/>
      </c>
      <c r="AD89" s="152"/>
      <c r="AE89" s="164"/>
      <c r="AF89" s="101">
        <f t="shared" si="111"/>
        <v>0</v>
      </c>
      <c r="AG89" s="101">
        <f t="shared" si="112"/>
        <v>0</v>
      </c>
      <c r="AH89" s="101">
        <f t="shared" si="113"/>
        <v>0</v>
      </c>
      <c r="AI89" s="101">
        <f t="shared" si="114"/>
        <v>2858153.5</v>
      </c>
      <c r="AJ89" s="101">
        <f t="shared" si="115"/>
        <v>0</v>
      </c>
      <c r="AK89" s="101">
        <f t="shared" si="116"/>
        <v>2858153.5</v>
      </c>
      <c r="AL89" s="102" t="s">
        <v>9</v>
      </c>
      <c r="AM89" s="143"/>
      <c r="AN89" s="101">
        <f t="shared" si="106"/>
        <v>2858153.5</v>
      </c>
      <c r="AO89" s="134"/>
      <c r="AP89" s="113"/>
      <c r="AQ89" s="113"/>
      <c r="AR89" s="113"/>
      <c r="AS89" s="113"/>
      <c r="AT89" s="113"/>
      <c r="AU89" s="113"/>
      <c r="AV89" s="113"/>
    </row>
    <row r="90" spans="1:48" ht="12.75" x14ac:dyDescent="0.2">
      <c r="A90" s="102">
        <v>4000508399</v>
      </c>
      <c r="B90" s="133">
        <v>45675</v>
      </c>
      <c r="C90" s="100" t="s">
        <v>79</v>
      </c>
      <c r="D90" s="552">
        <v>46368</v>
      </c>
      <c r="E90" s="552" t="e">
        <f>IF(OR(#REF!="",J90=""),"",#REF!+7*J90)</f>
        <v>#REF!</v>
      </c>
      <c r="F90" s="149" t="e">
        <f t="shared" ca="1" si="108"/>
        <v>#REF!</v>
      </c>
      <c r="G90" s="120" t="s">
        <v>94</v>
      </c>
      <c r="H90" s="113" t="e">
        <f t="shared" si="109"/>
        <v>#REF!</v>
      </c>
      <c r="I90" s="113" t="e">
        <f t="shared" si="110"/>
        <v>#REF!</v>
      </c>
      <c r="J90" s="126">
        <v>99.1</v>
      </c>
      <c r="K90" s="126" t="s">
        <v>18</v>
      </c>
      <c r="L90" s="394" t="s">
        <v>81</v>
      </c>
      <c r="M90" s="85" t="s">
        <v>262</v>
      </c>
      <c r="N90" s="399">
        <v>0</v>
      </c>
      <c r="O90" s="130">
        <v>3</v>
      </c>
      <c r="P90" s="130" t="s">
        <v>263</v>
      </c>
      <c r="Q90" s="130">
        <v>25100050</v>
      </c>
      <c r="R90" s="130" t="s">
        <v>84</v>
      </c>
      <c r="S90" s="130" t="s">
        <v>97</v>
      </c>
      <c r="T90" s="123" t="s">
        <v>138</v>
      </c>
      <c r="U90" s="100" t="s">
        <v>99</v>
      </c>
      <c r="V90" s="100" t="s">
        <v>264</v>
      </c>
      <c r="W90" s="282">
        <v>25</v>
      </c>
      <c r="X90" s="126"/>
      <c r="Y90" s="126">
        <f t="shared" si="107"/>
        <v>25</v>
      </c>
      <c r="Z90" s="126">
        <v>25</v>
      </c>
      <c r="AA90" s="150">
        <v>114326.14</v>
      </c>
      <c r="AB90" s="153"/>
      <c r="AC90" s="151" t="str">
        <f t="shared" si="117"/>
        <v/>
      </c>
      <c r="AD90" s="152"/>
      <c r="AE90" s="164"/>
      <c r="AF90" s="101">
        <f t="shared" si="111"/>
        <v>0</v>
      </c>
      <c r="AG90" s="101">
        <f t="shared" si="112"/>
        <v>0</v>
      </c>
      <c r="AH90" s="101">
        <f t="shared" si="113"/>
        <v>0</v>
      </c>
      <c r="AI90" s="101">
        <f t="shared" si="114"/>
        <v>2858153.5</v>
      </c>
      <c r="AJ90" s="101">
        <f t="shared" si="115"/>
        <v>0</v>
      </c>
      <c r="AK90" s="101">
        <f t="shared" si="116"/>
        <v>2858153.5</v>
      </c>
      <c r="AL90" s="102" t="s">
        <v>9</v>
      </c>
      <c r="AM90" s="143"/>
      <c r="AN90" s="101">
        <f t="shared" si="106"/>
        <v>2858153.5</v>
      </c>
      <c r="AO90" s="134"/>
      <c r="AP90" s="113"/>
      <c r="AQ90" s="113"/>
      <c r="AR90" s="113"/>
      <c r="AS90" s="113"/>
      <c r="AT90" s="113"/>
      <c r="AU90" s="113"/>
      <c r="AV90" s="113"/>
    </row>
    <row r="91" spans="1:48" ht="12.75" x14ac:dyDescent="0.2">
      <c r="A91" s="102">
        <v>4000508399</v>
      </c>
      <c r="B91" s="133">
        <v>45675</v>
      </c>
      <c r="C91" s="100" t="s">
        <v>79</v>
      </c>
      <c r="D91" s="552">
        <v>46338</v>
      </c>
      <c r="E91" s="552" t="e">
        <f>IF(OR(#REF!="",J91=""),"",#REF!+7*J91)</f>
        <v>#REF!</v>
      </c>
      <c r="F91" s="149" t="e">
        <f t="shared" ca="1" si="108"/>
        <v>#REF!</v>
      </c>
      <c r="G91" s="120" t="s">
        <v>94</v>
      </c>
      <c r="H91" s="113" t="e">
        <f t="shared" si="109"/>
        <v>#REF!</v>
      </c>
      <c r="I91" s="113" t="e">
        <f t="shared" si="110"/>
        <v>#REF!</v>
      </c>
      <c r="J91" s="126">
        <v>94.8</v>
      </c>
      <c r="K91" s="126" t="s">
        <v>18</v>
      </c>
      <c r="L91" s="394" t="s">
        <v>81</v>
      </c>
      <c r="M91" s="85" t="s">
        <v>262</v>
      </c>
      <c r="N91" s="399">
        <v>0</v>
      </c>
      <c r="O91" s="130">
        <v>3</v>
      </c>
      <c r="P91" s="130" t="s">
        <v>263</v>
      </c>
      <c r="Q91" s="130">
        <v>25100050</v>
      </c>
      <c r="R91" s="130" t="s">
        <v>84</v>
      </c>
      <c r="S91" s="130" t="s">
        <v>97</v>
      </c>
      <c r="T91" s="123" t="s">
        <v>138</v>
      </c>
      <c r="U91" s="100" t="s">
        <v>99</v>
      </c>
      <c r="V91" s="100" t="s">
        <v>264</v>
      </c>
      <c r="W91" s="282">
        <v>25</v>
      </c>
      <c r="X91" s="126"/>
      <c r="Y91" s="126">
        <f t="shared" si="107"/>
        <v>25</v>
      </c>
      <c r="Z91" s="126">
        <v>25</v>
      </c>
      <c r="AA91" s="150">
        <v>114326.14</v>
      </c>
      <c r="AB91" s="153"/>
      <c r="AC91" s="151" t="str">
        <f t="shared" si="117"/>
        <v/>
      </c>
      <c r="AD91" s="152"/>
      <c r="AE91" s="164"/>
      <c r="AF91" s="101">
        <f t="shared" si="111"/>
        <v>0</v>
      </c>
      <c r="AG91" s="101">
        <f t="shared" si="112"/>
        <v>0</v>
      </c>
      <c r="AH91" s="101">
        <f t="shared" si="113"/>
        <v>0</v>
      </c>
      <c r="AI91" s="101">
        <f t="shared" si="114"/>
        <v>2858153.5</v>
      </c>
      <c r="AJ91" s="101">
        <f t="shared" si="115"/>
        <v>0</v>
      </c>
      <c r="AK91" s="101">
        <f t="shared" si="116"/>
        <v>2858153.5</v>
      </c>
      <c r="AL91" s="102" t="s">
        <v>9</v>
      </c>
      <c r="AM91" s="143"/>
      <c r="AN91" s="101">
        <f t="shared" si="106"/>
        <v>2858153.5</v>
      </c>
      <c r="AO91" s="134"/>
      <c r="AP91" s="113"/>
      <c r="AQ91" s="113"/>
      <c r="AR91" s="113"/>
      <c r="AS91" s="113"/>
      <c r="AT91" s="113"/>
      <c r="AU91" s="113"/>
      <c r="AV91" s="113"/>
    </row>
    <row r="92" spans="1:48" ht="12.75" x14ac:dyDescent="0.2">
      <c r="A92" s="102">
        <v>4000508399</v>
      </c>
      <c r="B92" s="133">
        <v>45675</v>
      </c>
      <c r="C92" s="100" t="s">
        <v>79</v>
      </c>
      <c r="D92" s="552">
        <v>46307</v>
      </c>
      <c r="E92" s="552" t="e">
        <f>IF(OR(#REF!="",J92=""),"",#REF!+7*J92)</f>
        <v>#REF!</v>
      </c>
      <c r="F92" s="149" t="e">
        <f t="shared" ca="1" si="108"/>
        <v>#REF!</v>
      </c>
      <c r="G92" s="120" t="s">
        <v>94</v>
      </c>
      <c r="H92" s="113" t="e">
        <f t="shared" si="109"/>
        <v>#REF!</v>
      </c>
      <c r="I92" s="113" t="e">
        <f t="shared" si="110"/>
        <v>#REF!</v>
      </c>
      <c r="J92" s="126">
        <v>90.4</v>
      </c>
      <c r="K92" s="126" t="s">
        <v>18</v>
      </c>
      <c r="L92" s="394" t="s">
        <v>81</v>
      </c>
      <c r="M92" s="85" t="s">
        <v>262</v>
      </c>
      <c r="N92" s="399">
        <v>0</v>
      </c>
      <c r="O92" s="130">
        <v>3</v>
      </c>
      <c r="P92" s="130" t="s">
        <v>263</v>
      </c>
      <c r="Q92" s="130">
        <v>25100050</v>
      </c>
      <c r="R92" s="130" t="s">
        <v>84</v>
      </c>
      <c r="S92" s="130" t="s">
        <v>97</v>
      </c>
      <c r="T92" s="123" t="s">
        <v>138</v>
      </c>
      <c r="U92" s="100" t="s">
        <v>99</v>
      </c>
      <c r="V92" s="100" t="s">
        <v>264</v>
      </c>
      <c r="W92" s="282">
        <v>25</v>
      </c>
      <c r="X92" s="126"/>
      <c r="Y92" s="126">
        <f t="shared" si="107"/>
        <v>25</v>
      </c>
      <c r="Z92" s="126">
        <v>25</v>
      </c>
      <c r="AA92" s="150">
        <v>114326.14</v>
      </c>
      <c r="AB92" s="153"/>
      <c r="AC92" s="151" t="str">
        <f t="shared" si="117"/>
        <v/>
      </c>
      <c r="AD92" s="152"/>
      <c r="AE92" s="164"/>
      <c r="AF92" s="101">
        <f t="shared" si="111"/>
        <v>0</v>
      </c>
      <c r="AG92" s="101">
        <f t="shared" si="112"/>
        <v>0</v>
      </c>
      <c r="AH92" s="101">
        <f t="shared" si="113"/>
        <v>0</v>
      </c>
      <c r="AI92" s="101">
        <f t="shared" si="114"/>
        <v>2858153.5</v>
      </c>
      <c r="AJ92" s="101">
        <f t="shared" si="115"/>
        <v>0</v>
      </c>
      <c r="AK92" s="101">
        <f t="shared" si="116"/>
        <v>2858153.5</v>
      </c>
      <c r="AL92" s="102" t="s">
        <v>9</v>
      </c>
      <c r="AM92" s="143"/>
      <c r="AN92" s="101">
        <f t="shared" si="106"/>
        <v>2858153.5</v>
      </c>
      <c r="AO92" s="134"/>
      <c r="AP92" s="113"/>
      <c r="AQ92" s="113"/>
      <c r="AR92" s="113"/>
      <c r="AS92" s="113"/>
      <c r="AT92" s="113"/>
      <c r="AU92" s="113"/>
      <c r="AV92" s="113"/>
    </row>
    <row r="93" spans="1:48" ht="12.75" x14ac:dyDescent="0.2">
      <c r="A93" s="102">
        <v>4000508399</v>
      </c>
      <c r="B93" s="133">
        <v>45675</v>
      </c>
      <c r="C93" s="100" t="s">
        <v>79</v>
      </c>
      <c r="D93" s="552">
        <v>46277</v>
      </c>
      <c r="E93" s="552" t="e">
        <f>IF(OR(#REF!="",J93=""),"",#REF!+7*J93)</f>
        <v>#REF!</v>
      </c>
      <c r="F93" s="149" t="e">
        <f t="shared" ca="1" si="108"/>
        <v>#REF!</v>
      </c>
      <c r="G93" s="120" t="s">
        <v>94</v>
      </c>
      <c r="H93" s="113" t="e">
        <f t="shared" si="109"/>
        <v>#REF!</v>
      </c>
      <c r="I93" s="113" t="e">
        <f t="shared" si="110"/>
        <v>#REF!</v>
      </c>
      <c r="J93" s="126">
        <v>86</v>
      </c>
      <c r="K93" s="126" t="s">
        <v>18</v>
      </c>
      <c r="L93" s="394" t="s">
        <v>81</v>
      </c>
      <c r="M93" s="85" t="s">
        <v>262</v>
      </c>
      <c r="N93" s="399">
        <v>0</v>
      </c>
      <c r="O93" s="130">
        <v>3</v>
      </c>
      <c r="P93" s="130" t="s">
        <v>263</v>
      </c>
      <c r="Q93" s="130">
        <v>25100050</v>
      </c>
      <c r="R93" s="130" t="s">
        <v>84</v>
      </c>
      <c r="S93" s="130" t="s">
        <v>97</v>
      </c>
      <c r="T93" s="123" t="s">
        <v>138</v>
      </c>
      <c r="U93" s="100" t="s">
        <v>99</v>
      </c>
      <c r="V93" s="100" t="s">
        <v>264</v>
      </c>
      <c r="W93" s="282">
        <v>25</v>
      </c>
      <c r="X93" s="126"/>
      <c r="Y93" s="126">
        <f t="shared" si="107"/>
        <v>25</v>
      </c>
      <c r="Z93" s="126">
        <v>25</v>
      </c>
      <c r="AA93" s="150">
        <v>114326.14</v>
      </c>
      <c r="AB93" s="153"/>
      <c r="AC93" s="151" t="str">
        <f t="shared" si="117"/>
        <v/>
      </c>
      <c r="AD93" s="152"/>
      <c r="AE93" s="164"/>
      <c r="AF93" s="101">
        <f t="shared" si="111"/>
        <v>0</v>
      </c>
      <c r="AG93" s="101">
        <f t="shared" si="112"/>
        <v>0</v>
      </c>
      <c r="AH93" s="101">
        <f t="shared" si="113"/>
        <v>0</v>
      </c>
      <c r="AI93" s="101">
        <f t="shared" si="114"/>
        <v>2858153.5</v>
      </c>
      <c r="AJ93" s="101">
        <f t="shared" si="115"/>
        <v>0</v>
      </c>
      <c r="AK93" s="101">
        <f t="shared" si="116"/>
        <v>2858153.5</v>
      </c>
      <c r="AL93" s="102" t="s">
        <v>9</v>
      </c>
      <c r="AM93" s="143"/>
      <c r="AN93" s="101">
        <f t="shared" si="106"/>
        <v>2858153.5</v>
      </c>
      <c r="AO93" s="134"/>
      <c r="AP93" s="113"/>
      <c r="AQ93" s="113"/>
      <c r="AR93" s="113"/>
      <c r="AS93" s="113"/>
      <c r="AT93" s="113"/>
      <c r="AU93" s="113"/>
      <c r="AV93" s="113"/>
    </row>
    <row r="94" spans="1:48" ht="12.75" x14ac:dyDescent="0.2">
      <c r="A94" s="102">
        <v>4000508399</v>
      </c>
      <c r="B94" s="133">
        <v>45675</v>
      </c>
      <c r="C94" s="100" t="s">
        <v>79</v>
      </c>
      <c r="D94" s="552">
        <v>46246</v>
      </c>
      <c r="E94" s="552" t="e">
        <f>IF(OR(#REF!="",J94=""),"",#REF!+7*J94)</f>
        <v>#REF!</v>
      </c>
      <c r="F94" s="149" t="e">
        <f t="shared" ca="1" si="108"/>
        <v>#REF!</v>
      </c>
      <c r="G94" s="120" t="s">
        <v>94</v>
      </c>
      <c r="H94" s="113" t="e">
        <f t="shared" si="109"/>
        <v>#REF!</v>
      </c>
      <c r="I94" s="113" t="e">
        <f t="shared" si="110"/>
        <v>#REF!</v>
      </c>
      <c r="J94" s="126">
        <v>81.7</v>
      </c>
      <c r="K94" s="126" t="s">
        <v>18</v>
      </c>
      <c r="L94" s="394" t="s">
        <v>81</v>
      </c>
      <c r="M94" s="85" t="s">
        <v>262</v>
      </c>
      <c r="N94" s="399">
        <v>0</v>
      </c>
      <c r="O94" s="130">
        <v>3</v>
      </c>
      <c r="P94" s="130" t="s">
        <v>263</v>
      </c>
      <c r="Q94" s="130">
        <v>25100050</v>
      </c>
      <c r="R94" s="130" t="s">
        <v>84</v>
      </c>
      <c r="S94" s="130" t="s">
        <v>97</v>
      </c>
      <c r="T94" s="123" t="s">
        <v>138</v>
      </c>
      <c r="U94" s="100" t="s">
        <v>99</v>
      </c>
      <c r="V94" s="100" t="s">
        <v>264</v>
      </c>
      <c r="W94" s="282">
        <v>25</v>
      </c>
      <c r="X94" s="126"/>
      <c r="Y94" s="126">
        <f t="shared" si="107"/>
        <v>25</v>
      </c>
      <c r="Z94" s="126">
        <v>25</v>
      </c>
      <c r="AA94" s="150">
        <v>114326.14</v>
      </c>
      <c r="AB94" s="153"/>
      <c r="AC94" s="151" t="str">
        <f t="shared" si="117"/>
        <v/>
      </c>
      <c r="AD94" s="152"/>
      <c r="AE94" s="164"/>
      <c r="AF94" s="101">
        <f t="shared" si="111"/>
        <v>0</v>
      </c>
      <c r="AG94" s="101">
        <f t="shared" si="112"/>
        <v>0</v>
      </c>
      <c r="AH94" s="101">
        <f t="shared" si="113"/>
        <v>0</v>
      </c>
      <c r="AI94" s="101">
        <f t="shared" si="114"/>
        <v>2858153.5</v>
      </c>
      <c r="AJ94" s="101">
        <f t="shared" si="115"/>
        <v>0</v>
      </c>
      <c r="AK94" s="101">
        <f t="shared" si="116"/>
        <v>2858153.5</v>
      </c>
      <c r="AL94" s="102" t="s">
        <v>9</v>
      </c>
      <c r="AM94" s="143"/>
      <c r="AN94" s="101">
        <f t="shared" si="106"/>
        <v>2858153.5</v>
      </c>
      <c r="AO94" s="134"/>
      <c r="AP94" s="113"/>
      <c r="AQ94" s="113"/>
      <c r="AR94" s="113"/>
      <c r="AS94" s="113"/>
      <c r="AT94" s="113"/>
      <c r="AU94" s="113"/>
      <c r="AV94" s="113"/>
    </row>
    <row r="95" spans="1:48" ht="12.75" x14ac:dyDescent="0.2">
      <c r="A95" s="102">
        <v>4000508399</v>
      </c>
      <c r="B95" s="133">
        <v>45675</v>
      </c>
      <c r="C95" s="100" t="s">
        <v>79</v>
      </c>
      <c r="D95" s="552">
        <v>46215</v>
      </c>
      <c r="E95" s="552" t="e">
        <f>IF(OR(#REF!="",J95=""),"",#REF!+7*J95)</f>
        <v>#REF!</v>
      </c>
      <c r="F95" s="149" t="e">
        <f t="shared" ca="1" si="108"/>
        <v>#REF!</v>
      </c>
      <c r="G95" s="120" t="s">
        <v>94</v>
      </c>
      <c r="H95" s="113" t="e">
        <f t="shared" si="109"/>
        <v>#REF!</v>
      </c>
      <c r="I95" s="113" t="e">
        <f t="shared" si="110"/>
        <v>#REF!</v>
      </c>
      <c r="J95" s="126">
        <v>77.2</v>
      </c>
      <c r="K95" s="126" t="s">
        <v>18</v>
      </c>
      <c r="L95" s="394" t="s">
        <v>81</v>
      </c>
      <c r="M95" s="85" t="s">
        <v>262</v>
      </c>
      <c r="N95" s="399">
        <v>0</v>
      </c>
      <c r="O95" s="130">
        <v>3</v>
      </c>
      <c r="P95" s="130" t="s">
        <v>263</v>
      </c>
      <c r="Q95" s="130">
        <v>25100050</v>
      </c>
      <c r="R95" s="130" t="s">
        <v>84</v>
      </c>
      <c r="S95" s="130" t="s">
        <v>97</v>
      </c>
      <c r="T95" s="123" t="s">
        <v>138</v>
      </c>
      <c r="U95" s="100" t="s">
        <v>99</v>
      </c>
      <c r="V95" s="100" t="s">
        <v>264</v>
      </c>
      <c r="W95" s="282">
        <v>25</v>
      </c>
      <c r="X95" s="126"/>
      <c r="Y95" s="126">
        <f t="shared" si="107"/>
        <v>25</v>
      </c>
      <c r="Z95" s="126">
        <v>25</v>
      </c>
      <c r="AA95" s="150">
        <v>114326.14</v>
      </c>
      <c r="AB95" s="153"/>
      <c r="AC95" s="151" t="str">
        <f t="shared" si="117"/>
        <v/>
      </c>
      <c r="AD95" s="152"/>
      <c r="AE95" s="164"/>
      <c r="AF95" s="101">
        <f t="shared" si="111"/>
        <v>0</v>
      </c>
      <c r="AG95" s="101">
        <f t="shared" si="112"/>
        <v>0</v>
      </c>
      <c r="AH95" s="101">
        <f t="shared" si="113"/>
        <v>0</v>
      </c>
      <c r="AI95" s="101">
        <f t="shared" si="114"/>
        <v>2858153.5</v>
      </c>
      <c r="AJ95" s="101">
        <f t="shared" si="115"/>
        <v>0</v>
      </c>
      <c r="AK95" s="101">
        <f t="shared" si="116"/>
        <v>2858153.5</v>
      </c>
      <c r="AL95" s="102" t="s">
        <v>9</v>
      </c>
      <c r="AM95" s="143"/>
      <c r="AN95" s="101">
        <f t="shared" si="106"/>
        <v>2858153.5</v>
      </c>
      <c r="AO95" s="134"/>
      <c r="AP95" s="113"/>
      <c r="AQ95" s="113"/>
      <c r="AR95" s="113"/>
      <c r="AS95" s="113"/>
      <c r="AT95" s="113"/>
      <c r="AU95" s="113"/>
      <c r="AV95" s="113"/>
    </row>
    <row r="96" spans="1:48" ht="12.75" x14ac:dyDescent="0.2">
      <c r="A96" s="102">
        <v>4000508399</v>
      </c>
      <c r="B96" s="133">
        <v>45675</v>
      </c>
      <c r="C96" s="100" t="s">
        <v>79</v>
      </c>
      <c r="D96" s="552">
        <v>46185</v>
      </c>
      <c r="E96" s="552" t="e">
        <f>IF(OR(#REF!="",J96=""),"",#REF!+7*J96)</f>
        <v>#REF!</v>
      </c>
      <c r="F96" s="149" t="e">
        <f t="shared" ca="1" si="108"/>
        <v>#REF!</v>
      </c>
      <c r="G96" s="120" t="s">
        <v>94</v>
      </c>
      <c r="H96" s="113" t="e">
        <f t="shared" si="109"/>
        <v>#REF!</v>
      </c>
      <c r="I96" s="113" t="e">
        <f t="shared" si="110"/>
        <v>#REF!</v>
      </c>
      <c r="J96" s="126">
        <v>72.900000000000006</v>
      </c>
      <c r="K96" s="126" t="s">
        <v>18</v>
      </c>
      <c r="L96" s="394" t="s">
        <v>81</v>
      </c>
      <c r="M96" s="85" t="s">
        <v>262</v>
      </c>
      <c r="N96" s="399">
        <v>0</v>
      </c>
      <c r="O96" s="130">
        <v>3</v>
      </c>
      <c r="P96" s="130" t="s">
        <v>263</v>
      </c>
      <c r="Q96" s="130">
        <v>25100050</v>
      </c>
      <c r="R96" s="130" t="s">
        <v>84</v>
      </c>
      <c r="S96" s="130" t="s">
        <v>97</v>
      </c>
      <c r="T96" s="123" t="s">
        <v>138</v>
      </c>
      <c r="U96" s="100" t="s">
        <v>99</v>
      </c>
      <c r="V96" s="100" t="s">
        <v>264</v>
      </c>
      <c r="W96" s="282">
        <v>20</v>
      </c>
      <c r="X96" s="126"/>
      <c r="Y96" s="126">
        <f t="shared" si="107"/>
        <v>20</v>
      </c>
      <c r="Z96" s="126">
        <v>20</v>
      </c>
      <c r="AA96" s="150">
        <v>114326.14</v>
      </c>
      <c r="AB96" s="153"/>
      <c r="AC96" s="151" t="str">
        <f t="shared" si="117"/>
        <v/>
      </c>
      <c r="AD96" s="152"/>
      <c r="AE96" s="164"/>
      <c r="AF96" s="101">
        <f t="shared" si="111"/>
        <v>0</v>
      </c>
      <c r="AG96" s="101">
        <f t="shared" si="112"/>
        <v>0</v>
      </c>
      <c r="AH96" s="101">
        <f t="shared" si="113"/>
        <v>0</v>
      </c>
      <c r="AI96" s="101">
        <f t="shared" si="114"/>
        <v>2286522.7999999998</v>
      </c>
      <c r="AJ96" s="101">
        <f t="shared" si="115"/>
        <v>0</v>
      </c>
      <c r="AK96" s="101">
        <f t="shared" si="116"/>
        <v>2286522.7999999998</v>
      </c>
      <c r="AL96" s="102" t="s">
        <v>9</v>
      </c>
      <c r="AM96" s="143"/>
      <c r="AN96" s="101">
        <f t="shared" si="106"/>
        <v>2286522.7999999998</v>
      </c>
      <c r="AO96" s="134"/>
      <c r="AP96" s="113"/>
      <c r="AQ96" s="113"/>
      <c r="AR96" s="113"/>
      <c r="AS96" s="113"/>
      <c r="AT96" s="113"/>
      <c r="AU96" s="113"/>
      <c r="AV96" s="113"/>
    </row>
    <row r="97" spans="1:50" ht="12.75" x14ac:dyDescent="0.2">
      <c r="A97" s="102">
        <v>4000508399</v>
      </c>
      <c r="B97" s="133">
        <v>45675</v>
      </c>
      <c r="C97" s="100" t="s">
        <v>79</v>
      </c>
      <c r="D97" s="552">
        <v>46185</v>
      </c>
      <c r="E97" s="552" t="e">
        <f>IF(OR(#REF!="",J97=""),"",#REF!+7*J97)</f>
        <v>#REF!</v>
      </c>
      <c r="F97" s="149" t="e">
        <f ca="1">IF(AL97="PO CLOSED",
"DELIVERED",
IF(TODAY()&gt;E97,
"-"&amp;ROUNDUP(TODAY()-E97,0)&amp;" days overdue",
"+" &amp;ROUNDUP(E97-TODAY(),0)&amp;" days remaining"))</f>
        <v>#REF!</v>
      </c>
      <c r="G97" s="120" t="s">
        <v>94</v>
      </c>
      <c r="H97" s="113" t="e">
        <f>TEXT(E97,"MMM-YY")</f>
        <v>#REF!</v>
      </c>
      <c r="I97" s="113" t="e">
        <f>TEXT(E97,"YYYY")</f>
        <v>#REF!</v>
      </c>
      <c r="J97" s="126">
        <v>72.900000000000006</v>
      </c>
      <c r="K97" s="126" t="s">
        <v>18</v>
      </c>
      <c r="L97" s="394" t="s">
        <v>81</v>
      </c>
      <c r="M97" s="85" t="s">
        <v>262</v>
      </c>
      <c r="N97" s="399">
        <v>0</v>
      </c>
      <c r="O97" s="130">
        <v>3</v>
      </c>
      <c r="P97" s="278" t="s">
        <v>263</v>
      </c>
      <c r="Q97" s="278">
        <v>25100050</v>
      </c>
      <c r="R97" s="130" t="s">
        <v>84</v>
      </c>
      <c r="S97" s="130" t="s">
        <v>97</v>
      </c>
      <c r="T97" s="123" t="s">
        <v>138</v>
      </c>
      <c r="U97" s="100" t="s">
        <v>99</v>
      </c>
      <c r="V97" s="100" t="s">
        <v>264</v>
      </c>
      <c r="W97" s="282">
        <v>3</v>
      </c>
      <c r="X97" s="126"/>
      <c r="Y97" s="126">
        <f>W97-X97</f>
        <v>3</v>
      </c>
      <c r="Z97" s="126">
        <v>3</v>
      </c>
      <c r="AA97" s="150">
        <v>114326.14</v>
      </c>
      <c r="AB97" s="153"/>
      <c r="AC97" s="151" t="str">
        <f>IF(AD97="","",TEXT(AD97,"mmmm-yy"))</f>
        <v/>
      </c>
      <c r="AD97" s="152"/>
      <c r="AE97" s="164"/>
      <c r="AF97" s="101">
        <f>X97*AA97</f>
        <v>0</v>
      </c>
      <c r="AG97" s="101">
        <f>(X97*AB97)*86</f>
        <v>0</v>
      </c>
      <c r="AH97" s="101">
        <f>SUM(AF97:AG97)</f>
        <v>0</v>
      </c>
      <c r="AI97" s="101">
        <f>Z97*AA97</f>
        <v>342978.42</v>
      </c>
      <c r="AJ97" s="101">
        <f>(Z97*AB97)*86</f>
        <v>0</v>
      </c>
      <c r="AK97" s="101">
        <f>SUM(AI97:AJ97)</f>
        <v>342978.42</v>
      </c>
      <c r="AL97" s="102" t="s">
        <v>2</v>
      </c>
      <c r="AM97" s="143" t="s">
        <v>112</v>
      </c>
      <c r="AN97" s="101">
        <f>SUM(AH97,AK97)</f>
        <v>342978.42</v>
      </c>
      <c r="AO97" s="134" t="s">
        <v>116</v>
      </c>
      <c r="AP97" s="113" t="s">
        <v>104</v>
      </c>
      <c r="AQ97" s="113"/>
      <c r="AR97" s="113"/>
      <c r="AS97" s="113"/>
      <c r="AT97" s="113"/>
      <c r="AU97" s="113"/>
      <c r="AV97" s="113"/>
    </row>
    <row r="98" spans="1:50" ht="15" x14ac:dyDescent="0.25">
      <c r="A98" s="102">
        <v>4300035585</v>
      </c>
      <c r="B98" s="133">
        <v>45995</v>
      </c>
      <c r="C98" s="100" t="s">
        <v>79</v>
      </c>
      <c r="D98" s="552">
        <v>46171</v>
      </c>
      <c r="E98" s="552" t="e">
        <f>IF(OR(#REF!="",J98=""),"",#REF!+7*J98)</f>
        <v>#REF!</v>
      </c>
      <c r="F98" s="149" t="str">
        <f t="shared" ca="1" si="108"/>
        <v>DELIVERED</v>
      </c>
      <c r="G98" s="120" t="s">
        <v>94</v>
      </c>
      <c r="H98" s="113" t="e">
        <f t="shared" si="109"/>
        <v>#REF!</v>
      </c>
      <c r="I98" s="113" t="e">
        <f t="shared" si="110"/>
        <v>#REF!</v>
      </c>
      <c r="J98" s="122">
        <v>25</v>
      </c>
      <c r="K98" s="122" t="s">
        <v>19</v>
      </c>
      <c r="L98" s="232" t="s">
        <v>81</v>
      </c>
      <c r="M98" s="85" t="s">
        <v>265</v>
      </c>
      <c r="N98" s="399">
        <v>0</v>
      </c>
      <c r="O98" s="216">
        <v>3</v>
      </c>
      <c r="P98" s="459" t="s">
        <v>266</v>
      </c>
      <c r="Q98" s="24">
        <v>25100739</v>
      </c>
      <c r="R98" s="242" t="s">
        <v>84</v>
      </c>
      <c r="S98" s="122" t="s">
        <v>97</v>
      </c>
      <c r="T98" s="123" t="s">
        <v>98</v>
      </c>
      <c r="U98" s="102" t="s">
        <v>99</v>
      </c>
      <c r="V98" s="102" t="s">
        <v>267</v>
      </c>
      <c r="W98" s="147">
        <v>407</v>
      </c>
      <c r="X98" s="122">
        <v>10</v>
      </c>
      <c r="Y98" s="126">
        <f t="shared" si="107"/>
        <v>397</v>
      </c>
      <c r="Z98" s="122">
        <v>0</v>
      </c>
      <c r="AA98" s="101">
        <v>6444.16</v>
      </c>
      <c r="AB98" s="131"/>
      <c r="AC98" s="151" t="str">
        <f t="shared" si="117"/>
        <v>May-26</v>
      </c>
      <c r="AD98" s="119">
        <v>46171</v>
      </c>
      <c r="AE98" s="257" t="s">
        <v>268</v>
      </c>
      <c r="AF98" s="101">
        <f t="shared" si="111"/>
        <v>64441.599999999999</v>
      </c>
      <c r="AG98" s="101">
        <f t="shared" si="112"/>
        <v>0</v>
      </c>
      <c r="AH98" s="101">
        <f t="shared" si="113"/>
        <v>64441.599999999999</v>
      </c>
      <c r="AI98" s="101">
        <f t="shared" si="114"/>
        <v>0</v>
      </c>
      <c r="AJ98" s="101">
        <f t="shared" si="115"/>
        <v>0</v>
      </c>
      <c r="AK98" s="101">
        <f t="shared" si="116"/>
        <v>0</v>
      </c>
      <c r="AL98" s="102" t="s">
        <v>0</v>
      </c>
      <c r="AM98" s="143" t="s">
        <v>102</v>
      </c>
      <c r="AN98" s="101">
        <f t="shared" si="106"/>
        <v>64441.599999999999</v>
      </c>
      <c r="AO98" s="134" t="s">
        <v>103</v>
      </c>
      <c r="AP98" s="113"/>
      <c r="AQ98" s="113"/>
      <c r="AR98" s="113"/>
      <c r="AS98" s="113"/>
      <c r="AT98" s="113"/>
      <c r="AU98" s="113"/>
      <c r="AV98" s="113"/>
    </row>
    <row r="99" spans="1:50" ht="15" x14ac:dyDescent="0.25">
      <c r="A99" s="102">
        <v>4300035585</v>
      </c>
      <c r="B99" s="133">
        <v>45995</v>
      </c>
      <c r="C99" s="100" t="s">
        <v>79</v>
      </c>
      <c r="D99" s="552">
        <v>46171</v>
      </c>
      <c r="E99" s="552" t="e">
        <f>IF(OR(#REF!="",J99=""),"",#REF!+7*J99)</f>
        <v>#REF!</v>
      </c>
      <c r="F99" s="149" t="e">
        <f t="shared" ref="F99" ca="1" si="118">IF(AL99="PO CLOSED",
"DELIVERED",
IF(TODAY()&gt;E99,
"-"&amp;ROUNDUP(TODAY()-E99,0)&amp;" days overdue",
"+" &amp;ROUNDUP(E99-TODAY(),0)&amp;" days remaining"))</f>
        <v>#REF!</v>
      </c>
      <c r="G99" s="120" t="s">
        <v>94</v>
      </c>
      <c r="H99" s="113" t="e">
        <f t="shared" ref="H99" si="119">TEXT(E99,"MMM-YY")</f>
        <v>#REF!</v>
      </c>
      <c r="I99" s="113" t="e">
        <f t="shared" ref="I99" si="120">TEXT(E99,"YYYY")</f>
        <v>#REF!</v>
      </c>
      <c r="J99" s="122">
        <v>25</v>
      </c>
      <c r="K99" s="122" t="s">
        <v>19</v>
      </c>
      <c r="L99" s="232" t="s">
        <v>81</v>
      </c>
      <c r="M99" s="13" t="s">
        <v>265</v>
      </c>
      <c r="N99" s="399">
        <v>0</v>
      </c>
      <c r="O99" s="216">
        <v>3</v>
      </c>
      <c r="P99" s="459" t="s">
        <v>266</v>
      </c>
      <c r="Q99" s="24">
        <v>25100739</v>
      </c>
      <c r="R99" s="242" t="s">
        <v>84</v>
      </c>
      <c r="S99" s="122" t="s">
        <v>97</v>
      </c>
      <c r="T99" s="123" t="s">
        <v>98</v>
      </c>
      <c r="U99" s="102" t="s">
        <v>99</v>
      </c>
      <c r="V99" s="102" t="s">
        <v>267</v>
      </c>
      <c r="W99" s="147">
        <v>397</v>
      </c>
      <c r="X99" s="122"/>
      <c r="Y99" s="126">
        <f t="shared" ref="Y99" si="121">W99-X99</f>
        <v>397</v>
      </c>
      <c r="Z99" s="122">
        <v>397</v>
      </c>
      <c r="AA99" s="101">
        <v>6444.16</v>
      </c>
      <c r="AB99" s="131"/>
      <c r="AC99" s="151" t="str">
        <f t="shared" ref="AC99" si="122">IF(AD99="","",TEXT(AD99,"mmmm-yy"))</f>
        <v/>
      </c>
      <c r="AD99" s="120"/>
      <c r="AE99" s="131"/>
      <c r="AF99" s="101">
        <f t="shared" ref="AF99" si="123">X99*AA99</f>
        <v>0</v>
      </c>
      <c r="AG99" s="101">
        <f t="shared" ref="AG99" si="124">(X99*AB99)*86</f>
        <v>0</v>
      </c>
      <c r="AH99" s="101">
        <f t="shared" ref="AH99" si="125">SUM(AF99:AG99)</f>
        <v>0</v>
      </c>
      <c r="AI99" s="101">
        <f t="shared" ref="AI99" si="126">Z99*AA99</f>
        <v>2558331.52</v>
      </c>
      <c r="AJ99" s="101">
        <f t="shared" ref="AJ99" si="127">(Z99*AB99)*86</f>
        <v>0</v>
      </c>
      <c r="AK99" s="101">
        <f t="shared" ref="AK99" si="128">SUM(AI99:AJ99)</f>
        <v>2558331.52</v>
      </c>
      <c r="AL99" s="102" t="s">
        <v>9</v>
      </c>
      <c r="AM99" s="144"/>
      <c r="AN99" s="101">
        <f t="shared" ref="AN99" si="129">SUM(AH99,AK99)</f>
        <v>2558331.52</v>
      </c>
      <c r="AO99" s="134"/>
      <c r="AP99" s="113"/>
      <c r="AQ99" s="113"/>
      <c r="AR99" s="113"/>
      <c r="AS99" s="113"/>
      <c r="AT99" s="113"/>
      <c r="AU99" s="113"/>
      <c r="AV99" s="113"/>
    </row>
    <row r="100" spans="1:50" ht="12.75" x14ac:dyDescent="0.2">
      <c r="A100" s="102">
        <v>4000508399</v>
      </c>
      <c r="B100" s="133">
        <v>45675</v>
      </c>
      <c r="C100" s="100" t="s">
        <v>79</v>
      </c>
      <c r="D100" s="552">
        <v>46430</v>
      </c>
      <c r="E100" s="552" t="e">
        <f>IF(OR(#REF!="",J100=""),"",#REF!+7*J100)</f>
        <v>#REF!</v>
      </c>
      <c r="F100" s="149" t="e">
        <f t="shared" ca="1" si="108"/>
        <v>#REF!</v>
      </c>
      <c r="G100" s="120" t="s">
        <v>94</v>
      </c>
      <c r="H100" s="113" t="e">
        <f t="shared" si="109"/>
        <v>#REF!</v>
      </c>
      <c r="I100" s="113" t="e">
        <f t="shared" si="110"/>
        <v>#REF!</v>
      </c>
      <c r="J100" s="126">
        <v>107.9</v>
      </c>
      <c r="K100" s="126" t="s">
        <v>18</v>
      </c>
      <c r="L100" s="394" t="s">
        <v>81</v>
      </c>
      <c r="M100" s="13" t="s">
        <v>262</v>
      </c>
      <c r="N100" s="399">
        <v>0</v>
      </c>
      <c r="O100" s="130">
        <v>3</v>
      </c>
      <c r="P100" s="313" t="s">
        <v>263</v>
      </c>
      <c r="Q100" s="313">
        <v>25100050</v>
      </c>
      <c r="R100" s="130" t="s">
        <v>84</v>
      </c>
      <c r="S100" s="130" t="s">
        <v>97</v>
      </c>
      <c r="T100" s="123" t="s">
        <v>138</v>
      </c>
      <c r="U100" s="100" t="s">
        <v>99</v>
      </c>
      <c r="V100" s="100" t="s">
        <v>264</v>
      </c>
      <c r="W100" s="282">
        <v>25</v>
      </c>
      <c r="X100" s="126"/>
      <c r="Y100" s="126">
        <f t="shared" si="107"/>
        <v>25</v>
      </c>
      <c r="Z100" s="126">
        <v>25</v>
      </c>
      <c r="AA100" s="150">
        <v>114326.14</v>
      </c>
      <c r="AB100" s="153"/>
      <c r="AC100" s="151" t="str">
        <f t="shared" si="117"/>
        <v/>
      </c>
      <c r="AD100" s="152"/>
      <c r="AE100" s="164"/>
      <c r="AF100" s="101">
        <f t="shared" si="111"/>
        <v>0</v>
      </c>
      <c r="AG100" s="101">
        <f t="shared" si="112"/>
        <v>0</v>
      </c>
      <c r="AH100" s="101">
        <f t="shared" si="113"/>
        <v>0</v>
      </c>
      <c r="AI100" s="101">
        <f t="shared" si="114"/>
        <v>2858153.5</v>
      </c>
      <c r="AJ100" s="101">
        <f t="shared" si="115"/>
        <v>0</v>
      </c>
      <c r="AK100" s="101">
        <f t="shared" si="116"/>
        <v>2858153.5</v>
      </c>
      <c r="AL100" s="102" t="s">
        <v>9</v>
      </c>
      <c r="AM100" s="143"/>
      <c r="AN100" s="101">
        <f t="shared" si="106"/>
        <v>2858153.5</v>
      </c>
      <c r="AO100" s="134"/>
      <c r="AP100" s="113"/>
      <c r="AQ100" s="113"/>
      <c r="AR100" s="113"/>
      <c r="AS100" s="113"/>
      <c r="AT100" s="113"/>
      <c r="AU100" s="113"/>
      <c r="AV100" s="113"/>
    </row>
    <row r="101" spans="1:50" ht="12.75" x14ac:dyDescent="0.2">
      <c r="A101" s="102">
        <v>4000498936</v>
      </c>
      <c r="B101" s="133">
        <v>45628</v>
      </c>
      <c r="C101" s="100" t="s">
        <v>79</v>
      </c>
      <c r="D101" s="552">
        <v>46227</v>
      </c>
      <c r="E101" s="552" t="e">
        <f>IF(OR(#REF!="",J101=""),"",#REF!+7*J101)</f>
        <v>#REF!</v>
      </c>
      <c r="F101" s="149" t="e">
        <f t="shared" ca="1" si="108"/>
        <v>#REF!</v>
      </c>
      <c r="G101" s="120" t="s">
        <v>94</v>
      </c>
      <c r="H101" s="113" t="e">
        <f t="shared" si="109"/>
        <v>#REF!</v>
      </c>
      <c r="I101" s="113" t="e">
        <f t="shared" si="110"/>
        <v>#REF!</v>
      </c>
      <c r="J101" s="126">
        <v>85.6</v>
      </c>
      <c r="K101" s="126" t="s">
        <v>18</v>
      </c>
      <c r="L101" s="394" t="s">
        <v>81</v>
      </c>
      <c r="M101" s="85" t="s">
        <v>175</v>
      </c>
      <c r="N101" s="399">
        <v>0</v>
      </c>
      <c r="O101" s="130">
        <v>3</v>
      </c>
      <c r="P101" s="130" t="s">
        <v>176</v>
      </c>
      <c r="Q101" s="130">
        <v>25100064</v>
      </c>
      <c r="R101" s="130" t="s">
        <v>84</v>
      </c>
      <c r="S101" s="130" t="s">
        <v>97</v>
      </c>
      <c r="T101" s="123" t="s">
        <v>138</v>
      </c>
      <c r="U101" s="100" t="s">
        <v>99</v>
      </c>
      <c r="V101" s="100" t="s">
        <v>177</v>
      </c>
      <c r="W101" s="282">
        <v>25</v>
      </c>
      <c r="X101" s="126"/>
      <c r="Y101" s="126">
        <f t="shared" si="107"/>
        <v>25</v>
      </c>
      <c r="Z101" s="126">
        <v>25</v>
      </c>
      <c r="AA101" s="150">
        <v>23480</v>
      </c>
      <c r="AB101" s="127"/>
      <c r="AC101" s="151" t="str">
        <f t="shared" si="117"/>
        <v/>
      </c>
      <c r="AD101" s="152"/>
      <c r="AE101" s="162"/>
      <c r="AF101" s="101">
        <f t="shared" si="111"/>
        <v>0</v>
      </c>
      <c r="AG101" s="101">
        <f t="shared" si="112"/>
        <v>0</v>
      </c>
      <c r="AH101" s="101">
        <f t="shared" si="113"/>
        <v>0</v>
      </c>
      <c r="AI101" s="101">
        <f t="shared" si="114"/>
        <v>587000</v>
      </c>
      <c r="AJ101" s="101">
        <f t="shared" si="115"/>
        <v>0</v>
      </c>
      <c r="AK101" s="101">
        <f t="shared" si="116"/>
        <v>587000</v>
      </c>
      <c r="AL101" s="102" t="s">
        <v>9</v>
      </c>
      <c r="AM101" s="143"/>
      <c r="AN101" s="101">
        <f t="shared" si="106"/>
        <v>587000</v>
      </c>
      <c r="AO101" s="134"/>
      <c r="AP101" s="113"/>
      <c r="AQ101" s="113"/>
      <c r="AR101" s="113"/>
      <c r="AS101" s="113"/>
      <c r="AT101" s="113"/>
      <c r="AU101" s="113"/>
      <c r="AV101" s="113"/>
    </row>
    <row r="102" spans="1:50" ht="12.75" x14ac:dyDescent="0.2">
      <c r="A102" s="102">
        <v>4000498923</v>
      </c>
      <c r="B102" s="133">
        <v>45628</v>
      </c>
      <c r="C102" s="100" t="s">
        <v>79</v>
      </c>
      <c r="D102" s="552">
        <v>46561</v>
      </c>
      <c r="E102" s="552" t="e">
        <f>IF(OR(#REF!="",J102=""),"",#REF!+7*J102)</f>
        <v>#REF!</v>
      </c>
      <c r="F102" s="149" t="e">
        <f t="shared" ca="1" si="108"/>
        <v>#REF!</v>
      </c>
      <c r="G102" s="120" t="s">
        <v>94</v>
      </c>
      <c r="H102" s="113" t="e">
        <f t="shared" si="109"/>
        <v>#REF!</v>
      </c>
      <c r="I102" s="113" t="e">
        <f t="shared" si="110"/>
        <v>#REF!</v>
      </c>
      <c r="J102" s="126">
        <v>133.4</v>
      </c>
      <c r="K102" s="126" t="s">
        <v>18</v>
      </c>
      <c r="L102" s="394" t="s">
        <v>81</v>
      </c>
      <c r="M102" s="85" t="s">
        <v>269</v>
      </c>
      <c r="N102" s="399">
        <v>0</v>
      </c>
      <c r="O102" s="130">
        <v>3</v>
      </c>
      <c r="P102" s="130" t="s">
        <v>270</v>
      </c>
      <c r="Q102" s="130">
        <v>25100065</v>
      </c>
      <c r="R102" s="130" t="s">
        <v>84</v>
      </c>
      <c r="S102" s="130" t="s">
        <v>97</v>
      </c>
      <c r="T102" s="123" t="s">
        <v>138</v>
      </c>
      <c r="U102" s="100" t="s">
        <v>99</v>
      </c>
      <c r="V102" s="100" t="s">
        <v>271</v>
      </c>
      <c r="W102" s="282">
        <v>25</v>
      </c>
      <c r="X102" s="126"/>
      <c r="Y102" s="126">
        <f t="shared" si="107"/>
        <v>25</v>
      </c>
      <c r="Z102" s="126">
        <v>25</v>
      </c>
      <c r="AA102" s="150">
        <v>4095</v>
      </c>
      <c r="AB102" s="127"/>
      <c r="AC102" s="151" t="str">
        <f t="shared" si="117"/>
        <v/>
      </c>
      <c r="AD102" s="152"/>
      <c r="AE102" s="227"/>
      <c r="AF102" s="101">
        <f t="shared" si="111"/>
        <v>0</v>
      </c>
      <c r="AG102" s="101">
        <f t="shared" si="112"/>
        <v>0</v>
      </c>
      <c r="AH102" s="101">
        <f t="shared" si="113"/>
        <v>0</v>
      </c>
      <c r="AI102" s="101">
        <f t="shared" si="114"/>
        <v>102375</v>
      </c>
      <c r="AJ102" s="101">
        <f t="shared" si="115"/>
        <v>0</v>
      </c>
      <c r="AK102" s="101">
        <f t="shared" si="116"/>
        <v>102375</v>
      </c>
      <c r="AL102" s="102" t="s">
        <v>9</v>
      </c>
      <c r="AM102" s="143"/>
      <c r="AN102" s="101">
        <f t="shared" si="106"/>
        <v>102375</v>
      </c>
      <c r="AO102" s="134"/>
      <c r="AP102" s="113"/>
      <c r="AQ102" s="113"/>
      <c r="AR102" s="113"/>
      <c r="AS102" s="113"/>
      <c r="AT102" s="113"/>
      <c r="AU102" s="113"/>
      <c r="AV102" s="113"/>
    </row>
    <row r="103" spans="1:50" x14ac:dyDescent="0.25">
      <c r="A103" s="102">
        <v>4000515841</v>
      </c>
      <c r="B103" s="133">
        <v>45719</v>
      </c>
      <c r="C103" s="100" t="s">
        <v>79</v>
      </c>
      <c r="D103" s="552">
        <v>46650</v>
      </c>
      <c r="E103" s="552" t="e">
        <f>IF(OR(#REF!="",J103=""),"",#REF!+7*J103)</f>
        <v>#REF!</v>
      </c>
      <c r="F103" s="149" t="str">
        <f t="shared" ref="F103:F166" ca="1" si="130">IF(AL103="PO CLOSED",
"DELIVERED",
IF(TODAY()&gt;E103,
"-"&amp;ROUNDUP(TODAY()-E103,0)&amp;" days overdue",
"+" &amp;ROUNDUP(E103-TODAY(),0)&amp;" days remaining"))</f>
        <v>DELIVERED</v>
      </c>
      <c r="G103" s="120" t="s">
        <v>94</v>
      </c>
      <c r="H103" s="113" t="e">
        <f t="shared" ref="H103:H134" si="131">TEXT(E103,"MMM-YY")</f>
        <v>#REF!</v>
      </c>
      <c r="I103" s="113" t="e">
        <f t="shared" ref="I103:I141" si="132">TEXT(E103,"YYYY")</f>
        <v>#REF!</v>
      </c>
      <c r="J103" s="126">
        <v>133</v>
      </c>
      <c r="K103" s="126" t="s">
        <v>18</v>
      </c>
      <c r="L103" s="394" t="s">
        <v>272</v>
      </c>
      <c r="M103" s="85" t="s">
        <v>273</v>
      </c>
      <c r="N103" s="399">
        <v>0</v>
      </c>
      <c r="O103" s="130">
        <v>3</v>
      </c>
      <c r="P103" s="130" t="s">
        <v>274</v>
      </c>
      <c r="Q103" s="130">
        <v>25200029</v>
      </c>
      <c r="R103" s="130" t="s">
        <v>84</v>
      </c>
      <c r="S103" s="130" t="s">
        <v>97</v>
      </c>
      <c r="T103" s="123" t="s">
        <v>119</v>
      </c>
      <c r="U103" s="123" t="s">
        <v>99</v>
      </c>
      <c r="V103" s="100" t="s">
        <v>275</v>
      </c>
      <c r="W103" s="282">
        <v>1321</v>
      </c>
      <c r="X103" s="126">
        <v>50</v>
      </c>
      <c r="Y103" s="126">
        <f t="shared" ref="Y103:Y121" si="133">W103-X103</f>
        <v>1271</v>
      </c>
      <c r="Z103" s="126">
        <v>0</v>
      </c>
      <c r="AA103" s="150">
        <v>64466</v>
      </c>
      <c r="AB103" s="153"/>
      <c r="AC103" s="151" t="str">
        <f>IF(AD103="","",TEXT(AD103,"mmmm-yy"))</f>
        <v>May-26</v>
      </c>
      <c r="AD103" s="371">
        <v>46170</v>
      </c>
      <c r="AE103" s="257" t="s">
        <v>276</v>
      </c>
      <c r="AF103" s="114">
        <f t="shared" ref="AF103:AF134" si="134">X103*AA103</f>
        <v>3223300</v>
      </c>
      <c r="AG103" s="101">
        <f t="shared" ref="AG103:AG134" si="135">(X103*AB103)*86</f>
        <v>0</v>
      </c>
      <c r="AH103" s="101">
        <f t="shared" ref="AH103:AH134" si="136">SUM(AF103:AG103)</f>
        <v>3223300</v>
      </c>
      <c r="AI103" s="101">
        <f t="shared" ref="AI103:AI121" si="137">Z103*AA103</f>
        <v>0</v>
      </c>
      <c r="AJ103" s="101">
        <f t="shared" ref="AJ103:AJ134" si="138">(Z103*AB103)*86</f>
        <v>0</v>
      </c>
      <c r="AK103" s="101">
        <f t="shared" ref="AK103:AK166" si="139">SUM(AI103:AJ103)</f>
        <v>0</v>
      </c>
      <c r="AL103" s="102" t="s">
        <v>0</v>
      </c>
      <c r="AM103" s="143" t="s">
        <v>102</v>
      </c>
      <c r="AN103" s="101">
        <f t="shared" ref="AN103:AN127" si="140">SUM(AH103,AK103)</f>
        <v>3223300</v>
      </c>
      <c r="AO103" s="134" t="s">
        <v>116</v>
      </c>
      <c r="AP103" s="113"/>
      <c r="AQ103" s="113"/>
      <c r="AR103" s="113"/>
      <c r="AS103" s="113"/>
      <c r="AT103" s="113"/>
      <c r="AU103" s="113"/>
      <c r="AV103" s="113"/>
    </row>
    <row r="104" spans="1:50" x14ac:dyDescent="0.25">
      <c r="A104" s="569">
        <v>4000515841</v>
      </c>
      <c r="B104" s="570">
        <v>45719</v>
      </c>
      <c r="C104" s="562" t="s">
        <v>79</v>
      </c>
      <c r="D104" s="552">
        <v>46650</v>
      </c>
      <c r="E104" s="552" t="e">
        <f>IF(OR(#REF!="",J104=""),"",#REF!+7*J104)</f>
        <v>#REF!</v>
      </c>
      <c r="F104" s="572" t="str">
        <f t="shared" ca="1" si="130"/>
        <v>DELIVERED</v>
      </c>
      <c r="G104" s="571" t="s">
        <v>94</v>
      </c>
      <c r="H104" s="573" t="e">
        <f t="shared" si="131"/>
        <v>#REF!</v>
      </c>
      <c r="I104" s="573" t="e">
        <f t="shared" si="132"/>
        <v>#REF!</v>
      </c>
      <c r="J104" s="527">
        <v>133</v>
      </c>
      <c r="K104" s="527" t="s">
        <v>18</v>
      </c>
      <c r="L104" s="674" t="s">
        <v>272</v>
      </c>
      <c r="M104" s="85" t="s">
        <v>273</v>
      </c>
      <c r="N104" s="576">
        <v>0</v>
      </c>
      <c r="O104" s="577">
        <v>3</v>
      </c>
      <c r="P104" s="577" t="s">
        <v>274</v>
      </c>
      <c r="Q104" s="577">
        <v>25200029</v>
      </c>
      <c r="R104" s="577" t="s">
        <v>84</v>
      </c>
      <c r="S104" s="577" t="s">
        <v>97</v>
      </c>
      <c r="T104" s="599" t="s">
        <v>119</v>
      </c>
      <c r="U104" s="599" t="s">
        <v>99</v>
      </c>
      <c r="V104" s="562" t="s">
        <v>275</v>
      </c>
      <c r="W104" s="676">
        <v>1271</v>
      </c>
      <c r="X104" s="527">
        <v>13</v>
      </c>
      <c r="Y104" s="527">
        <f t="shared" si="133"/>
        <v>1258</v>
      </c>
      <c r="Z104" s="527">
        <v>0</v>
      </c>
      <c r="AA104" s="677">
        <v>64466</v>
      </c>
      <c r="AB104" s="678"/>
      <c r="AC104" s="151" t="str">
        <f>IF(AD104="","",TEXT(AD104,"mmmm-yy"))</f>
        <v>May-26</v>
      </c>
      <c r="AD104" s="679">
        <v>46170</v>
      </c>
      <c r="AE104" s="257" t="s">
        <v>277</v>
      </c>
      <c r="AF104" s="680">
        <f t="shared" si="134"/>
        <v>838058</v>
      </c>
      <c r="AG104" s="579">
        <f t="shared" si="135"/>
        <v>0</v>
      </c>
      <c r="AH104" s="579">
        <f t="shared" si="136"/>
        <v>838058</v>
      </c>
      <c r="AI104" s="579">
        <f t="shared" si="137"/>
        <v>0</v>
      </c>
      <c r="AJ104" s="579">
        <f t="shared" si="138"/>
        <v>0</v>
      </c>
      <c r="AK104" s="579">
        <f t="shared" si="139"/>
        <v>0</v>
      </c>
      <c r="AL104" s="569" t="s">
        <v>0</v>
      </c>
      <c r="AM104" s="143" t="s">
        <v>102</v>
      </c>
      <c r="AN104" s="579">
        <f t="shared" si="140"/>
        <v>838058</v>
      </c>
      <c r="AO104" s="582" t="s">
        <v>116</v>
      </c>
      <c r="AP104" s="573"/>
      <c r="AQ104" s="573"/>
      <c r="AR104" s="573"/>
      <c r="AS104" s="573"/>
      <c r="AT104" s="573"/>
      <c r="AU104" s="573"/>
      <c r="AV104" s="573"/>
      <c r="AW104" s="534"/>
      <c r="AX104" s="534"/>
    </row>
    <row r="105" spans="1:50" x14ac:dyDescent="0.25">
      <c r="A105" s="569">
        <v>4000515841</v>
      </c>
      <c r="B105" s="570">
        <v>45719</v>
      </c>
      <c r="C105" s="562" t="s">
        <v>79</v>
      </c>
      <c r="D105" s="552">
        <v>46650</v>
      </c>
      <c r="E105" s="552" t="e">
        <f>IF(OR(#REF!="",J105=""),"",#REF!+7*J105)</f>
        <v>#REF!</v>
      </c>
      <c r="F105" s="572" t="e">
        <f t="shared" ca="1" si="130"/>
        <v>#REF!</v>
      </c>
      <c r="G105" s="571" t="s">
        <v>94</v>
      </c>
      <c r="H105" s="573" t="e">
        <f t="shared" si="131"/>
        <v>#REF!</v>
      </c>
      <c r="I105" s="573" t="e">
        <f t="shared" si="132"/>
        <v>#REF!</v>
      </c>
      <c r="J105" s="527">
        <v>133</v>
      </c>
      <c r="K105" s="527" t="s">
        <v>18</v>
      </c>
      <c r="L105" s="674" t="s">
        <v>272</v>
      </c>
      <c r="M105" s="675" t="s">
        <v>273</v>
      </c>
      <c r="N105" s="576">
        <v>0</v>
      </c>
      <c r="O105" s="577">
        <v>3</v>
      </c>
      <c r="P105" s="577" t="s">
        <v>274</v>
      </c>
      <c r="Q105" s="577">
        <v>25200029</v>
      </c>
      <c r="R105" s="577" t="s">
        <v>84</v>
      </c>
      <c r="S105" s="577" t="s">
        <v>97</v>
      </c>
      <c r="T105" s="599" t="s">
        <v>119</v>
      </c>
      <c r="U105" s="599" t="s">
        <v>99</v>
      </c>
      <c r="V105" s="562" t="s">
        <v>275</v>
      </c>
      <c r="W105" s="676">
        <v>1071</v>
      </c>
      <c r="X105" s="527"/>
      <c r="Y105" s="527">
        <f t="shared" si="133"/>
        <v>1071</v>
      </c>
      <c r="Z105" s="527">
        <v>1071</v>
      </c>
      <c r="AA105" s="677">
        <v>64466</v>
      </c>
      <c r="AB105" s="678"/>
      <c r="AC105" s="536"/>
      <c r="AD105" s="679"/>
      <c r="AE105" s="14"/>
      <c r="AF105" s="680">
        <f t="shared" si="134"/>
        <v>0</v>
      </c>
      <c r="AG105" s="579">
        <f t="shared" si="135"/>
        <v>0</v>
      </c>
      <c r="AH105" s="579">
        <f t="shared" si="136"/>
        <v>0</v>
      </c>
      <c r="AI105" s="579">
        <f t="shared" si="137"/>
        <v>69043086</v>
      </c>
      <c r="AJ105" s="579">
        <f t="shared" si="138"/>
        <v>0</v>
      </c>
      <c r="AK105" s="579">
        <f t="shared" si="139"/>
        <v>69043086</v>
      </c>
      <c r="AL105" s="569" t="s">
        <v>9</v>
      </c>
      <c r="AM105" s="538"/>
      <c r="AN105" s="579">
        <f t="shared" si="140"/>
        <v>69043086</v>
      </c>
      <c r="AO105" s="582"/>
      <c r="AP105" s="573"/>
      <c r="AQ105" s="573"/>
      <c r="AR105" s="573"/>
      <c r="AS105" s="573"/>
      <c r="AT105" s="573"/>
      <c r="AU105" s="573"/>
      <c r="AV105" s="573"/>
      <c r="AW105" s="534"/>
      <c r="AX105" s="534"/>
    </row>
    <row r="106" spans="1:50" x14ac:dyDescent="0.25">
      <c r="A106" s="569">
        <v>4000515841</v>
      </c>
      <c r="B106" s="570">
        <v>45719</v>
      </c>
      <c r="C106" s="562" t="s">
        <v>79</v>
      </c>
      <c r="D106" s="552">
        <v>46650</v>
      </c>
      <c r="E106" s="552" t="e">
        <f>IF(OR(#REF!="",J106=""),"",#REF!+7*J106)</f>
        <v>#REF!</v>
      </c>
      <c r="F106" s="572" t="str">
        <f t="shared" ca="1" si="130"/>
        <v>DELIVERED</v>
      </c>
      <c r="G106" s="571" t="s">
        <v>94</v>
      </c>
      <c r="H106" s="573" t="e">
        <f t="shared" si="131"/>
        <v>#REF!</v>
      </c>
      <c r="I106" s="573" t="e">
        <f t="shared" si="132"/>
        <v>#REF!</v>
      </c>
      <c r="J106" s="527">
        <v>133</v>
      </c>
      <c r="K106" s="527" t="s">
        <v>18</v>
      </c>
      <c r="L106" s="674" t="s">
        <v>272</v>
      </c>
      <c r="M106" s="675" t="s">
        <v>273</v>
      </c>
      <c r="N106" s="576">
        <v>0</v>
      </c>
      <c r="O106" s="577">
        <v>3</v>
      </c>
      <c r="P106" s="577" t="s">
        <v>274</v>
      </c>
      <c r="Q106" s="577">
        <v>25200029</v>
      </c>
      <c r="R106" s="577" t="s">
        <v>84</v>
      </c>
      <c r="S106" s="577" t="s">
        <v>97</v>
      </c>
      <c r="T106" s="599" t="s">
        <v>119</v>
      </c>
      <c r="U106" s="599" t="s">
        <v>99</v>
      </c>
      <c r="V106" s="562" t="s">
        <v>275</v>
      </c>
      <c r="W106" s="676">
        <v>187</v>
      </c>
      <c r="X106" s="527">
        <v>20</v>
      </c>
      <c r="Y106" s="527">
        <f t="shared" si="133"/>
        <v>167</v>
      </c>
      <c r="Z106" s="527">
        <v>0</v>
      </c>
      <c r="AA106" s="677">
        <v>64466</v>
      </c>
      <c r="AB106" s="678"/>
      <c r="AC106" s="536" t="str">
        <f t="shared" ref="AC106:AC169" si="141">IF(AD106="","",TEXT(AD106,"mmmm-yy"))</f>
        <v>May-26</v>
      </c>
      <c r="AD106" s="679">
        <v>46171</v>
      </c>
      <c r="AE106" s="257" t="s">
        <v>278</v>
      </c>
      <c r="AF106" s="680">
        <f t="shared" si="134"/>
        <v>1289320</v>
      </c>
      <c r="AG106" s="579">
        <f t="shared" si="135"/>
        <v>0</v>
      </c>
      <c r="AH106" s="579">
        <f t="shared" si="136"/>
        <v>1289320</v>
      </c>
      <c r="AI106" s="579">
        <f t="shared" si="137"/>
        <v>0</v>
      </c>
      <c r="AJ106" s="579">
        <f t="shared" si="138"/>
        <v>0</v>
      </c>
      <c r="AK106" s="579">
        <f t="shared" si="139"/>
        <v>0</v>
      </c>
      <c r="AL106" s="569" t="s">
        <v>0</v>
      </c>
      <c r="AM106" s="538" t="s">
        <v>102</v>
      </c>
      <c r="AN106" s="579">
        <f t="shared" si="140"/>
        <v>1289320</v>
      </c>
      <c r="AO106" s="582" t="s">
        <v>116</v>
      </c>
      <c r="AP106" s="573" t="s">
        <v>104</v>
      </c>
      <c r="AQ106" s="573"/>
      <c r="AR106" s="573"/>
      <c r="AS106" s="573"/>
      <c r="AT106" s="573"/>
      <c r="AU106" s="573"/>
      <c r="AV106" s="573"/>
      <c r="AW106" s="534"/>
      <c r="AX106" s="534"/>
    </row>
    <row r="107" spans="1:50" x14ac:dyDescent="0.25">
      <c r="A107" s="569">
        <v>4000515841</v>
      </c>
      <c r="B107" s="570">
        <v>45719</v>
      </c>
      <c r="C107" s="562" t="s">
        <v>79</v>
      </c>
      <c r="D107" s="552">
        <v>46650</v>
      </c>
      <c r="E107" s="552" t="e">
        <f>IF(OR(#REF!="",J107=""),"",#REF!+7*J107)</f>
        <v>#REF!</v>
      </c>
      <c r="F107" s="572" t="str">
        <f t="shared" ca="1" si="130"/>
        <v>DELIVERED</v>
      </c>
      <c r="G107" s="571" t="s">
        <v>94</v>
      </c>
      <c r="H107" s="573" t="e">
        <f t="shared" si="131"/>
        <v>#REF!</v>
      </c>
      <c r="I107" s="573" t="e">
        <f t="shared" si="132"/>
        <v>#REF!</v>
      </c>
      <c r="J107" s="527">
        <v>133</v>
      </c>
      <c r="K107" s="527" t="s">
        <v>18</v>
      </c>
      <c r="L107" s="674" t="s">
        <v>272</v>
      </c>
      <c r="M107" s="675" t="s">
        <v>273</v>
      </c>
      <c r="N107" s="576">
        <v>0</v>
      </c>
      <c r="O107" s="577">
        <v>3</v>
      </c>
      <c r="P107" s="577" t="s">
        <v>274</v>
      </c>
      <c r="Q107" s="577">
        <v>25200029</v>
      </c>
      <c r="R107" s="577" t="s">
        <v>84</v>
      </c>
      <c r="S107" s="577" t="s">
        <v>97</v>
      </c>
      <c r="T107" s="599" t="s">
        <v>119</v>
      </c>
      <c r="U107" s="599" t="s">
        <v>99</v>
      </c>
      <c r="V107" s="562" t="s">
        <v>275</v>
      </c>
      <c r="W107" s="676">
        <v>167</v>
      </c>
      <c r="X107" s="527">
        <v>100</v>
      </c>
      <c r="Y107" s="527">
        <f t="shared" si="133"/>
        <v>67</v>
      </c>
      <c r="Z107" s="527">
        <v>0</v>
      </c>
      <c r="AA107" s="677">
        <v>64466</v>
      </c>
      <c r="AB107" s="678"/>
      <c r="AC107" s="536" t="str">
        <f t="shared" si="141"/>
        <v>May-26</v>
      </c>
      <c r="AD107" s="679">
        <v>46172</v>
      </c>
      <c r="AE107" s="257" t="s">
        <v>279</v>
      </c>
      <c r="AF107" s="680">
        <f t="shared" si="134"/>
        <v>6446600</v>
      </c>
      <c r="AG107" s="579">
        <f t="shared" si="135"/>
        <v>0</v>
      </c>
      <c r="AH107" s="579">
        <f t="shared" si="136"/>
        <v>6446600</v>
      </c>
      <c r="AI107" s="579">
        <f t="shared" si="137"/>
        <v>0</v>
      </c>
      <c r="AJ107" s="579">
        <f t="shared" si="138"/>
        <v>0</v>
      </c>
      <c r="AK107" s="579">
        <f t="shared" si="139"/>
        <v>0</v>
      </c>
      <c r="AL107" s="569" t="s">
        <v>0</v>
      </c>
      <c r="AM107" s="538" t="s">
        <v>102</v>
      </c>
      <c r="AN107" s="579">
        <f t="shared" si="140"/>
        <v>6446600</v>
      </c>
      <c r="AO107" s="582" t="s">
        <v>116</v>
      </c>
      <c r="AP107" s="573" t="s">
        <v>104</v>
      </c>
      <c r="AQ107" s="573"/>
      <c r="AR107" s="573"/>
      <c r="AS107" s="573"/>
      <c r="AT107" s="573"/>
      <c r="AU107" s="573"/>
      <c r="AV107" s="573"/>
      <c r="AW107" s="534"/>
      <c r="AX107" s="534"/>
    </row>
    <row r="108" spans="1:50" x14ac:dyDescent="0.25">
      <c r="A108" s="569">
        <v>4000515841</v>
      </c>
      <c r="B108" s="570">
        <v>45719</v>
      </c>
      <c r="C108" s="562" t="s">
        <v>79</v>
      </c>
      <c r="D108" s="552">
        <v>46650</v>
      </c>
      <c r="E108" s="552" t="e">
        <f>IF(OR(#REF!="",J108=""),"",#REF!+7*J108)</f>
        <v>#REF!</v>
      </c>
      <c r="F108" s="572" t="str">
        <f t="shared" ca="1" si="130"/>
        <v>DELIVERED</v>
      </c>
      <c r="G108" s="571" t="s">
        <v>94</v>
      </c>
      <c r="H108" s="573" t="e">
        <f t="shared" si="131"/>
        <v>#REF!</v>
      </c>
      <c r="I108" s="573" t="e">
        <f t="shared" si="132"/>
        <v>#REF!</v>
      </c>
      <c r="J108" s="527">
        <v>133</v>
      </c>
      <c r="K108" s="527" t="s">
        <v>18</v>
      </c>
      <c r="L108" s="674" t="s">
        <v>272</v>
      </c>
      <c r="M108" s="675" t="s">
        <v>273</v>
      </c>
      <c r="N108" s="576">
        <v>0</v>
      </c>
      <c r="O108" s="577">
        <v>3</v>
      </c>
      <c r="P108" s="577" t="s">
        <v>274</v>
      </c>
      <c r="Q108" s="577">
        <v>25200029</v>
      </c>
      <c r="R108" s="577" t="s">
        <v>84</v>
      </c>
      <c r="S108" s="577" t="s">
        <v>97</v>
      </c>
      <c r="T108" s="599" t="s">
        <v>119</v>
      </c>
      <c r="U108" s="599" t="s">
        <v>99</v>
      </c>
      <c r="V108" s="562" t="s">
        <v>275</v>
      </c>
      <c r="W108" s="676">
        <v>67</v>
      </c>
      <c r="X108" s="527">
        <v>67</v>
      </c>
      <c r="Y108" s="527">
        <f t="shared" si="133"/>
        <v>0</v>
      </c>
      <c r="Z108" s="527">
        <v>0</v>
      </c>
      <c r="AA108" s="677">
        <v>64466</v>
      </c>
      <c r="AB108" s="678"/>
      <c r="AC108" s="536" t="str">
        <f t="shared" si="141"/>
        <v>May-26</v>
      </c>
      <c r="AD108" s="679">
        <v>46173</v>
      </c>
      <c r="AE108" s="257" t="s">
        <v>280</v>
      </c>
      <c r="AF108" s="680">
        <f t="shared" si="134"/>
        <v>4319222</v>
      </c>
      <c r="AG108" s="579">
        <f t="shared" si="135"/>
        <v>0</v>
      </c>
      <c r="AH108" s="579">
        <f t="shared" si="136"/>
        <v>4319222</v>
      </c>
      <c r="AI108" s="579">
        <f t="shared" si="137"/>
        <v>0</v>
      </c>
      <c r="AJ108" s="579">
        <f t="shared" si="138"/>
        <v>0</v>
      </c>
      <c r="AK108" s="579">
        <f t="shared" si="139"/>
        <v>0</v>
      </c>
      <c r="AL108" s="569" t="s">
        <v>0</v>
      </c>
      <c r="AM108" s="538" t="s">
        <v>102</v>
      </c>
      <c r="AN108" s="579">
        <f t="shared" si="140"/>
        <v>4319222</v>
      </c>
      <c r="AO108" s="582" t="s">
        <v>116</v>
      </c>
      <c r="AP108" s="573" t="s">
        <v>104</v>
      </c>
      <c r="AQ108" s="573"/>
      <c r="AR108" s="573"/>
      <c r="AS108" s="573"/>
      <c r="AT108" s="573"/>
      <c r="AU108" s="573"/>
      <c r="AV108" s="573"/>
      <c r="AW108" s="534"/>
      <c r="AX108" s="534"/>
    </row>
    <row r="109" spans="1:50" x14ac:dyDescent="0.25">
      <c r="A109" s="102">
        <v>4000515841</v>
      </c>
      <c r="B109" s="133">
        <v>45719</v>
      </c>
      <c r="C109" s="100" t="s">
        <v>79</v>
      </c>
      <c r="D109" s="552">
        <v>46650</v>
      </c>
      <c r="E109" s="552" t="e">
        <f>IF(OR(#REF!="",J109=""),"",#REF!+7*J109)</f>
        <v>#REF!</v>
      </c>
      <c r="F109" s="149" t="str">
        <f t="shared" ca="1" si="130"/>
        <v>DELIVERED</v>
      </c>
      <c r="G109" s="120" t="s">
        <v>94</v>
      </c>
      <c r="H109" s="113" t="e">
        <f t="shared" si="131"/>
        <v>#REF!</v>
      </c>
      <c r="I109" s="113" t="e">
        <f t="shared" si="132"/>
        <v>#REF!</v>
      </c>
      <c r="J109" s="126">
        <v>133</v>
      </c>
      <c r="K109" s="126" t="s">
        <v>18</v>
      </c>
      <c r="L109" s="394" t="s">
        <v>272</v>
      </c>
      <c r="M109" s="675" t="s">
        <v>273</v>
      </c>
      <c r="N109" s="399">
        <v>0</v>
      </c>
      <c r="O109" s="130">
        <v>3</v>
      </c>
      <c r="P109" s="130" t="s">
        <v>274</v>
      </c>
      <c r="Q109" s="130">
        <v>25200029</v>
      </c>
      <c r="R109" s="130" t="s">
        <v>84</v>
      </c>
      <c r="S109" s="130" t="s">
        <v>97</v>
      </c>
      <c r="T109" s="123" t="s">
        <v>119</v>
      </c>
      <c r="U109" s="123" t="s">
        <v>99</v>
      </c>
      <c r="V109" s="100" t="s">
        <v>275</v>
      </c>
      <c r="W109" s="282">
        <v>10</v>
      </c>
      <c r="X109" s="126">
        <v>10</v>
      </c>
      <c r="Y109" s="126">
        <f t="shared" si="133"/>
        <v>0</v>
      </c>
      <c r="Z109" s="126">
        <v>0</v>
      </c>
      <c r="AA109" s="150">
        <v>64466</v>
      </c>
      <c r="AB109" s="153"/>
      <c r="AC109" s="151" t="str">
        <f t="shared" si="141"/>
        <v>April-26</v>
      </c>
      <c r="AD109" s="152">
        <v>46137</v>
      </c>
      <c r="AE109" s="257" t="s">
        <v>281</v>
      </c>
      <c r="AF109" s="101">
        <f t="shared" si="134"/>
        <v>644660</v>
      </c>
      <c r="AG109" s="101">
        <f t="shared" si="135"/>
        <v>0</v>
      </c>
      <c r="AH109" s="101">
        <f t="shared" si="136"/>
        <v>644660</v>
      </c>
      <c r="AI109" s="101">
        <f t="shared" si="137"/>
        <v>0</v>
      </c>
      <c r="AJ109" s="101">
        <f t="shared" si="138"/>
        <v>0</v>
      </c>
      <c r="AK109" s="101">
        <f t="shared" si="139"/>
        <v>0</v>
      </c>
      <c r="AL109" s="102" t="s">
        <v>0</v>
      </c>
      <c r="AM109" s="143" t="s">
        <v>102</v>
      </c>
      <c r="AN109" s="101">
        <f t="shared" si="140"/>
        <v>644660</v>
      </c>
      <c r="AO109" s="134" t="s">
        <v>116</v>
      </c>
      <c r="AP109" s="113"/>
      <c r="AQ109" s="113"/>
      <c r="AR109" s="113"/>
      <c r="AS109" s="113"/>
      <c r="AT109" s="113"/>
      <c r="AU109" s="113"/>
      <c r="AV109" s="113"/>
    </row>
    <row r="110" spans="1:50" x14ac:dyDescent="0.25">
      <c r="A110" s="102">
        <v>4000515841</v>
      </c>
      <c r="B110" s="133">
        <v>45719</v>
      </c>
      <c r="C110" s="100" t="s">
        <v>79</v>
      </c>
      <c r="D110" s="552">
        <v>46650</v>
      </c>
      <c r="E110" s="552" t="e">
        <f>IF(OR(#REF!="",J110=""),"",#REF!+7*J110)</f>
        <v>#REF!</v>
      </c>
      <c r="F110" s="149" t="str">
        <f t="shared" ca="1" si="130"/>
        <v>DELIVERED</v>
      </c>
      <c r="G110" s="120" t="s">
        <v>94</v>
      </c>
      <c r="H110" s="113" t="e">
        <f t="shared" si="131"/>
        <v>#REF!</v>
      </c>
      <c r="I110" s="113" t="e">
        <f t="shared" si="132"/>
        <v>#REF!</v>
      </c>
      <c r="J110" s="126">
        <v>133</v>
      </c>
      <c r="K110" s="126" t="s">
        <v>18</v>
      </c>
      <c r="L110" s="394" t="s">
        <v>272</v>
      </c>
      <c r="M110" s="85" t="s">
        <v>273</v>
      </c>
      <c r="N110" s="399">
        <v>0</v>
      </c>
      <c r="O110" s="130">
        <v>3</v>
      </c>
      <c r="P110" s="130" t="s">
        <v>274</v>
      </c>
      <c r="Q110" s="130">
        <v>25200029</v>
      </c>
      <c r="R110" s="130" t="s">
        <v>84</v>
      </c>
      <c r="S110" s="130" t="s">
        <v>97</v>
      </c>
      <c r="T110" s="123" t="s">
        <v>119</v>
      </c>
      <c r="U110" s="123" t="s">
        <v>99</v>
      </c>
      <c r="V110" s="100" t="s">
        <v>275</v>
      </c>
      <c r="W110" s="282">
        <v>10</v>
      </c>
      <c r="X110" s="126">
        <v>10</v>
      </c>
      <c r="Y110" s="126">
        <f t="shared" si="133"/>
        <v>0</v>
      </c>
      <c r="Z110" s="126">
        <v>0</v>
      </c>
      <c r="AA110" s="150">
        <v>64466</v>
      </c>
      <c r="AB110" s="153"/>
      <c r="AC110" s="151" t="str">
        <f t="shared" si="141"/>
        <v>April-26</v>
      </c>
      <c r="AD110" s="152">
        <v>46137</v>
      </c>
      <c r="AE110" s="257" t="s">
        <v>282</v>
      </c>
      <c r="AF110" s="101">
        <f t="shared" si="134"/>
        <v>644660</v>
      </c>
      <c r="AG110" s="101">
        <f t="shared" si="135"/>
        <v>0</v>
      </c>
      <c r="AH110" s="101">
        <f t="shared" si="136"/>
        <v>644660</v>
      </c>
      <c r="AI110" s="101">
        <f t="shared" si="137"/>
        <v>0</v>
      </c>
      <c r="AJ110" s="101">
        <f t="shared" si="138"/>
        <v>0</v>
      </c>
      <c r="AK110" s="101">
        <f t="shared" si="139"/>
        <v>0</v>
      </c>
      <c r="AL110" s="102" t="s">
        <v>0</v>
      </c>
      <c r="AM110" s="143" t="s">
        <v>102</v>
      </c>
      <c r="AN110" s="101">
        <f t="shared" si="140"/>
        <v>644660</v>
      </c>
      <c r="AO110" s="134" t="s">
        <v>116</v>
      </c>
      <c r="AP110" s="113"/>
      <c r="AQ110" s="113"/>
      <c r="AR110" s="113"/>
      <c r="AS110" s="113"/>
      <c r="AT110" s="113"/>
      <c r="AU110" s="113"/>
      <c r="AV110" s="113"/>
    </row>
    <row r="111" spans="1:50" ht="12.75" x14ac:dyDescent="0.2">
      <c r="A111" s="102">
        <v>4000572302</v>
      </c>
      <c r="B111" s="133">
        <v>45952</v>
      </c>
      <c r="C111" s="100" t="s">
        <v>79</v>
      </c>
      <c r="D111" s="552">
        <v>46141</v>
      </c>
      <c r="E111" s="552" t="e">
        <f>IF(OR(#REF!="",J111=""),"",#REF!+7*J111)</f>
        <v>#REF!</v>
      </c>
      <c r="F111" s="149" t="e">
        <f t="shared" ca="1" si="130"/>
        <v>#REF!</v>
      </c>
      <c r="G111" s="120" t="s">
        <v>94</v>
      </c>
      <c r="H111" s="113" t="e">
        <f t="shared" si="131"/>
        <v>#REF!</v>
      </c>
      <c r="I111" s="113" t="e">
        <f t="shared" si="132"/>
        <v>#REF!</v>
      </c>
      <c r="J111" s="122">
        <v>27</v>
      </c>
      <c r="K111" s="122" t="s">
        <v>18</v>
      </c>
      <c r="L111" s="232" t="s">
        <v>81</v>
      </c>
      <c r="M111" s="85" t="s">
        <v>166</v>
      </c>
      <c r="N111" s="399">
        <v>0</v>
      </c>
      <c r="O111" s="130">
        <v>3</v>
      </c>
      <c r="P111" s="122"/>
      <c r="Q111" s="122"/>
      <c r="R111" s="122" t="s">
        <v>84</v>
      </c>
      <c r="S111" s="122" t="s">
        <v>97</v>
      </c>
      <c r="T111" s="165" t="s">
        <v>138</v>
      </c>
      <c r="U111" s="102" t="s">
        <v>99</v>
      </c>
      <c r="V111" s="102" t="s">
        <v>168</v>
      </c>
      <c r="W111" s="147">
        <v>51</v>
      </c>
      <c r="X111" s="113"/>
      <c r="Y111" s="126">
        <f t="shared" si="133"/>
        <v>51</v>
      </c>
      <c r="Z111" s="122">
        <v>51</v>
      </c>
      <c r="AA111" s="101">
        <v>500000</v>
      </c>
      <c r="AB111" s="131"/>
      <c r="AC111" s="151" t="str">
        <f t="shared" si="141"/>
        <v/>
      </c>
      <c r="AD111" s="120"/>
      <c r="AE111" s="142"/>
      <c r="AF111" s="101">
        <f t="shared" si="134"/>
        <v>0</v>
      </c>
      <c r="AG111" s="101">
        <f t="shared" si="135"/>
        <v>0</v>
      </c>
      <c r="AH111" s="101">
        <f t="shared" si="136"/>
        <v>0</v>
      </c>
      <c r="AI111" s="101">
        <f t="shared" si="137"/>
        <v>25500000</v>
      </c>
      <c r="AJ111" s="101">
        <f t="shared" si="138"/>
        <v>0</v>
      </c>
      <c r="AK111" s="101">
        <f t="shared" si="139"/>
        <v>25500000</v>
      </c>
      <c r="AL111" s="102" t="s">
        <v>9</v>
      </c>
      <c r="AM111" s="144"/>
      <c r="AN111" s="101">
        <f t="shared" si="140"/>
        <v>25500000</v>
      </c>
      <c r="AO111" s="134"/>
      <c r="AP111" s="113"/>
      <c r="AQ111" s="113"/>
      <c r="AR111" s="113"/>
      <c r="AS111" s="113"/>
      <c r="AT111" s="113"/>
      <c r="AU111" s="113"/>
      <c r="AV111" s="113"/>
    </row>
    <row r="112" spans="1:50" ht="12.75" x14ac:dyDescent="0.2">
      <c r="A112" s="102">
        <v>4000508399</v>
      </c>
      <c r="B112" s="133">
        <v>45675</v>
      </c>
      <c r="C112" s="100" t="s">
        <v>79</v>
      </c>
      <c r="D112" s="552">
        <v>46733</v>
      </c>
      <c r="E112" s="552" t="e">
        <f>IF(OR(#REF!="",J112=""),"",#REF!+7*J112)</f>
        <v>#REF!</v>
      </c>
      <c r="F112" s="149" t="e">
        <f t="shared" ca="1" si="130"/>
        <v>#REF!</v>
      </c>
      <c r="G112" s="120" t="s">
        <v>94</v>
      </c>
      <c r="H112" s="113" t="e">
        <f t="shared" si="131"/>
        <v>#REF!</v>
      </c>
      <c r="I112" s="113" t="e">
        <f t="shared" si="132"/>
        <v>#REF!</v>
      </c>
      <c r="J112" s="126">
        <v>151.19999999999999</v>
      </c>
      <c r="K112" s="126" t="s">
        <v>18</v>
      </c>
      <c r="L112" s="394" t="s">
        <v>81</v>
      </c>
      <c r="M112" s="23" t="s">
        <v>262</v>
      </c>
      <c r="N112" s="399">
        <v>0</v>
      </c>
      <c r="O112" s="130">
        <v>3</v>
      </c>
      <c r="P112" s="130" t="s">
        <v>263</v>
      </c>
      <c r="Q112" s="130">
        <v>25100050</v>
      </c>
      <c r="R112" s="130" t="s">
        <v>84</v>
      </c>
      <c r="S112" s="130" t="s">
        <v>97</v>
      </c>
      <c r="T112" s="123" t="s">
        <v>138</v>
      </c>
      <c r="U112" s="100" t="s">
        <v>99</v>
      </c>
      <c r="V112" s="100" t="s">
        <v>264</v>
      </c>
      <c r="W112" s="282">
        <v>25</v>
      </c>
      <c r="X112" s="126"/>
      <c r="Y112" s="126">
        <f t="shared" si="133"/>
        <v>25</v>
      </c>
      <c r="Z112" s="126">
        <v>25</v>
      </c>
      <c r="AA112" s="150">
        <v>114326.14</v>
      </c>
      <c r="AB112" s="153"/>
      <c r="AC112" s="151" t="str">
        <f t="shared" si="141"/>
        <v/>
      </c>
      <c r="AD112" s="152"/>
      <c r="AE112" s="152"/>
      <c r="AF112" s="101">
        <f t="shared" si="134"/>
        <v>0</v>
      </c>
      <c r="AG112" s="101">
        <f t="shared" si="135"/>
        <v>0</v>
      </c>
      <c r="AH112" s="101">
        <f t="shared" si="136"/>
        <v>0</v>
      </c>
      <c r="AI112" s="101">
        <f t="shared" si="137"/>
        <v>2858153.5</v>
      </c>
      <c r="AJ112" s="101">
        <f t="shared" si="138"/>
        <v>0</v>
      </c>
      <c r="AK112" s="101">
        <f t="shared" si="139"/>
        <v>2858153.5</v>
      </c>
      <c r="AL112" s="102" t="s">
        <v>9</v>
      </c>
      <c r="AM112" s="143"/>
      <c r="AN112" s="101">
        <f t="shared" si="140"/>
        <v>2858153.5</v>
      </c>
      <c r="AO112" s="134"/>
      <c r="AP112" s="113"/>
      <c r="AQ112" s="113"/>
      <c r="AR112" s="113"/>
      <c r="AS112" s="113"/>
      <c r="AT112" s="113"/>
      <c r="AU112" s="113"/>
      <c r="AV112" s="113"/>
    </row>
    <row r="113" spans="1:48" ht="12.75" x14ac:dyDescent="0.2">
      <c r="A113" s="102">
        <v>1102500090</v>
      </c>
      <c r="B113" s="133">
        <v>45905</v>
      </c>
      <c r="C113" s="100" t="s">
        <v>79</v>
      </c>
      <c r="D113" s="552">
        <v>45926</v>
      </c>
      <c r="E113" s="552" t="e">
        <f>IF(OR(#REF!="",J113=""),"",#REF!+7*J113)</f>
        <v>#REF!</v>
      </c>
      <c r="F113" s="149" t="e">
        <f t="shared" ca="1" si="130"/>
        <v>#REF!</v>
      </c>
      <c r="G113" s="120" t="s">
        <v>80</v>
      </c>
      <c r="H113" s="113" t="e">
        <f t="shared" si="131"/>
        <v>#REF!</v>
      </c>
      <c r="I113" s="113" t="e">
        <f t="shared" si="132"/>
        <v>#REF!</v>
      </c>
      <c r="J113" s="122">
        <v>3</v>
      </c>
      <c r="K113" s="122" t="s">
        <v>21</v>
      </c>
      <c r="L113" s="232" t="s">
        <v>142</v>
      </c>
      <c r="M113" s="85" t="s">
        <v>283</v>
      </c>
      <c r="N113" s="399">
        <v>1</v>
      </c>
      <c r="O113" s="130">
        <v>1</v>
      </c>
      <c r="P113" s="122" t="s">
        <v>243</v>
      </c>
      <c r="Q113" s="122">
        <v>25200613</v>
      </c>
      <c r="R113" s="122" t="s">
        <v>84</v>
      </c>
      <c r="S113" s="130" t="s">
        <v>284</v>
      </c>
      <c r="T113" s="123" t="s">
        <v>285</v>
      </c>
      <c r="U113" s="102" t="s">
        <v>286</v>
      </c>
      <c r="V113" s="160" t="s">
        <v>287</v>
      </c>
      <c r="W113" s="147">
        <v>1</v>
      </c>
      <c r="X113" s="122"/>
      <c r="Y113" s="126">
        <f t="shared" si="133"/>
        <v>1</v>
      </c>
      <c r="Z113" s="122">
        <v>1</v>
      </c>
      <c r="AA113" s="101">
        <v>107925.25</v>
      </c>
      <c r="AB113" s="131"/>
      <c r="AC113" s="151" t="str">
        <f t="shared" si="141"/>
        <v/>
      </c>
      <c r="AD113" s="119"/>
      <c r="AE113" s="132"/>
      <c r="AF113" s="101">
        <f t="shared" si="134"/>
        <v>0</v>
      </c>
      <c r="AG113" s="101">
        <f t="shared" si="135"/>
        <v>0</v>
      </c>
      <c r="AH113" s="101">
        <f t="shared" si="136"/>
        <v>0</v>
      </c>
      <c r="AI113" s="101">
        <f t="shared" si="137"/>
        <v>107925.25</v>
      </c>
      <c r="AJ113" s="101">
        <f t="shared" si="138"/>
        <v>0</v>
      </c>
      <c r="AK113" s="101">
        <f t="shared" si="139"/>
        <v>107925.25</v>
      </c>
      <c r="AL113" s="102" t="s">
        <v>9</v>
      </c>
      <c r="AM113" s="108"/>
      <c r="AN113" s="101">
        <f t="shared" si="140"/>
        <v>107925.25</v>
      </c>
      <c r="AO113" s="134"/>
      <c r="AP113" s="113"/>
      <c r="AQ113" s="113"/>
      <c r="AR113" s="113"/>
      <c r="AS113" s="113"/>
      <c r="AT113" s="113"/>
      <c r="AU113" s="113"/>
      <c r="AV113" s="113"/>
    </row>
    <row r="114" spans="1:48" ht="15" x14ac:dyDescent="0.25">
      <c r="A114" s="102" t="s">
        <v>288</v>
      </c>
      <c r="B114" s="133">
        <v>45919</v>
      </c>
      <c r="C114" s="100" t="s">
        <v>79</v>
      </c>
      <c r="D114" s="552">
        <v>45947</v>
      </c>
      <c r="E114" s="552" t="e">
        <f>IF(OR(#REF!="",J114=""),"",#REF!+7*J114)</f>
        <v>#REF!</v>
      </c>
      <c r="F114" s="149" t="e">
        <f t="shared" ca="1" si="130"/>
        <v>#REF!</v>
      </c>
      <c r="G114" s="120" t="s">
        <v>80</v>
      </c>
      <c r="H114" s="113" t="e">
        <f t="shared" si="131"/>
        <v>#REF!</v>
      </c>
      <c r="I114" s="113" t="e">
        <f t="shared" si="132"/>
        <v>#REF!</v>
      </c>
      <c r="J114" s="122">
        <v>4</v>
      </c>
      <c r="K114" s="122" t="s">
        <v>19</v>
      </c>
      <c r="L114" s="232" t="s">
        <v>81</v>
      </c>
      <c r="M114" s="23" t="s">
        <v>289</v>
      </c>
      <c r="N114" s="399">
        <v>0</v>
      </c>
      <c r="O114" s="130">
        <v>3</v>
      </c>
      <c r="P114" s="122" t="s">
        <v>290</v>
      </c>
      <c r="Q114" s="122">
        <v>25100447</v>
      </c>
      <c r="R114" s="122" t="s">
        <v>84</v>
      </c>
      <c r="S114" s="122" t="s">
        <v>291</v>
      </c>
      <c r="T114" s="113" t="s">
        <v>292</v>
      </c>
      <c r="U114" s="102" t="s">
        <v>87</v>
      </c>
      <c r="V114" s="102" t="s">
        <v>293</v>
      </c>
      <c r="W114" s="147">
        <v>5</v>
      </c>
      <c r="X114" s="122"/>
      <c r="Y114" s="126">
        <f t="shared" si="133"/>
        <v>5</v>
      </c>
      <c r="Z114" s="122">
        <v>5</v>
      </c>
      <c r="AA114" s="101">
        <v>10794</v>
      </c>
      <c r="AB114" s="131"/>
      <c r="AC114" s="151" t="str">
        <f t="shared" si="141"/>
        <v/>
      </c>
      <c r="AD114" s="120"/>
      <c r="AE114" s="167"/>
      <c r="AF114" s="101">
        <f t="shared" si="134"/>
        <v>0</v>
      </c>
      <c r="AG114" s="101">
        <f t="shared" si="135"/>
        <v>0</v>
      </c>
      <c r="AH114" s="101">
        <f t="shared" si="136"/>
        <v>0</v>
      </c>
      <c r="AI114" s="101">
        <f t="shared" si="137"/>
        <v>53970</v>
      </c>
      <c r="AJ114" s="101">
        <f t="shared" si="138"/>
        <v>0</v>
      </c>
      <c r="AK114" s="101">
        <f t="shared" si="139"/>
        <v>53970</v>
      </c>
      <c r="AL114" s="102" t="s">
        <v>9</v>
      </c>
      <c r="AM114" s="144" t="s">
        <v>294</v>
      </c>
      <c r="AN114" s="101">
        <f t="shared" si="140"/>
        <v>53970</v>
      </c>
      <c r="AO114" s="134"/>
      <c r="AP114" s="113"/>
      <c r="AQ114" s="113"/>
      <c r="AR114" s="113"/>
      <c r="AS114" s="113"/>
      <c r="AT114" s="113"/>
      <c r="AU114" s="113"/>
      <c r="AV114" s="113"/>
    </row>
    <row r="115" spans="1:48" ht="12.75" x14ac:dyDescent="0.2">
      <c r="A115" s="102">
        <v>4000551406</v>
      </c>
      <c r="B115" s="133">
        <v>45887</v>
      </c>
      <c r="C115" s="100" t="s">
        <v>79</v>
      </c>
      <c r="D115" s="552">
        <v>46056</v>
      </c>
      <c r="E115" s="552" t="e">
        <f>IF(OR(#REF!="",J115=""),"",#REF!+7*J115)</f>
        <v>#REF!</v>
      </c>
      <c r="F115" s="149" t="e">
        <f t="shared" ca="1" si="130"/>
        <v>#REF!</v>
      </c>
      <c r="G115" s="120" t="s">
        <v>94</v>
      </c>
      <c r="H115" s="113" t="e">
        <f t="shared" si="131"/>
        <v>#REF!</v>
      </c>
      <c r="I115" s="113" t="e">
        <f t="shared" si="132"/>
        <v>#REF!</v>
      </c>
      <c r="J115" s="122">
        <v>24</v>
      </c>
      <c r="K115" s="122" t="s">
        <v>22</v>
      </c>
      <c r="L115" s="232" t="s">
        <v>81</v>
      </c>
      <c r="M115" s="13" t="s">
        <v>295</v>
      </c>
      <c r="N115" s="399">
        <v>0</v>
      </c>
      <c r="O115" s="130">
        <v>3</v>
      </c>
      <c r="P115" s="218"/>
      <c r="Q115" s="122"/>
      <c r="R115" s="122" t="s">
        <v>84</v>
      </c>
      <c r="S115" s="130" t="s">
        <v>97</v>
      </c>
      <c r="T115" s="123" t="s">
        <v>119</v>
      </c>
      <c r="U115" s="102" t="s">
        <v>99</v>
      </c>
      <c r="V115" s="102" t="s">
        <v>296</v>
      </c>
      <c r="W115" s="147">
        <v>1</v>
      </c>
      <c r="X115" s="113"/>
      <c r="Y115" s="126">
        <f t="shared" si="133"/>
        <v>1</v>
      </c>
      <c r="Z115" s="122">
        <v>1</v>
      </c>
      <c r="AA115" s="101">
        <v>788715</v>
      </c>
      <c r="AB115" s="131"/>
      <c r="AC115" s="151" t="str">
        <f t="shared" si="141"/>
        <v/>
      </c>
      <c r="AD115" s="119"/>
      <c r="AE115" s="162"/>
      <c r="AF115" s="101">
        <f t="shared" si="134"/>
        <v>0</v>
      </c>
      <c r="AG115" s="101">
        <f t="shared" si="135"/>
        <v>0</v>
      </c>
      <c r="AH115" s="101">
        <f t="shared" si="136"/>
        <v>0</v>
      </c>
      <c r="AI115" s="101">
        <f t="shared" si="137"/>
        <v>788715</v>
      </c>
      <c r="AJ115" s="101">
        <f t="shared" si="138"/>
        <v>0</v>
      </c>
      <c r="AK115" s="101">
        <f t="shared" si="139"/>
        <v>788715</v>
      </c>
      <c r="AL115" s="102" t="s">
        <v>9</v>
      </c>
      <c r="AM115" s="143"/>
      <c r="AN115" s="101">
        <f t="shared" si="140"/>
        <v>788715</v>
      </c>
      <c r="AO115" s="134"/>
      <c r="AP115" s="113"/>
      <c r="AQ115" s="113"/>
      <c r="AR115" s="113"/>
      <c r="AS115" s="113"/>
      <c r="AT115" s="113"/>
      <c r="AU115" s="113"/>
      <c r="AV115" s="113"/>
    </row>
    <row r="116" spans="1:48" ht="15" x14ac:dyDescent="0.25">
      <c r="A116" s="102">
        <v>4300035378</v>
      </c>
      <c r="B116" s="133">
        <v>45940</v>
      </c>
      <c r="C116" s="102" t="s">
        <v>79</v>
      </c>
      <c r="D116" s="552">
        <v>46041</v>
      </c>
      <c r="E116" s="552" t="e">
        <f>IF(OR(#REF!="",J116=""),"",#REF!+7*J116)</f>
        <v>#REF!</v>
      </c>
      <c r="F116" s="149" t="str">
        <f t="shared" ca="1" si="130"/>
        <v>DELIVERED</v>
      </c>
      <c r="G116" s="120" t="s">
        <v>94</v>
      </c>
      <c r="H116" s="113" t="e">
        <f t="shared" si="131"/>
        <v>#REF!</v>
      </c>
      <c r="I116" s="113" t="e">
        <f t="shared" si="132"/>
        <v>#REF!</v>
      </c>
      <c r="J116" s="122">
        <v>14</v>
      </c>
      <c r="K116" s="122" t="s">
        <v>19</v>
      </c>
      <c r="L116" s="232" t="s">
        <v>81</v>
      </c>
      <c r="M116" s="77" t="s">
        <v>297</v>
      </c>
      <c r="N116" s="399">
        <v>0</v>
      </c>
      <c r="O116" s="216">
        <v>3</v>
      </c>
      <c r="P116" s="93" t="s">
        <v>298</v>
      </c>
      <c r="Q116" s="242">
        <v>25100518</v>
      </c>
      <c r="R116" s="122" t="s">
        <v>84</v>
      </c>
      <c r="S116" s="122" t="s">
        <v>97</v>
      </c>
      <c r="T116" s="113" t="s">
        <v>98</v>
      </c>
      <c r="U116" s="102" t="s">
        <v>99</v>
      </c>
      <c r="V116" s="102" t="s">
        <v>299</v>
      </c>
      <c r="W116" s="147">
        <v>74</v>
      </c>
      <c r="X116" s="122">
        <v>74</v>
      </c>
      <c r="Y116" s="126">
        <f t="shared" si="133"/>
        <v>0</v>
      </c>
      <c r="Z116" s="122">
        <v>0</v>
      </c>
      <c r="AA116" s="101">
        <v>21034.5</v>
      </c>
      <c r="AB116" s="131"/>
      <c r="AC116" s="151" t="str">
        <f t="shared" si="141"/>
        <v>May-26</v>
      </c>
      <c r="AD116" s="119">
        <v>46167</v>
      </c>
      <c r="AE116" s="476" t="s">
        <v>300</v>
      </c>
      <c r="AF116" s="101">
        <f t="shared" si="134"/>
        <v>1556553</v>
      </c>
      <c r="AG116" s="101">
        <f t="shared" si="135"/>
        <v>0</v>
      </c>
      <c r="AH116" s="101">
        <f t="shared" si="136"/>
        <v>1556553</v>
      </c>
      <c r="AI116" s="101">
        <f t="shared" si="137"/>
        <v>0</v>
      </c>
      <c r="AJ116" s="101">
        <f t="shared" si="138"/>
        <v>0</v>
      </c>
      <c r="AK116" s="101">
        <f t="shared" si="139"/>
        <v>0</v>
      </c>
      <c r="AL116" s="102" t="s">
        <v>0</v>
      </c>
      <c r="AM116" s="143" t="s">
        <v>102</v>
      </c>
      <c r="AN116" s="101">
        <f t="shared" si="140"/>
        <v>1556553</v>
      </c>
      <c r="AO116" s="134" t="s">
        <v>116</v>
      </c>
      <c r="AP116" s="113"/>
      <c r="AQ116" s="113"/>
      <c r="AR116" s="113"/>
      <c r="AS116" s="113"/>
      <c r="AT116" s="113"/>
      <c r="AU116" s="113"/>
      <c r="AV116" s="113"/>
    </row>
    <row r="117" spans="1:48" x14ac:dyDescent="0.25">
      <c r="A117" s="102">
        <v>4300035378</v>
      </c>
      <c r="B117" s="133">
        <v>45940</v>
      </c>
      <c r="C117" s="102" t="s">
        <v>79</v>
      </c>
      <c r="D117" s="552">
        <v>46041</v>
      </c>
      <c r="E117" s="552" t="e">
        <f>IF(OR(#REF!="",J117=""),"",#REF!+7*J117)</f>
        <v>#REF!</v>
      </c>
      <c r="F117" s="149" t="e">
        <f t="shared" ca="1" si="130"/>
        <v>#REF!</v>
      </c>
      <c r="G117" s="120" t="s">
        <v>94</v>
      </c>
      <c r="H117" s="113" t="e">
        <f t="shared" si="131"/>
        <v>#REF!</v>
      </c>
      <c r="I117" s="113" t="e">
        <f t="shared" si="132"/>
        <v>#REF!</v>
      </c>
      <c r="J117" s="122">
        <v>14</v>
      </c>
      <c r="K117" s="122" t="s">
        <v>19</v>
      </c>
      <c r="L117" s="232" t="s">
        <v>81</v>
      </c>
      <c r="M117" s="106" t="s">
        <v>297</v>
      </c>
      <c r="N117" s="399">
        <v>0</v>
      </c>
      <c r="O117" s="216">
        <v>3</v>
      </c>
      <c r="P117" s="93" t="s">
        <v>298</v>
      </c>
      <c r="Q117" s="242">
        <v>25100518</v>
      </c>
      <c r="R117" s="122" t="s">
        <v>84</v>
      </c>
      <c r="S117" s="122" t="s">
        <v>97</v>
      </c>
      <c r="T117" s="113" t="s">
        <v>98</v>
      </c>
      <c r="U117" s="102" t="s">
        <v>99</v>
      </c>
      <c r="V117" s="102" t="s">
        <v>299</v>
      </c>
      <c r="W117" s="147">
        <v>5</v>
      </c>
      <c r="X117" s="122"/>
      <c r="Y117" s="126">
        <f t="shared" si="133"/>
        <v>5</v>
      </c>
      <c r="Z117" s="122">
        <v>5</v>
      </c>
      <c r="AA117" s="101">
        <v>21034.5</v>
      </c>
      <c r="AB117" s="131"/>
      <c r="AC117" s="151" t="str">
        <f t="shared" si="141"/>
        <v/>
      </c>
      <c r="AD117" s="119"/>
      <c r="AE117" s="142"/>
      <c r="AF117" s="101">
        <f t="shared" si="134"/>
        <v>0</v>
      </c>
      <c r="AG117" s="101">
        <f t="shared" si="135"/>
        <v>0</v>
      </c>
      <c r="AH117" s="101">
        <f t="shared" si="136"/>
        <v>0</v>
      </c>
      <c r="AI117" s="101">
        <f t="shared" si="137"/>
        <v>105172.5</v>
      </c>
      <c r="AJ117" s="101">
        <f t="shared" si="138"/>
        <v>0</v>
      </c>
      <c r="AK117" s="101">
        <f t="shared" si="139"/>
        <v>105172.5</v>
      </c>
      <c r="AL117" s="102" t="s">
        <v>9</v>
      </c>
      <c r="AM117" s="144"/>
      <c r="AN117" s="101">
        <f t="shared" si="140"/>
        <v>105172.5</v>
      </c>
      <c r="AO117" s="134"/>
      <c r="AP117" s="113"/>
      <c r="AQ117" s="113"/>
      <c r="AR117" s="113"/>
      <c r="AS117" s="113"/>
      <c r="AT117" s="113"/>
      <c r="AU117" s="113"/>
      <c r="AV117" s="113"/>
    </row>
    <row r="118" spans="1:48" x14ac:dyDescent="0.25">
      <c r="A118" s="102">
        <v>4300035378</v>
      </c>
      <c r="B118" s="133">
        <v>45940</v>
      </c>
      <c r="C118" s="102" t="s">
        <v>79</v>
      </c>
      <c r="D118" s="552">
        <v>46041</v>
      </c>
      <c r="E118" s="552" t="e">
        <f>IF(OR(#REF!="",J118=""),"",#REF!+7*J118)</f>
        <v>#REF!</v>
      </c>
      <c r="F118" s="149" t="str">
        <f t="shared" ca="1" si="130"/>
        <v>DELIVERED</v>
      </c>
      <c r="G118" s="120" t="s">
        <v>94</v>
      </c>
      <c r="H118" s="113" t="e">
        <f t="shared" si="131"/>
        <v>#REF!</v>
      </c>
      <c r="I118" s="113" t="e">
        <f t="shared" si="132"/>
        <v>#REF!</v>
      </c>
      <c r="J118" s="122">
        <v>14</v>
      </c>
      <c r="K118" s="122" t="s">
        <v>19</v>
      </c>
      <c r="L118" s="232" t="s">
        <v>81</v>
      </c>
      <c r="M118" s="106" t="s">
        <v>297</v>
      </c>
      <c r="N118" s="399">
        <v>0</v>
      </c>
      <c r="O118" s="216">
        <v>3</v>
      </c>
      <c r="P118" s="93" t="s">
        <v>298</v>
      </c>
      <c r="Q118" s="242">
        <v>25100518</v>
      </c>
      <c r="R118" s="122" t="s">
        <v>84</v>
      </c>
      <c r="S118" s="122" t="s">
        <v>97</v>
      </c>
      <c r="T118" s="113" t="s">
        <v>98</v>
      </c>
      <c r="U118" s="102" t="s">
        <v>99</v>
      </c>
      <c r="V118" s="102" t="s">
        <v>299</v>
      </c>
      <c r="W118" s="147">
        <v>1</v>
      </c>
      <c r="X118" s="122">
        <v>1</v>
      </c>
      <c r="Y118" s="126">
        <f t="shared" si="133"/>
        <v>0</v>
      </c>
      <c r="Z118" s="122">
        <v>0</v>
      </c>
      <c r="AA118" s="101">
        <v>21034.5</v>
      </c>
      <c r="AB118" s="131"/>
      <c r="AC118" s="151" t="str">
        <f t="shared" si="141"/>
        <v>May-26</v>
      </c>
      <c r="AD118" s="119">
        <v>46169</v>
      </c>
      <c r="AE118" s="476" t="s">
        <v>301</v>
      </c>
      <c r="AF118" s="101">
        <f t="shared" si="134"/>
        <v>21034.5</v>
      </c>
      <c r="AG118" s="101">
        <f t="shared" si="135"/>
        <v>0</v>
      </c>
      <c r="AH118" s="101">
        <f t="shared" si="136"/>
        <v>21034.5</v>
      </c>
      <c r="AI118" s="101">
        <f t="shared" si="137"/>
        <v>0</v>
      </c>
      <c r="AJ118" s="101">
        <f t="shared" si="138"/>
        <v>0</v>
      </c>
      <c r="AK118" s="101">
        <f t="shared" si="139"/>
        <v>0</v>
      </c>
      <c r="AL118" s="102" t="s">
        <v>0</v>
      </c>
      <c r="AM118" s="143" t="s">
        <v>102</v>
      </c>
      <c r="AN118" s="101">
        <f t="shared" si="140"/>
        <v>21034.5</v>
      </c>
      <c r="AO118" s="134" t="s">
        <v>116</v>
      </c>
      <c r="AP118" s="113"/>
      <c r="AQ118" s="113"/>
      <c r="AR118" s="113"/>
      <c r="AS118" s="113"/>
      <c r="AT118" s="113"/>
      <c r="AU118" s="113"/>
      <c r="AV118" s="113"/>
    </row>
    <row r="119" spans="1:48" ht="12.75" x14ac:dyDescent="0.2">
      <c r="A119" s="102">
        <v>4000575453</v>
      </c>
      <c r="B119" s="133">
        <v>45953</v>
      </c>
      <c r="C119" s="100" t="s">
        <v>79</v>
      </c>
      <c r="D119" s="552">
        <v>46037</v>
      </c>
      <c r="E119" s="552" t="e">
        <f>IF(OR(#REF!="",J119=""),"",#REF!+7*J119)</f>
        <v>#REF!</v>
      </c>
      <c r="F119" s="149" t="e">
        <f t="shared" ca="1" si="130"/>
        <v>#REF!</v>
      </c>
      <c r="G119" s="120" t="s">
        <v>94</v>
      </c>
      <c r="H119" s="113" t="e">
        <f t="shared" si="131"/>
        <v>#REF!</v>
      </c>
      <c r="I119" s="113" t="e">
        <f t="shared" si="132"/>
        <v>#REF!</v>
      </c>
      <c r="J119" s="122">
        <v>12</v>
      </c>
      <c r="K119" s="122" t="s">
        <v>18</v>
      </c>
      <c r="L119" s="232" t="s">
        <v>81</v>
      </c>
      <c r="M119" s="106" t="s">
        <v>302</v>
      </c>
      <c r="N119" s="399">
        <v>0</v>
      </c>
      <c r="O119" s="130">
        <v>3</v>
      </c>
      <c r="P119" s="219"/>
      <c r="Q119" s="122"/>
      <c r="R119" s="122" t="s">
        <v>84</v>
      </c>
      <c r="S119" s="122" t="s">
        <v>97</v>
      </c>
      <c r="T119" s="113" t="s">
        <v>255</v>
      </c>
      <c r="U119" s="102" t="s">
        <v>99</v>
      </c>
      <c r="V119" s="102" t="s">
        <v>303</v>
      </c>
      <c r="W119" s="147">
        <v>1</v>
      </c>
      <c r="X119" s="122"/>
      <c r="Y119" s="126">
        <f t="shared" si="133"/>
        <v>1</v>
      </c>
      <c r="Z119" s="122">
        <v>1</v>
      </c>
      <c r="AA119" s="101">
        <v>594600</v>
      </c>
      <c r="AB119" s="131"/>
      <c r="AC119" s="151" t="str">
        <f t="shared" si="141"/>
        <v/>
      </c>
      <c r="AD119" s="120"/>
      <c r="AE119" s="142"/>
      <c r="AF119" s="101">
        <f t="shared" si="134"/>
        <v>0</v>
      </c>
      <c r="AG119" s="101">
        <f t="shared" si="135"/>
        <v>0</v>
      </c>
      <c r="AH119" s="101">
        <f t="shared" si="136"/>
        <v>0</v>
      </c>
      <c r="AI119" s="101">
        <f t="shared" si="137"/>
        <v>594600</v>
      </c>
      <c r="AJ119" s="101">
        <f t="shared" si="138"/>
        <v>0</v>
      </c>
      <c r="AK119" s="101">
        <f t="shared" si="139"/>
        <v>594600</v>
      </c>
      <c r="AL119" s="102" t="s">
        <v>9</v>
      </c>
      <c r="AM119" s="144"/>
      <c r="AN119" s="101">
        <f t="shared" si="140"/>
        <v>594600</v>
      </c>
      <c r="AO119" s="134"/>
      <c r="AP119" s="113"/>
      <c r="AQ119" s="113"/>
      <c r="AR119" s="113"/>
      <c r="AS119" s="113"/>
      <c r="AT119" s="113"/>
      <c r="AU119" s="113"/>
      <c r="AV119" s="113"/>
    </row>
    <row r="120" spans="1:48" ht="12.75" x14ac:dyDescent="0.2">
      <c r="A120" s="102" t="s">
        <v>304</v>
      </c>
      <c r="B120" s="133">
        <v>45960</v>
      </c>
      <c r="C120" s="102" t="s">
        <v>305</v>
      </c>
      <c r="D120" s="552" t="e">
        <f>#REF!+7*$J120</f>
        <v>#REF!</v>
      </c>
      <c r="E120" s="552" t="e">
        <f>IF(OR(#REF!="",J120=""),"",#REF!+7*J120)</f>
        <v>#REF!</v>
      </c>
      <c r="F120" s="149" t="e">
        <f t="shared" ca="1" si="130"/>
        <v>#REF!</v>
      </c>
      <c r="G120" s="120" t="s">
        <v>80</v>
      </c>
      <c r="H120" s="113" t="e">
        <f t="shared" si="131"/>
        <v>#REF!</v>
      </c>
      <c r="I120" s="113" t="e">
        <f t="shared" si="132"/>
        <v>#REF!</v>
      </c>
      <c r="J120" s="122">
        <v>4</v>
      </c>
      <c r="K120" s="122" t="s">
        <v>18</v>
      </c>
      <c r="L120" s="232" t="s">
        <v>81</v>
      </c>
      <c r="M120" s="23" t="s">
        <v>306</v>
      </c>
      <c r="N120" s="399">
        <v>0</v>
      </c>
      <c r="O120" s="130">
        <v>3</v>
      </c>
      <c r="P120" s="122"/>
      <c r="Q120" s="122"/>
      <c r="R120" s="122" t="s">
        <v>307</v>
      </c>
      <c r="S120" s="122" t="s">
        <v>308</v>
      </c>
      <c r="T120" s="115" t="s">
        <v>309</v>
      </c>
      <c r="U120" s="102" t="s">
        <v>87</v>
      </c>
      <c r="V120" s="102" t="s">
        <v>310</v>
      </c>
      <c r="W120" s="147">
        <v>4</v>
      </c>
      <c r="X120" s="113"/>
      <c r="Y120" s="126">
        <f t="shared" si="133"/>
        <v>4</v>
      </c>
      <c r="Z120" s="122">
        <v>4</v>
      </c>
      <c r="AA120" s="101"/>
      <c r="AB120" s="131">
        <v>1256.19</v>
      </c>
      <c r="AC120" s="151" t="str">
        <f t="shared" si="141"/>
        <v/>
      </c>
      <c r="AD120" s="120"/>
      <c r="AE120" s="142"/>
      <c r="AF120" s="101">
        <f t="shared" si="134"/>
        <v>0</v>
      </c>
      <c r="AG120" s="101">
        <f t="shared" si="135"/>
        <v>0</v>
      </c>
      <c r="AH120" s="101">
        <f t="shared" si="136"/>
        <v>0</v>
      </c>
      <c r="AI120" s="101">
        <f t="shared" si="137"/>
        <v>0</v>
      </c>
      <c r="AJ120" s="101">
        <f t="shared" si="138"/>
        <v>432129.36000000004</v>
      </c>
      <c r="AK120" s="101">
        <f t="shared" si="139"/>
        <v>432129.36000000004</v>
      </c>
      <c r="AL120" s="102" t="s">
        <v>9</v>
      </c>
      <c r="AM120" s="144"/>
      <c r="AN120" s="101">
        <f t="shared" si="140"/>
        <v>432129.36000000004</v>
      </c>
      <c r="AO120" s="134"/>
      <c r="AP120" s="113"/>
      <c r="AQ120" s="113"/>
      <c r="AR120" s="113"/>
      <c r="AS120" s="113"/>
      <c r="AT120" s="113"/>
      <c r="AU120" s="113"/>
      <c r="AV120" s="113"/>
    </row>
    <row r="121" spans="1:48" ht="12.75" x14ac:dyDescent="0.2">
      <c r="A121" s="102">
        <v>1233</v>
      </c>
      <c r="B121" s="133">
        <v>45758</v>
      </c>
      <c r="C121" s="100" t="s">
        <v>305</v>
      </c>
      <c r="D121" s="552">
        <v>45847</v>
      </c>
      <c r="E121" s="552" t="e">
        <f>IF(OR(#REF!="",J121=""),"",#REF!+7*J121)</f>
        <v>#REF!</v>
      </c>
      <c r="F121" s="149" t="str">
        <f t="shared" ca="1" si="130"/>
        <v>DELIVERED</v>
      </c>
      <c r="G121" s="120" t="s">
        <v>80</v>
      </c>
      <c r="H121" s="113" t="e">
        <f t="shared" si="131"/>
        <v>#REF!</v>
      </c>
      <c r="I121" s="113" t="e">
        <f t="shared" si="132"/>
        <v>#REF!</v>
      </c>
      <c r="J121" s="126">
        <v>12</v>
      </c>
      <c r="K121" s="126" t="s">
        <v>18</v>
      </c>
      <c r="L121" s="394" t="s">
        <v>81</v>
      </c>
      <c r="M121" s="13" t="s">
        <v>311</v>
      </c>
      <c r="N121" s="399">
        <v>0</v>
      </c>
      <c r="O121" s="130">
        <v>3</v>
      </c>
      <c r="P121" s="126" t="s">
        <v>312</v>
      </c>
      <c r="Q121" s="130"/>
      <c r="R121" s="126" t="s">
        <v>307</v>
      </c>
      <c r="S121" s="130" t="s">
        <v>313</v>
      </c>
      <c r="T121" s="168" t="s">
        <v>314</v>
      </c>
      <c r="U121" s="123" t="s">
        <v>87</v>
      </c>
      <c r="V121" s="100" t="s">
        <v>315</v>
      </c>
      <c r="W121" s="282">
        <v>2</v>
      </c>
      <c r="X121" s="126">
        <v>2</v>
      </c>
      <c r="Y121" s="126">
        <f t="shared" si="133"/>
        <v>0</v>
      </c>
      <c r="Z121" s="126">
        <v>0</v>
      </c>
      <c r="AA121" s="150"/>
      <c r="AB121" s="153">
        <v>270.14</v>
      </c>
      <c r="AC121" s="151" t="str">
        <f t="shared" si="141"/>
        <v>April-26</v>
      </c>
      <c r="AD121" s="152">
        <v>46115</v>
      </c>
      <c r="AE121" s="169" t="s">
        <v>316</v>
      </c>
      <c r="AF121" s="101">
        <f t="shared" si="134"/>
        <v>0</v>
      </c>
      <c r="AG121" s="101">
        <f t="shared" si="135"/>
        <v>46464.079999999994</v>
      </c>
      <c r="AH121" s="101">
        <f t="shared" si="136"/>
        <v>46464.079999999994</v>
      </c>
      <c r="AI121" s="101">
        <f t="shared" si="137"/>
        <v>0</v>
      </c>
      <c r="AJ121" s="101">
        <f t="shared" si="138"/>
        <v>0</v>
      </c>
      <c r="AK121" s="101">
        <f t="shared" si="139"/>
        <v>0</v>
      </c>
      <c r="AL121" s="102" t="s">
        <v>0</v>
      </c>
      <c r="AM121" s="154" t="s">
        <v>317</v>
      </c>
      <c r="AN121" s="101">
        <f t="shared" si="140"/>
        <v>46464.079999999994</v>
      </c>
      <c r="AO121" s="134" t="s">
        <v>103</v>
      </c>
      <c r="AP121" s="113" t="s">
        <v>104</v>
      </c>
      <c r="AQ121" s="113" t="s">
        <v>122</v>
      </c>
      <c r="AR121" s="113" t="s">
        <v>122</v>
      </c>
      <c r="AS121" s="113" t="s">
        <v>122</v>
      </c>
      <c r="AT121" s="113" t="s">
        <v>122</v>
      </c>
      <c r="AU121" s="113" t="s">
        <v>122</v>
      </c>
      <c r="AV121" s="113" t="s">
        <v>122</v>
      </c>
    </row>
    <row r="122" spans="1:48" ht="12.75" x14ac:dyDescent="0.2">
      <c r="A122" s="171" t="s">
        <v>78</v>
      </c>
      <c r="B122" s="133"/>
      <c r="C122" s="170" t="s">
        <v>79</v>
      </c>
      <c r="D122" s="552">
        <v>45776</v>
      </c>
      <c r="E122" s="552" t="e">
        <f>IF(OR(#REF!="",J122=""),"",#REF!+7*J122)</f>
        <v>#REF!</v>
      </c>
      <c r="F122" s="149" t="e">
        <f t="shared" ca="1" si="130"/>
        <v>#REF!</v>
      </c>
      <c r="G122" s="120" t="s">
        <v>80</v>
      </c>
      <c r="H122" s="113" t="e">
        <f t="shared" si="131"/>
        <v>#REF!</v>
      </c>
      <c r="I122" s="113" t="e">
        <f t="shared" si="132"/>
        <v>#REF!</v>
      </c>
      <c r="J122" s="126">
        <v>1</v>
      </c>
      <c r="K122" s="126" t="s">
        <v>21</v>
      </c>
      <c r="L122" s="394" t="s">
        <v>81</v>
      </c>
      <c r="M122" s="13" t="s">
        <v>318</v>
      </c>
      <c r="N122" s="399">
        <v>0</v>
      </c>
      <c r="O122" s="130">
        <v>3</v>
      </c>
      <c r="P122" s="130" t="s">
        <v>243</v>
      </c>
      <c r="Q122" s="130"/>
      <c r="R122" s="130" t="s">
        <v>84</v>
      </c>
      <c r="S122" s="130" t="s">
        <v>85</v>
      </c>
      <c r="T122" s="123" t="s">
        <v>86</v>
      </c>
      <c r="U122" s="100" t="s">
        <v>87</v>
      </c>
      <c r="V122" s="100" t="s">
        <v>319</v>
      </c>
      <c r="W122" s="282">
        <v>5</v>
      </c>
      <c r="X122" s="126"/>
      <c r="Y122" s="126">
        <v>5</v>
      </c>
      <c r="Z122" s="126">
        <v>5</v>
      </c>
      <c r="AA122" s="150"/>
      <c r="AB122" s="153"/>
      <c r="AC122" s="151" t="str">
        <f t="shared" si="141"/>
        <v/>
      </c>
      <c r="AD122" s="152"/>
      <c r="AE122" s="162"/>
      <c r="AF122" s="101">
        <f t="shared" si="134"/>
        <v>0</v>
      </c>
      <c r="AG122" s="101">
        <f t="shared" si="135"/>
        <v>0</v>
      </c>
      <c r="AH122" s="101">
        <f t="shared" si="136"/>
        <v>0</v>
      </c>
      <c r="AI122" s="101">
        <v>0</v>
      </c>
      <c r="AJ122" s="101">
        <f t="shared" si="138"/>
        <v>0</v>
      </c>
      <c r="AK122" s="101">
        <f t="shared" si="139"/>
        <v>0</v>
      </c>
      <c r="AL122" s="102" t="s">
        <v>9</v>
      </c>
      <c r="AM122" s="157" t="s">
        <v>89</v>
      </c>
      <c r="AN122" s="101">
        <f t="shared" si="140"/>
        <v>0</v>
      </c>
      <c r="AO122" s="134"/>
      <c r="AP122" s="113"/>
      <c r="AQ122" s="113"/>
      <c r="AR122" s="113"/>
      <c r="AS122" s="113"/>
      <c r="AT122" s="113"/>
      <c r="AU122" s="113"/>
      <c r="AV122" s="113"/>
    </row>
    <row r="123" spans="1:48" ht="12.75" x14ac:dyDescent="0.2">
      <c r="A123" s="171" t="s">
        <v>78</v>
      </c>
      <c r="B123" s="133"/>
      <c r="C123" s="170" t="s">
        <v>79</v>
      </c>
      <c r="D123" s="552">
        <v>45776</v>
      </c>
      <c r="E123" s="552" t="e">
        <f>IF(OR(#REF!="",J123=""),"",#REF!+7*J123)</f>
        <v>#REF!</v>
      </c>
      <c r="F123" s="149" t="e">
        <f t="shared" ca="1" si="130"/>
        <v>#REF!</v>
      </c>
      <c r="G123" s="120" t="s">
        <v>80</v>
      </c>
      <c r="H123" s="113" t="e">
        <f t="shared" si="131"/>
        <v>#REF!</v>
      </c>
      <c r="I123" s="113" t="e">
        <f t="shared" si="132"/>
        <v>#REF!</v>
      </c>
      <c r="J123" s="126">
        <v>1</v>
      </c>
      <c r="K123" s="126" t="s">
        <v>21</v>
      </c>
      <c r="L123" s="394" t="s">
        <v>81</v>
      </c>
      <c r="M123" s="85" t="s">
        <v>318</v>
      </c>
      <c r="N123" s="399">
        <v>0</v>
      </c>
      <c r="O123" s="130">
        <v>3</v>
      </c>
      <c r="P123" s="130" t="s">
        <v>243</v>
      </c>
      <c r="Q123" s="130"/>
      <c r="R123" s="130" t="s">
        <v>84</v>
      </c>
      <c r="S123" s="130" t="s">
        <v>85</v>
      </c>
      <c r="T123" s="123" t="s">
        <v>86</v>
      </c>
      <c r="U123" s="123" t="s">
        <v>87</v>
      </c>
      <c r="V123" s="100" t="s">
        <v>320</v>
      </c>
      <c r="W123" s="282">
        <v>32</v>
      </c>
      <c r="X123" s="126"/>
      <c r="Y123" s="126">
        <f t="shared" ref="Y123:Y154" si="142">W123-X123</f>
        <v>32</v>
      </c>
      <c r="Z123" s="126">
        <v>32</v>
      </c>
      <c r="AA123" s="150"/>
      <c r="AB123" s="153"/>
      <c r="AC123" s="151" t="str">
        <f t="shared" si="141"/>
        <v/>
      </c>
      <c r="AD123" s="152"/>
      <c r="AE123" s="162"/>
      <c r="AF123" s="101">
        <f t="shared" si="134"/>
        <v>0</v>
      </c>
      <c r="AG123" s="101">
        <f t="shared" si="135"/>
        <v>0</v>
      </c>
      <c r="AH123" s="101">
        <f t="shared" si="136"/>
        <v>0</v>
      </c>
      <c r="AI123" s="101">
        <f t="shared" ref="AI123:AI186" si="143">Z123*AA123</f>
        <v>0</v>
      </c>
      <c r="AJ123" s="101">
        <f t="shared" si="138"/>
        <v>0</v>
      </c>
      <c r="AK123" s="101">
        <f t="shared" si="139"/>
        <v>0</v>
      </c>
      <c r="AL123" s="102" t="s">
        <v>9</v>
      </c>
      <c r="AM123" s="157" t="s">
        <v>89</v>
      </c>
      <c r="AN123" s="101">
        <f t="shared" si="140"/>
        <v>0</v>
      </c>
      <c r="AO123" s="134"/>
      <c r="AP123" s="113"/>
      <c r="AQ123" s="113"/>
      <c r="AR123" s="113"/>
      <c r="AS123" s="113"/>
      <c r="AT123" s="113"/>
      <c r="AU123" s="113"/>
      <c r="AV123" s="113"/>
    </row>
    <row r="124" spans="1:48" ht="12.75" x14ac:dyDescent="0.2">
      <c r="A124" s="171" t="s">
        <v>78</v>
      </c>
      <c r="B124" s="133"/>
      <c r="C124" s="155" t="s">
        <v>79</v>
      </c>
      <c r="D124" s="552">
        <v>45776</v>
      </c>
      <c r="E124" s="552" t="e">
        <f>IF(OR(#REF!="",J124=""),"",#REF!+7*J124)</f>
        <v>#REF!</v>
      </c>
      <c r="F124" s="149" t="e">
        <f t="shared" ca="1" si="130"/>
        <v>#REF!</v>
      </c>
      <c r="G124" s="120" t="s">
        <v>80</v>
      </c>
      <c r="H124" s="113" t="e">
        <f t="shared" si="131"/>
        <v>#REF!</v>
      </c>
      <c r="I124" s="113" t="e">
        <f t="shared" si="132"/>
        <v>#REF!</v>
      </c>
      <c r="J124" s="126">
        <v>1</v>
      </c>
      <c r="K124" s="126" t="s">
        <v>21</v>
      </c>
      <c r="L124" s="394" t="s">
        <v>81</v>
      </c>
      <c r="M124" s="85" t="s">
        <v>318</v>
      </c>
      <c r="N124" s="399">
        <v>0</v>
      </c>
      <c r="O124" s="130">
        <v>3</v>
      </c>
      <c r="P124" s="130" t="s">
        <v>243</v>
      </c>
      <c r="Q124" s="130"/>
      <c r="R124" s="130" t="s">
        <v>84</v>
      </c>
      <c r="S124" s="130" t="s">
        <v>85</v>
      </c>
      <c r="T124" s="123" t="s">
        <v>86</v>
      </c>
      <c r="U124" s="123" t="s">
        <v>87</v>
      </c>
      <c r="V124" s="100" t="s">
        <v>321</v>
      </c>
      <c r="W124" s="282">
        <v>26</v>
      </c>
      <c r="X124" s="126"/>
      <c r="Y124" s="126">
        <f t="shared" si="142"/>
        <v>26</v>
      </c>
      <c r="Z124" s="126">
        <v>26</v>
      </c>
      <c r="AA124" s="150"/>
      <c r="AB124" s="153"/>
      <c r="AC124" s="151" t="str">
        <f t="shared" si="141"/>
        <v/>
      </c>
      <c r="AD124" s="152"/>
      <c r="AE124" s="162"/>
      <c r="AF124" s="101">
        <f t="shared" si="134"/>
        <v>0</v>
      </c>
      <c r="AG124" s="101">
        <f t="shared" si="135"/>
        <v>0</v>
      </c>
      <c r="AH124" s="101">
        <f t="shared" si="136"/>
        <v>0</v>
      </c>
      <c r="AI124" s="101">
        <f t="shared" si="143"/>
        <v>0</v>
      </c>
      <c r="AJ124" s="101">
        <f t="shared" si="138"/>
        <v>0</v>
      </c>
      <c r="AK124" s="101">
        <f t="shared" si="139"/>
        <v>0</v>
      </c>
      <c r="AL124" s="102" t="s">
        <v>9</v>
      </c>
      <c r="AM124" s="157" t="s">
        <v>89</v>
      </c>
      <c r="AN124" s="101">
        <f t="shared" si="140"/>
        <v>0</v>
      </c>
      <c r="AO124" s="134"/>
      <c r="AP124" s="113"/>
      <c r="AQ124" s="113"/>
      <c r="AR124" s="113"/>
      <c r="AS124" s="113"/>
      <c r="AT124" s="113"/>
      <c r="AU124" s="113"/>
      <c r="AV124" s="113"/>
    </row>
    <row r="125" spans="1:48" ht="12.75" x14ac:dyDescent="0.2">
      <c r="A125" s="102">
        <v>4300035665</v>
      </c>
      <c r="B125" s="133">
        <v>45995</v>
      </c>
      <c r="C125" s="100" t="s">
        <v>79</v>
      </c>
      <c r="D125" s="552">
        <v>46233</v>
      </c>
      <c r="E125" s="552" t="e">
        <f>IF(OR(#REF!="",J125=""),"",#REF!+7*J125)</f>
        <v>#REF!</v>
      </c>
      <c r="F125" s="149" t="e">
        <f t="shared" ca="1" si="130"/>
        <v>#REF!</v>
      </c>
      <c r="G125" s="120" t="s">
        <v>94</v>
      </c>
      <c r="H125" s="113" t="e">
        <f t="shared" si="131"/>
        <v>#REF!</v>
      </c>
      <c r="I125" s="113" t="e">
        <f t="shared" si="132"/>
        <v>#REF!</v>
      </c>
      <c r="J125" s="122">
        <v>34</v>
      </c>
      <c r="K125" s="122" t="s">
        <v>18</v>
      </c>
      <c r="L125" s="232" t="s">
        <v>142</v>
      </c>
      <c r="M125" s="85" t="s">
        <v>178</v>
      </c>
      <c r="N125" s="399">
        <v>0</v>
      </c>
      <c r="O125" s="130">
        <v>3</v>
      </c>
      <c r="P125" s="122"/>
      <c r="Q125" s="122"/>
      <c r="R125" s="122" t="s">
        <v>84</v>
      </c>
      <c r="S125" s="122" t="s">
        <v>97</v>
      </c>
      <c r="T125" s="123" t="s">
        <v>179</v>
      </c>
      <c r="U125" s="102" t="s">
        <v>99</v>
      </c>
      <c r="V125" s="102" t="s">
        <v>180</v>
      </c>
      <c r="W125" s="147">
        <v>8</v>
      </c>
      <c r="X125" s="113"/>
      <c r="Y125" s="126">
        <f t="shared" si="142"/>
        <v>8</v>
      </c>
      <c r="Z125" s="122">
        <v>8</v>
      </c>
      <c r="AA125" s="101">
        <v>102855</v>
      </c>
      <c r="AB125" s="131"/>
      <c r="AC125" s="151" t="str">
        <f t="shared" si="141"/>
        <v/>
      </c>
      <c r="AD125" s="120"/>
      <c r="AE125" s="131"/>
      <c r="AF125" s="101">
        <f t="shared" si="134"/>
        <v>0</v>
      </c>
      <c r="AG125" s="101">
        <f t="shared" si="135"/>
        <v>0</v>
      </c>
      <c r="AH125" s="101">
        <f t="shared" si="136"/>
        <v>0</v>
      </c>
      <c r="AI125" s="101">
        <f t="shared" si="143"/>
        <v>822840</v>
      </c>
      <c r="AJ125" s="101">
        <f t="shared" si="138"/>
        <v>0</v>
      </c>
      <c r="AK125" s="101">
        <f t="shared" si="139"/>
        <v>822840</v>
      </c>
      <c r="AL125" s="102" t="s">
        <v>9</v>
      </c>
      <c r="AM125" s="144"/>
      <c r="AN125" s="101">
        <f t="shared" si="140"/>
        <v>822840</v>
      </c>
      <c r="AO125" s="134"/>
      <c r="AP125" s="113"/>
      <c r="AQ125" s="113"/>
      <c r="AR125" s="113"/>
      <c r="AS125" s="113"/>
      <c r="AT125" s="113"/>
      <c r="AU125" s="113"/>
      <c r="AV125" s="113"/>
    </row>
    <row r="126" spans="1:48" ht="12.75" x14ac:dyDescent="0.2">
      <c r="A126" s="102">
        <v>4000498936</v>
      </c>
      <c r="B126" s="133">
        <v>45628</v>
      </c>
      <c r="C126" s="100" t="s">
        <v>79</v>
      </c>
      <c r="D126" s="552">
        <v>46349</v>
      </c>
      <c r="E126" s="552" t="e">
        <f>IF(OR(#REF!="",J126=""),"",#REF!+7*J126)</f>
        <v>#REF!</v>
      </c>
      <c r="F126" s="149" t="e">
        <f t="shared" ca="1" si="130"/>
        <v>#REF!</v>
      </c>
      <c r="G126" s="120" t="s">
        <v>94</v>
      </c>
      <c r="H126" s="113" t="e">
        <f t="shared" si="131"/>
        <v>#REF!</v>
      </c>
      <c r="I126" s="113" t="e">
        <f t="shared" si="132"/>
        <v>#REF!</v>
      </c>
      <c r="J126" s="126">
        <v>103.1</v>
      </c>
      <c r="K126" s="126" t="s">
        <v>18</v>
      </c>
      <c r="L126" s="394" t="s">
        <v>81</v>
      </c>
      <c r="M126" s="13" t="s">
        <v>175</v>
      </c>
      <c r="N126" s="399">
        <v>0</v>
      </c>
      <c r="O126" s="130">
        <v>3</v>
      </c>
      <c r="P126" s="130" t="s">
        <v>176</v>
      </c>
      <c r="Q126" s="130">
        <v>25100064</v>
      </c>
      <c r="R126" s="130" t="s">
        <v>84</v>
      </c>
      <c r="S126" s="130" t="s">
        <v>97</v>
      </c>
      <c r="T126" s="123" t="s">
        <v>138</v>
      </c>
      <c r="U126" s="100" t="s">
        <v>99</v>
      </c>
      <c r="V126" s="100" t="s">
        <v>177</v>
      </c>
      <c r="W126" s="282">
        <v>25</v>
      </c>
      <c r="X126" s="126"/>
      <c r="Y126" s="126">
        <f t="shared" si="142"/>
        <v>25</v>
      </c>
      <c r="Z126" s="126">
        <v>25</v>
      </c>
      <c r="AA126" s="150">
        <v>23480</v>
      </c>
      <c r="AB126" s="127"/>
      <c r="AC126" s="151" t="str">
        <f t="shared" si="141"/>
        <v/>
      </c>
      <c r="AD126" s="152"/>
      <c r="AE126" s="162"/>
      <c r="AF126" s="101">
        <f t="shared" si="134"/>
        <v>0</v>
      </c>
      <c r="AG126" s="101">
        <f t="shared" si="135"/>
        <v>0</v>
      </c>
      <c r="AH126" s="101">
        <f t="shared" si="136"/>
        <v>0</v>
      </c>
      <c r="AI126" s="101">
        <f t="shared" si="143"/>
        <v>587000</v>
      </c>
      <c r="AJ126" s="101">
        <f t="shared" si="138"/>
        <v>0</v>
      </c>
      <c r="AK126" s="101">
        <f t="shared" si="139"/>
        <v>587000</v>
      </c>
      <c r="AL126" s="102" t="s">
        <v>9</v>
      </c>
      <c r="AM126" s="143"/>
      <c r="AN126" s="101">
        <f t="shared" si="140"/>
        <v>587000</v>
      </c>
      <c r="AO126" s="134"/>
      <c r="AP126" s="113"/>
      <c r="AQ126" s="113"/>
      <c r="AR126" s="113"/>
      <c r="AS126" s="113"/>
      <c r="AT126" s="113"/>
      <c r="AU126" s="113"/>
      <c r="AV126" s="113"/>
    </row>
    <row r="127" spans="1:48" ht="12.75" x14ac:dyDescent="0.2">
      <c r="A127" s="102">
        <v>4000569396</v>
      </c>
      <c r="B127" s="133">
        <v>45947</v>
      </c>
      <c r="C127" s="100" t="s">
        <v>79</v>
      </c>
      <c r="D127" s="552">
        <v>46129</v>
      </c>
      <c r="E127" s="552" t="e">
        <f>IF(OR(#REF!="",J127=""),"",#REF!+7*J127)</f>
        <v>#REF!</v>
      </c>
      <c r="F127" s="149" t="e">
        <f t="shared" ca="1" si="130"/>
        <v>#REF!</v>
      </c>
      <c r="G127" s="120" t="s">
        <v>94</v>
      </c>
      <c r="H127" s="113" t="e">
        <f t="shared" si="131"/>
        <v>#REF!</v>
      </c>
      <c r="I127" s="113" t="e">
        <f t="shared" si="132"/>
        <v>#REF!</v>
      </c>
      <c r="J127" s="122">
        <v>26</v>
      </c>
      <c r="K127" s="122" t="s">
        <v>18</v>
      </c>
      <c r="L127" s="232" t="s">
        <v>81</v>
      </c>
      <c r="M127" s="85" t="s">
        <v>322</v>
      </c>
      <c r="N127" s="399">
        <v>0</v>
      </c>
      <c r="O127" s="130">
        <v>3</v>
      </c>
      <c r="P127" s="122"/>
      <c r="Q127" s="122"/>
      <c r="R127" s="122" t="s">
        <v>84</v>
      </c>
      <c r="S127" s="122" t="s">
        <v>97</v>
      </c>
      <c r="T127" s="113" t="s">
        <v>130</v>
      </c>
      <c r="U127" s="102" t="s">
        <v>99</v>
      </c>
      <c r="V127" s="102" t="s">
        <v>323</v>
      </c>
      <c r="W127" s="147">
        <v>2</v>
      </c>
      <c r="X127" s="122"/>
      <c r="Y127" s="126">
        <f t="shared" si="142"/>
        <v>2</v>
      </c>
      <c r="Z127" s="122">
        <v>2</v>
      </c>
      <c r="AA127" s="101">
        <v>3400000</v>
      </c>
      <c r="AB127" s="131"/>
      <c r="AC127" s="151" t="str">
        <f t="shared" si="141"/>
        <v/>
      </c>
      <c r="AD127" s="120"/>
      <c r="AE127" s="142"/>
      <c r="AF127" s="101">
        <f t="shared" si="134"/>
        <v>0</v>
      </c>
      <c r="AG127" s="101">
        <f t="shared" si="135"/>
        <v>0</v>
      </c>
      <c r="AH127" s="101">
        <f t="shared" si="136"/>
        <v>0</v>
      </c>
      <c r="AI127" s="101">
        <f t="shared" si="143"/>
        <v>6800000</v>
      </c>
      <c r="AJ127" s="101">
        <f t="shared" si="138"/>
        <v>0</v>
      </c>
      <c r="AK127" s="101">
        <f t="shared" si="139"/>
        <v>6800000</v>
      </c>
      <c r="AL127" s="102" t="s">
        <v>9</v>
      </c>
      <c r="AM127" s="144"/>
      <c r="AN127" s="101">
        <f t="shared" si="140"/>
        <v>6800000</v>
      </c>
      <c r="AO127" s="134"/>
      <c r="AP127" s="113"/>
      <c r="AQ127" s="113"/>
      <c r="AR127" s="113"/>
      <c r="AS127" s="113"/>
      <c r="AT127" s="113"/>
      <c r="AU127" s="113"/>
      <c r="AV127" s="113"/>
    </row>
    <row r="128" spans="1:48" ht="12.75" x14ac:dyDescent="0.2">
      <c r="A128" s="102" t="s">
        <v>78</v>
      </c>
      <c r="B128" s="133">
        <v>45775</v>
      </c>
      <c r="C128" s="100"/>
      <c r="D128" s="552">
        <v>45798</v>
      </c>
      <c r="E128" s="552" t="e">
        <f>IF(OR(#REF!="",J128=""),"",#REF!+7*J128)</f>
        <v>#REF!</v>
      </c>
      <c r="F128" s="149" t="e">
        <f t="shared" ca="1" si="130"/>
        <v>#REF!</v>
      </c>
      <c r="G128" s="120" t="s">
        <v>80</v>
      </c>
      <c r="H128" s="113" t="e">
        <f t="shared" si="131"/>
        <v>#REF!</v>
      </c>
      <c r="I128" s="113" t="e">
        <f t="shared" si="132"/>
        <v>#REF!</v>
      </c>
      <c r="J128" s="126">
        <v>2</v>
      </c>
      <c r="K128" s="126" t="s">
        <v>23</v>
      </c>
      <c r="L128" s="394" t="s">
        <v>81</v>
      </c>
      <c r="M128" s="23" t="s">
        <v>324</v>
      </c>
      <c r="N128" s="399">
        <v>0</v>
      </c>
      <c r="O128" s="130">
        <v>3</v>
      </c>
      <c r="P128" s="130"/>
      <c r="Q128" s="130"/>
      <c r="R128" s="130" t="s">
        <v>84</v>
      </c>
      <c r="S128" s="130" t="s">
        <v>85</v>
      </c>
      <c r="T128" s="123" t="s">
        <v>86</v>
      </c>
      <c r="U128" s="123" t="s">
        <v>87</v>
      </c>
      <c r="V128" s="123" t="s">
        <v>325</v>
      </c>
      <c r="W128" s="283">
        <v>3</v>
      </c>
      <c r="X128" s="126"/>
      <c r="Y128" s="126">
        <f t="shared" si="142"/>
        <v>3</v>
      </c>
      <c r="Z128" s="126">
        <v>3</v>
      </c>
      <c r="AA128" s="150">
        <v>4199</v>
      </c>
      <c r="AB128" s="153"/>
      <c r="AC128" s="151" t="str">
        <f t="shared" si="141"/>
        <v/>
      </c>
      <c r="AD128" s="152"/>
      <c r="AE128" s="162"/>
      <c r="AF128" s="101">
        <f t="shared" si="134"/>
        <v>0</v>
      </c>
      <c r="AG128" s="101">
        <f t="shared" si="135"/>
        <v>0</v>
      </c>
      <c r="AH128" s="101">
        <f t="shared" si="136"/>
        <v>0</v>
      </c>
      <c r="AI128" s="101">
        <f t="shared" si="143"/>
        <v>12597</v>
      </c>
      <c r="AJ128" s="101">
        <f t="shared" si="138"/>
        <v>0</v>
      </c>
      <c r="AK128" s="101">
        <f t="shared" si="139"/>
        <v>12597</v>
      </c>
      <c r="AL128" s="102" t="s">
        <v>9</v>
      </c>
      <c r="AM128" s="157" t="s">
        <v>89</v>
      </c>
      <c r="AN128" s="101">
        <v>12597</v>
      </c>
      <c r="AO128" s="134"/>
      <c r="AP128" s="113"/>
      <c r="AQ128" s="113"/>
      <c r="AR128" s="113"/>
      <c r="AS128" s="113"/>
      <c r="AT128" s="113"/>
      <c r="AU128" s="113"/>
      <c r="AV128" s="113"/>
    </row>
    <row r="129" spans="1:48" ht="12.75" x14ac:dyDescent="0.2">
      <c r="A129" s="102" t="s">
        <v>78</v>
      </c>
      <c r="B129" s="133">
        <v>45775</v>
      </c>
      <c r="C129" s="100"/>
      <c r="D129" s="552">
        <v>45791</v>
      </c>
      <c r="E129" s="552" t="e">
        <f>IF(OR(#REF!="",J129=""),"",#REF!+7*J129)</f>
        <v>#REF!</v>
      </c>
      <c r="F129" s="149" t="e">
        <f t="shared" ca="1" si="130"/>
        <v>#REF!</v>
      </c>
      <c r="G129" s="120" t="s">
        <v>80</v>
      </c>
      <c r="H129" s="113" t="e">
        <f t="shared" si="131"/>
        <v>#REF!</v>
      </c>
      <c r="I129" s="113" t="e">
        <f t="shared" si="132"/>
        <v>#REF!</v>
      </c>
      <c r="J129" s="126">
        <v>1</v>
      </c>
      <c r="K129" s="126" t="s">
        <v>21</v>
      </c>
      <c r="L129" s="394" t="s">
        <v>81</v>
      </c>
      <c r="M129" s="85" t="s">
        <v>324</v>
      </c>
      <c r="N129" s="399">
        <v>0</v>
      </c>
      <c r="O129" s="130">
        <v>3</v>
      </c>
      <c r="P129" s="130" t="s">
        <v>243</v>
      </c>
      <c r="Q129" s="130"/>
      <c r="R129" s="130" t="s">
        <v>84</v>
      </c>
      <c r="S129" s="130" t="s">
        <v>85</v>
      </c>
      <c r="T129" s="123" t="s">
        <v>86</v>
      </c>
      <c r="U129" s="123" t="s">
        <v>87</v>
      </c>
      <c r="V129" s="123" t="s">
        <v>325</v>
      </c>
      <c r="W129" s="283">
        <v>2</v>
      </c>
      <c r="X129" s="126"/>
      <c r="Y129" s="126">
        <f t="shared" si="142"/>
        <v>2</v>
      </c>
      <c r="Z129" s="126">
        <v>2</v>
      </c>
      <c r="AA129" s="150"/>
      <c r="AB129" s="153"/>
      <c r="AC129" s="151" t="str">
        <f t="shared" si="141"/>
        <v/>
      </c>
      <c r="AD129" s="152"/>
      <c r="AE129" s="162"/>
      <c r="AF129" s="101">
        <f t="shared" si="134"/>
        <v>0</v>
      </c>
      <c r="AG129" s="101">
        <f t="shared" si="135"/>
        <v>0</v>
      </c>
      <c r="AH129" s="101">
        <f t="shared" si="136"/>
        <v>0</v>
      </c>
      <c r="AI129" s="101">
        <f t="shared" si="143"/>
        <v>0</v>
      </c>
      <c r="AJ129" s="101">
        <f t="shared" si="138"/>
        <v>0</v>
      </c>
      <c r="AK129" s="101">
        <f t="shared" si="139"/>
        <v>0</v>
      </c>
      <c r="AL129" s="102" t="s">
        <v>9</v>
      </c>
      <c r="AM129" s="157" t="s">
        <v>89</v>
      </c>
      <c r="AN129" s="101">
        <f t="shared" ref="AN129:AN160" si="144">SUM(AH129,AK129)</f>
        <v>0</v>
      </c>
      <c r="AO129" s="134"/>
      <c r="AP129" s="113"/>
      <c r="AQ129" s="113"/>
      <c r="AR129" s="113"/>
      <c r="AS129" s="113"/>
      <c r="AT129" s="113"/>
      <c r="AU129" s="113"/>
      <c r="AV129" s="113"/>
    </row>
    <row r="130" spans="1:48" ht="12.75" x14ac:dyDescent="0.2">
      <c r="A130" s="102">
        <v>4000498936</v>
      </c>
      <c r="B130" s="133">
        <v>45628</v>
      </c>
      <c r="C130" s="100" t="s">
        <v>79</v>
      </c>
      <c r="D130" s="552">
        <v>46442</v>
      </c>
      <c r="E130" s="552" t="e">
        <f>IF(OR(#REF!="",J130=""),"",#REF!+7*J130)</f>
        <v>#REF!</v>
      </c>
      <c r="F130" s="149" t="e">
        <f t="shared" ca="1" si="130"/>
        <v>#REF!</v>
      </c>
      <c r="G130" s="120" t="s">
        <v>94</v>
      </c>
      <c r="H130" s="113" t="e">
        <f t="shared" si="131"/>
        <v>#REF!</v>
      </c>
      <c r="I130" s="113" t="e">
        <f t="shared" si="132"/>
        <v>#REF!</v>
      </c>
      <c r="J130" s="126">
        <v>116.3</v>
      </c>
      <c r="K130" s="126" t="s">
        <v>18</v>
      </c>
      <c r="L130" s="394" t="s">
        <v>81</v>
      </c>
      <c r="M130" s="85" t="s">
        <v>175</v>
      </c>
      <c r="N130" s="399">
        <v>0</v>
      </c>
      <c r="O130" s="130">
        <v>3</v>
      </c>
      <c r="P130" s="130" t="s">
        <v>176</v>
      </c>
      <c r="Q130" s="130">
        <v>25100064</v>
      </c>
      <c r="R130" s="130" t="s">
        <v>84</v>
      </c>
      <c r="S130" s="130" t="s">
        <v>97</v>
      </c>
      <c r="T130" s="123" t="s">
        <v>138</v>
      </c>
      <c r="U130" s="100" t="s">
        <v>99</v>
      </c>
      <c r="V130" s="100" t="s">
        <v>177</v>
      </c>
      <c r="W130" s="282">
        <v>25</v>
      </c>
      <c r="X130" s="126"/>
      <c r="Y130" s="126">
        <f t="shared" si="142"/>
        <v>25</v>
      </c>
      <c r="Z130" s="126">
        <v>25</v>
      </c>
      <c r="AA130" s="150">
        <v>23480</v>
      </c>
      <c r="AB130" s="127"/>
      <c r="AC130" s="151" t="str">
        <f t="shared" si="141"/>
        <v/>
      </c>
      <c r="AD130" s="152"/>
      <c r="AE130" s="162"/>
      <c r="AF130" s="101">
        <f t="shared" si="134"/>
        <v>0</v>
      </c>
      <c r="AG130" s="101">
        <f t="shared" si="135"/>
        <v>0</v>
      </c>
      <c r="AH130" s="101">
        <f t="shared" si="136"/>
        <v>0</v>
      </c>
      <c r="AI130" s="101">
        <f t="shared" si="143"/>
        <v>587000</v>
      </c>
      <c r="AJ130" s="101">
        <f t="shared" si="138"/>
        <v>0</v>
      </c>
      <c r="AK130" s="101">
        <f t="shared" si="139"/>
        <v>587000</v>
      </c>
      <c r="AL130" s="102" t="s">
        <v>9</v>
      </c>
      <c r="AM130" s="143"/>
      <c r="AN130" s="101">
        <f t="shared" si="144"/>
        <v>587000</v>
      </c>
      <c r="AO130" s="134"/>
      <c r="AP130" s="113"/>
      <c r="AQ130" s="113"/>
      <c r="AR130" s="113"/>
      <c r="AS130" s="113"/>
      <c r="AT130" s="113"/>
      <c r="AU130" s="113"/>
      <c r="AV130" s="113"/>
    </row>
    <row r="131" spans="1:48" ht="12.75" x14ac:dyDescent="0.2">
      <c r="A131" s="102">
        <v>4000553366</v>
      </c>
      <c r="B131" s="133">
        <v>45874</v>
      </c>
      <c r="C131" s="155" t="s">
        <v>79</v>
      </c>
      <c r="D131" s="552">
        <v>46070</v>
      </c>
      <c r="E131" s="552" t="e">
        <f>IF(OR(#REF!="",J131=""),"",#REF!+7*J131)</f>
        <v>#REF!</v>
      </c>
      <c r="F131" s="149" t="e">
        <f t="shared" ca="1" si="130"/>
        <v>#REF!</v>
      </c>
      <c r="G131" s="120" t="s">
        <v>94</v>
      </c>
      <c r="H131" s="113" t="e">
        <f t="shared" si="131"/>
        <v>#REF!</v>
      </c>
      <c r="I131" s="102" t="e">
        <f t="shared" si="132"/>
        <v>#REF!</v>
      </c>
      <c r="J131" s="122">
        <v>28</v>
      </c>
      <c r="K131" s="122" t="s">
        <v>18</v>
      </c>
      <c r="L131" s="232" t="s">
        <v>81</v>
      </c>
      <c r="M131" s="85" t="s">
        <v>326</v>
      </c>
      <c r="N131" s="399">
        <v>0</v>
      </c>
      <c r="O131" s="130">
        <v>3</v>
      </c>
      <c r="P131" s="122"/>
      <c r="Q131" s="122"/>
      <c r="R131" s="130" t="s">
        <v>84</v>
      </c>
      <c r="S131" s="130" t="s">
        <v>97</v>
      </c>
      <c r="T131" s="171" t="s">
        <v>114</v>
      </c>
      <c r="U131" s="128" t="s">
        <v>99</v>
      </c>
      <c r="V131" s="102" t="s">
        <v>327</v>
      </c>
      <c r="W131" s="147">
        <v>30</v>
      </c>
      <c r="X131" s="122"/>
      <c r="Y131" s="126">
        <f t="shared" si="142"/>
        <v>30</v>
      </c>
      <c r="Z131" s="122">
        <v>30</v>
      </c>
      <c r="AA131" s="101">
        <v>371823</v>
      </c>
      <c r="AB131" s="131"/>
      <c r="AC131" s="151" t="str">
        <f t="shared" si="141"/>
        <v/>
      </c>
      <c r="AD131" s="120"/>
      <c r="AE131" s="132"/>
      <c r="AF131" s="101">
        <f t="shared" si="134"/>
        <v>0</v>
      </c>
      <c r="AG131" s="101">
        <f t="shared" si="135"/>
        <v>0</v>
      </c>
      <c r="AH131" s="101">
        <f t="shared" si="136"/>
        <v>0</v>
      </c>
      <c r="AI131" s="101">
        <f t="shared" si="143"/>
        <v>11154690</v>
      </c>
      <c r="AJ131" s="101">
        <f t="shared" si="138"/>
        <v>0</v>
      </c>
      <c r="AK131" s="166">
        <f t="shared" si="139"/>
        <v>11154690</v>
      </c>
      <c r="AL131" s="102" t="s">
        <v>9</v>
      </c>
      <c r="AM131" s="143"/>
      <c r="AN131" s="101">
        <f t="shared" si="144"/>
        <v>11154690</v>
      </c>
      <c r="AO131" s="134"/>
      <c r="AP131" s="113"/>
      <c r="AQ131" s="113"/>
      <c r="AR131" s="113"/>
      <c r="AS131" s="113"/>
      <c r="AT131" s="113"/>
      <c r="AU131" s="113"/>
      <c r="AV131" s="113"/>
    </row>
    <row r="132" spans="1:48" ht="12.75" x14ac:dyDescent="0.2">
      <c r="A132" s="102">
        <v>4000495271</v>
      </c>
      <c r="B132" s="133">
        <v>45621</v>
      </c>
      <c r="C132" s="100" t="s">
        <v>79</v>
      </c>
      <c r="D132" s="552">
        <v>46435</v>
      </c>
      <c r="E132" s="552" t="e">
        <f>IF(OR(#REF!="",J132=""),"",#REF!+7*J132)</f>
        <v>#REF!</v>
      </c>
      <c r="F132" s="149" t="e">
        <f t="shared" ca="1" si="130"/>
        <v>#REF!</v>
      </c>
      <c r="G132" s="120" t="s">
        <v>94</v>
      </c>
      <c r="H132" s="113" t="e">
        <f t="shared" si="131"/>
        <v>#REF!</v>
      </c>
      <c r="I132" s="113" t="e">
        <f t="shared" si="132"/>
        <v>#REF!</v>
      </c>
      <c r="J132" s="126">
        <v>116.3</v>
      </c>
      <c r="K132" s="126" t="s">
        <v>18</v>
      </c>
      <c r="L132" s="394" t="s">
        <v>81</v>
      </c>
      <c r="M132" s="13" t="s">
        <v>181</v>
      </c>
      <c r="N132" s="399">
        <v>0</v>
      </c>
      <c r="O132" s="130">
        <v>3</v>
      </c>
      <c r="P132" s="130" t="s">
        <v>182</v>
      </c>
      <c r="Q132" s="130">
        <v>25100070</v>
      </c>
      <c r="R132" s="130" t="s">
        <v>84</v>
      </c>
      <c r="S132" s="130" t="s">
        <v>97</v>
      </c>
      <c r="T132" s="123" t="s">
        <v>138</v>
      </c>
      <c r="U132" s="100" t="s">
        <v>99</v>
      </c>
      <c r="V132" s="100" t="s">
        <v>183</v>
      </c>
      <c r="W132" s="282">
        <v>25</v>
      </c>
      <c r="X132" s="126"/>
      <c r="Y132" s="126">
        <f t="shared" si="142"/>
        <v>25</v>
      </c>
      <c r="Z132" s="126">
        <v>25</v>
      </c>
      <c r="AA132" s="150">
        <v>26720</v>
      </c>
      <c r="AB132" s="127"/>
      <c r="AC132" s="151" t="str">
        <f t="shared" si="141"/>
        <v/>
      </c>
      <c r="AD132" s="152"/>
      <c r="AE132" s="162"/>
      <c r="AF132" s="101">
        <f t="shared" si="134"/>
        <v>0</v>
      </c>
      <c r="AG132" s="101">
        <f t="shared" si="135"/>
        <v>0</v>
      </c>
      <c r="AH132" s="101">
        <f t="shared" si="136"/>
        <v>0</v>
      </c>
      <c r="AI132" s="101">
        <f t="shared" si="143"/>
        <v>668000</v>
      </c>
      <c r="AJ132" s="101">
        <f t="shared" si="138"/>
        <v>0</v>
      </c>
      <c r="AK132" s="101">
        <f t="shared" si="139"/>
        <v>668000</v>
      </c>
      <c r="AL132" s="102" t="s">
        <v>9</v>
      </c>
      <c r="AM132" s="143"/>
      <c r="AN132" s="101">
        <f t="shared" si="144"/>
        <v>668000</v>
      </c>
      <c r="AO132" s="134"/>
      <c r="AP132" s="113"/>
      <c r="AQ132" s="113"/>
      <c r="AR132" s="113"/>
      <c r="AS132" s="113"/>
      <c r="AT132" s="113"/>
      <c r="AU132" s="113"/>
      <c r="AV132" s="113"/>
    </row>
    <row r="133" spans="1:48" ht="12.75" x14ac:dyDescent="0.2">
      <c r="A133" s="102">
        <v>4000498923</v>
      </c>
      <c r="B133" s="133">
        <v>45628</v>
      </c>
      <c r="C133" s="100" t="s">
        <v>79</v>
      </c>
      <c r="D133" s="552">
        <v>46684</v>
      </c>
      <c r="E133" s="552" t="e">
        <f>IF(OR(#REF!="",J133=""),"",#REF!+7*J133)</f>
        <v>#REF!</v>
      </c>
      <c r="F133" s="149" t="e">
        <f t="shared" ca="1" si="130"/>
        <v>#REF!</v>
      </c>
      <c r="G133" s="120" t="s">
        <v>94</v>
      </c>
      <c r="H133" s="113" t="e">
        <f t="shared" si="131"/>
        <v>#REF!</v>
      </c>
      <c r="I133" s="113" t="e">
        <f t="shared" si="132"/>
        <v>#REF!</v>
      </c>
      <c r="J133" s="126">
        <v>150.9</v>
      </c>
      <c r="K133" s="126" t="s">
        <v>18</v>
      </c>
      <c r="L133" s="394" t="s">
        <v>81</v>
      </c>
      <c r="M133" s="85" t="s">
        <v>269</v>
      </c>
      <c r="N133" s="399">
        <v>0</v>
      </c>
      <c r="O133" s="130">
        <v>3</v>
      </c>
      <c r="P133" s="130" t="s">
        <v>270</v>
      </c>
      <c r="Q133" s="130">
        <v>25100065</v>
      </c>
      <c r="R133" s="130" t="s">
        <v>84</v>
      </c>
      <c r="S133" s="130" t="s">
        <v>97</v>
      </c>
      <c r="T133" s="123" t="s">
        <v>138</v>
      </c>
      <c r="U133" s="100" t="s">
        <v>99</v>
      </c>
      <c r="V133" s="100" t="s">
        <v>271</v>
      </c>
      <c r="W133" s="282">
        <v>26</v>
      </c>
      <c r="X133" s="126"/>
      <c r="Y133" s="126">
        <f t="shared" si="142"/>
        <v>26</v>
      </c>
      <c r="Z133" s="126">
        <v>26</v>
      </c>
      <c r="AA133" s="150">
        <v>4095</v>
      </c>
      <c r="AB133" s="127"/>
      <c r="AC133" s="151" t="str">
        <f t="shared" si="141"/>
        <v/>
      </c>
      <c r="AD133" s="152"/>
      <c r="AE133" s="151"/>
      <c r="AF133" s="101">
        <f t="shared" si="134"/>
        <v>0</v>
      </c>
      <c r="AG133" s="101">
        <f t="shared" si="135"/>
        <v>0</v>
      </c>
      <c r="AH133" s="101">
        <f t="shared" si="136"/>
        <v>0</v>
      </c>
      <c r="AI133" s="101">
        <f t="shared" si="143"/>
        <v>106470</v>
      </c>
      <c r="AJ133" s="101">
        <f t="shared" si="138"/>
        <v>0</v>
      </c>
      <c r="AK133" s="101">
        <f t="shared" si="139"/>
        <v>106470</v>
      </c>
      <c r="AL133" s="102" t="s">
        <v>9</v>
      </c>
      <c r="AM133" s="143"/>
      <c r="AN133" s="101">
        <f t="shared" si="144"/>
        <v>106470</v>
      </c>
      <c r="AO133" s="134"/>
      <c r="AP133" s="113"/>
      <c r="AQ133" s="113"/>
      <c r="AR133" s="113"/>
      <c r="AS133" s="113"/>
      <c r="AT133" s="113"/>
      <c r="AU133" s="113"/>
      <c r="AV133" s="113"/>
    </row>
    <row r="134" spans="1:48" ht="15" x14ac:dyDescent="0.25">
      <c r="A134" s="102">
        <v>4000580246</v>
      </c>
      <c r="B134" s="158">
        <v>46017</v>
      </c>
      <c r="C134" s="102" t="s">
        <v>79</v>
      </c>
      <c r="D134" s="552">
        <v>46115</v>
      </c>
      <c r="E134" s="552" t="e">
        <f>IF(OR(#REF!="",J134=""),"",#REF!+7*J134)</f>
        <v>#REF!</v>
      </c>
      <c r="F134" s="149" t="str">
        <f t="shared" ca="1" si="130"/>
        <v>DELIVERED</v>
      </c>
      <c r="G134" s="120" t="s">
        <v>94</v>
      </c>
      <c r="H134" s="113" t="e">
        <f t="shared" si="131"/>
        <v>#REF!</v>
      </c>
      <c r="I134" s="113" t="e">
        <f t="shared" si="132"/>
        <v>#REF!</v>
      </c>
      <c r="J134" s="122">
        <v>14</v>
      </c>
      <c r="K134" s="122" t="s">
        <v>18</v>
      </c>
      <c r="L134" s="232" t="s">
        <v>81</v>
      </c>
      <c r="M134" s="85" t="s">
        <v>328</v>
      </c>
      <c r="N134" s="400">
        <v>0</v>
      </c>
      <c r="O134" s="130">
        <v>3</v>
      </c>
      <c r="P134" s="18" t="s">
        <v>329</v>
      </c>
      <c r="Q134" s="122">
        <v>25100756</v>
      </c>
      <c r="R134" s="122" t="s">
        <v>84</v>
      </c>
      <c r="S134" s="122" t="s">
        <v>97</v>
      </c>
      <c r="T134" s="113" t="s">
        <v>179</v>
      </c>
      <c r="U134" s="102" t="s">
        <v>99</v>
      </c>
      <c r="V134" s="102" t="s">
        <v>330</v>
      </c>
      <c r="W134" s="147">
        <v>2</v>
      </c>
      <c r="X134" s="122">
        <v>2</v>
      </c>
      <c r="Y134" s="126">
        <f t="shared" si="142"/>
        <v>0</v>
      </c>
      <c r="Z134" s="122">
        <v>0</v>
      </c>
      <c r="AA134" s="101">
        <v>51558</v>
      </c>
      <c r="AB134" s="131"/>
      <c r="AC134" s="151" t="str">
        <f t="shared" si="141"/>
        <v>April-26</v>
      </c>
      <c r="AD134" s="119">
        <v>46118</v>
      </c>
      <c r="AE134" s="296" t="s">
        <v>331</v>
      </c>
      <c r="AF134" s="101">
        <f t="shared" si="134"/>
        <v>103116</v>
      </c>
      <c r="AG134" s="101">
        <f t="shared" si="135"/>
        <v>0</v>
      </c>
      <c r="AH134" s="101">
        <f t="shared" si="136"/>
        <v>103116</v>
      </c>
      <c r="AI134" s="101">
        <f t="shared" si="143"/>
        <v>0</v>
      </c>
      <c r="AJ134" s="101">
        <f t="shared" si="138"/>
        <v>0</v>
      </c>
      <c r="AK134" s="101">
        <f t="shared" si="139"/>
        <v>0</v>
      </c>
      <c r="AL134" s="102" t="s">
        <v>0</v>
      </c>
      <c r="AM134" s="143" t="s">
        <v>102</v>
      </c>
      <c r="AN134" s="101">
        <f t="shared" si="144"/>
        <v>103116</v>
      </c>
      <c r="AO134" s="134" t="s">
        <v>103</v>
      </c>
      <c r="AP134" s="113" t="s">
        <v>104</v>
      </c>
      <c r="AQ134" s="113" t="s">
        <v>122</v>
      </c>
      <c r="AR134" s="113" t="s">
        <v>122</v>
      </c>
      <c r="AS134" s="113" t="s">
        <v>122</v>
      </c>
      <c r="AT134" s="113" t="s">
        <v>122</v>
      </c>
      <c r="AU134" s="113" t="s">
        <v>122</v>
      </c>
      <c r="AV134" s="113" t="s">
        <v>122</v>
      </c>
    </row>
    <row r="135" spans="1:48" ht="15" x14ac:dyDescent="0.25">
      <c r="A135" s="102">
        <v>4520441899</v>
      </c>
      <c r="B135" s="158">
        <v>46015</v>
      </c>
      <c r="C135" s="100" t="s">
        <v>79</v>
      </c>
      <c r="D135" s="552">
        <v>46043</v>
      </c>
      <c r="E135" s="552" t="e">
        <f>IF(OR(#REF!="",J135=""),"",#REF!+7*J135)</f>
        <v>#REF!</v>
      </c>
      <c r="F135" s="149" t="e">
        <f t="shared" ca="1" si="130"/>
        <v>#REF!</v>
      </c>
      <c r="G135" s="120" t="s">
        <v>80</v>
      </c>
      <c r="H135" s="113" t="e">
        <f t="shared" ref="H135:H166" si="145">TEXT(E135,"MMM-YY")</f>
        <v>#REF!</v>
      </c>
      <c r="I135" s="113" t="e">
        <f t="shared" si="132"/>
        <v>#REF!</v>
      </c>
      <c r="J135" s="122">
        <v>4</v>
      </c>
      <c r="K135" s="122" t="s">
        <v>19</v>
      </c>
      <c r="L135" s="232" t="s">
        <v>142</v>
      </c>
      <c r="M135" s="77" t="s">
        <v>332</v>
      </c>
      <c r="N135" s="399">
        <v>1</v>
      </c>
      <c r="O135" s="130">
        <v>1</v>
      </c>
      <c r="P135" s="122"/>
      <c r="Q135" s="122"/>
      <c r="R135" s="122" t="s">
        <v>84</v>
      </c>
      <c r="S135" s="122" t="s">
        <v>210</v>
      </c>
      <c r="T135" s="123" t="s">
        <v>211</v>
      </c>
      <c r="U135" s="123" t="s">
        <v>212</v>
      </c>
      <c r="V135" s="160" t="s">
        <v>333</v>
      </c>
      <c r="W135" s="147">
        <v>200</v>
      </c>
      <c r="X135" s="113"/>
      <c r="Y135" s="126">
        <f t="shared" si="142"/>
        <v>200</v>
      </c>
      <c r="Z135" s="122">
        <v>200</v>
      </c>
      <c r="AA135" s="101">
        <v>672.86</v>
      </c>
      <c r="AB135" s="131"/>
      <c r="AC135" s="151" t="str">
        <f t="shared" si="141"/>
        <v/>
      </c>
      <c r="AD135" s="120"/>
      <c r="AE135" s="131"/>
      <c r="AF135" s="101">
        <f t="shared" ref="AF135:AF166" si="146">X135*AA135</f>
        <v>0</v>
      </c>
      <c r="AG135" s="101">
        <f t="shared" ref="AG135:AG166" si="147">(X135*AB135)*86</f>
        <v>0</v>
      </c>
      <c r="AH135" s="101">
        <f t="shared" ref="AH135:AH166" si="148">SUM(AF135:AG135)</f>
        <v>0</v>
      </c>
      <c r="AI135" s="101">
        <f t="shared" si="143"/>
        <v>134572</v>
      </c>
      <c r="AJ135" s="101">
        <f t="shared" ref="AJ135:AJ166" si="149">(Z135*AB135)*86</f>
        <v>0</v>
      </c>
      <c r="AK135" s="101">
        <f t="shared" si="139"/>
        <v>134572</v>
      </c>
      <c r="AL135" s="102" t="s">
        <v>9</v>
      </c>
      <c r="AM135" s="144"/>
      <c r="AN135" s="101">
        <f t="shared" si="144"/>
        <v>134572</v>
      </c>
      <c r="AO135" s="134"/>
      <c r="AP135" s="113"/>
      <c r="AQ135" s="113"/>
      <c r="AR135" s="113"/>
      <c r="AS135" s="113"/>
      <c r="AT135" s="113"/>
      <c r="AU135" s="113"/>
      <c r="AV135" s="113"/>
    </row>
    <row r="136" spans="1:48" ht="12.75" x14ac:dyDescent="0.2">
      <c r="A136" s="102">
        <v>4300034603</v>
      </c>
      <c r="B136" s="133">
        <v>45791</v>
      </c>
      <c r="C136" s="100" t="s">
        <v>79</v>
      </c>
      <c r="D136" s="552">
        <v>45833</v>
      </c>
      <c r="E136" s="552" t="e">
        <f>IF(OR(#REF!="",J136=""),"",#REF!+7*J136)</f>
        <v>#REF!</v>
      </c>
      <c r="F136" s="149" t="e">
        <f t="shared" ca="1" si="130"/>
        <v>#REF!</v>
      </c>
      <c r="G136" s="120" t="s">
        <v>94</v>
      </c>
      <c r="H136" s="113" t="e">
        <f t="shared" si="145"/>
        <v>#REF!</v>
      </c>
      <c r="I136" s="113" t="e">
        <f t="shared" si="132"/>
        <v>#REF!</v>
      </c>
      <c r="J136" s="126">
        <v>6</v>
      </c>
      <c r="K136" s="126" t="s">
        <v>21</v>
      </c>
      <c r="L136" s="394" t="s">
        <v>81</v>
      </c>
      <c r="M136" s="13" t="s">
        <v>334</v>
      </c>
      <c r="N136" s="399">
        <v>0</v>
      </c>
      <c r="O136" s="130">
        <v>3</v>
      </c>
      <c r="P136" s="130" t="s">
        <v>243</v>
      </c>
      <c r="Q136" s="130">
        <v>25100180</v>
      </c>
      <c r="R136" s="130" t="s">
        <v>84</v>
      </c>
      <c r="S136" s="130" t="s">
        <v>97</v>
      </c>
      <c r="T136" s="123" t="s">
        <v>335</v>
      </c>
      <c r="U136" s="100" t="s">
        <v>99</v>
      </c>
      <c r="V136" s="172" t="s">
        <v>336</v>
      </c>
      <c r="W136" s="147">
        <v>48</v>
      </c>
      <c r="X136" s="122"/>
      <c r="Y136" s="126">
        <f t="shared" si="142"/>
        <v>48</v>
      </c>
      <c r="Z136" s="122">
        <v>48</v>
      </c>
      <c r="AA136" s="150">
        <v>5900</v>
      </c>
      <c r="AB136" s="131"/>
      <c r="AC136" s="151" t="str">
        <f t="shared" si="141"/>
        <v/>
      </c>
      <c r="AD136" s="120"/>
      <c r="AE136" s="142"/>
      <c r="AF136" s="101">
        <f t="shared" si="146"/>
        <v>0</v>
      </c>
      <c r="AG136" s="101">
        <f t="shared" si="147"/>
        <v>0</v>
      </c>
      <c r="AH136" s="101">
        <f t="shared" si="148"/>
        <v>0</v>
      </c>
      <c r="AI136" s="101">
        <f t="shared" si="143"/>
        <v>283200</v>
      </c>
      <c r="AJ136" s="101">
        <f t="shared" si="149"/>
        <v>0</v>
      </c>
      <c r="AK136" s="101">
        <f t="shared" si="139"/>
        <v>283200</v>
      </c>
      <c r="AL136" s="102" t="s">
        <v>9</v>
      </c>
      <c r="AM136" s="144"/>
      <c r="AN136" s="101">
        <f t="shared" si="144"/>
        <v>283200</v>
      </c>
      <c r="AO136" s="134"/>
      <c r="AP136" s="113"/>
      <c r="AQ136" s="113"/>
      <c r="AR136" s="113"/>
      <c r="AS136" s="113"/>
      <c r="AT136" s="113"/>
      <c r="AU136" s="113"/>
      <c r="AV136" s="113"/>
    </row>
    <row r="137" spans="1:48" x14ac:dyDescent="0.25">
      <c r="A137" s="102">
        <v>4300034899</v>
      </c>
      <c r="B137" s="133">
        <v>45861</v>
      </c>
      <c r="C137" s="100" t="s">
        <v>79</v>
      </c>
      <c r="D137" s="552">
        <v>45903</v>
      </c>
      <c r="E137" s="552" t="e">
        <f>IF(OR(#REF!="",J137=""),"",#REF!+7*J137)</f>
        <v>#REF!</v>
      </c>
      <c r="F137" s="149" t="str">
        <f t="shared" ca="1" si="130"/>
        <v>DELIVERED</v>
      </c>
      <c r="G137" s="120" t="s">
        <v>94</v>
      </c>
      <c r="H137" s="113" t="e">
        <f t="shared" si="145"/>
        <v>#REF!</v>
      </c>
      <c r="I137" s="113" t="e">
        <f t="shared" si="132"/>
        <v>#REF!</v>
      </c>
      <c r="J137" s="126">
        <v>6</v>
      </c>
      <c r="K137" s="126" t="s">
        <v>21</v>
      </c>
      <c r="L137" s="394" t="s">
        <v>142</v>
      </c>
      <c r="M137" s="85" t="s">
        <v>334</v>
      </c>
      <c r="N137" s="399">
        <v>0</v>
      </c>
      <c r="O137" s="130">
        <v>3</v>
      </c>
      <c r="P137" s="278" t="s">
        <v>243</v>
      </c>
      <c r="Q137" s="278">
        <v>25100180</v>
      </c>
      <c r="R137" s="130" t="s">
        <v>84</v>
      </c>
      <c r="S137" s="130" t="s">
        <v>97</v>
      </c>
      <c r="T137" s="123" t="s">
        <v>335</v>
      </c>
      <c r="U137" s="100" t="s">
        <v>99</v>
      </c>
      <c r="V137" s="172" t="s">
        <v>336</v>
      </c>
      <c r="W137" s="147">
        <v>22</v>
      </c>
      <c r="X137" s="232">
        <v>22</v>
      </c>
      <c r="Y137" s="126">
        <f t="shared" si="142"/>
        <v>0</v>
      </c>
      <c r="Z137" s="122">
        <v>0</v>
      </c>
      <c r="AA137" s="286">
        <v>5760</v>
      </c>
      <c r="AB137" s="131"/>
      <c r="AC137" s="151" t="str">
        <f t="shared" si="141"/>
        <v>April-26</v>
      </c>
      <c r="AD137" s="119">
        <v>46123</v>
      </c>
      <c r="AE137" s="257" t="s">
        <v>337</v>
      </c>
      <c r="AF137" s="101">
        <f t="shared" si="146"/>
        <v>126720</v>
      </c>
      <c r="AG137" s="101">
        <f t="shared" si="147"/>
        <v>0</v>
      </c>
      <c r="AH137" s="101">
        <f t="shared" si="148"/>
        <v>126720</v>
      </c>
      <c r="AI137" s="101">
        <f t="shared" si="143"/>
        <v>0</v>
      </c>
      <c r="AJ137" s="185">
        <f t="shared" si="149"/>
        <v>0</v>
      </c>
      <c r="AK137" s="185">
        <f t="shared" si="139"/>
        <v>0</v>
      </c>
      <c r="AL137" s="174" t="s">
        <v>0</v>
      </c>
      <c r="AM137" s="144" t="s">
        <v>102</v>
      </c>
      <c r="AN137" s="185">
        <f t="shared" si="144"/>
        <v>126720</v>
      </c>
      <c r="AO137" s="134" t="s">
        <v>103</v>
      </c>
      <c r="AP137" s="113" t="s">
        <v>104</v>
      </c>
      <c r="AQ137" s="113" t="s">
        <v>104</v>
      </c>
      <c r="AR137" s="113" t="s">
        <v>122</v>
      </c>
      <c r="AS137" s="113"/>
      <c r="AT137" s="113" t="s">
        <v>122</v>
      </c>
      <c r="AU137" s="113" t="s">
        <v>122</v>
      </c>
      <c r="AV137" s="113" t="s">
        <v>122</v>
      </c>
    </row>
    <row r="138" spans="1:48" x14ac:dyDescent="0.25">
      <c r="A138" s="102">
        <v>4300035313</v>
      </c>
      <c r="B138" s="133">
        <v>45918</v>
      </c>
      <c r="C138" s="100" t="s">
        <v>79</v>
      </c>
      <c r="D138" s="552">
        <v>46198</v>
      </c>
      <c r="E138" s="552" t="e">
        <f>IF(OR(#REF!="",J138=""),"",#REF!+7*J138)</f>
        <v>#REF!</v>
      </c>
      <c r="F138" s="149" t="str">
        <f t="shared" ca="1" si="130"/>
        <v>DELIVERED</v>
      </c>
      <c r="G138" s="120" t="s">
        <v>94</v>
      </c>
      <c r="H138" s="113" t="e">
        <f t="shared" si="145"/>
        <v>#REF!</v>
      </c>
      <c r="I138" s="113" t="e">
        <f t="shared" si="132"/>
        <v>#REF!</v>
      </c>
      <c r="J138" s="122">
        <v>40</v>
      </c>
      <c r="K138" s="122" t="s">
        <v>18</v>
      </c>
      <c r="L138" s="232" t="s">
        <v>81</v>
      </c>
      <c r="M138" s="85" t="s">
        <v>338</v>
      </c>
      <c r="N138" s="399">
        <v>0</v>
      </c>
      <c r="O138" s="216">
        <v>3</v>
      </c>
      <c r="P138" s="14" t="s">
        <v>339</v>
      </c>
      <c r="Q138" s="24">
        <v>25100451</v>
      </c>
      <c r="R138" s="242" t="s">
        <v>84</v>
      </c>
      <c r="S138" s="130" t="s">
        <v>97</v>
      </c>
      <c r="T138" s="123" t="s">
        <v>179</v>
      </c>
      <c r="U138" s="123" t="s">
        <v>99</v>
      </c>
      <c r="V138" s="102" t="s">
        <v>340</v>
      </c>
      <c r="W138" s="147">
        <v>10</v>
      </c>
      <c r="X138" s="122">
        <v>7</v>
      </c>
      <c r="Y138" s="268">
        <f t="shared" si="142"/>
        <v>3</v>
      </c>
      <c r="Z138" s="219">
        <v>0</v>
      </c>
      <c r="AA138" s="101">
        <v>39765</v>
      </c>
      <c r="AB138" s="131"/>
      <c r="AC138" s="151" t="str">
        <f t="shared" si="141"/>
        <v>April-26</v>
      </c>
      <c r="AD138" s="225">
        <v>46121</v>
      </c>
      <c r="AE138" s="257" t="s">
        <v>341</v>
      </c>
      <c r="AF138" s="114">
        <f t="shared" si="146"/>
        <v>278355</v>
      </c>
      <c r="AG138" s="101">
        <f t="shared" si="147"/>
        <v>0</v>
      </c>
      <c r="AH138" s="101">
        <f t="shared" si="148"/>
        <v>278355</v>
      </c>
      <c r="AI138" s="101">
        <f t="shared" si="143"/>
        <v>0</v>
      </c>
      <c r="AJ138" s="101">
        <f t="shared" si="149"/>
        <v>0</v>
      </c>
      <c r="AK138" s="101">
        <f t="shared" si="139"/>
        <v>0</v>
      </c>
      <c r="AL138" s="102" t="s">
        <v>0</v>
      </c>
      <c r="AM138" s="144" t="s">
        <v>102</v>
      </c>
      <c r="AN138" s="101">
        <f t="shared" si="144"/>
        <v>278355</v>
      </c>
      <c r="AO138" s="134" t="s">
        <v>103</v>
      </c>
      <c r="AP138" s="113" t="s">
        <v>104</v>
      </c>
      <c r="AQ138" s="113" t="s">
        <v>122</v>
      </c>
      <c r="AR138" s="113" t="s">
        <v>122</v>
      </c>
      <c r="AS138" s="113"/>
      <c r="AT138" s="113" t="s">
        <v>122</v>
      </c>
      <c r="AU138" s="113" t="s">
        <v>122</v>
      </c>
      <c r="AV138" s="113" t="s">
        <v>122</v>
      </c>
    </row>
    <row r="139" spans="1:48" x14ac:dyDescent="0.25">
      <c r="A139" s="102">
        <v>4300035313</v>
      </c>
      <c r="B139" s="133">
        <v>45918</v>
      </c>
      <c r="C139" s="100" t="s">
        <v>79</v>
      </c>
      <c r="D139" s="552">
        <v>46198</v>
      </c>
      <c r="E139" s="552" t="e">
        <f>IF(OR(#REF!="",J139=""),"",#REF!+7*J139)</f>
        <v>#REF!</v>
      </c>
      <c r="F139" s="149" t="e">
        <f t="shared" ca="1" si="130"/>
        <v>#REF!</v>
      </c>
      <c r="G139" s="120" t="s">
        <v>94</v>
      </c>
      <c r="H139" s="113" t="e">
        <f t="shared" si="145"/>
        <v>#REF!</v>
      </c>
      <c r="I139" s="113" t="e">
        <f t="shared" si="132"/>
        <v>#REF!</v>
      </c>
      <c r="J139" s="122">
        <v>40</v>
      </c>
      <c r="K139" s="122" t="s">
        <v>18</v>
      </c>
      <c r="L139" s="232" t="s">
        <v>81</v>
      </c>
      <c r="M139" s="23" t="s">
        <v>338</v>
      </c>
      <c r="N139" s="399">
        <v>0</v>
      </c>
      <c r="O139" s="216">
        <v>3</v>
      </c>
      <c r="P139" s="14" t="s">
        <v>339</v>
      </c>
      <c r="Q139" s="24">
        <v>25100451</v>
      </c>
      <c r="R139" s="242" t="s">
        <v>84</v>
      </c>
      <c r="S139" s="130" t="s">
        <v>97</v>
      </c>
      <c r="T139" s="123" t="s">
        <v>179</v>
      </c>
      <c r="U139" s="123" t="s">
        <v>99</v>
      </c>
      <c r="V139" s="102" t="s">
        <v>340</v>
      </c>
      <c r="W139" s="147">
        <v>3</v>
      </c>
      <c r="X139" s="122"/>
      <c r="Y139" s="126">
        <f t="shared" si="142"/>
        <v>3</v>
      </c>
      <c r="Z139" s="122">
        <v>3</v>
      </c>
      <c r="AA139" s="101">
        <v>39765</v>
      </c>
      <c r="AB139" s="131"/>
      <c r="AC139" s="151" t="str">
        <f t="shared" si="141"/>
        <v/>
      </c>
      <c r="AD139" s="120"/>
      <c r="AE139" s="261"/>
      <c r="AF139" s="101">
        <f t="shared" si="146"/>
        <v>0</v>
      </c>
      <c r="AG139" s="101">
        <f t="shared" si="147"/>
        <v>0</v>
      </c>
      <c r="AH139" s="101">
        <f t="shared" si="148"/>
        <v>0</v>
      </c>
      <c r="AI139" s="101">
        <f t="shared" si="143"/>
        <v>119295</v>
      </c>
      <c r="AJ139" s="101">
        <f t="shared" si="149"/>
        <v>0</v>
      </c>
      <c r="AK139" s="101">
        <f t="shared" si="139"/>
        <v>119295</v>
      </c>
      <c r="AL139" s="174" t="s">
        <v>9</v>
      </c>
      <c r="AM139" s="276"/>
      <c r="AN139" s="101">
        <f t="shared" si="144"/>
        <v>119295</v>
      </c>
      <c r="AO139" s="134"/>
      <c r="AP139" s="113"/>
      <c r="AQ139" s="113"/>
      <c r="AR139" s="113"/>
      <c r="AS139" s="113"/>
      <c r="AT139" s="113"/>
      <c r="AU139" s="113"/>
      <c r="AV139" s="113"/>
    </row>
    <row r="140" spans="1:48" x14ac:dyDescent="0.25">
      <c r="A140" s="102">
        <v>4300034244</v>
      </c>
      <c r="B140" s="133">
        <v>45721</v>
      </c>
      <c r="C140" s="100" t="s">
        <v>79</v>
      </c>
      <c r="D140" s="552">
        <v>45888</v>
      </c>
      <c r="E140" s="552" t="e">
        <f>IF(OR(#REF!="",J140=""),"",#REF!+7*J140)</f>
        <v>#REF!</v>
      </c>
      <c r="F140" s="149" t="str">
        <f t="shared" ca="1" si="130"/>
        <v>DELIVERED</v>
      </c>
      <c r="G140" s="120" t="s">
        <v>94</v>
      </c>
      <c r="H140" s="113" t="e">
        <f t="shared" si="145"/>
        <v>#REF!</v>
      </c>
      <c r="I140" s="113" t="e">
        <f t="shared" si="132"/>
        <v>#REF!</v>
      </c>
      <c r="J140" s="126">
        <v>24</v>
      </c>
      <c r="K140" s="126" t="s">
        <v>19</v>
      </c>
      <c r="L140" s="394" t="s">
        <v>81</v>
      </c>
      <c r="M140" s="23" t="s">
        <v>342</v>
      </c>
      <c r="N140" s="399">
        <v>0</v>
      </c>
      <c r="O140" s="130">
        <v>3</v>
      </c>
      <c r="P140" s="313" t="s">
        <v>343</v>
      </c>
      <c r="Q140" s="313">
        <v>25100028</v>
      </c>
      <c r="R140" s="130" t="s">
        <v>84</v>
      </c>
      <c r="S140" s="130" t="s">
        <v>97</v>
      </c>
      <c r="T140" s="123" t="s">
        <v>179</v>
      </c>
      <c r="U140" s="100" t="s">
        <v>99</v>
      </c>
      <c r="V140" s="123" t="s">
        <v>344</v>
      </c>
      <c r="W140" s="282">
        <v>1</v>
      </c>
      <c r="X140" s="126">
        <v>1</v>
      </c>
      <c r="Y140" s="126">
        <f t="shared" si="142"/>
        <v>0</v>
      </c>
      <c r="Z140" s="126">
        <v>0</v>
      </c>
      <c r="AA140" s="169">
        <v>367378</v>
      </c>
      <c r="AB140" s="153"/>
      <c r="AC140" s="151" t="str">
        <f t="shared" si="141"/>
        <v>May-26</v>
      </c>
      <c r="AD140" s="152">
        <v>46156</v>
      </c>
      <c r="AE140" s="257" t="s">
        <v>345</v>
      </c>
      <c r="AF140" s="101">
        <f t="shared" si="146"/>
        <v>367378</v>
      </c>
      <c r="AG140" s="101">
        <f t="shared" si="147"/>
        <v>0</v>
      </c>
      <c r="AH140" s="101">
        <f t="shared" si="148"/>
        <v>367378</v>
      </c>
      <c r="AI140" s="101">
        <f t="shared" si="143"/>
        <v>0</v>
      </c>
      <c r="AJ140" s="185">
        <f t="shared" si="149"/>
        <v>0</v>
      </c>
      <c r="AK140" s="185">
        <f t="shared" si="139"/>
        <v>0</v>
      </c>
      <c r="AL140" s="174" t="s">
        <v>0</v>
      </c>
      <c r="AM140" s="143" t="s">
        <v>102</v>
      </c>
      <c r="AN140" s="185">
        <f t="shared" si="144"/>
        <v>367378</v>
      </c>
      <c r="AO140" s="134" t="s">
        <v>116</v>
      </c>
      <c r="AP140" s="113" t="s">
        <v>104</v>
      </c>
      <c r="AQ140" s="113" t="s">
        <v>122</v>
      </c>
      <c r="AR140" s="113" t="s">
        <v>122</v>
      </c>
      <c r="AS140" s="113"/>
      <c r="AT140" s="113" t="s">
        <v>122</v>
      </c>
      <c r="AU140" s="113" t="s">
        <v>122</v>
      </c>
      <c r="AV140" s="113" t="s">
        <v>122</v>
      </c>
    </row>
    <row r="141" spans="1:48" ht="12.75" x14ac:dyDescent="0.2">
      <c r="A141" s="102">
        <v>25017140</v>
      </c>
      <c r="B141" s="133">
        <v>45978</v>
      </c>
      <c r="C141" s="100" t="s">
        <v>79</v>
      </c>
      <c r="D141" s="552" t="e">
        <f>#REF!+7*$J141</f>
        <v>#REF!</v>
      </c>
      <c r="E141" s="552" t="e">
        <f>IF(OR(#REF!="",J141=""),"",#REF!+7*J141)</f>
        <v>#REF!</v>
      </c>
      <c r="F141" s="149" t="e">
        <f t="shared" ca="1" si="130"/>
        <v>#REF!</v>
      </c>
      <c r="G141" s="120" t="s">
        <v>80</v>
      </c>
      <c r="H141" s="113" t="e">
        <f t="shared" si="145"/>
        <v>#REF!</v>
      </c>
      <c r="I141" s="113" t="e">
        <f t="shared" si="132"/>
        <v>#REF!</v>
      </c>
      <c r="J141" s="122">
        <v>9</v>
      </c>
      <c r="K141" s="122" t="s">
        <v>18</v>
      </c>
      <c r="L141" s="232" t="s">
        <v>81</v>
      </c>
      <c r="M141" s="85" t="s">
        <v>346</v>
      </c>
      <c r="N141" s="399">
        <v>0</v>
      </c>
      <c r="O141" s="130">
        <v>3</v>
      </c>
      <c r="P141" s="122"/>
      <c r="Q141" s="122"/>
      <c r="R141" s="122" t="s">
        <v>84</v>
      </c>
      <c r="S141" s="130" t="s">
        <v>347</v>
      </c>
      <c r="T141" s="123" t="s">
        <v>348</v>
      </c>
      <c r="U141" s="102" t="s">
        <v>87</v>
      </c>
      <c r="V141" s="102" t="s">
        <v>349</v>
      </c>
      <c r="W141" s="147">
        <v>500</v>
      </c>
      <c r="X141" s="113"/>
      <c r="Y141" s="126">
        <f t="shared" si="142"/>
        <v>500</v>
      </c>
      <c r="Z141" s="122">
        <v>500</v>
      </c>
      <c r="AA141" s="101">
        <v>5263</v>
      </c>
      <c r="AB141" s="131"/>
      <c r="AC141" s="151" t="str">
        <f t="shared" si="141"/>
        <v/>
      </c>
      <c r="AD141" s="120"/>
      <c r="AE141" s="142"/>
      <c r="AF141" s="101">
        <f t="shared" si="146"/>
        <v>0</v>
      </c>
      <c r="AG141" s="101">
        <f t="shared" si="147"/>
        <v>0</v>
      </c>
      <c r="AH141" s="101">
        <f t="shared" si="148"/>
        <v>0</v>
      </c>
      <c r="AI141" s="101">
        <f t="shared" si="143"/>
        <v>2631500</v>
      </c>
      <c r="AJ141" s="101">
        <f t="shared" si="149"/>
        <v>0</v>
      </c>
      <c r="AK141" s="101">
        <f t="shared" si="139"/>
        <v>2631500</v>
      </c>
      <c r="AL141" s="102" t="s">
        <v>9</v>
      </c>
      <c r="AM141" s="144" t="s">
        <v>350</v>
      </c>
      <c r="AN141" s="101">
        <f t="shared" si="144"/>
        <v>2631500</v>
      </c>
      <c r="AO141" s="134"/>
      <c r="AP141" s="113"/>
      <c r="AQ141" s="113"/>
      <c r="AR141" s="113"/>
      <c r="AS141" s="113"/>
      <c r="AT141" s="113"/>
      <c r="AU141" s="113"/>
      <c r="AV141" s="113"/>
    </row>
    <row r="142" spans="1:48" x14ac:dyDescent="0.25">
      <c r="A142" s="102" t="s">
        <v>351</v>
      </c>
      <c r="B142" s="133">
        <v>45982</v>
      </c>
      <c r="C142" s="100" t="s">
        <v>79</v>
      </c>
      <c r="D142" s="552">
        <v>46001</v>
      </c>
      <c r="E142" s="552" t="e">
        <f>IF(OR(#REF!="",J142=""),"",#REF!+7*J142)</f>
        <v>#REF!</v>
      </c>
      <c r="F142" s="149" t="str">
        <f t="shared" ca="1" si="130"/>
        <v>DELIVERED</v>
      </c>
      <c r="G142" s="120" t="s">
        <v>80</v>
      </c>
      <c r="H142" s="113" t="e">
        <f t="shared" si="145"/>
        <v>#REF!</v>
      </c>
      <c r="I142" s="102">
        <v>2025</v>
      </c>
      <c r="J142" s="122">
        <v>0.6</v>
      </c>
      <c r="K142" s="122" t="s">
        <v>28</v>
      </c>
      <c r="L142" s="232" t="s">
        <v>81</v>
      </c>
      <c r="M142" s="13" t="s">
        <v>352</v>
      </c>
      <c r="N142" s="399">
        <v>0</v>
      </c>
      <c r="O142" s="130">
        <v>3</v>
      </c>
      <c r="P142" s="122" t="s">
        <v>243</v>
      </c>
      <c r="Q142" s="122">
        <v>25100722</v>
      </c>
      <c r="R142" s="122" t="s">
        <v>84</v>
      </c>
      <c r="S142" s="130" t="s">
        <v>191</v>
      </c>
      <c r="T142" s="123" t="s">
        <v>192</v>
      </c>
      <c r="U142" s="100" t="s">
        <v>193</v>
      </c>
      <c r="V142" s="102" t="s">
        <v>353</v>
      </c>
      <c r="W142" s="147">
        <v>2</v>
      </c>
      <c r="X142" s="122">
        <v>2</v>
      </c>
      <c r="Y142" s="126">
        <f t="shared" si="142"/>
        <v>0</v>
      </c>
      <c r="Z142" s="126">
        <v>0</v>
      </c>
      <c r="AA142" s="101">
        <v>67300</v>
      </c>
      <c r="AB142" s="131"/>
      <c r="AC142" s="151" t="str">
        <f t="shared" si="141"/>
        <v>May-26</v>
      </c>
      <c r="AD142" s="119">
        <v>46150</v>
      </c>
      <c r="AE142" s="257" t="s">
        <v>354</v>
      </c>
      <c r="AF142" s="101">
        <f t="shared" si="146"/>
        <v>134600</v>
      </c>
      <c r="AG142" s="101">
        <f t="shared" si="147"/>
        <v>0</v>
      </c>
      <c r="AH142" s="101">
        <f t="shared" si="148"/>
        <v>134600</v>
      </c>
      <c r="AI142" s="101">
        <f t="shared" si="143"/>
        <v>0</v>
      </c>
      <c r="AJ142" s="101">
        <f t="shared" si="149"/>
        <v>0</v>
      </c>
      <c r="AK142" s="101">
        <f t="shared" si="139"/>
        <v>0</v>
      </c>
      <c r="AL142" s="102" t="s">
        <v>0</v>
      </c>
      <c r="AM142" s="143" t="s">
        <v>102</v>
      </c>
      <c r="AN142" s="101">
        <f t="shared" si="144"/>
        <v>134600</v>
      </c>
      <c r="AO142" s="134" t="s">
        <v>28</v>
      </c>
      <c r="AP142" s="113"/>
      <c r="AQ142" s="113"/>
      <c r="AR142" s="113"/>
      <c r="AS142" s="113"/>
      <c r="AT142" s="113"/>
      <c r="AU142" s="113"/>
      <c r="AV142" s="113"/>
    </row>
    <row r="143" spans="1:48" ht="12.75" x14ac:dyDescent="0.2">
      <c r="A143" s="102">
        <v>4000586605</v>
      </c>
      <c r="B143" s="133">
        <v>46006</v>
      </c>
      <c r="C143" s="102" t="s">
        <v>79</v>
      </c>
      <c r="D143" s="552">
        <v>46230</v>
      </c>
      <c r="E143" s="552" t="e">
        <f>IF(OR(#REF!="",J143=""),"",#REF!+7*J143)</f>
        <v>#REF!</v>
      </c>
      <c r="F143" s="149" t="e">
        <f t="shared" ca="1" si="130"/>
        <v>#REF!</v>
      </c>
      <c r="G143" s="120" t="s">
        <v>94</v>
      </c>
      <c r="H143" s="113" t="e">
        <f t="shared" si="145"/>
        <v>#REF!</v>
      </c>
      <c r="I143" s="113" t="e">
        <f>TEXT(E142,"YYYY")</f>
        <v>#REF!</v>
      </c>
      <c r="J143" s="122">
        <v>32</v>
      </c>
      <c r="K143" s="122" t="s">
        <v>18</v>
      </c>
      <c r="L143" s="232" t="s">
        <v>81</v>
      </c>
      <c r="M143" s="13" t="s">
        <v>355</v>
      </c>
      <c r="N143" s="399">
        <v>0</v>
      </c>
      <c r="O143" s="130">
        <v>3</v>
      </c>
      <c r="P143" s="122"/>
      <c r="Q143" s="122"/>
      <c r="R143" s="122" t="s">
        <v>84</v>
      </c>
      <c r="S143" s="130" t="s">
        <v>97</v>
      </c>
      <c r="T143" s="113" t="s">
        <v>119</v>
      </c>
      <c r="U143" s="102" t="s">
        <v>99</v>
      </c>
      <c r="V143" s="161" t="s">
        <v>356</v>
      </c>
      <c r="W143" s="147">
        <v>4</v>
      </c>
      <c r="X143" s="113"/>
      <c r="Y143" s="126">
        <f t="shared" si="142"/>
        <v>4</v>
      </c>
      <c r="Z143" s="122">
        <v>4</v>
      </c>
      <c r="AA143" s="101">
        <v>27953</v>
      </c>
      <c r="AB143" s="131"/>
      <c r="AC143" s="151" t="str">
        <f t="shared" si="141"/>
        <v/>
      </c>
      <c r="AD143" s="120"/>
      <c r="AE143" s="131"/>
      <c r="AF143" s="101">
        <f t="shared" si="146"/>
        <v>0</v>
      </c>
      <c r="AG143" s="101">
        <f t="shared" si="147"/>
        <v>0</v>
      </c>
      <c r="AH143" s="101">
        <f t="shared" si="148"/>
        <v>0</v>
      </c>
      <c r="AI143" s="101">
        <f t="shared" si="143"/>
        <v>111812</v>
      </c>
      <c r="AJ143" s="101">
        <f t="shared" si="149"/>
        <v>0</v>
      </c>
      <c r="AK143" s="101">
        <f t="shared" si="139"/>
        <v>111812</v>
      </c>
      <c r="AL143" s="102" t="s">
        <v>9</v>
      </c>
      <c r="AM143" s="144"/>
      <c r="AN143" s="101">
        <f t="shared" si="144"/>
        <v>111812</v>
      </c>
      <c r="AO143" s="134"/>
      <c r="AP143" s="113"/>
      <c r="AQ143" s="113"/>
      <c r="AR143" s="113"/>
      <c r="AS143" s="113"/>
      <c r="AT143" s="113"/>
      <c r="AU143" s="113"/>
      <c r="AV143" s="113"/>
    </row>
    <row r="144" spans="1:48" x14ac:dyDescent="0.25">
      <c r="A144" s="102">
        <v>4000554233</v>
      </c>
      <c r="B144" s="133">
        <v>45968</v>
      </c>
      <c r="C144" s="100" t="s">
        <v>79</v>
      </c>
      <c r="D144" s="552">
        <v>46101</v>
      </c>
      <c r="E144" s="552" t="e">
        <f>IF(OR(#REF!="",J144=""),"",#REF!+7*J144)</f>
        <v>#REF!</v>
      </c>
      <c r="F144" s="149" t="str">
        <f t="shared" ca="1" si="130"/>
        <v>DELIVERED</v>
      </c>
      <c r="G144" s="120" t="s">
        <v>94</v>
      </c>
      <c r="H144" s="113" t="e">
        <f t="shared" si="145"/>
        <v>#REF!</v>
      </c>
      <c r="I144" s="102">
        <v>2025</v>
      </c>
      <c r="J144" s="122">
        <v>30</v>
      </c>
      <c r="K144" s="122" t="s">
        <v>18</v>
      </c>
      <c r="L144" s="232" t="s">
        <v>81</v>
      </c>
      <c r="M144" s="23" t="s">
        <v>357</v>
      </c>
      <c r="N144" s="399">
        <v>0</v>
      </c>
      <c r="O144" s="130">
        <v>3</v>
      </c>
      <c r="P144" s="130" t="s">
        <v>358</v>
      </c>
      <c r="Q144" s="122">
        <v>25200879</v>
      </c>
      <c r="R144" s="122" t="s">
        <v>84</v>
      </c>
      <c r="S144" s="122" t="s">
        <v>97</v>
      </c>
      <c r="T144" s="113" t="s">
        <v>119</v>
      </c>
      <c r="U144" s="102" t="s">
        <v>99</v>
      </c>
      <c r="V144" s="102" t="s">
        <v>120</v>
      </c>
      <c r="W144" s="147">
        <v>10</v>
      </c>
      <c r="X144" s="122">
        <v>10</v>
      </c>
      <c r="Y144" s="126">
        <f t="shared" si="142"/>
        <v>0</v>
      </c>
      <c r="Z144" s="122">
        <v>0</v>
      </c>
      <c r="AA144" s="101">
        <v>65871</v>
      </c>
      <c r="AB144" s="131"/>
      <c r="AC144" s="151" t="str">
        <f t="shared" si="141"/>
        <v>April-26</v>
      </c>
      <c r="AD144" s="119">
        <v>46142</v>
      </c>
      <c r="AE144" s="178" t="s">
        <v>359</v>
      </c>
      <c r="AF144" s="101">
        <f t="shared" si="146"/>
        <v>658710</v>
      </c>
      <c r="AG144" s="101">
        <f t="shared" si="147"/>
        <v>0</v>
      </c>
      <c r="AH144" s="101">
        <f t="shared" si="148"/>
        <v>658710</v>
      </c>
      <c r="AI144" s="101">
        <f t="shared" si="143"/>
        <v>0</v>
      </c>
      <c r="AJ144" s="101">
        <f t="shared" si="149"/>
        <v>0</v>
      </c>
      <c r="AK144" s="101">
        <f t="shared" si="139"/>
        <v>0</v>
      </c>
      <c r="AL144" s="102" t="s">
        <v>0</v>
      </c>
      <c r="AM144" s="143" t="s">
        <v>102</v>
      </c>
      <c r="AN144" s="101">
        <f t="shared" si="144"/>
        <v>658710</v>
      </c>
      <c r="AO144" s="134" t="s">
        <v>103</v>
      </c>
      <c r="AP144" s="113"/>
      <c r="AQ144" s="113"/>
      <c r="AR144" s="113"/>
      <c r="AS144" s="113"/>
      <c r="AT144" s="113"/>
      <c r="AU144" s="113"/>
      <c r="AV144" s="113"/>
    </row>
    <row r="145" spans="1:48" ht="12.75" x14ac:dyDescent="0.2">
      <c r="A145" s="102">
        <v>4000585497</v>
      </c>
      <c r="B145" s="133">
        <v>46008</v>
      </c>
      <c r="C145" s="100" t="s">
        <v>79</v>
      </c>
      <c r="D145" s="552">
        <v>46206</v>
      </c>
      <c r="E145" s="552" t="e">
        <f>IF(OR(#REF!="",J145=""),"",#REF!+7*J145)</f>
        <v>#REF!</v>
      </c>
      <c r="F145" s="149" t="e">
        <f t="shared" ca="1" si="130"/>
        <v>#REF!</v>
      </c>
      <c r="G145" s="120" t="s">
        <v>94</v>
      </c>
      <c r="H145" s="113" t="e">
        <f t="shared" si="145"/>
        <v>#REF!</v>
      </c>
      <c r="I145" s="113" t="e">
        <f>TEXT(E144,"YYYY")</f>
        <v>#REF!</v>
      </c>
      <c r="J145" s="122">
        <v>24</v>
      </c>
      <c r="K145" s="122" t="s">
        <v>18</v>
      </c>
      <c r="L145" s="232" t="s">
        <v>81</v>
      </c>
      <c r="M145" s="13" t="s">
        <v>360</v>
      </c>
      <c r="N145" s="399">
        <v>0</v>
      </c>
      <c r="O145" s="130">
        <v>3</v>
      </c>
      <c r="P145" s="122"/>
      <c r="Q145" s="122"/>
      <c r="R145" s="122" t="s">
        <v>84</v>
      </c>
      <c r="S145" s="122" t="s">
        <v>97</v>
      </c>
      <c r="T145" s="113" t="s">
        <v>179</v>
      </c>
      <c r="U145" s="102" t="s">
        <v>99</v>
      </c>
      <c r="V145" s="102" t="s">
        <v>361</v>
      </c>
      <c r="W145" s="147">
        <v>2</v>
      </c>
      <c r="X145" s="122"/>
      <c r="Y145" s="126">
        <f t="shared" si="142"/>
        <v>2</v>
      </c>
      <c r="Z145" s="122">
        <v>2</v>
      </c>
      <c r="AA145" s="101">
        <v>296820</v>
      </c>
      <c r="AB145" s="131"/>
      <c r="AC145" s="151" t="str">
        <f t="shared" si="141"/>
        <v/>
      </c>
      <c r="AD145" s="120"/>
      <c r="AE145" s="131"/>
      <c r="AF145" s="101">
        <f t="shared" si="146"/>
        <v>0</v>
      </c>
      <c r="AG145" s="101">
        <f t="shared" si="147"/>
        <v>0</v>
      </c>
      <c r="AH145" s="101">
        <f t="shared" si="148"/>
        <v>0</v>
      </c>
      <c r="AI145" s="101">
        <f t="shared" si="143"/>
        <v>593640</v>
      </c>
      <c r="AJ145" s="101">
        <f t="shared" si="149"/>
        <v>0</v>
      </c>
      <c r="AK145" s="101">
        <f t="shared" si="139"/>
        <v>593640</v>
      </c>
      <c r="AL145" s="102" t="s">
        <v>9</v>
      </c>
      <c r="AM145" s="144"/>
      <c r="AN145" s="101">
        <f t="shared" si="144"/>
        <v>593640</v>
      </c>
      <c r="AO145" s="134"/>
      <c r="AP145" s="113"/>
      <c r="AQ145" s="113"/>
      <c r="AR145" s="113"/>
      <c r="AS145" s="113"/>
      <c r="AT145" s="113"/>
      <c r="AU145" s="113"/>
      <c r="AV145" s="113"/>
    </row>
    <row r="146" spans="1:48" ht="12.75" x14ac:dyDescent="0.2">
      <c r="A146" s="102">
        <v>4000498936</v>
      </c>
      <c r="B146" s="133">
        <v>45628</v>
      </c>
      <c r="C146" s="100" t="s">
        <v>79</v>
      </c>
      <c r="D146" s="552">
        <v>46470</v>
      </c>
      <c r="E146" s="552" t="e">
        <f>IF(OR(#REF!="",J146=""),"",#REF!+7*J146)</f>
        <v>#REF!</v>
      </c>
      <c r="F146" s="149" t="e">
        <f t="shared" ca="1" si="130"/>
        <v>#REF!</v>
      </c>
      <c r="G146" s="120" t="s">
        <v>94</v>
      </c>
      <c r="H146" s="113" t="e">
        <f t="shared" si="145"/>
        <v>#REF!</v>
      </c>
      <c r="I146" s="113" t="e">
        <f>TEXT(E146,"YYYY")</f>
        <v>#REF!</v>
      </c>
      <c r="J146" s="126">
        <v>120.3</v>
      </c>
      <c r="K146" s="126" t="s">
        <v>18</v>
      </c>
      <c r="L146" s="394" t="s">
        <v>81</v>
      </c>
      <c r="M146" s="23" t="s">
        <v>175</v>
      </c>
      <c r="N146" s="399">
        <v>0</v>
      </c>
      <c r="O146" s="130">
        <v>3</v>
      </c>
      <c r="P146" s="130" t="s">
        <v>176</v>
      </c>
      <c r="Q146" s="130">
        <v>25100064</v>
      </c>
      <c r="R146" s="130" t="s">
        <v>84</v>
      </c>
      <c r="S146" s="130" t="s">
        <v>97</v>
      </c>
      <c r="T146" s="123" t="s">
        <v>138</v>
      </c>
      <c r="U146" s="100" t="s">
        <v>99</v>
      </c>
      <c r="V146" s="100" t="s">
        <v>177</v>
      </c>
      <c r="W146" s="282">
        <v>25</v>
      </c>
      <c r="X146" s="126"/>
      <c r="Y146" s="126">
        <f t="shared" si="142"/>
        <v>25</v>
      </c>
      <c r="Z146" s="126">
        <v>25</v>
      </c>
      <c r="AA146" s="150">
        <v>23480</v>
      </c>
      <c r="AB146" s="127"/>
      <c r="AC146" s="151" t="str">
        <f t="shared" si="141"/>
        <v/>
      </c>
      <c r="AD146" s="152"/>
      <c r="AE146" s="162"/>
      <c r="AF146" s="101">
        <f t="shared" si="146"/>
        <v>0</v>
      </c>
      <c r="AG146" s="101">
        <f t="shared" si="147"/>
        <v>0</v>
      </c>
      <c r="AH146" s="101">
        <f t="shared" si="148"/>
        <v>0</v>
      </c>
      <c r="AI146" s="101">
        <f t="shared" si="143"/>
        <v>587000</v>
      </c>
      <c r="AJ146" s="101">
        <f t="shared" si="149"/>
        <v>0</v>
      </c>
      <c r="AK146" s="101">
        <f t="shared" si="139"/>
        <v>587000</v>
      </c>
      <c r="AL146" s="102" t="s">
        <v>9</v>
      </c>
      <c r="AM146" s="143"/>
      <c r="AN146" s="101">
        <f t="shared" si="144"/>
        <v>587000</v>
      </c>
      <c r="AO146" s="134"/>
      <c r="AP146" s="113"/>
      <c r="AQ146" s="113"/>
      <c r="AR146" s="113"/>
      <c r="AS146" s="113"/>
      <c r="AT146" s="113"/>
      <c r="AU146" s="113"/>
      <c r="AV146" s="113"/>
    </row>
    <row r="147" spans="1:48" x14ac:dyDescent="0.25">
      <c r="A147" s="102">
        <v>4300035109</v>
      </c>
      <c r="B147" s="133">
        <v>45911</v>
      </c>
      <c r="C147" s="155" t="s">
        <v>79</v>
      </c>
      <c r="D147" s="552">
        <v>45940</v>
      </c>
      <c r="E147" s="552" t="e">
        <f>IF(OR(#REF!="",J147=""),"",#REF!+7*J147)</f>
        <v>#REF!</v>
      </c>
      <c r="F147" s="149" t="str">
        <f t="shared" ca="1" si="130"/>
        <v>DELIVERED</v>
      </c>
      <c r="G147" s="120" t="s">
        <v>94</v>
      </c>
      <c r="H147" s="113" t="e">
        <f t="shared" si="145"/>
        <v>#REF!</v>
      </c>
      <c r="I147" s="102">
        <v>2025</v>
      </c>
      <c r="J147" s="122">
        <v>4</v>
      </c>
      <c r="K147" s="122" t="s">
        <v>21</v>
      </c>
      <c r="L147" s="232" t="s">
        <v>142</v>
      </c>
      <c r="M147" s="85" t="s">
        <v>362</v>
      </c>
      <c r="N147" s="399">
        <v>0</v>
      </c>
      <c r="O147" s="130">
        <v>3</v>
      </c>
      <c r="P147" s="122" t="s">
        <v>243</v>
      </c>
      <c r="Q147" s="122">
        <v>25100431</v>
      </c>
      <c r="R147" s="122" t="s">
        <v>84</v>
      </c>
      <c r="S147" s="130" t="s">
        <v>97</v>
      </c>
      <c r="T147" s="123" t="s">
        <v>255</v>
      </c>
      <c r="U147" s="100" t="s">
        <v>99</v>
      </c>
      <c r="V147" s="102" t="s">
        <v>363</v>
      </c>
      <c r="W147" s="147">
        <v>9</v>
      </c>
      <c r="X147" s="122">
        <v>2</v>
      </c>
      <c r="Y147" s="126">
        <f t="shared" si="142"/>
        <v>7</v>
      </c>
      <c r="Z147" s="122">
        <v>0</v>
      </c>
      <c r="AA147" s="101">
        <v>7290</v>
      </c>
      <c r="AB147" s="131"/>
      <c r="AC147" s="151" t="str">
        <f t="shared" si="141"/>
        <v>April-26</v>
      </c>
      <c r="AD147" s="119">
        <v>46120</v>
      </c>
      <c r="AE147" s="178" t="s">
        <v>364</v>
      </c>
      <c r="AF147" s="101">
        <f t="shared" si="146"/>
        <v>14580</v>
      </c>
      <c r="AG147" s="101">
        <f t="shared" si="147"/>
        <v>0</v>
      </c>
      <c r="AH147" s="101">
        <f t="shared" si="148"/>
        <v>14580</v>
      </c>
      <c r="AI147" s="101">
        <f t="shared" si="143"/>
        <v>0</v>
      </c>
      <c r="AJ147" s="101">
        <f t="shared" si="149"/>
        <v>0</v>
      </c>
      <c r="AK147" s="101">
        <f t="shared" si="139"/>
        <v>0</v>
      </c>
      <c r="AL147" s="102" t="s">
        <v>0</v>
      </c>
      <c r="AM147" s="143" t="s">
        <v>102</v>
      </c>
      <c r="AN147" s="101">
        <f t="shared" si="144"/>
        <v>14580</v>
      </c>
      <c r="AO147" s="134" t="s">
        <v>103</v>
      </c>
      <c r="AP147" s="113" t="s">
        <v>104</v>
      </c>
      <c r="AQ147" s="113" t="s">
        <v>122</v>
      </c>
      <c r="AR147" s="113" t="s">
        <v>122</v>
      </c>
      <c r="AS147" s="113"/>
      <c r="AT147" s="113" t="s">
        <v>122</v>
      </c>
      <c r="AU147" s="113" t="s">
        <v>122</v>
      </c>
      <c r="AV147" s="113" t="s">
        <v>122</v>
      </c>
    </row>
    <row r="148" spans="1:48" ht="15" x14ac:dyDescent="0.25">
      <c r="A148" s="102">
        <v>4300035109</v>
      </c>
      <c r="B148" s="133">
        <v>45911</v>
      </c>
      <c r="C148" s="155" t="s">
        <v>79</v>
      </c>
      <c r="D148" s="552">
        <v>45940</v>
      </c>
      <c r="E148" s="552" t="e">
        <f>IF(OR(#REF!="",J148=""),"",#REF!+7*J148)</f>
        <v>#REF!</v>
      </c>
      <c r="F148" s="149" t="e">
        <f t="shared" ca="1" si="130"/>
        <v>#REF!</v>
      </c>
      <c r="G148" s="120" t="s">
        <v>94</v>
      </c>
      <c r="H148" s="113" t="e">
        <f t="shared" si="145"/>
        <v>#REF!</v>
      </c>
      <c r="I148" s="102">
        <v>2025</v>
      </c>
      <c r="J148" s="122">
        <v>4</v>
      </c>
      <c r="K148" s="122" t="s">
        <v>21</v>
      </c>
      <c r="L148" s="232" t="s">
        <v>142</v>
      </c>
      <c r="M148" s="77" t="s">
        <v>362</v>
      </c>
      <c r="N148" s="399">
        <v>0</v>
      </c>
      <c r="O148" s="130">
        <v>3</v>
      </c>
      <c r="P148" s="122" t="s">
        <v>243</v>
      </c>
      <c r="Q148" s="122">
        <v>25100431</v>
      </c>
      <c r="R148" s="122" t="s">
        <v>84</v>
      </c>
      <c r="S148" s="130" t="s">
        <v>97</v>
      </c>
      <c r="T148" s="123" t="s">
        <v>255</v>
      </c>
      <c r="U148" s="100" t="s">
        <v>99</v>
      </c>
      <c r="V148" s="102" t="s">
        <v>363</v>
      </c>
      <c r="W148" s="147">
        <v>7</v>
      </c>
      <c r="X148" s="122"/>
      <c r="Y148" s="126">
        <f t="shared" si="142"/>
        <v>7</v>
      </c>
      <c r="Z148" s="122">
        <v>7</v>
      </c>
      <c r="AA148" s="185">
        <v>7290</v>
      </c>
      <c r="AB148" s="131"/>
      <c r="AC148" s="151" t="str">
        <f t="shared" si="141"/>
        <v/>
      </c>
      <c r="AD148" s="120"/>
      <c r="AE148" s="132"/>
      <c r="AF148" s="101">
        <f t="shared" si="146"/>
        <v>0</v>
      </c>
      <c r="AG148" s="101">
        <f t="shared" si="147"/>
        <v>0</v>
      </c>
      <c r="AH148" s="101">
        <f t="shared" si="148"/>
        <v>0</v>
      </c>
      <c r="AI148" s="101">
        <f t="shared" si="143"/>
        <v>51030</v>
      </c>
      <c r="AJ148" s="185">
        <f t="shared" si="149"/>
        <v>0</v>
      </c>
      <c r="AK148" s="185">
        <f t="shared" si="139"/>
        <v>51030</v>
      </c>
      <c r="AL148" s="174" t="s">
        <v>9</v>
      </c>
      <c r="AM148" s="276"/>
      <c r="AN148" s="185">
        <f t="shared" si="144"/>
        <v>51030</v>
      </c>
      <c r="AO148" s="134" t="s">
        <v>103</v>
      </c>
      <c r="AP148" s="113" t="s">
        <v>104</v>
      </c>
      <c r="AQ148" s="113" t="s">
        <v>122</v>
      </c>
      <c r="AR148" s="113" t="s">
        <v>122</v>
      </c>
      <c r="AS148" s="113"/>
      <c r="AT148" s="113" t="s">
        <v>122</v>
      </c>
      <c r="AU148" s="113" t="s">
        <v>122</v>
      </c>
      <c r="AV148" s="113" t="s">
        <v>122</v>
      </c>
    </row>
    <row r="149" spans="1:48" ht="15" x14ac:dyDescent="0.25">
      <c r="A149" s="102">
        <v>4000587301</v>
      </c>
      <c r="B149" s="158">
        <v>46027</v>
      </c>
      <c r="C149" s="102" t="s">
        <v>79</v>
      </c>
      <c r="D149" s="552">
        <v>46181</v>
      </c>
      <c r="E149" s="552" t="e">
        <f>IF(OR(#REF!="",J149=""),"",#REF!+7*J149)</f>
        <v>#REF!</v>
      </c>
      <c r="F149" s="149" t="e">
        <f t="shared" ca="1" si="130"/>
        <v>#REF!</v>
      </c>
      <c r="G149" s="120" t="s">
        <v>94</v>
      </c>
      <c r="H149" s="113" t="e">
        <f t="shared" si="145"/>
        <v>#REF!</v>
      </c>
      <c r="I149" s="113" t="e">
        <f>TEXT(E149,"YYYY")</f>
        <v>#REF!</v>
      </c>
      <c r="J149" s="122">
        <v>22</v>
      </c>
      <c r="K149" s="122" t="s">
        <v>18</v>
      </c>
      <c r="L149" s="232" t="s">
        <v>81</v>
      </c>
      <c r="M149" s="77" t="s">
        <v>365</v>
      </c>
      <c r="N149" s="399">
        <v>0</v>
      </c>
      <c r="O149" s="130">
        <v>3</v>
      </c>
      <c r="P149" s="122"/>
      <c r="Q149" s="122"/>
      <c r="R149" s="122" t="s">
        <v>84</v>
      </c>
      <c r="S149" s="130" t="s">
        <v>97</v>
      </c>
      <c r="T149" s="113" t="s">
        <v>114</v>
      </c>
      <c r="U149" s="123" t="s">
        <v>99</v>
      </c>
      <c r="V149" s="160" t="s">
        <v>366</v>
      </c>
      <c r="W149" s="147">
        <v>20</v>
      </c>
      <c r="X149" s="122"/>
      <c r="Y149" s="126">
        <f t="shared" si="142"/>
        <v>20</v>
      </c>
      <c r="Z149" s="122">
        <v>20</v>
      </c>
      <c r="AA149" s="101">
        <v>120157</v>
      </c>
      <c r="AB149" s="131"/>
      <c r="AC149" s="151" t="str">
        <f t="shared" si="141"/>
        <v/>
      </c>
      <c r="AD149" s="120"/>
      <c r="AE149" s="131"/>
      <c r="AF149" s="101">
        <f t="shared" si="146"/>
        <v>0</v>
      </c>
      <c r="AG149" s="101">
        <f t="shared" si="147"/>
        <v>0</v>
      </c>
      <c r="AH149" s="101">
        <f t="shared" si="148"/>
        <v>0</v>
      </c>
      <c r="AI149" s="101">
        <f t="shared" si="143"/>
        <v>2403140</v>
      </c>
      <c r="AJ149" s="101">
        <f t="shared" si="149"/>
        <v>0</v>
      </c>
      <c r="AK149" s="101">
        <f t="shared" si="139"/>
        <v>2403140</v>
      </c>
      <c r="AL149" s="102" t="s">
        <v>9</v>
      </c>
      <c r="AM149" s="144"/>
      <c r="AN149" s="101">
        <f t="shared" si="144"/>
        <v>2403140</v>
      </c>
      <c r="AO149" s="134"/>
      <c r="AP149" s="113"/>
      <c r="AQ149" s="113"/>
      <c r="AR149" s="113"/>
      <c r="AS149" s="113"/>
      <c r="AT149" s="113"/>
      <c r="AU149" s="113"/>
      <c r="AV149" s="113"/>
    </row>
    <row r="150" spans="1:48" ht="15" x14ac:dyDescent="0.25">
      <c r="A150" s="102">
        <v>4300035227</v>
      </c>
      <c r="B150" s="133">
        <v>45938</v>
      </c>
      <c r="C150" s="100" t="s">
        <v>79</v>
      </c>
      <c r="D150" s="552">
        <v>46135</v>
      </c>
      <c r="E150" s="552" t="e">
        <f>IF(OR(#REF!="",J150=""),"",#REF!+7*J150)</f>
        <v>#REF!</v>
      </c>
      <c r="F150" s="149" t="e">
        <f t="shared" ca="1" si="130"/>
        <v>#REF!</v>
      </c>
      <c r="G150" s="120" t="s">
        <v>94</v>
      </c>
      <c r="H150" s="113" t="e">
        <f t="shared" si="145"/>
        <v>#REF!</v>
      </c>
      <c r="I150" s="102" t="e">
        <f>TEXT(E150,"YYYY")</f>
        <v>#REF!</v>
      </c>
      <c r="J150" s="122">
        <v>27.9</v>
      </c>
      <c r="K150" s="122" t="s">
        <v>19</v>
      </c>
      <c r="L150" s="232" t="s">
        <v>81</v>
      </c>
      <c r="M150" s="77" t="s">
        <v>367</v>
      </c>
      <c r="N150" s="399">
        <v>0</v>
      </c>
      <c r="O150" s="130">
        <v>3</v>
      </c>
      <c r="P150" s="173" t="s">
        <v>368</v>
      </c>
      <c r="Q150" s="122">
        <v>25100516</v>
      </c>
      <c r="R150" s="122" t="s">
        <v>84</v>
      </c>
      <c r="S150" s="130" t="s">
        <v>97</v>
      </c>
      <c r="T150" s="123" t="s">
        <v>98</v>
      </c>
      <c r="U150" s="102" t="s">
        <v>99</v>
      </c>
      <c r="V150" s="102" t="s">
        <v>369</v>
      </c>
      <c r="W150" s="147">
        <v>248</v>
      </c>
      <c r="X150" s="122"/>
      <c r="Y150" s="126">
        <f t="shared" si="142"/>
        <v>248</v>
      </c>
      <c r="Z150" s="122">
        <v>248</v>
      </c>
      <c r="AA150" s="101">
        <v>4574.8599999999997</v>
      </c>
      <c r="AB150" s="131"/>
      <c r="AC150" s="151" t="str">
        <f t="shared" si="141"/>
        <v/>
      </c>
      <c r="AD150" s="119"/>
      <c r="AE150" s="173"/>
      <c r="AF150" s="101">
        <f t="shared" si="146"/>
        <v>0</v>
      </c>
      <c r="AG150" s="101">
        <f t="shared" si="147"/>
        <v>0</v>
      </c>
      <c r="AH150" s="101">
        <f t="shared" si="148"/>
        <v>0</v>
      </c>
      <c r="AI150" s="101">
        <f t="shared" si="143"/>
        <v>1134565.28</v>
      </c>
      <c r="AJ150" s="101">
        <f t="shared" si="149"/>
        <v>0</v>
      </c>
      <c r="AK150" s="101">
        <f t="shared" si="139"/>
        <v>1134565.28</v>
      </c>
      <c r="AL150" s="102" t="s">
        <v>9</v>
      </c>
      <c r="AM150" s="144"/>
      <c r="AN150" s="101">
        <f t="shared" si="144"/>
        <v>1134565.28</v>
      </c>
      <c r="AO150" s="134"/>
      <c r="AP150" s="113"/>
      <c r="AQ150" s="113"/>
      <c r="AR150" s="113"/>
      <c r="AS150" s="113"/>
      <c r="AT150" s="113"/>
      <c r="AU150" s="113"/>
      <c r="AV150" s="113"/>
    </row>
    <row r="151" spans="1:48" ht="12.75" x14ac:dyDescent="0.2">
      <c r="A151" s="102">
        <v>4000586605</v>
      </c>
      <c r="B151" s="133">
        <v>46006</v>
      </c>
      <c r="C151" s="102" t="s">
        <v>79</v>
      </c>
      <c r="D151" s="552">
        <v>46230</v>
      </c>
      <c r="E151" s="552" t="e">
        <f>IF(OR(#REF!="",J151=""),"",#REF!+7*J151)</f>
        <v>#REF!</v>
      </c>
      <c r="F151" s="149" t="e">
        <f t="shared" ca="1" si="130"/>
        <v>#REF!</v>
      </c>
      <c r="G151" s="120" t="s">
        <v>94</v>
      </c>
      <c r="H151" s="113" t="e">
        <f t="shared" si="145"/>
        <v>#REF!</v>
      </c>
      <c r="I151" s="102" t="e">
        <f>TEXT(E151,"YYYY")</f>
        <v>#REF!</v>
      </c>
      <c r="J151" s="122">
        <v>32</v>
      </c>
      <c r="K151" s="122" t="s">
        <v>18</v>
      </c>
      <c r="L151" s="232" t="s">
        <v>81</v>
      </c>
      <c r="M151" s="13" t="s">
        <v>370</v>
      </c>
      <c r="N151" s="399">
        <v>0</v>
      </c>
      <c r="O151" s="130">
        <v>3</v>
      </c>
      <c r="P151" s="122"/>
      <c r="Q151" s="122"/>
      <c r="R151" s="122" t="s">
        <v>84</v>
      </c>
      <c r="S151" s="130" t="s">
        <v>97</v>
      </c>
      <c r="T151" s="113" t="s">
        <v>119</v>
      </c>
      <c r="U151" s="102" t="s">
        <v>99</v>
      </c>
      <c r="V151" s="161" t="s">
        <v>371</v>
      </c>
      <c r="W151" s="147">
        <v>8</v>
      </c>
      <c r="X151" s="113"/>
      <c r="Y151" s="126">
        <f t="shared" si="142"/>
        <v>8</v>
      </c>
      <c r="Z151" s="122">
        <v>8</v>
      </c>
      <c r="AA151" s="101">
        <v>17322</v>
      </c>
      <c r="AB151" s="131"/>
      <c r="AC151" s="151" t="str">
        <f t="shared" si="141"/>
        <v/>
      </c>
      <c r="AD151" s="120"/>
      <c r="AE151" s="131"/>
      <c r="AF151" s="101">
        <f t="shared" si="146"/>
        <v>0</v>
      </c>
      <c r="AG151" s="101">
        <f t="shared" si="147"/>
        <v>0</v>
      </c>
      <c r="AH151" s="101">
        <f t="shared" si="148"/>
        <v>0</v>
      </c>
      <c r="AI151" s="101">
        <f t="shared" si="143"/>
        <v>138576</v>
      </c>
      <c r="AJ151" s="101">
        <f t="shared" si="149"/>
        <v>0</v>
      </c>
      <c r="AK151" s="101">
        <f t="shared" si="139"/>
        <v>138576</v>
      </c>
      <c r="AL151" s="102" t="s">
        <v>9</v>
      </c>
      <c r="AM151" s="144"/>
      <c r="AN151" s="101">
        <f t="shared" si="144"/>
        <v>138576</v>
      </c>
      <c r="AO151" s="134"/>
      <c r="AP151" s="113"/>
      <c r="AQ151" s="113"/>
      <c r="AR151" s="113"/>
      <c r="AS151" s="113"/>
      <c r="AT151" s="113"/>
      <c r="AU151" s="113"/>
      <c r="AV151" s="113"/>
    </row>
    <row r="152" spans="1:48" ht="15" x14ac:dyDescent="0.25">
      <c r="A152" s="102">
        <v>4000568486</v>
      </c>
      <c r="B152" s="133">
        <v>45917</v>
      </c>
      <c r="C152" s="155" t="s">
        <v>79</v>
      </c>
      <c r="D152" s="552">
        <v>46188</v>
      </c>
      <c r="E152" s="552" t="e">
        <f>IF(OR(#REF!="",J152=""),"",#REF!+7*J152)</f>
        <v>#REF!</v>
      </c>
      <c r="F152" s="149" t="e">
        <f t="shared" ca="1" si="130"/>
        <v>#REF!</v>
      </c>
      <c r="G152" s="120" t="s">
        <v>94</v>
      </c>
      <c r="H152" s="113" t="e">
        <f t="shared" si="145"/>
        <v>#REF!</v>
      </c>
      <c r="I152" s="102">
        <v>2025</v>
      </c>
      <c r="J152" s="122">
        <v>38.6</v>
      </c>
      <c r="K152" s="122" t="s">
        <v>18</v>
      </c>
      <c r="L152" s="232" t="s">
        <v>142</v>
      </c>
      <c r="M152" s="23" t="s">
        <v>262</v>
      </c>
      <c r="N152" s="399">
        <v>0</v>
      </c>
      <c r="O152" s="130">
        <v>3</v>
      </c>
      <c r="P152" s="18" t="s">
        <v>263</v>
      </c>
      <c r="Q152" s="122">
        <v>25100439</v>
      </c>
      <c r="R152" s="122" t="s">
        <v>84</v>
      </c>
      <c r="S152" s="461" t="s">
        <v>97</v>
      </c>
      <c r="T152" s="123" t="s">
        <v>138</v>
      </c>
      <c r="U152" s="102" t="s">
        <v>99</v>
      </c>
      <c r="V152" s="102" t="s">
        <v>372</v>
      </c>
      <c r="W152" s="147">
        <v>80</v>
      </c>
      <c r="X152" s="113"/>
      <c r="Y152" s="126">
        <f t="shared" si="142"/>
        <v>80</v>
      </c>
      <c r="Z152" s="122">
        <v>80</v>
      </c>
      <c r="AA152" s="101">
        <v>114326.14</v>
      </c>
      <c r="AB152" s="131"/>
      <c r="AC152" s="151" t="str">
        <f t="shared" si="141"/>
        <v/>
      </c>
      <c r="AD152" s="120"/>
      <c r="AE152" s="132"/>
      <c r="AF152" s="101">
        <f t="shared" si="146"/>
        <v>0</v>
      </c>
      <c r="AG152" s="101">
        <f t="shared" si="147"/>
        <v>0</v>
      </c>
      <c r="AH152" s="101">
        <f t="shared" si="148"/>
        <v>0</v>
      </c>
      <c r="AI152" s="101">
        <f t="shared" si="143"/>
        <v>9146091.1999999993</v>
      </c>
      <c r="AJ152" s="101">
        <f t="shared" si="149"/>
        <v>0</v>
      </c>
      <c r="AK152" s="101">
        <f t="shared" si="139"/>
        <v>9146091.1999999993</v>
      </c>
      <c r="AL152" s="102" t="s">
        <v>9</v>
      </c>
      <c r="AM152" s="144"/>
      <c r="AN152" s="101">
        <f t="shared" si="144"/>
        <v>9146091.1999999993</v>
      </c>
      <c r="AO152" s="134"/>
      <c r="AP152" s="113"/>
      <c r="AQ152" s="113"/>
      <c r="AR152" s="113"/>
      <c r="AS152" s="113"/>
      <c r="AT152" s="113"/>
      <c r="AU152" s="113"/>
      <c r="AV152" s="113"/>
    </row>
    <row r="153" spans="1:48" ht="12.75" x14ac:dyDescent="0.2">
      <c r="A153" s="102">
        <v>4000515841</v>
      </c>
      <c r="B153" s="133">
        <v>45719</v>
      </c>
      <c r="C153" s="100" t="s">
        <v>79</v>
      </c>
      <c r="D153" s="552">
        <v>46650</v>
      </c>
      <c r="E153" s="552" t="e">
        <f>IF(OR(#REF!="",J153=""),"",#REF!+7*J153)</f>
        <v>#REF!</v>
      </c>
      <c r="F153" s="149" t="e">
        <f t="shared" ca="1" si="130"/>
        <v>#REF!</v>
      </c>
      <c r="G153" s="120" t="s">
        <v>94</v>
      </c>
      <c r="H153" s="113" t="e">
        <f t="shared" si="145"/>
        <v>#REF!</v>
      </c>
      <c r="I153" s="113" t="e">
        <f t="shared" ref="I153:I184" si="150">TEXT(E153,"YYYY")</f>
        <v>#REF!</v>
      </c>
      <c r="J153" s="126">
        <v>133</v>
      </c>
      <c r="K153" s="126" t="s">
        <v>18</v>
      </c>
      <c r="L153" s="394" t="s">
        <v>272</v>
      </c>
      <c r="M153" s="23" t="s">
        <v>373</v>
      </c>
      <c r="N153" s="399">
        <v>0</v>
      </c>
      <c r="O153" s="130">
        <v>3</v>
      </c>
      <c r="P153" s="130" t="s">
        <v>374</v>
      </c>
      <c r="Q153" s="130">
        <v>25200029</v>
      </c>
      <c r="R153" s="130" t="s">
        <v>84</v>
      </c>
      <c r="S153" s="130" t="s">
        <v>97</v>
      </c>
      <c r="T153" s="171" t="s">
        <v>119</v>
      </c>
      <c r="U153" s="100" t="s">
        <v>99</v>
      </c>
      <c r="V153" s="100" t="s">
        <v>375</v>
      </c>
      <c r="W153" s="282">
        <v>250</v>
      </c>
      <c r="X153" s="126"/>
      <c r="Y153" s="126">
        <f t="shared" si="142"/>
        <v>250</v>
      </c>
      <c r="Z153" s="126">
        <v>250</v>
      </c>
      <c r="AA153" s="150">
        <v>132312</v>
      </c>
      <c r="AB153" s="153"/>
      <c r="AC153" s="151" t="str">
        <f t="shared" si="141"/>
        <v/>
      </c>
      <c r="AD153" s="152"/>
      <c r="AE153" s="162"/>
      <c r="AF153" s="101">
        <f t="shared" si="146"/>
        <v>0</v>
      </c>
      <c r="AG153" s="101">
        <f t="shared" si="147"/>
        <v>0</v>
      </c>
      <c r="AH153" s="101">
        <f t="shared" si="148"/>
        <v>0</v>
      </c>
      <c r="AI153" s="101">
        <f t="shared" si="143"/>
        <v>33078000</v>
      </c>
      <c r="AJ153" s="101">
        <f t="shared" si="149"/>
        <v>0</v>
      </c>
      <c r="AK153" s="166">
        <f t="shared" si="139"/>
        <v>33078000</v>
      </c>
      <c r="AL153" s="102" t="s">
        <v>9</v>
      </c>
      <c r="AM153" s="143"/>
      <c r="AN153" s="101">
        <f t="shared" si="144"/>
        <v>33078000</v>
      </c>
      <c r="AO153" s="134"/>
      <c r="AP153" s="113"/>
      <c r="AQ153" s="113"/>
      <c r="AR153" s="113"/>
      <c r="AS153" s="113"/>
      <c r="AT153" s="113"/>
      <c r="AU153" s="113"/>
      <c r="AV153" s="113"/>
    </row>
    <row r="154" spans="1:48" ht="12.75" x14ac:dyDescent="0.2">
      <c r="A154" s="102">
        <v>4000559105</v>
      </c>
      <c r="B154" s="133">
        <v>45880</v>
      </c>
      <c r="C154" s="100" t="s">
        <v>79</v>
      </c>
      <c r="D154" s="552">
        <v>45951</v>
      </c>
      <c r="E154" s="552" t="e">
        <f>IF(OR(#REF!="",J154=""),"",#REF!+7*J154)</f>
        <v>#REF!</v>
      </c>
      <c r="F154" s="149" t="e">
        <f t="shared" ca="1" si="130"/>
        <v>#REF!</v>
      </c>
      <c r="G154" s="120" t="s">
        <v>94</v>
      </c>
      <c r="H154" s="113" t="e">
        <f t="shared" si="145"/>
        <v>#REF!</v>
      </c>
      <c r="I154" s="113" t="e">
        <f t="shared" si="150"/>
        <v>#REF!</v>
      </c>
      <c r="J154" s="122">
        <v>10</v>
      </c>
      <c r="K154" s="122" t="s">
        <v>28</v>
      </c>
      <c r="L154" s="232" t="s">
        <v>81</v>
      </c>
      <c r="M154" s="85" t="s">
        <v>376</v>
      </c>
      <c r="N154" s="399">
        <v>0</v>
      </c>
      <c r="O154" s="130">
        <v>3</v>
      </c>
      <c r="P154" s="130" t="s">
        <v>243</v>
      </c>
      <c r="Q154" s="122"/>
      <c r="R154" s="122" t="s">
        <v>84</v>
      </c>
      <c r="S154" s="130" t="s">
        <v>97</v>
      </c>
      <c r="T154" s="123" t="s">
        <v>119</v>
      </c>
      <c r="U154" s="102" t="s">
        <v>99</v>
      </c>
      <c r="V154" s="102" t="s">
        <v>377</v>
      </c>
      <c r="W154" s="147">
        <v>2</v>
      </c>
      <c r="X154" s="113"/>
      <c r="Y154" s="126">
        <f t="shared" si="142"/>
        <v>2</v>
      </c>
      <c r="Z154" s="122">
        <v>2</v>
      </c>
      <c r="AA154" s="101">
        <v>85808</v>
      </c>
      <c r="AB154" s="131"/>
      <c r="AC154" s="151" t="str">
        <f t="shared" si="141"/>
        <v/>
      </c>
      <c r="AD154" s="120"/>
      <c r="AE154" s="132"/>
      <c r="AF154" s="101">
        <f t="shared" si="146"/>
        <v>0</v>
      </c>
      <c r="AG154" s="101">
        <f t="shared" si="147"/>
        <v>0</v>
      </c>
      <c r="AH154" s="101">
        <f t="shared" si="148"/>
        <v>0</v>
      </c>
      <c r="AI154" s="101">
        <f t="shared" si="143"/>
        <v>171616</v>
      </c>
      <c r="AJ154" s="101">
        <f t="shared" si="149"/>
        <v>0</v>
      </c>
      <c r="AK154" s="101">
        <f t="shared" si="139"/>
        <v>171616</v>
      </c>
      <c r="AL154" s="102" t="s">
        <v>9</v>
      </c>
      <c r="AM154" s="144"/>
      <c r="AN154" s="101">
        <f t="shared" si="144"/>
        <v>171616</v>
      </c>
      <c r="AO154" s="134"/>
      <c r="AP154" s="113"/>
      <c r="AQ154" s="113"/>
      <c r="AR154" s="113"/>
      <c r="AS154" s="113"/>
      <c r="AT154" s="113"/>
      <c r="AU154" s="113"/>
      <c r="AV154" s="113"/>
    </row>
    <row r="155" spans="1:48" ht="12.75" x14ac:dyDescent="0.2">
      <c r="A155" s="102" t="s">
        <v>378</v>
      </c>
      <c r="B155" s="133">
        <v>45681</v>
      </c>
      <c r="C155" s="100" t="s">
        <v>79</v>
      </c>
      <c r="D155" s="552">
        <v>45838</v>
      </c>
      <c r="E155" s="552" t="e">
        <f>IF(OR(#REF!="",J155=""),"",#REF!+7*J155)</f>
        <v>#REF!</v>
      </c>
      <c r="F155" s="149" t="e">
        <f t="shared" ca="1" si="130"/>
        <v>#REF!</v>
      </c>
      <c r="G155" s="120" t="s">
        <v>80</v>
      </c>
      <c r="H155" s="113" t="e">
        <f t="shared" si="145"/>
        <v>#REF!</v>
      </c>
      <c r="I155" s="113" t="e">
        <f t="shared" si="150"/>
        <v>#REF!</v>
      </c>
      <c r="J155" s="126">
        <v>22</v>
      </c>
      <c r="K155" s="126" t="s">
        <v>24</v>
      </c>
      <c r="L155" s="394" t="s">
        <v>81</v>
      </c>
      <c r="M155" s="23" t="s">
        <v>379</v>
      </c>
      <c r="N155" s="399">
        <v>0</v>
      </c>
      <c r="O155" s="130">
        <v>3</v>
      </c>
      <c r="P155" s="126" t="s">
        <v>243</v>
      </c>
      <c r="Q155" s="130">
        <v>24200355</v>
      </c>
      <c r="R155" s="126" t="s">
        <v>84</v>
      </c>
      <c r="S155" s="130" t="s">
        <v>380</v>
      </c>
      <c r="T155" s="123" t="s">
        <v>381</v>
      </c>
      <c r="U155" s="100" t="s">
        <v>212</v>
      </c>
      <c r="V155" s="100" t="s">
        <v>382</v>
      </c>
      <c r="W155" s="282">
        <v>15</v>
      </c>
      <c r="X155" s="126"/>
      <c r="Y155" s="126">
        <f t="shared" ref="Y155:Y186" si="151">W155-X155</f>
        <v>15</v>
      </c>
      <c r="Z155" s="126">
        <v>15</v>
      </c>
      <c r="AA155" s="150">
        <v>20050.8</v>
      </c>
      <c r="AB155" s="127"/>
      <c r="AC155" s="151" t="str">
        <f t="shared" si="141"/>
        <v/>
      </c>
      <c r="AD155" s="156"/>
      <c r="AE155" s="151"/>
      <c r="AF155" s="101">
        <f t="shared" si="146"/>
        <v>0</v>
      </c>
      <c r="AG155" s="101">
        <f t="shared" si="147"/>
        <v>0</v>
      </c>
      <c r="AH155" s="101">
        <f t="shared" si="148"/>
        <v>0</v>
      </c>
      <c r="AI155" s="101">
        <f t="shared" si="143"/>
        <v>300762</v>
      </c>
      <c r="AJ155" s="101">
        <f t="shared" si="149"/>
        <v>0</v>
      </c>
      <c r="AK155" s="101">
        <f t="shared" si="139"/>
        <v>300762</v>
      </c>
      <c r="AL155" s="102" t="s">
        <v>9</v>
      </c>
      <c r="AM155" s="143"/>
      <c r="AN155" s="101">
        <f t="shared" si="144"/>
        <v>300762</v>
      </c>
      <c r="AO155" s="134"/>
      <c r="AP155" s="113"/>
      <c r="AQ155" s="113"/>
      <c r="AR155" s="113"/>
      <c r="AS155" s="113"/>
      <c r="AT155" s="113"/>
      <c r="AU155" s="113"/>
      <c r="AV155" s="113"/>
    </row>
    <row r="156" spans="1:48" ht="12.75" x14ac:dyDescent="0.2">
      <c r="A156" s="102">
        <v>4000569029</v>
      </c>
      <c r="B156" s="133">
        <v>45919</v>
      </c>
      <c r="C156" s="100" t="s">
        <v>79</v>
      </c>
      <c r="D156" s="552">
        <v>46185</v>
      </c>
      <c r="E156" s="552" t="e">
        <f>IF(OR(#REF!="",J156=""),"",#REF!+7*J156)</f>
        <v>#REF!</v>
      </c>
      <c r="F156" s="149" t="e">
        <f t="shared" ca="1" si="130"/>
        <v>#REF!</v>
      </c>
      <c r="G156" s="120" t="s">
        <v>94</v>
      </c>
      <c r="H156" s="113" t="e">
        <f t="shared" si="145"/>
        <v>#REF!</v>
      </c>
      <c r="I156" s="113" t="e">
        <f t="shared" si="150"/>
        <v>#REF!</v>
      </c>
      <c r="J156" s="122">
        <v>38</v>
      </c>
      <c r="K156" s="122" t="s">
        <v>18</v>
      </c>
      <c r="L156" s="232" t="s">
        <v>81</v>
      </c>
      <c r="M156" s="85" t="s">
        <v>383</v>
      </c>
      <c r="N156" s="399">
        <v>0</v>
      </c>
      <c r="O156" s="130">
        <v>3</v>
      </c>
      <c r="P156" s="122"/>
      <c r="Q156" s="122"/>
      <c r="R156" s="122" t="s">
        <v>84</v>
      </c>
      <c r="S156" s="122" t="s">
        <v>97</v>
      </c>
      <c r="T156" s="113" t="s">
        <v>130</v>
      </c>
      <c r="U156" s="100" t="s">
        <v>99</v>
      </c>
      <c r="V156" s="102" t="s">
        <v>384</v>
      </c>
      <c r="W156" s="147">
        <v>29</v>
      </c>
      <c r="X156" s="113"/>
      <c r="Y156" s="126">
        <f t="shared" si="151"/>
        <v>29</v>
      </c>
      <c r="Z156" s="122">
        <v>29</v>
      </c>
      <c r="AA156" s="101">
        <v>165343</v>
      </c>
      <c r="AB156" s="131"/>
      <c r="AC156" s="151" t="str">
        <f t="shared" si="141"/>
        <v/>
      </c>
      <c r="AD156" s="120"/>
      <c r="AE156" s="132"/>
      <c r="AF156" s="101">
        <f t="shared" si="146"/>
        <v>0</v>
      </c>
      <c r="AG156" s="101">
        <f t="shared" si="147"/>
        <v>0</v>
      </c>
      <c r="AH156" s="101">
        <f t="shared" si="148"/>
        <v>0</v>
      </c>
      <c r="AI156" s="101">
        <f t="shared" si="143"/>
        <v>4794947</v>
      </c>
      <c r="AJ156" s="101">
        <f t="shared" si="149"/>
        <v>0</v>
      </c>
      <c r="AK156" s="101">
        <f t="shared" si="139"/>
        <v>4794947</v>
      </c>
      <c r="AL156" s="102" t="s">
        <v>9</v>
      </c>
      <c r="AM156" s="144"/>
      <c r="AN156" s="101">
        <f t="shared" si="144"/>
        <v>4794947</v>
      </c>
      <c r="AO156" s="134"/>
      <c r="AP156" s="113"/>
      <c r="AQ156" s="113"/>
      <c r="AR156" s="113"/>
      <c r="AS156" s="113"/>
      <c r="AT156" s="113"/>
      <c r="AU156" s="113"/>
      <c r="AV156" s="113"/>
    </row>
    <row r="157" spans="1:48" x14ac:dyDescent="0.25">
      <c r="A157" s="102">
        <v>290097</v>
      </c>
      <c r="B157" s="133">
        <v>45912</v>
      </c>
      <c r="C157" s="102" t="s">
        <v>305</v>
      </c>
      <c r="D157" s="552">
        <v>46143</v>
      </c>
      <c r="E157" s="552" t="e">
        <f>IF(OR(#REF!="",J157=""),"",#REF!+7*J157)</f>
        <v>#REF!</v>
      </c>
      <c r="F157" s="149" t="str">
        <f t="shared" ca="1" si="130"/>
        <v>DELIVERED</v>
      </c>
      <c r="G157" s="120" t="s">
        <v>80</v>
      </c>
      <c r="H157" s="113" t="e">
        <f t="shared" si="145"/>
        <v>#REF!</v>
      </c>
      <c r="I157" s="113" t="e">
        <f t="shared" si="150"/>
        <v>#REF!</v>
      </c>
      <c r="J157" s="122">
        <v>33</v>
      </c>
      <c r="K157" s="122" t="s">
        <v>18</v>
      </c>
      <c r="L157" s="232" t="s">
        <v>81</v>
      </c>
      <c r="M157" s="13" t="s">
        <v>385</v>
      </c>
      <c r="N157" s="399">
        <v>0</v>
      </c>
      <c r="O157" s="130">
        <v>3</v>
      </c>
      <c r="P157" s="122" t="s">
        <v>386</v>
      </c>
      <c r="Q157" s="122">
        <v>25201117</v>
      </c>
      <c r="R157" s="122" t="s">
        <v>307</v>
      </c>
      <c r="S157" s="462" t="s">
        <v>387</v>
      </c>
      <c r="T157" s="123" t="s">
        <v>388</v>
      </c>
      <c r="U157" s="102" t="s">
        <v>87</v>
      </c>
      <c r="V157" s="161" t="s">
        <v>389</v>
      </c>
      <c r="W157" s="147">
        <v>10</v>
      </c>
      <c r="X157" s="122">
        <v>10</v>
      </c>
      <c r="Y157" s="126">
        <f t="shared" si="151"/>
        <v>0</v>
      </c>
      <c r="Z157" s="122">
        <v>0</v>
      </c>
      <c r="AA157" s="101"/>
      <c r="AB157" s="131">
        <v>280.64999999999998</v>
      </c>
      <c r="AC157" s="151" t="str">
        <f t="shared" si="141"/>
        <v>April-26</v>
      </c>
      <c r="AD157" s="119">
        <v>46142</v>
      </c>
      <c r="AE157" s="178" t="s">
        <v>390</v>
      </c>
      <c r="AF157" s="101">
        <f t="shared" si="146"/>
        <v>0</v>
      </c>
      <c r="AG157" s="101">
        <f t="shared" si="147"/>
        <v>241359</v>
      </c>
      <c r="AH157" s="101">
        <f t="shared" si="148"/>
        <v>241359</v>
      </c>
      <c r="AI157" s="101">
        <f t="shared" si="143"/>
        <v>0</v>
      </c>
      <c r="AJ157" s="101">
        <f t="shared" si="149"/>
        <v>0</v>
      </c>
      <c r="AK157" s="101">
        <f t="shared" si="139"/>
        <v>0</v>
      </c>
      <c r="AL157" s="102" t="s">
        <v>0</v>
      </c>
      <c r="AM157" s="143" t="s">
        <v>102</v>
      </c>
      <c r="AN157" s="101">
        <f t="shared" si="144"/>
        <v>241359</v>
      </c>
      <c r="AO157" s="134" t="s">
        <v>103</v>
      </c>
      <c r="AP157" s="113"/>
      <c r="AQ157" s="113"/>
      <c r="AR157" s="113"/>
      <c r="AS157" s="113"/>
      <c r="AT157" s="113"/>
      <c r="AU157" s="113"/>
      <c r="AV157" s="113"/>
    </row>
    <row r="158" spans="1:48" ht="12.75" x14ac:dyDescent="0.2">
      <c r="A158" s="102">
        <v>290097</v>
      </c>
      <c r="B158" s="133">
        <v>45912</v>
      </c>
      <c r="C158" s="102" t="s">
        <v>305</v>
      </c>
      <c r="D158" s="552">
        <v>46143</v>
      </c>
      <c r="E158" s="552" t="e">
        <f>IF(OR(#REF!="",J158=""),"",#REF!+7*J158)</f>
        <v>#REF!</v>
      </c>
      <c r="F158" s="149" t="e">
        <f t="shared" ca="1" si="130"/>
        <v>#REF!</v>
      </c>
      <c r="G158" s="120" t="s">
        <v>80</v>
      </c>
      <c r="H158" s="113" t="e">
        <f t="shared" si="145"/>
        <v>#REF!</v>
      </c>
      <c r="I158" s="113" t="e">
        <f t="shared" si="150"/>
        <v>#REF!</v>
      </c>
      <c r="J158" s="122">
        <v>33</v>
      </c>
      <c r="K158" s="122" t="s">
        <v>18</v>
      </c>
      <c r="L158" s="232" t="s">
        <v>81</v>
      </c>
      <c r="M158" s="13" t="s">
        <v>385</v>
      </c>
      <c r="N158" s="399">
        <v>0</v>
      </c>
      <c r="O158" s="130">
        <v>3</v>
      </c>
      <c r="P158" s="122" t="s">
        <v>386</v>
      </c>
      <c r="Q158" s="122">
        <v>25201117</v>
      </c>
      <c r="R158" s="122" t="s">
        <v>307</v>
      </c>
      <c r="S158" s="462" t="s">
        <v>387</v>
      </c>
      <c r="T158" s="123" t="s">
        <v>388</v>
      </c>
      <c r="U158" s="102" t="s">
        <v>87</v>
      </c>
      <c r="V158" s="161" t="s">
        <v>389</v>
      </c>
      <c r="W158" s="147">
        <v>135</v>
      </c>
      <c r="X158" s="122"/>
      <c r="Y158" s="126">
        <f t="shared" si="151"/>
        <v>135</v>
      </c>
      <c r="Z158" s="122">
        <v>135</v>
      </c>
      <c r="AA158" s="101"/>
      <c r="AB158" s="131">
        <v>280.64999999999998</v>
      </c>
      <c r="AC158" s="151" t="str">
        <f t="shared" si="141"/>
        <v/>
      </c>
      <c r="AD158" s="120"/>
      <c r="AE158" s="132"/>
      <c r="AF158" s="101">
        <f t="shared" si="146"/>
        <v>0</v>
      </c>
      <c r="AG158" s="101">
        <f t="shared" si="147"/>
        <v>0</v>
      </c>
      <c r="AH158" s="101">
        <f t="shared" si="148"/>
        <v>0</v>
      </c>
      <c r="AI158" s="101">
        <f t="shared" si="143"/>
        <v>0</v>
      </c>
      <c r="AJ158" s="101">
        <f t="shared" si="149"/>
        <v>3258346.5</v>
      </c>
      <c r="AK158" s="101">
        <f t="shared" si="139"/>
        <v>3258346.5</v>
      </c>
      <c r="AL158" s="102" t="s">
        <v>9</v>
      </c>
      <c r="AM158" s="144"/>
      <c r="AN158" s="101">
        <f t="shared" si="144"/>
        <v>3258346.5</v>
      </c>
      <c r="AO158" s="134"/>
      <c r="AP158" s="113"/>
      <c r="AQ158" s="113"/>
      <c r="AR158" s="113"/>
      <c r="AS158" s="113"/>
      <c r="AT158" s="113"/>
      <c r="AU158" s="113"/>
      <c r="AV158" s="113"/>
    </row>
    <row r="159" spans="1:48" ht="12.75" x14ac:dyDescent="0.2">
      <c r="A159" s="102">
        <v>4000582063</v>
      </c>
      <c r="B159" s="158">
        <v>46028</v>
      </c>
      <c r="C159" s="102" t="s">
        <v>79</v>
      </c>
      <c r="D159" s="552">
        <v>46140</v>
      </c>
      <c r="E159" s="552" t="e">
        <f>IF(OR(#REF!="",J159=""),"",#REF!+7*J159)</f>
        <v>#REF!</v>
      </c>
      <c r="F159" s="149" t="e">
        <f t="shared" ca="1" si="130"/>
        <v>#REF!</v>
      </c>
      <c r="G159" s="120" t="s">
        <v>94</v>
      </c>
      <c r="H159" s="113" t="e">
        <f t="shared" si="145"/>
        <v>#REF!</v>
      </c>
      <c r="I159" s="113" t="e">
        <f t="shared" si="150"/>
        <v>#REF!</v>
      </c>
      <c r="J159" s="122">
        <v>16</v>
      </c>
      <c r="K159" s="122" t="s">
        <v>18</v>
      </c>
      <c r="L159" s="232" t="s">
        <v>81</v>
      </c>
      <c r="M159" s="13" t="s">
        <v>391</v>
      </c>
      <c r="N159" s="399">
        <v>0</v>
      </c>
      <c r="O159" s="130">
        <v>3</v>
      </c>
      <c r="P159" s="122"/>
      <c r="Q159" s="122"/>
      <c r="R159" s="122" t="s">
        <v>84</v>
      </c>
      <c r="S159" s="122" t="s">
        <v>97</v>
      </c>
      <c r="T159" s="113" t="s">
        <v>172</v>
      </c>
      <c r="U159" s="102" t="s">
        <v>99</v>
      </c>
      <c r="V159" s="102" t="s">
        <v>392</v>
      </c>
      <c r="W159" s="147">
        <v>3</v>
      </c>
      <c r="X159" s="113"/>
      <c r="Y159" s="126">
        <f t="shared" si="151"/>
        <v>3</v>
      </c>
      <c r="Z159" s="122">
        <v>3</v>
      </c>
      <c r="AA159" s="101">
        <v>314716</v>
      </c>
      <c r="AB159" s="131"/>
      <c r="AC159" s="151" t="str">
        <f t="shared" si="141"/>
        <v/>
      </c>
      <c r="AD159" s="120"/>
      <c r="AE159" s="131"/>
      <c r="AF159" s="101">
        <f t="shared" si="146"/>
        <v>0</v>
      </c>
      <c r="AG159" s="101">
        <f t="shared" si="147"/>
        <v>0</v>
      </c>
      <c r="AH159" s="101">
        <f t="shared" si="148"/>
        <v>0</v>
      </c>
      <c r="AI159" s="101">
        <f t="shared" si="143"/>
        <v>944148</v>
      </c>
      <c r="AJ159" s="101">
        <f t="shared" si="149"/>
        <v>0</v>
      </c>
      <c r="AK159" s="101">
        <f t="shared" si="139"/>
        <v>944148</v>
      </c>
      <c r="AL159" s="102" t="s">
        <v>9</v>
      </c>
      <c r="AM159" s="144"/>
      <c r="AN159" s="101">
        <f t="shared" si="144"/>
        <v>944148</v>
      </c>
      <c r="AO159" s="134"/>
      <c r="AP159" s="113"/>
      <c r="AQ159" s="113"/>
      <c r="AR159" s="113"/>
      <c r="AS159" s="113"/>
      <c r="AT159" s="113"/>
      <c r="AU159" s="113"/>
      <c r="AV159" s="113"/>
    </row>
    <row r="160" spans="1:48" x14ac:dyDescent="0.25">
      <c r="A160" s="102" t="s">
        <v>393</v>
      </c>
      <c r="B160" s="133">
        <v>45864</v>
      </c>
      <c r="C160" s="100" t="s">
        <v>79</v>
      </c>
      <c r="D160" s="552">
        <v>45990</v>
      </c>
      <c r="E160" s="552" t="e">
        <f>IF(OR(#REF!="",J160=""),"",#REF!+7*J160)</f>
        <v>#REF!</v>
      </c>
      <c r="F160" s="149" t="str">
        <f t="shared" ca="1" si="130"/>
        <v>DELIVERED</v>
      </c>
      <c r="G160" s="120" t="s">
        <v>94</v>
      </c>
      <c r="H160" s="113" t="e">
        <f t="shared" si="145"/>
        <v>#REF!</v>
      </c>
      <c r="I160" s="113" t="e">
        <f t="shared" si="150"/>
        <v>#REF!</v>
      </c>
      <c r="J160" s="122">
        <v>18</v>
      </c>
      <c r="K160" s="122" t="s">
        <v>19</v>
      </c>
      <c r="L160" s="232" t="s">
        <v>81</v>
      </c>
      <c r="M160" s="23" t="s">
        <v>394</v>
      </c>
      <c r="N160" s="399">
        <v>0</v>
      </c>
      <c r="O160" s="130">
        <v>3</v>
      </c>
      <c r="P160" s="473" t="s">
        <v>395</v>
      </c>
      <c r="Q160" s="122">
        <v>25100398</v>
      </c>
      <c r="R160" s="122" t="s">
        <v>84</v>
      </c>
      <c r="S160" s="122" t="s">
        <v>396</v>
      </c>
      <c r="T160" s="123" t="s">
        <v>397</v>
      </c>
      <c r="U160" s="123" t="s">
        <v>87</v>
      </c>
      <c r="V160" s="102" t="s">
        <v>398</v>
      </c>
      <c r="W160" s="147">
        <v>1</v>
      </c>
      <c r="X160" s="122">
        <v>1</v>
      </c>
      <c r="Y160" s="126">
        <f t="shared" si="151"/>
        <v>0</v>
      </c>
      <c r="Z160" s="122">
        <v>0</v>
      </c>
      <c r="AA160" s="101">
        <v>1850857</v>
      </c>
      <c r="AB160" s="131"/>
      <c r="AC160" s="151" t="str">
        <f t="shared" si="141"/>
        <v>June-26</v>
      </c>
      <c r="AD160" s="119">
        <v>46181</v>
      </c>
      <c r="AE160" s="178" t="s">
        <v>399</v>
      </c>
      <c r="AF160" s="101">
        <f t="shared" si="146"/>
        <v>1850857</v>
      </c>
      <c r="AG160" s="101">
        <f t="shared" si="147"/>
        <v>0</v>
      </c>
      <c r="AH160" s="101">
        <f t="shared" si="148"/>
        <v>1850857</v>
      </c>
      <c r="AI160" s="101">
        <f t="shared" si="143"/>
        <v>0</v>
      </c>
      <c r="AJ160" s="101">
        <f t="shared" si="149"/>
        <v>0</v>
      </c>
      <c r="AK160" s="101">
        <f t="shared" si="139"/>
        <v>0</v>
      </c>
      <c r="AL160" s="102" t="s">
        <v>0</v>
      </c>
      <c r="AM160" s="538" t="s">
        <v>102</v>
      </c>
      <c r="AN160" s="101">
        <f t="shared" si="144"/>
        <v>1850857</v>
      </c>
      <c r="AO160" s="134" t="s">
        <v>22</v>
      </c>
      <c r="AP160" s="113"/>
      <c r="AQ160" s="113"/>
      <c r="AR160" s="113"/>
      <c r="AS160" s="113"/>
      <c r="AT160" s="113"/>
      <c r="AU160" s="113"/>
      <c r="AV160" s="113"/>
    </row>
    <row r="161" spans="1:48" x14ac:dyDescent="0.25">
      <c r="A161" s="102">
        <v>4400118017</v>
      </c>
      <c r="B161" s="158">
        <v>46010</v>
      </c>
      <c r="C161" s="100" t="s">
        <v>400</v>
      </c>
      <c r="D161" s="552">
        <v>46052</v>
      </c>
      <c r="E161" s="552" t="e">
        <f>IF(OR(#REF!="",J161=""),"",#REF!+7*J161)</f>
        <v>#REF!</v>
      </c>
      <c r="F161" s="149" t="str">
        <f t="shared" ca="1" si="130"/>
        <v>DELIVERED</v>
      </c>
      <c r="G161" s="120" t="s">
        <v>80</v>
      </c>
      <c r="H161" s="113" t="e">
        <f t="shared" si="145"/>
        <v>#REF!</v>
      </c>
      <c r="I161" s="113" t="e">
        <f t="shared" si="150"/>
        <v>#REF!</v>
      </c>
      <c r="J161" s="122">
        <v>6</v>
      </c>
      <c r="K161" s="122" t="s">
        <v>18</v>
      </c>
      <c r="L161" s="232" t="s">
        <v>142</v>
      </c>
      <c r="M161" s="13" t="s">
        <v>401</v>
      </c>
      <c r="N161" s="399">
        <v>0</v>
      </c>
      <c r="O161" s="216">
        <v>3</v>
      </c>
      <c r="P161" s="14" t="s">
        <v>402</v>
      </c>
      <c r="Q161" s="242">
        <v>26200070</v>
      </c>
      <c r="R161" s="122" t="s">
        <v>307</v>
      </c>
      <c r="S161" s="122" t="s">
        <v>403</v>
      </c>
      <c r="T161" s="123" t="s">
        <v>404</v>
      </c>
      <c r="U161" s="100" t="s">
        <v>193</v>
      </c>
      <c r="V161" s="102" t="s">
        <v>405</v>
      </c>
      <c r="W161" s="147">
        <v>20</v>
      </c>
      <c r="X161" s="122">
        <v>12</v>
      </c>
      <c r="Y161" s="126">
        <f t="shared" si="151"/>
        <v>8</v>
      </c>
      <c r="Z161" s="122">
        <v>0</v>
      </c>
      <c r="AA161" s="101"/>
      <c r="AB161" s="131">
        <v>257.75</v>
      </c>
      <c r="AC161" s="151" t="str">
        <f t="shared" si="141"/>
        <v>April-26</v>
      </c>
      <c r="AD161" s="119">
        <v>46132</v>
      </c>
      <c r="AE161" s="178" t="s">
        <v>406</v>
      </c>
      <c r="AF161" s="101">
        <f t="shared" si="146"/>
        <v>0</v>
      </c>
      <c r="AG161" s="101">
        <f t="shared" si="147"/>
        <v>265998</v>
      </c>
      <c r="AH161" s="101">
        <f t="shared" si="148"/>
        <v>265998</v>
      </c>
      <c r="AI161" s="101">
        <f t="shared" si="143"/>
        <v>0</v>
      </c>
      <c r="AJ161" s="101">
        <f t="shared" si="149"/>
        <v>0</v>
      </c>
      <c r="AK161" s="101">
        <f t="shared" si="139"/>
        <v>0</v>
      </c>
      <c r="AL161" s="102" t="s">
        <v>0</v>
      </c>
      <c r="AM161" s="143" t="s">
        <v>102</v>
      </c>
      <c r="AN161" s="101">
        <f t="shared" ref="AN161:AN192" si="152">SUM(AH161,AK161)</f>
        <v>265998</v>
      </c>
      <c r="AO161" s="134" t="s">
        <v>103</v>
      </c>
      <c r="AP161" s="113"/>
      <c r="AQ161" s="113"/>
      <c r="AR161" s="113"/>
      <c r="AS161" s="113"/>
      <c r="AT161" s="113"/>
      <c r="AU161" s="113"/>
      <c r="AV161" s="113"/>
    </row>
    <row r="162" spans="1:48" ht="12.75" x14ac:dyDescent="0.2">
      <c r="A162" s="102">
        <v>4400118017</v>
      </c>
      <c r="B162" s="158">
        <v>46010</v>
      </c>
      <c r="C162" s="100" t="s">
        <v>400</v>
      </c>
      <c r="D162" s="552">
        <v>46052</v>
      </c>
      <c r="E162" s="552" t="e">
        <f>IF(OR(#REF!="",J162=""),"",#REF!+7*J162)</f>
        <v>#REF!</v>
      </c>
      <c r="F162" s="149" t="e">
        <f t="shared" ca="1" si="130"/>
        <v>#REF!</v>
      </c>
      <c r="G162" s="120" t="s">
        <v>80</v>
      </c>
      <c r="H162" s="113" t="e">
        <f t="shared" si="145"/>
        <v>#REF!</v>
      </c>
      <c r="I162" s="113" t="e">
        <f t="shared" si="150"/>
        <v>#REF!</v>
      </c>
      <c r="J162" s="122">
        <v>6</v>
      </c>
      <c r="K162" s="122" t="s">
        <v>18</v>
      </c>
      <c r="L162" s="232" t="s">
        <v>142</v>
      </c>
      <c r="M162" s="305" t="s">
        <v>401</v>
      </c>
      <c r="N162" s="399">
        <v>0</v>
      </c>
      <c r="O162" s="130">
        <v>3</v>
      </c>
      <c r="P162" s="219"/>
      <c r="Q162" s="122"/>
      <c r="R162" s="122" t="s">
        <v>307</v>
      </c>
      <c r="S162" s="122" t="s">
        <v>403</v>
      </c>
      <c r="T162" s="123" t="s">
        <v>404</v>
      </c>
      <c r="U162" s="100" t="s">
        <v>193</v>
      </c>
      <c r="V162" s="102" t="s">
        <v>405</v>
      </c>
      <c r="W162" s="147">
        <v>8</v>
      </c>
      <c r="X162" s="122"/>
      <c r="Y162" s="126">
        <f t="shared" si="151"/>
        <v>8</v>
      </c>
      <c r="Z162" s="122">
        <v>8</v>
      </c>
      <c r="AA162" s="101"/>
      <c r="AB162" s="131">
        <v>257.75</v>
      </c>
      <c r="AC162" s="151" t="str">
        <f t="shared" si="141"/>
        <v/>
      </c>
      <c r="AD162" s="120"/>
      <c r="AE162" s="131"/>
      <c r="AF162" s="101">
        <f t="shared" si="146"/>
        <v>0</v>
      </c>
      <c r="AG162" s="101">
        <f t="shared" si="147"/>
        <v>0</v>
      </c>
      <c r="AH162" s="101">
        <f t="shared" si="148"/>
        <v>0</v>
      </c>
      <c r="AI162" s="101">
        <f t="shared" si="143"/>
        <v>0</v>
      </c>
      <c r="AJ162" s="101">
        <f t="shared" si="149"/>
        <v>177332</v>
      </c>
      <c r="AK162" s="101">
        <f t="shared" si="139"/>
        <v>177332</v>
      </c>
      <c r="AL162" s="102" t="s">
        <v>9</v>
      </c>
      <c r="AM162" s="144"/>
      <c r="AN162" s="101">
        <f t="shared" si="152"/>
        <v>177332</v>
      </c>
      <c r="AO162" s="134"/>
      <c r="AP162" s="113"/>
      <c r="AQ162" s="113"/>
      <c r="AR162" s="113"/>
      <c r="AS162" s="113"/>
      <c r="AT162" s="113"/>
      <c r="AU162" s="113"/>
      <c r="AV162" s="113"/>
    </row>
    <row r="163" spans="1:48" ht="12.75" x14ac:dyDescent="0.2">
      <c r="A163" s="102">
        <v>4000590108</v>
      </c>
      <c r="B163" s="133">
        <v>46021</v>
      </c>
      <c r="C163" s="100" t="s">
        <v>79</v>
      </c>
      <c r="D163" s="552">
        <v>46161</v>
      </c>
      <c r="E163" s="552" t="e">
        <f>IF(OR(#REF!="",J163=""),"",#REF!+7*J163)</f>
        <v>#REF!</v>
      </c>
      <c r="F163" s="149" t="e">
        <f t="shared" ca="1" si="130"/>
        <v>#REF!</v>
      </c>
      <c r="G163" s="120" t="s">
        <v>94</v>
      </c>
      <c r="H163" s="113" t="e">
        <f t="shared" si="145"/>
        <v>#REF!</v>
      </c>
      <c r="I163" s="113" t="e">
        <f t="shared" si="150"/>
        <v>#REF!</v>
      </c>
      <c r="J163" s="122">
        <v>20</v>
      </c>
      <c r="K163" s="122" t="s">
        <v>25</v>
      </c>
      <c r="L163" s="232" t="s">
        <v>142</v>
      </c>
      <c r="M163" s="305" t="s">
        <v>407</v>
      </c>
      <c r="N163" s="400">
        <v>0</v>
      </c>
      <c r="O163" s="130">
        <v>3</v>
      </c>
      <c r="P163" s="122"/>
      <c r="Q163" s="122"/>
      <c r="R163" s="122" t="s">
        <v>84</v>
      </c>
      <c r="S163" s="122" t="s">
        <v>97</v>
      </c>
      <c r="T163" s="113" t="s">
        <v>114</v>
      </c>
      <c r="U163" s="102" t="s">
        <v>99</v>
      </c>
      <c r="V163" s="160" t="s">
        <v>408</v>
      </c>
      <c r="W163" s="147">
        <v>3</v>
      </c>
      <c r="X163" s="113"/>
      <c r="Y163" s="126">
        <f t="shared" si="151"/>
        <v>3</v>
      </c>
      <c r="Z163" s="122">
        <v>3</v>
      </c>
      <c r="AA163" s="101">
        <v>121073</v>
      </c>
      <c r="AB163" s="131"/>
      <c r="AC163" s="151" t="str">
        <f t="shared" si="141"/>
        <v/>
      </c>
      <c r="AD163" s="120"/>
      <c r="AE163" s="131"/>
      <c r="AF163" s="101">
        <f t="shared" si="146"/>
        <v>0</v>
      </c>
      <c r="AG163" s="101">
        <f t="shared" si="147"/>
        <v>0</v>
      </c>
      <c r="AH163" s="101">
        <f t="shared" si="148"/>
        <v>0</v>
      </c>
      <c r="AI163" s="101">
        <f t="shared" si="143"/>
        <v>363219</v>
      </c>
      <c r="AJ163" s="101">
        <f t="shared" si="149"/>
        <v>0</v>
      </c>
      <c r="AK163" s="101">
        <f t="shared" si="139"/>
        <v>363219</v>
      </c>
      <c r="AL163" s="102" t="s">
        <v>9</v>
      </c>
      <c r="AM163" s="144"/>
      <c r="AN163" s="101">
        <f t="shared" si="152"/>
        <v>363219</v>
      </c>
      <c r="AO163" s="134"/>
      <c r="AP163" s="113"/>
      <c r="AQ163" s="113"/>
      <c r="AR163" s="113"/>
      <c r="AS163" s="113"/>
      <c r="AT163" s="113"/>
      <c r="AU163" s="113"/>
      <c r="AV163" s="113"/>
    </row>
    <row r="164" spans="1:48" ht="15" x14ac:dyDescent="0.25">
      <c r="A164" s="102">
        <v>4000551540</v>
      </c>
      <c r="B164" s="133">
        <v>45938</v>
      </c>
      <c r="C164" s="100" t="s">
        <v>79</v>
      </c>
      <c r="D164" s="552">
        <v>46135</v>
      </c>
      <c r="E164" s="552" t="e">
        <f>IF(OR(#REF!="",J164=""),"",#REF!+7*J164)</f>
        <v>#REF!</v>
      </c>
      <c r="F164" s="149" t="e">
        <f t="shared" ca="1" si="130"/>
        <v>#REF!</v>
      </c>
      <c r="G164" s="120" t="s">
        <v>94</v>
      </c>
      <c r="H164" s="113" t="e">
        <f t="shared" si="145"/>
        <v>#REF!</v>
      </c>
      <c r="I164" s="113" t="e">
        <f t="shared" si="150"/>
        <v>#REF!</v>
      </c>
      <c r="J164" s="122">
        <v>27.9</v>
      </c>
      <c r="K164" s="122" t="s">
        <v>22</v>
      </c>
      <c r="L164" s="232" t="s">
        <v>81</v>
      </c>
      <c r="M164" s="13" t="s">
        <v>409</v>
      </c>
      <c r="N164" s="399">
        <v>0</v>
      </c>
      <c r="O164" s="130">
        <v>3</v>
      </c>
      <c r="P164" s="122"/>
      <c r="Q164" s="122"/>
      <c r="R164" s="122" t="s">
        <v>84</v>
      </c>
      <c r="S164" s="122" t="s">
        <v>97</v>
      </c>
      <c r="T164" s="159" t="s">
        <v>119</v>
      </c>
      <c r="U164" s="102" t="s">
        <v>99</v>
      </c>
      <c r="V164" s="102" t="s">
        <v>410</v>
      </c>
      <c r="W164" s="147">
        <v>1</v>
      </c>
      <c r="X164" s="113"/>
      <c r="Y164" s="126">
        <f t="shared" si="151"/>
        <v>1</v>
      </c>
      <c r="Z164" s="122">
        <v>1</v>
      </c>
      <c r="AA164" s="101">
        <v>1264424</v>
      </c>
      <c r="AB164" s="131"/>
      <c r="AC164" s="151" t="str">
        <f t="shared" si="141"/>
        <v/>
      </c>
      <c r="AD164" s="120"/>
      <c r="AE164" s="142"/>
      <c r="AF164" s="101">
        <f t="shared" si="146"/>
        <v>0</v>
      </c>
      <c r="AG164" s="101">
        <f t="shared" si="147"/>
        <v>0</v>
      </c>
      <c r="AH164" s="101">
        <f t="shared" si="148"/>
        <v>0</v>
      </c>
      <c r="AI164" s="101">
        <f t="shared" si="143"/>
        <v>1264424</v>
      </c>
      <c r="AJ164" s="101">
        <f t="shared" si="149"/>
        <v>0</v>
      </c>
      <c r="AK164" s="101">
        <f t="shared" si="139"/>
        <v>1264424</v>
      </c>
      <c r="AL164" s="102" t="s">
        <v>9</v>
      </c>
      <c r="AM164" s="144"/>
      <c r="AN164" s="101">
        <f t="shared" si="152"/>
        <v>1264424</v>
      </c>
      <c r="AO164" s="134"/>
      <c r="AP164" s="113"/>
      <c r="AQ164" s="113"/>
      <c r="AR164" s="113"/>
      <c r="AS164" s="113"/>
      <c r="AT164" s="113"/>
      <c r="AU164" s="113"/>
      <c r="AV164" s="113"/>
    </row>
    <row r="165" spans="1:48" ht="12.75" x14ac:dyDescent="0.2">
      <c r="A165" s="102">
        <v>5400065846</v>
      </c>
      <c r="B165" s="133">
        <v>45902</v>
      </c>
      <c r="C165" s="100" t="s">
        <v>79</v>
      </c>
      <c r="D165" s="552">
        <v>46021</v>
      </c>
      <c r="E165" s="552" t="e">
        <f>IF(OR(#REF!="",J165=""),"",#REF!+7*J165)</f>
        <v>#REF!</v>
      </c>
      <c r="F165" s="149" t="e">
        <f t="shared" ca="1" si="130"/>
        <v>#REF!</v>
      </c>
      <c r="G165" s="120" t="s">
        <v>94</v>
      </c>
      <c r="H165" s="113" t="e">
        <f t="shared" si="145"/>
        <v>#REF!</v>
      </c>
      <c r="I165" s="113" t="e">
        <f t="shared" si="150"/>
        <v>#REF!</v>
      </c>
      <c r="J165" s="122">
        <v>14.2</v>
      </c>
      <c r="K165" s="122" t="s">
        <v>21</v>
      </c>
      <c r="L165" s="232" t="s">
        <v>81</v>
      </c>
      <c r="M165" s="23" t="s">
        <v>411</v>
      </c>
      <c r="N165" s="399">
        <v>0</v>
      </c>
      <c r="O165" s="130">
        <v>3</v>
      </c>
      <c r="P165" s="122" t="s">
        <v>243</v>
      </c>
      <c r="Q165" s="122"/>
      <c r="R165" s="122" t="s">
        <v>84</v>
      </c>
      <c r="S165" s="130" t="s">
        <v>412</v>
      </c>
      <c r="T165" s="113" t="s">
        <v>413</v>
      </c>
      <c r="U165" s="102" t="s">
        <v>99</v>
      </c>
      <c r="V165" s="174" t="s">
        <v>414</v>
      </c>
      <c r="W165" s="147">
        <v>16</v>
      </c>
      <c r="X165" s="113"/>
      <c r="Y165" s="126">
        <f t="shared" si="151"/>
        <v>16</v>
      </c>
      <c r="Z165" s="122">
        <v>16</v>
      </c>
      <c r="AA165" s="101">
        <v>7400</v>
      </c>
      <c r="AB165" s="131"/>
      <c r="AC165" s="151" t="str">
        <f t="shared" si="141"/>
        <v/>
      </c>
      <c r="AD165" s="120"/>
      <c r="AE165" s="132"/>
      <c r="AF165" s="101">
        <f t="shared" si="146"/>
        <v>0</v>
      </c>
      <c r="AG165" s="101">
        <f t="shared" si="147"/>
        <v>0</v>
      </c>
      <c r="AH165" s="101">
        <f t="shared" si="148"/>
        <v>0</v>
      </c>
      <c r="AI165" s="101">
        <f t="shared" si="143"/>
        <v>118400</v>
      </c>
      <c r="AJ165" s="101">
        <f t="shared" si="149"/>
        <v>0</v>
      </c>
      <c r="AK165" s="101">
        <f t="shared" si="139"/>
        <v>118400</v>
      </c>
      <c r="AL165" s="102" t="s">
        <v>9</v>
      </c>
      <c r="AM165" s="144"/>
      <c r="AN165" s="101">
        <f t="shared" si="152"/>
        <v>118400</v>
      </c>
      <c r="AO165" s="134"/>
      <c r="AP165" s="113"/>
      <c r="AQ165" s="113"/>
      <c r="AR165" s="113"/>
      <c r="AS165" s="113"/>
      <c r="AT165" s="113"/>
      <c r="AU165" s="113"/>
      <c r="AV165" s="113"/>
    </row>
    <row r="166" spans="1:48" ht="12.75" x14ac:dyDescent="0.2">
      <c r="A166" s="102">
        <v>4000498923</v>
      </c>
      <c r="B166" s="133">
        <v>45628</v>
      </c>
      <c r="C166" s="100" t="s">
        <v>79</v>
      </c>
      <c r="D166" s="552">
        <v>46654</v>
      </c>
      <c r="E166" s="552" t="e">
        <f>IF(OR(#REF!="",J166=""),"",#REF!+7*J166)</f>
        <v>#REF!</v>
      </c>
      <c r="F166" s="149" t="e">
        <f t="shared" ca="1" si="130"/>
        <v>#REF!</v>
      </c>
      <c r="G166" s="120" t="s">
        <v>94</v>
      </c>
      <c r="H166" s="113" t="e">
        <f t="shared" si="145"/>
        <v>#REF!</v>
      </c>
      <c r="I166" s="113" t="e">
        <f t="shared" si="150"/>
        <v>#REF!</v>
      </c>
      <c r="J166" s="126">
        <v>146.6</v>
      </c>
      <c r="K166" s="126" t="s">
        <v>18</v>
      </c>
      <c r="L166" s="394" t="s">
        <v>81</v>
      </c>
      <c r="M166" s="13" t="s">
        <v>269</v>
      </c>
      <c r="N166" s="399">
        <v>0</v>
      </c>
      <c r="O166" s="130">
        <v>3</v>
      </c>
      <c r="P166" s="130" t="s">
        <v>270</v>
      </c>
      <c r="Q166" s="130">
        <v>25100065</v>
      </c>
      <c r="R166" s="130" t="s">
        <v>84</v>
      </c>
      <c r="S166" s="130" t="s">
        <v>97</v>
      </c>
      <c r="T166" s="123" t="s">
        <v>138</v>
      </c>
      <c r="U166" s="100" t="s">
        <v>99</v>
      </c>
      <c r="V166" s="100" t="s">
        <v>271</v>
      </c>
      <c r="W166" s="282">
        <v>25</v>
      </c>
      <c r="X166" s="126"/>
      <c r="Y166" s="126">
        <f t="shared" si="151"/>
        <v>25</v>
      </c>
      <c r="Z166" s="126">
        <v>25</v>
      </c>
      <c r="AA166" s="150">
        <v>4095</v>
      </c>
      <c r="AB166" s="127"/>
      <c r="AC166" s="151" t="str">
        <f t="shared" si="141"/>
        <v/>
      </c>
      <c r="AD166" s="152"/>
      <c r="AE166" s="151"/>
      <c r="AF166" s="101">
        <f t="shared" si="146"/>
        <v>0</v>
      </c>
      <c r="AG166" s="101">
        <f t="shared" si="147"/>
        <v>0</v>
      </c>
      <c r="AH166" s="101">
        <f t="shared" si="148"/>
        <v>0</v>
      </c>
      <c r="AI166" s="101">
        <f t="shared" si="143"/>
        <v>102375</v>
      </c>
      <c r="AJ166" s="101">
        <f t="shared" si="149"/>
        <v>0</v>
      </c>
      <c r="AK166" s="101">
        <f t="shared" si="139"/>
        <v>102375</v>
      </c>
      <c r="AL166" s="102" t="s">
        <v>9</v>
      </c>
      <c r="AM166" s="233"/>
      <c r="AN166" s="101">
        <f t="shared" si="152"/>
        <v>102375</v>
      </c>
      <c r="AO166" s="134" t="s">
        <v>103</v>
      </c>
      <c r="AP166" s="113" t="s">
        <v>104</v>
      </c>
      <c r="AQ166" s="113" t="s">
        <v>104</v>
      </c>
      <c r="AR166" s="113" t="s">
        <v>122</v>
      </c>
      <c r="AS166" s="113"/>
      <c r="AT166" s="113" t="s">
        <v>122</v>
      </c>
      <c r="AU166" s="113" t="s">
        <v>122</v>
      </c>
      <c r="AV166" s="113" t="s">
        <v>122</v>
      </c>
    </row>
    <row r="167" spans="1:48" ht="12.75" x14ac:dyDescent="0.2">
      <c r="A167" s="102">
        <v>4000587206</v>
      </c>
      <c r="B167" s="158">
        <v>46013</v>
      </c>
      <c r="C167" s="102" t="s">
        <v>79</v>
      </c>
      <c r="D167" s="552">
        <v>46146</v>
      </c>
      <c r="E167" s="552" t="e">
        <f>IF(OR(#REF!="",J167=""),"",#REF!+7*J167)</f>
        <v>#REF!</v>
      </c>
      <c r="F167" s="149" t="e">
        <f t="shared" ref="F167:F230" ca="1" si="153">IF(AL167="PO CLOSED",
"DELIVERED",
IF(TODAY()&gt;E167,
"-"&amp;ROUNDUP(TODAY()-E167,0)&amp;" days overdue",
"+" &amp;ROUNDUP(E167-TODAY(),0)&amp;" days remaining"))</f>
        <v>#REF!</v>
      </c>
      <c r="G167" s="120" t="s">
        <v>94</v>
      </c>
      <c r="H167" s="113" t="e">
        <f t="shared" ref="H167:H198" si="154">TEXT(E167,"MMM-YY")</f>
        <v>#REF!</v>
      </c>
      <c r="I167" s="113" t="e">
        <f t="shared" si="150"/>
        <v>#REF!</v>
      </c>
      <c r="J167" s="113">
        <v>18</v>
      </c>
      <c r="K167" s="122" t="s">
        <v>18</v>
      </c>
      <c r="L167" s="232" t="s">
        <v>81</v>
      </c>
      <c r="M167" s="85" t="s">
        <v>415</v>
      </c>
      <c r="N167" s="399">
        <v>0</v>
      </c>
      <c r="O167" s="130">
        <v>3</v>
      </c>
      <c r="P167" s="122"/>
      <c r="Q167" s="122"/>
      <c r="R167" s="122" t="s">
        <v>84</v>
      </c>
      <c r="S167" s="122" t="s">
        <v>97</v>
      </c>
      <c r="T167" s="113" t="s">
        <v>138</v>
      </c>
      <c r="U167" s="102" t="s">
        <v>99</v>
      </c>
      <c r="V167" s="102" t="s">
        <v>416</v>
      </c>
      <c r="W167" s="147">
        <v>27</v>
      </c>
      <c r="X167" s="122"/>
      <c r="Y167" s="126">
        <f t="shared" si="151"/>
        <v>27</v>
      </c>
      <c r="Z167" s="122">
        <v>27</v>
      </c>
      <c r="AA167" s="101">
        <v>48900</v>
      </c>
      <c r="AB167" s="131"/>
      <c r="AC167" s="151" t="str">
        <f t="shared" si="141"/>
        <v/>
      </c>
      <c r="AD167" s="120"/>
      <c r="AE167" s="131"/>
      <c r="AF167" s="101">
        <f t="shared" ref="AF167:AF198" si="155">X167*AA167</f>
        <v>0</v>
      </c>
      <c r="AG167" s="101">
        <f t="shared" ref="AG167:AG198" si="156">(X167*AB167)*86</f>
        <v>0</v>
      </c>
      <c r="AH167" s="101">
        <f t="shared" ref="AH167:AH198" si="157">SUM(AF167:AG167)</f>
        <v>0</v>
      </c>
      <c r="AI167" s="101">
        <f t="shared" si="143"/>
        <v>1320300</v>
      </c>
      <c r="AJ167" s="101">
        <f t="shared" ref="AJ167:AJ190" si="158">(Z167*AB167)*86</f>
        <v>0</v>
      </c>
      <c r="AK167" s="101">
        <f t="shared" ref="AK167:AK230" si="159">SUM(AI167:AJ167)</f>
        <v>1320300</v>
      </c>
      <c r="AL167" s="102" t="s">
        <v>2</v>
      </c>
      <c r="AM167" s="144" t="s">
        <v>112</v>
      </c>
      <c r="AN167" s="101">
        <f t="shared" si="152"/>
        <v>1320300</v>
      </c>
      <c r="AO167" s="134" t="s">
        <v>103</v>
      </c>
      <c r="AP167" s="113" t="s">
        <v>104</v>
      </c>
      <c r="AQ167" s="113"/>
      <c r="AR167" s="113"/>
      <c r="AS167" s="113"/>
      <c r="AT167" s="113"/>
      <c r="AU167" s="113"/>
      <c r="AV167" s="113"/>
    </row>
    <row r="168" spans="1:48" ht="12.75" x14ac:dyDescent="0.2">
      <c r="A168" s="175" t="s">
        <v>78</v>
      </c>
      <c r="B168" s="133">
        <v>45875</v>
      </c>
      <c r="C168" s="155" t="s">
        <v>79</v>
      </c>
      <c r="D168" s="552">
        <v>45882</v>
      </c>
      <c r="E168" s="552" t="e">
        <f>IF(OR(#REF!="",J168=""),"",#REF!+7*J168)</f>
        <v>#REF!</v>
      </c>
      <c r="F168" s="149" t="e">
        <f t="shared" ca="1" si="153"/>
        <v>#REF!</v>
      </c>
      <c r="G168" s="120" t="s">
        <v>80</v>
      </c>
      <c r="H168" s="113" t="e">
        <f t="shared" si="154"/>
        <v>#REF!</v>
      </c>
      <c r="I168" s="102" t="e">
        <f t="shared" si="150"/>
        <v>#REF!</v>
      </c>
      <c r="J168" s="122">
        <v>1</v>
      </c>
      <c r="K168" s="122" t="s">
        <v>21</v>
      </c>
      <c r="L168" s="232" t="s">
        <v>81</v>
      </c>
      <c r="M168" s="23" t="s">
        <v>318</v>
      </c>
      <c r="N168" s="399">
        <v>0</v>
      </c>
      <c r="O168" s="130">
        <v>3</v>
      </c>
      <c r="P168" s="122" t="s">
        <v>243</v>
      </c>
      <c r="Q168" s="122"/>
      <c r="R168" s="130" t="s">
        <v>84</v>
      </c>
      <c r="S168" s="130" t="s">
        <v>85</v>
      </c>
      <c r="T168" s="123" t="s">
        <v>86</v>
      </c>
      <c r="U168" s="123" t="s">
        <v>87</v>
      </c>
      <c r="V168" s="102" t="s">
        <v>417</v>
      </c>
      <c r="W168" s="147">
        <v>5</v>
      </c>
      <c r="X168" s="113"/>
      <c r="Y168" s="126">
        <f t="shared" si="151"/>
        <v>5</v>
      </c>
      <c r="Z168" s="122">
        <v>5</v>
      </c>
      <c r="AA168" s="101"/>
      <c r="AB168" s="131"/>
      <c r="AC168" s="151" t="str">
        <f t="shared" si="141"/>
        <v/>
      </c>
      <c r="AD168" s="120"/>
      <c r="AE168" s="132"/>
      <c r="AF168" s="101">
        <f t="shared" si="155"/>
        <v>0</v>
      </c>
      <c r="AG168" s="101">
        <f t="shared" si="156"/>
        <v>0</v>
      </c>
      <c r="AH168" s="101">
        <f t="shared" si="157"/>
        <v>0</v>
      </c>
      <c r="AI168" s="101">
        <f t="shared" si="143"/>
        <v>0</v>
      </c>
      <c r="AJ168" s="101">
        <f t="shared" si="158"/>
        <v>0</v>
      </c>
      <c r="AK168" s="101">
        <f t="shared" si="159"/>
        <v>0</v>
      </c>
      <c r="AL168" s="102" t="s">
        <v>9</v>
      </c>
      <c r="AM168" s="157" t="s">
        <v>89</v>
      </c>
      <c r="AN168" s="101">
        <f t="shared" si="152"/>
        <v>0</v>
      </c>
      <c r="AO168" s="134"/>
      <c r="AP168" s="113"/>
      <c r="AQ168" s="113"/>
      <c r="AR168" s="113"/>
      <c r="AS168" s="113"/>
      <c r="AT168" s="113"/>
      <c r="AU168" s="113"/>
      <c r="AV168" s="113"/>
    </row>
    <row r="169" spans="1:48" ht="12.75" x14ac:dyDescent="0.2">
      <c r="A169" s="175" t="s">
        <v>78</v>
      </c>
      <c r="B169" s="133">
        <v>45875</v>
      </c>
      <c r="C169" s="155" t="s">
        <v>79</v>
      </c>
      <c r="D169" s="552">
        <v>45882</v>
      </c>
      <c r="E169" s="552" t="e">
        <f>IF(OR(#REF!="",J169=""),"",#REF!+7*J169)</f>
        <v>#REF!</v>
      </c>
      <c r="F169" s="149" t="e">
        <f t="shared" ca="1" si="153"/>
        <v>#REF!</v>
      </c>
      <c r="G169" s="120" t="s">
        <v>80</v>
      </c>
      <c r="H169" s="113" t="e">
        <f t="shared" si="154"/>
        <v>#REF!</v>
      </c>
      <c r="I169" s="102" t="e">
        <f t="shared" si="150"/>
        <v>#REF!</v>
      </c>
      <c r="J169" s="122">
        <v>1</v>
      </c>
      <c r="K169" s="122" t="s">
        <v>21</v>
      </c>
      <c r="L169" s="232" t="s">
        <v>81</v>
      </c>
      <c r="M169" s="13" t="s">
        <v>318</v>
      </c>
      <c r="N169" s="399">
        <v>0</v>
      </c>
      <c r="O169" s="130">
        <v>3</v>
      </c>
      <c r="P169" s="122" t="s">
        <v>243</v>
      </c>
      <c r="Q169" s="122"/>
      <c r="R169" s="130" t="s">
        <v>84</v>
      </c>
      <c r="S169" s="130" t="s">
        <v>85</v>
      </c>
      <c r="T169" s="123" t="s">
        <v>86</v>
      </c>
      <c r="U169" s="123" t="s">
        <v>87</v>
      </c>
      <c r="V169" s="102" t="s">
        <v>418</v>
      </c>
      <c r="W169" s="147">
        <v>5</v>
      </c>
      <c r="X169" s="122"/>
      <c r="Y169" s="126">
        <f t="shared" si="151"/>
        <v>5</v>
      </c>
      <c r="Z169" s="122">
        <v>5</v>
      </c>
      <c r="AA169" s="101"/>
      <c r="AB169" s="131"/>
      <c r="AC169" s="151" t="str">
        <f t="shared" si="141"/>
        <v/>
      </c>
      <c r="AD169" s="120"/>
      <c r="AE169" s="132"/>
      <c r="AF169" s="101">
        <f t="shared" si="155"/>
        <v>0</v>
      </c>
      <c r="AG169" s="101">
        <f t="shared" si="156"/>
        <v>0</v>
      </c>
      <c r="AH169" s="101">
        <f t="shared" si="157"/>
        <v>0</v>
      </c>
      <c r="AI169" s="101">
        <f t="shared" si="143"/>
        <v>0</v>
      </c>
      <c r="AJ169" s="101">
        <f t="shared" si="158"/>
        <v>0</v>
      </c>
      <c r="AK169" s="101">
        <f t="shared" si="159"/>
        <v>0</v>
      </c>
      <c r="AL169" s="102" t="s">
        <v>9</v>
      </c>
      <c r="AM169" s="157" t="s">
        <v>89</v>
      </c>
      <c r="AN169" s="101">
        <f t="shared" si="152"/>
        <v>0</v>
      </c>
      <c r="AO169" s="134"/>
      <c r="AP169" s="113"/>
      <c r="AQ169" s="113"/>
      <c r="AR169" s="113"/>
      <c r="AS169" s="113"/>
      <c r="AT169" s="113"/>
      <c r="AU169" s="113"/>
      <c r="AV169" s="113"/>
    </row>
    <row r="170" spans="1:48" ht="12.75" x14ac:dyDescent="0.2">
      <c r="A170" s="102">
        <v>4000498923</v>
      </c>
      <c r="B170" s="133">
        <v>45628</v>
      </c>
      <c r="C170" s="100" t="s">
        <v>79</v>
      </c>
      <c r="D170" s="552">
        <v>46715</v>
      </c>
      <c r="E170" s="552" t="e">
        <f>IF(OR(#REF!="",J170=""),"",#REF!+7*J170)</f>
        <v>#REF!</v>
      </c>
      <c r="F170" s="149" t="e">
        <f t="shared" ca="1" si="153"/>
        <v>#REF!</v>
      </c>
      <c r="G170" s="120" t="s">
        <v>94</v>
      </c>
      <c r="H170" s="113" t="e">
        <f t="shared" si="154"/>
        <v>#REF!</v>
      </c>
      <c r="I170" s="113" t="e">
        <f t="shared" si="150"/>
        <v>#REF!</v>
      </c>
      <c r="J170" s="126">
        <v>155.30000000000001</v>
      </c>
      <c r="K170" s="126" t="s">
        <v>18</v>
      </c>
      <c r="L170" s="394" t="s">
        <v>81</v>
      </c>
      <c r="M170" s="13" t="s">
        <v>269</v>
      </c>
      <c r="N170" s="399">
        <v>0</v>
      </c>
      <c r="O170" s="130">
        <v>3</v>
      </c>
      <c r="P170" s="130" t="s">
        <v>270</v>
      </c>
      <c r="Q170" s="130">
        <v>25100065</v>
      </c>
      <c r="R170" s="130" t="s">
        <v>84</v>
      </c>
      <c r="S170" s="130" t="s">
        <v>97</v>
      </c>
      <c r="T170" s="123" t="s">
        <v>138</v>
      </c>
      <c r="U170" s="100" t="s">
        <v>99</v>
      </c>
      <c r="V170" s="100" t="s">
        <v>271</v>
      </c>
      <c r="W170" s="282">
        <v>25</v>
      </c>
      <c r="X170" s="126"/>
      <c r="Y170" s="126">
        <f t="shared" si="151"/>
        <v>25</v>
      </c>
      <c r="Z170" s="126">
        <v>25</v>
      </c>
      <c r="AA170" s="150">
        <v>4095</v>
      </c>
      <c r="AB170" s="127"/>
      <c r="AC170" s="151" t="str">
        <f t="shared" ref="AC170:AC233" si="160">IF(AD170="","",TEXT(AD170,"mmmm-yy"))</f>
        <v/>
      </c>
      <c r="AD170" s="152"/>
      <c r="AE170" s="151"/>
      <c r="AF170" s="101">
        <f t="shared" si="155"/>
        <v>0</v>
      </c>
      <c r="AG170" s="101">
        <f t="shared" si="156"/>
        <v>0</v>
      </c>
      <c r="AH170" s="101">
        <f t="shared" si="157"/>
        <v>0</v>
      </c>
      <c r="AI170" s="101">
        <f t="shared" si="143"/>
        <v>102375</v>
      </c>
      <c r="AJ170" s="101">
        <f t="shared" si="158"/>
        <v>0</v>
      </c>
      <c r="AK170" s="101">
        <f t="shared" si="159"/>
        <v>102375</v>
      </c>
      <c r="AL170" s="102" t="s">
        <v>9</v>
      </c>
      <c r="AM170" s="233"/>
      <c r="AN170" s="101">
        <f t="shared" si="152"/>
        <v>102375</v>
      </c>
      <c r="AO170" s="134" t="s">
        <v>103</v>
      </c>
      <c r="AP170" s="113" t="s">
        <v>104</v>
      </c>
      <c r="AQ170" s="113" t="s">
        <v>104</v>
      </c>
      <c r="AR170" s="113" t="s">
        <v>122</v>
      </c>
      <c r="AS170" s="113"/>
      <c r="AT170" s="113" t="s">
        <v>122</v>
      </c>
      <c r="AU170" s="113" t="s">
        <v>122</v>
      </c>
      <c r="AV170" s="113" t="s">
        <v>122</v>
      </c>
    </row>
    <row r="171" spans="1:48" ht="12.75" x14ac:dyDescent="0.2">
      <c r="A171" s="102">
        <v>4000589727</v>
      </c>
      <c r="B171" s="158">
        <v>46014</v>
      </c>
      <c r="C171" s="100" t="s">
        <v>79</v>
      </c>
      <c r="D171" s="552">
        <v>46070</v>
      </c>
      <c r="E171" s="552" t="e">
        <f>IF(OR(#REF!="",J171=""),"",#REF!+7*J171)</f>
        <v>#REF!</v>
      </c>
      <c r="F171" s="149" t="str">
        <f t="shared" ca="1" si="153"/>
        <v>DELIVERED</v>
      </c>
      <c r="G171" s="120" t="s">
        <v>94</v>
      </c>
      <c r="H171" s="113" t="e">
        <f t="shared" si="154"/>
        <v>#REF!</v>
      </c>
      <c r="I171" s="113" t="e">
        <f t="shared" si="150"/>
        <v>#REF!</v>
      </c>
      <c r="J171" s="122">
        <v>8</v>
      </c>
      <c r="K171" s="122" t="s">
        <v>18</v>
      </c>
      <c r="L171" s="232" t="s">
        <v>142</v>
      </c>
      <c r="M171" s="85" t="s">
        <v>419</v>
      </c>
      <c r="N171" s="399">
        <v>0</v>
      </c>
      <c r="O171" s="130">
        <v>3</v>
      </c>
      <c r="P171" s="122" t="s">
        <v>420</v>
      </c>
      <c r="Q171" s="122">
        <v>25100752</v>
      </c>
      <c r="R171" s="122" t="s">
        <v>84</v>
      </c>
      <c r="S171" s="122" t="s">
        <v>97</v>
      </c>
      <c r="T171" s="115" t="s">
        <v>138</v>
      </c>
      <c r="U171" s="102" t="s">
        <v>99</v>
      </c>
      <c r="V171" s="160" t="s">
        <v>421</v>
      </c>
      <c r="W171" s="147">
        <v>29</v>
      </c>
      <c r="X171" s="122">
        <v>29</v>
      </c>
      <c r="Y171" s="126">
        <f t="shared" si="151"/>
        <v>0</v>
      </c>
      <c r="Z171" s="122">
        <v>0</v>
      </c>
      <c r="AA171" s="101">
        <v>3350</v>
      </c>
      <c r="AB171" s="131"/>
      <c r="AC171" s="151" t="str">
        <f t="shared" si="160"/>
        <v>April-26</v>
      </c>
      <c r="AD171" s="119">
        <v>46142</v>
      </c>
      <c r="AE171" s="142" t="s">
        <v>422</v>
      </c>
      <c r="AF171" s="101">
        <f t="shared" si="155"/>
        <v>97150</v>
      </c>
      <c r="AG171" s="101">
        <f t="shared" si="156"/>
        <v>0</v>
      </c>
      <c r="AH171" s="101">
        <f t="shared" si="157"/>
        <v>97150</v>
      </c>
      <c r="AI171" s="101">
        <f t="shared" si="143"/>
        <v>0</v>
      </c>
      <c r="AJ171" s="101">
        <f t="shared" si="158"/>
        <v>0</v>
      </c>
      <c r="AK171" s="101">
        <f t="shared" si="159"/>
        <v>0</v>
      </c>
      <c r="AL171" s="102" t="s">
        <v>0</v>
      </c>
      <c r="AM171" s="144" t="s">
        <v>102</v>
      </c>
      <c r="AN171" s="101">
        <f t="shared" si="152"/>
        <v>97150</v>
      </c>
      <c r="AO171" s="134" t="s">
        <v>116</v>
      </c>
      <c r="AP171" s="113"/>
      <c r="AQ171" s="113"/>
      <c r="AR171" s="113"/>
      <c r="AS171" s="113"/>
      <c r="AT171" s="113"/>
      <c r="AU171" s="113"/>
      <c r="AV171" s="113"/>
    </row>
    <row r="172" spans="1:48" ht="15" x14ac:dyDescent="0.25">
      <c r="A172" s="102">
        <v>4000001669</v>
      </c>
      <c r="B172" s="133">
        <v>45929</v>
      </c>
      <c r="C172" s="100" t="s">
        <v>79</v>
      </c>
      <c r="D172" s="552">
        <v>45957</v>
      </c>
      <c r="E172" s="552" t="e">
        <f>IF(OR(#REF!="",J172=""),"",#REF!+7*J172)</f>
        <v>#REF!</v>
      </c>
      <c r="F172" s="149" t="e">
        <f t="shared" ca="1" si="153"/>
        <v>#REF!</v>
      </c>
      <c r="G172" s="120" t="s">
        <v>80</v>
      </c>
      <c r="H172" s="113" t="e">
        <f t="shared" si="154"/>
        <v>#REF!</v>
      </c>
      <c r="I172" s="113" t="e">
        <f t="shared" si="150"/>
        <v>#REF!</v>
      </c>
      <c r="J172" s="122">
        <v>4</v>
      </c>
      <c r="K172" s="122" t="s">
        <v>18</v>
      </c>
      <c r="L172" s="232" t="s">
        <v>142</v>
      </c>
      <c r="M172" s="77" t="s">
        <v>423</v>
      </c>
      <c r="N172" s="399">
        <v>0</v>
      </c>
      <c r="O172" s="130">
        <v>3</v>
      </c>
      <c r="P172" s="122" t="s">
        <v>424</v>
      </c>
      <c r="Q172" s="122">
        <v>25100471</v>
      </c>
      <c r="R172" s="122" t="s">
        <v>84</v>
      </c>
      <c r="S172" s="122" t="s">
        <v>156</v>
      </c>
      <c r="T172" s="113" t="s">
        <v>157</v>
      </c>
      <c r="U172" s="102" t="s">
        <v>158</v>
      </c>
      <c r="V172" s="102" t="s">
        <v>425</v>
      </c>
      <c r="W172" s="147">
        <v>55</v>
      </c>
      <c r="X172" s="122"/>
      <c r="Y172" s="126">
        <f t="shared" si="151"/>
        <v>55</v>
      </c>
      <c r="Z172" s="122">
        <v>55</v>
      </c>
      <c r="AA172" s="101">
        <v>4348.8999999999996</v>
      </c>
      <c r="AB172" s="131"/>
      <c r="AC172" s="151" t="str">
        <f t="shared" si="160"/>
        <v/>
      </c>
      <c r="AD172" s="120"/>
      <c r="AE172" s="162"/>
      <c r="AF172" s="101">
        <f t="shared" si="155"/>
        <v>0</v>
      </c>
      <c r="AG172" s="101">
        <f t="shared" si="156"/>
        <v>0</v>
      </c>
      <c r="AH172" s="101">
        <f t="shared" si="157"/>
        <v>0</v>
      </c>
      <c r="AI172" s="101">
        <f t="shared" si="143"/>
        <v>239189.49999999997</v>
      </c>
      <c r="AJ172" s="101">
        <f t="shared" si="158"/>
        <v>0</v>
      </c>
      <c r="AK172" s="101">
        <f t="shared" si="159"/>
        <v>239189.49999999997</v>
      </c>
      <c r="AL172" s="102" t="s">
        <v>9</v>
      </c>
      <c r="AM172" s="143"/>
      <c r="AN172" s="101">
        <f t="shared" si="152"/>
        <v>239189.49999999997</v>
      </c>
      <c r="AO172" s="134"/>
      <c r="AP172" s="113"/>
      <c r="AQ172" s="113"/>
      <c r="AR172" s="113"/>
      <c r="AS172" s="113"/>
      <c r="AT172" s="113"/>
      <c r="AU172" s="113"/>
      <c r="AV172" s="113"/>
    </row>
    <row r="173" spans="1:48" ht="12.75" x14ac:dyDescent="0.2">
      <c r="A173" s="102">
        <v>4520432985</v>
      </c>
      <c r="B173" s="133">
        <v>45994</v>
      </c>
      <c r="C173" s="100" t="s">
        <v>79</v>
      </c>
      <c r="D173" s="552">
        <v>46042</v>
      </c>
      <c r="E173" s="552" t="e">
        <f>IF(OR(#REF!="",J173=""),"",#REF!+7*J173)</f>
        <v>#REF!</v>
      </c>
      <c r="F173" s="149" t="e">
        <f t="shared" ca="1" si="153"/>
        <v>#REF!</v>
      </c>
      <c r="G173" s="120" t="s">
        <v>80</v>
      </c>
      <c r="H173" s="113" t="e">
        <f t="shared" si="154"/>
        <v>#REF!</v>
      </c>
      <c r="I173" s="113" t="e">
        <f t="shared" si="150"/>
        <v>#REF!</v>
      </c>
      <c r="J173" s="122">
        <v>6</v>
      </c>
      <c r="K173" s="122" t="s">
        <v>19</v>
      </c>
      <c r="L173" s="232" t="s">
        <v>142</v>
      </c>
      <c r="M173" s="13" t="s">
        <v>426</v>
      </c>
      <c r="N173" s="400">
        <v>1</v>
      </c>
      <c r="O173" s="130">
        <v>1</v>
      </c>
      <c r="P173" s="122"/>
      <c r="Q173" s="122"/>
      <c r="R173" s="122" t="s">
        <v>84</v>
      </c>
      <c r="S173" s="130" t="s">
        <v>210</v>
      </c>
      <c r="T173" s="123" t="s">
        <v>211</v>
      </c>
      <c r="U173" s="102" t="s">
        <v>212</v>
      </c>
      <c r="V173" s="102" t="s">
        <v>427</v>
      </c>
      <c r="W173" s="147">
        <v>260</v>
      </c>
      <c r="X173" s="122"/>
      <c r="Y173" s="126">
        <f t="shared" si="151"/>
        <v>260</v>
      </c>
      <c r="Z173" s="122">
        <v>260</v>
      </c>
      <c r="AA173" s="101">
        <v>1218.1500000000001</v>
      </c>
      <c r="AB173" s="131"/>
      <c r="AC173" s="151" t="str">
        <f t="shared" si="160"/>
        <v/>
      </c>
      <c r="AD173" s="120"/>
      <c r="AE173" s="131"/>
      <c r="AF173" s="101">
        <f t="shared" si="155"/>
        <v>0</v>
      </c>
      <c r="AG173" s="101">
        <f t="shared" si="156"/>
        <v>0</v>
      </c>
      <c r="AH173" s="101">
        <f t="shared" si="157"/>
        <v>0</v>
      </c>
      <c r="AI173" s="101">
        <f t="shared" si="143"/>
        <v>316719</v>
      </c>
      <c r="AJ173" s="101">
        <f t="shared" si="158"/>
        <v>0</v>
      </c>
      <c r="AK173" s="101">
        <f t="shared" si="159"/>
        <v>316719</v>
      </c>
      <c r="AL173" s="102" t="s">
        <v>9</v>
      </c>
      <c r="AM173" s="144"/>
      <c r="AN173" s="101">
        <f t="shared" si="152"/>
        <v>316719</v>
      </c>
      <c r="AO173" s="134"/>
      <c r="AP173" s="113"/>
      <c r="AQ173" s="113"/>
      <c r="AR173" s="113"/>
      <c r="AS173" s="113"/>
      <c r="AT173" s="113"/>
      <c r="AU173" s="113"/>
      <c r="AV173" s="113"/>
    </row>
    <row r="174" spans="1:48" ht="12.75" x14ac:dyDescent="0.2">
      <c r="A174" s="102">
        <v>4300035085</v>
      </c>
      <c r="B174" s="133">
        <v>45883</v>
      </c>
      <c r="C174" s="100" t="s">
        <v>79</v>
      </c>
      <c r="D174" s="552">
        <v>45904</v>
      </c>
      <c r="E174" s="552" t="e">
        <f>IF(OR(#REF!="",J174=""),"",#REF!+7*J174)</f>
        <v>#REF!</v>
      </c>
      <c r="F174" s="149" t="str">
        <f t="shared" ca="1" si="153"/>
        <v>DELIVERED</v>
      </c>
      <c r="G174" s="120" t="s">
        <v>94</v>
      </c>
      <c r="H174" s="113" t="e">
        <f t="shared" si="154"/>
        <v>#REF!</v>
      </c>
      <c r="I174" s="113" t="e">
        <f t="shared" si="150"/>
        <v>#REF!</v>
      </c>
      <c r="J174" s="122">
        <v>3</v>
      </c>
      <c r="K174" s="122" t="s">
        <v>21</v>
      </c>
      <c r="L174" s="232" t="s">
        <v>142</v>
      </c>
      <c r="M174" s="13" t="s">
        <v>428</v>
      </c>
      <c r="N174" s="399">
        <v>0</v>
      </c>
      <c r="O174" s="130">
        <v>3</v>
      </c>
      <c r="P174" s="122" t="s">
        <v>243</v>
      </c>
      <c r="Q174" s="122">
        <v>25100083</v>
      </c>
      <c r="R174" s="122" t="s">
        <v>84</v>
      </c>
      <c r="S174" s="130" t="s">
        <v>97</v>
      </c>
      <c r="T174" s="123" t="s">
        <v>255</v>
      </c>
      <c r="U174" s="113" t="s">
        <v>99</v>
      </c>
      <c r="V174" s="190" t="s">
        <v>429</v>
      </c>
      <c r="W174" s="147">
        <v>9</v>
      </c>
      <c r="X174" s="122">
        <v>2</v>
      </c>
      <c r="Y174" s="126">
        <f t="shared" si="151"/>
        <v>7</v>
      </c>
      <c r="Z174" s="122">
        <v>0</v>
      </c>
      <c r="AA174" s="101">
        <v>5242</v>
      </c>
      <c r="AB174" s="131"/>
      <c r="AC174" s="151" t="str">
        <f t="shared" si="160"/>
        <v>April-26</v>
      </c>
      <c r="AD174" s="119">
        <v>46116</v>
      </c>
      <c r="AE174" s="142" t="s">
        <v>430</v>
      </c>
      <c r="AF174" s="101">
        <f t="shared" si="155"/>
        <v>10484</v>
      </c>
      <c r="AG174" s="101">
        <f t="shared" si="156"/>
        <v>0</v>
      </c>
      <c r="AH174" s="101">
        <f t="shared" si="157"/>
        <v>10484</v>
      </c>
      <c r="AI174" s="101">
        <f t="shared" si="143"/>
        <v>0</v>
      </c>
      <c r="AJ174" s="101">
        <f t="shared" si="158"/>
        <v>0</v>
      </c>
      <c r="AK174" s="101">
        <f t="shared" si="159"/>
        <v>0</v>
      </c>
      <c r="AL174" s="102" t="s">
        <v>0</v>
      </c>
      <c r="AM174" s="144" t="s">
        <v>102</v>
      </c>
      <c r="AN174" s="101">
        <f t="shared" si="152"/>
        <v>10484</v>
      </c>
      <c r="AO174" s="134" t="s">
        <v>103</v>
      </c>
      <c r="AP174" s="113" t="s">
        <v>104</v>
      </c>
      <c r="AQ174" s="113" t="s">
        <v>122</v>
      </c>
      <c r="AR174" s="113" t="s">
        <v>122</v>
      </c>
      <c r="AS174" s="113" t="s">
        <v>122</v>
      </c>
      <c r="AT174" s="113" t="s">
        <v>122</v>
      </c>
      <c r="AU174" s="113" t="s">
        <v>122</v>
      </c>
      <c r="AV174" s="113" t="s">
        <v>122</v>
      </c>
    </row>
    <row r="175" spans="1:48" ht="12.75" x14ac:dyDescent="0.2">
      <c r="A175" s="102">
        <v>4300035085</v>
      </c>
      <c r="B175" s="133">
        <v>45883</v>
      </c>
      <c r="C175" s="100" t="s">
        <v>79</v>
      </c>
      <c r="D175" s="552">
        <v>45904</v>
      </c>
      <c r="E175" s="552" t="e">
        <f>IF(OR(#REF!="",J175=""),"",#REF!+7*J175)</f>
        <v>#REF!</v>
      </c>
      <c r="F175" s="149" t="str">
        <f t="shared" ca="1" si="153"/>
        <v>DELIVERED</v>
      </c>
      <c r="G175" s="120" t="s">
        <v>94</v>
      </c>
      <c r="H175" s="113" t="e">
        <f t="shared" si="154"/>
        <v>#REF!</v>
      </c>
      <c r="I175" s="113" t="e">
        <f t="shared" si="150"/>
        <v>#REF!</v>
      </c>
      <c r="J175" s="122">
        <v>3</v>
      </c>
      <c r="K175" s="122" t="s">
        <v>21</v>
      </c>
      <c r="L175" s="232" t="s">
        <v>142</v>
      </c>
      <c r="M175" s="24" t="s">
        <v>428</v>
      </c>
      <c r="N175" s="399">
        <v>0</v>
      </c>
      <c r="O175" s="130">
        <v>3</v>
      </c>
      <c r="P175" s="122" t="s">
        <v>243</v>
      </c>
      <c r="Q175" s="122">
        <v>25100083</v>
      </c>
      <c r="R175" s="122" t="s">
        <v>84</v>
      </c>
      <c r="S175" s="130" t="s">
        <v>97</v>
      </c>
      <c r="T175" s="123" t="s">
        <v>255</v>
      </c>
      <c r="U175" s="113" t="s">
        <v>99</v>
      </c>
      <c r="V175" s="190" t="s">
        <v>429</v>
      </c>
      <c r="W175" s="147">
        <v>7</v>
      </c>
      <c r="X175" s="122">
        <v>7</v>
      </c>
      <c r="Y175" s="126">
        <f t="shared" si="151"/>
        <v>0</v>
      </c>
      <c r="Z175" s="122">
        <v>0</v>
      </c>
      <c r="AA175" s="185">
        <v>5242</v>
      </c>
      <c r="AB175" s="131"/>
      <c r="AC175" s="151" t="str">
        <f t="shared" si="160"/>
        <v>June-26</v>
      </c>
      <c r="AD175" s="119">
        <v>46174</v>
      </c>
      <c r="AE175" s="581" t="s">
        <v>431</v>
      </c>
      <c r="AF175" s="101">
        <f t="shared" si="155"/>
        <v>36694</v>
      </c>
      <c r="AG175" s="101">
        <f t="shared" si="156"/>
        <v>0</v>
      </c>
      <c r="AH175" s="101">
        <f t="shared" si="157"/>
        <v>36694</v>
      </c>
      <c r="AI175" s="101">
        <f t="shared" si="143"/>
        <v>0</v>
      </c>
      <c r="AJ175" s="185">
        <f t="shared" si="158"/>
        <v>0</v>
      </c>
      <c r="AK175" s="185">
        <f t="shared" si="159"/>
        <v>0</v>
      </c>
      <c r="AL175" s="174" t="s">
        <v>0</v>
      </c>
      <c r="AM175" s="540" t="s">
        <v>102</v>
      </c>
      <c r="AN175" s="185">
        <f t="shared" si="152"/>
        <v>36694</v>
      </c>
      <c r="AO175" s="134" t="s">
        <v>103</v>
      </c>
      <c r="AP175" s="113" t="s">
        <v>104</v>
      </c>
      <c r="AQ175" s="113" t="s">
        <v>122</v>
      </c>
      <c r="AR175" s="113" t="s">
        <v>122</v>
      </c>
      <c r="AS175" s="113" t="s">
        <v>122</v>
      </c>
      <c r="AT175" s="113" t="s">
        <v>122</v>
      </c>
      <c r="AU175" s="113" t="s">
        <v>122</v>
      </c>
      <c r="AV175" s="113" t="s">
        <v>122</v>
      </c>
    </row>
    <row r="176" spans="1:48" ht="12.75" x14ac:dyDescent="0.2">
      <c r="A176" s="102">
        <v>2734199176</v>
      </c>
      <c r="B176" s="158">
        <v>46028</v>
      </c>
      <c r="C176" s="102" t="s">
        <v>79</v>
      </c>
      <c r="D176" s="552">
        <v>46070</v>
      </c>
      <c r="E176" s="552" t="e">
        <f>IF(OR(#REF!="",J176=""),"",#REF!+7*J176)</f>
        <v>#REF!</v>
      </c>
      <c r="F176" s="149" t="e">
        <f t="shared" ca="1" si="153"/>
        <v>#REF!</v>
      </c>
      <c r="G176" s="120" t="s">
        <v>80</v>
      </c>
      <c r="H176" s="113" t="e">
        <f t="shared" si="154"/>
        <v>#REF!</v>
      </c>
      <c r="I176" s="113" t="e">
        <f t="shared" si="150"/>
        <v>#REF!</v>
      </c>
      <c r="J176" s="122">
        <v>6</v>
      </c>
      <c r="K176" s="122" t="s">
        <v>18</v>
      </c>
      <c r="L176" s="232" t="s">
        <v>81</v>
      </c>
      <c r="M176" s="16" t="s">
        <v>432</v>
      </c>
      <c r="N176" s="399">
        <v>0</v>
      </c>
      <c r="O176" s="130">
        <v>3</v>
      </c>
      <c r="P176" s="122"/>
      <c r="Q176" s="122"/>
      <c r="R176" s="122" t="s">
        <v>84</v>
      </c>
      <c r="S176" s="130" t="s">
        <v>433</v>
      </c>
      <c r="T176" s="123" t="s">
        <v>434</v>
      </c>
      <c r="U176" s="160" t="s">
        <v>87</v>
      </c>
      <c r="V176" s="102" t="s">
        <v>435</v>
      </c>
      <c r="W176" s="147">
        <v>1</v>
      </c>
      <c r="X176" s="113"/>
      <c r="Y176" s="126">
        <f t="shared" si="151"/>
        <v>1</v>
      </c>
      <c r="Z176" s="122">
        <v>1</v>
      </c>
      <c r="AA176" s="101">
        <v>140515</v>
      </c>
      <c r="AB176" s="131"/>
      <c r="AC176" s="151" t="str">
        <f t="shared" si="160"/>
        <v/>
      </c>
      <c r="AD176" s="120"/>
      <c r="AE176" s="131"/>
      <c r="AF176" s="101">
        <f t="shared" si="155"/>
        <v>0</v>
      </c>
      <c r="AG176" s="101">
        <f t="shared" si="156"/>
        <v>0</v>
      </c>
      <c r="AH176" s="101">
        <f t="shared" si="157"/>
        <v>0</v>
      </c>
      <c r="AI176" s="101">
        <f t="shared" si="143"/>
        <v>140515</v>
      </c>
      <c r="AJ176" s="101">
        <f t="shared" si="158"/>
        <v>0</v>
      </c>
      <c r="AK176" s="101">
        <f t="shared" si="159"/>
        <v>140515</v>
      </c>
      <c r="AL176" s="102" t="s">
        <v>4</v>
      </c>
      <c r="AM176" s="144" t="s">
        <v>436</v>
      </c>
      <c r="AN176" s="101">
        <f t="shared" si="152"/>
        <v>140515</v>
      </c>
      <c r="AO176" s="134" t="s">
        <v>103</v>
      </c>
      <c r="AP176" s="113" t="s">
        <v>104</v>
      </c>
      <c r="AQ176" s="113"/>
      <c r="AR176" s="113"/>
      <c r="AS176" s="113"/>
      <c r="AT176" s="113"/>
      <c r="AU176" s="113"/>
      <c r="AV176" s="113"/>
    </row>
    <row r="177" spans="1:48" ht="12.75" x14ac:dyDescent="0.2">
      <c r="A177" s="102">
        <v>4000498936</v>
      </c>
      <c r="B177" s="133">
        <v>45628</v>
      </c>
      <c r="C177" s="100" t="s">
        <v>79</v>
      </c>
      <c r="D177" s="552">
        <v>46136</v>
      </c>
      <c r="E177" s="552" t="e">
        <f>IF(OR(#REF!="",J177=""),"",#REF!+7*J177)</f>
        <v>#REF!</v>
      </c>
      <c r="F177" s="149" t="e">
        <f t="shared" ca="1" si="153"/>
        <v>#REF!</v>
      </c>
      <c r="G177" s="120" t="s">
        <v>94</v>
      </c>
      <c r="H177" s="113" t="e">
        <f t="shared" si="154"/>
        <v>#REF!</v>
      </c>
      <c r="I177" s="113" t="e">
        <f t="shared" si="150"/>
        <v>#REF!</v>
      </c>
      <c r="J177" s="126">
        <v>72.599999999999994</v>
      </c>
      <c r="K177" s="126" t="s">
        <v>18</v>
      </c>
      <c r="L177" s="394" t="s">
        <v>81</v>
      </c>
      <c r="M177" s="13" t="s">
        <v>175</v>
      </c>
      <c r="N177" s="399">
        <v>0</v>
      </c>
      <c r="O177" s="130">
        <v>3</v>
      </c>
      <c r="P177" s="130" t="s">
        <v>176</v>
      </c>
      <c r="Q177" s="130">
        <v>25100064</v>
      </c>
      <c r="R177" s="130" t="s">
        <v>84</v>
      </c>
      <c r="S177" s="130" t="s">
        <v>97</v>
      </c>
      <c r="T177" s="123" t="s">
        <v>138</v>
      </c>
      <c r="U177" s="100" t="s">
        <v>99</v>
      </c>
      <c r="V177" s="100" t="s">
        <v>177</v>
      </c>
      <c r="W177" s="282">
        <v>25</v>
      </c>
      <c r="X177" s="126"/>
      <c r="Y177" s="126">
        <f t="shared" si="151"/>
        <v>25</v>
      </c>
      <c r="Z177" s="126">
        <v>25</v>
      </c>
      <c r="AA177" s="150">
        <v>23480</v>
      </c>
      <c r="AB177" s="127"/>
      <c r="AC177" s="151" t="str">
        <f t="shared" si="160"/>
        <v/>
      </c>
      <c r="AD177" s="152"/>
      <c r="AE177" s="162"/>
      <c r="AF177" s="101">
        <f t="shared" si="155"/>
        <v>0</v>
      </c>
      <c r="AG177" s="101">
        <f t="shared" si="156"/>
        <v>0</v>
      </c>
      <c r="AH177" s="101">
        <f t="shared" si="157"/>
        <v>0</v>
      </c>
      <c r="AI177" s="101">
        <f t="shared" si="143"/>
        <v>587000</v>
      </c>
      <c r="AJ177" s="101">
        <f t="shared" si="158"/>
        <v>0</v>
      </c>
      <c r="AK177" s="101">
        <f t="shared" si="159"/>
        <v>587000</v>
      </c>
      <c r="AL177" s="102" t="s">
        <v>9</v>
      </c>
      <c r="AM177" s="143"/>
      <c r="AN177" s="101">
        <f t="shared" si="152"/>
        <v>587000</v>
      </c>
      <c r="AO177" s="134"/>
      <c r="AP177" s="113"/>
      <c r="AQ177" s="113"/>
      <c r="AR177" s="113"/>
      <c r="AS177" s="113"/>
      <c r="AT177" s="113"/>
      <c r="AU177" s="113"/>
      <c r="AV177" s="113"/>
    </row>
    <row r="178" spans="1:48" ht="12.75" x14ac:dyDescent="0.2">
      <c r="A178" s="102">
        <v>4300035386</v>
      </c>
      <c r="B178" s="133">
        <v>45937</v>
      </c>
      <c r="C178" s="100" t="s">
        <v>79</v>
      </c>
      <c r="D178" s="552">
        <v>46121</v>
      </c>
      <c r="E178" s="552" t="e">
        <f>IF(OR(#REF!="",J178=""),"",#REF!+7*J178)</f>
        <v>#REF!</v>
      </c>
      <c r="F178" s="149" t="e">
        <f t="shared" ca="1" si="153"/>
        <v>#REF!</v>
      </c>
      <c r="G178" s="120" t="s">
        <v>94</v>
      </c>
      <c r="H178" s="113" t="e">
        <f t="shared" si="154"/>
        <v>#REF!</v>
      </c>
      <c r="I178" s="102" t="e">
        <f t="shared" si="150"/>
        <v>#REF!</v>
      </c>
      <c r="J178" s="122">
        <v>26</v>
      </c>
      <c r="K178" s="122" t="s">
        <v>19</v>
      </c>
      <c r="L178" s="232" t="s">
        <v>81</v>
      </c>
      <c r="M178" s="85" t="s">
        <v>437</v>
      </c>
      <c r="N178" s="399">
        <v>0</v>
      </c>
      <c r="O178" s="130">
        <v>3</v>
      </c>
      <c r="P178" s="122"/>
      <c r="Q178" s="122"/>
      <c r="R178" s="122" t="s">
        <v>84</v>
      </c>
      <c r="S178" s="130" t="s">
        <v>97</v>
      </c>
      <c r="T178" s="123" t="s">
        <v>98</v>
      </c>
      <c r="U178" s="102" t="s">
        <v>99</v>
      </c>
      <c r="V178" s="102" t="s">
        <v>438</v>
      </c>
      <c r="W178" s="147">
        <v>12</v>
      </c>
      <c r="X178" s="122"/>
      <c r="Y178" s="126">
        <f t="shared" si="151"/>
        <v>12</v>
      </c>
      <c r="Z178" s="122">
        <v>12</v>
      </c>
      <c r="AA178" s="101">
        <v>10114.6</v>
      </c>
      <c r="AB178" s="131"/>
      <c r="AC178" s="151" t="str">
        <f t="shared" si="160"/>
        <v/>
      </c>
      <c r="AD178" s="120"/>
      <c r="AE178" s="176"/>
      <c r="AF178" s="101">
        <f t="shared" si="155"/>
        <v>0</v>
      </c>
      <c r="AG178" s="101">
        <f t="shared" si="156"/>
        <v>0</v>
      </c>
      <c r="AH178" s="101">
        <f t="shared" si="157"/>
        <v>0</v>
      </c>
      <c r="AI178" s="101">
        <f t="shared" si="143"/>
        <v>121375.20000000001</v>
      </c>
      <c r="AJ178" s="101">
        <f t="shared" si="158"/>
        <v>0</v>
      </c>
      <c r="AK178" s="101">
        <f t="shared" si="159"/>
        <v>121375.20000000001</v>
      </c>
      <c r="AL178" s="102" t="s">
        <v>9</v>
      </c>
      <c r="AM178" s="144"/>
      <c r="AN178" s="101">
        <f t="shared" si="152"/>
        <v>121375.20000000001</v>
      </c>
      <c r="AO178" s="134"/>
      <c r="AP178" s="113"/>
      <c r="AQ178" s="113"/>
      <c r="AR178" s="113"/>
      <c r="AS178" s="113"/>
      <c r="AT178" s="113"/>
      <c r="AU178" s="113"/>
      <c r="AV178" s="113"/>
    </row>
    <row r="179" spans="1:48" ht="12.75" x14ac:dyDescent="0.2">
      <c r="A179" s="102">
        <v>4000571901</v>
      </c>
      <c r="B179" s="133">
        <v>45940</v>
      </c>
      <c r="C179" s="102" t="s">
        <v>79</v>
      </c>
      <c r="D179" s="552">
        <v>46326</v>
      </c>
      <c r="E179" s="552" t="e">
        <f>IF(OR(#REF!="",J179=""),"",#REF!+7*J179)</f>
        <v>#REF!</v>
      </c>
      <c r="F179" s="149" t="str">
        <f t="shared" ca="1" si="153"/>
        <v>DELIVERED</v>
      </c>
      <c r="G179" s="120" t="s">
        <v>94</v>
      </c>
      <c r="H179" s="113" t="e">
        <f t="shared" si="154"/>
        <v>#REF!</v>
      </c>
      <c r="I179" s="113" t="e">
        <f t="shared" si="150"/>
        <v>#REF!</v>
      </c>
      <c r="J179" s="122">
        <v>54.8</v>
      </c>
      <c r="K179" s="122" t="s">
        <v>18</v>
      </c>
      <c r="L179" s="232" t="s">
        <v>81</v>
      </c>
      <c r="M179" s="13" t="s">
        <v>439</v>
      </c>
      <c r="N179" s="399">
        <v>0</v>
      </c>
      <c r="O179" s="130">
        <v>3</v>
      </c>
      <c r="P179" s="122" t="s">
        <v>243</v>
      </c>
      <c r="Q179" s="122">
        <v>25100821</v>
      </c>
      <c r="R179" s="122" t="s">
        <v>84</v>
      </c>
      <c r="S179" s="122" t="s">
        <v>97</v>
      </c>
      <c r="T179" s="113" t="s">
        <v>138</v>
      </c>
      <c r="U179" s="102" t="s">
        <v>99</v>
      </c>
      <c r="V179" s="102" t="s">
        <v>440</v>
      </c>
      <c r="W179" s="147">
        <v>248</v>
      </c>
      <c r="X179" s="122">
        <v>248</v>
      </c>
      <c r="Y179" s="126">
        <f t="shared" si="151"/>
        <v>0</v>
      </c>
      <c r="Z179" s="122">
        <v>0</v>
      </c>
      <c r="AA179" s="101">
        <v>9300</v>
      </c>
      <c r="AB179" s="131"/>
      <c r="AC179" s="151" t="str">
        <f t="shared" si="160"/>
        <v>April-26</v>
      </c>
      <c r="AD179" s="119">
        <v>46128</v>
      </c>
      <c r="AE179" s="142" t="s">
        <v>441</v>
      </c>
      <c r="AF179" s="101">
        <f t="shared" si="155"/>
        <v>2306400</v>
      </c>
      <c r="AG179" s="101">
        <f t="shared" si="156"/>
        <v>0</v>
      </c>
      <c r="AH179" s="101">
        <f t="shared" si="157"/>
        <v>2306400</v>
      </c>
      <c r="AI179" s="101">
        <f t="shared" si="143"/>
        <v>0</v>
      </c>
      <c r="AJ179" s="101">
        <f t="shared" si="158"/>
        <v>0</v>
      </c>
      <c r="AK179" s="101">
        <f t="shared" si="159"/>
        <v>0</v>
      </c>
      <c r="AL179" s="102" t="s">
        <v>0</v>
      </c>
      <c r="AM179" s="144" t="s">
        <v>102</v>
      </c>
      <c r="AN179" s="101">
        <f t="shared" si="152"/>
        <v>2306400</v>
      </c>
      <c r="AO179" s="134" t="s">
        <v>28</v>
      </c>
      <c r="AP179" s="113" t="s">
        <v>122</v>
      </c>
      <c r="AQ179" s="113" t="s">
        <v>122</v>
      </c>
      <c r="AR179" s="113" t="s">
        <v>122</v>
      </c>
      <c r="AS179" s="113" t="s">
        <v>122</v>
      </c>
      <c r="AT179" s="113" t="s">
        <v>122</v>
      </c>
      <c r="AU179" s="113" t="s">
        <v>122</v>
      </c>
      <c r="AV179" s="113" t="s">
        <v>122</v>
      </c>
    </row>
    <row r="180" spans="1:48" ht="12.75" x14ac:dyDescent="0.2">
      <c r="A180" s="102">
        <v>4000568355</v>
      </c>
      <c r="B180" s="133">
        <v>45917</v>
      </c>
      <c r="C180" s="100" t="s">
        <v>79</v>
      </c>
      <c r="D180" s="552">
        <v>46169</v>
      </c>
      <c r="E180" s="552" t="e">
        <f>IF(OR(#REF!="",J180=""),"",#REF!+7*J180)</f>
        <v>#REF!</v>
      </c>
      <c r="F180" s="149" t="e">
        <f t="shared" ca="1" si="153"/>
        <v>#REF!</v>
      </c>
      <c r="G180" s="120" t="s">
        <v>94</v>
      </c>
      <c r="H180" s="113" t="e">
        <f t="shared" si="154"/>
        <v>#REF!</v>
      </c>
      <c r="I180" s="113" t="e">
        <f t="shared" si="150"/>
        <v>#REF!</v>
      </c>
      <c r="J180" s="122">
        <v>36</v>
      </c>
      <c r="K180" s="122" t="s">
        <v>18</v>
      </c>
      <c r="L180" s="232" t="s">
        <v>81</v>
      </c>
      <c r="M180" s="106" t="s">
        <v>442</v>
      </c>
      <c r="N180" s="399">
        <v>0</v>
      </c>
      <c r="O180" s="130">
        <v>3</v>
      </c>
      <c r="P180" s="122"/>
      <c r="Q180" s="122"/>
      <c r="R180" s="122" t="s">
        <v>84</v>
      </c>
      <c r="S180" s="130" t="s">
        <v>97</v>
      </c>
      <c r="T180" s="171" t="s">
        <v>130</v>
      </c>
      <c r="U180" s="123" t="s">
        <v>99</v>
      </c>
      <c r="V180" s="102" t="s">
        <v>443</v>
      </c>
      <c r="W180" s="147">
        <v>30</v>
      </c>
      <c r="X180" s="113"/>
      <c r="Y180" s="126">
        <f t="shared" si="151"/>
        <v>30</v>
      </c>
      <c r="Z180" s="122">
        <v>30</v>
      </c>
      <c r="AA180" s="101">
        <v>352400</v>
      </c>
      <c r="AB180" s="131"/>
      <c r="AC180" s="151" t="str">
        <f t="shared" si="160"/>
        <v/>
      </c>
      <c r="AD180" s="120"/>
      <c r="AE180" s="132"/>
      <c r="AF180" s="101">
        <f t="shared" si="155"/>
        <v>0</v>
      </c>
      <c r="AG180" s="101">
        <f t="shared" si="156"/>
        <v>0</v>
      </c>
      <c r="AH180" s="101">
        <f t="shared" si="157"/>
        <v>0</v>
      </c>
      <c r="AI180" s="101">
        <f t="shared" si="143"/>
        <v>10572000</v>
      </c>
      <c r="AJ180" s="101">
        <f t="shared" si="158"/>
        <v>0</v>
      </c>
      <c r="AK180" s="166">
        <f t="shared" si="159"/>
        <v>10572000</v>
      </c>
      <c r="AL180" s="102" t="s">
        <v>9</v>
      </c>
      <c r="AM180" s="144"/>
      <c r="AN180" s="101">
        <f t="shared" si="152"/>
        <v>10572000</v>
      </c>
      <c r="AO180" s="134"/>
      <c r="AP180" s="113"/>
      <c r="AQ180" s="113"/>
      <c r="AR180" s="113"/>
      <c r="AS180" s="113"/>
      <c r="AT180" s="113"/>
      <c r="AU180" s="113"/>
      <c r="AV180" s="113"/>
    </row>
    <row r="181" spans="1:48" ht="12.75" x14ac:dyDescent="0.2">
      <c r="A181" s="102">
        <v>4000495354</v>
      </c>
      <c r="B181" s="133">
        <v>45621</v>
      </c>
      <c r="C181" s="100" t="s">
        <v>79</v>
      </c>
      <c r="D181" s="552">
        <v>46611</v>
      </c>
      <c r="E181" s="552" t="e">
        <f>IF(OR(#REF!="",J181=""),"",#REF!+7*J181)</f>
        <v>#REF!</v>
      </c>
      <c r="F181" s="149" t="e">
        <f t="shared" ca="1" si="153"/>
        <v>#REF!</v>
      </c>
      <c r="G181" s="120" t="s">
        <v>94</v>
      </c>
      <c r="H181" s="113" t="e">
        <f t="shared" si="154"/>
        <v>#REF!</v>
      </c>
      <c r="I181" s="113" t="e">
        <f t="shared" si="150"/>
        <v>#REF!</v>
      </c>
      <c r="J181" s="126">
        <v>137.72</v>
      </c>
      <c r="K181" s="126" t="s">
        <v>18</v>
      </c>
      <c r="L181" s="394" t="s">
        <v>81</v>
      </c>
      <c r="M181" s="23" t="s">
        <v>160</v>
      </c>
      <c r="N181" s="399">
        <v>0</v>
      </c>
      <c r="O181" s="130">
        <v>3</v>
      </c>
      <c r="P181" s="130" t="s">
        <v>161</v>
      </c>
      <c r="Q181" s="130">
        <v>25100069</v>
      </c>
      <c r="R181" s="130" t="s">
        <v>84</v>
      </c>
      <c r="S181" s="130" t="s">
        <v>97</v>
      </c>
      <c r="T181" s="123" t="s">
        <v>138</v>
      </c>
      <c r="U181" s="100" t="s">
        <v>99</v>
      </c>
      <c r="V181" s="100" t="s">
        <v>162</v>
      </c>
      <c r="W181" s="282">
        <v>25</v>
      </c>
      <c r="X181" s="126"/>
      <c r="Y181" s="126">
        <f t="shared" si="151"/>
        <v>25</v>
      </c>
      <c r="Z181" s="126">
        <v>25</v>
      </c>
      <c r="AA181" s="150">
        <v>31260</v>
      </c>
      <c r="AB181" s="127"/>
      <c r="AC181" s="151" t="str">
        <f t="shared" si="160"/>
        <v/>
      </c>
      <c r="AD181" s="152"/>
      <c r="AE181" s="151"/>
      <c r="AF181" s="101">
        <f t="shared" si="155"/>
        <v>0</v>
      </c>
      <c r="AG181" s="101">
        <f t="shared" si="156"/>
        <v>0</v>
      </c>
      <c r="AH181" s="101">
        <f t="shared" si="157"/>
        <v>0</v>
      </c>
      <c r="AI181" s="101">
        <f t="shared" si="143"/>
        <v>781500</v>
      </c>
      <c r="AJ181" s="101">
        <f t="shared" si="158"/>
        <v>0</v>
      </c>
      <c r="AK181" s="101">
        <f t="shared" si="159"/>
        <v>781500</v>
      </c>
      <c r="AL181" s="102" t="s">
        <v>9</v>
      </c>
      <c r="AM181" s="108"/>
      <c r="AN181" s="101">
        <f t="shared" si="152"/>
        <v>781500</v>
      </c>
      <c r="AO181" s="134"/>
      <c r="AP181" s="113"/>
      <c r="AQ181" s="113"/>
      <c r="AR181" s="113"/>
      <c r="AS181" s="113"/>
      <c r="AT181" s="113"/>
      <c r="AU181" s="113"/>
      <c r="AV181" s="113"/>
    </row>
    <row r="182" spans="1:48" x14ac:dyDescent="0.25">
      <c r="A182" s="173">
        <v>4520450007</v>
      </c>
      <c r="B182" s="158">
        <v>46015</v>
      </c>
      <c r="C182" s="102" t="s">
        <v>305</v>
      </c>
      <c r="D182" s="552">
        <v>46057</v>
      </c>
      <c r="E182" s="552" t="e">
        <f>IF(OR(#REF!="",J182=""),"",#REF!+7*J182)</f>
        <v>#REF!</v>
      </c>
      <c r="F182" s="149" t="e">
        <f t="shared" ca="1" si="153"/>
        <v>#REF!</v>
      </c>
      <c r="G182" s="120" t="s">
        <v>80</v>
      </c>
      <c r="H182" s="113" t="e">
        <f t="shared" si="154"/>
        <v>#REF!</v>
      </c>
      <c r="I182" s="113" t="e">
        <f t="shared" si="150"/>
        <v>#REF!</v>
      </c>
      <c r="J182" s="122">
        <v>6</v>
      </c>
      <c r="K182" s="122" t="s">
        <v>19</v>
      </c>
      <c r="L182" s="232" t="s">
        <v>142</v>
      </c>
      <c r="M182" s="85" t="s">
        <v>444</v>
      </c>
      <c r="N182" s="400">
        <v>1</v>
      </c>
      <c r="O182" s="130">
        <v>1</v>
      </c>
      <c r="P182" s="122"/>
      <c r="Q182" s="122"/>
      <c r="R182" s="122" t="s">
        <v>307</v>
      </c>
      <c r="S182" s="122" t="s">
        <v>210</v>
      </c>
      <c r="T182" s="123" t="s">
        <v>445</v>
      </c>
      <c r="U182" s="123" t="s">
        <v>212</v>
      </c>
      <c r="V182" s="160" t="s">
        <v>446</v>
      </c>
      <c r="W182" s="147">
        <v>800</v>
      </c>
      <c r="X182" s="113"/>
      <c r="Y182" s="126">
        <f t="shared" si="151"/>
        <v>800</v>
      </c>
      <c r="Z182" s="122">
        <v>800</v>
      </c>
      <c r="AA182" s="101"/>
      <c r="AB182" s="131">
        <v>38.46</v>
      </c>
      <c r="AC182" s="151" t="str">
        <f t="shared" si="160"/>
        <v/>
      </c>
      <c r="AD182" s="120"/>
      <c r="AE182" s="131"/>
      <c r="AF182" s="101">
        <f t="shared" si="155"/>
        <v>0</v>
      </c>
      <c r="AG182" s="101">
        <f t="shared" si="156"/>
        <v>0</v>
      </c>
      <c r="AH182" s="101">
        <f t="shared" si="157"/>
        <v>0</v>
      </c>
      <c r="AI182" s="101">
        <f t="shared" si="143"/>
        <v>0</v>
      </c>
      <c r="AJ182" s="101">
        <f t="shared" si="158"/>
        <v>2646048</v>
      </c>
      <c r="AK182" s="101">
        <f t="shared" si="159"/>
        <v>2646048</v>
      </c>
      <c r="AL182" s="102" t="s">
        <v>9</v>
      </c>
      <c r="AM182" s="144"/>
      <c r="AN182" s="101">
        <f t="shared" si="152"/>
        <v>2646048</v>
      </c>
      <c r="AO182" s="134"/>
      <c r="AP182" s="113"/>
      <c r="AQ182" s="113"/>
      <c r="AR182" s="113"/>
      <c r="AS182" s="113"/>
      <c r="AT182" s="113"/>
      <c r="AU182" s="113"/>
      <c r="AV182" s="113"/>
    </row>
    <row r="183" spans="1:48" ht="15" x14ac:dyDescent="0.25">
      <c r="A183" s="173">
        <v>4520450007</v>
      </c>
      <c r="B183" s="158">
        <v>46015</v>
      </c>
      <c r="C183" s="102" t="s">
        <v>305</v>
      </c>
      <c r="D183" s="552">
        <v>46057</v>
      </c>
      <c r="E183" s="552" t="e">
        <f>IF(OR(#REF!="",J183=""),"",#REF!+7*J183)</f>
        <v>#REF!</v>
      </c>
      <c r="F183" s="149" t="str">
        <f t="shared" ca="1" si="153"/>
        <v>DELIVERED</v>
      </c>
      <c r="G183" s="120" t="s">
        <v>80</v>
      </c>
      <c r="H183" s="113" t="e">
        <f t="shared" si="154"/>
        <v>#REF!</v>
      </c>
      <c r="I183" s="113" t="e">
        <f t="shared" si="150"/>
        <v>#REF!</v>
      </c>
      <c r="J183" s="122">
        <v>6</v>
      </c>
      <c r="K183" s="122" t="s">
        <v>19</v>
      </c>
      <c r="L183" s="232" t="s">
        <v>142</v>
      </c>
      <c r="M183" s="13" t="s">
        <v>444</v>
      </c>
      <c r="N183" s="400">
        <v>1</v>
      </c>
      <c r="O183" s="130">
        <v>1</v>
      </c>
      <c r="P183" t="s">
        <v>447</v>
      </c>
      <c r="Q183" s="122">
        <v>26100129</v>
      </c>
      <c r="R183" s="122" t="s">
        <v>307</v>
      </c>
      <c r="S183" s="122" t="s">
        <v>210</v>
      </c>
      <c r="T183" s="123" t="s">
        <v>445</v>
      </c>
      <c r="U183" s="123" t="s">
        <v>212</v>
      </c>
      <c r="V183" s="160" t="s">
        <v>446</v>
      </c>
      <c r="W183" s="147">
        <v>360</v>
      </c>
      <c r="X183" s="122">
        <v>360</v>
      </c>
      <c r="Y183" s="126">
        <f t="shared" si="151"/>
        <v>0</v>
      </c>
      <c r="Z183" s="122">
        <v>0</v>
      </c>
      <c r="AA183" s="101"/>
      <c r="AB183" s="131">
        <v>38.46</v>
      </c>
      <c r="AC183" s="151" t="str">
        <f t="shared" si="160"/>
        <v>May-26</v>
      </c>
      <c r="AD183" s="119">
        <v>46169</v>
      </c>
      <c r="AE183" s="581" t="s">
        <v>448</v>
      </c>
      <c r="AF183" s="101">
        <f t="shared" si="155"/>
        <v>0</v>
      </c>
      <c r="AG183" s="101">
        <f t="shared" si="156"/>
        <v>1190721.6000000001</v>
      </c>
      <c r="AH183" s="101">
        <f t="shared" si="157"/>
        <v>1190721.6000000001</v>
      </c>
      <c r="AI183" s="101">
        <f t="shared" si="143"/>
        <v>0</v>
      </c>
      <c r="AJ183" s="101">
        <f t="shared" si="158"/>
        <v>0</v>
      </c>
      <c r="AK183" s="101">
        <f t="shared" si="159"/>
        <v>0</v>
      </c>
      <c r="AL183" s="102" t="s">
        <v>0</v>
      </c>
      <c r="AM183" s="233" t="s">
        <v>102</v>
      </c>
      <c r="AN183" s="101">
        <f t="shared" si="152"/>
        <v>1190721.6000000001</v>
      </c>
      <c r="AO183" s="134" t="s">
        <v>116</v>
      </c>
      <c r="AP183" s="113" t="s">
        <v>104</v>
      </c>
      <c r="AQ183" s="113"/>
      <c r="AR183" s="113"/>
      <c r="AS183" s="113"/>
      <c r="AT183" s="113"/>
      <c r="AU183" s="113"/>
      <c r="AV183" s="113"/>
    </row>
    <row r="184" spans="1:48" ht="12.75" x14ac:dyDescent="0.2">
      <c r="A184" s="102">
        <v>4300035599</v>
      </c>
      <c r="B184" s="133">
        <v>45988</v>
      </c>
      <c r="C184" s="100" t="s">
        <v>79</v>
      </c>
      <c r="D184" s="552">
        <v>46198</v>
      </c>
      <c r="E184" s="552" t="e">
        <f>IF(OR(#REF!="",J184=""),"",#REF!+7*J184)</f>
        <v>#REF!</v>
      </c>
      <c r="F184" s="149" t="e">
        <f t="shared" ca="1" si="153"/>
        <v>#REF!</v>
      </c>
      <c r="G184" s="120" t="s">
        <v>94</v>
      </c>
      <c r="H184" s="113" t="e">
        <f t="shared" si="154"/>
        <v>#REF!</v>
      </c>
      <c r="I184" s="113" t="e">
        <f t="shared" si="150"/>
        <v>#REF!</v>
      </c>
      <c r="J184" s="122">
        <v>29.2</v>
      </c>
      <c r="K184" s="122" t="s">
        <v>18</v>
      </c>
      <c r="L184" s="232" t="s">
        <v>81</v>
      </c>
      <c r="M184" s="507" t="s">
        <v>449</v>
      </c>
      <c r="N184" s="399">
        <v>0</v>
      </c>
      <c r="O184" s="130">
        <v>3</v>
      </c>
      <c r="P184" s="122"/>
      <c r="Q184" s="122"/>
      <c r="R184" s="122" t="s">
        <v>84</v>
      </c>
      <c r="S184" s="130" t="s">
        <v>97</v>
      </c>
      <c r="T184" s="123" t="s">
        <v>179</v>
      </c>
      <c r="U184" s="102" t="s">
        <v>99</v>
      </c>
      <c r="V184" s="102" t="s">
        <v>450</v>
      </c>
      <c r="W184" s="147">
        <v>16</v>
      </c>
      <c r="X184" s="113"/>
      <c r="Y184" s="126">
        <f t="shared" si="151"/>
        <v>16</v>
      </c>
      <c r="Z184" s="122">
        <v>16</v>
      </c>
      <c r="AA184" s="101">
        <v>232492</v>
      </c>
      <c r="AB184" s="131"/>
      <c r="AC184" s="151" t="str">
        <f t="shared" si="160"/>
        <v/>
      </c>
      <c r="AD184" s="120"/>
      <c r="AE184" s="132"/>
      <c r="AF184" s="101">
        <f t="shared" si="155"/>
        <v>0</v>
      </c>
      <c r="AG184" s="101">
        <f t="shared" si="156"/>
        <v>0</v>
      </c>
      <c r="AH184" s="101">
        <f t="shared" si="157"/>
        <v>0</v>
      </c>
      <c r="AI184" s="101">
        <f t="shared" si="143"/>
        <v>3719872</v>
      </c>
      <c r="AJ184" s="101">
        <f t="shared" si="158"/>
        <v>0</v>
      </c>
      <c r="AK184" s="101">
        <f t="shared" si="159"/>
        <v>3719872</v>
      </c>
      <c r="AL184" s="102" t="s">
        <v>9</v>
      </c>
      <c r="AM184" s="144"/>
      <c r="AN184" s="101">
        <f t="shared" si="152"/>
        <v>3719872</v>
      </c>
      <c r="AO184" s="134"/>
      <c r="AP184" s="113"/>
      <c r="AQ184" s="113"/>
      <c r="AR184" s="113"/>
      <c r="AS184" s="113"/>
      <c r="AT184" s="113"/>
      <c r="AU184" s="113"/>
      <c r="AV184" s="113"/>
    </row>
    <row r="185" spans="1:48" ht="12.75" x14ac:dyDescent="0.2">
      <c r="A185" s="102">
        <v>4000569193</v>
      </c>
      <c r="B185" s="133">
        <v>45924</v>
      </c>
      <c r="C185" s="100" t="s">
        <v>79</v>
      </c>
      <c r="D185" s="552">
        <v>46202</v>
      </c>
      <c r="E185" s="552" t="e">
        <f>IF(OR(#REF!="",J185=""),"",#REF!+7*J185)</f>
        <v>#REF!</v>
      </c>
      <c r="F185" s="149" t="str">
        <f t="shared" ca="1" si="153"/>
        <v>DELIVERED</v>
      </c>
      <c r="G185" s="120" t="s">
        <v>94</v>
      </c>
      <c r="H185" s="113" t="e">
        <f t="shared" si="154"/>
        <v>#REF!</v>
      </c>
      <c r="I185" s="113" t="e">
        <f t="shared" ref="I185:I203" si="161">TEXT(E185,"YYYY")</f>
        <v>#REF!</v>
      </c>
      <c r="J185" s="122">
        <v>44</v>
      </c>
      <c r="K185" s="122" t="s">
        <v>18</v>
      </c>
      <c r="L185" s="232" t="s">
        <v>81</v>
      </c>
      <c r="M185" s="13" t="s">
        <v>451</v>
      </c>
      <c r="N185" s="399">
        <v>0</v>
      </c>
      <c r="O185" s="130">
        <v>3</v>
      </c>
      <c r="P185" s="130" t="s">
        <v>452</v>
      </c>
      <c r="Q185" s="122">
        <v>25100470</v>
      </c>
      <c r="R185" s="122" t="s">
        <v>84</v>
      </c>
      <c r="S185" s="130" t="s">
        <v>97</v>
      </c>
      <c r="T185" s="123" t="s">
        <v>138</v>
      </c>
      <c r="U185" s="102" t="s">
        <v>99</v>
      </c>
      <c r="V185" s="102" t="s">
        <v>453</v>
      </c>
      <c r="W185" s="147">
        <v>86</v>
      </c>
      <c r="X185" s="122">
        <v>86</v>
      </c>
      <c r="Y185" s="126">
        <f t="shared" si="151"/>
        <v>0</v>
      </c>
      <c r="Z185" s="122">
        <v>0</v>
      </c>
      <c r="AA185" s="185">
        <v>35124</v>
      </c>
      <c r="AB185" s="131"/>
      <c r="AC185" s="151" t="str">
        <f t="shared" si="160"/>
        <v>April-26</v>
      </c>
      <c r="AD185" s="119">
        <v>46136</v>
      </c>
      <c r="AE185" s="142" t="s">
        <v>454</v>
      </c>
      <c r="AF185" s="101">
        <f t="shared" si="155"/>
        <v>3020664</v>
      </c>
      <c r="AG185" s="101">
        <f t="shared" si="156"/>
        <v>0</v>
      </c>
      <c r="AH185" s="101">
        <f t="shared" si="157"/>
        <v>3020664</v>
      </c>
      <c r="AI185" s="101">
        <f t="shared" si="143"/>
        <v>0</v>
      </c>
      <c r="AJ185" s="185">
        <f t="shared" si="158"/>
        <v>0</v>
      </c>
      <c r="AK185" s="185">
        <f t="shared" si="159"/>
        <v>0</v>
      </c>
      <c r="AL185" s="174" t="s">
        <v>0</v>
      </c>
      <c r="AM185" s="233" t="s">
        <v>102</v>
      </c>
      <c r="AN185" s="185">
        <f t="shared" si="152"/>
        <v>3020664</v>
      </c>
      <c r="AO185" s="134" t="s">
        <v>116</v>
      </c>
      <c r="AP185" s="113" t="s">
        <v>104</v>
      </c>
      <c r="AQ185" s="113" t="s">
        <v>122</v>
      </c>
      <c r="AR185" s="113" t="s">
        <v>122</v>
      </c>
      <c r="AS185" s="113"/>
      <c r="AT185" s="113" t="s">
        <v>122</v>
      </c>
      <c r="AU185" s="113" t="s">
        <v>122</v>
      </c>
      <c r="AV185" s="113" t="s">
        <v>122</v>
      </c>
    </row>
    <row r="186" spans="1:48" ht="12.75" x14ac:dyDescent="0.2">
      <c r="A186" s="102">
        <v>4000568996</v>
      </c>
      <c r="B186" s="133">
        <v>45925</v>
      </c>
      <c r="C186" s="155" t="s">
        <v>79</v>
      </c>
      <c r="D186" s="552">
        <v>46107</v>
      </c>
      <c r="E186" s="552" t="e">
        <f>IF(OR(#REF!="",J186=""),"",#REF!+7*J186)</f>
        <v>#REF!</v>
      </c>
      <c r="F186" s="149" t="e">
        <f t="shared" ca="1" si="153"/>
        <v>#REF!</v>
      </c>
      <c r="G186" s="120" t="s">
        <v>94</v>
      </c>
      <c r="H186" s="113" t="e">
        <f t="shared" si="154"/>
        <v>#REF!</v>
      </c>
      <c r="I186" s="113" t="e">
        <f t="shared" si="161"/>
        <v>#REF!</v>
      </c>
      <c r="J186" s="122">
        <v>26</v>
      </c>
      <c r="K186" s="122" t="s">
        <v>18</v>
      </c>
      <c r="L186" s="232" t="s">
        <v>81</v>
      </c>
      <c r="M186" s="409" t="s">
        <v>455</v>
      </c>
      <c r="N186" s="399">
        <v>0</v>
      </c>
      <c r="O186" s="130">
        <v>3</v>
      </c>
      <c r="P186" s="122"/>
      <c r="Q186" s="122"/>
      <c r="R186" s="122" t="s">
        <v>84</v>
      </c>
      <c r="S186" s="122" t="s">
        <v>97</v>
      </c>
      <c r="T186" s="113" t="s">
        <v>130</v>
      </c>
      <c r="U186" s="102" t="s">
        <v>99</v>
      </c>
      <c r="V186" s="102" t="s">
        <v>456</v>
      </c>
      <c r="W186" s="147">
        <v>4</v>
      </c>
      <c r="X186" s="113"/>
      <c r="Y186" s="126">
        <f t="shared" si="151"/>
        <v>4</v>
      </c>
      <c r="Z186" s="122">
        <v>4</v>
      </c>
      <c r="AA186" s="101">
        <v>147021</v>
      </c>
      <c r="AB186" s="131"/>
      <c r="AC186" s="151" t="str">
        <f t="shared" si="160"/>
        <v/>
      </c>
      <c r="AD186" s="120"/>
      <c r="AE186" s="260"/>
      <c r="AF186" s="101">
        <f t="shared" si="155"/>
        <v>0</v>
      </c>
      <c r="AG186" s="101">
        <f t="shared" si="156"/>
        <v>0</v>
      </c>
      <c r="AH186" s="101">
        <f t="shared" si="157"/>
        <v>0</v>
      </c>
      <c r="AI186" s="101">
        <f t="shared" si="143"/>
        <v>588084</v>
      </c>
      <c r="AJ186" s="101">
        <f t="shared" si="158"/>
        <v>0</v>
      </c>
      <c r="AK186" s="101">
        <f t="shared" si="159"/>
        <v>588084</v>
      </c>
      <c r="AL186" s="102" t="s">
        <v>9</v>
      </c>
      <c r="AM186" s="144"/>
      <c r="AN186" s="101">
        <f t="shared" si="152"/>
        <v>588084</v>
      </c>
      <c r="AO186" s="134"/>
      <c r="AP186" s="113"/>
      <c r="AQ186" s="113"/>
      <c r="AR186" s="113"/>
      <c r="AS186" s="113"/>
      <c r="AT186" s="113"/>
      <c r="AU186" s="113"/>
      <c r="AV186" s="113"/>
    </row>
    <row r="187" spans="1:48" ht="15" collapsed="1" x14ac:dyDescent="0.25">
      <c r="A187" s="102">
        <v>4300035758</v>
      </c>
      <c r="B187" s="158">
        <v>46018</v>
      </c>
      <c r="C187" s="102" t="s">
        <v>79</v>
      </c>
      <c r="D187" s="552">
        <v>46173</v>
      </c>
      <c r="E187" s="552" t="e">
        <f>IF(OR(#REF!="",J187=""),"",#REF!+7*J187)</f>
        <v>#REF!</v>
      </c>
      <c r="F187" s="149" t="str">
        <f t="shared" ca="1" si="153"/>
        <v>DELIVERED</v>
      </c>
      <c r="G187" s="120" t="s">
        <v>94</v>
      </c>
      <c r="H187" s="113" t="e">
        <f t="shared" si="154"/>
        <v>#REF!</v>
      </c>
      <c r="I187" s="113" t="e">
        <f t="shared" si="161"/>
        <v>#REF!</v>
      </c>
      <c r="J187" s="122">
        <v>22</v>
      </c>
      <c r="K187" s="122" t="s">
        <v>19</v>
      </c>
      <c r="L187" s="232" t="s">
        <v>81</v>
      </c>
      <c r="M187" s="13" t="s">
        <v>457</v>
      </c>
      <c r="N187" s="399">
        <v>0</v>
      </c>
      <c r="O187" s="130">
        <v>3</v>
      </c>
      <c r="P187" t="s">
        <v>458</v>
      </c>
      <c r="Q187" s="122">
        <v>25100753</v>
      </c>
      <c r="R187" s="122" t="s">
        <v>84</v>
      </c>
      <c r="S187" s="122" t="s">
        <v>97</v>
      </c>
      <c r="T187" s="113" t="s">
        <v>98</v>
      </c>
      <c r="U187" s="102" t="s">
        <v>99</v>
      </c>
      <c r="V187" s="102" t="s">
        <v>459</v>
      </c>
      <c r="W187" s="147">
        <v>2</v>
      </c>
      <c r="X187" s="122">
        <v>2</v>
      </c>
      <c r="Y187" s="126">
        <f t="shared" ref="Y187:Y192" si="162">W187-X187</f>
        <v>0</v>
      </c>
      <c r="Z187" s="122">
        <v>0</v>
      </c>
      <c r="AA187" s="101">
        <v>122740</v>
      </c>
      <c r="AB187" s="131"/>
      <c r="AC187" s="151" t="str">
        <f t="shared" si="160"/>
        <v>May-26</v>
      </c>
      <c r="AD187" s="225">
        <v>46156</v>
      </c>
      <c r="AE187" s="257" t="s">
        <v>460</v>
      </c>
      <c r="AF187" s="114">
        <f t="shared" si="155"/>
        <v>245480</v>
      </c>
      <c r="AG187" s="101">
        <f t="shared" si="156"/>
        <v>0</v>
      </c>
      <c r="AH187" s="101">
        <f t="shared" si="157"/>
        <v>245480</v>
      </c>
      <c r="AI187" s="101">
        <f t="shared" ref="AI187:AI251" si="163">Z187*AA187</f>
        <v>0</v>
      </c>
      <c r="AJ187" s="101">
        <f t="shared" si="158"/>
        <v>0</v>
      </c>
      <c r="AK187" s="101">
        <f t="shared" si="159"/>
        <v>0</v>
      </c>
      <c r="AL187" s="102" t="s">
        <v>0</v>
      </c>
      <c r="AM187" s="143" t="s">
        <v>102</v>
      </c>
      <c r="AN187" s="101">
        <f t="shared" si="152"/>
        <v>245480</v>
      </c>
      <c r="AO187" s="134" t="s">
        <v>103</v>
      </c>
      <c r="AP187" s="113" t="s">
        <v>104</v>
      </c>
      <c r="AQ187" s="113"/>
      <c r="AR187" s="113"/>
      <c r="AS187" s="113"/>
      <c r="AT187" s="113"/>
      <c r="AU187" s="113"/>
      <c r="AV187" s="113"/>
    </row>
    <row r="188" spans="1:48" ht="15" x14ac:dyDescent="0.25">
      <c r="A188" s="102">
        <v>5400065846</v>
      </c>
      <c r="B188" s="133">
        <v>45902</v>
      </c>
      <c r="C188" s="100" t="s">
        <v>79</v>
      </c>
      <c r="D188" s="552">
        <v>46021</v>
      </c>
      <c r="E188" s="552" t="e">
        <f>IF(OR(#REF!="",J188=""),"",#REF!+7*J188)</f>
        <v>#REF!</v>
      </c>
      <c r="F188" s="149" t="e">
        <f t="shared" ca="1" si="153"/>
        <v>#REF!</v>
      </c>
      <c r="G188" s="120" t="s">
        <v>94</v>
      </c>
      <c r="H188" s="113" t="e">
        <f t="shared" si="154"/>
        <v>#REF!</v>
      </c>
      <c r="I188" s="113" t="e">
        <f t="shared" si="161"/>
        <v>#REF!</v>
      </c>
      <c r="J188" s="122">
        <v>14.2</v>
      </c>
      <c r="K188" s="122" t="s">
        <v>21</v>
      </c>
      <c r="L188" s="232" t="s">
        <v>81</v>
      </c>
      <c r="M188" s="77" t="s">
        <v>461</v>
      </c>
      <c r="N188" s="399">
        <v>0</v>
      </c>
      <c r="O188" s="130">
        <v>3</v>
      </c>
      <c r="P188" s="122" t="s">
        <v>243</v>
      </c>
      <c r="Q188" s="122"/>
      <c r="R188" s="122" t="s">
        <v>84</v>
      </c>
      <c r="S188" s="130" t="s">
        <v>412</v>
      </c>
      <c r="T188" s="113" t="s">
        <v>413</v>
      </c>
      <c r="U188" s="102" t="s">
        <v>99</v>
      </c>
      <c r="V188" s="174" t="s">
        <v>462</v>
      </c>
      <c r="W188" s="147">
        <v>21</v>
      </c>
      <c r="X188" s="122"/>
      <c r="Y188" s="126">
        <f t="shared" si="162"/>
        <v>21</v>
      </c>
      <c r="Z188" s="122">
        <v>21</v>
      </c>
      <c r="AA188" s="101">
        <v>3040</v>
      </c>
      <c r="AB188" s="131"/>
      <c r="AC188" s="151" t="str">
        <f t="shared" si="160"/>
        <v/>
      </c>
      <c r="AD188" s="119"/>
      <c r="AE188" s="261"/>
      <c r="AF188" s="101">
        <f t="shared" si="155"/>
        <v>0</v>
      </c>
      <c r="AG188" s="101">
        <f t="shared" si="156"/>
        <v>0</v>
      </c>
      <c r="AH188" s="101">
        <f t="shared" si="157"/>
        <v>0</v>
      </c>
      <c r="AI188" s="101">
        <f t="shared" si="163"/>
        <v>63840</v>
      </c>
      <c r="AJ188" s="101">
        <f t="shared" si="158"/>
        <v>0</v>
      </c>
      <c r="AK188" s="101">
        <f t="shared" si="159"/>
        <v>63840</v>
      </c>
      <c r="AL188" s="102" t="s">
        <v>9</v>
      </c>
      <c r="AM188" s="144"/>
      <c r="AN188" s="101">
        <f t="shared" si="152"/>
        <v>63840</v>
      </c>
      <c r="AO188" s="134"/>
      <c r="AP188" s="113"/>
      <c r="AQ188" s="113"/>
      <c r="AR188" s="113"/>
      <c r="AS188" s="113"/>
      <c r="AT188" s="113"/>
      <c r="AU188" s="113"/>
      <c r="AV188" s="113"/>
    </row>
    <row r="189" spans="1:48" x14ac:dyDescent="0.25">
      <c r="A189" s="102">
        <v>4000587608</v>
      </c>
      <c r="B189" s="158">
        <v>46025</v>
      </c>
      <c r="C189" s="102" t="s">
        <v>79</v>
      </c>
      <c r="D189" s="552">
        <v>46151</v>
      </c>
      <c r="E189" s="552" t="e">
        <f>IF(OR(#REF!="",J189=""),"",#REF!+7*J189)</f>
        <v>#REF!</v>
      </c>
      <c r="F189" s="149" t="str">
        <f t="shared" ca="1" si="153"/>
        <v>DELIVERED</v>
      </c>
      <c r="G189" s="120" t="s">
        <v>94</v>
      </c>
      <c r="H189" s="113" t="e">
        <f t="shared" si="154"/>
        <v>#REF!</v>
      </c>
      <c r="I189" s="113" t="e">
        <f t="shared" si="161"/>
        <v>#REF!</v>
      </c>
      <c r="J189" s="122">
        <v>18</v>
      </c>
      <c r="K189" s="122" t="s">
        <v>18</v>
      </c>
      <c r="L189" s="232" t="s">
        <v>81</v>
      </c>
      <c r="M189" s="13" t="s">
        <v>463</v>
      </c>
      <c r="N189" s="399">
        <v>0</v>
      </c>
      <c r="O189" s="130">
        <v>3</v>
      </c>
      <c r="P189" s="577" t="s">
        <v>464</v>
      </c>
      <c r="Q189" s="122">
        <v>25100774</v>
      </c>
      <c r="R189" s="122" t="s">
        <v>84</v>
      </c>
      <c r="S189" s="130" t="s">
        <v>97</v>
      </c>
      <c r="T189" s="113" t="s">
        <v>114</v>
      </c>
      <c r="U189" s="123" t="s">
        <v>99</v>
      </c>
      <c r="V189" s="160" t="s">
        <v>465</v>
      </c>
      <c r="W189" s="147">
        <v>12</v>
      </c>
      <c r="X189" s="122">
        <v>12</v>
      </c>
      <c r="Y189" s="126">
        <f t="shared" si="162"/>
        <v>0</v>
      </c>
      <c r="Z189" s="122">
        <v>0</v>
      </c>
      <c r="AA189" s="101">
        <v>10332</v>
      </c>
      <c r="AB189" s="131"/>
      <c r="AC189" s="151" t="str">
        <f t="shared" si="160"/>
        <v>June-26</v>
      </c>
      <c r="AD189" s="119">
        <v>46178</v>
      </c>
      <c r="AE189" s="257" t="s">
        <v>466</v>
      </c>
      <c r="AF189" s="101">
        <f t="shared" si="155"/>
        <v>123984</v>
      </c>
      <c r="AG189" s="101">
        <f t="shared" si="156"/>
        <v>0</v>
      </c>
      <c r="AH189" s="101">
        <f t="shared" si="157"/>
        <v>123984</v>
      </c>
      <c r="AI189" s="101">
        <f t="shared" si="163"/>
        <v>0</v>
      </c>
      <c r="AJ189" s="101">
        <f t="shared" si="158"/>
        <v>0</v>
      </c>
      <c r="AK189" s="101">
        <f t="shared" si="159"/>
        <v>0</v>
      </c>
      <c r="AL189" s="102" t="s">
        <v>0</v>
      </c>
      <c r="AM189" s="144" t="s">
        <v>102</v>
      </c>
      <c r="AN189" s="101">
        <f t="shared" si="152"/>
        <v>123984</v>
      </c>
      <c r="AO189" s="134" t="s">
        <v>103</v>
      </c>
      <c r="AP189" s="113"/>
      <c r="AQ189" s="113"/>
      <c r="AR189" s="113"/>
      <c r="AS189" s="113"/>
      <c r="AT189" s="113"/>
      <c r="AU189" s="113"/>
      <c r="AV189" s="113"/>
    </row>
    <row r="190" spans="1:48" ht="15" x14ac:dyDescent="0.25">
      <c r="A190" s="102">
        <v>5400065846</v>
      </c>
      <c r="B190" s="133">
        <v>45902</v>
      </c>
      <c r="C190" s="100" t="s">
        <v>79</v>
      </c>
      <c r="D190" s="552">
        <v>46021</v>
      </c>
      <c r="E190" s="552" t="e">
        <f>IF(OR(#REF!="",J190=""),"",#REF!+7*J190)</f>
        <v>#REF!</v>
      </c>
      <c r="F190" s="149" t="e">
        <f t="shared" ca="1" si="153"/>
        <v>#REF!</v>
      </c>
      <c r="G190" s="120" t="s">
        <v>94</v>
      </c>
      <c r="H190" s="113" t="e">
        <f t="shared" si="154"/>
        <v>#REF!</v>
      </c>
      <c r="I190" s="113" t="e">
        <f t="shared" si="161"/>
        <v>#REF!</v>
      </c>
      <c r="J190" s="122">
        <v>14.2</v>
      </c>
      <c r="K190" s="122" t="s">
        <v>21</v>
      </c>
      <c r="L190" s="232" t="s">
        <v>81</v>
      </c>
      <c r="M190" s="77" t="s">
        <v>467</v>
      </c>
      <c r="N190" s="399">
        <v>0</v>
      </c>
      <c r="O190" s="130">
        <v>3</v>
      </c>
      <c r="P190" s="122" t="s">
        <v>243</v>
      </c>
      <c r="Q190" s="122"/>
      <c r="R190" s="122" t="s">
        <v>84</v>
      </c>
      <c r="S190" s="130" t="s">
        <v>412</v>
      </c>
      <c r="T190" s="113" t="s">
        <v>413</v>
      </c>
      <c r="U190" s="102" t="s">
        <v>99</v>
      </c>
      <c r="V190" s="174" t="s">
        <v>468</v>
      </c>
      <c r="W190" s="147">
        <v>14</v>
      </c>
      <c r="X190" s="113"/>
      <c r="Y190" s="126">
        <f t="shared" si="162"/>
        <v>14</v>
      </c>
      <c r="Z190" s="122">
        <v>14</v>
      </c>
      <c r="AA190" s="101">
        <v>8750</v>
      </c>
      <c r="AB190" s="131"/>
      <c r="AC190" s="151" t="str">
        <f t="shared" si="160"/>
        <v/>
      </c>
      <c r="AD190" s="119"/>
      <c r="AE190" s="132"/>
      <c r="AF190" s="101">
        <f t="shared" si="155"/>
        <v>0</v>
      </c>
      <c r="AG190" s="101">
        <f t="shared" si="156"/>
        <v>0</v>
      </c>
      <c r="AH190" s="101">
        <f t="shared" si="157"/>
        <v>0</v>
      </c>
      <c r="AI190" s="101">
        <f t="shared" si="163"/>
        <v>122500</v>
      </c>
      <c r="AJ190" s="101">
        <f t="shared" si="158"/>
        <v>0</v>
      </c>
      <c r="AK190" s="101">
        <f t="shared" si="159"/>
        <v>122500</v>
      </c>
      <c r="AL190" s="102" t="s">
        <v>9</v>
      </c>
      <c r="AM190" s="144"/>
      <c r="AN190" s="101">
        <f t="shared" si="152"/>
        <v>122500</v>
      </c>
      <c r="AO190" s="134"/>
      <c r="AP190" s="113"/>
      <c r="AQ190" s="113"/>
      <c r="AR190" s="113"/>
      <c r="AS190" s="113"/>
      <c r="AT190" s="113"/>
      <c r="AU190" s="113"/>
      <c r="AV190" s="113"/>
    </row>
    <row r="191" spans="1:48" ht="12.75" x14ac:dyDescent="0.2">
      <c r="A191" s="102" t="s">
        <v>469</v>
      </c>
      <c r="B191" s="133">
        <v>45868</v>
      </c>
      <c r="C191" s="100" t="s">
        <v>79</v>
      </c>
      <c r="D191" s="552">
        <v>45873</v>
      </c>
      <c r="E191" s="552" t="e">
        <f>IF(OR(#REF!="",J191=""),"",#REF!+7*J191)</f>
        <v>#REF!</v>
      </c>
      <c r="F191" s="149" t="e">
        <f t="shared" ca="1" si="153"/>
        <v>#REF!</v>
      </c>
      <c r="G191" s="120" t="s">
        <v>80</v>
      </c>
      <c r="H191" s="113" t="e">
        <f t="shared" si="154"/>
        <v>#REF!</v>
      </c>
      <c r="I191" s="113" t="e">
        <f t="shared" si="161"/>
        <v>#REF!</v>
      </c>
      <c r="J191" s="122">
        <v>0.8</v>
      </c>
      <c r="K191" s="122" t="s">
        <v>24</v>
      </c>
      <c r="L191" s="232" t="s">
        <v>81</v>
      </c>
      <c r="M191" s="13" t="s">
        <v>470</v>
      </c>
      <c r="N191" s="399">
        <v>0</v>
      </c>
      <c r="O191" s="130">
        <v>3</v>
      </c>
      <c r="P191" s="122" t="s">
        <v>243</v>
      </c>
      <c r="Q191" s="122">
        <v>25100363</v>
      </c>
      <c r="R191" s="130" t="s">
        <v>84</v>
      </c>
      <c r="S191" s="130" t="s">
        <v>471</v>
      </c>
      <c r="T191" s="123" t="s">
        <v>472</v>
      </c>
      <c r="U191" s="100" t="s">
        <v>212</v>
      </c>
      <c r="V191" s="102" t="s">
        <v>473</v>
      </c>
      <c r="W191" s="147">
        <v>45</v>
      </c>
      <c r="X191" s="122"/>
      <c r="Y191" s="126">
        <f t="shared" si="162"/>
        <v>45</v>
      </c>
      <c r="Z191" s="122">
        <v>45</v>
      </c>
      <c r="AA191" s="101">
        <v>5210</v>
      </c>
      <c r="AB191" s="131"/>
      <c r="AC191" s="151" t="str">
        <f t="shared" si="160"/>
        <v/>
      </c>
      <c r="AD191" s="120"/>
      <c r="AE191" s="132"/>
      <c r="AF191" s="101">
        <f t="shared" si="155"/>
        <v>0</v>
      </c>
      <c r="AG191" s="101">
        <f t="shared" si="156"/>
        <v>0</v>
      </c>
      <c r="AH191" s="101">
        <f t="shared" si="157"/>
        <v>0</v>
      </c>
      <c r="AI191" s="101">
        <f t="shared" si="163"/>
        <v>234450</v>
      </c>
      <c r="AJ191" s="101"/>
      <c r="AK191" s="101">
        <f t="shared" si="159"/>
        <v>234450</v>
      </c>
      <c r="AL191" s="102" t="s">
        <v>9</v>
      </c>
      <c r="AM191" s="143"/>
      <c r="AN191" s="101">
        <f t="shared" si="152"/>
        <v>234450</v>
      </c>
      <c r="AO191" s="134"/>
      <c r="AP191" s="113"/>
      <c r="AQ191" s="113"/>
      <c r="AR191" s="113"/>
      <c r="AS191" s="113"/>
      <c r="AT191" s="113"/>
      <c r="AU191" s="113"/>
      <c r="AV191" s="113"/>
    </row>
    <row r="192" spans="1:48" ht="12.75" x14ac:dyDescent="0.2">
      <c r="A192" s="102">
        <v>4000498923</v>
      </c>
      <c r="B192" s="133">
        <v>45628</v>
      </c>
      <c r="C192" s="100" t="s">
        <v>79</v>
      </c>
      <c r="D192" s="552">
        <v>46622</v>
      </c>
      <c r="E192" s="552" t="e">
        <f>IF(OR(#REF!="",J192=""),"",#REF!+7*J192)</f>
        <v>#REF!</v>
      </c>
      <c r="F192" s="149" t="e">
        <f t="shared" ca="1" si="153"/>
        <v>#REF!</v>
      </c>
      <c r="G192" s="120" t="s">
        <v>94</v>
      </c>
      <c r="H192" s="113" t="e">
        <f t="shared" si="154"/>
        <v>#REF!</v>
      </c>
      <c r="I192" s="113" t="e">
        <f t="shared" si="161"/>
        <v>#REF!</v>
      </c>
      <c r="J192" s="126">
        <v>142.1</v>
      </c>
      <c r="K192" s="126" t="s">
        <v>18</v>
      </c>
      <c r="L192" s="394" t="s">
        <v>81</v>
      </c>
      <c r="M192" s="13" t="s">
        <v>269</v>
      </c>
      <c r="N192" s="399">
        <v>0</v>
      </c>
      <c r="O192" s="130">
        <v>3</v>
      </c>
      <c r="P192" s="130" t="s">
        <v>270</v>
      </c>
      <c r="Q192" s="130">
        <v>25100065</v>
      </c>
      <c r="R192" s="130" t="s">
        <v>84</v>
      </c>
      <c r="S192" s="130" t="s">
        <v>97</v>
      </c>
      <c r="T192" s="123" t="s">
        <v>138</v>
      </c>
      <c r="U192" s="100" t="s">
        <v>99</v>
      </c>
      <c r="V192" s="100" t="s">
        <v>271</v>
      </c>
      <c r="W192" s="282">
        <v>25</v>
      </c>
      <c r="X192" s="126"/>
      <c r="Y192" s="126">
        <f t="shared" si="162"/>
        <v>25</v>
      </c>
      <c r="Z192" s="126">
        <v>25</v>
      </c>
      <c r="AA192" s="150">
        <v>4095</v>
      </c>
      <c r="AB192" s="127"/>
      <c r="AC192" s="151" t="str">
        <f t="shared" si="160"/>
        <v/>
      </c>
      <c r="AD192" s="152"/>
      <c r="AE192" s="151"/>
      <c r="AF192" s="101">
        <f t="shared" si="155"/>
        <v>0</v>
      </c>
      <c r="AG192" s="101">
        <f t="shared" si="156"/>
        <v>0</v>
      </c>
      <c r="AH192" s="101">
        <f t="shared" si="157"/>
        <v>0</v>
      </c>
      <c r="AI192" s="101">
        <f t="shared" si="163"/>
        <v>102375</v>
      </c>
      <c r="AJ192" s="101">
        <f t="shared" ref="AJ192:AJ230" si="164">(Z192*AB192)*86</f>
        <v>0</v>
      </c>
      <c r="AK192" s="101">
        <f t="shared" si="159"/>
        <v>102375</v>
      </c>
      <c r="AL192" s="102" t="s">
        <v>9</v>
      </c>
      <c r="AM192" s="233"/>
      <c r="AN192" s="101">
        <f t="shared" si="152"/>
        <v>102375</v>
      </c>
      <c r="AO192" s="134" t="s">
        <v>116</v>
      </c>
      <c r="AP192" s="113" t="s">
        <v>104</v>
      </c>
      <c r="AQ192" s="113" t="s">
        <v>104</v>
      </c>
      <c r="AR192" s="113" t="s">
        <v>122</v>
      </c>
      <c r="AS192" s="113"/>
      <c r="AT192" s="113" t="s">
        <v>122</v>
      </c>
      <c r="AU192" s="113" t="s">
        <v>122</v>
      </c>
      <c r="AV192" s="113" t="s">
        <v>122</v>
      </c>
    </row>
    <row r="193" spans="1:48" ht="12.75" x14ac:dyDescent="0.2">
      <c r="A193" s="102">
        <v>4000498923</v>
      </c>
      <c r="B193" s="133">
        <v>45628</v>
      </c>
      <c r="C193" s="100" t="s">
        <v>79</v>
      </c>
      <c r="D193" s="552">
        <v>46591</v>
      </c>
      <c r="E193" s="552" t="e">
        <f>IF(OR(#REF!="",J193=""),"",#REF!+7*J193)</f>
        <v>#REF!</v>
      </c>
      <c r="F193" s="149" t="e">
        <f t="shared" ca="1" si="153"/>
        <v>#REF!</v>
      </c>
      <c r="G193" s="120" t="s">
        <v>94</v>
      </c>
      <c r="H193" s="113" t="e">
        <f t="shared" si="154"/>
        <v>#REF!</v>
      </c>
      <c r="I193" s="113" t="e">
        <f t="shared" si="161"/>
        <v>#REF!</v>
      </c>
      <c r="J193" s="126">
        <v>137.69999999999999</v>
      </c>
      <c r="K193" s="126" t="s">
        <v>18</v>
      </c>
      <c r="L193" s="394" t="s">
        <v>81</v>
      </c>
      <c r="M193" s="85" t="s">
        <v>269</v>
      </c>
      <c r="N193" s="399">
        <v>0</v>
      </c>
      <c r="O193" s="130">
        <v>3</v>
      </c>
      <c r="P193" s="130" t="s">
        <v>270</v>
      </c>
      <c r="Q193" s="130">
        <v>25100065</v>
      </c>
      <c r="R193" s="130" t="s">
        <v>84</v>
      </c>
      <c r="S193" s="130" t="s">
        <v>97</v>
      </c>
      <c r="T193" s="123" t="s">
        <v>138</v>
      </c>
      <c r="U193" s="100" t="s">
        <v>99</v>
      </c>
      <c r="V193" s="100" t="s">
        <v>271</v>
      </c>
      <c r="W193" s="282">
        <v>21</v>
      </c>
      <c r="X193" s="126"/>
      <c r="Y193" s="126">
        <v>21</v>
      </c>
      <c r="Z193" s="126">
        <v>21</v>
      </c>
      <c r="AA193" s="150">
        <v>4095</v>
      </c>
      <c r="AB193" s="127"/>
      <c r="AC193" s="151" t="str">
        <f t="shared" si="160"/>
        <v/>
      </c>
      <c r="AD193" s="152"/>
      <c r="AE193" s="151"/>
      <c r="AF193" s="101">
        <f t="shared" si="155"/>
        <v>0</v>
      </c>
      <c r="AG193" s="101">
        <f t="shared" si="156"/>
        <v>0</v>
      </c>
      <c r="AH193" s="101">
        <f t="shared" si="157"/>
        <v>0</v>
      </c>
      <c r="AI193" s="101">
        <f t="shared" si="163"/>
        <v>85995</v>
      </c>
      <c r="AJ193" s="101">
        <f t="shared" si="164"/>
        <v>0</v>
      </c>
      <c r="AK193" s="101">
        <f t="shared" si="159"/>
        <v>85995</v>
      </c>
      <c r="AL193" s="102" t="s">
        <v>9</v>
      </c>
      <c r="AM193" s="157"/>
      <c r="AN193" s="101">
        <f t="shared" ref="AN193:AN224" si="165">SUM(AH193,AK193)</f>
        <v>85995</v>
      </c>
      <c r="AO193" s="134"/>
      <c r="AP193" s="113"/>
      <c r="AQ193" s="113"/>
      <c r="AR193" s="113"/>
      <c r="AS193" s="113"/>
      <c r="AT193" s="113"/>
      <c r="AU193" s="113"/>
      <c r="AV193" s="113"/>
    </row>
    <row r="194" spans="1:48" ht="12.75" x14ac:dyDescent="0.2">
      <c r="A194" s="102">
        <v>1102500136</v>
      </c>
      <c r="B194" s="133">
        <v>45978</v>
      </c>
      <c r="C194" s="100" t="s">
        <v>79</v>
      </c>
      <c r="D194" s="552">
        <v>45987</v>
      </c>
      <c r="E194" s="552" t="e">
        <f>IF(OR(#REF!="",J194=""),"",#REF!+7*J194)</f>
        <v>#REF!</v>
      </c>
      <c r="F194" s="149" t="str">
        <f t="shared" ca="1" si="153"/>
        <v>DELIVERED</v>
      </c>
      <c r="G194" s="120" t="s">
        <v>80</v>
      </c>
      <c r="H194" s="113" t="e">
        <f t="shared" si="154"/>
        <v>#REF!</v>
      </c>
      <c r="I194" s="113" t="e">
        <f t="shared" si="161"/>
        <v>#REF!</v>
      </c>
      <c r="J194" s="122">
        <v>1.4</v>
      </c>
      <c r="K194" s="122" t="s">
        <v>21</v>
      </c>
      <c r="L194" s="232" t="s">
        <v>81</v>
      </c>
      <c r="M194" s="85" t="s">
        <v>474</v>
      </c>
      <c r="N194" s="399">
        <v>1</v>
      </c>
      <c r="O194" s="130">
        <v>1</v>
      </c>
      <c r="P194" s="122" t="s">
        <v>243</v>
      </c>
      <c r="Q194" s="122">
        <v>25200938</v>
      </c>
      <c r="R194" s="122" t="s">
        <v>84</v>
      </c>
      <c r="S194" s="130" t="s">
        <v>284</v>
      </c>
      <c r="T194" s="123" t="s">
        <v>285</v>
      </c>
      <c r="U194" s="102" t="s">
        <v>286</v>
      </c>
      <c r="V194" s="102" t="s">
        <v>475</v>
      </c>
      <c r="W194" s="147">
        <v>10</v>
      </c>
      <c r="X194" s="122">
        <v>7</v>
      </c>
      <c r="Y194" s="126">
        <f t="shared" ref="Y194:Y230" si="166">W194-X194</f>
        <v>3</v>
      </c>
      <c r="Z194" s="122">
        <v>0</v>
      </c>
      <c r="AA194" s="101">
        <v>8884</v>
      </c>
      <c r="AB194" s="131"/>
      <c r="AC194" s="151" t="str">
        <f t="shared" si="160"/>
        <v>April-26</v>
      </c>
      <c r="AD194" s="119">
        <v>46134</v>
      </c>
      <c r="AE194" s="142" t="s">
        <v>476</v>
      </c>
      <c r="AF194" s="101">
        <f t="shared" si="155"/>
        <v>62188</v>
      </c>
      <c r="AG194" s="101">
        <f t="shared" si="156"/>
        <v>0</v>
      </c>
      <c r="AH194" s="101">
        <f t="shared" si="157"/>
        <v>62188</v>
      </c>
      <c r="AI194" s="101">
        <f t="shared" si="163"/>
        <v>0</v>
      </c>
      <c r="AJ194" s="101">
        <f t="shared" si="164"/>
        <v>0</v>
      </c>
      <c r="AK194" s="101">
        <f t="shared" si="159"/>
        <v>0</v>
      </c>
      <c r="AL194" s="102" t="s">
        <v>0</v>
      </c>
      <c r="AM194" s="144" t="s">
        <v>102</v>
      </c>
      <c r="AN194" s="101">
        <f t="shared" si="165"/>
        <v>62188</v>
      </c>
      <c r="AO194" s="134" t="s">
        <v>116</v>
      </c>
      <c r="AP194" s="113"/>
      <c r="AQ194" s="113"/>
      <c r="AR194" s="113"/>
      <c r="AS194" s="113"/>
      <c r="AT194" s="113"/>
      <c r="AU194" s="113"/>
      <c r="AV194" s="113"/>
    </row>
    <row r="195" spans="1:48" ht="12.75" x14ac:dyDescent="0.2">
      <c r="A195" s="102">
        <v>1102500136</v>
      </c>
      <c r="B195" s="133">
        <v>45978</v>
      </c>
      <c r="C195" s="100" t="s">
        <v>79</v>
      </c>
      <c r="D195" s="552">
        <v>45987</v>
      </c>
      <c r="E195" s="552" t="e">
        <f>IF(OR(#REF!="",J195=""),"",#REF!+7*J195)</f>
        <v>#REF!</v>
      </c>
      <c r="F195" s="149" t="str">
        <f t="shared" ca="1" si="153"/>
        <v>DELIVERED</v>
      </c>
      <c r="G195" s="120" t="s">
        <v>80</v>
      </c>
      <c r="H195" s="113" t="e">
        <f t="shared" si="154"/>
        <v>#REF!</v>
      </c>
      <c r="I195" s="113" t="e">
        <f t="shared" si="161"/>
        <v>#REF!</v>
      </c>
      <c r="J195" s="122">
        <v>1.4</v>
      </c>
      <c r="K195" s="122" t="s">
        <v>21</v>
      </c>
      <c r="L195" s="232" t="s">
        <v>81</v>
      </c>
      <c r="M195" s="13" t="s">
        <v>474</v>
      </c>
      <c r="N195" s="399">
        <v>1</v>
      </c>
      <c r="O195" s="130">
        <v>1</v>
      </c>
      <c r="P195" s="122" t="s">
        <v>243</v>
      </c>
      <c r="Q195" s="122">
        <v>25200938</v>
      </c>
      <c r="R195" s="122" t="s">
        <v>84</v>
      </c>
      <c r="S195" s="130" t="s">
        <v>284</v>
      </c>
      <c r="T195" s="123" t="s">
        <v>285</v>
      </c>
      <c r="U195" s="102" t="s">
        <v>286</v>
      </c>
      <c r="V195" s="102" t="s">
        <v>475</v>
      </c>
      <c r="W195" s="147">
        <v>3</v>
      </c>
      <c r="X195" s="122">
        <v>2</v>
      </c>
      <c r="Y195" s="126">
        <f t="shared" si="166"/>
        <v>1</v>
      </c>
      <c r="Z195" s="122">
        <v>0</v>
      </c>
      <c r="AA195" s="101">
        <v>8884</v>
      </c>
      <c r="AB195" s="131"/>
      <c r="AC195" s="151" t="str">
        <f t="shared" si="160"/>
        <v>April-26</v>
      </c>
      <c r="AD195" s="119">
        <v>46137</v>
      </c>
      <c r="AE195" s="142" t="s">
        <v>477</v>
      </c>
      <c r="AF195" s="101">
        <f t="shared" si="155"/>
        <v>17768</v>
      </c>
      <c r="AG195" s="101">
        <f t="shared" si="156"/>
        <v>0</v>
      </c>
      <c r="AH195" s="101">
        <f t="shared" si="157"/>
        <v>17768</v>
      </c>
      <c r="AI195" s="101">
        <f t="shared" si="163"/>
        <v>0</v>
      </c>
      <c r="AJ195" s="101">
        <f t="shared" si="164"/>
        <v>0</v>
      </c>
      <c r="AK195" s="101">
        <f t="shared" si="159"/>
        <v>0</v>
      </c>
      <c r="AL195" s="102" t="s">
        <v>0</v>
      </c>
      <c r="AM195" s="144" t="s">
        <v>102</v>
      </c>
      <c r="AN195" s="101">
        <f t="shared" si="165"/>
        <v>17768</v>
      </c>
      <c r="AO195" s="134" t="s">
        <v>116</v>
      </c>
      <c r="AP195" s="113"/>
      <c r="AQ195" s="113"/>
      <c r="AR195" s="113"/>
      <c r="AS195" s="113"/>
      <c r="AT195" s="113"/>
      <c r="AU195" s="113"/>
      <c r="AV195" s="113"/>
    </row>
    <row r="196" spans="1:48" ht="12.75" x14ac:dyDescent="0.2">
      <c r="A196" s="102">
        <v>4000498936</v>
      </c>
      <c r="B196" s="133">
        <v>45628</v>
      </c>
      <c r="C196" s="100" t="s">
        <v>79</v>
      </c>
      <c r="D196" s="552">
        <v>46500</v>
      </c>
      <c r="E196" s="552" t="e">
        <f>IF(OR(#REF!="",J196=""),"",#REF!+7*J196)</f>
        <v>#REF!</v>
      </c>
      <c r="F196" s="149" t="e">
        <f t="shared" ca="1" si="153"/>
        <v>#REF!</v>
      </c>
      <c r="G196" s="120" t="s">
        <v>94</v>
      </c>
      <c r="H196" s="113" t="e">
        <f t="shared" si="154"/>
        <v>#REF!</v>
      </c>
      <c r="I196" s="113" t="e">
        <f t="shared" si="161"/>
        <v>#REF!</v>
      </c>
      <c r="J196" s="126">
        <v>124.7</v>
      </c>
      <c r="K196" s="126" t="s">
        <v>18</v>
      </c>
      <c r="L196" s="394" t="s">
        <v>81</v>
      </c>
      <c r="M196" s="13" t="s">
        <v>175</v>
      </c>
      <c r="N196" s="399">
        <v>0</v>
      </c>
      <c r="O196" s="130">
        <v>3</v>
      </c>
      <c r="P196" s="130" t="s">
        <v>176</v>
      </c>
      <c r="Q196" s="130">
        <v>25100064</v>
      </c>
      <c r="R196" s="130" t="s">
        <v>84</v>
      </c>
      <c r="S196" s="130" t="s">
        <v>97</v>
      </c>
      <c r="T196" s="123" t="s">
        <v>138</v>
      </c>
      <c r="U196" s="100" t="s">
        <v>99</v>
      </c>
      <c r="V196" s="100" t="s">
        <v>177</v>
      </c>
      <c r="W196" s="282">
        <v>25</v>
      </c>
      <c r="X196" s="126"/>
      <c r="Y196" s="126">
        <f t="shared" si="166"/>
        <v>25</v>
      </c>
      <c r="Z196" s="126">
        <v>25</v>
      </c>
      <c r="AA196" s="150">
        <v>23480</v>
      </c>
      <c r="AB196" s="127"/>
      <c r="AC196" s="151" t="str">
        <f t="shared" si="160"/>
        <v/>
      </c>
      <c r="AD196" s="152"/>
      <c r="AE196" s="151"/>
      <c r="AF196" s="101">
        <f t="shared" si="155"/>
        <v>0</v>
      </c>
      <c r="AG196" s="101">
        <f t="shared" si="156"/>
        <v>0</v>
      </c>
      <c r="AH196" s="101">
        <f t="shared" si="157"/>
        <v>0</v>
      </c>
      <c r="AI196" s="101">
        <f t="shared" si="163"/>
        <v>587000</v>
      </c>
      <c r="AJ196" s="101">
        <f t="shared" si="164"/>
        <v>0</v>
      </c>
      <c r="AK196" s="101">
        <f t="shared" si="159"/>
        <v>587000</v>
      </c>
      <c r="AL196" s="102" t="s">
        <v>9</v>
      </c>
      <c r="AM196" s="143"/>
      <c r="AN196" s="101">
        <f t="shared" si="165"/>
        <v>587000</v>
      </c>
      <c r="AO196" s="134"/>
      <c r="AP196" s="113"/>
      <c r="AQ196" s="113"/>
      <c r="AR196" s="113"/>
      <c r="AS196" s="113"/>
      <c r="AT196" s="113"/>
      <c r="AU196" s="113"/>
      <c r="AV196" s="113"/>
    </row>
    <row r="197" spans="1:48" ht="12.75" x14ac:dyDescent="0.2">
      <c r="A197" s="102">
        <v>4000586605</v>
      </c>
      <c r="B197" s="133">
        <v>46006</v>
      </c>
      <c r="C197" s="102" t="s">
        <v>79</v>
      </c>
      <c r="D197" s="552">
        <v>46230</v>
      </c>
      <c r="E197" s="552" t="e">
        <f>IF(OR(#REF!="",J197=""),"",#REF!+7*J197)</f>
        <v>#REF!</v>
      </c>
      <c r="F197" s="149" t="e">
        <f t="shared" ca="1" si="153"/>
        <v>#REF!</v>
      </c>
      <c r="G197" s="120" t="s">
        <v>94</v>
      </c>
      <c r="H197" s="113" t="e">
        <f t="shared" si="154"/>
        <v>#REF!</v>
      </c>
      <c r="I197" s="113" t="e">
        <f t="shared" si="161"/>
        <v>#REF!</v>
      </c>
      <c r="J197" s="122">
        <v>32</v>
      </c>
      <c r="K197" s="122" t="s">
        <v>18</v>
      </c>
      <c r="L197" s="232" t="s">
        <v>81</v>
      </c>
      <c r="M197" s="85" t="s">
        <v>478</v>
      </c>
      <c r="N197" s="399">
        <v>0</v>
      </c>
      <c r="O197" s="130">
        <v>3</v>
      </c>
      <c r="P197" s="122"/>
      <c r="Q197" s="122"/>
      <c r="R197" s="122" t="s">
        <v>84</v>
      </c>
      <c r="S197" s="130" t="s">
        <v>97</v>
      </c>
      <c r="T197" s="113" t="s">
        <v>119</v>
      </c>
      <c r="U197" s="102" t="s">
        <v>99</v>
      </c>
      <c r="V197" s="161" t="s">
        <v>479</v>
      </c>
      <c r="W197" s="147">
        <v>5</v>
      </c>
      <c r="X197" s="113"/>
      <c r="Y197" s="126">
        <f t="shared" si="166"/>
        <v>5</v>
      </c>
      <c r="Z197" s="122">
        <v>5</v>
      </c>
      <c r="AA197" s="101">
        <v>27738</v>
      </c>
      <c r="AB197" s="131"/>
      <c r="AC197" s="151" t="str">
        <f t="shared" si="160"/>
        <v/>
      </c>
      <c r="AD197" s="120"/>
      <c r="AE197" s="131"/>
      <c r="AF197" s="101">
        <f t="shared" si="155"/>
        <v>0</v>
      </c>
      <c r="AG197" s="101">
        <f t="shared" si="156"/>
        <v>0</v>
      </c>
      <c r="AH197" s="101">
        <f t="shared" si="157"/>
        <v>0</v>
      </c>
      <c r="AI197" s="101">
        <f t="shared" si="163"/>
        <v>138690</v>
      </c>
      <c r="AJ197" s="101">
        <f t="shared" si="164"/>
        <v>0</v>
      </c>
      <c r="AK197" s="101">
        <f t="shared" si="159"/>
        <v>138690</v>
      </c>
      <c r="AL197" s="102" t="s">
        <v>9</v>
      </c>
      <c r="AM197" s="144"/>
      <c r="AN197" s="101">
        <f t="shared" si="165"/>
        <v>138690</v>
      </c>
      <c r="AO197" s="134"/>
      <c r="AP197" s="113"/>
      <c r="AQ197" s="113"/>
      <c r="AR197" s="113"/>
      <c r="AS197" s="113"/>
      <c r="AT197" s="113"/>
      <c r="AU197" s="113"/>
      <c r="AV197" s="113"/>
    </row>
    <row r="198" spans="1:48" x14ac:dyDescent="0.25">
      <c r="A198" s="102">
        <v>4300035430</v>
      </c>
      <c r="B198" s="133">
        <v>45927</v>
      </c>
      <c r="C198" s="155" t="s">
        <v>79</v>
      </c>
      <c r="D198" s="552">
        <v>45958</v>
      </c>
      <c r="E198" s="552" t="e">
        <f>IF(OR(#REF!="",J198=""),"",#REF!+7*J198)</f>
        <v>#REF!</v>
      </c>
      <c r="F198" s="149" t="e">
        <f t="shared" ca="1" si="153"/>
        <v>#REF!</v>
      </c>
      <c r="G198" s="120" t="s">
        <v>94</v>
      </c>
      <c r="H198" s="113" t="e">
        <f t="shared" si="154"/>
        <v>#REF!</v>
      </c>
      <c r="I198" s="102" t="e">
        <f t="shared" si="161"/>
        <v>#REF!</v>
      </c>
      <c r="J198" s="122">
        <v>4</v>
      </c>
      <c r="K198" s="122" t="s">
        <v>21</v>
      </c>
      <c r="L198" s="232" t="s">
        <v>81</v>
      </c>
      <c r="M198" s="23" t="s">
        <v>480</v>
      </c>
      <c r="N198" s="399">
        <v>0</v>
      </c>
      <c r="O198" s="130">
        <v>3</v>
      </c>
      <c r="P198" s="122" t="s">
        <v>243</v>
      </c>
      <c r="Q198" s="122">
        <v>25100477</v>
      </c>
      <c r="R198" s="122" t="s">
        <v>84</v>
      </c>
      <c r="S198" s="122" t="s">
        <v>97</v>
      </c>
      <c r="T198" s="113" t="s">
        <v>98</v>
      </c>
      <c r="U198" s="102" t="s">
        <v>99</v>
      </c>
      <c r="V198" s="102" t="s">
        <v>481</v>
      </c>
      <c r="W198" s="147">
        <v>20</v>
      </c>
      <c r="X198" s="122"/>
      <c r="Y198" s="126">
        <f t="shared" si="166"/>
        <v>20</v>
      </c>
      <c r="Z198" s="122">
        <v>20</v>
      </c>
      <c r="AA198" s="101">
        <v>5180</v>
      </c>
      <c r="AB198" s="131"/>
      <c r="AC198" s="151" t="str">
        <f t="shared" si="160"/>
        <v/>
      </c>
      <c r="AD198" s="120"/>
      <c r="AE198" s="178"/>
      <c r="AF198" s="101">
        <f t="shared" si="155"/>
        <v>0</v>
      </c>
      <c r="AG198" s="101">
        <f t="shared" si="156"/>
        <v>0</v>
      </c>
      <c r="AH198" s="101">
        <f t="shared" si="157"/>
        <v>0</v>
      </c>
      <c r="AI198" s="101">
        <f t="shared" si="163"/>
        <v>103600</v>
      </c>
      <c r="AJ198" s="101">
        <f t="shared" si="164"/>
        <v>0</v>
      </c>
      <c r="AK198" s="101">
        <f t="shared" si="159"/>
        <v>103600</v>
      </c>
      <c r="AL198" s="102" t="s">
        <v>9</v>
      </c>
      <c r="AM198" s="144"/>
      <c r="AN198" s="101">
        <f t="shared" si="165"/>
        <v>103600</v>
      </c>
      <c r="AO198" s="134"/>
      <c r="AP198" s="113"/>
      <c r="AQ198" s="113"/>
      <c r="AR198" s="113"/>
      <c r="AS198" s="113"/>
      <c r="AT198" s="113"/>
      <c r="AU198" s="113"/>
      <c r="AV198" s="113"/>
    </row>
    <row r="199" spans="1:48" ht="12.75" x14ac:dyDescent="0.2">
      <c r="A199" s="102">
        <v>4000590951</v>
      </c>
      <c r="B199" s="158">
        <v>46027</v>
      </c>
      <c r="C199" s="102" t="s">
        <v>79</v>
      </c>
      <c r="D199" s="552">
        <v>46167</v>
      </c>
      <c r="E199" s="552" t="e">
        <f>IF(OR(#REF!="",J199=""),"",#REF!+7*J199)</f>
        <v>#REF!</v>
      </c>
      <c r="F199" s="149" t="e">
        <f t="shared" ca="1" si="153"/>
        <v>#REF!</v>
      </c>
      <c r="G199" s="120" t="s">
        <v>94</v>
      </c>
      <c r="H199" s="113" t="e">
        <f t="shared" ref="H199:H230" si="167">TEXT(E199,"MMM-YY")</f>
        <v>#REF!</v>
      </c>
      <c r="I199" s="113" t="e">
        <f t="shared" si="161"/>
        <v>#REF!</v>
      </c>
      <c r="J199" s="113">
        <v>20</v>
      </c>
      <c r="K199" s="122" t="s">
        <v>18</v>
      </c>
      <c r="L199" s="232" t="s">
        <v>81</v>
      </c>
      <c r="M199" s="13" t="s">
        <v>482</v>
      </c>
      <c r="N199" s="399">
        <v>0</v>
      </c>
      <c r="O199" s="130">
        <v>3</v>
      </c>
      <c r="P199" s="122"/>
      <c r="Q199" s="122"/>
      <c r="R199" s="122" t="s">
        <v>84</v>
      </c>
      <c r="S199" s="122" t="s">
        <v>97</v>
      </c>
      <c r="T199" s="113" t="s">
        <v>114</v>
      </c>
      <c r="U199" s="102" t="s">
        <v>99</v>
      </c>
      <c r="V199" s="102" t="s">
        <v>483</v>
      </c>
      <c r="W199" s="147">
        <v>3</v>
      </c>
      <c r="X199" s="113"/>
      <c r="Y199" s="126">
        <f t="shared" si="166"/>
        <v>3</v>
      </c>
      <c r="Z199" s="122">
        <v>3</v>
      </c>
      <c r="AA199" s="101">
        <v>432049</v>
      </c>
      <c r="AB199" s="131"/>
      <c r="AC199" s="151" t="str">
        <f t="shared" si="160"/>
        <v/>
      </c>
      <c r="AD199" s="120"/>
      <c r="AE199" s="131"/>
      <c r="AF199" s="101">
        <f t="shared" ref="AF199:AF230" si="168">X199*AA199</f>
        <v>0</v>
      </c>
      <c r="AG199" s="101">
        <f t="shared" ref="AG199:AG230" si="169">(X199*AB199)*86</f>
        <v>0</v>
      </c>
      <c r="AH199" s="101">
        <f t="shared" ref="AH199:AH230" si="170">SUM(AF199:AG199)</f>
        <v>0</v>
      </c>
      <c r="AI199" s="101">
        <f t="shared" si="163"/>
        <v>1296147</v>
      </c>
      <c r="AJ199" s="101">
        <f t="shared" si="164"/>
        <v>0</v>
      </c>
      <c r="AK199" s="101">
        <f t="shared" si="159"/>
        <v>1296147</v>
      </c>
      <c r="AL199" s="102" t="s">
        <v>9</v>
      </c>
      <c r="AM199" s="144"/>
      <c r="AN199" s="101">
        <f t="shared" si="165"/>
        <v>1296147</v>
      </c>
      <c r="AO199" s="134"/>
      <c r="AP199" s="113"/>
      <c r="AQ199" s="113"/>
      <c r="AR199" s="113"/>
      <c r="AS199" s="113"/>
      <c r="AT199" s="113"/>
      <c r="AU199" s="113"/>
      <c r="AV199" s="113"/>
    </row>
    <row r="200" spans="1:48" ht="12.75" x14ac:dyDescent="0.2">
      <c r="A200" s="102">
        <v>4000495354</v>
      </c>
      <c r="B200" s="133">
        <v>45621</v>
      </c>
      <c r="C200" s="100" t="s">
        <v>79</v>
      </c>
      <c r="D200" s="552">
        <v>46611</v>
      </c>
      <c r="E200" s="552" t="e">
        <f>IF(OR(#REF!="",J200=""),"",#REF!+7*J200)</f>
        <v>#REF!</v>
      </c>
      <c r="F200" s="149" t="e">
        <f t="shared" ca="1" si="153"/>
        <v>#REF!</v>
      </c>
      <c r="G200" s="120" t="s">
        <v>94</v>
      </c>
      <c r="H200" s="113" t="e">
        <f t="shared" si="167"/>
        <v>#REF!</v>
      </c>
      <c r="I200" s="113" t="e">
        <f t="shared" si="161"/>
        <v>#REF!</v>
      </c>
      <c r="J200" s="126">
        <v>124.72</v>
      </c>
      <c r="K200" s="126" t="s">
        <v>18</v>
      </c>
      <c r="L200" s="394" t="s">
        <v>81</v>
      </c>
      <c r="M200" s="23" t="s">
        <v>160</v>
      </c>
      <c r="N200" s="399">
        <v>0</v>
      </c>
      <c r="O200" s="130">
        <v>3</v>
      </c>
      <c r="P200" s="130" t="s">
        <v>161</v>
      </c>
      <c r="Q200" s="130">
        <v>25100069</v>
      </c>
      <c r="R200" s="130" t="s">
        <v>84</v>
      </c>
      <c r="S200" s="130" t="s">
        <v>97</v>
      </c>
      <c r="T200" s="123" t="s">
        <v>138</v>
      </c>
      <c r="U200" s="100" t="s">
        <v>99</v>
      </c>
      <c r="V200" s="100" t="s">
        <v>162</v>
      </c>
      <c r="W200" s="282">
        <v>25</v>
      </c>
      <c r="X200" s="126"/>
      <c r="Y200" s="126">
        <f t="shared" si="166"/>
        <v>25</v>
      </c>
      <c r="Z200" s="126">
        <v>25</v>
      </c>
      <c r="AA200" s="150">
        <v>31260</v>
      </c>
      <c r="AB200" s="127"/>
      <c r="AC200" s="151" t="str">
        <f t="shared" si="160"/>
        <v/>
      </c>
      <c r="AD200" s="152"/>
      <c r="AE200" s="162"/>
      <c r="AF200" s="101">
        <f t="shared" si="168"/>
        <v>0</v>
      </c>
      <c r="AG200" s="101">
        <f t="shared" si="169"/>
        <v>0</v>
      </c>
      <c r="AH200" s="101">
        <f t="shared" si="170"/>
        <v>0</v>
      </c>
      <c r="AI200" s="101">
        <f t="shared" si="163"/>
        <v>781500</v>
      </c>
      <c r="AJ200" s="101">
        <f t="shared" si="164"/>
        <v>0</v>
      </c>
      <c r="AK200" s="101">
        <f t="shared" si="159"/>
        <v>781500</v>
      </c>
      <c r="AL200" s="102" t="s">
        <v>9</v>
      </c>
      <c r="AM200" s="108"/>
      <c r="AN200" s="101">
        <f t="shared" si="165"/>
        <v>781500</v>
      </c>
      <c r="AO200" s="134"/>
      <c r="AP200" s="113"/>
      <c r="AQ200" s="113"/>
      <c r="AR200" s="113"/>
      <c r="AS200" s="113"/>
      <c r="AT200" s="113"/>
      <c r="AU200" s="113"/>
      <c r="AV200" s="113"/>
    </row>
    <row r="201" spans="1:48" ht="12.75" x14ac:dyDescent="0.2">
      <c r="A201" s="102">
        <v>4000569271</v>
      </c>
      <c r="B201" s="133">
        <v>45918</v>
      </c>
      <c r="C201" s="100" t="s">
        <v>79</v>
      </c>
      <c r="D201" s="552">
        <v>46002</v>
      </c>
      <c r="E201" s="552" t="e">
        <f>IF(OR(#REF!="",J201=""),"",#REF!+7*J201)</f>
        <v>#REF!</v>
      </c>
      <c r="F201" s="149" t="e">
        <f t="shared" ca="1" si="153"/>
        <v>#REF!</v>
      </c>
      <c r="G201" s="120" t="s">
        <v>94</v>
      </c>
      <c r="H201" s="113" t="e">
        <f t="shared" si="167"/>
        <v>#REF!</v>
      </c>
      <c r="I201" s="113" t="e">
        <f t="shared" si="161"/>
        <v>#REF!</v>
      </c>
      <c r="J201" s="122">
        <v>12</v>
      </c>
      <c r="K201" s="122" t="s">
        <v>20</v>
      </c>
      <c r="L201" s="232" t="s">
        <v>81</v>
      </c>
      <c r="M201" s="85" t="s">
        <v>90</v>
      </c>
      <c r="N201" s="399">
        <v>0</v>
      </c>
      <c r="O201" s="130">
        <v>3</v>
      </c>
      <c r="P201" s="122"/>
      <c r="Q201" s="122"/>
      <c r="R201" s="122" t="s">
        <v>84</v>
      </c>
      <c r="S201" s="130" t="s">
        <v>97</v>
      </c>
      <c r="T201" s="123" t="s">
        <v>138</v>
      </c>
      <c r="U201" s="123" t="s">
        <v>99</v>
      </c>
      <c r="V201" s="102" t="s">
        <v>484</v>
      </c>
      <c r="W201" s="147">
        <v>3</v>
      </c>
      <c r="X201" s="113"/>
      <c r="Y201" s="126">
        <f t="shared" si="166"/>
        <v>3</v>
      </c>
      <c r="Z201" s="122">
        <v>3</v>
      </c>
      <c r="AA201" s="101">
        <v>216200</v>
      </c>
      <c r="AB201" s="131"/>
      <c r="AC201" s="151" t="str">
        <f t="shared" si="160"/>
        <v/>
      </c>
      <c r="AD201" s="120"/>
      <c r="AE201" s="132"/>
      <c r="AF201" s="101">
        <f t="shared" si="168"/>
        <v>0</v>
      </c>
      <c r="AG201" s="101">
        <f t="shared" si="169"/>
        <v>0</v>
      </c>
      <c r="AH201" s="101">
        <f t="shared" si="170"/>
        <v>0</v>
      </c>
      <c r="AI201" s="101">
        <f t="shared" si="163"/>
        <v>648600</v>
      </c>
      <c r="AJ201" s="101">
        <f t="shared" si="164"/>
        <v>0</v>
      </c>
      <c r="AK201" s="101">
        <f t="shared" si="159"/>
        <v>648600</v>
      </c>
      <c r="AL201" s="102" t="s">
        <v>9</v>
      </c>
      <c r="AM201" s="144"/>
      <c r="AN201" s="101">
        <f t="shared" si="165"/>
        <v>648600</v>
      </c>
      <c r="AO201" s="134"/>
      <c r="AP201" s="113"/>
      <c r="AQ201" s="113"/>
      <c r="AR201" s="113"/>
      <c r="AS201" s="113"/>
      <c r="AT201" s="113"/>
      <c r="AU201" s="113"/>
      <c r="AV201" s="113"/>
    </row>
    <row r="202" spans="1:48" ht="12.75" x14ac:dyDescent="0.2">
      <c r="A202" s="102">
        <v>4000587623</v>
      </c>
      <c r="B202" s="158">
        <v>46028</v>
      </c>
      <c r="C202" s="102" t="s">
        <v>79</v>
      </c>
      <c r="D202" s="552">
        <v>46154</v>
      </c>
      <c r="E202" s="552" t="e">
        <f>IF(OR(#REF!="",J202=""),"",#REF!+7*J202)</f>
        <v>#REF!</v>
      </c>
      <c r="F202" s="149" t="e">
        <f t="shared" ca="1" si="153"/>
        <v>#REF!</v>
      </c>
      <c r="G202" s="120" t="s">
        <v>94</v>
      </c>
      <c r="H202" s="113" t="e">
        <f t="shared" si="167"/>
        <v>#REF!</v>
      </c>
      <c r="I202" s="113" t="e">
        <f t="shared" si="161"/>
        <v>#REF!</v>
      </c>
      <c r="J202" s="113">
        <v>18</v>
      </c>
      <c r="K202" s="122" t="s">
        <v>18</v>
      </c>
      <c r="L202" s="232" t="s">
        <v>81</v>
      </c>
      <c r="M202" s="13" t="s">
        <v>485</v>
      </c>
      <c r="N202" s="399">
        <v>0</v>
      </c>
      <c r="O202" s="130">
        <v>3</v>
      </c>
      <c r="P202" s="122"/>
      <c r="Q202" s="122"/>
      <c r="R202" s="122" t="s">
        <v>84</v>
      </c>
      <c r="S202" s="122" t="s">
        <v>97</v>
      </c>
      <c r="T202" s="113" t="s">
        <v>114</v>
      </c>
      <c r="U202" s="102" t="s">
        <v>99</v>
      </c>
      <c r="V202" s="102" t="s">
        <v>486</v>
      </c>
      <c r="W202" s="147">
        <v>6</v>
      </c>
      <c r="X202" s="113"/>
      <c r="Y202" s="126">
        <f t="shared" si="166"/>
        <v>6</v>
      </c>
      <c r="Z202" s="122">
        <v>6</v>
      </c>
      <c r="AA202" s="101">
        <v>72421</v>
      </c>
      <c r="AB202" s="131"/>
      <c r="AC202" s="151" t="str">
        <f t="shared" si="160"/>
        <v/>
      </c>
      <c r="AD202" s="120"/>
      <c r="AE202" s="131"/>
      <c r="AF202" s="101">
        <f t="shared" si="168"/>
        <v>0</v>
      </c>
      <c r="AG202" s="101">
        <f t="shared" si="169"/>
        <v>0</v>
      </c>
      <c r="AH202" s="101">
        <f t="shared" si="170"/>
        <v>0</v>
      </c>
      <c r="AI202" s="101">
        <f t="shared" si="163"/>
        <v>434526</v>
      </c>
      <c r="AJ202" s="101">
        <f t="shared" si="164"/>
        <v>0</v>
      </c>
      <c r="AK202" s="101">
        <f t="shared" si="159"/>
        <v>434526</v>
      </c>
      <c r="AL202" s="102" t="s">
        <v>9</v>
      </c>
      <c r="AM202" s="144"/>
      <c r="AN202" s="101">
        <f t="shared" si="165"/>
        <v>434526</v>
      </c>
      <c r="AO202" s="134"/>
      <c r="AP202" s="113"/>
      <c r="AQ202" s="113"/>
      <c r="AR202" s="113"/>
      <c r="AS202" s="113"/>
      <c r="AT202" s="113"/>
      <c r="AU202" s="113"/>
      <c r="AV202" s="113"/>
    </row>
    <row r="203" spans="1:48" ht="15" x14ac:dyDescent="0.25">
      <c r="A203" s="102" t="s">
        <v>487</v>
      </c>
      <c r="B203" s="158">
        <v>46015</v>
      </c>
      <c r="C203" s="100" t="s">
        <v>79</v>
      </c>
      <c r="D203" s="552">
        <v>46036</v>
      </c>
      <c r="E203" s="552" t="e">
        <f>IF(OR(#REF!="",J203=""),"",#REF!+7*J203)</f>
        <v>#REF!</v>
      </c>
      <c r="F203" s="149" t="str">
        <f t="shared" ca="1" si="153"/>
        <v>DELIVERED</v>
      </c>
      <c r="G203" s="120" t="s">
        <v>80</v>
      </c>
      <c r="H203" s="113" t="e">
        <f t="shared" si="167"/>
        <v>#REF!</v>
      </c>
      <c r="I203" s="113" t="e">
        <f t="shared" si="161"/>
        <v>#REF!</v>
      </c>
      <c r="J203" s="122">
        <v>3</v>
      </c>
      <c r="K203" s="122" t="s">
        <v>19</v>
      </c>
      <c r="L203" s="232" t="s">
        <v>81</v>
      </c>
      <c r="M203" s="23" t="s">
        <v>488</v>
      </c>
      <c r="N203" s="400">
        <v>0</v>
      </c>
      <c r="O203" s="130">
        <v>3</v>
      </c>
      <c r="P203" s="130" t="s">
        <v>489</v>
      </c>
      <c r="Q203" s="122">
        <v>25201053</v>
      </c>
      <c r="R203" s="122" t="s">
        <v>84</v>
      </c>
      <c r="S203" s="122" t="s">
        <v>380</v>
      </c>
      <c r="T203" s="110" t="s">
        <v>381</v>
      </c>
      <c r="U203" s="102" t="s">
        <v>212</v>
      </c>
      <c r="V203" s="102" t="s">
        <v>490</v>
      </c>
      <c r="W203" s="147">
        <v>2</v>
      </c>
      <c r="X203" s="122">
        <v>2</v>
      </c>
      <c r="Y203" s="126">
        <f t="shared" si="166"/>
        <v>0</v>
      </c>
      <c r="Z203" s="122">
        <v>0</v>
      </c>
      <c r="AA203" s="185">
        <v>6759.46</v>
      </c>
      <c r="AB203" s="131"/>
      <c r="AC203" s="151" t="str">
        <f t="shared" si="160"/>
        <v>April-26</v>
      </c>
      <c r="AD203" s="119">
        <v>46137</v>
      </c>
      <c r="AE203" s="476" t="s">
        <v>491</v>
      </c>
      <c r="AF203" s="101">
        <f t="shared" si="168"/>
        <v>13518.92</v>
      </c>
      <c r="AG203" s="101">
        <f t="shared" si="169"/>
        <v>0</v>
      </c>
      <c r="AH203" s="101">
        <f t="shared" si="170"/>
        <v>13518.92</v>
      </c>
      <c r="AI203" s="101">
        <f t="shared" si="163"/>
        <v>0</v>
      </c>
      <c r="AJ203" s="185">
        <f t="shared" si="164"/>
        <v>0</v>
      </c>
      <c r="AK203" s="185">
        <f t="shared" si="159"/>
        <v>0</v>
      </c>
      <c r="AL203" s="174" t="s">
        <v>0</v>
      </c>
      <c r="AM203" s="144" t="s">
        <v>102</v>
      </c>
      <c r="AN203" s="185">
        <f t="shared" si="165"/>
        <v>13518.92</v>
      </c>
      <c r="AO203" s="134" t="s">
        <v>103</v>
      </c>
      <c r="AP203" s="113" t="s">
        <v>104</v>
      </c>
      <c r="AQ203" s="113" t="s">
        <v>104</v>
      </c>
      <c r="AR203" s="113" t="s">
        <v>122</v>
      </c>
      <c r="AS203" s="113"/>
      <c r="AT203" s="113" t="s">
        <v>122</v>
      </c>
      <c r="AU203" s="113" t="s">
        <v>122</v>
      </c>
      <c r="AV203" s="113" t="s">
        <v>122</v>
      </c>
    </row>
    <row r="204" spans="1:48" ht="15" x14ac:dyDescent="0.25">
      <c r="A204" s="102">
        <v>4000568486</v>
      </c>
      <c r="B204" s="133">
        <v>45917</v>
      </c>
      <c r="C204" s="155" t="s">
        <v>79</v>
      </c>
      <c r="D204" s="552">
        <v>46310</v>
      </c>
      <c r="E204" s="552" t="e">
        <f>IF(OR(#REF!="",J204=""),"",#REF!+7*J204)</f>
        <v>#REF!</v>
      </c>
      <c r="F204" s="149" t="e">
        <f t="shared" ca="1" si="153"/>
        <v>#REF!</v>
      </c>
      <c r="G204" s="120" t="s">
        <v>94</v>
      </c>
      <c r="H204" s="113" t="e">
        <f t="shared" si="167"/>
        <v>#REF!</v>
      </c>
      <c r="I204" s="102">
        <v>2025</v>
      </c>
      <c r="J204" s="122">
        <v>56</v>
      </c>
      <c r="K204" s="122" t="s">
        <v>18</v>
      </c>
      <c r="L204" s="232" t="s">
        <v>142</v>
      </c>
      <c r="M204" s="13" t="s">
        <v>262</v>
      </c>
      <c r="N204" s="399">
        <v>0</v>
      </c>
      <c r="O204" s="130">
        <v>3</v>
      </c>
      <c r="P204" s="18" t="s">
        <v>263</v>
      </c>
      <c r="Q204" s="122">
        <v>25100439</v>
      </c>
      <c r="R204" s="122" t="s">
        <v>84</v>
      </c>
      <c r="S204" s="461" t="s">
        <v>97</v>
      </c>
      <c r="T204" s="123" t="s">
        <v>138</v>
      </c>
      <c r="U204" s="102" t="s">
        <v>99</v>
      </c>
      <c r="V204" s="102" t="s">
        <v>372</v>
      </c>
      <c r="W204" s="147">
        <v>71</v>
      </c>
      <c r="X204" s="113"/>
      <c r="Y204" s="126">
        <f t="shared" si="166"/>
        <v>71</v>
      </c>
      <c r="Z204" s="122">
        <v>71</v>
      </c>
      <c r="AA204" s="101">
        <v>114326.14</v>
      </c>
      <c r="AB204" s="131"/>
      <c r="AC204" s="151" t="str">
        <f t="shared" si="160"/>
        <v/>
      </c>
      <c r="AD204" s="120"/>
      <c r="AE204" s="132"/>
      <c r="AF204" s="101">
        <f t="shared" si="168"/>
        <v>0</v>
      </c>
      <c r="AG204" s="101">
        <f t="shared" si="169"/>
        <v>0</v>
      </c>
      <c r="AH204" s="101">
        <f t="shared" si="170"/>
        <v>0</v>
      </c>
      <c r="AI204" s="101">
        <f t="shared" si="163"/>
        <v>8117155.9400000004</v>
      </c>
      <c r="AJ204" s="101">
        <f t="shared" si="164"/>
        <v>0</v>
      </c>
      <c r="AK204" s="101">
        <f t="shared" si="159"/>
        <v>8117155.9400000004</v>
      </c>
      <c r="AL204" s="102" t="s">
        <v>9</v>
      </c>
      <c r="AM204" s="144"/>
      <c r="AN204" s="101">
        <f t="shared" si="165"/>
        <v>8117155.9400000004</v>
      </c>
      <c r="AO204" s="134"/>
      <c r="AP204" s="113"/>
      <c r="AQ204" s="113"/>
      <c r="AR204" s="113"/>
      <c r="AS204" s="113"/>
      <c r="AT204" s="113"/>
      <c r="AU204" s="113"/>
      <c r="AV204" s="113"/>
    </row>
    <row r="205" spans="1:48" ht="12.75" x14ac:dyDescent="0.2">
      <c r="A205" s="102">
        <v>4000572001</v>
      </c>
      <c r="B205" s="133">
        <v>45938</v>
      </c>
      <c r="C205" s="155" t="s">
        <v>79</v>
      </c>
      <c r="D205" s="552">
        <v>46055</v>
      </c>
      <c r="E205" s="552" t="e">
        <f>IF(OR(#REF!="",J205=""),"",#REF!+7*J205)</f>
        <v>#REF!</v>
      </c>
      <c r="F205" s="149" t="e">
        <f t="shared" ca="1" si="153"/>
        <v>#REF!</v>
      </c>
      <c r="G205" s="120" t="s">
        <v>94</v>
      </c>
      <c r="H205" s="113" t="e">
        <f t="shared" si="167"/>
        <v>#REF!</v>
      </c>
      <c r="I205" s="102" t="e">
        <f t="shared" ref="I205:I220" si="171">TEXT(E205,"YYYY")</f>
        <v>#REF!</v>
      </c>
      <c r="J205" s="122">
        <v>16.8</v>
      </c>
      <c r="K205" s="122" t="s">
        <v>18</v>
      </c>
      <c r="L205" s="232" t="s">
        <v>81</v>
      </c>
      <c r="M205" s="23" t="s">
        <v>326</v>
      </c>
      <c r="N205" s="399">
        <v>0</v>
      </c>
      <c r="O205" s="130">
        <v>3</v>
      </c>
      <c r="P205" s="122" t="s">
        <v>492</v>
      </c>
      <c r="Q205" s="122"/>
      <c r="R205" s="130" t="s">
        <v>84</v>
      </c>
      <c r="S205" s="130" t="s">
        <v>97</v>
      </c>
      <c r="T205" s="102" t="s">
        <v>114</v>
      </c>
      <c r="U205" s="128" t="s">
        <v>99</v>
      </c>
      <c r="V205" s="102" t="s">
        <v>327</v>
      </c>
      <c r="W205" s="147">
        <v>10</v>
      </c>
      <c r="X205" s="122"/>
      <c r="Y205" s="126">
        <f t="shared" si="166"/>
        <v>10</v>
      </c>
      <c r="Z205" s="122">
        <v>10</v>
      </c>
      <c r="AA205" s="101">
        <v>371823</v>
      </c>
      <c r="AB205" s="131"/>
      <c r="AC205" s="151" t="str">
        <f t="shared" si="160"/>
        <v/>
      </c>
      <c r="AD205" s="120"/>
      <c r="AE205" s="132"/>
      <c r="AF205" s="101">
        <f t="shared" si="168"/>
        <v>0</v>
      </c>
      <c r="AG205" s="101">
        <f t="shared" si="169"/>
        <v>0</v>
      </c>
      <c r="AH205" s="101">
        <f t="shared" si="170"/>
        <v>0</v>
      </c>
      <c r="AI205" s="101">
        <f t="shared" si="163"/>
        <v>3718230</v>
      </c>
      <c r="AJ205" s="101">
        <f t="shared" si="164"/>
        <v>0</v>
      </c>
      <c r="AK205" s="101">
        <f t="shared" si="159"/>
        <v>3718230</v>
      </c>
      <c r="AL205" s="102" t="s">
        <v>9</v>
      </c>
      <c r="AM205" s="143"/>
      <c r="AN205" s="101">
        <f t="shared" si="165"/>
        <v>3718230</v>
      </c>
      <c r="AO205" s="134"/>
      <c r="AP205" s="113"/>
      <c r="AQ205" s="113"/>
      <c r="AR205" s="113"/>
      <c r="AS205" s="113"/>
      <c r="AT205" s="113"/>
      <c r="AU205" s="113"/>
      <c r="AV205" s="113"/>
    </row>
    <row r="206" spans="1:48" x14ac:dyDescent="0.25">
      <c r="A206" s="102">
        <v>4520433239</v>
      </c>
      <c r="B206" s="133">
        <v>45994</v>
      </c>
      <c r="C206" s="102" t="s">
        <v>305</v>
      </c>
      <c r="D206" s="552">
        <v>46036</v>
      </c>
      <c r="E206" s="552" t="e">
        <f>IF(OR(#REF!="",J206=""),"",#REF!+7*J206)</f>
        <v>#REF!</v>
      </c>
      <c r="F206" s="149" t="str">
        <f t="shared" ca="1" si="153"/>
        <v>DELIVERED</v>
      </c>
      <c r="G206" s="120" t="s">
        <v>80</v>
      </c>
      <c r="H206" s="113" t="e">
        <f t="shared" si="167"/>
        <v>#REF!</v>
      </c>
      <c r="I206" s="113" t="e">
        <f t="shared" si="171"/>
        <v>#REF!</v>
      </c>
      <c r="J206" s="122">
        <v>6</v>
      </c>
      <c r="K206" s="122" t="s">
        <v>19</v>
      </c>
      <c r="L206" s="232" t="s">
        <v>142</v>
      </c>
      <c r="M206" s="13" t="s">
        <v>493</v>
      </c>
      <c r="N206" s="400">
        <v>1</v>
      </c>
      <c r="O206" s="130">
        <v>1</v>
      </c>
      <c r="P206" s="130" t="s">
        <v>494</v>
      </c>
      <c r="Q206" s="122">
        <v>25100890</v>
      </c>
      <c r="R206" s="122" t="s">
        <v>307</v>
      </c>
      <c r="S206" s="130" t="s">
        <v>210</v>
      </c>
      <c r="T206" s="123" t="s">
        <v>445</v>
      </c>
      <c r="U206" s="102" t="s">
        <v>212</v>
      </c>
      <c r="V206" s="102" t="s">
        <v>495</v>
      </c>
      <c r="W206" s="147">
        <v>650</v>
      </c>
      <c r="X206" s="122">
        <v>300</v>
      </c>
      <c r="Y206" s="126">
        <f t="shared" si="166"/>
        <v>350</v>
      </c>
      <c r="Z206" s="122">
        <v>0</v>
      </c>
      <c r="AA206" s="101"/>
      <c r="AB206" s="131">
        <v>47.41</v>
      </c>
      <c r="AC206" s="151" t="str">
        <f t="shared" si="160"/>
        <v>April-26</v>
      </c>
      <c r="AD206" s="119">
        <v>46134</v>
      </c>
      <c r="AE206" s="476" t="s">
        <v>496</v>
      </c>
      <c r="AF206" s="101">
        <f t="shared" si="168"/>
        <v>0</v>
      </c>
      <c r="AG206" s="101">
        <f t="shared" si="169"/>
        <v>1223177.9999999998</v>
      </c>
      <c r="AH206" s="101">
        <f t="shared" si="170"/>
        <v>1223177.9999999998</v>
      </c>
      <c r="AI206" s="101">
        <f t="shared" si="163"/>
        <v>0</v>
      </c>
      <c r="AJ206" s="101">
        <f t="shared" si="164"/>
        <v>0</v>
      </c>
      <c r="AK206" s="101">
        <f t="shared" si="159"/>
        <v>0</v>
      </c>
      <c r="AL206" s="102" t="s">
        <v>0</v>
      </c>
      <c r="AM206" s="144" t="s">
        <v>102</v>
      </c>
      <c r="AN206" s="101">
        <f t="shared" si="165"/>
        <v>1223177.9999999998</v>
      </c>
      <c r="AO206" s="134" t="s">
        <v>103</v>
      </c>
      <c r="AP206" s="113"/>
      <c r="AQ206" s="113"/>
      <c r="AR206" s="113"/>
      <c r="AS206" s="113"/>
      <c r="AT206" s="113"/>
      <c r="AU206" s="113"/>
      <c r="AV206" s="113"/>
    </row>
    <row r="207" spans="1:48" ht="12.75" x14ac:dyDescent="0.2">
      <c r="A207" s="102">
        <v>4520433239</v>
      </c>
      <c r="B207" s="133">
        <v>45994</v>
      </c>
      <c r="C207" s="102" t="s">
        <v>305</v>
      </c>
      <c r="D207" s="552">
        <v>46036</v>
      </c>
      <c r="E207" s="552" t="e">
        <f>IF(OR(#REF!="",J207=""),"",#REF!+7*J207)</f>
        <v>#REF!</v>
      </c>
      <c r="F207" s="149" t="e">
        <f t="shared" ca="1" si="153"/>
        <v>#REF!</v>
      </c>
      <c r="G207" s="120" t="s">
        <v>80</v>
      </c>
      <c r="H207" s="113" t="e">
        <f t="shared" si="167"/>
        <v>#REF!</v>
      </c>
      <c r="I207" s="113" t="e">
        <f t="shared" si="171"/>
        <v>#REF!</v>
      </c>
      <c r="J207" s="122">
        <v>6</v>
      </c>
      <c r="K207" s="122" t="s">
        <v>19</v>
      </c>
      <c r="L207" s="232" t="s">
        <v>142</v>
      </c>
      <c r="M207" s="13" t="s">
        <v>493</v>
      </c>
      <c r="N207" s="400">
        <v>1</v>
      </c>
      <c r="O207" s="130">
        <v>1</v>
      </c>
      <c r="P207" s="122"/>
      <c r="Q207" s="122"/>
      <c r="R207" s="122" t="s">
        <v>307</v>
      </c>
      <c r="S207" s="130" t="s">
        <v>210</v>
      </c>
      <c r="T207" s="123" t="s">
        <v>445</v>
      </c>
      <c r="U207" s="102" t="s">
        <v>212</v>
      </c>
      <c r="V207" s="102" t="s">
        <v>495</v>
      </c>
      <c r="W207" s="147">
        <v>350</v>
      </c>
      <c r="X207" s="122"/>
      <c r="Y207" s="126">
        <f t="shared" si="166"/>
        <v>350</v>
      </c>
      <c r="Z207" s="122">
        <v>350</v>
      </c>
      <c r="AA207" s="101"/>
      <c r="AB207" s="131">
        <v>47.41</v>
      </c>
      <c r="AC207" s="151" t="str">
        <f t="shared" si="160"/>
        <v/>
      </c>
      <c r="AD207" s="120"/>
      <c r="AE207" s="131"/>
      <c r="AF207" s="101">
        <f t="shared" si="168"/>
        <v>0</v>
      </c>
      <c r="AG207" s="101">
        <f t="shared" si="169"/>
        <v>0</v>
      </c>
      <c r="AH207" s="101">
        <f t="shared" si="170"/>
        <v>0</v>
      </c>
      <c r="AI207" s="101">
        <f t="shared" si="163"/>
        <v>0</v>
      </c>
      <c r="AJ207" s="101">
        <f t="shared" si="164"/>
        <v>1427041</v>
      </c>
      <c r="AK207" s="101">
        <f t="shared" si="159"/>
        <v>1427041</v>
      </c>
      <c r="AL207" s="102" t="s">
        <v>4</v>
      </c>
      <c r="AM207" s="144" t="s">
        <v>215</v>
      </c>
      <c r="AN207" s="101">
        <f t="shared" si="165"/>
        <v>1427041</v>
      </c>
      <c r="AO207" s="134" t="s">
        <v>103</v>
      </c>
      <c r="AP207" s="113" t="s">
        <v>104</v>
      </c>
      <c r="AQ207" s="113"/>
      <c r="AR207" s="113"/>
      <c r="AS207" s="113"/>
      <c r="AT207" s="113"/>
      <c r="AU207" s="113"/>
      <c r="AV207" s="113"/>
    </row>
    <row r="208" spans="1:48" ht="12.75" x14ac:dyDescent="0.2">
      <c r="A208" s="102">
        <v>25017140</v>
      </c>
      <c r="B208" s="133">
        <v>45978</v>
      </c>
      <c r="C208" s="100" t="s">
        <v>79</v>
      </c>
      <c r="D208" s="552">
        <v>46048</v>
      </c>
      <c r="E208" s="552" t="e">
        <f>IF(OR(#REF!="",J208=""),"",#REF!+7*J208)</f>
        <v>#REF!</v>
      </c>
      <c r="F208" s="149" t="e">
        <f t="shared" ca="1" si="153"/>
        <v>#REF!</v>
      </c>
      <c r="G208" s="120" t="s">
        <v>80</v>
      </c>
      <c r="H208" s="113" t="e">
        <f t="shared" si="167"/>
        <v>#REF!</v>
      </c>
      <c r="I208" s="113" t="e">
        <f t="shared" si="171"/>
        <v>#REF!</v>
      </c>
      <c r="J208" s="122">
        <v>10</v>
      </c>
      <c r="K208" s="122" t="s">
        <v>18</v>
      </c>
      <c r="L208" s="232" t="s">
        <v>81</v>
      </c>
      <c r="M208" s="13" t="s">
        <v>346</v>
      </c>
      <c r="N208" s="399">
        <v>0</v>
      </c>
      <c r="O208" s="130">
        <v>3</v>
      </c>
      <c r="P208" s="122"/>
      <c r="Q208" s="122"/>
      <c r="R208" s="122" t="s">
        <v>84</v>
      </c>
      <c r="S208" s="130" t="s">
        <v>347</v>
      </c>
      <c r="T208" s="123" t="s">
        <v>348</v>
      </c>
      <c r="U208" s="102" t="s">
        <v>87</v>
      </c>
      <c r="V208" s="102" t="s">
        <v>349</v>
      </c>
      <c r="W208" s="147">
        <v>400</v>
      </c>
      <c r="X208" s="113"/>
      <c r="Y208" s="126">
        <f t="shared" si="166"/>
        <v>400</v>
      </c>
      <c r="Z208" s="122">
        <v>400</v>
      </c>
      <c r="AA208" s="101">
        <v>5263</v>
      </c>
      <c r="AB208" s="131"/>
      <c r="AC208" s="151" t="str">
        <f t="shared" si="160"/>
        <v/>
      </c>
      <c r="AD208" s="120"/>
      <c r="AE208" s="142"/>
      <c r="AF208" s="101">
        <f t="shared" si="168"/>
        <v>0</v>
      </c>
      <c r="AG208" s="101">
        <f t="shared" si="169"/>
        <v>0</v>
      </c>
      <c r="AH208" s="101">
        <f t="shared" si="170"/>
        <v>0</v>
      </c>
      <c r="AI208" s="101">
        <f t="shared" si="163"/>
        <v>2105200</v>
      </c>
      <c r="AJ208" s="101">
        <f t="shared" si="164"/>
        <v>0</v>
      </c>
      <c r="AK208" s="101">
        <f t="shared" si="159"/>
        <v>2105200</v>
      </c>
      <c r="AL208" s="102" t="s">
        <v>9</v>
      </c>
      <c r="AM208" s="144"/>
      <c r="AN208" s="101">
        <f t="shared" si="165"/>
        <v>2105200</v>
      </c>
      <c r="AO208" s="134"/>
      <c r="AP208" s="113"/>
      <c r="AQ208" s="113"/>
      <c r="AR208" s="113"/>
      <c r="AS208" s="113"/>
      <c r="AT208" s="113"/>
      <c r="AU208" s="113"/>
      <c r="AV208" s="113"/>
    </row>
    <row r="209" spans="1:48" ht="12.75" x14ac:dyDescent="0.2">
      <c r="A209" s="102">
        <v>25017140</v>
      </c>
      <c r="B209" s="133">
        <v>45978</v>
      </c>
      <c r="C209" s="100" t="s">
        <v>79</v>
      </c>
      <c r="D209" s="552">
        <v>46048</v>
      </c>
      <c r="E209" s="552" t="e">
        <f>IF(OR(#REF!="",J209=""),"",#REF!+7*J209)</f>
        <v>#REF!</v>
      </c>
      <c r="F209" s="149" t="e">
        <f t="shared" ca="1" si="153"/>
        <v>#REF!</v>
      </c>
      <c r="G209" s="120" t="s">
        <v>80</v>
      </c>
      <c r="H209" s="113" t="e">
        <f t="shared" si="167"/>
        <v>#REF!</v>
      </c>
      <c r="I209" s="113" t="e">
        <f t="shared" si="171"/>
        <v>#REF!</v>
      </c>
      <c r="J209" s="122">
        <v>10</v>
      </c>
      <c r="K209" s="122" t="s">
        <v>18</v>
      </c>
      <c r="L209" s="232" t="s">
        <v>81</v>
      </c>
      <c r="M209" s="13" t="s">
        <v>346</v>
      </c>
      <c r="N209" s="399">
        <v>0</v>
      </c>
      <c r="O209" s="130">
        <v>3</v>
      </c>
      <c r="P209" s="122"/>
      <c r="Q209" s="122"/>
      <c r="R209" s="122" t="s">
        <v>84</v>
      </c>
      <c r="S209" s="130" t="s">
        <v>347</v>
      </c>
      <c r="T209" s="123" t="s">
        <v>348</v>
      </c>
      <c r="U209" s="102" t="s">
        <v>87</v>
      </c>
      <c r="V209" s="102" t="s">
        <v>349</v>
      </c>
      <c r="W209" s="147">
        <v>50</v>
      </c>
      <c r="X209" s="113"/>
      <c r="Y209" s="126">
        <f t="shared" si="166"/>
        <v>50</v>
      </c>
      <c r="Z209" s="122">
        <v>50</v>
      </c>
      <c r="AA209" s="101">
        <v>5263</v>
      </c>
      <c r="AB209" s="131"/>
      <c r="AC209" s="151" t="str">
        <f t="shared" si="160"/>
        <v/>
      </c>
      <c r="AD209" s="120"/>
      <c r="AE209" s="142"/>
      <c r="AF209" s="101">
        <f t="shared" si="168"/>
        <v>0</v>
      </c>
      <c r="AG209" s="101">
        <f t="shared" si="169"/>
        <v>0</v>
      </c>
      <c r="AH209" s="101">
        <f t="shared" si="170"/>
        <v>0</v>
      </c>
      <c r="AI209" s="101">
        <f t="shared" si="163"/>
        <v>263150</v>
      </c>
      <c r="AJ209" s="101">
        <f t="shared" si="164"/>
        <v>0</v>
      </c>
      <c r="AK209" s="101">
        <f t="shared" si="159"/>
        <v>263150</v>
      </c>
      <c r="AL209" s="102" t="s">
        <v>9</v>
      </c>
      <c r="AM209" s="144"/>
      <c r="AN209" s="101">
        <f t="shared" si="165"/>
        <v>263150</v>
      </c>
      <c r="AO209" s="134" t="s">
        <v>116</v>
      </c>
      <c r="AP209" s="113"/>
      <c r="AQ209" s="113"/>
      <c r="AR209" s="113"/>
      <c r="AS209" s="113"/>
      <c r="AT209" s="113"/>
      <c r="AU209" s="113"/>
      <c r="AV209" s="113"/>
    </row>
    <row r="210" spans="1:48" ht="12.75" x14ac:dyDescent="0.2">
      <c r="A210" s="102">
        <v>25017140</v>
      </c>
      <c r="B210" s="133">
        <v>45978</v>
      </c>
      <c r="C210" s="100" t="s">
        <v>79</v>
      </c>
      <c r="D210" s="552">
        <v>46048</v>
      </c>
      <c r="E210" s="552" t="e">
        <f>IF(OR(#REF!="",J210=""),"",#REF!+7*J210)</f>
        <v>#REF!</v>
      </c>
      <c r="F210" s="149" t="e">
        <f t="shared" ca="1" si="153"/>
        <v>#REF!</v>
      </c>
      <c r="G210" s="120" t="s">
        <v>80</v>
      </c>
      <c r="H210" s="113" t="e">
        <f t="shared" si="167"/>
        <v>#REF!</v>
      </c>
      <c r="I210" s="113" t="e">
        <f t="shared" si="171"/>
        <v>#REF!</v>
      </c>
      <c r="J210" s="122">
        <v>10</v>
      </c>
      <c r="K210" s="122" t="s">
        <v>18</v>
      </c>
      <c r="L210" s="232" t="s">
        <v>81</v>
      </c>
      <c r="M210" s="13" t="s">
        <v>346</v>
      </c>
      <c r="N210" s="399">
        <v>0</v>
      </c>
      <c r="O210" s="130">
        <v>3</v>
      </c>
      <c r="P210" s="122"/>
      <c r="Q210" s="122"/>
      <c r="R210" s="122" t="s">
        <v>84</v>
      </c>
      <c r="S210" s="130" t="s">
        <v>347</v>
      </c>
      <c r="T210" s="123" t="s">
        <v>348</v>
      </c>
      <c r="U210" s="102" t="s">
        <v>87</v>
      </c>
      <c r="V210" s="102" t="s">
        <v>349</v>
      </c>
      <c r="W210" s="147">
        <v>50</v>
      </c>
      <c r="X210" s="113"/>
      <c r="Y210" s="126">
        <f t="shared" si="166"/>
        <v>50</v>
      </c>
      <c r="Z210" s="122">
        <v>50</v>
      </c>
      <c r="AA210" s="101">
        <v>5263</v>
      </c>
      <c r="AB210" s="131"/>
      <c r="AC210" s="151" t="str">
        <f t="shared" si="160"/>
        <v/>
      </c>
      <c r="AD210" s="120"/>
      <c r="AE210" s="142"/>
      <c r="AF210" s="101">
        <f t="shared" si="168"/>
        <v>0</v>
      </c>
      <c r="AG210" s="101">
        <f t="shared" si="169"/>
        <v>0</v>
      </c>
      <c r="AH210" s="101">
        <f t="shared" si="170"/>
        <v>0</v>
      </c>
      <c r="AI210" s="101">
        <f t="shared" si="163"/>
        <v>263150</v>
      </c>
      <c r="AJ210" s="101">
        <f t="shared" si="164"/>
        <v>0</v>
      </c>
      <c r="AK210" s="101">
        <f t="shared" si="159"/>
        <v>263150</v>
      </c>
      <c r="AL210" s="102" t="s">
        <v>9</v>
      </c>
      <c r="AM210" s="144"/>
      <c r="AN210" s="101">
        <f t="shared" si="165"/>
        <v>263150</v>
      </c>
      <c r="AO210" s="134" t="s">
        <v>116</v>
      </c>
      <c r="AP210" s="113"/>
      <c r="AQ210" s="113"/>
      <c r="AR210" s="113"/>
      <c r="AS210" s="113"/>
      <c r="AT210" s="113"/>
      <c r="AU210" s="113"/>
      <c r="AV210" s="113"/>
    </row>
    <row r="211" spans="1:48" ht="12.75" x14ac:dyDescent="0.2">
      <c r="A211" s="102">
        <v>4000569193</v>
      </c>
      <c r="B211" s="133">
        <v>45924</v>
      </c>
      <c r="C211" s="100" t="s">
        <v>79</v>
      </c>
      <c r="D211" s="552">
        <v>46326</v>
      </c>
      <c r="E211" s="552" t="e">
        <f>IF(OR(#REF!="",J211=""),"",#REF!+7*J211)</f>
        <v>#REF!</v>
      </c>
      <c r="F211" s="149" t="str">
        <f t="shared" ca="1" si="153"/>
        <v>DELIVERED</v>
      </c>
      <c r="G211" s="120" t="s">
        <v>94</v>
      </c>
      <c r="H211" s="113" t="e">
        <f t="shared" si="167"/>
        <v>#REF!</v>
      </c>
      <c r="I211" s="113" t="e">
        <f t="shared" si="171"/>
        <v>#REF!</v>
      </c>
      <c r="J211" s="122">
        <v>57.5</v>
      </c>
      <c r="K211" s="122" t="s">
        <v>18</v>
      </c>
      <c r="L211" s="232" t="s">
        <v>81</v>
      </c>
      <c r="M211" s="13" t="s">
        <v>451</v>
      </c>
      <c r="N211" s="399">
        <v>0</v>
      </c>
      <c r="O211" s="130">
        <v>3</v>
      </c>
      <c r="P211" s="130" t="s">
        <v>452</v>
      </c>
      <c r="Q211" s="122">
        <v>25100470</v>
      </c>
      <c r="R211" s="122" t="s">
        <v>84</v>
      </c>
      <c r="S211" s="130" t="s">
        <v>97</v>
      </c>
      <c r="T211" s="123" t="s">
        <v>138</v>
      </c>
      <c r="U211" s="102" t="s">
        <v>99</v>
      </c>
      <c r="V211" s="102" t="s">
        <v>453</v>
      </c>
      <c r="W211" s="147">
        <v>18</v>
      </c>
      <c r="X211" s="122">
        <v>3</v>
      </c>
      <c r="Y211" s="126">
        <f t="shared" si="166"/>
        <v>15</v>
      </c>
      <c r="Z211" s="122">
        <v>0</v>
      </c>
      <c r="AA211" s="185">
        <v>35124</v>
      </c>
      <c r="AB211" s="131"/>
      <c r="AC211" s="151" t="str">
        <f t="shared" si="160"/>
        <v>April-26</v>
      </c>
      <c r="AD211" s="176">
        <v>46137</v>
      </c>
      <c r="AE211" s="142" t="s">
        <v>497</v>
      </c>
      <c r="AF211" s="101">
        <f t="shared" si="168"/>
        <v>105372</v>
      </c>
      <c r="AG211" s="101">
        <f t="shared" si="169"/>
        <v>0</v>
      </c>
      <c r="AH211" s="101">
        <f t="shared" si="170"/>
        <v>105372</v>
      </c>
      <c r="AI211" s="101">
        <f t="shared" si="163"/>
        <v>0</v>
      </c>
      <c r="AJ211" s="185">
        <f t="shared" si="164"/>
        <v>0</v>
      </c>
      <c r="AK211" s="185">
        <f t="shared" si="159"/>
        <v>0</v>
      </c>
      <c r="AL211" s="174" t="s">
        <v>0</v>
      </c>
      <c r="AM211" s="233" t="s">
        <v>102</v>
      </c>
      <c r="AN211" s="185">
        <f t="shared" si="165"/>
        <v>105372</v>
      </c>
      <c r="AO211" s="134" t="s">
        <v>116</v>
      </c>
      <c r="AP211" s="113" t="s">
        <v>104</v>
      </c>
      <c r="AQ211" s="113" t="s">
        <v>122</v>
      </c>
      <c r="AR211" s="113" t="s">
        <v>122</v>
      </c>
      <c r="AS211" s="113"/>
      <c r="AT211" s="113" t="s">
        <v>122</v>
      </c>
      <c r="AU211" s="113" t="s">
        <v>122</v>
      </c>
      <c r="AV211" s="113" t="s">
        <v>122</v>
      </c>
    </row>
    <row r="212" spans="1:48" ht="12.75" x14ac:dyDescent="0.2">
      <c r="A212" s="102">
        <v>4000569193</v>
      </c>
      <c r="B212" s="133">
        <v>45924</v>
      </c>
      <c r="C212" s="100" t="s">
        <v>79</v>
      </c>
      <c r="D212" s="552">
        <v>46326</v>
      </c>
      <c r="E212" s="552" t="e">
        <f>IF(OR(#REF!="",J212=""),"",#REF!+7*J212)</f>
        <v>#REF!</v>
      </c>
      <c r="F212" s="149" t="str">
        <f t="shared" ca="1" si="153"/>
        <v>DELIVERED</v>
      </c>
      <c r="G212" s="120" t="s">
        <v>94</v>
      </c>
      <c r="H212" s="113" t="e">
        <f t="shared" si="167"/>
        <v>#REF!</v>
      </c>
      <c r="I212" s="113" t="e">
        <f t="shared" si="171"/>
        <v>#REF!</v>
      </c>
      <c r="J212" s="122">
        <v>57.5</v>
      </c>
      <c r="K212" s="122" t="s">
        <v>18</v>
      </c>
      <c r="L212" s="232" t="s">
        <v>81</v>
      </c>
      <c r="M212" s="409" t="s">
        <v>451</v>
      </c>
      <c r="N212" s="399">
        <v>0</v>
      </c>
      <c r="O212" s="130">
        <v>3</v>
      </c>
      <c r="P212" s="278" t="s">
        <v>452</v>
      </c>
      <c r="Q212" s="218">
        <v>25100470</v>
      </c>
      <c r="R212" s="122" t="s">
        <v>84</v>
      </c>
      <c r="S212" s="130" t="s">
        <v>97</v>
      </c>
      <c r="T212" s="123" t="s">
        <v>138</v>
      </c>
      <c r="U212" s="102" t="s">
        <v>99</v>
      </c>
      <c r="V212" s="102" t="s">
        <v>453</v>
      </c>
      <c r="W212" s="147">
        <v>15</v>
      </c>
      <c r="X212" s="122">
        <v>10</v>
      </c>
      <c r="Y212" s="126">
        <f t="shared" si="166"/>
        <v>5</v>
      </c>
      <c r="Z212" s="122">
        <v>0</v>
      </c>
      <c r="AA212" s="185">
        <v>35124</v>
      </c>
      <c r="AB212" s="131"/>
      <c r="AC212" s="151" t="str">
        <f t="shared" si="160"/>
        <v>April-26</v>
      </c>
      <c r="AD212" s="119">
        <v>46139</v>
      </c>
      <c r="AE212" s="142" t="s">
        <v>498</v>
      </c>
      <c r="AF212" s="101">
        <f t="shared" si="168"/>
        <v>351240</v>
      </c>
      <c r="AG212" s="101">
        <f t="shared" si="169"/>
        <v>0</v>
      </c>
      <c r="AH212" s="101">
        <f t="shared" si="170"/>
        <v>351240</v>
      </c>
      <c r="AI212" s="101">
        <f t="shared" si="163"/>
        <v>0</v>
      </c>
      <c r="AJ212" s="185">
        <f t="shared" si="164"/>
        <v>0</v>
      </c>
      <c r="AK212" s="185">
        <f t="shared" si="159"/>
        <v>0</v>
      </c>
      <c r="AL212" s="174" t="s">
        <v>0</v>
      </c>
      <c r="AM212" s="233" t="s">
        <v>102</v>
      </c>
      <c r="AN212" s="185">
        <f t="shared" si="165"/>
        <v>351240</v>
      </c>
      <c r="AO212" s="134" t="s">
        <v>116</v>
      </c>
      <c r="AP212" s="113" t="s">
        <v>104</v>
      </c>
      <c r="AQ212" s="113" t="s">
        <v>122</v>
      </c>
      <c r="AR212" s="113" t="s">
        <v>122</v>
      </c>
      <c r="AS212" s="113"/>
      <c r="AT212" s="113" t="s">
        <v>122</v>
      </c>
      <c r="AU212" s="113" t="s">
        <v>122</v>
      </c>
      <c r="AV212" s="113" t="s">
        <v>122</v>
      </c>
    </row>
    <row r="213" spans="1:48" ht="12.75" x14ac:dyDescent="0.2">
      <c r="A213" s="102">
        <v>4000569193</v>
      </c>
      <c r="B213" s="133">
        <v>45924</v>
      </c>
      <c r="C213" s="100" t="s">
        <v>79</v>
      </c>
      <c r="D213" s="552">
        <v>46326</v>
      </c>
      <c r="E213" s="552" t="e">
        <f>IF(OR(#REF!="",J213=""),"",#REF!+7*J213)</f>
        <v>#REF!</v>
      </c>
      <c r="F213" s="149" t="str">
        <f t="shared" ca="1" si="153"/>
        <v>DELIVERED</v>
      </c>
      <c r="G213" s="120" t="s">
        <v>94</v>
      </c>
      <c r="H213" s="113" t="e">
        <f t="shared" si="167"/>
        <v>#REF!</v>
      </c>
      <c r="I213" s="113" t="e">
        <f t="shared" si="171"/>
        <v>#REF!</v>
      </c>
      <c r="J213" s="122">
        <v>57.5</v>
      </c>
      <c r="K213" s="122" t="s">
        <v>18</v>
      </c>
      <c r="L213" s="232" t="s">
        <v>81</v>
      </c>
      <c r="M213" s="409" t="s">
        <v>451</v>
      </c>
      <c r="N213" s="399">
        <v>0</v>
      </c>
      <c r="O213" s="216">
        <v>3</v>
      </c>
      <c r="P213" s="9" t="s">
        <v>452</v>
      </c>
      <c r="Q213" s="24">
        <v>25100470</v>
      </c>
      <c r="R213" s="242" t="s">
        <v>84</v>
      </c>
      <c r="S213" s="130" t="s">
        <v>97</v>
      </c>
      <c r="T213" s="123" t="s">
        <v>138</v>
      </c>
      <c r="U213" s="102" t="s">
        <v>99</v>
      </c>
      <c r="V213" s="102" t="s">
        <v>453</v>
      </c>
      <c r="W213" s="147">
        <v>5</v>
      </c>
      <c r="X213" s="122">
        <v>2</v>
      </c>
      <c r="Y213" s="126">
        <f t="shared" si="166"/>
        <v>3</v>
      </c>
      <c r="Z213" s="122">
        <v>0</v>
      </c>
      <c r="AA213" s="185">
        <v>35124</v>
      </c>
      <c r="AB213" s="131"/>
      <c r="AC213" s="151" t="str">
        <f t="shared" si="160"/>
        <v>May-26</v>
      </c>
      <c r="AD213" s="119">
        <v>46164</v>
      </c>
      <c r="AE213" s="142" t="s">
        <v>499</v>
      </c>
      <c r="AF213" s="58">
        <f t="shared" si="168"/>
        <v>70248</v>
      </c>
      <c r="AG213" s="58">
        <f t="shared" si="169"/>
        <v>0</v>
      </c>
      <c r="AH213" s="58">
        <f t="shared" si="170"/>
        <v>70248</v>
      </c>
      <c r="AI213" s="58">
        <f t="shared" si="163"/>
        <v>0</v>
      </c>
      <c r="AJ213" s="642">
        <f t="shared" si="164"/>
        <v>0</v>
      </c>
      <c r="AK213" s="642">
        <f t="shared" si="159"/>
        <v>0</v>
      </c>
      <c r="AL213" s="344" t="s">
        <v>0</v>
      </c>
      <c r="AM213" s="233" t="s">
        <v>102</v>
      </c>
      <c r="AN213" s="185">
        <f t="shared" si="165"/>
        <v>70248</v>
      </c>
      <c r="AO213" s="134" t="s">
        <v>116</v>
      </c>
      <c r="AP213" s="113" t="s">
        <v>104</v>
      </c>
      <c r="AQ213" s="113" t="s">
        <v>122</v>
      </c>
      <c r="AR213" s="113" t="s">
        <v>122</v>
      </c>
      <c r="AS213" s="113"/>
      <c r="AT213" s="113" t="s">
        <v>122</v>
      </c>
      <c r="AU213" s="113" t="s">
        <v>122</v>
      </c>
      <c r="AV213" s="113" t="s">
        <v>122</v>
      </c>
    </row>
    <row r="214" spans="1:48" ht="12.75" x14ac:dyDescent="0.2">
      <c r="A214" s="102">
        <v>4000569193</v>
      </c>
      <c r="B214" s="133">
        <v>45924</v>
      </c>
      <c r="C214" s="100" t="s">
        <v>79</v>
      </c>
      <c r="D214" s="552">
        <v>46326</v>
      </c>
      <c r="E214" s="552" t="e">
        <f>IF(OR(#REF!="",J214=""),"",#REF!+7*J214)</f>
        <v>#REF!</v>
      </c>
      <c r="F214" s="149" t="e">
        <f t="shared" ca="1" si="153"/>
        <v>#REF!</v>
      </c>
      <c r="G214" s="120" t="s">
        <v>94</v>
      </c>
      <c r="H214" s="113" t="e">
        <f t="shared" si="167"/>
        <v>#REF!</v>
      </c>
      <c r="I214" s="113" t="e">
        <f t="shared" si="171"/>
        <v>#REF!</v>
      </c>
      <c r="J214" s="122">
        <v>57.5</v>
      </c>
      <c r="K214" s="122" t="s">
        <v>18</v>
      </c>
      <c r="L214" s="232" t="s">
        <v>81</v>
      </c>
      <c r="M214" s="409" t="s">
        <v>451</v>
      </c>
      <c r="N214" s="399">
        <v>0</v>
      </c>
      <c r="O214" s="130">
        <v>3</v>
      </c>
      <c r="P214" s="313" t="s">
        <v>452</v>
      </c>
      <c r="Q214" s="464">
        <v>25100470</v>
      </c>
      <c r="R214" s="122" t="s">
        <v>84</v>
      </c>
      <c r="S214" s="130" t="s">
        <v>97</v>
      </c>
      <c r="T214" s="123" t="s">
        <v>138</v>
      </c>
      <c r="U214" s="102" t="s">
        <v>99</v>
      </c>
      <c r="V214" s="102" t="s">
        <v>453</v>
      </c>
      <c r="W214" s="147">
        <v>3</v>
      </c>
      <c r="X214" s="122"/>
      <c r="Y214" s="126">
        <f t="shared" si="166"/>
        <v>3</v>
      </c>
      <c r="Z214" s="122">
        <v>3</v>
      </c>
      <c r="AA214" s="185">
        <v>35124</v>
      </c>
      <c r="AB214" s="131"/>
      <c r="AC214" s="151" t="str">
        <f t="shared" si="160"/>
        <v/>
      </c>
      <c r="AD214" s="120"/>
      <c r="AE214" s="132"/>
      <c r="AF214" s="101">
        <f t="shared" si="168"/>
        <v>0</v>
      </c>
      <c r="AG214" s="101">
        <f t="shared" si="169"/>
        <v>0</v>
      </c>
      <c r="AH214" s="101">
        <f t="shared" si="170"/>
        <v>0</v>
      </c>
      <c r="AI214" s="101">
        <f t="shared" si="163"/>
        <v>105372</v>
      </c>
      <c r="AJ214" s="185">
        <f t="shared" si="164"/>
        <v>0</v>
      </c>
      <c r="AK214" s="185">
        <f t="shared" si="159"/>
        <v>105372</v>
      </c>
      <c r="AL214" s="174" t="s">
        <v>3</v>
      </c>
      <c r="AM214" s="233" t="s">
        <v>500</v>
      </c>
      <c r="AN214" s="185">
        <f t="shared" si="165"/>
        <v>105372</v>
      </c>
      <c r="AO214" s="134" t="s">
        <v>116</v>
      </c>
      <c r="AP214" s="113" t="s">
        <v>104</v>
      </c>
      <c r="AQ214" s="113" t="s">
        <v>122</v>
      </c>
      <c r="AR214" s="113" t="s">
        <v>122</v>
      </c>
      <c r="AS214" s="113"/>
      <c r="AT214" s="113" t="s">
        <v>122</v>
      </c>
      <c r="AU214" s="113" t="s">
        <v>122</v>
      </c>
      <c r="AV214" s="113" t="s">
        <v>122</v>
      </c>
    </row>
    <row r="215" spans="1:48" x14ac:dyDescent="0.25">
      <c r="A215" s="180">
        <v>645000035</v>
      </c>
      <c r="B215" s="133">
        <v>45918</v>
      </c>
      <c r="C215" s="100" t="s">
        <v>305</v>
      </c>
      <c r="D215" s="552">
        <v>45953</v>
      </c>
      <c r="E215" s="552" t="e">
        <f>IF(OR(#REF!="",J215=""),"",#REF!+7*J215)</f>
        <v>#REF!</v>
      </c>
      <c r="F215" s="149" t="str">
        <f t="shared" ca="1" si="153"/>
        <v>DELIVERED</v>
      </c>
      <c r="G215" s="120" t="s">
        <v>80</v>
      </c>
      <c r="H215" s="113" t="e">
        <f t="shared" si="167"/>
        <v>#REF!</v>
      </c>
      <c r="I215" s="113" t="e">
        <f t="shared" si="171"/>
        <v>#REF!</v>
      </c>
      <c r="J215" s="122">
        <v>5</v>
      </c>
      <c r="K215" s="122" t="s">
        <v>18</v>
      </c>
      <c r="L215" s="232" t="s">
        <v>81</v>
      </c>
      <c r="M215" s="409" t="s">
        <v>501</v>
      </c>
      <c r="N215" s="399">
        <v>0</v>
      </c>
      <c r="O215" s="216">
        <v>3</v>
      </c>
      <c r="P215" s="24" t="s">
        <v>502</v>
      </c>
      <c r="Q215" s="24">
        <v>25200949</v>
      </c>
      <c r="R215" s="242" t="s">
        <v>307</v>
      </c>
      <c r="S215" s="130" t="s">
        <v>503</v>
      </c>
      <c r="T215" s="123" t="s">
        <v>504</v>
      </c>
      <c r="U215" s="123" t="s">
        <v>212</v>
      </c>
      <c r="V215" s="160" t="s">
        <v>505</v>
      </c>
      <c r="W215" s="147">
        <v>25</v>
      </c>
      <c r="X215" s="122">
        <v>25</v>
      </c>
      <c r="Y215" s="126">
        <f t="shared" si="166"/>
        <v>0</v>
      </c>
      <c r="Z215" s="122">
        <v>0</v>
      </c>
      <c r="AA215" s="185"/>
      <c r="AB215" s="131">
        <v>117.58</v>
      </c>
      <c r="AC215" s="151" t="str">
        <f t="shared" si="160"/>
        <v>May-26</v>
      </c>
      <c r="AD215" s="119">
        <v>46157</v>
      </c>
      <c r="AE215" s="142" t="s">
        <v>506</v>
      </c>
      <c r="AF215" s="101">
        <f t="shared" si="168"/>
        <v>0</v>
      </c>
      <c r="AG215" s="101">
        <f t="shared" si="169"/>
        <v>252797</v>
      </c>
      <c r="AH215" s="101">
        <f t="shared" si="170"/>
        <v>252797</v>
      </c>
      <c r="AI215" s="101">
        <f t="shared" si="163"/>
        <v>0</v>
      </c>
      <c r="AJ215" s="185">
        <f t="shared" si="164"/>
        <v>0</v>
      </c>
      <c r="AK215" s="185">
        <f t="shared" si="159"/>
        <v>0</v>
      </c>
      <c r="AL215" s="174" t="s">
        <v>0</v>
      </c>
      <c r="AM215" s="143" t="s">
        <v>102</v>
      </c>
      <c r="AN215" s="185">
        <f t="shared" si="165"/>
        <v>252797</v>
      </c>
      <c r="AO215" s="134" t="s">
        <v>116</v>
      </c>
      <c r="AP215" s="113" t="s">
        <v>104</v>
      </c>
      <c r="AQ215" s="113" t="s">
        <v>122</v>
      </c>
      <c r="AR215" s="113" t="s">
        <v>122</v>
      </c>
      <c r="AS215" s="113"/>
      <c r="AT215" s="113" t="s">
        <v>122</v>
      </c>
      <c r="AU215" s="113" t="s">
        <v>122</v>
      </c>
      <c r="AV215" s="113" t="s">
        <v>122</v>
      </c>
    </row>
    <row r="216" spans="1:48" x14ac:dyDescent="0.25">
      <c r="A216" s="180">
        <v>645000035</v>
      </c>
      <c r="B216" s="133">
        <v>45918</v>
      </c>
      <c r="C216" s="100" t="s">
        <v>305</v>
      </c>
      <c r="D216" s="552">
        <v>45953</v>
      </c>
      <c r="E216" s="552" t="e">
        <f>IF(OR(#REF!="",J216=""),"",#REF!+7*J216)</f>
        <v>#REF!</v>
      </c>
      <c r="F216" s="149" t="str">
        <f t="shared" ca="1" si="153"/>
        <v>DELIVERED</v>
      </c>
      <c r="G216" s="120" t="s">
        <v>80</v>
      </c>
      <c r="H216" s="113" t="e">
        <f t="shared" si="167"/>
        <v>#REF!</v>
      </c>
      <c r="I216" s="113" t="e">
        <f t="shared" si="171"/>
        <v>#REF!</v>
      </c>
      <c r="J216" s="122">
        <v>5</v>
      </c>
      <c r="K216" s="122" t="s">
        <v>18</v>
      </c>
      <c r="L216" s="232" t="s">
        <v>81</v>
      </c>
      <c r="M216" s="343" t="s">
        <v>501</v>
      </c>
      <c r="N216" s="399">
        <v>0</v>
      </c>
      <c r="O216" s="216">
        <v>3</v>
      </c>
      <c r="P216" s="24" t="s">
        <v>502</v>
      </c>
      <c r="Q216" s="24">
        <v>25200949</v>
      </c>
      <c r="R216" s="242" t="s">
        <v>307</v>
      </c>
      <c r="S216" s="130" t="s">
        <v>503</v>
      </c>
      <c r="T216" s="123" t="s">
        <v>504</v>
      </c>
      <c r="U216" s="123" t="s">
        <v>212</v>
      </c>
      <c r="V216" s="160" t="s">
        <v>505</v>
      </c>
      <c r="W216" s="147">
        <v>5</v>
      </c>
      <c r="X216" s="122">
        <v>5</v>
      </c>
      <c r="Y216" s="126">
        <f t="shared" si="166"/>
        <v>0</v>
      </c>
      <c r="Z216" s="122">
        <v>0</v>
      </c>
      <c r="AA216" s="185"/>
      <c r="AB216" s="131">
        <v>117.58</v>
      </c>
      <c r="AC216" s="151" t="str">
        <f t="shared" si="160"/>
        <v>May-26</v>
      </c>
      <c r="AD216" s="119">
        <v>46157</v>
      </c>
      <c r="AE216" s="142" t="s">
        <v>507</v>
      </c>
      <c r="AF216" s="101">
        <f t="shared" si="168"/>
        <v>0</v>
      </c>
      <c r="AG216" s="101">
        <f t="shared" si="169"/>
        <v>50559.4</v>
      </c>
      <c r="AH216" s="101">
        <f t="shared" si="170"/>
        <v>50559.4</v>
      </c>
      <c r="AI216" s="101">
        <f t="shared" si="163"/>
        <v>0</v>
      </c>
      <c r="AJ216" s="185">
        <f t="shared" si="164"/>
        <v>0</v>
      </c>
      <c r="AK216" s="185">
        <f t="shared" si="159"/>
        <v>0</v>
      </c>
      <c r="AL216" s="174" t="s">
        <v>0</v>
      </c>
      <c r="AM216" s="143" t="s">
        <v>102</v>
      </c>
      <c r="AN216" s="185">
        <f t="shared" si="165"/>
        <v>50559.4</v>
      </c>
      <c r="AO216" s="134" t="s">
        <v>116</v>
      </c>
      <c r="AP216" s="113" t="s">
        <v>104</v>
      </c>
      <c r="AQ216" s="113" t="s">
        <v>122</v>
      </c>
      <c r="AR216" s="113" t="s">
        <v>122</v>
      </c>
      <c r="AS216" s="113"/>
      <c r="AT216" s="113" t="s">
        <v>122</v>
      </c>
      <c r="AU216" s="113" t="s">
        <v>122</v>
      </c>
      <c r="AV216" s="113" t="s">
        <v>122</v>
      </c>
    </row>
    <row r="217" spans="1:48" ht="12.75" x14ac:dyDescent="0.2">
      <c r="A217" s="102">
        <v>4300034813</v>
      </c>
      <c r="B217" s="133">
        <v>45828</v>
      </c>
      <c r="C217" s="100" t="s">
        <v>79</v>
      </c>
      <c r="D217" s="552">
        <v>46038</v>
      </c>
      <c r="E217" s="552" t="e">
        <f>IF(OR(#REF!="",J217=""),"",#REF!+7*J217)</f>
        <v>#REF!</v>
      </c>
      <c r="F217" s="149" t="e">
        <f t="shared" ca="1" si="153"/>
        <v>#REF!</v>
      </c>
      <c r="G217" s="120" t="s">
        <v>94</v>
      </c>
      <c r="H217" s="113" t="e">
        <f t="shared" si="167"/>
        <v>#REF!</v>
      </c>
      <c r="I217" s="113" t="e">
        <f t="shared" si="171"/>
        <v>#REF!</v>
      </c>
      <c r="J217" s="122">
        <v>30</v>
      </c>
      <c r="K217" s="122" t="s">
        <v>18</v>
      </c>
      <c r="L217" s="232" t="s">
        <v>81</v>
      </c>
      <c r="M217" s="343" t="s">
        <v>508</v>
      </c>
      <c r="N217" s="399">
        <v>0</v>
      </c>
      <c r="O217" s="130">
        <v>3</v>
      </c>
      <c r="P217" s="219" t="s">
        <v>509</v>
      </c>
      <c r="Q217" s="219">
        <v>25100259</v>
      </c>
      <c r="R217" s="122" t="s">
        <v>84</v>
      </c>
      <c r="S217" s="130" t="s">
        <v>97</v>
      </c>
      <c r="T217" s="123" t="s">
        <v>179</v>
      </c>
      <c r="U217" s="102" t="s">
        <v>99</v>
      </c>
      <c r="V217" s="102" t="s">
        <v>450</v>
      </c>
      <c r="W217" s="147">
        <v>1</v>
      </c>
      <c r="X217" s="122"/>
      <c r="Y217" s="126">
        <f t="shared" si="166"/>
        <v>1</v>
      </c>
      <c r="Z217" s="122">
        <v>1</v>
      </c>
      <c r="AA217" s="185">
        <v>232492</v>
      </c>
      <c r="AB217" s="131"/>
      <c r="AC217" s="151" t="str">
        <f t="shared" si="160"/>
        <v/>
      </c>
      <c r="AD217" s="120"/>
      <c r="AE217" s="260"/>
      <c r="AF217" s="101">
        <f t="shared" si="168"/>
        <v>0</v>
      </c>
      <c r="AG217" s="101">
        <f t="shared" si="169"/>
        <v>0</v>
      </c>
      <c r="AH217" s="101">
        <f t="shared" si="170"/>
        <v>0</v>
      </c>
      <c r="AI217" s="101">
        <f t="shared" si="163"/>
        <v>232492</v>
      </c>
      <c r="AJ217" s="185">
        <f t="shared" si="164"/>
        <v>0</v>
      </c>
      <c r="AK217" s="185">
        <f t="shared" si="159"/>
        <v>232492</v>
      </c>
      <c r="AL217" s="174" t="s">
        <v>2</v>
      </c>
      <c r="AM217" s="233" t="s">
        <v>510</v>
      </c>
      <c r="AN217" s="185">
        <f t="shared" si="165"/>
        <v>232492</v>
      </c>
      <c r="AO217" s="134" t="s">
        <v>116</v>
      </c>
      <c r="AP217" s="113" t="s">
        <v>104</v>
      </c>
      <c r="AQ217" s="113" t="s">
        <v>122</v>
      </c>
      <c r="AR217" s="113" t="s">
        <v>122</v>
      </c>
      <c r="AS217" s="113"/>
      <c r="AT217" s="113" t="s">
        <v>122</v>
      </c>
      <c r="AU217" s="113" t="s">
        <v>104</v>
      </c>
      <c r="AV217" s="113" t="s">
        <v>122</v>
      </c>
    </row>
    <row r="218" spans="1:48" ht="15" x14ac:dyDescent="0.25">
      <c r="A218" s="102" t="s">
        <v>246</v>
      </c>
      <c r="B218" s="133">
        <v>45890</v>
      </c>
      <c r="C218" s="100" t="s">
        <v>79</v>
      </c>
      <c r="D218" s="552">
        <v>46235</v>
      </c>
      <c r="E218" s="552" t="e">
        <f>IF(OR(#REF!="",J218=""),"",#REF!+7*J218)</f>
        <v>#REF!</v>
      </c>
      <c r="F218" s="149" t="str">
        <f t="shared" ca="1" si="153"/>
        <v>DELIVERED</v>
      </c>
      <c r="G218" s="120" t="s">
        <v>94</v>
      </c>
      <c r="H218" s="113" t="e">
        <f t="shared" si="167"/>
        <v>#REF!</v>
      </c>
      <c r="I218" s="113" t="e">
        <f t="shared" si="171"/>
        <v>#REF!</v>
      </c>
      <c r="J218" s="122">
        <v>48</v>
      </c>
      <c r="K218" s="122" t="s">
        <v>18</v>
      </c>
      <c r="L218" s="232" t="s">
        <v>81</v>
      </c>
      <c r="M218" s="85" t="s">
        <v>511</v>
      </c>
      <c r="N218" s="399">
        <v>0</v>
      </c>
      <c r="O218" s="130">
        <v>3</v>
      </c>
      <c r="P218" s="18" t="s">
        <v>512</v>
      </c>
      <c r="Q218" s="122">
        <v>25200552</v>
      </c>
      <c r="R218" s="122" t="s">
        <v>84</v>
      </c>
      <c r="S218" s="130" t="s">
        <v>249</v>
      </c>
      <c r="T218" s="123" t="s">
        <v>250</v>
      </c>
      <c r="U218" s="100" t="s">
        <v>87</v>
      </c>
      <c r="V218" s="102" t="s">
        <v>513</v>
      </c>
      <c r="W218" s="147">
        <v>2</v>
      </c>
      <c r="X218" s="122">
        <v>2</v>
      </c>
      <c r="Y218" s="126">
        <f t="shared" si="166"/>
        <v>0</v>
      </c>
      <c r="Z218" s="122">
        <v>0</v>
      </c>
      <c r="AA218" s="185">
        <v>23573.5</v>
      </c>
      <c r="AB218" s="131"/>
      <c r="AC218" s="151" t="str">
        <f t="shared" si="160"/>
        <v>May-26</v>
      </c>
      <c r="AD218" s="225">
        <v>46161</v>
      </c>
      <c r="AE218" s="296" t="s">
        <v>252</v>
      </c>
      <c r="AF218" s="114">
        <f t="shared" si="168"/>
        <v>47147</v>
      </c>
      <c r="AG218" s="101">
        <f t="shared" si="169"/>
        <v>0</v>
      </c>
      <c r="AH218" s="101">
        <f t="shared" si="170"/>
        <v>47147</v>
      </c>
      <c r="AI218" s="101">
        <f t="shared" si="163"/>
        <v>0</v>
      </c>
      <c r="AJ218" s="185">
        <f t="shared" si="164"/>
        <v>0</v>
      </c>
      <c r="AK218" s="185">
        <f t="shared" si="159"/>
        <v>0</v>
      </c>
      <c r="AL218" s="174" t="s">
        <v>0</v>
      </c>
      <c r="AM218" s="538" t="s">
        <v>102</v>
      </c>
      <c r="AN218" s="185">
        <f t="shared" si="165"/>
        <v>47147</v>
      </c>
      <c r="AO218" s="134" t="s">
        <v>116</v>
      </c>
      <c r="AP218" s="113" t="s">
        <v>104</v>
      </c>
      <c r="AQ218" s="113" t="s">
        <v>122</v>
      </c>
      <c r="AR218" s="113" t="s">
        <v>122</v>
      </c>
      <c r="AS218" s="113" t="s">
        <v>104</v>
      </c>
      <c r="AT218" s="113" t="s">
        <v>122</v>
      </c>
      <c r="AU218" s="113" t="s">
        <v>104</v>
      </c>
      <c r="AV218" s="113" t="s">
        <v>122</v>
      </c>
    </row>
    <row r="219" spans="1:48" ht="12.75" x14ac:dyDescent="0.2">
      <c r="A219" s="102">
        <v>4000541241</v>
      </c>
      <c r="B219" s="133">
        <v>45826</v>
      </c>
      <c r="C219" s="100" t="s">
        <v>79</v>
      </c>
      <c r="D219" s="552">
        <v>46063</v>
      </c>
      <c r="E219" s="552" t="e">
        <f>IF(OR(#REF!="",J219=""),"",#REF!+7*J219)</f>
        <v>#REF!</v>
      </c>
      <c r="F219" s="149" t="str">
        <f t="shared" ca="1" si="153"/>
        <v>DELIVERED</v>
      </c>
      <c r="G219" s="120" t="s">
        <v>94</v>
      </c>
      <c r="H219" s="113" t="e">
        <f t="shared" si="167"/>
        <v>#REF!</v>
      </c>
      <c r="I219" s="113" t="e">
        <f t="shared" si="171"/>
        <v>#REF!</v>
      </c>
      <c r="J219" s="122">
        <v>34</v>
      </c>
      <c r="K219" s="122" t="s">
        <v>18</v>
      </c>
      <c r="L219" s="232" t="s">
        <v>81</v>
      </c>
      <c r="M219" s="13" t="s">
        <v>514</v>
      </c>
      <c r="N219" s="399">
        <v>0</v>
      </c>
      <c r="O219" s="130">
        <v>3</v>
      </c>
      <c r="P219" s="122" t="s">
        <v>515</v>
      </c>
      <c r="Q219" s="122">
        <v>25200294</v>
      </c>
      <c r="R219" s="122" t="s">
        <v>84</v>
      </c>
      <c r="S219" s="130" t="s">
        <v>97</v>
      </c>
      <c r="T219" s="123" t="s">
        <v>119</v>
      </c>
      <c r="U219" s="102" t="s">
        <v>99</v>
      </c>
      <c r="V219" s="102" t="s">
        <v>516</v>
      </c>
      <c r="W219" s="147">
        <v>2</v>
      </c>
      <c r="X219" s="122">
        <v>2</v>
      </c>
      <c r="Y219" s="126">
        <f t="shared" si="166"/>
        <v>0</v>
      </c>
      <c r="Z219" s="122">
        <v>0</v>
      </c>
      <c r="AA219" s="185">
        <v>87704</v>
      </c>
      <c r="AB219" s="131"/>
      <c r="AC219" s="151" t="str">
        <f t="shared" si="160"/>
        <v>May-26</v>
      </c>
      <c r="AD219" s="119">
        <v>46157</v>
      </c>
      <c r="AE219" s="539" t="s">
        <v>517</v>
      </c>
      <c r="AF219" s="101">
        <f t="shared" si="168"/>
        <v>175408</v>
      </c>
      <c r="AG219" s="101">
        <f t="shared" si="169"/>
        <v>0</v>
      </c>
      <c r="AH219" s="101">
        <f t="shared" si="170"/>
        <v>175408</v>
      </c>
      <c r="AI219" s="101">
        <f t="shared" si="163"/>
        <v>0</v>
      </c>
      <c r="AJ219" s="185">
        <f t="shared" si="164"/>
        <v>0</v>
      </c>
      <c r="AK219" s="185">
        <f t="shared" si="159"/>
        <v>0</v>
      </c>
      <c r="AL219" s="174" t="s">
        <v>0</v>
      </c>
      <c r="AM219" s="143" t="s">
        <v>102</v>
      </c>
      <c r="AN219" s="185">
        <f t="shared" si="165"/>
        <v>175408</v>
      </c>
      <c r="AO219" s="134" t="s">
        <v>116</v>
      </c>
      <c r="AP219" s="113" t="s">
        <v>104</v>
      </c>
      <c r="AQ219" s="113" t="s">
        <v>122</v>
      </c>
      <c r="AR219" s="113" t="s">
        <v>122</v>
      </c>
      <c r="AS219" s="113" t="s">
        <v>122</v>
      </c>
      <c r="AT219" s="113" t="s">
        <v>122</v>
      </c>
      <c r="AU219" s="113" t="s">
        <v>122</v>
      </c>
      <c r="AV219" s="113" t="s">
        <v>122</v>
      </c>
    </row>
    <row r="220" spans="1:48" ht="12.75" x14ac:dyDescent="0.2">
      <c r="A220" s="102">
        <v>4000495354</v>
      </c>
      <c r="B220" s="133">
        <v>45621</v>
      </c>
      <c r="C220" s="100" t="s">
        <v>79</v>
      </c>
      <c r="D220" s="552">
        <v>46611</v>
      </c>
      <c r="E220" s="552" t="e">
        <f>IF(OR(#REF!="",J220=""),"",#REF!+7*J220)</f>
        <v>#REF!</v>
      </c>
      <c r="F220" s="149" t="e">
        <f t="shared" ca="1" si="153"/>
        <v>#REF!</v>
      </c>
      <c r="G220" s="120" t="s">
        <v>94</v>
      </c>
      <c r="H220" s="113" t="e">
        <f t="shared" si="167"/>
        <v>#REF!</v>
      </c>
      <c r="I220" s="113" t="e">
        <f t="shared" si="171"/>
        <v>#REF!</v>
      </c>
      <c r="J220" s="126">
        <v>133.44</v>
      </c>
      <c r="K220" s="126" t="s">
        <v>18</v>
      </c>
      <c r="L220" s="394" t="s">
        <v>81</v>
      </c>
      <c r="M220" s="13" t="s">
        <v>160</v>
      </c>
      <c r="N220" s="399">
        <v>0</v>
      </c>
      <c r="O220" s="130">
        <v>3</v>
      </c>
      <c r="P220" s="130" t="s">
        <v>161</v>
      </c>
      <c r="Q220" s="130">
        <v>25100069</v>
      </c>
      <c r="R220" s="130" t="s">
        <v>84</v>
      </c>
      <c r="S220" s="130" t="s">
        <v>97</v>
      </c>
      <c r="T220" s="123" t="s">
        <v>138</v>
      </c>
      <c r="U220" s="100" t="s">
        <v>99</v>
      </c>
      <c r="V220" s="100" t="s">
        <v>162</v>
      </c>
      <c r="W220" s="282">
        <v>25</v>
      </c>
      <c r="X220" s="126"/>
      <c r="Y220" s="126">
        <f t="shared" si="166"/>
        <v>25</v>
      </c>
      <c r="Z220" s="126">
        <v>25</v>
      </c>
      <c r="AA220" s="150">
        <v>31260</v>
      </c>
      <c r="AB220" s="127"/>
      <c r="AC220" s="151" t="str">
        <f t="shared" si="160"/>
        <v/>
      </c>
      <c r="AD220" s="152"/>
      <c r="AE220" s="151"/>
      <c r="AF220" s="101">
        <f t="shared" si="168"/>
        <v>0</v>
      </c>
      <c r="AG220" s="101">
        <f t="shared" si="169"/>
        <v>0</v>
      </c>
      <c r="AH220" s="101">
        <f t="shared" si="170"/>
        <v>0</v>
      </c>
      <c r="AI220" s="101">
        <f t="shared" si="163"/>
        <v>781500</v>
      </c>
      <c r="AJ220" s="101">
        <f t="shared" si="164"/>
        <v>0</v>
      </c>
      <c r="AK220" s="101">
        <f t="shared" si="159"/>
        <v>781500</v>
      </c>
      <c r="AL220" s="102" t="s">
        <v>9</v>
      </c>
      <c r="AM220" s="108"/>
      <c r="AN220" s="101">
        <f t="shared" si="165"/>
        <v>781500</v>
      </c>
      <c r="AO220" s="134"/>
      <c r="AP220" s="113"/>
      <c r="AQ220" s="113"/>
      <c r="AR220" s="113"/>
      <c r="AS220" s="113"/>
      <c r="AT220" s="113"/>
      <c r="AU220" s="113"/>
      <c r="AV220" s="113"/>
    </row>
    <row r="221" spans="1:48" ht="12.75" x14ac:dyDescent="0.2">
      <c r="A221" s="102">
        <v>4000586605</v>
      </c>
      <c r="B221" s="133">
        <v>46006</v>
      </c>
      <c r="C221" s="102" t="s">
        <v>79</v>
      </c>
      <c r="D221" s="552">
        <v>46230</v>
      </c>
      <c r="E221" s="552" t="e">
        <f>IF(OR(#REF!="",J221=""),"",#REF!+7*J221)</f>
        <v>#REF!</v>
      </c>
      <c r="F221" s="149" t="e">
        <f t="shared" ca="1" si="153"/>
        <v>#REF!</v>
      </c>
      <c r="G221" s="120" t="s">
        <v>94</v>
      </c>
      <c r="H221" s="113" t="e">
        <f t="shared" si="167"/>
        <v>#REF!</v>
      </c>
      <c r="I221" s="113" t="e">
        <f>TEXT(E220,"YYYY")</f>
        <v>#REF!</v>
      </c>
      <c r="J221" s="122">
        <v>32</v>
      </c>
      <c r="K221" s="122" t="s">
        <v>18</v>
      </c>
      <c r="L221" s="232" t="s">
        <v>81</v>
      </c>
      <c r="M221" s="85" t="s">
        <v>518</v>
      </c>
      <c r="N221" s="399">
        <v>0</v>
      </c>
      <c r="O221" s="130">
        <v>3</v>
      </c>
      <c r="P221" s="122"/>
      <c r="Q221" s="122"/>
      <c r="R221" s="122" t="s">
        <v>84</v>
      </c>
      <c r="S221" s="130" t="s">
        <v>97</v>
      </c>
      <c r="T221" s="113" t="s">
        <v>119</v>
      </c>
      <c r="U221" s="102" t="s">
        <v>99</v>
      </c>
      <c r="V221" s="161" t="s">
        <v>519</v>
      </c>
      <c r="W221" s="147">
        <v>5</v>
      </c>
      <c r="X221" s="113"/>
      <c r="Y221" s="126">
        <f t="shared" si="166"/>
        <v>5</v>
      </c>
      <c r="Z221" s="122">
        <v>5</v>
      </c>
      <c r="AA221" s="101">
        <v>132181</v>
      </c>
      <c r="AB221" s="131"/>
      <c r="AC221" s="151" t="str">
        <f t="shared" si="160"/>
        <v/>
      </c>
      <c r="AD221" s="120"/>
      <c r="AE221" s="131"/>
      <c r="AF221" s="101">
        <f t="shared" si="168"/>
        <v>0</v>
      </c>
      <c r="AG221" s="101">
        <f t="shared" si="169"/>
        <v>0</v>
      </c>
      <c r="AH221" s="101">
        <f t="shared" si="170"/>
        <v>0</v>
      </c>
      <c r="AI221" s="101">
        <f t="shared" si="163"/>
        <v>660905</v>
      </c>
      <c r="AJ221" s="101">
        <f t="shared" si="164"/>
        <v>0</v>
      </c>
      <c r="AK221" s="101">
        <f t="shared" si="159"/>
        <v>660905</v>
      </c>
      <c r="AL221" s="102" t="s">
        <v>9</v>
      </c>
      <c r="AM221" s="144"/>
      <c r="AN221" s="101">
        <f t="shared" si="165"/>
        <v>660905</v>
      </c>
      <c r="AO221" s="134"/>
      <c r="AP221" s="113"/>
      <c r="AQ221" s="113"/>
      <c r="AR221" s="113"/>
      <c r="AS221" s="113"/>
      <c r="AT221" s="113"/>
      <c r="AU221" s="113"/>
      <c r="AV221" s="113"/>
    </row>
    <row r="222" spans="1:48" ht="12.75" x14ac:dyDescent="0.2">
      <c r="A222" s="102">
        <v>4000584288</v>
      </c>
      <c r="B222" s="158">
        <v>46014</v>
      </c>
      <c r="C222" s="100" t="s">
        <v>79</v>
      </c>
      <c r="D222" s="552">
        <v>46154</v>
      </c>
      <c r="E222" s="552" t="e">
        <f>IF(OR(#REF!="",J222=""),"",#REF!+7*J222)</f>
        <v>#REF!</v>
      </c>
      <c r="F222" s="149" t="e">
        <f t="shared" ca="1" si="153"/>
        <v>#REF!</v>
      </c>
      <c r="G222" s="120" t="s">
        <v>94</v>
      </c>
      <c r="H222" s="113" t="e">
        <f t="shared" si="167"/>
        <v>#REF!</v>
      </c>
      <c r="I222" s="113" t="e">
        <f t="shared" ref="I222:I251" si="172">TEXT(E222,"YYYY")</f>
        <v>#REF!</v>
      </c>
      <c r="J222" s="122">
        <v>20</v>
      </c>
      <c r="K222" s="122" t="s">
        <v>25</v>
      </c>
      <c r="L222" s="232" t="s">
        <v>142</v>
      </c>
      <c r="M222" s="23" t="s">
        <v>407</v>
      </c>
      <c r="N222" s="400">
        <v>0</v>
      </c>
      <c r="O222" s="130">
        <v>3</v>
      </c>
      <c r="P222" s="122"/>
      <c r="Q222" s="122"/>
      <c r="R222" s="122" t="s">
        <v>84</v>
      </c>
      <c r="S222" s="122" t="s">
        <v>97</v>
      </c>
      <c r="T222" s="115" t="s">
        <v>114</v>
      </c>
      <c r="U222" s="102" t="s">
        <v>99</v>
      </c>
      <c r="V222" s="160" t="s">
        <v>408</v>
      </c>
      <c r="W222" s="147">
        <v>5</v>
      </c>
      <c r="X222" s="113"/>
      <c r="Y222" s="126">
        <f t="shared" si="166"/>
        <v>5</v>
      </c>
      <c r="Z222" s="122">
        <v>5</v>
      </c>
      <c r="AA222" s="101">
        <v>121073</v>
      </c>
      <c r="AB222" s="131"/>
      <c r="AC222" s="151" t="str">
        <f t="shared" si="160"/>
        <v/>
      </c>
      <c r="AD222" s="120"/>
      <c r="AE222" s="131"/>
      <c r="AF222" s="101">
        <f t="shared" si="168"/>
        <v>0</v>
      </c>
      <c r="AG222" s="101">
        <f t="shared" si="169"/>
        <v>0</v>
      </c>
      <c r="AH222" s="101">
        <f t="shared" si="170"/>
        <v>0</v>
      </c>
      <c r="AI222" s="101">
        <f t="shared" si="163"/>
        <v>605365</v>
      </c>
      <c r="AJ222" s="101">
        <f t="shared" si="164"/>
        <v>0</v>
      </c>
      <c r="AK222" s="101">
        <f t="shared" si="159"/>
        <v>605365</v>
      </c>
      <c r="AL222" s="102" t="s">
        <v>9</v>
      </c>
      <c r="AM222" s="144"/>
      <c r="AN222" s="101">
        <f t="shared" si="165"/>
        <v>605365</v>
      </c>
      <c r="AO222" s="134"/>
      <c r="AP222" s="113"/>
      <c r="AQ222" s="113"/>
      <c r="AR222" s="113"/>
      <c r="AS222" s="113"/>
      <c r="AT222" s="113"/>
      <c r="AU222" s="113"/>
      <c r="AV222" s="113"/>
    </row>
    <row r="223" spans="1:48" ht="15" x14ac:dyDescent="0.25">
      <c r="A223" s="102">
        <v>4000495354</v>
      </c>
      <c r="B223" s="133">
        <v>45621</v>
      </c>
      <c r="C223" s="100" t="s">
        <v>79</v>
      </c>
      <c r="D223" s="552">
        <v>46611</v>
      </c>
      <c r="E223" s="552" t="e">
        <f>IF(OR(#REF!="",J223=""),"",#REF!+7*J223)</f>
        <v>#REF!</v>
      </c>
      <c r="F223" s="149" t="e">
        <f t="shared" ca="1" si="153"/>
        <v>#REF!</v>
      </c>
      <c r="G223" s="120" t="s">
        <v>94</v>
      </c>
      <c r="H223" s="113" t="e">
        <f t="shared" si="167"/>
        <v>#REF!</v>
      </c>
      <c r="I223" s="113" t="e">
        <f t="shared" si="172"/>
        <v>#REF!</v>
      </c>
      <c r="J223" s="126">
        <v>120.29</v>
      </c>
      <c r="K223" s="126" t="s">
        <v>18</v>
      </c>
      <c r="L223" s="394" t="s">
        <v>81</v>
      </c>
      <c r="M223" s="77" t="s">
        <v>160</v>
      </c>
      <c r="N223" s="399">
        <v>0</v>
      </c>
      <c r="O223" s="130">
        <v>3</v>
      </c>
      <c r="P223" s="130" t="s">
        <v>161</v>
      </c>
      <c r="Q223" s="130">
        <v>25100069</v>
      </c>
      <c r="R223" s="130" t="s">
        <v>84</v>
      </c>
      <c r="S223" s="130" t="s">
        <v>97</v>
      </c>
      <c r="T223" s="123" t="s">
        <v>138</v>
      </c>
      <c r="U223" s="100" t="s">
        <v>99</v>
      </c>
      <c r="V223" s="100" t="s">
        <v>162</v>
      </c>
      <c r="W223" s="282">
        <v>15</v>
      </c>
      <c r="X223" s="126"/>
      <c r="Y223" s="126">
        <f t="shared" si="166"/>
        <v>15</v>
      </c>
      <c r="Z223" s="126">
        <v>15</v>
      </c>
      <c r="AA223" s="150">
        <v>31260</v>
      </c>
      <c r="AB223" s="127"/>
      <c r="AC223" s="151" t="str">
        <f t="shared" si="160"/>
        <v/>
      </c>
      <c r="AD223" s="152"/>
      <c r="AE223" s="162"/>
      <c r="AF223" s="101">
        <f t="shared" si="168"/>
        <v>0</v>
      </c>
      <c r="AG223" s="101">
        <f t="shared" si="169"/>
        <v>0</v>
      </c>
      <c r="AH223" s="101">
        <f t="shared" si="170"/>
        <v>0</v>
      </c>
      <c r="AI223" s="101">
        <f t="shared" si="163"/>
        <v>468900</v>
      </c>
      <c r="AJ223" s="101">
        <f t="shared" si="164"/>
        <v>0</v>
      </c>
      <c r="AK223" s="101">
        <f t="shared" si="159"/>
        <v>468900</v>
      </c>
      <c r="AL223" s="102" t="s">
        <v>9</v>
      </c>
      <c r="AM223" s="108"/>
      <c r="AN223" s="101">
        <f t="shared" si="165"/>
        <v>468900</v>
      </c>
      <c r="AO223" s="134"/>
      <c r="AP223" s="113"/>
      <c r="AQ223" s="113"/>
      <c r="AR223" s="113"/>
      <c r="AS223" s="113"/>
      <c r="AT223" s="113"/>
      <c r="AU223" s="113"/>
      <c r="AV223" s="113"/>
    </row>
    <row r="224" spans="1:48" ht="12.75" x14ac:dyDescent="0.2">
      <c r="A224" s="102">
        <v>4000586024</v>
      </c>
      <c r="B224" s="158">
        <v>46024</v>
      </c>
      <c r="C224" s="100" t="s">
        <v>79</v>
      </c>
      <c r="D224" s="552">
        <v>46178</v>
      </c>
      <c r="E224" s="552" t="e">
        <f>IF(OR(#REF!="",J224=""),"",#REF!+7*J224)</f>
        <v>#REF!</v>
      </c>
      <c r="F224" s="149" t="e">
        <f t="shared" ca="1" si="153"/>
        <v>#REF!</v>
      </c>
      <c r="G224" s="120" t="s">
        <v>94</v>
      </c>
      <c r="H224" s="113" t="e">
        <f t="shared" si="167"/>
        <v>#REF!</v>
      </c>
      <c r="I224" s="113" t="e">
        <f t="shared" si="172"/>
        <v>#REF!</v>
      </c>
      <c r="J224" s="122">
        <v>22</v>
      </c>
      <c r="K224" s="122" t="s">
        <v>18</v>
      </c>
      <c r="L224" s="232" t="s">
        <v>81</v>
      </c>
      <c r="M224" s="85" t="s">
        <v>520</v>
      </c>
      <c r="N224" s="399">
        <v>0</v>
      </c>
      <c r="O224" s="130">
        <v>3</v>
      </c>
      <c r="P224" s="122"/>
      <c r="Q224" s="122"/>
      <c r="R224" s="122" t="s">
        <v>84</v>
      </c>
      <c r="S224" s="122" t="s">
        <v>97</v>
      </c>
      <c r="T224" s="113" t="s">
        <v>114</v>
      </c>
      <c r="U224" s="102" t="s">
        <v>99</v>
      </c>
      <c r="V224" s="102" t="s">
        <v>521</v>
      </c>
      <c r="W224" s="147">
        <v>66</v>
      </c>
      <c r="X224" s="122"/>
      <c r="Y224" s="126">
        <f t="shared" si="166"/>
        <v>66</v>
      </c>
      <c r="Z224" s="122">
        <v>66</v>
      </c>
      <c r="AA224" s="101">
        <v>7070</v>
      </c>
      <c r="AB224" s="131"/>
      <c r="AC224" s="151" t="str">
        <f t="shared" si="160"/>
        <v/>
      </c>
      <c r="AD224" s="120"/>
      <c r="AE224" s="131"/>
      <c r="AF224" s="101">
        <f t="shared" si="168"/>
        <v>0</v>
      </c>
      <c r="AG224" s="101">
        <f t="shared" si="169"/>
        <v>0</v>
      </c>
      <c r="AH224" s="101">
        <f t="shared" si="170"/>
        <v>0</v>
      </c>
      <c r="AI224" s="101">
        <f t="shared" si="163"/>
        <v>466620</v>
      </c>
      <c r="AJ224" s="101">
        <f t="shared" si="164"/>
        <v>0</v>
      </c>
      <c r="AK224" s="101">
        <f t="shared" si="159"/>
        <v>466620</v>
      </c>
      <c r="AL224" s="102" t="s">
        <v>9</v>
      </c>
      <c r="AM224" s="144"/>
      <c r="AN224" s="101">
        <f t="shared" si="165"/>
        <v>466620</v>
      </c>
      <c r="AO224" s="134"/>
      <c r="AP224" s="113"/>
      <c r="AQ224" s="113"/>
      <c r="AR224" s="113"/>
      <c r="AS224" s="113"/>
      <c r="AT224" s="113"/>
      <c r="AU224" s="113"/>
      <c r="AV224" s="113"/>
    </row>
    <row r="225" spans="1:50" ht="12.75" x14ac:dyDescent="0.2">
      <c r="A225" s="102">
        <v>4000495354</v>
      </c>
      <c r="B225" s="133">
        <v>45621</v>
      </c>
      <c r="C225" s="100" t="s">
        <v>79</v>
      </c>
      <c r="D225" s="552">
        <v>46611</v>
      </c>
      <c r="E225" s="552" t="e">
        <f>IF(OR(#REF!="",J225=""),"",#REF!+7*J225)</f>
        <v>#REF!</v>
      </c>
      <c r="F225" s="149" t="e">
        <f t="shared" ca="1" si="153"/>
        <v>#REF!</v>
      </c>
      <c r="G225" s="120" t="s">
        <v>94</v>
      </c>
      <c r="H225" s="113" t="e">
        <f t="shared" si="167"/>
        <v>#REF!</v>
      </c>
      <c r="I225" s="113" t="e">
        <f t="shared" si="172"/>
        <v>#REF!</v>
      </c>
      <c r="J225" s="126">
        <v>142.15</v>
      </c>
      <c r="K225" s="126" t="s">
        <v>18</v>
      </c>
      <c r="L225" s="394" t="s">
        <v>81</v>
      </c>
      <c r="M225" s="23" t="s">
        <v>160</v>
      </c>
      <c r="N225" s="399">
        <v>0</v>
      </c>
      <c r="O225" s="130">
        <v>3</v>
      </c>
      <c r="P225" s="130" t="s">
        <v>161</v>
      </c>
      <c r="Q225" s="130">
        <v>25100069</v>
      </c>
      <c r="R225" s="130" t="s">
        <v>84</v>
      </c>
      <c r="S225" s="130" t="s">
        <v>97</v>
      </c>
      <c r="T225" s="123" t="s">
        <v>138</v>
      </c>
      <c r="U225" s="100" t="s">
        <v>99</v>
      </c>
      <c r="V225" s="100" t="s">
        <v>162</v>
      </c>
      <c r="W225" s="282">
        <v>14</v>
      </c>
      <c r="X225" s="126"/>
      <c r="Y225" s="126">
        <f t="shared" si="166"/>
        <v>14</v>
      </c>
      <c r="Z225" s="126">
        <v>14</v>
      </c>
      <c r="AA225" s="150">
        <v>31260</v>
      </c>
      <c r="AB225" s="127"/>
      <c r="AC225" s="151" t="str">
        <f t="shared" si="160"/>
        <v/>
      </c>
      <c r="AD225" s="152"/>
      <c r="AE225" s="151"/>
      <c r="AF225" s="101">
        <f t="shared" si="168"/>
        <v>0</v>
      </c>
      <c r="AG225" s="101">
        <f t="shared" si="169"/>
        <v>0</v>
      </c>
      <c r="AH225" s="101">
        <f t="shared" si="170"/>
        <v>0</v>
      </c>
      <c r="AI225" s="101">
        <f t="shared" si="163"/>
        <v>437640</v>
      </c>
      <c r="AJ225" s="101">
        <f t="shared" si="164"/>
        <v>0</v>
      </c>
      <c r="AK225" s="101">
        <f t="shared" si="159"/>
        <v>437640</v>
      </c>
      <c r="AL225" s="102" t="s">
        <v>9</v>
      </c>
      <c r="AM225" s="108"/>
      <c r="AN225" s="101">
        <f t="shared" ref="AN225:AN257" si="173">SUM(AH225,AK225)</f>
        <v>437640</v>
      </c>
      <c r="AO225" s="134"/>
      <c r="AP225" s="113"/>
      <c r="AQ225" s="113"/>
      <c r="AR225" s="113"/>
      <c r="AS225" s="113"/>
      <c r="AT225" s="113"/>
      <c r="AU225" s="113"/>
      <c r="AV225" s="113"/>
    </row>
    <row r="226" spans="1:50" ht="12.75" x14ac:dyDescent="0.2">
      <c r="A226" s="102">
        <v>4000532016</v>
      </c>
      <c r="B226" s="133">
        <v>45783</v>
      </c>
      <c r="C226" s="100" t="s">
        <v>79</v>
      </c>
      <c r="D226" s="552">
        <v>45978</v>
      </c>
      <c r="E226" s="552" t="e">
        <f>IF(OR(#REF!="",J226=""),"",#REF!+7*J226)</f>
        <v>#REF!</v>
      </c>
      <c r="F226" s="149" t="str">
        <f t="shared" ca="1" si="153"/>
        <v>DELIVERED</v>
      </c>
      <c r="G226" s="120" t="s">
        <v>94</v>
      </c>
      <c r="H226" s="113" t="e">
        <f t="shared" si="167"/>
        <v>#REF!</v>
      </c>
      <c r="I226" s="113" t="e">
        <f t="shared" si="172"/>
        <v>#REF!</v>
      </c>
      <c r="J226" s="126">
        <v>28</v>
      </c>
      <c r="K226" s="126" t="s">
        <v>18</v>
      </c>
      <c r="L226" s="394" t="s">
        <v>81</v>
      </c>
      <c r="M226" s="85" t="s">
        <v>522</v>
      </c>
      <c r="N226" s="399">
        <v>0</v>
      </c>
      <c r="O226" s="130">
        <v>3</v>
      </c>
      <c r="P226" s="130" t="s">
        <v>523</v>
      </c>
      <c r="Q226" s="130">
        <v>25100154</v>
      </c>
      <c r="R226" s="130" t="s">
        <v>84</v>
      </c>
      <c r="S226" s="130" t="s">
        <v>97</v>
      </c>
      <c r="T226" s="123" t="s">
        <v>179</v>
      </c>
      <c r="U226" s="100" t="s">
        <v>99</v>
      </c>
      <c r="V226" s="123" t="s">
        <v>524</v>
      </c>
      <c r="W226" s="283">
        <v>2</v>
      </c>
      <c r="X226" s="126">
        <v>1</v>
      </c>
      <c r="Y226" s="126">
        <f t="shared" si="166"/>
        <v>1</v>
      </c>
      <c r="Z226" s="126">
        <v>0</v>
      </c>
      <c r="AA226" s="169">
        <v>156110</v>
      </c>
      <c r="AB226" s="153"/>
      <c r="AC226" s="151" t="str">
        <f t="shared" si="160"/>
        <v>May-26</v>
      </c>
      <c r="AD226" s="152">
        <v>46156</v>
      </c>
      <c r="AE226" s="169" t="s">
        <v>525</v>
      </c>
      <c r="AF226" s="101">
        <f t="shared" si="168"/>
        <v>156110</v>
      </c>
      <c r="AG226" s="101">
        <f t="shared" si="169"/>
        <v>0</v>
      </c>
      <c r="AH226" s="101">
        <f t="shared" si="170"/>
        <v>156110</v>
      </c>
      <c r="AI226" s="101">
        <f t="shared" si="163"/>
        <v>0</v>
      </c>
      <c r="AJ226" s="185">
        <f t="shared" si="164"/>
        <v>0</v>
      </c>
      <c r="AK226" s="185">
        <f t="shared" si="159"/>
        <v>0</v>
      </c>
      <c r="AL226" s="174" t="s">
        <v>0</v>
      </c>
      <c r="AM226" s="233" t="s">
        <v>102</v>
      </c>
      <c r="AN226" s="185">
        <f t="shared" si="173"/>
        <v>156110</v>
      </c>
      <c r="AO226" s="134" t="s">
        <v>116</v>
      </c>
      <c r="AP226" s="113" t="s">
        <v>104</v>
      </c>
      <c r="AQ226" s="113" t="s">
        <v>122</v>
      </c>
      <c r="AR226" s="113" t="s">
        <v>104</v>
      </c>
      <c r="AS226" s="113"/>
      <c r="AT226" s="113" t="s">
        <v>122</v>
      </c>
      <c r="AU226" s="113" t="s">
        <v>122</v>
      </c>
      <c r="AV226" s="113" t="s">
        <v>122</v>
      </c>
    </row>
    <row r="227" spans="1:50" ht="12.75" x14ac:dyDescent="0.2">
      <c r="A227" s="102">
        <v>4000532016</v>
      </c>
      <c r="B227" s="133">
        <v>45783</v>
      </c>
      <c r="C227" s="100" t="s">
        <v>79</v>
      </c>
      <c r="D227" s="552">
        <v>45978</v>
      </c>
      <c r="E227" s="552" t="e">
        <f>IF(OR(#REF!="",J227=""),"",#REF!+7*J227)</f>
        <v>#REF!</v>
      </c>
      <c r="F227" s="149" t="e">
        <f t="shared" ca="1" si="153"/>
        <v>#REF!</v>
      </c>
      <c r="G227" s="120" t="s">
        <v>94</v>
      </c>
      <c r="H227" s="113" t="e">
        <f t="shared" si="167"/>
        <v>#REF!</v>
      </c>
      <c r="I227" s="113" t="e">
        <f t="shared" si="172"/>
        <v>#REF!</v>
      </c>
      <c r="J227" s="126">
        <v>28</v>
      </c>
      <c r="K227" s="126" t="s">
        <v>18</v>
      </c>
      <c r="L227" s="394" t="s">
        <v>81</v>
      </c>
      <c r="M227" s="85" t="s">
        <v>522</v>
      </c>
      <c r="N227" s="399">
        <v>0</v>
      </c>
      <c r="O227" s="130">
        <v>3</v>
      </c>
      <c r="P227" s="130" t="s">
        <v>523</v>
      </c>
      <c r="Q227" s="130">
        <v>25100154</v>
      </c>
      <c r="R227" s="130" t="s">
        <v>84</v>
      </c>
      <c r="S227" s="130" t="s">
        <v>97</v>
      </c>
      <c r="T227" s="123" t="s">
        <v>179</v>
      </c>
      <c r="U227" s="100" t="s">
        <v>99</v>
      </c>
      <c r="V227" s="123" t="s">
        <v>524</v>
      </c>
      <c r="W227" s="283">
        <v>1</v>
      </c>
      <c r="X227" s="126"/>
      <c r="Y227" s="126">
        <f t="shared" si="166"/>
        <v>1</v>
      </c>
      <c r="Z227" s="126">
        <v>1</v>
      </c>
      <c r="AA227" s="169">
        <v>156110</v>
      </c>
      <c r="AB227" s="153"/>
      <c r="AC227" s="151" t="str">
        <f t="shared" si="160"/>
        <v/>
      </c>
      <c r="AD227" s="152"/>
      <c r="AE227" s="151"/>
      <c r="AF227" s="101">
        <f t="shared" si="168"/>
        <v>0</v>
      </c>
      <c r="AG227" s="101">
        <f t="shared" si="169"/>
        <v>0</v>
      </c>
      <c r="AH227" s="101">
        <f t="shared" si="170"/>
        <v>0</v>
      </c>
      <c r="AI227" s="101">
        <f t="shared" si="163"/>
        <v>156110</v>
      </c>
      <c r="AJ227" s="185">
        <f t="shared" si="164"/>
        <v>0</v>
      </c>
      <c r="AK227" s="185">
        <f t="shared" si="159"/>
        <v>156110</v>
      </c>
      <c r="AL227" s="174" t="s">
        <v>2</v>
      </c>
      <c r="AM227" s="233" t="s">
        <v>510</v>
      </c>
      <c r="AN227" s="185">
        <f t="shared" si="173"/>
        <v>156110</v>
      </c>
      <c r="AO227" s="134" t="s">
        <v>116</v>
      </c>
      <c r="AP227" s="113" t="s">
        <v>104</v>
      </c>
      <c r="AQ227" s="113" t="s">
        <v>122</v>
      </c>
      <c r="AR227" s="113" t="s">
        <v>104</v>
      </c>
      <c r="AS227" s="113"/>
      <c r="AT227" s="113" t="s">
        <v>122</v>
      </c>
      <c r="AU227" s="113" t="s">
        <v>122</v>
      </c>
      <c r="AV227" s="113" t="s">
        <v>122</v>
      </c>
    </row>
    <row r="228" spans="1:50" ht="12.75" x14ac:dyDescent="0.2">
      <c r="A228" s="102">
        <v>4000498936</v>
      </c>
      <c r="B228" s="133">
        <v>45628</v>
      </c>
      <c r="C228" s="100" t="s">
        <v>79</v>
      </c>
      <c r="D228" s="552">
        <v>46531</v>
      </c>
      <c r="E228" s="552" t="e">
        <f>IF(OR(#REF!="",J228=""),"",#REF!+7*J228)</f>
        <v>#REF!</v>
      </c>
      <c r="F228" s="149" t="e">
        <f t="shared" ca="1" si="153"/>
        <v>#REF!</v>
      </c>
      <c r="G228" s="120" t="s">
        <v>94</v>
      </c>
      <c r="H228" s="113" t="e">
        <f t="shared" si="167"/>
        <v>#REF!</v>
      </c>
      <c r="I228" s="113" t="e">
        <f t="shared" si="172"/>
        <v>#REF!</v>
      </c>
      <c r="J228" s="126">
        <v>129</v>
      </c>
      <c r="K228" s="126" t="s">
        <v>18</v>
      </c>
      <c r="L228" s="394" t="s">
        <v>81</v>
      </c>
      <c r="M228" s="85" t="s">
        <v>175</v>
      </c>
      <c r="N228" s="399">
        <v>0</v>
      </c>
      <c r="O228" s="130">
        <v>3</v>
      </c>
      <c r="P228" s="130" t="s">
        <v>176</v>
      </c>
      <c r="Q228" s="130">
        <v>25100064</v>
      </c>
      <c r="R228" s="130" t="s">
        <v>84</v>
      </c>
      <c r="S228" s="130" t="s">
        <v>97</v>
      </c>
      <c r="T228" s="123" t="s">
        <v>138</v>
      </c>
      <c r="U228" s="100" t="s">
        <v>99</v>
      </c>
      <c r="V228" s="100" t="s">
        <v>177</v>
      </c>
      <c r="W228" s="282">
        <v>25</v>
      </c>
      <c r="X228" s="126"/>
      <c r="Y228" s="126">
        <f t="shared" si="166"/>
        <v>25</v>
      </c>
      <c r="Z228" s="126">
        <v>25</v>
      </c>
      <c r="AA228" s="150">
        <v>23480</v>
      </c>
      <c r="AB228" s="127"/>
      <c r="AC228" s="151" t="str">
        <f t="shared" si="160"/>
        <v/>
      </c>
      <c r="AD228" s="152"/>
      <c r="AE228" s="151"/>
      <c r="AF228" s="101">
        <f t="shared" si="168"/>
        <v>0</v>
      </c>
      <c r="AG228" s="101">
        <f t="shared" si="169"/>
        <v>0</v>
      </c>
      <c r="AH228" s="101">
        <f t="shared" si="170"/>
        <v>0</v>
      </c>
      <c r="AI228" s="101">
        <f t="shared" si="163"/>
        <v>587000</v>
      </c>
      <c r="AJ228" s="101">
        <f t="shared" si="164"/>
        <v>0</v>
      </c>
      <c r="AK228" s="101">
        <f t="shared" si="159"/>
        <v>587000</v>
      </c>
      <c r="AL228" s="102" t="s">
        <v>9</v>
      </c>
      <c r="AM228" s="143"/>
      <c r="AN228" s="101">
        <f t="shared" si="173"/>
        <v>587000</v>
      </c>
      <c r="AO228" s="134"/>
      <c r="AP228" s="113"/>
      <c r="AQ228" s="113"/>
      <c r="AR228" s="113"/>
      <c r="AS228" s="113"/>
      <c r="AT228" s="113"/>
      <c r="AU228" s="113"/>
      <c r="AV228" s="113"/>
    </row>
    <row r="229" spans="1:50" ht="12.75" x14ac:dyDescent="0.2">
      <c r="A229" s="102">
        <v>4000582268</v>
      </c>
      <c r="B229" s="158">
        <v>45987</v>
      </c>
      <c r="C229" s="100" t="s">
        <v>79</v>
      </c>
      <c r="D229" s="552">
        <v>46183</v>
      </c>
      <c r="E229" s="552" t="e">
        <f>IF(OR(#REF!="",J229=""),"",#REF!+7*J229)</f>
        <v>#REF!</v>
      </c>
      <c r="F229" s="149" t="e">
        <f t="shared" ca="1" si="153"/>
        <v>#REF!</v>
      </c>
      <c r="G229" s="120" t="s">
        <v>94</v>
      </c>
      <c r="H229" s="113" t="e">
        <f t="shared" si="167"/>
        <v>#REF!</v>
      </c>
      <c r="I229" s="102" t="e">
        <f t="shared" si="172"/>
        <v>#REF!</v>
      </c>
      <c r="J229" s="122">
        <v>28</v>
      </c>
      <c r="K229" s="122" t="s">
        <v>18</v>
      </c>
      <c r="L229" s="232" t="s">
        <v>142</v>
      </c>
      <c r="M229" s="85" t="s">
        <v>526</v>
      </c>
      <c r="N229" s="399">
        <v>0</v>
      </c>
      <c r="O229" s="130">
        <v>3</v>
      </c>
      <c r="P229" s="122"/>
      <c r="Q229" s="122"/>
      <c r="R229" s="122" t="s">
        <v>84</v>
      </c>
      <c r="S229" s="130" t="s">
        <v>97</v>
      </c>
      <c r="T229" s="123" t="s">
        <v>114</v>
      </c>
      <c r="U229" s="123" t="s">
        <v>99</v>
      </c>
      <c r="V229" s="102" t="s">
        <v>527</v>
      </c>
      <c r="W229" s="147">
        <v>12</v>
      </c>
      <c r="X229" s="113"/>
      <c r="Y229" s="126">
        <f t="shared" si="166"/>
        <v>12</v>
      </c>
      <c r="Z229" s="122">
        <v>12</v>
      </c>
      <c r="AA229" s="101">
        <v>35111</v>
      </c>
      <c r="AB229" s="131"/>
      <c r="AC229" s="151" t="str">
        <f t="shared" si="160"/>
        <v/>
      </c>
      <c r="AD229" s="120"/>
      <c r="AE229" s="131"/>
      <c r="AF229" s="101">
        <f t="shared" si="168"/>
        <v>0</v>
      </c>
      <c r="AG229" s="101">
        <f t="shared" si="169"/>
        <v>0</v>
      </c>
      <c r="AH229" s="101">
        <f t="shared" si="170"/>
        <v>0</v>
      </c>
      <c r="AI229" s="101">
        <f t="shared" si="163"/>
        <v>421332</v>
      </c>
      <c r="AJ229" s="101">
        <f t="shared" si="164"/>
        <v>0</v>
      </c>
      <c r="AK229" s="101">
        <f t="shared" si="159"/>
        <v>421332</v>
      </c>
      <c r="AL229" s="102" t="s">
        <v>9</v>
      </c>
      <c r="AM229" s="144"/>
      <c r="AN229" s="101">
        <f t="shared" si="173"/>
        <v>421332</v>
      </c>
      <c r="AO229" s="134"/>
      <c r="AP229" s="113"/>
      <c r="AQ229" s="113"/>
      <c r="AR229" s="113"/>
      <c r="AS229" s="113"/>
      <c r="AT229" s="113"/>
      <c r="AU229" s="113"/>
      <c r="AV229" s="113"/>
    </row>
    <row r="230" spans="1:50" ht="12.75" x14ac:dyDescent="0.2">
      <c r="A230" s="102">
        <v>4000560959</v>
      </c>
      <c r="B230" s="133">
        <v>45930</v>
      </c>
      <c r="C230" s="100" t="s">
        <v>79</v>
      </c>
      <c r="D230" s="552">
        <v>46112</v>
      </c>
      <c r="E230" s="552" t="e">
        <f>IF(OR(#REF!="",J230=""),"",#REF!+7*J230)</f>
        <v>#REF!</v>
      </c>
      <c r="F230" s="149" t="e">
        <f t="shared" ca="1" si="153"/>
        <v>#REF!</v>
      </c>
      <c r="G230" s="120" t="s">
        <v>94</v>
      </c>
      <c r="H230" s="113" t="e">
        <f t="shared" si="167"/>
        <v>#REF!</v>
      </c>
      <c r="I230" s="113" t="e">
        <f t="shared" si="172"/>
        <v>#REF!</v>
      </c>
      <c r="J230" s="122">
        <v>25.5</v>
      </c>
      <c r="K230" s="122" t="s">
        <v>18</v>
      </c>
      <c r="L230" s="232" t="s">
        <v>81</v>
      </c>
      <c r="M230" s="13" t="s">
        <v>528</v>
      </c>
      <c r="N230" s="399">
        <v>0</v>
      </c>
      <c r="O230" s="130">
        <v>3</v>
      </c>
      <c r="P230" s="122" t="s">
        <v>529</v>
      </c>
      <c r="Q230" s="122">
        <v>25200756</v>
      </c>
      <c r="R230" s="122" t="s">
        <v>84</v>
      </c>
      <c r="S230" s="130" t="s">
        <v>97</v>
      </c>
      <c r="T230" s="123" t="s">
        <v>119</v>
      </c>
      <c r="U230" s="102" t="s">
        <v>99</v>
      </c>
      <c r="V230" s="102" t="s">
        <v>530</v>
      </c>
      <c r="W230" s="147">
        <v>22</v>
      </c>
      <c r="X230" s="113"/>
      <c r="Y230" s="126">
        <f t="shared" si="166"/>
        <v>22</v>
      </c>
      <c r="Z230" s="122">
        <v>22</v>
      </c>
      <c r="AA230" s="101">
        <v>16292</v>
      </c>
      <c r="AB230" s="182"/>
      <c r="AC230" s="151" t="str">
        <f t="shared" si="160"/>
        <v/>
      </c>
      <c r="AD230" s="120"/>
      <c r="AE230" s="132"/>
      <c r="AF230" s="101">
        <f t="shared" si="168"/>
        <v>0</v>
      </c>
      <c r="AG230" s="101">
        <f t="shared" si="169"/>
        <v>0</v>
      </c>
      <c r="AH230" s="101">
        <f t="shared" si="170"/>
        <v>0</v>
      </c>
      <c r="AI230" s="101">
        <f t="shared" si="163"/>
        <v>358424</v>
      </c>
      <c r="AJ230" s="101">
        <f t="shared" si="164"/>
        <v>0</v>
      </c>
      <c r="AK230" s="101">
        <f t="shared" si="159"/>
        <v>358424</v>
      </c>
      <c r="AL230" s="102" t="s">
        <v>9</v>
      </c>
      <c r="AM230" s="144"/>
      <c r="AN230" s="101">
        <f t="shared" si="173"/>
        <v>358424</v>
      </c>
      <c r="AO230" s="134"/>
      <c r="AP230" s="113"/>
      <c r="AQ230" s="113"/>
      <c r="AR230" s="113"/>
      <c r="AS230" s="113"/>
      <c r="AT230" s="113"/>
      <c r="AU230" s="113"/>
      <c r="AV230" s="113"/>
    </row>
    <row r="231" spans="1:50" ht="12.75" x14ac:dyDescent="0.2">
      <c r="A231" s="160">
        <v>5400065846</v>
      </c>
      <c r="B231" s="183">
        <v>45902</v>
      </c>
      <c r="C231" s="127" t="s">
        <v>79</v>
      </c>
      <c r="D231" s="552">
        <v>46021</v>
      </c>
      <c r="E231" s="552" t="e">
        <f>IF(OR(#REF!="",J231=""),"",#REF!+7*J231)</f>
        <v>#REF!</v>
      </c>
      <c r="F231" s="149" t="e">
        <f t="shared" ref="F231:F295" ca="1" si="174">IF(AL231="PO CLOSED",
"DELIVERED",
IF(TODAY()&gt;E231,
"-"&amp;ROUNDUP(TODAY()-E231,0)&amp;" days overdue",
"+" &amp;ROUNDUP(E231-TODAY(),0)&amp;" days remaining"))</f>
        <v>#REF!</v>
      </c>
      <c r="G231" s="115" t="s">
        <v>94</v>
      </c>
      <c r="H231" s="113" t="e">
        <f t="shared" ref="H231:H263" si="175">TEXT(E231,"MMM-YY")</f>
        <v>#REF!</v>
      </c>
      <c r="I231" s="113" t="e">
        <f t="shared" si="172"/>
        <v>#REF!</v>
      </c>
      <c r="J231" s="18">
        <v>14.2</v>
      </c>
      <c r="K231" s="18" t="s">
        <v>21</v>
      </c>
      <c r="L231" s="395" t="s">
        <v>81</v>
      </c>
      <c r="M231" s="13" t="s">
        <v>531</v>
      </c>
      <c r="N231" s="401">
        <v>0</v>
      </c>
      <c r="O231" s="130">
        <v>3</v>
      </c>
      <c r="P231" s="18" t="s">
        <v>532</v>
      </c>
      <c r="Q231" s="431" t="s">
        <v>532</v>
      </c>
      <c r="R231" s="18" t="s">
        <v>84</v>
      </c>
      <c r="S231" s="126" t="s">
        <v>412</v>
      </c>
      <c r="T231" s="115" t="s">
        <v>413</v>
      </c>
      <c r="U231" s="115" t="s">
        <v>99</v>
      </c>
      <c r="V231" s="184" t="s">
        <v>533</v>
      </c>
      <c r="W231" s="288">
        <v>8</v>
      </c>
      <c r="X231" s="115" t="s">
        <v>532</v>
      </c>
      <c r="Y231" s="126">
        <v>8</v>
      </c>
      <c r="Z231" s="18">
        <v>8</v>
      </c>
      <c r="AA231" s="101">
        <v>1063</v>
      </c>
      <c r="AB231" s="115" t="s">
        <v>532</v>
      </c>
      <c r="AC231" s="151" t="str">
        <f t="shared" si="160"/>
        <v/>
      </c>
      <c r="AD231" s="119"/>
      <c r="AE231" s="115" t="s">
        <v>532</v>
      </c>
      <c r="AF231" s="115" t="s">
        <v>534</v>
      </c>
      <c r="AG231" s="115" t="s">
        <v>535</v>
      </c>
      <c r="AH231" s="115" t="s">
        <v>536</v>
      </c>
      <c r="AI231" s="101">
        <f t="shared" si="163"/>
        <v>8504</v>
      </c>
      <c r="AJ231" s="115" t="s">
        <v>537</v>
      </c>
      <c r="AK231" s="101">
        <f t="shared" ref="AK231:AK295" si="176">SUM(AI231:AJ231)</f>
        <v>8504</v>
      </c>
      <c r="AL231" s="115" t="s">
        <v>9</v>
      </c>
      <c r="AM231" s="148" t="s">
        <v>532</v>
      </c>
      <c r="AN231" s="101">
        <f t="shared" si="173"/>
        <v>8504</v>
      </c>
      <c r="AO231" s="134"/>
      <c r="AP231" s="113"/>
      <c r="AQ231" s="113"/>
      <c r="AR231" s="113"/>
      <c r="AS231" s="113"/>
      <c r="AT231" s="113"/>
      <c r="AU231" s="113"/>
      <c r="AV231" s="113"/>
    </row>
    <row r="232" spans="1:50" x14ac:dyDescent="0.25">
      <c r="A232" s="173">
        <v>4520450007</v>
      </c>
      <c r="B232" s="158">
        <v>46015</v>
      </c>
      <c r="C232" s="102" t="s">
        <v>305</v>
      </c>
      <c r="D232" s="552">
        <v>46043</v>
      </c>
      <c r="E232" s="552" t="e">
        <f>IF(OR(#REF!="",J232=""),"",#REF!+7*J232)</f>
        <v>#REF!</v>
      </c>
      <c r="F232" s="149" t="e">
        <f t="shared" ca="1" si="174"/>
        <v>#REF!</v>
      </c>
      <c r="G232" s="120" t="s">
        <v>80</v>
      </c>
      <c r="H232" s="113" t="e">
        <f t="shared" si="175"/>
        <v>#REF!</v>
      </c>
      <c r="I232" s="113" t="e">
        <f t="shared" si="172"/>
        <v>#REF!</v>
      </c>
      <c r="J232" s="122">
        <v>4</v>
      </c>
      <c r="K232" s="122" t="s">
        <v>19</v>
      </c>
      <c r="L232" s="232" t="s">
        <v>142</v>
      </c>
      <c r="M232" s="13" t="s">
        <v>538</v>
      </c>
      <c r="N232" s="400">
        <v>1</v>
      </c>
      <c r="O232" s="130">
        <v>1</v>
      </c>
      <c r="P232" s="122"/>
      <c r="Q232" s="122"/>
      <c r="R232" s="122" t="s">
        <v>307</v>
      </c>
      <c r="S232" s="122" t="s">
        <v>210</v>
      </c>
      <c r="T232" s="123" t="s">
        <v>445</v>
      </c>
      <c r="U232" s="123" t="s">
        <v>212</v>
      </c>
      <c r="V232" s="160" t="s">
        <v>539</v>
      </c>
      <c r="W232" s="147">
        <v>530</v>
      </c>
      <c r="X232" s="113"/>
      <c r="Y232" s="126">
        <f t="shared" ref="Y232:Y246" si="177">W232-X232</f>
        <v>530</v>
      </c>
      <c r="Z232" s="122">
        <v>530</v>
      </c>
      <c r="AA232" s="101"/>
      <c r="AB232" s="131">
        <v>6.21</v>
      </c>
      <c r="AC232" s="151" t="str">
        <f t="shared" si="160"/>
        <v/>
      </c>
      <c r="AD232" s="120"/>
      <c r="AE232" s="131"/>
      <c r="AF232" s="101">
        <f t="shared" ref="AF232:AF264" si="178">X232*AA232</f>
        <v>0</v>
      </c>
      <c r="AG232" s="101">
        <f t="shared" ref="AG232:AG264" si="179">(X232*AB232)*86</f>
        <v>0</v>
      </c>
      <c r="AH232" s="101">
        <f t="shared" ref="AH232:AH264" si="180">SUM(AF232:AG232)</f>
        <v>0</v>
      </c>
      <c r="AI232" s="101">
        <f t="shared" si="163"/>
        <v>0</v>
      </c>
      <c r="AJ232" s="101">
        <f t="shared" ref="AJ232:AJ264" si="181">(Z232*AB232)*86</f>
        <v>283051.8</v>
      </c>
      <c r="AK232" s="101">
        <f t="shared" si="176"/>
        <v>283051.8</v>
      </c>
      <c r="AL232" s="102" t="s">
        <v>9</v>
      </c>
      <c r="AM232" s="144"/>
      <c r="AN232" s="101">
        <f t="shared" si="173"/>
        <v>283051.8</v>
      </c>
      <c r="AO232" s="134"/>
      <c r="AP232" s="113"/>
      <c r="AQ232" s="113"/>
      <c r="AR232" s="113"/>
      <c r="AS232" s="113"/>
      <c r="AT232" s="113"/>
      <c r="AU232" s="113"/>
      <c r="AV232" s="113"/>
    </row>
    <row r="233" spans="1:50" ht="12.75" x14ac:dyDescent="0.2">
      <c r="A233" s="102">
        <v>5400065846</v>
      </c>
      <c r="B233" s="133">
        <v>45902</v>
      </c>
      <c r="C233" s="100" t="s">
        <v>79</v>
      </c>
      <c r="D233" s="552">
        <v>46021</v>
      </c>
      <c r="E233" s="552" t="e">
        <f>IF(OR(#REF!="",J233=""),"",#REF!+7*J233)</f>
        <v>#REF!</v>
      </c>
      <c r="F233" s="149" t="e">
        <f t="shared" ca="1" si="174"/>
        <v>#REF!</v>
      </c>
      <c r="G233" s="120" t="s">
        <v>94</v>
      </c>
      <c r="H233" s="113" t="e">
        <f t="shared" si="175"/>
        <v>#REF!</v>
      </c>
      <c r="I233" s="113" t="e">
        <f t="shared" si="172"/>
        <v>#REF!</v>
      </c>
      <c r="J233" s="122">
        <v>14.2</v>
      </c>
      <c r="K233" s="122" t="s">
        <v>21</v>
      </c>
      <c r="L233" s="232" t="s">
        <v>81</v>
      </c>
      <c r="M233" s="13" t="s">
        <v>540</v>
      </c>
      <c r="N233" s="399">
        <v>0</v>
      </c>
      <c r="O233" s="130">
        <v>3</v>
      </c>
      <c r="P233" s="122" t="s">
        <v>243</v>
      </c>
      <c r="Q233" s="122"/>
      <c r="R233" s="122" t="s">
        <v>84</v>
      </c>
      <c r="S233" s="130" t="s">
        <v>412</v>
      </c>
      <c r="T233" s="113" t="s">
        <v>413</v>
      </c>
      <c r="U233" s="102" t="s">
        <v>99</v>
      </c>
      <c r="V233" s="174" t="s">
        <v>541</v>
      </c>
      <c r="W233" s="147">
        <v>44</v>
      </c>
      <c r="X233" s="113"/>
      <c r="Y233" s="126">
        <f t="shared" si="177"/>
        <v>44</v>
      </c>
      <c r="Z233" s="122">
        <v>44</v>
      </c>
      <c r="AA233" s="101">
        <v>5800</v>
      </c>
      <c r="AB233" s="131"/>
      <c r="AC233" s="151" t="str">
        <f t="shared" si="160"/>
        <v/>
      </c>
      <c r="AD233" s="119"/>
      <c r="AE233" s="132"/>
      <c r="AF233" s="101">
        <f t="shared" si="178"/>
        <v>0</v>
      </c>
      <c r="AG233" s="101">
        <f t="shared" si="179"/>
        <v>0</v>
      </c>
      <c r="AH233" s="101">
        <f t="shared" si="180"/>
        <v>0</v>
      </c>
      <c r="AI233" s="101">
        <f t="shared" si="163"/>
        <v>255200</v>
      </c>
      <c r="AJ233" s="101">
        <f t="shared" si="181"/>
        <v>0</v>
      </c>
      <c r="AK233" s="101">
        <f t="shared" si="176"/>
        <v>255200</v>
      </c>
      <c r="AL233" s="102" t="s">
        <v>9</v>
      </c>
      <c r="AM233" s="144"/>
      <c r="AN233" s="101">
        <f t="shared" si="173"/>
        <v>255200</v>
      </c>
      <c r="AO233" s="134"/>
      <c r="AP233" s="113"/>
      <c r="AQ233" s="113"/>
      <c r="AR233" s="113"/>
      <c r="AS233" s="113"/>
      <c r="AT233" s="113"/>
      <c r="AU233" s="113"/>
      <c r="AV233" s="113"/>
    </row>
    <row r="234" spans="1:50" ht="12.75" x14ac:dyDescent="0.2">
      <c r="A234" s="102">
        <v>4300035737</v>
      </c>
      <c r="B234" s="158">
        <v>46017</v>
      </c>
      <c r="C234" s="102" t="s">
        <v>79</v>
      </c>
      <c r="D234" s="552">
        <v>46059</v>
      </c>
      <c r="E234" s="552" t="e">
        <f>IF(OR(#REF!="",J234=""),"",#REF!+7*J234)</f>
        <v>#REF!</v>
      </c>
      <c r="F234" s="149" t="str">
        <f t="shared" ca="1" si="174"/>
        <v>DELIVERED</v>
      </c>
      <c r="G234" s="120" t="s">
        <v>94</v>
      </c>
      <c r="H234" s="113" t="e">
        <f t="shared" si="175"/>
        <v>#REF!</v>
      </c>
      <c r="I234" s="113" t="e">
        <f t="shared" si="172"/>
        <v>#REF!</v>
      </c>
      <c r="J234" s="122">
        <v>6</v>
      </c>
      <c r="K234" s="122" t="s">
        <v>21</v>
      </c>
      <c r="L234" s="232" t="s">
        <v>81</v>
      </c>
      <c r="M234" s="13" t="s">
        <v>542</v>
      </c>
      <c r="N234" s="400">
        <v>0</v>
      </c>
      <c r="O234" s="130">
        <v>3</v>
      </c>
      <c r="P234" s="122" t="s">
        <v>243</v>
      </c>
      <c r="Q234" s="122">
        <v>25100755</v>
      </c>
      <c r="R234" s="122" t="s">
        <v>84</v>
      </c>
      <c r="S234" s="122" t="s">
        <v>97</v>
      </c>
      <c r="T234" s="113" t="s">
        <v>335</v>
      </c>
      <c r="U234" s="102" t="s">
        <v>99</v>
      </c>
      <c r="V234" s="102" t="s">
        <v>543</v>
      </c>
      <c r="W234" s="147">
        <v>6</v>
      </c>
      <c r="X234" s="193">
        <v>6</v>
      </c>
      <c r="Y234" s="126">
        <f t="shared" si="177"/>
        <v>0</v>
      </c>
      <c r="Z234" s="122">
        <v>0</v>
      </c>
      <c r="AA234" s="101">
        <v>20573</v>
      </c>
      <c r="AB234" s="131"/>
      <c r="AC234" s="151" t="str">
        <f t="shared" ref="AC234:AC298" si="182">IF(AD234="","",TEXT(AD234,"mmmm-yy"))</f>
        <v>May-26</v>
      </c>
      <c r="AD234" s="379">
        <v>46146</v>
      </c>
      <c r="AE234" s="176" t="s">
        <v>544</v>
      </c>
      <c r="AF234" s="101">
        <f t="shared" si="178"/>
        <v>123438</v>
      </c>
      <c r="AG234" s="101">
        <f t="shared" si="179"/>
        <v>0</v>
      </c>
      <c r="AH234" s="101">
        <f t="shared" si="180"/>
        <v>123438</v>
      </c>
      <c r="AI234" s="101">
        <f t="shared" si="163"/>
        <v>0</v>
      </c>
      <c r="AJ234" s="101">
        <f t="shared" si="181"/>
        <v>0</v>
      </c>
      <c r="AK234" s="101">
        <f t="shared" si="176"/>
        <v>0</v>
      </c>
      <c r="AL234" s="102" t="s">
        <v>0</v>
      </c>
      <c r="AM234" s="233" t="s">
        <v>102</v>
      </c>
      <c r="AN234" s="101">
        <f t="shared" si="173"/>
        <v>123438</v>
      </c>
      <c r="AO234" s="134" t="s">
        <v>103</v>
      </c>
      <c r="AP234" s="113" t="s">
        <v>104</v>
      </c>
      <c r="AQ234" s="113"/>
      <c r="AR234" s="113"/>
      <c r="AS234" s="113"/>
      <c r="AT234" s="113"/>
      <c r="AU234" s="113"/>
      <c r="AV234" s="113"/>
    </row>
    <row r="235" spans="1:50" ht="15" x14ac:dyDescent="0.25">
      <c r="A235" s="102">
        <v>4300035737</v>
      </c>
      <c r="B235" s="158">
        <v>46017</v>
      </c>
      <c r="C235" s="102" t="s">
        <v>79</v>
      </c>
      <c r="D235" s="552">
        <v>46059</v>
      </c>
      <c r="E235" s="552" t="e">
        <f>IF(OR(#REF!="",J235=""),"",#REF!+7*J235)</f>
        <v>#REF!</v>
      </c>
      <c r="F235" s="149" t="str">
        <f t="shared" ca="1" si="174"/>
        <v>DELIVERED</v>
      </c>
      <c r="G235" s="120" t="s">
        <v>94</v>
      </c>
      <c r="H235" s="113" t="e">
        <f t="shared" si="175"/>
        <v>#REF!</v>
      </c>
      <c r="I235" s="113" t="e">
        <f t="shared" si="172"/>
        <v>#REF!</v>
      </c>
      <c r="J235" s="122">
        <v>6</v>
      </c>
      <c r="K235" s="122" t="s">
        <v>21</v>
      </c>
      <c r="L235" s="232" t="s">
        <v>81</v>
      </c>
      <c r="M235" s="77" t="s">
        <v>542</v>
      </c>
      <c r="N235" s="400">
        <v>0</v>
      </c>
      <c r="O235" s="130">
        <v>3</v>
      </c>
      <c r="P235" s="122" t="s">
        <v>243</v>
      </c>
      <c r="Q235" s="122">
        <v>25100755</v>
      </c>
      <c r="R235" s="122" t="s">
        <v>84</v>
      </c>
      <c r="S235" s="122" t="s">
        <v>97</v>
      </c>
      <c r="T235" s="113" t="s">
        <v>335</v>
      </c>
      <c r="U235" s="102" t="s">
        <v>99</v>
      </c>
      <c r="V235" s="102" t="s">
        <v>543</v>
      </c>
      <c r="W235" s="147">
        <v>6</v>
      </c>
      <c r="X235" s="122">
        <v>5</v>
      </c>
      <c r="Y235" s="126">
        <f t="shared" si="177"/>
        <v>1</v>
      </c>
      <c r="Z235" s="122">
        <v>0</v>
      </c>
      <c r="AA235" s="101">
        <v>20573</v>
      </c>
      <c r="AB235" s="131"/>
      <c r="AC235" s="151" t="str">
        <f t="shared" si="182"/>
        <v>May-26</v>
      </c>
      <c r="AD235" s="119">
        <v>46170</v>
      </c>
      <c r="AE235" s="673" t="s">
        <v>545</v>
      </c>
      <c r="AF235" s="101">
        <f t="shared" si="178"/>
        <v>102865</v>
      </c>
      <c r="AG235" s="101">
        <f t="shared" si="179"/>
        <v>0</v>
      </c>
      <c r="AH235" s="101">
        <f t="shared" si="180"/>
        <v>102865</v>
      </c>
      <c r="AI235" s="101">
        <f t="shared" si="163"/>
        <v>0</v>
      </c>
      <c r="AJ235" s="101">
        <f t="shared" si="181"/>
        <v>0</v>
      </c>
      <c r="AK235" s="101">
        <f t="shared" si="176"/>
        <v>0</v>
      </c>
      <c r="AL235" s="102" t="s">
        <v>0</v>
      </c>
      <c r="AM235" s="233" t="s">
        <v>102</v>
      </c>
      <c r="AN235" s="101">
        <f t="shared" si="173"/>
        <v>102865</v>
      </c>
      <c r="AO235" s="134" t="s">
        <v>103</v>
      </c>
      <c r="AP235" s="113" t="s">
        <v>104</v>
      </c>
      <c r="AQ235" s="113"/>
      <c r="AR235" s="113"/>
      <c r="AS235" s="113"/>
      <c r="AT235" s="113"/>
      <c r="AU235" s="113"/>
      <c r="AV235" s="113"/>
    </row>
    <row r="236" spans="1:50" ht="15" x14ac:dyDescent="0.25">
      <c r="A236" s="569">
        <v>4300035737</v>
      </c>
      <c r="B236" s="670">
        <v>46017</v>
      </c>
      <c r="C236" s="569" t="s">
        <v>79</v>
      </c>
      <c r="D236" s="552">
        <v>46059</v>
      </c>
      <c r="E236" s="552" t="e">
        <f>IF(OR(#REF!="",J236=""),"",#REF!+7*J236)</f>
        <v>#REF!</v>
      </c>
      <c r="F236" s="572" t="str">
        <f t="shared" ca="1" si="174"/>
        <v>DELIVERED</v>
      </c>
      <c r="G236" s="571" t="s">
        <v>94</v>
      </c>
      <c r="H236" s="573" t="e">
        <f t="shared" si="175"/>
        <v>#REF!</v>
      </c>
      <c r="I236" s="573" t="e">
        <f t="shared" si="172"/>
        <v>#REF!</v>
      </c>
      <c r="J236" s="568">
        <v>6</v>
      </c>
      <c r="K236" s="568" t="s">
        <v>21</v>
      </c>
      <c r="L236" s="574" t="s">
        <v>81</v>
      </c>
      <c r="M236" s="77" t="s">
        <v>542</v>
      </c>
      <c r="N236" s="672">
        <v>0</v>
      </c>
      <c r="O236" s="577">
        <v>3</v>
      </c>
      <c r="P236" s="568" t="s">
        <v>243</v>
      </c>
      <c r="Q236" s="568">
        <v>25100755</v>
      </c>
      <c r="R236" s="568" t="s">
        <v>84</v>
      </c>
      <c r="S236" s="568" t="s">
        <v>97</v>
      </c>
      <c r="T236" s="573" t="s">
        <v>335</v>
      </c>
      <c r="U236" s="569" t="s">
        <v>99</v>
      </c>
      <c r="V236" s="569" t="s">
        <v>543</v>
      </c>
      <c r="W236" s="578">
        <v>1</v>
      </c>
      <c r="X236" s="568">
        <v>1</v>
      </c>
      <c r="Y236" s="527">
        <f t="shared" si="177"/>
        <v>0</v>
      </c>
      <c r="Z236" s="568">
        <v>0</v>
      </c>
      <c r="AA236" s="579">
        <v>20573</v>
      </c>
      <c r="AB236" s="580"/>
      <c r="AC236" s="536" t="str">
        <f t="shared" si="182"/>
        <v>June-26</v>
      </c>
      <c r="AD236" s="641">
        <v>46176</v>
      </c>
      <c r="AE236" s="673" t="s">
        <v>546</v>
      </c>
      <c r="AF236" s="579">
        <f t="shared" si="178"/>
        <v>20573</v>
      </c>
      <c r="AG236" s="579">
        <f t="shared" si="179"/>
        <v>0</v>
      </c>
      <c r="AH236" s="579">
        <f t="shared" si="180"/>
        <v>20573</v>
      </c>
      <c r="AI236" s="579">
        <f t="shared" si="163"/>
        <v>0</v>
      </c>
      <c r="AJ236" s="579">
        <f t="shared" si="181"/>
        <v>0</v>
      </c>
      <c r="AK236" s="579">
        <f t="shared" si="176"/>
        <v>0</v>
      </c>
      <c r="AL236" s="569" t="s">
        <v>0</v>
      </c>
      <c r="AM236" s="233" t="s">
        <v>102</v>
      </c>
      <c r="AN236" s="579">
        <f t="shared" si="173"/>
        <v>20573</v>
      </c>
      <c r="AO236" s="582" t="s">
        <v>103</v>
      </c>
      <c r="AP236" s="573" t="s">
        <v>104</v>
      </c>
      <c r="AQ236" s="573"/>
      <c r="AR236" s="573"/>
      <c r="AS236" s="573"/>
      <c r="AT236" s="573"/>
      <c r="AU236" s="573"/>
      <c r="AV236" s="573"/>
      <c r="AW236" s="534"/>
      <c r="AX236" s="534"/>
    </row>
    <row r="237" spans="1:50" ht="15" x14ac:dyDescent="0.25">
      <c r="A237" s="102">
        <v>4300035850</v>
      </c>
      <c r="B237" s="158">
        <v>46018</v>
      </c>
      <c r="C237" s="102" t="s">
        <v>79</v>
      </c>
      <c r="D237" s="552">
        <v>46053</v>
      </c>
      <c r="E237" s="552" t="e">
        <f>IF(OR(#REF!="",J237=""),"",#REF!+7*J237)</f>
        <v>#REF!</v>
      </c>
      <c r="F237" s="149" t="str">
        <f t="shared" ca="1" si="174"/>
        <v>DELIVERED</v>
      </c>
      <c r="G237" s="120" t="s">
        <v>94</v>
      </c>
      <c r="H237" s="113" t="e">
        <f t="shared" si="175"/>
        <v>#REF!</v>
      </c>
      <c r="I237" s="113" t="e">
        <f t="shared" si="172"/>
        <v>#REF!</v>
      </c>
      <c r="J237" s="122">
        <v>5</v>
      </c>
      <c r="K237" s="122" t="s">
        <v>21</v>
      </c>
      <c r="L237" s="232" t="s">
        <v>81</v>
      </c>
      <c r="M237" s="671" t="s">
        <v>547</v>
      </c>
      <c r="N237" s="399">
        <v>0</v>
      </c>
      <c r="O237" s="130">
        <v>3</v>
      </c>
      <c r="P237" s="122" t="s">
        <v>243</v>
      </c>
      <c r="Q237" s="122">
        <v>25100754</v>
      </c>
      <c r="R237" s="122" t="s">
        <v>84</v>
      </c>
      <c r="S237" s="122" t="s">
        <v>97</v>
      </c>
      <c r="T237" s="113" t="s">
        <v>335</v>
      </c>
      <c r="U237" s="102" t="s">
        <v>99</v>
      </c>
      <c r="V237" s="102" t="s">
        <v>548</v>
      </c>
      <c r="W237" s="147">
        <v>4</v>
      </c>
      <c r="X237" s="122">
        <v>3</v>
      </c>
      <c r="Y237" s="126">
        <f t="shared" si="177"/>
        <v>1</v>
      </c>
      <c r="Z237" s="122">
        <v>0</v>
      </c>
      <c r="AA237" s="101">
        <v>20485</v>
      </c>
      <c r="AB237" s="131"/>
      <c r="AC237" s="151" t="str">
        <f t="shared" si="182"/>
        <v>June-26</v>
      </c>
      <c r="AD237" s="119">
        <v>46184</v>
      </c>
      <c r="AE237" s="257" t="s">
        <v>549</v>
      </c>
      <c r="AF237" s="101">
        <f t="shared" si="178"/>
        <v>61455</v>
      </c>
      <c r="AG237" s="101">
        <f t="shared" si="179"/>
        <v>0</v>
      </c>
      <c r="AH237" s="101">
        <f t="shared" si="180"/>
        <v>61455</v>
      </c>
      <c r="AI237" s="101">
        <f t="shared" si="163"/>
        <v>0</v>
      </c>
      <c r="AJ237" s="101">
        <f t="shared" si="181"/>
        <v>0</v>
      </c>
      <c r="AK237" s="101">
        <f t="shared" si="176"/>
        <v>0</v>
      </c>
      <c r="AL237" s="102" t="s">
        <v>0</v>
      </c>
      <c r="AM237" s="233" t="s">
        <v>102</v>
      </c>
      <c r="AN237" s="101">
        <f t="shared" si="173"/>
        <v>61455</v>
      </c>
      <c r="AO237" s="134" t="s">
        <v>103</v>
      </c>
      <c r="AP237" s="113"/>
      <c r="AQ237" s="113"/>
      <c r="AR237" s="113"/>
      <c r="AS237" s="113"/>
      <c r="AT237" s="113"/>
      <c r="AU237" s="113"/>
      <c r="AV237" s="113"/>
    </row>
    <row r="238" spans="1:50" ht="15" x14ac:dyDescent="0.25">
      <c r="A238" s="569">
        <v>4300035850</v>
      </c>
      <c r="B238" s="670">
        <v>46018</v>
      </c>
      <c r="C238" s="569" t="s">
        <v>79</v>
      </c>
      <c r="D238" s="552">
        <v>46053</v>
      </c>
      <c r="E238" s="552" t="e">
        <f>IF(OR(#REF!="",J238=""),"",#REF!+7*J238)</f>
        <v>#REF!</v>
      </c>
      <c r="F238" s="572" t="e">
        <f ca="1">IF(AL238="PO CLOSED",
"DELIVERED",
IF(TODAY()&gt;E238,
"-"&amp;ROUNDUP(TODAY()-E238,0)&amp;" days overdue",
"+" &amp;ROUNDUP(E238-TODAY(),0)&amp;" days remaining"))</f>
        <v>#REF!</v>
      </c>
      <c r="G238" s="571" t="s">
        <v>94</v>
      </c>
      <c r="H238" s="573" t="e">
        <f>TEXT(E238,"MMM-YY")</f>
        <v>#REF!</v>
      </c>
      <c r="I238" s="573" t="e">
        <f>TEXT(E238,"YYYY")</f>
        <v>#REF!</v>
      </c>
      <c r="J238" s="568">
        <v>5</v>
      </c>
      <c r="K238" s="568" t="s">
        <v>21</v>
      </c>
      <c r="L238" s="574" t="s">
        <v>81</v>
      </c>
      <c r="M238" s="671" t="s">
        <v>547</v>
      </c>
      <c r="N238" s="576">
        <v>0</v>
      </c>
      <c r="O238" s="577">
        <v>3</v>
      </c>
      <c r="P238" s="568" t="s">
        <v>243</v>
      </c>
      <c r="Q238" s="568">
        <v>25100754</v>
      </c>
      <c r="R238" s="568" t="s">
        <v>84</v>
      </c>
      <c r="S238" s="568" t="s">
        <v>97</v>
      </c>
      <c r="T238" s="573" t="s">
        <v>335</v>
      </c>
      <c r="U238" s="569" t="s">
        <v>99</v>
      </c>
      <c r="V238" s="569" t="s">
        <v>548</v>
      </c>
      <c r="W238" s="578">
        <v>1</v>
      </c>
      <c r="X238" s="568"/>
      <c r="Y238" s="527">
        <f>W238-X238</f>
        <v>1</v>
      </c>
      <c r="Z238" s="568">
        <v>1</v>
      </c>
      <c r="AA238" s="579">
        <v>20485</v>
      </c>
      <c r="AB238" s="580"/>
      <c r="AC238" s="536" t="str">
        <f>IF(AD238="","",TEXT(AD238,"mmmm-yy"))</f>
        <v/>
      </c>
      <c r="AD238" s="571"/>
      <c r="AE238" s="590"/>
      <c r="AF238" s="579">
        <f>X238*AA238</f>
        <v>0</v>
      </c>
      <c r="AG238" s="579">
        <f>(X238*AB238)*86</f>
        <v>0</v>
      </c>
      <c r="AH238" s="579">
        <f>SUM(AF238:AG238)</f>
        <v>0</v>
      </c>
      <c r="AI238" s="579">
        <f>Z238*AA238</f>
        <v>20485</v>
      </c>
      <c r="AJ238" s="579">
        <f>(Z238*AB238)*86</f>
        <v>0</v>
      </c>
      <c r="AK238" s="579">
        <f>SUM(AI238:AJ238)</f>
        <v>20485</v>
      </c>
      <c r="AL238" s="569" t="s">
        <v>9</v>
      </c>
      <c r="AM238" s="540"/>
      <c r="AN238" s="579">
        <f>SUM(AH238,AK238)</f>
        <v>20485</v>
      </c>
      <c r="AO238" s="582"/>
      <c r="AP238" s="573"/>
      <c r="AQ238" s="573"/>
      <c r="AR238" s="573"/>
      <c r="AS238" s="573"/>
      <c r="AT238" s="573"/>
      <c r="AU238" s="573"/>
      <c r="AV238" s="573"/>
      <c r="AW238" s="534"/>
      <c r="AX238" s="534"/>
    </row>
    <row r="239" spans="1:50" ht="15" x14ac:dyDescent="0.25">
      <c r="A239" s="102">
        <v>4300035850</v>
      </c>
      <c r="B239" s="158">
        <v>46018</v>
      </c>
      <c r="C239" s="102" t="s">
        <v>79</v>
      </c>
      <c r="D239" s="552">
        <v>46053</v>
      </c>
      <c r="E239" s="552" t="e">
        <f>IF(OR(#REF!="",J239=""),"",#REF!+7*J239)</f>
        <v>#REF!</v>
      </c>
      <c r="F239" s="149" t="str">
        <f t="shared" ca="1" si="174"/>
        <v>DELIVERED</v>
      </c>
      <c r="G239" s="120" t="s">
        <v>94</v>
      </c>
      <c r="H239" s="113" t="e">
        <f t="shared" si="175"/>
        <v>#REF!</v>
      </c>
      <c r="I239" s="113" t="e">
        <f t="shared" si="172"/>
        <v>#REF!</v>
      </c>
      <c r="J239" s="122">
        <v>5</v>
      </c>
      <c r="K239" s="122" t="s">
        <v>21</v>
      </c>
      <c r="L239" s="232" t="s">
        <v>81</v>
      </c>
      <c r="M239" s="77" t="s">
        <v>547</v>
      </c>
      <c r="N239" s="399">
        <v>0</v>
      </c>
      <c r="O239" s="130">
        <v>3</v>
      </c>
      <c r="P239" s="122" t="s">
        <v>243</v>
      </c>
      <c r="Q239" s="122">
        <v>25100754</v>
      </c>
      <c r="R239" s="122" t="s">
        <v>84</v>
      </c>
      <c r="S239" s="122" t="s">
        <v>97</v>
      </c>
      <c r="T239" s="113" t="s">
        <v>335</v>
      </c>
      <c r="U239" s="102" t="s">
        <v>99</v>
      </c>
      <c r="V239" s="102" t="s">
        <v>548</v>
      </c>
      <c r="W239" s="147">
        <v>8</v>
      </c>
      <c r="X239" s="122">
        <v>5</v>
      </c>
      <c r="Y239" s="126">
        <f t="shared" si="177"/>
        <v>3</v>
      </c>
      <c r="Z239" s="122">
        <v>0</v>
      </c>
      <c r="AA239" s="101">
        <v>20485</v>
      </c>
      <c r="AB239" s="131"/>
      <c r="AC239" s="151" t="str">
        <f t="shared" si="182"/>
        <v>April-26</v>
      </c>
      <c r="AD239" s="225">
        <v>46142</v>
      </c>
      <c r="AE239" s="257" t="s">
        <v>550</v>
      </c>
      <c r="AF239" s="114">
        <f t="shared" si="178"/>
        <v>102425</v>
      </c>
      <c r="AG239" s="101">
        <f t="shared" si="179"/>
        <v>0</v>
      </c>
      <c r="AH239" s="101">
        <f t="shared" si="180"/>
        <v>102425</v>
      </c>
      <c r="AI239" s="101">
        <f t="shared" si="163"/>
        <v>0</v>
      </c>
      <c r="AJ239" s="101">
        <f t="shared" si="181"/>
        <v>0</v>
      </c>
      <c r="AK239" s="101">
        <f t="shared" si="176"/>
        <v>0</v>
      </c>
      <c r="AL239" s="102" t="s">
        <v>0</v>
      </c>
      <c r="AM239" s="233" t="s">
        <v>102</v>
      </c>
      <c r="AN239" s="101">
        <f t="shared" si="173"/>
        <v>102425</v>
      </c>
      <c r="AO239" s="134" t="s">
        <v>103</v>
      </c>
      <c r="AP239" s="113"/>
      <c r="AQ239" s="113"/>
      <c r="AR239" s="113"/>
      <c r="AS239" s="113"/>
      <c r="AT239" s="113"/>
      <c r="AU239" s="113"/>
      <c r="AV239" s="113"/>
    </row>
    <row r="240" spans="1:50" ht="15" x14ac:dyDescent="0.25">
      <c r="A240" s="102">
        <v>4300035850</v>
      </c>
      <c r="B240" s="158">
        <v>46018</v>
      </c>
      <c r="C240" s="102" t="s">
        <v>79</v>
      </c>
      <c r="D240" s="552">
        <v>46053</v>
      </c>
      <c r="E240" s="552" t="e">
        <f>IF(OR(#REF!="",J240=""),"",#REF!+7*J240)</f>
        <v>#REF!</v>
      </c>
      <c r="F240" s="149" t="str">
        <f t="shared" ca="1" si="174"/>
        <v>DELIVERED</v>
      </c>
      <c r="G240" s="120" t="s">
        <v>94</v>
      </c>
      <c r="H240" s="113" t="e">
        <f t="shared" si="175"/>
        <v>#REF!</v>
      </c>
      <c r="I240" s="113" t="e">
        <f t="shared" si="172"/>
        <v>#REF!</v>
      </c>
      <c r="J240" s="122">
        <v>5</v>
      </c>
      <c r="K240" s="122" t="s">
        <v>21</v>
      </c>
      <c r="L240" s="232" t="s">
        <v>81</v>
      </c>
      <c r="M240" s="77" t="s">
        <v>547</v>
      </c>
      <c r="N240" s="399">
        <v>0</v>
      </c>
      <c r="O240" s="130">
        <v>3</v>
      </c>
      <c r="P240" s="122" t="s">
        <v>243</v>
      </c>
      <c r="Q240" s="122">
        <v>25100754</v>
      </c>
      <c r="R240" s="122" t="s">
        <v>84</v>
      </c>
      <c r="S240" s="122" t="s">
        <v>97</v>
      </c>
      <c r="T240" s="113" t="s">
        <v>335</v>
      </c>
      <c r="U240" s="102" t="s">
        <v>99</v>
      </c>
      <c r="V240" s="102" t="s">
        <v>548</v>
      </c>
      <c r="W240" s="147">
        <v>3</v>
      </c>
      <c r="X240" s="122">
        <v>3</v>
      </c>
      <c r="Y240" s="126">
        <f t="shared" si="177"/>
        <v>0</v>
      </c>
      <c r="Z240" s="122">
        <v>0</v>
      </c>
      <c r="AA240" s="101">
        <v>20485</v>
      </c>
      <c r="AB240" s="131"/>
      <c r="AC240" s="151" t="str">
        <f t="shared" si="182"/>
        <v>May-26</v>
      </c>
      <c r="AD240" s="225">
        <v>46146</v>
      </c>
      <c r="AE240" s="257" t="s">
        <v>551</v>
      </c>
      <c r="AF240" s="114">
        <f t="shared" si="178"/>
        <v>61455</v>
      </c>
      <c r="AG240" s="101">
        <f t="shared" si="179"/>
        <v>0</v>
      </c>
      <c r="AH240" s="101">
        <f t="shared" si="180"/>
        <v>61455</v>
      </c>
      <c r="AI240" s="101">
        <f t="shared" si="163"/>
        <v>0</v>
      </c>
      <c r="AJ240" s="101">
        <f t="shared" si="181"/>
        <v>0</v>
      </c>
      <c r="AK240" s="101">
        <f t="shared" si="176"/>
        <v>0</v>
      </c>
      <c r="AL240" s="102" t="s">
        <v>0</v>
      </c>
      <c r="AM240" s="233" t="s">
        <v>102</v>
      </c>
      <c r="AN240" s="101">
        <f t="shared" si="173"/>
        <v>61455</v>
      </c>
      <c r="AO240" s="134" t="s">
        <v>103</v>
      </c>
      <c r="AP240" s="113"/>
      <c r="AQ240" s="113"/>
      <c r="AR240" s="113"/>
      <c r="AS240" s="113"/>
      <c r="AT240" s="113"/>
      <c r="AU240" s="113"/>
      <c r="AV240" s="113"/>
    </row>
    <row r="241" spans="1:48" ht="15" x14ac:dyDescent="0.25">
      <c r="A241" s="102">
        <v>4000568996</v>
      </c>
      <c r="B241" s="133">
        <v>45925</v>
      </c>
      <c r="C241" s="155" t="s">
        <v>79</v>
      </c>
      <c r="D241" s="552">
        <v>46107</v>
      </c>
      <c r="E241" s="552" t="e">
        <f>IF(OR(#REF!="",J241=""),"",#REF!+7*J241)</f>
        <v>#REF!</v>
      </c>
      <c r="F241" s="149" t="e">
        <f t="shared" ca="1" si="174"/>
        <v>#REF!</v>
      </c>
      <c r="G241" s="120" t="s">
        <v>94</v>
      </c>
      <c r="H241" s="113" t="e">
        <f t="shared" si="175"/>
        <v>#REF!</v>
      </c>
      <c r="I241" s="113" t="e">
        <f t="shared" si="172"/>
        <v>#REF!</v>
      </c>
      <c r="J241" s="122">
        <v>26</v>
      </c>
      <c r="K241" s="122" t="s">
        <v>18</v>
      </c>
      <c r="L241" s="232" t="s">
        <v>81</v>
      </c>
      <c r="M241" s="77" t="s">
        <v>552</v>
      </c>
      <c r="N241" s="399">
        <v>0</v>
      </c>
      <c r="O241" s="130">
        <v>3</v>
      </c>
      <c r="P241" s="122"/>
      <c r="Q241" s="122"/>
      <c r="R241" s="122" t="s">
        <v>84</v>
      </c>
      <c r="S241" s="122" t="s">
        <v>97</v>
      </c>
      <c r="T241" s="113" t="s">
        <v>130</v>
      </c>
      <c r="U241" s="102" t="s">
        <v>99</v>
      </c>
      <c r="V241" s="102" t="s">
        <v>553</v>
      </c>
      <c r="W241" s="147">
        <v>4</v>
      </c>
      <c r="X241" s="113"/>
      <c r="Y241" s="126">
        <f t="shared" si="177"/>
        <v>4</v>
      </c>
      <c r="Z241" s="122">
        <v>4</v>
      </c>
      <c r="AA241" s="101">
        <v>59726</v>
      </c>
      <c r="AB241" s="131"/>
      <c r="AC241" s="151" t="str">
        <f t="shared" si="182"/>
        <v/>
      </c>
      <c r="AD241" s="120"/>
      <c r="AE241" s="261"/>
      <c r="AF241" s="101">
        <f t="shared" si="178"/>
        <v>0</v>
      </c>
      <c r="AG241" s="101">
        <f t="shared" si="179"/>
        <v>0</v>
      </c>
      <c r="AH241" s="101">
        <f t="shared" si="180"/>
        <v>0</v>
      </c>
      <c r="AI241" s="101">
        <f t="shared" si="163"/>
        <v>238904</v>
      </c>
      <c r="AJ241" s="101">
        <f t="shared" si="181"/>
        <v>0</v>
      </c>
      <c r="AK241" s="101">
        <f t="shared" si="176"/>
        <v>238904</v>
      </c>
      <c r="AL241" s="102" t="s">
        <v>2</v>
      </c>
      <c r="AM241" s="144" t="s">
        <v>112</v>
      </c>
      <c r="AN241" s="101">
        <f t="shared" si="173"/>
        <v>238904</v>
      </c>
      <c r="AO241" s="134" t="s">
        <v>103</v>
      </c>
      <c r="AP241" s="113" t="s">
        <v>104</v>
      </c>
      <c r="AQ241" s="113"/>
      <c r="AR241" s="113"/>
      <c r="AS241" s="113"/>
      <c r="AT241" s="113"/>
      <c r="AU241" s="113"/>
      <c r="AV241" s="113"/>
    </row>
    <row r="242" spans="1:48" ht="12.75" x14ac:dyDescent="0.2">
      <c r="A242" s="102">
        <v>5400065846</v>
      </c>
      <c r="B242" s="133">
        <v>45902</v>
      </c>
      <c r="C242" s="100" t="s">
        <v>79</v>
      </c>
      <c r="D242" s="552">
        <v>46021</v>
      </c>
      <c r="E242" s="552" t="e">
        <f>IF(OR(#REF!="",J242=""),"",#REF!+7*J242)</f>
        <v>#REF!</v>
      </c>
      <c r="F242" s="149" t="e">
        <f t="shared" ca="1" si="174"/>
        <v>#REF!</v>
      </c>
      <c r="G242" s="120" t="s">
        <v>94</v>
      </c>
      <c r="H242" s="113" t="e">
        <f t="shared" si="175"/>
        <v>#REF!</v>
      </c>
      <c r="I242" s="113" t="e">
        <f t="shared" si="172"/>
        <v>#REF!</v>
      </c>
      <c r="J242" s="122">
        <v>14.2</v>
      </c>
      <c r="K242" s="122" t="s">
        <v>21</v>
      </c>
      <c r="L242" s="232" t="s">
        <v>81</v>
      </c>
      <c r="M242" s="13" t="s">
        <v>554</v>
      </c>
      <c r="N242" s="399">
        <v>0</v>
      </c>
      <c r="O242" s="130">
        <v>3</v>
      </c>
      <c r="P242" s="122" t="s">
        <v>243</v>
      </c>
      <c r="Q242" s="122"/>
      <c r="R242" s="122" t="s">
        <v>84</v>
      </c>
      <c r="S242" s="130" t="s">
        <v>412</v>
      </c>
      <c r="T242" s="113" t="s">
        <v>413</v>
      </c>
      <c r="U242" s="102" t="s">
        <v>99</v>
      </c>
      <c r="V242" s="174" t="s">
        <v>555</v>
      </c>
      <c r="W242" s="147">
        <v>40</v>
      </c>
      <c r="X242" s="113"/>
      <c r="Y242" s="126">
        <f t="shared" si="177"/>
        <v>40</v>
      </c>
      <c r="Z242" s="122">
        <v>40</v>
      </c>
      <c r="AA242" s="101">
        <v>5450</v>
      </c>
      <c r="AB242" s="131"/>
      <c r="AC242" s="151" t="str">
        <f t="shared" si="182"/>
        <v/>
      </c>
      <c r="AD242" s="119"/>
      <c r="AE242" s="132"/>
      <c r="AF242" s="101">
        <f t="shared" si="178"/>
        <v>0</v>
      </c>
      <c r="AG242" s="101">
        <f t="shared" si="179"/>
        <v>0</v>
      </c>
      <c r="AH242" s="101">
        <f t="shared" si="180"/>
        <v>0</v>
      </c>
      <c r="AI242" s="101">
        <f t="shared" si="163"/>
        <v>218000</v>
      </c>
      <c r="AJ242" s="101">
        <f t="shared" si="181"/>
        <v>0</v>
      </c>
      <c r="AK242" s="101">
        <f t="shared" si="176"/>
        <v>218000</v>
      </c>
      <c r="AL242" s="102" t="s">
        <v>9</v>
      </c>
      <c r="AM242" s="144"/>
      <c r="AN242" s="101">
        <f t="shared" si="173"/>
        <v>218000</v>
      </c>
      <c r="AO242" s="134"/>
      <c r="AP242" s="113"/>
      <c r="AQ242" s="113"/>
      <c r="AR242" s="113"/>
      <c r="AS242" s="113"/>
      <c r="AT242" s="113"/>
      <c r="AU242" s="113"/>
      <c r="AV242" s="113"/>
    </row>
    <row r="243" spans="1:48" x14ac:dyDescent="0.25">
      <c r="A243" s="102" t="s">
        <v>556</v>
      </c>
      <c r="B243" s="133">
        <v>45938</v>
      </c>
      <c r="C243" s="100" t="s">
        <v>79</v>
      </c>
      <c r="D243" s="552">
        <v>46057</v>
      </c>
      <c r="E243" s="552" t="e">
        <f>IF(OR(#REF!="",J243=""),"",#REF!+7*J243)</f>
        <v>#REF!</v>
      </c>
      <c r="F243" s="149" t="str">
        <f t="shared" ca="1" si="174"/>
        <v>DELIVERED</v>
      </c>
      <c r="G243" s="120" t="s">
        <v>80</v>
      </c>
      <c r="H243" s="113" t="e">
        <f t="shared" si="175"/>
        <v>#REF!</v>
      </c>
      <c r="I243" s="113" t="e">
        <f t="shared" si="172"/>
        <v>#REF!</v>
      </c>
      <c r="J243" s="122">
        <v>17</v>
      </c>
      <c r="K243" s="122" t="s">
        <v>18</v>
      </c>
      <c r="L243" s="232" t="s">
        <v>142</v>
      </c>
      <c r="M243" s="13" t="s">
        <v>557</v>
      </c>
      <c r="N243" s="399">
        <v>0</v>
      </c>
      <c r="O243" s="130">
        <v>3</v>
      </c>
      <c r="P243" s="122" t="s">
        <v>558</v>
      </c>
      <c r="Q243" s="122">
        <v>26200168</v>
      </c>
      <c r="R243" s="122" t="s">
        <v>84</v>
      </c>
      <c r="S243" s="130" t="s">
        <v>239</v>
      </c>
      <c r="T243" s="123" t="s">
        <v>240</v>
      </c>
      <c r="U243" s="100" t="s">
        <v>99</v>
      </c>
      <c r="V243" s="160" t="s">
        <v>559</v>
      </c>
      <c r="W243" s="147">
        <v>2</v>
      </c>
      <c r="X243" s="122">
        <v>2</v>
      </c>
      <c r="Y243" s="126">
        <f t="shared" si="177"/>
        <v>0</v>
      </c>
      <c r="Z243" s="122">
        <v>0</v>
      </c>
      <c r="AA243" s="185">
        <v>106049.5</v>
      </c>
      <c r="AB243" s="131"/>
      <c r="AC243" s="151" t="str">
        <f t="shared" si="182"/>
        <v>May-26</v>
      </c>
      <c r="AD243" s="119">
        <v>46155</v>
      </c>
      <c r="AE243" s="476" t="s">
        <v>560</v>
      </c>
      <c r="AF243" s="101">
        <f t="shared" si="178"/>
        <v>212099</v>
      </c>
      <c r="AG243" s="101">
        <f t="shared" si="179"/>
        <v>0</v>
      </c>
      <c r="AH243" s="101">
        <f t="shared" si="180"/>
        <v>212099</v>
      </c>
      <c r="AI243" s="101">
        <f t="shared" si="163"/>
        <v>0</v>
      </c>
      <c r="AJ243" s="185">
        <f t="shared" si="181"/>
        <v>0</v>
      </c>
      <c r="AK243" s="185">
        <f t="shared" si="176"/>
        <v>0</v>
      </c>
      <c r="AL243" s="174" t="s">
        <v>0</v>
      </c>
      <c r="AM243" s="233" t="s">
        <v>102</v>
      </c>
      <c r="AN243" s="185">
        <f t="shared" si="173"/>
        <v>212099</v>
      </c>
      <c r="AO243" s="134" t="s">
        <v>103</v>
      </c>
      <c r="AP243" s="113" t="s">
        <v>104</v>
      </c>
      <c r="AQ243" s="113" t="s">
        <v>122</v>
      </c>
      <c r="AR243" s="113" t="s">
        <v>122</v>
      </c>
      <c r="AS243" s="113"/>
      <c r="AT243" s="113" t="s">
        <v>122</v>
      </c>
      <c r="AU243" s="113" t="s">
        <v>104</v>
      </c>
      <c r="AV243" s="113" t="s">
        <v>122</v>
      </c>
    </row>
    <row r="244" spans="1:48" ht="12.75" x14ac:dyDescent="0.2">
      <c r="A244" s="102">
        <v>4000559105</v>
      </c>
      <c r="B244" s="133">
        <v>45880</v>
      </c>
      <c r="C244" s="100" t="s">
        <v>79</v>
      </c>
      <c r="D244" s="552">
        <v>45951</v>
      </c>
      <c r="E244" s="552" t="e">
        <f>IF(OR(#REF!="",J244=""),"",#REF!+7*J244)</f>
        <v>#REF!</v>
      </c>
      <c r="F244" s="149" t="e">
        <f t="shared" ca="1" si="174"/>
        <v>#REF!</v>
      </c>
      <c r="G244" s="120" t="s">
        <v>94</v>
      </c>
      <c r="H244" s="113" t="e">
        <f t="shared" si="175"/>
        <v>#REF!</v>
      </c>
      <c r="I244" s="113" t="e">
        <f t="shared" si="172"/>
        <v>#REF!</v>
      </c>
      <c r="J244" s="122">
        <v>10</v>
      </c>
      <c r="K244" s="122" t="s">
        <v>28</v>
      </c>
      <c r="L244" s="232" t="s">
        <v>81</v>
      </c>
      <c r="M244" s="305" t="s">
        <v>561</v>
      </c>
      <c r="N244" s="399">
        <v>0</v>
      </c>
      <c r="O244" s="130">
        <v>3</v>
      </c>
      <c r="P244" s="130" t="s">
        <v>243</v>
      </c>
      <c r="Q244" s="122"/>
      <c r="R244" s="122" t="s">
        <v>84</v>
      </c>
      <c r="S244" s="130" t="s">
        <v>97</v>
      </c>
      <c r="T244" s="123" t="s">
        <v>119</v>
      </c>
      <c r="U244" s="102" t="s">
        <v>99</v>
      </c>
      <c r="V244" s="102" t="s">
        <v>562</v>
      </c>
      <c r="W244" s="147">
        <v>2</v>
      </c>
      <c r="X244" s="113"/>
      <c r="Y244" s="126">
        <f t="shared" si="177"/>
        <v>2</v>
      </c>
      <c r="Z244" s="122">
        <v>2</v>
      </c>
      <c r="AA244" s="101">
        <v>93695</v>
      </c>
      <c r="AB244" s="131"/>
      <c r="AC244" s="151" t="str">
        <f t="shared" si="182"/>
        <v/>
      </c>
      <c r="AD244" s="120"/>
      <c r="AE244" s="132"/>
      <c r="AF244" s="101">
        <f t="shared" si="178"/>
        <v>0</v>
      </c>
      <c r="AG244" s="101">
        <f t="shared" si="179"/>
        <v>0</v>
      </c>
      <c r="AH244" s="101">
        <f t="shared" si="180"/>
        <v>0</v>
      </c>
      <c r="AI244" s="101">
        <f t="shared" si="163"/>
        <v>187390</v>
      </c>
      <c r="AJ244" s="101">
        <f t="shared" si="181"/>
        <v>0</v>
      </c>
      <c r="AK244" s="101">
        <f t="shared" si="176"/>
        <v>187390</v>
      </c>
      <c r="AL244" s="102" t="s">
        <v>9</v>
      </c>
      <c r="AM244" s="144"/>
      <c r="AN244" s="101">
        <f t="shared" si="173"/>
        <v>187390</v>
      </c>
      <c r="AO244" s="134"/>
      <c r="AP244" s="113"/>
      <c r="AQ244" s="113"/>
      <c r="AR244" s="113"/>
      <c r="AS244" s="113"/>
      <c r="AT244" s="113"/>
      <c r="AU244" s="113"/>
      <c r="AV244" s="113"/>
    </row>
    <row r="245" spans="1:48" ht="12.75" x14ac:dyDescent="0.2">
      <c r="A245" s="102">
        <v>4300034842</v>
      </c>
      <c r="B245" s="133">
        <v>45832</v>
      </c>
      <c r="C245" s="100" t="s">
        <v>79</v>
      </c>
      <c r="D245" s="552">
        <v>45888</v>
      </c>
      <c r="E245" s="552" t="e">
        <f>IF(OR(#REF!="",J245=""),"",#REF!+7*J245)</f>
        <v>#REF!</v>
      </c>
      <c r="F245" s="149" t="e">
        <f t="shared" ca="1" si="174"/>
        <v>#REF!</v>
      </c>
      <c r="G245" s="120" t="s">
        <v>94</v>
      </c>
      <c r="H245" s="113" t="e">
        <f t="shared" si="175"/>
        <v>#REF!</v>
      </c>
      <c r="I245" s="113" t="e">
        <f t="shared" si="172"/>
        <v>#REF!</v>
      </c>
      <c r="J245" s="122">
        <v>8</v>
      </c>
      <c r="K245" s="122" t="s">
        <v>21</v>
      </c>
      <c r="L245" s="232" t="s">
        <v>81</v>
      </c>
      <c r="M245" s="23" t="s">
        <v>563</v>
      </c>
      <c r="N245" s="399">
        <v>0</v>
      </c>
      <c r="O245" s="130">
        <v>3</v>
      </c>
      <c r="P245" s="122" t="s">
        <v>243</v>
      </c>
      <c r="Q245" s="122">
        <v>25200313</v>
      </c>
      <c r="R245" s="122" t="s">
        <v>84</v>
      </c>
      <c r="S245" s="130" t="s">
        <v>97</v>
      </c>
      <c r="T245" s="123" t="s">
        <v>119</v>
      </c>
      <c r="U245" s="123" t="s">
        <v>99</v>
      </c>
      <c r="V245" s="174" t="s">
        <v>564</v>
      </c>
      <c r="W245" s="147">
        <v>137</v>
      </c>
      <c r="X245" s="122"/>
      <c r="Y245" s="126">
        <f t="shared" si="177"/>
        <v>137</v>
      </c>
      <c r="Z245" s="122">
        <v>137</v>
      </c>
      <c r="AA245" s="101">
        <v>937</v>
      </c>
      <c r="AB245" s="131"/>
      <c r="AC245" s="151" t="str">
        <f t="shared" si="182"/>
        <v/>
      </c>
      <c r="AD245" s="119"/>
      <c r="AE245" s="131"/>
      <c r="AF245" s="101">
        <f t="shared" si="178"/>
        <v>0</v>
      </c>
      <c r="AG245" s="101">
        <f t="shared" si="179"/>
        <v>0</v>
      </c>
      <c r="AH245" s="101">
        <f t="shared" si="180"/>
        <v>0</v>
      </c>
      <c r="AI245" s="101">
        <f t="shared" si="163"/>
        <v>128369</v>
      </c>
      <c r="AJ245" s="101">
        <f t="shared" si="181"/>
        <v>0</v>
      </c>
      <c r="AK245" s="101">
        <f t="shared" si="176"/>
        <v>128369</v>
      </c>
      <c r="AL245" s="102" t="s">
        <v>9</v>
      </c>
      <c r="AM245" s="144"/>
      <c r="AN245" s="101">
        <f t="shared" si="173"/>
        <v>128369</v>
      </c>
      <c r="AO245" s="134"/>
      <c r="AP245" s="113"/>
      <c r="AQ245" s="113"/>
      <c r="AR245" s="113"/>
      <c r="AS245" s="113"/>
      <c r="AT245" s="113"/>
      <c r="AU245" s="113"/>
      <c r="AV245" s="113"/>
    </row>
    <row r="246" spans="1:48" ht="12.75" x14ac:dyDescent="0.2">
      <c r="A246" s="102">
        <v>4300035660</v>
      </c>
      <c r="B246" s="133">
        <v>45995</v>
      </c>
      <c r="C246" s="100" t="s">
        <v>79</v>
      </c>
      <c r="D246" s="552">
        <v>46171</v>
      </c>
      <c r="E246" s="552" t="e">
        <f>IF(OR(#REF!="",J246=""),"",#REF!+7*J246)</f>
        <v>#REF!</v>
      </c>
      <c r="F246" s="149" t="e">
        <f t="shared" ca="1" si="174"/>
        <v>#REF!</v>
      </c>
      <c r="G246" s="120" t="s">
        <v>94</v>
      </c>
      <c r="H246" s="113" t="e">
        <f t="shared" si="175"/>
        <v>#REF!</v>
      </c>
      <c r="I246" s="113" t="e">
        <f t="shared" si="172"/>
        <v>#REF!</v>
      </c>
      <c r="J246" s="122">
        <v>25</v>
      </c>
      <c r="K246" s="122" t="s">
        <v>19</v>
      </c>
      <c r="L246" s="232" t="s">
        <v>81</v>
      </c>
      <c r="M246" s="85" t="s">
        <v>265</v>
      </c>
      <c r="N246" s="399">
        <v>0</v>
      </c>
      <c r="O246" s="130">
        <v>3</v>
      </c>
      <c r="P246" s="122"/>
      <c r="Q246" s="122"/>
      <c r="R246" s="122" t="s">
        <v>84</v>
      </c>
      <c r="S246" s="122" t="s">
        <v>97</v>
      </c>
      <c r="T246" s="123" t="s">
        <v>565</v>
      </c>
      <c r="U246" s="102" t="s">
        <v>99</v>
      </c>
      <c r="V246" s="102" t="s">
        <v>267</v>
      </c>
      <c r="W246" s="147">
        <v>20</v>
      </c>
      <c r="X246" s="113"/>
      <c r="Y246" s="126">
        <f t="shared" si="177"/>
        <v>20</v>
      </c>
      <c r="Z246" s="122">
        <v>20</v>
      </c>
      <c r="AA246" s="101">
        <v>6444.16</v>
      </c>
      <c r="AB246" s="131"/>
      <c r="AC246" s="151" t="str">
        <f t="shared" si="182"/>
        <v/>
      </c>
      <c r="AD246" s="120"/>
      <c r="AE246" s="131"/>
      <c r="AF246" s="101">
        <f t="shared" si="178"/>
        <v>0</v>
      </c>
      <c r="AG246" s="101">
        <f t="shared" si="179"/>
        <v>0</v>
      </c>
      <c r="AH246" s="101">
        <f t="shared" si="180"/>
        <v>0</v>
      </c>
      <c r="AI246" s="101">
        <f t="shared" si="163"/>
        <v>128883.2</v>
      </c>
      <c r="AJ246" s="101">
        <f t="shared" si="181"/>
        <v>0</v>
      </c>
      <c r="AK246" s="101">
        <f t="shared" si="176"/>
        <v>128883.2</v>
      </c>
      <c r="AL246" s="102" t="s">
        <v>9</v>
      </c>
      <c r="AM246" s="144"/>
      <c r="AN246" s="101">
        <f t="shared" si="173"/>
        <v>128883.2</v>
      </c>
      <c r="AO246" s="134"/>
      <c r="AP246" s="113"/>
      <c r="AQ246" s="113"/>
      <c r="AR246" s="113"/>
      <c r="AS246" s="113"/>
      <c r="AT246" s="113"/>
      <c r="AU246" s="113"/>
      <c r="AV246" s="113"/>
    </row>
    <row r="247" spans="1:48" ht="12.75" x14ac:dyDescent="0.2">
      <c r="A247" s="102">
        <v>4300035660</v>
      </c>
      <c r="B247" s="133">
        <v>45995</v>
      </c>
      <c r="C247" s="100" t="s">
        <v>79</v>
      </c>
      <c r="D247" s="552">
        <v>46171</v>
      </c>
      <c r="E247" s="552" t="e">
        <f>IF(OR(#REF!="",J247=""),"",#REF!+7*J247)</f>
        <v>#REF!</v>
      </c>
      <c r="F247" s="149" t="e">
        <f t="shared" ca="1" si="174"/>
        <v>#REF!</v>
      </c>
      <c r="G247" s="120" t="s">
        <v>94</v>
      </c>
      <c r="H247" s="113" t="e">
        <f t="shared" si="175"/>
        <v>#REF!</v>
      </c>
      <c r="I247" s="113" t="e">
        <f t="shared" si="172"/>
        <v>#REF!</v>
      </c>
      <c r="J247" s="122">
        <v>25</v>
      </c>
      <c r="K247" s="122" t="s">
        <v>19</v>
      </c>
      <c r="L247" s="232" t="s">
        <v>81</v>
      </c>
      <c r="M247" s="13" t="s">
        <v>265</v>
      </c>
      <c r="N247" s="399">
        <v>0</v>
      </c>
      <c r="O247" s="130">
        <v>3</v>
      </c>
      <c r="P247" s="122"/>
      <c r="Q247" s="122"/>
      <c r="R247" s="122" t="s">
        <v>84</v>
      </c>
      <c r="S247" s="122" t="s">
        <v>97</v>
      </c>
      <c r="T247" s="123" t="s">
        <v>565</v>
      </c>
      <c r="U247" s="102" t="s">
        <v>99</v>
      </c>
      <c r="V247" s="102" t="s">
        <v>267</v>
      </c>
      <c r="W247" s="147">
        <v>5</v>
      </c>
      <c r="X247" s="113"/>
      <c r="Y247" s="126">
        <v>5</v>
      </c>
      <c r="Z247" s="122">
        <v>5</v>
      </c>
      <c r="AA247" s="101">
        <v>6444.16</v>
      </c>
      <c r="AB247" s="131"/>
      <c r="AC247" s="151" t="str">
        <f t="shared" si="182"/>
        <v/>
      </c>
      <c r="AD247" s="120"/>
      <c r="AE247" s="131"/>
      <c r="AF247" s="101">
        <f t="shared" si="178"/>
        <v>0</v>
      </c>
      <c r="AG247" s="101">
        <f t="shared" si="179"/>
        <v>0</v>
      </c>
      <c r="AH247" s="101">
        <f t="shared" si="180"/>
        <v>0</v>
      </c>
      <c r="AI247" s="101">
        <f t="shared" si="163"/>
        <v>32220.799999999999</v>
      </c>
      <c r="AJ247" s="101">
        <f t="shared" si="181"/>
        <v>0</v>
      </c>
      <c r="AK247" s="101">
        <f t="shared" si="176"/>
        <v>32220.799999999999</v>
      </c>
      <c r="AL247" s="102" t="s">
        <v>9</v>
      </c>
      <c r="AM247" s="144"/>
      <c r="AN247" s="101">
        <f t="shared" si="173"/>
        <v>32220.799999999999</v>
      </c>
      <c r="AO247" s="134"/>
      <c r="AP247" s="113"/>
      <c r="AQ247" s="113"/>
      <c r="AR247" s="113"/>
      <c r="AS247" s="113"/>
      <c r="AT247" s="113"/>
      <c r="AU247" s="113"/>
      <c r="AV247" s="113"/>
    </row>
    <row r="248" spans="1:48" ht="12.75" x14ac:dyDescent="0.2">
      <c r="A248" s="102">
        <v>4300034702</v>
      </c>
      <c r="B248" s="133">
        <v>45798</v>
      </c>
      <c r="C248" s="100" t="s">
        <v>79</v>
      </c>
      <c r="D248" s="552">
        <v>45841</v>
      </c>
      <c r="E248" s="552" t="e">
        <f>IF(OR(#REF!="",J248=""),"",#REF!+7*J248)</f>
        <v>#REF!</v>
      </c>
      <c r="F248" s="149" t="e">
        <f t="shared" ca="1" si="174"/>
        <v>#REF!</v>
      </c>
      <c r="G248" s="120" t="s">
        <v>94</v>
      </c>
      <c r="H248" s="113" t="e">
        <f t="shared" si="175"/>
        <v>#REF!</v>
      </c>
      <c r="I248" s="113" t="e">
        <f t="shared" si="172"/>
        <v>#REF!</v>
      </c>
      <c r="J248" s="126">
        <v>6</v>
      </c>
      <c r="K248" s="126" t="s">
        <v>21</v>
      </c>
      <c r="L248" s="394" t="s">
        <v>81</v>
      </c>
      <c r="M248" s="13" t="s">
        <v>566</v>
      </c>
      <c r="N248" s="399">
        <v>0</v>
      </c>
      <c r="O248" s="130">
        <v>3</v>
      </c>
      <c r="P248" s="130" t="s">
        <v>243</v>
      </c>
      <c r="Q248" s="130">
        <v>25200161</v>
      </c>
      <c r="R248" s="130" t="s">
        <v>84</v>
      </c>
      <c r="S248" s="130" t="s">
        <v>97</v>
      </c>
      <c r="T248" s="123" t="s">
        <v>119</v>
      </c>
      <c r="U248" s="100" t="s">
        <v>99</v>
      </c>
      <c r="V248" s="123" t="s">
        <v>567</v>
      </c>
      <c r="W248" s="283">
        <v>16</v>
      </c>
      <c r="X248" s="126"/>
      <c r="Y248" s="126">
        <f t="shared" ref="Y248:Y270" si="183">W248-X248</f>
        <v>16</v>
      </c>
      <c r="Z248" s="126">
        <v>16</v>
      </c>
      <c r="AA248" s="150">
        <v>780</v>
      </c>
      <c r="AB248" s="153"/>
      <c r="AC248" s="151" t="str">
        <f t="shared" si="182"/>
        <v/>
      </c>
      <c r="AD248" s="152"/>
      <c r="AE248" s="151"/>
      <c r="AF248" s="101">
        <f t="shared" si="178"/>
        <v>0</v>
      </c>
      <c r="AG248" s="101">
        <f t="shared" si="179"/>
        <v>0</v>
      </c>
      <c r="AH248" s="101">
        <f t="shared" si="180"/>
        <v>0</v>
      </c>
      <c r="AI248" s="101">
        <f t="shared" si="163"/>
        <v>12480</v>
      </c>
      <c r="AJ248" s="101">
        <f t="shared" si="181"/>
        <v>0</v>
      </c>
      <c r="AK248" s="101">
        <f t="shared" si="176"/>
        <v>12480</v>
      </c>
      <c r="AL248" s="102" t="s">
        <v>9</v>
      </c>
      <c r="AM248" s="143"/>
      <c r="AN248" s="101">
        <f t="shared" si="173"/>
        <v>12480</v>
      </c>
      <c r="AO248" s="134"/>
      <c r="AP248" s="113"/>
      <c r="AQ248" s="113"/>
      <c r="AR248" s="113"/>
      <c r="AS248" s="113"/>
      <c r="AT248" s="113"/>
      <c r="AU248" s="113"/>
      <c r="AV248" s="113"/>
    </row>
    <row r="249" spans="1:48" ht="12.75" x14ac:dyDescent="0.2">
      <c r="A249" s="102">
        <v>5400065846</v>
      </c>
      <c r="B249" s="133">
        <v>45902</v>
      </c>
      <c r="C249" s="100" t="s">
        <v>79</v>
      </c>
      <c r="D249" s="552">
        <v>46021</v>
      </c>
      <c r="E249" s="552" t="e">
        <f>IF(OR(#REF!="",J249=""),"",#REF!+7*J249)</f>
        <v>#REF!</v>
      </c>
      <c r="F249" s="149" t="e">
        <f t="shared" ca="1" si="174"/>
        <v>#REF!</v>
      </c>
      <c r="G249" s="120" t="s">
        <v>94</v>
      </c>
      <c r="H249" s="113" t="e">
        <f t="shared" si="175"/>
        <v>#REF!</v>
      </c>
      <c r="I249" s="113" t="e">
        <f t="shared" si="172"/>
        <v>#REF!</v>
      </c>
      <c r="J249" s="122">
        <v>14.2</v>
      </c>
      <c r="K249" s="122" t="s">
        <v>21</v>
      </c>
      <c r="L249" s="232" t="s">
        <v>81</v>
      </c>
      <c r="M249" s="85" t="s">
        <v>568</v>
      </c>
      <c r="N249" s="399">
        <v>0</v>
      </c>
      <c r="O249" s="130">
        <v>3</v>
      </c>
      <c r="P249" s="122" t="s">
        <v>243</v>
      </c>
      <c r="Q249" s="122"/>
      <c r="R249" s="122" t="s">
        <v>84</v>
      </c>
      <c r="S249" s="130" t="s">
        <v>412</v>
      </c>
      <c r="T249" s="113" t="s">
        <v>413</v>
      </c>
      <c r="U249" s="102" t="s">
        <v>99</v>
      </c>
      <c r="V249" s="174" t="s">
        <v>569</v>
      </c>
      <c r="W249" s="147">
        <v>24</v>
      </c>
      <c r="X249" s="113"/>
      <c r="Y249" s="126">
        <f t="shared" si="183"/>
        <v>24</v>
      </c>
      <c r="Z249" s="122">
        <v>24</v>
      </c>
      <c r="AA249" s="101">
        <v>5620</v>
      </c>
      <c r="AB249" s="131"/>
      <c r="AC249" s="227" t="str">
        <f t="shared" si="182"/>
        <v/>
      </c>
      <c r="AD249" s="389"/>
      <c r="AE249" s="260"/>
      <c r="AF249" s="101">
        <f t="shared" si="178"/>
        <v>0</v>
      </c>
      <c r="AG249" s="101">
        <f t="shared" si="179"/>
        <v>0</v>
      </c>
      <c r="AH249" s="101">
        <f t="shared" si="180"/>
        <v>0</v>
      </c>
      <c r="AI249" s="101">
        <f t="shared" si="163"/>
        <v>134880</v>
      </c>
      <c r="AJ249" s="101">
        <f t="shared" si="181"/>
        <v>0</v>
      </c>
      <c r="AK249" s="101">
        <f t="shared" si="176"/>
        <v>134880</v>
      </c>
      <c r="AL249" s="102" t="s">
        <v>9</v>
      </c>
      <c r="AM249" s="144"/>
      <c r="AN249" s="101">
        <f t="shared" si="173"/>
        <v>134880</v>
      </c>
      <c r="AO249" s="134"/>
      <c r="AP249" s="113"/>
      <c r="AQ249" s="113"/>
      <c r="AR249" s="113"/>
      <c r="AS249" s="113"/>
      <c r="AT249" s="113"/>
      <c r="AU249" s="113"/>
      <c r="AV249" s="113"/>
    </row>
    <row r="250" spans="1:48" x14ac:dyDescent="0.25">
      <c r="A250" s="102">
        <v>4520441899</v>
      </c>
      <c r="B250" s="158">
        <v>46015</v>
      </c>
      <c r="C250" s="100" t="s">
        <v>79</v>
      </c>
      <c r="D250" s="552">
        <v>46043</v>
      </c>
      <c r="E250" s="552" t="e">
        <f>IF(OR(#REF!="",J250=""),"",#REF!+7*J250)</f>
        <v>#REF!</v>
      </c>
      <c r="F250" s="149" t="str">
        <f t="shared" ca="1" si="174"/>
        <v>DELIVERED</v>
      </c>
      <c r="G250" s="120" t="s">
        <v>80</v>
      </c>
      <c r="H250" s="113" t="e">
        <f t="shared" si="175"/>
        <v>#REF!</v>
      </c>
      <c r="I250" s="113" t="e">
        <f t="shared" si="172"/>
        <v>#REF!</v>
      </c>
      <c r="J250" s="122">
        <v>4</v>
      </c>
      <c r="K250" s="122" t="s">
        <v>19</v>
      </c>
      <c r="L250" s="232" t="s">
        <v>142</v>
      </c>
      <c r="M250" s="13" t="s">
        <v>570</v>
      </c>
      <c r="N250" s="400">
        <v>1</v>
      </c>
      <c r="O250" s="130">
        <v>1</v>
      </c>
      <c r="P250" s="130" t="s">
        <v>571</v>
      </c>
      <c r="Q250" s="122">
        <v>26200187</v>
      </c>
      <c r="R250" s="122" t="s">
        <v>84</v>
      </c>
      <c r="S250" s="122" t="s">
        <v>210</v>
      </c>
      <c r="T250" s="123" t="s">
        <v>211</v>
      </c>
      <c r="U250" s="123" t="s">
        <v>212</v>
      </c>
      <c r="V250" s="160" t="s">
        <v>572</v>
      </c>
      <c r="W250" s="147">
        <v>190</v>
      </c>
      <c r="X250" s="122">
        <v>190</v>
      </c>
      <c r="Y250" s="126">
        <f t="shared" si="183"/>
        <v>0</v>
      </c>
      <c r="Z250" s="122">
        <v>0</v>
      </c>
      <c r="AA250" s="101">
        <v>654.45000000000005</v>
      </c>
      <c r="AB250" s="369"/>
      <c r="AC250" s="62" t="str">
        <f t="shared" si="182"/>
        <v>May-26</v>
      </c>
      <c r="AD250" s="25">
        <v>46160</v>
      </c>
      <c r="AE250" s="257" t="s">
        <v>573</v>
      </c>
      <c r="AF250" s="114">
        <f t="shared" si="178"/>
        <v>124345.50000000001</v>
      </c>
      <c r="AG250" s="101">
        <f t="shared" si="179"/>
        <v>0</v>
      </c>
      <c r="AH250" s="101">
        <f t="shared" si="180"/>
        <v>124345.50000000001</v>
      </c>
      <c r="AI250" s="101">
        <f t="shared" si="163"/>
        <v>0</v>
      </c>
      <c r="AJ250" s="101">
        <f t="shared" si="181"/>
        <v>0</v>
      </c>
      <c r="AK250" s="101">
        <f t="shared" si="176"/>
        <v>0</v>
      </c>
      <c r="AL250" s="102" t="s">
        <v>0</v>
      </c>
      <c r="AM250" s="233" t="s">
        <v>102</v>
      </c>
      <c r="AN250" s="101">
        <f t="shared" si="173"/>
        <v>124345.50000000001</v>
      </c>
      <c r="AO250" s="134" t="s">
        <v>116</v>
      </c>
      <c r="AP250" s="113" t="s">
        <v>104</v>
      </c>
      <c r="AQ250" s="113"/>
      <c r="AR250" s="113"/>
      <c r="AS250" s="113"/>
      <c r="AT250" s="113"/>
      <c r="AU250" s="113"/>
      <c r="AV250" s="113"/>
    </row>
    <row r="251" spans="1:48" ht="12.75" x14ac:dyDescent="0.2">
      <c r="A251" s="102">
        <v>5400065846</v>
      </c>
      <c r="B251" s="133">
        <v>45902</v>
      </c>
      <c r="C251" s="100" t="s">
        <v>79</v>
      </c>
      <c r="D251" s="552">
        <v>46021</v>
      </c>
      <c r="E251" s="552" t="e">
        <f>IF(OR(#REF!="",J251=""),"",#REF!+7*J251)</f>
        <v>#REF!</v>
      </c>
      <c r="F251" s="149" t="e">
        <f t="shared" ca="1" si="174"/>
        <v>#REF!</v>
      </c>
      <c r="G251" s="120" t="s">
        <v>94</v>
      </c>
      <c r="H251" s="113" t="e">
        <f t="shared" si="175"/>
        <v>#REF!</v>
      </c>
      <c r="I251" s="113" t="e">
        <f t="shared" si="172"/>
        <v>#REF!</v>
      </c>
      <c r="J251" s="122">
        <v>14.2</v>
      </c>
      <c r="K251" s="122" t="s">
        <v>21</v>
      </c>
      <c r="L251" s="232" t="s">
        <v>81</v>
      </c>
      <c r="M251" s="13" t="s">
        <v>574</v>
      </c>
      <c r="N251" s="399">
        <v>0</v>
      </c>
      <c r="O251" s="130">
        <v>3</v>
      </c>
      <c r="P251" s="122" t="s">
        <v>243</v>
      </c>
      <c r="Q251" s="122"/>
      <c r="R251" s="122" t="s">
        <v>84</v>
      </c>
      <c r="S251" s="130" t="s">
        <v>412</v>
      </c>
      <c r="T251" s="113" t="s">
        <v>413</v>
      </c>
      <c r="U251" s="102" t="s">
        <v>99</v>
      </c>
      <c r="V251" s="174" t="s">
        <v>575</v>
      </c>
      <c r="W251" s="147">
        <v>16</v>
      </c>
      <c r="X251" s="113"/>
      <c r="Y251" s="126">
        <f t="shared" si="183"/>
        <v>16</v>
      </c>
      <c r="Z251" s="122">
        <v>16</v>
      </c>
      <c r="AA251" s="101">
        <v>6210</v>
      </c>
      <c r="AB251" s="131"/>
      <c r="AC251" s="270" t="str">
        <f t="shared" si="182"/>
        <v/>
      </c>
      <c r="AD251" s="310"/>
      <c r="AE251" s="261"/>
      <c r="AF251" s="101">
        <f t="shared" si="178"/>
        <v>0</v>
      </c>
      <c r="AG251" s="101">
        <f t="shared" si="179"/>
        <v>0</v>
      </c>
      <c r="AH251" s="101">
        <f t="shared" si="180"/>
        <v>0</v>
      </c>
      <c r="AI251" s="101">
        <f t="shared" si="163"/>
        <v>99360</v>
      </c>
      <c r="AJ251" s="101">
        <f t="shared" si="181"/>
        <v>0</v>
      </c>
      <c r="AK251" s="101">
        <f t="shared" si="176"/>
        <v>99360</v>
      </c>
      <c r="AL251" s="102" t="s">
        <v>9</v>
      </c>
      <c r="AM251" s="144"/>
      <c r="AN251" s="101">
        <f t="shared" si="173"/>
        <v>99360</v>
      </c>
      <c r="AO251" s="134"/>
      <c r="AP251" s="113"/>
      <c r="AQ251" s="113"/>
      <c r="AR251" s="113"/>
      <c r="AS251" s="113"/>
      <c r="AT251" s="113"/>
      <c r="AU251" s="113"/>
      <c r="AV251" s="113"/>
    </row>
    <row r="252" spans="1:48" ht="12.75" x14ac:dyDescent="0.2">
      <c r="A252" s="102">
        <v>4000579703</v>
      </c>
      <c r="B252" s="133">
        <v>46007</v>
      </c>
      <c r="C252" s="102" t="s">
        <v>79</v>
      </c>
      <c r="D252" s="552">
        <v>46203</v>
      </c>
      <c r="E252" s="552" t="e">
        <f>IF(OR(#REF!="",J252=""),"",#REF!+7*J252)</f>
        <v>#REF!</v>
      </c>
      <c r="F252" s="149" t="e">
        <f t="shared" ca="1" si="174"/>
        <v>#REF!</v>
      </c>
      <c r="G252" s="120" t="s">
        <v>94</v>
      </c>
      <c r="H252" s="113" t="e">
        <f t="shared" si="175"/>
        <v>#REF!</v>
      </c>
      <c r="I252" s="113" t="e">
        <f>TEXT(E251,"YYYY")</f>
        <v>#REF!</v>
      </c>
      <c r="J252" s="122">
        <v>28</v>
      </c>
      <c r="K252" s="122" t="s">
        <v>18</v>
      </c>
      <c r="L252" s="232" t="s">
        <v>81</v>
      </c>
      <c r="M252" s="13" t="s">
        <v>148</v>
      </c>
      <c r="N252" s="399">
        <v>0</v>
      </c>
      <c r="O252" s="130">
        <v>3</v>
      </c>
      <c r="P252" s="122"/>
      <c r="Q252" s="122"/>
      <c r="R252" s="122" t="s">
        <v>84</v>
      </c>
      <c r="S252" s="130" t="s">
        <v>97</v>
      </c>
      <c r="T252" s="113" t="s">
        <v>119</v>
      </c>
      <c r="U252" s="102" t="s">
        <v>99</v>
      </c>
      <c r="V252" s="161" t="s">
        <v>149</v>
      </c>
      <c r="W252" s="147">
        <v>2</v>
      </c>
      <c r="X252" s="113"/>
      <c r="Y252" s="126">
        <f t="shared" si="183"/>
        <v>2</v>
      </c>
      <c r="Z252" s="122">
        <v>2</v>
      </c>
      <c r="AA252" s="101">
        <v>35670</v>
      </c>
      <c r="AB252" s="131"/>
      <c r="AC252" s="151" t="str">
        <f t="shared" si="182"/>
        <v/>
      </c>
      <c r="AD252" s="120"/>
      <c r="AE252" s="131"/>
      <c r="AF252" s="101">
        <f t="shared" si="178"/>
        <v>0</v>
      </c>
      <c r="AG252" s="101">
        <f t="shared" si="179"/>
        <v>0</v>
      </c>
      <c r="AH252" s="101">
        <f t="shared" si="180"/>
        <v>0</v>
      </c>
      <c r="AI252" s="101">
        <f t="shared" ref="AI252:AI316" si="184">Z252*AA252</f>
        <v>71340</v>
      </c>
      <c r="AJ252" s="101">
        <f t="shared" si="181"/>
        <v>0</v>
      </c>
      <c r="AK252" s="101">
        <f t="shared" si="176"/>
        <v>71340</v>
      </c>
      <c r="AL252" s="102" t="s">
        <v>9</v>
      </c>
      <c r="AM252" s="144"/>
      <c r="AN252" s="101">
        <f t="shared" si="173"/>
        <v>71340</v>
      </c>
      <c r="AO252" s="134"/>
      <c r="AP252" s="113"/>
      <c r="AQ252" s="113"/>
      <c r="AR252" s="113"/>
      <c r="AS252" s="113"/>
      <c r="AT252" s="113"/>
      <c r="AU252" s="113"/>
      <c r="AV252" s="113"/>
    </row>
    <row r="253" spans="1:48" ht="12.75" x14ac:dyDescent="0.2">
      <c r="A253" s="102">
        <v>102510352</v>
      </c>
      <c r="B253" s="133">
        <v>45876</v>
      </c>
      <c r="C253" s="170" t="s">
        <v>79</v>
      </c>
      <c r="D253" s="552">
        <v>45904</v>
      </c>
      <c r="E253" s="552" t="e">
        <f>IF(OR(#REF!="",J253=""),"",#REF!+7*J253)</f>
        <v>#REF!</v>
      </c>
      <c r="F253" s="149" t="e">
        <f t="shared" ca="1" si="174"/>
        <v>#REF!</v>
      </c>
      <c r="G253" s="120" t="s">
        <v>80</v>
      </c>
      <c r="H253" s="113" t="e">
        <f t="shared" si="175"/>
        <v>#REF!</v>
      </c>
      <c r="I253" s="113" t="e">
        <f t="shared" ref="I253:I264" si="185">TEXT(E253,"YYYY")</f>
        <v>#REF!</v>
      </c>
      <c r="J253" s="122">
        <v>4</v>
      </c>
      <c r="K253" s="122" t="s">
        <v>30</v>
      </c>
      <c r="L253" s="232" t="s">
        <v>142</v>
      </c>
      <c r="M253" s="23" t="s">
        <v>576</v>
      </c>
      <c r="N253" s="399">
        <v>0</v>
      </c>
      <c r="O253" s="130">
        <v>3</v>
      </c>
      <c r="P253" s="122" t="s">
        <v>577</v>
      </c>
      <c r="Q253" s="122">
        <v>25200940</v>
      </c>
      <c r="R253" s="122" t="s">
        <v>84</v>
      </c>
      <c r="S253" s="130" t="s">
        <v>217</v>
      </c>
      <c r="T253" s="123" t="s">
        <v>218</v>
      </c>
      <c r="U253" s="123" t="s">
        <v>219</v>
      </c>
      <c r="V253" s="123" t="s">
        <v>578</v>
      </c>
      <c r="W253" s="147">
        <v>6</v>
      </c>
      <c r="X253" s="122"/>
      <c r="Y253" s="126">
        <f t="shared" si="183"/>
        <v>6</v>
      </c>
      <c r="Z253" s="122">
        <v>6</v>
      </c>
      <c r="AA253" s="101">
        <v>4494</v>
      </c>
      <c r="AB253" s="101"/>
      <c r="AC253" s="151" t="str">
        <f t="shared" si="182"/>
        <v/>
      </c>
      <c r="AD253" s="101"/>
      <c r="AE253" s="185"/>
      <c r="AF253" s="101">
        <f t="shared" si="178"/>
        <v>0</v>
      </c>
      <c r="AG253" s="101">
        <f t="shared" si="179"/>
        <v>0</v>
      </c>
      <c r="AH253" s="101">
        <f t="shared" si="180"/>
        <v>0</v>
      </c>
      <c r="AI253" s="101">
        <f t="shared" si="184"/>
        <v>26964</v>
      </c>
      <c r="AJ253" s="101">
        <f t="shared" si="181"/>
        <v>0</v>
      </c>
      <c r="AK253" s="101">
        <f t="shared" si="176"/>
        <v>26964</v>
      </c>
      <c r="AL253" s="102" t="s">
        <v>9</v>
      </c>
      <c r="AM253" s="143"/>
      <c r="AN253" s="101">
        <f t="shared" si="173"/>
        <v>26964</v>
      </c>
      <c r="AO253" s="134"/>
      <c r="AP253" s="113"/>
      <c r="AQ253" s="113"/>
      <c r="AR253" s="113"/>
      <c r="AS253" s="113"/>
      <c r="AT253" s="113"/>
      <c r="AU253" s="113"/>
      <c r="AV253" s="113"/>
    </row>
    <row r="254" spans="1:48" ht="12.75" x14ac:dyDescent="0.2">
      <c r="A254" s="102">
        <v>4000584286</v>
      </c>
      <c r="B254" s="133">
        <v>46008</v>
      </c>
      <c r="C254" s="100" t="s">
        <v>79</v>
      </c>
      <c r="D254" s="552">
        <v>46148</v>
      </c>
      <c r="E254" s="552" t="e">
        <f>IF(OR(#REF!="",J254=""),"",#REF!+7*J254)</f>
        <v>#REF!</v>
      </c>
      <c r="F254" s="149" t="e">
        <f t="shared" ca="1" si="174"/>
        <v>#REF!</v>
      </c>
      <c r="G254" s="120" t="s">
        <v>94</v>
      </c>
      <c r="H254" s="113" t="e">
        <f t="shared" si="175"/>
        <v>#REF!</v>
      </c>
      <c r="I254" s="113" t="e">
        <f t="shared" si="185"/>
        <v>#REF!</v>
      </c>
      <c r="J254" s="122">
        <v>20</v>
      </c>
      <c r="K254" s="122" t="s">
        <v>25</v>
      </c>
      <c r="L254" s="232" t="s">
        <v>81</v>
      </c>
      <c r="M254" s="23" t="s">
        <v>407</v>
      </c>
      <c r="N254" s="399">
        <v>0</v>
      </c>
      <c r="O254" s="130">
        <v>3</v>
      </c>
      <c r="P254" s="122"/>
      <c r="Q254" s="122"/>
      <c r="R254" s="122" t="s">
        <v>84</v>
      </c>
      <c r="S254" s="122" t="s">
        <v>97</v>
      </c>
      <c r="T254" s="113" t="s">
        <v>114</v>
      </c>
      <c r="U254" s="102" t="s">
        <v>99</v>
      </c>
      <c r="V254" s="102" t="s">
        <v>408</v>
      </c>
      <c r="W254" s="147">
        <v>65</v>
      </c>
      <c r="X254" s="122"/>
      <c r="Y254" s="126">
        <f t="shared" si="183"/>
        <v>65</v>
      </c>
      <c r="Z254" s="122">
        <v>65</v>
      </c>
      <c r="AA254" s="101">
        <v>121073</v>
      </c>
      <c r="AB254" s="131"/>
      <c r="AC254" s="151" t="str">
        <f t="shared" si="182"/>
        <v/>
      </c>
      <c r="AD254" s="120"/>
      <c r="AE254" s="131"/>
      <c r="AF254" s="101">
        <f t="shared" si="178"/>
        <v>0</v>
      </c>
      <c r="AG254" s="101">
        <f t="shared" si="179"/>
        <v>0</v>
      </c>
      <c r="AH254" s="101">
        <f t="shared" si="180"/>
        <v>0</v>
      </c>
      <c r="AI254" s="101">
        <f t="shared" si="184"/>
        <v>7869745</v>
      </c>
      <c r="AJ254" s="101">
        <f t="shared" si="181"/>
        <v>0</v>
      </c>
      <c r="AK254" s="101">
        <f t="shared" si="176"/>
        <v>7869745</v>
      </c>
      <c r="AL254" s="102" t="s">
        <v>9</v>
      </c>
      <c r="AM254" s="144"/>
      <c r="AN254" s="101">
        <f t="shared" si="173"/>
        <v>7869745</v>
      </c>
      <c r="AO254" s="134"/>
      <c r="AP254" s="113"/>
      <c r="AQ254" s="113"/>
      <c r="AR254" s="113"/>
      <c r="AS254" s="113"/>
      <c r="AT254" s="113"/>
      <c r="AU254" s="113"/>
      <c r="AV254" s="113"/>
    </row>
    <row r="255" spans="1:48" x14ac:dyDescent="0.25">
      <c r="A255" s="102">
        <v>4000508399</v>
      </c>
      <c r="B255" s="133">
        <v>45675</v>
      </c>
      <c r="C255" s="100" t="s">
        <v>79</v>
      </c>
      <c r="D255" s="552">
        <v>46154</v>
      </c>
      <c r="E255" s="552" t="e">
        <f>IF(OR(#REF!="",J255=""),"",#REF!+7*J255)</f>
        <v>#REF!</v>
      </c>
      <c r="F255" s="149" t="str">
        <f t="shared" ca="1" si="174"/>
        <v>DELIVERED</v>
      </c>
      <c r="G255" s="120" t="s">
        <v>94</v>
      </c>
      <c r="H255" s="113" t="e">
        <f t="shared" si="175"/>
        <v>#REF!</v>
      </c>
      <c r="I255" s="113" t="e">
        <f t="shared" si="185"/>
        <v>#REF!</v>
      </c>
      <c r="J255" s="126">
        <v>68.5</v>
      </c>
      <c r="K255" s="126" t="s">
        <v>18</v>
      </c>
      <c r="L255" s="394" t="s">
        <v>81</v>
      </c>
      <c r="M255" s="23" t="s">
        <v>262</v>
      </c>
      <c r="N255" s="399">
        <v>0</v>
      </c>
      <c r="O255" s="130">
        <v>3</v>
      </c>
      <c r="P255" s="278" t="s">
        <v>263</v>
      </c>
      <c r="Q255" s="278">
        <v>25100050</v>
      </c>
      <c r="R255" s="130" t="s">
        <v>84</v>
      </c>
      <c r="S255" s="130" t="s">
        <v>97</v>
      </c>
      <c r="T255" s="123" t="s">
        <v>138</v>
      </c>
      <c r="U255" s="100" t="s">
        <v>99</v>
      </c>
      <c r="V255" s="100" t="s">
        <v>264</v>
      </c>
      <c r="W255" s="282">
        <v>25</v>
      </c>
      <c r="X255" s="126">
        <v>25</v>
      </c>
      <c r="Y255" s="126">
        <f t="shared" si="183"/>
        <v>0</v>
      </c>
      <c r="Z255" s="126">
        <v>0</v>
      </c>
      <c r="AA255" s="150">
        <v>114326.14</v>
      </c>
      <c r="AB255" s="153"/>
      <c r="AC255" s="151" t="str">
        <f t="shared" si="182"/>
        <v>June-26</v>
      </c>
      <c r="AD255" s="531">
        <v>46177</v>
      </c>
      <c r="AE255" s="257" t="s">
        <v>579</v>
      </c>
      <c r="AF255" s="101">
        <f t="shared" si="178"/>
        <v>2858153.5</v>
      </c>
      <c r="AG255" s="101">
        <f t="shared" si="179"/>
        <v>0</v>
      </c>
      <c r="AH255" s="101">
        <f t="shared" si="180"/>
        <v>2858153.5</v>
      </c>
      <c r="AI255" s="101">
        <f t="shared" si="184"/>
        <v>0</v>
      </c>
      <c r="AJ255" s="101">
        <f t="shared" si="181"/>
        <v>0</v>
      </c>
      <c r="AK255" s="101">
        <f t="shared" si="176"/>
        <v>0</v>
      </c>
      <c r="AL255" s="102" t="s">
        <v>0</v>
      </c>
      <c r="AM255" s="143" t="s">
        <v>102</v>
      </c>
      <c r="AN255" s="101">
        <f t="shared" si="173"/>
        <v>2858153.5</v>
      </c>
      <c r="AO255" s="134" t="s">
        <v>116</v>
      </c>
      <c r="AP255" s="113" t="s">
        <v>104</v>
      </c>
      <c r="AQ255" s="113"/>
      <c r="AR255" s="113"/>
      <c r="AS255" s="113"/>
      <c r="AT255" s="113"/>
      <c r="AU255" s="113"/>
      <c r="AV255" s="113"/>
    </row>
    <row r="256" spans="1:48" ht="15" x14ac:dyDescent="0.25">
      <c r="A256" s="102">
        <v>4000579841</v>
      </c>
      <c r="B256" s="133">
        <v>45980</v>
      </c>
      <c r="C256" s="100" t="s">
        <v>79</v>
      </c>
      <c r="D256" s="552">
        <v>46091</v>
      </c>
      <c r="E256" s="552" t="e">
        <f>IF(OR(#REF!="",J256=""),"",#REF!+7*J256)</f>
        <v>#REF!</v>
      </c>
      <c r="F256" s="149" t="str">
        <f t="shared" ca="1" si="174"/>
        <v>DELIVERED</v>
      </c>
      <c r="G256" s="120" t="s">
        <v>94</v>
      </c>
      <c r="H256" s="113" t="e">
        <f t="shared" si="175"/>
        <v>#REF!</v>
      </c>
      <c r="I256" s="102" t="e">
        <f t="shared" si="185"/>
        <v>#REF!</v>
      </c>
      <c r="J256" s="122">
        <v>16</v>
      </c>
      <c r="K256" s="122" t="s">
        <v>18</v>
      </c>
      <c r="L256" s="232" t="s">
        <v>81</v>
      </c>
      <c r="M256" s="85" t="s">
        <v>580</v>
      </c>
      <c r="N256" s="399">
        <v>0</v>
      </c>
      <c r="O256" s="216">
        <v>3</v>
      </c>
      <c r="P256" s="230" t="s">
        <v>581</v>
      </c>
      <c r="Q256" s="24">
        <v>25100730</v>
      </c>
      <c r="R256" s="242" t="s">
        <v>84</v>
      </c>
      <c r="S256" s="122" t="s">
        <v>97</v>
      </c>
      <c r="T256" s="113" t="s">
        <v>138</v>
      </c>
      <c r="U256" s="102" t="s">
        <v>99</v>
      </c>
      <c r="V256" s="102" t="s">
        <v>582</v>
      </c>
      <c r="W256" s="147">
        <v>5</v>
      </c>
      <c r="X256" s="122">
        <v>5</v>
      </c>
      <c r="Y256" s="126">
        <f t="shared" si="183"/>
        <v>0</v>
      </c>
      <c r="Z256" s="122">
        <v>0</v>
      </c>
      <c r="AA256" s="101">
        <v>125493</v>
      </c>
      <c r="AB256" s="131"/>
      <c r="AC256" s="151" t="str">
        <f t="shared" si="182"/>
        <v>May-26</v>
      </c>
      <c r="AD256" s="119">
        <v>46173</v>
      </c>
      <c r="AE256" s="257" t="s">
        <v>583</v>
      </c>
      <c r="AF256" s="101">
        <f t="shared" si="178"/>
        <v>627465</v>
      </c>
      <c r="AG256" s="101">
        <f t="shared" si="179"/>
        <v>0</v>
      </c>
      <c r="AH256" s="101">
        <f t="shared" si="180"/>
        <v>627465</v>
      </c>
      <c r="AI256" s="101">
        <f t="shared" si="184"/>
        <v>0</v>
      </c>
      <c r="AJ256" s="101">
        <f t="shared" si="181"/>
        <v>0</v>
      </c>
      <c r="AK256" s="101">
        <f t="shared" si="176"/>
        <v>0</v>
      </c>
      <c r="AL256" s="102" t="s">
        <v>0</v>
      </c>
      <c r="AM256" s="143" t="s">
        <v>102</v>
      </c>
      <c r="AN256" s="101">
        <f t="shared" si="173"/>
        <v>627465</v>
      </c>
      <c r="AO256" s="134" t="s">
        <v>103</v>
      </c>
      <c r="AP256" s="113" t="s">
        <v>104</v>
      </c>
      <c r="AQ256" s="113"/>
      <c r="AR256" s="113"/>
      <c r="AS256" s="113"/>
      <c r="AT256" s="113"/>
      <c r="AU256" s="113"/>
      <c r="AV256" s="113"/>
    </row>
    <row r="257" spans="1:48" ht="12.75" x14ac:dyDescent="0.2">
      <c r="A257" s="102">
        <v>4520433239</v>
      </c>
      <c r="B257" s="133">
        <v>45994</v>
      </c>
      <c r="C257" s="102" t="s">
        <v>305</v>
      </c>
      <c r="D257" s="552">
        <v>46036</v>
      </c>
      <c r="E257" s="552" t="e">
        <f>IF(OR(#REF!="",J257=""),"",#REF!+7*J257)</f>
        <v>#REF!</v>
      </c>
      <c r="F257" s="149" t="e">
        <f t="shared" ca="1" si="174"/>
        <v>#REF!</v>
      </c>
      <c r="G257" s="120" t="s">
        <v>80</v>
      </c>
      <c r="H257" s="113" t="e">
        <f t="shared" si="175"/>
        <v>#REF!</v>
      </c>
      <c r="I257" s="113" t="e">
        <f t="shared" si="185"/>
        <v>#REF!</v>
      </c>
      <c r="J257" s="122">
        <v>6</v>
      </c>
      <c r="K257" s="122" t="s">
        <v>19</v>
      </c>
      <c r="L257" s="232" t="s">
        <v>142</v>
      </c>
      <c r="M257" s="23" t="s">
        <v>584</v>
      </c>
      <c r="N257" s="400">
        <v>1</v>
      </c>
      <c r="O257" s="130">
        <v>1</v>
      </c>
      <c r="P257" s="219"/>
      <c r="Q257" s="219"/>
      <c r="R257" s="122" t="s">
        <v>307</v>
      </c>
      <c r="S257" s="130" t="s">
        <v>210</v>
      </c>
      <c r="T257" s="123" t="s">
        <v>445</v>
      </c>
      <c r="U257" s="102" t="s">
        <v>212</v>
      </c>
      <c r="V257" s="102" t="s">
        <v>427</v>
      </c>
      <c r="W257" s="147">
        <v>570</v>
      </c>
      <c r="X257" s="122"/>
      <c r="Y257" s="126">
        <f t="shared" si="183"/>
        <v>570</v>
      </c>
      <c r="Z257" s="122">
        <v>570</v>
      </c>
      <c r="AA257" s="101"/>
      <c r="AB257" s="131">
        <v>8.15</v>
      </c>
      <c r="AC257" s="151" t="str">
        <f t="shared" si="182"/>
        <v/>
      </c>
      <c r="AD257" s="120"/>
      <c r="AE257" s="131"/>
      <c r="AF257" s="101">
        <f t="shared" si="178"/>
        <v>0</v>
      </c>
      <c r="AG257" s="101">
        <f t="shared" si="179"/>
        <v>0</v>
      </c>
      <c r="AH257" s="101">
        <f t="shared" si="180"/>
        <v>0</v>
      </c>
      <c r="AI257" s="101">
        <f t="shared" si="184"/>
        <v>0</v>
      </c>
      <c r="AJ257" s="101">
        <f t="shared" si="181"/>
        <v>399513</v>
      </c>
      <c r="AK257" s="101">
        <f t="shared" si="176"/>
        <v>399513</v>
      </c>
      <c r="AL257" s="102" t="s">
        <v>9</v>
      </c>
      <c r="AM257" s="144"/>
      <c r="AN257" s="101">
        <f t="shared" si="173"/>
        <v>399513</v>
      </c>
      <c r="AO257" s="134"/>
      <c r="AP257" s="113"/>
      <c r="AQ257" s="113"/>
      <c r="AR257" s="113"/>
      <c r="AS257" s="113"/>
      <c r="AT257" s="113"/>
      <c r="AU257" s="113"/>
      <c r="AV257" s="113"/>
    </row>
    <row r="258" spans="1:48" ht="12.75" x14ac:dyDescent="0.2">
      <c r="A258" s="102">
        <v>4000579173</v>
      </c>
      <c r="B258" s="133">
        <v>45981</v>
      </c>
      <c r="C258" s="100" t="s">
        <v>79</v>
      </c>
      <c r="D258" s="552">
        <v>46234</v>
      </c>
      <c r="E258" s="552" t="e">
        <f>IF(OR(#REF!="",J258=""),"",#REF!+7*J258)</f>
        <v>#REF!</v>
      </c>
      <c r="F258" s="149" t="e">
        <f t="shared" ca="1" si="174"/>
        <v>#REF!</v>
      </c>
      <c r="G258" s="120" t="s">
        <v>94</v>
      </c>
      <c r="H258" s="113" t="e">
        <f t="shared" si="175"/>
        <v>#REF!</v>
      </c>
      <c r="I258" s="102" t="e">
        <f t="shared" si="185"/>
        <v>#REF!</v>
      </c>
      <c r="J258" s="122">
        <v>36</v>
      </c>
      <c r="K258" s="122" t="s">
        <v>18</v>
      </c>
      <c r="L258" s="232" t="s">
        <v>142</v>
      </c>
      <c r="M258" s="13" t="s">
        <v>585</v>
      </c>
      <c r="N258" s="399">
        <v>0</v>
      </c>
      <c r="O258" s="130">
        <v>3</v>
      </c>
      <c r="P258" s="122"/>
      <c r="Q258" s="122"/>
      <c r="R258" s="122" t="s">
        <v>84</v>
      </c>
      <c r="S258" s="122" t="s">
        <v>97</v>
      </c>
      <c r="T258" s="113" t="s">
        <v>586</v>
      </c>
      <c r="U258" s="102" t="s">
        <v>99</v>
      </c>
      <c r="V258" s="102" t="s">
        <v>443</v>
      </c>
      <c r="W258" s="147">
        <v>2</v>
      </c>
      <c r="X258" s="113"/>
      <c r="Y258" s="126">
        <f t="shared" si="183"/>
        <v>2</v>
      </c>
      <c r="Z258" s="122">
        <v>2</v>
      </c>
      <c r="AA258" s="101">
        <v>352400</v>
      </c>
      <c r="AB258" s="131"/>
      <c r="AC258" s="151" t="str">
        <f t="shared" si="182"/>
        <v/>
      </c>
      <c r="AD258" s="120"/>
      <c r="AE258" s="142"/>
      <c r="AF258" s="101">
        <f t="shared" si="178"/>
        <v>0</v>
      </c>
      <c r="AG258" s="101">
        <f t="shared" si="179"/>
        <v>0</v>
      </c>
      <c r="AH258" s="101">
        <f t="shared" si="180"/>
        <v>0</v>
      </c>
      <c r="AI258" s="101">
        <f t="shared" si="184"/>
        <v>704800</v>
      </c>
      <c r="AJ258" s="101">
        <f t="shared" si="181"/>
        <v>0</v>
      </c>
      <c r="AK258" s="101">
        <f t="shared" si="176"/>
        <v>704800</v>
      </c>
      <c r="AL258" s="102" t="s">
        <v>9</v>
      </c>
      <c r="AM258" s="144"/>
      <c r="AN258" s="101">
        <f t="shared" ref="AN258:AN289" si="186">SUM(AH258,AK258)</f>
        <v>704800</v>
      </c>
      <c r="AO258" s="134"/>
      <c r="AP258" s="113"/>
      <c r="AQ258" s="113"/>
      <c r="AR258" s="113"/>
      <c r="AS258" s="113"/>
      <c r="AT258" s="113"/>
      <c r="AU258" s="113"/>
      <c r="AV258" s="113"/>
    </row>
    <row r="259" spans="1:48" ht="12.75" x14ac:dyDescent="0.2">
      <c r="A259" s="102">
        <v>4000569440</v>
      </c>
      <c r="B259" s="133">
        <v>45918</v>
      </c>
      <c r="C259" s="100" t="s">
        <v>79</v>
      </c>
      <c r="D259" s="552">
        <v>46016</v>
      </c>
      <c r="E259" s="552" t="e">
        <f>IF(OR(#REF!="",J259=""),"",#REF!+7*J259)</f>
        <v>#REF!</v>
      </c>
      <c r="F259" s="149" t="e">
        <f t="shared" ca="1" si="174"/>
        <v>#REF!</v>
      </c>
      <c r="G259" s="120" t="s">
        <v>94</v>
      </c>
      <c r="H259" s="113" t="e">
        <f t="shared" si="175"/>
        <v>#REF!</v>
      </c>
      <c r="I259" s="113" t="e">
        <f t="shared" si="185"/>
        <v>#REF!</v>
      </c>
      <c r="J259" s="122">
        <v>14</v>
      </c>
      <c r="K259" s="122" t="s">
        <v>20</v>
      </c>
      <c r="L259" s="232" t="s">
        <v>81</v>
      </c>
      <c r="M259" s="13" t="s">
        <v>90</v>
      </c>
      <c r="N259" s="399">
        <v>0</v>
      </c>
      <c r="O259" s="130">
        <v>3</v>
      </c>
      <c r="P259" s="122"/>
      <c r="Q259" s="122"/>
      <c r="R259" s="122" t="s">
        <v>84</v>
      </c>
      <c r="S259" s="130" t="s">
        <v>97</v>
      </c>
      <c r="T259" s="123" t="s">
        <v>138</v>
      </c>
      <c r="U259" s="123" t="s">
        <v>99</v>
      </c>
      <c r="V259" s="102" t="s">
        <v>587</v>
      </c>
      <c r="W259" s="147">
        <v>11</v>
      </c>
      <c r="X259" s="113"/>
      <c r="Y259" s="126">
        <f t="shared" si="183"/>
        <v>11</v>
      </c>
      <c r="Z259" s="122">
        <v>11</v>
      </c>
      <c r="AA259" s="101">
        <v>42400</v>
      </c>
      <c r="AB259" s="131"/>
      <c r="AC259" s="151" t="str">
        <f t="shared" si="182"/>
        <v/>
      </c>
      <c r="AD259" s="120"/>
      <c r="AE259" s="132"/>
      <c r="AF259" s="101">
        <f t="shared" si="178"/>
        <v>0</v>
      </c>
      <c r="AG259" s="101">
        <f t="shared" si="179"/>
        <v>0</v>
      </c>
      <c r="AH259" s="101">
        <f t="shared" si="180"/>
        <v>0</v>
      </c>
      <c r="AI259" s="101">
        <f t="shared" si="184"/>
        <v>466400</v>
      </c>
      <c r="AJ259" s="101">
        <f t="shared" si="181"/>
        <v>0</v>
      </c>
      <c r="AK259" s="101">
        <f t="shared" si="176"/>
        <v>466400</v>
      </c>
      <c r="AL259" s="102" t="s">
        <v>9</v>
      </c>
      <c r="AM259" s="144"/>
      <c r="AN259" s="101">
        <f t="shared" si="186"/>
        <v>466400</v>
      </c>
      <c r="AO259" s="134"/>
      <c r="AP259" s="113"/>
      <c r="AQ259" s="113"/>
      <c r="AR259" s="113"/>
      <c r="AS259" s="113"/>
      <c r="AT259" s="113"/>
      <c r="AU259" s="113"/>
      <c r="AV259" s="113"/>
    </row>
    <row r="260" spans="1:48" ht="12.75" x14ac:dyDescent="0.2">
      <c r="A260" s="102">
        <v>4000581243</v>
      </c>
      <c r="B260" s="133">
        <v>45982</v>
      </c>
      <c r="C260" s="100" t="s">
        <v>79</v>
      </c>
      <c r="D260" s="552">
        <v>46178</v>
      </c>
      <c r="E260" s="552" t="e">
        <f>IF(OR(#REF!="",J260=""),"",#REF!+7*J260)</f>
        <v>#REF!</v>
      </c>
      <c r="F260" s="149" t="e">
        <f t="shared" ca="1" si="174"/>
        <v>#REF!</v>
      </c>
      <c r="G260" s="120" t="s">
        <v>94</v>
      </c>
      <c r="H260" s="113" t="e">
        <f t="shared" si="175"/>
        <v>#REF!</v>
      </c>
      <c r="I260" s="113" t="e">
        <f t="shared" si="185"/>
        <v>#REF!</v>
      </c>
      <c r="J260" s="122">
        <v>28</v>
      </c>
      <c r="K260" s="122" t="s">
        <v>18</v>
      </c>
      <c r="L260" s="232" t="s">
        <v>142</v>
      </c>
      <c r="M260" s="13" t="s">
        <v>588</v>
      </c>
      <c r="N260" s="399">
        <v>0</v>
      </c>
      <c r="O260" s="130">
        <v>3</v>
      </c>
      <c r="P260" s="122"/>
      <c r="Q260" s="122"/>
      <c r="R260" s="122" t="s">
        <v>84</v>
      </c>
      <c r="S260" s="122" t="s">
        <v>97</v>
      </c>
      <c r="T260" s="113" t="s">
        <v>114</v>
      </c>
      <c r="U260" s="102" t="s">
        <v>99</v>
      </c>
      <c r="V260" s="102" t="s">
        <v>205</v>
      </c>
      <c r="W260" s="147">
        <v>1</v>
      </c>
      <c r="X260" s="122"/>
      <c r="Y260" s="126">
        <f t="shared" si="183"/>
        <v>1</v>
      </c>
      <c r="Z260" s="122">
        <v>1</v>
      </c>
      <c r="AA260" s="101">
        <v>174479</v>
      </c>
      <c r="AB260" s="131"/>
      <c r="AC260" s="151" t="str">
        <f t="shared" si="182"/>
        <v/>
      </c>
      <c r="AD260" s="120"/>
      <c r="AE260" s="142"/>
      <c r="AF260" s="101">
        <f t="shared" si="178"/>
        <v>0</v>
      </c>
      <c r="AG260" s="101">
        <f t="shared" si="179"/>
        <v>0</v>
      </c>
      <c r="AH260" s="101">
        <f t="shared" si="180"/>
        <v>0</v>
      </c>
      <c r="AI260" s="101">
        <f t="shared" si="184"/>
        <v>174479</v>
      </c>
      <c r="AJ260" s="101">
        <f t="shared" si="181"/>
        <v>0</v>
      </c>
      <c r="AK260" s="101">
        <f t="shared" si="176"/>
        <v>174479</v>
      </c>
      <c r="AL260" s="102" t="s">
        <v>9</v>
      </c>
      <c r="AM260" s="144"/>
      <c r="AN260" s="101">
        <f t="shared" si="186"/>
        <v>174479</v>
      </c>
      <c r="AO260" s="134"/>
      <c r="AP260" s="113"/>
      <c r="AQ260" s="113"/>
      <c r="AR260" s="113"/>
      <c r="AS260" s="113"/>
      <c r="AT260" s="113"/>
      <c r="AU260" s="113"/>
      <c r="AV260" s="113"/>
    </row>
    <row r="261" spans="1:48" ht="12.75" x14ac:dyDescent="0.2">
      <c r="A261" s="102">
        <v>4000572437</v>
      </c>
      <c r="B261" s="133">
        <v>45993</v>
      </c>
      <c r="C261" s="155" t="s">
        <v>79</v>
      </c>
      <c r="D261" s="552">
        <v>46189</v>
      </c>
      <c r="E261" s="552" t="e">
        <f>IF(OR(#REF!="",J261=""),"",#REF!+7*J261)</f>
        <v>#REF!</v>
      </c>
      <c r="F261" s="149" t="e">
        <f t="shared" ca="1" si="174"/>
        <v>#REF!</v>
      </c>
      <c r="G261" s="120" t="s">
        <v>94</v>
      </c>
      <c r="H261" s="113" t="e">
        <f t="shared" si="175"/>
        <v>#REF!</v>
      </c>
      <c r="I261" s="102" t="e">
        <f t="shared" si="185"/>
        <v>#REF!</v>
      </c>
      <c r="J261" s="122">
        <v>27.9</v>
      </c>
      <c r="K261" s="122" t="s">
        <v>18</v>
      </c>
      <c r="L261" s="232" t="s">
        <v>81</v>
      </c>
      <c r="M261" s="13" t="s">
        <v>326</v>
      </c>
      <c r="N261" s="399">
        <v>0</v>
      </c>
      <c r="O261" s="130">
        <v>3</v>
      </c>
      <c r="P261" s="122"/>
      <c r="Q261" s="122"/>
      <c r="R261" s="130" t="s">
        <v>84</v>
      </c>
      <c r="S261" s="130" t="s">
        <v>97</v>
      </c>
      <c r="T261" s="102" t="s">
        <v>114</v>
      </c>
      <c r="U261" s="128" t="s">
        <v>99</v>
      </c>
      <c r="V261" s="102" t="s">
        <v>327</v>
      </c>
      <c r="W261" s="147">
        <v>2</v>
      </c>
      <c r="X261" s="122"/>
      <c r="Y261" s="126">
        <f t="shared" si="183"/>
        <v>2</v>
      </c>
      <c r="Z261" s="122">
        <v>2</v>
      </c>
      <c r="AA261" s="101">
        <v>371823</v>
      </c>
      <c r="AB261" s="131"/>
      <c r="AC261" s="151" t="str">
        <f t="shared" si="182"/>
        <v/>
      </c>
      <c r="AD261" s="120"/>
      <c r="AE261" s="132"/>
      <c r="AF261" s="101">
        <f t="shared" si="178"/>
        <v>0</v>
      </c>
      <c r="AG261" s="101">
        <f t="shared" si="179"/>
        <v>0</v>
      </c>
      <c r="AH261" s="101">
        <f t="shared" si="180"/>
        <v>0</v>
      </c>
      <c r="AI261" s="101">
        <f t="shared" si="184"/>
        <v>743646</v>
      </c>
      <c r="AJ261" s="101">
        <f t="shared" si="181"/>
        <v>0</v>
      </c>
      <c r="AK261" s="101">
        <f t="shared" si="176"/>
        <v>743646</v>
      </c>
      <c r="AL261" s="102" t="s">
        <v>9</v>
      </c>
      <c r="AM261" s="143"/>
      <c r="AN261" s="101">
        <f t="shared" si="186"/>
        <v>743646</v>
      </c>
      <c r="AO261" s="134"/>
      <c r="AP261" s="113"/>
      <c r="AQ261" s="113"/>
      <c r="AR261" s="113"/>
      <c r="AS261" s="113"/>
      <c r="AT261" s="113"/>
      <c r="AU261" s="113"/>
      <c r="AV261" s="113"/>
    </row>
    <row r="262" spans="1:48" ht="12.75" x14ac:dyDescent="0.2">
      <c r="A262" s="102">
        <v>4000587261</v>
      </c>
      <c r="B262" s="158">
        <v>46022</v>
      </c>
      <c r="C262" s="100" t="s">
        <v>79</v>
      </c>
      <c r="D262" s="552">
        <v>46127</v>
      </c>
      <c r="E262" s="552" t="e">
        <f>IF(OR(#REF!="",J262=""),"",#REF!+7*J262)</f>
        <v>#REF!</v>
      </c>
      <c r="F262" s="149" t="e">
        <f t="shared" ca="1" si="174"/>
        <v>#REF!</v>
      </c>
      <c r="G262" s="120" t="s">
        <v>94</v>
      </c>
      <c r="H262" s="113" t="e">
        <f t="shared" si="175"/>
        <v>#REF!</v>
      </c>
      <c r="I262" s="113" t="e">
        <f t="shared" si="185"/>
        <v>#REF!</v>
      </c>
      <c r="J262" s="122">
        <v>15</v>
      </c>
      <c r="K262" s="122" t="s">
        <v>18</v>
      </c>
      <c r="L262" s="232" t="s">
        <v>81</v>
      </c>
      <c r="M262" s="13" t="s">
        <v>589</v>
      </c>
      <c r="N262" s="399">
        <v>0</v>
      </c>
      <c r="O262" s="130">
        <v>3</v>
      </c>
      <c r="P262" s="122"/>
      <c r="Q262" s="122"/>
      <c r="R262" s="122" t="s">
        <v>84</v>
      </c>
      <c r="S262" s="122" t="s">
        <v>97</v>
      </c>
      <c r="T262" s="113" t="s">
        <v>172</v>
      </c>
      <c r="U262" s="102" t="s">
        <v>99</v>
      </c>
      <c r="V262" s="102" t="s">
        <v>590</v>
      </c>
      <c r="W262" s="147">
        <v>3</v>
      </c>
      <c r="X262" s="122"/>
      <c r="Y262" s="126">
        <f t="shared" si="183"/>
        <v>3</v>
      </c>
      <c r="Z262" s="122">
        <v>3</v>
      </c>
      <c r="AA262" s="101">
        <v>201521</v>
      </c>
      <c r="AB262" s="131"/>
      <c r="AC262" s="151" t="str">
        <f t="shared" si="182"/>
        <v/>
      </c>
      <c r="AD262" s="120"/>
      <c r="AE262" s="131"/>
      <c r="AF262" s="101">
        <f t="shared" si="178"/>
        <v>0</v>
      </c>
      <c r="AG262" s="101">
        <f t="shared" si="179"/>
        <v>0</v>
      </c>
      <c r="AH262" s="101">
        <f t="shared" si="180"/>
        <v>0</v>
      </c>
      <c r="AI262" s="101">
        <f t="shared" si="184"/>
        <v>604563</v>
      </c>
      <c r="AJ262" s="101">
        <f t="shared" si="181"/>
        <v>0</v>
      </c>
      <c r="AK262" s="101">
        <f t="shared" si="176"/>
        <v>604563</v>
      </c>
      <c r="AL262" s="102" t="s">
        <v>9</v>
      </c>
      <c r="AM262" s="144"/>
      <c r="AN262" s="101">
        <f t="shared" si="186"/>
        <v>604563</v>
      </c>
      <c r="AO262" s="134"/>
      <c r="AP262" s="113"/>
      <c r="AQ262" s="113"/>
      <c r="AR262" s="113"/>
      <c r="AS262" s="113"/>
      <c r="AT262" s="113"/>
      <c r="AU262" s="113"/>
      <c r="AV262" s="113"/>
    </row>
    <row r="263" spans="1:48" ht="12.75" x14ac:dyDescent="0.2">
      <c r="A263" s="102">
        <v>4000498936</v>
      </c>
      <c r="B263" s="133">
        <v>45628</v>
      </c>
      <c r="C263" s="100" t="s">
        <v>79</v>
      </c>
      <c r="D263" s="552">
        <v>46318</v>
      </c>
      <c r="E263" s="552" t="e">
        <f>IF(OR(#REF!="",J263=""),"",#REF!+7*J263)</f>
        <v>#REF!</v>
      </c>
      <c r="F263" s="149" t="e">
        <f t="shared" ca="1" si="174"/>
        <v>#REF!</v>
      </c>
      <c r="G263" s="120" t="s">
        <v>94</v>
      </c>
      <c r="H263" s="113" t="e">
        <f t="shared" si="175"/>
        <v>#REF!</v>
      </c>
      <c r="I263" s="113" t="e">
        <f t="shared" si="185"/>
        <v>#REF!</v>
      </c>
      <c r="J263" s="126">
        <v>98.7</v>
      </c>
      <c r="K263" s="126" t="s">
        <v>18</v>
      </c>
      <c r="L263" s="394" t="s">
        <v>81</v>
      </c>
      <c r="M263" s="23" t="s">
        <v>175</v>
      </c>
      <c r="N263" s="399">
        <v>0</v>
      </c>
      <c r="O263" s="130">
        <v>3</v>
      </c>
      <c r="P263" s="130" t="s">
        <v>176</v>
      </c>
      <c r="Q263" s="130">
        <v>25100064</v>
      </c>
      <c r="R263" s="130" t="s">
        <v>84</v>
      </c>
      <c r="S263" s="130" t="s">
        <v>97</v>
      </c>
      <c r="T263" s="123" t="s">
        <v>138</v>
      </c>
      <c r="U263" s="100" t="s">
        <v>99</v>
      </c>
      <c r="V263" s="100" t="s">
        <v>177</v>
      </c>
      <c r="W263" s="282">
        <v>25</v>
      </c>
      <c r="X263" s="126"/>
      <c r="Y263" s="126">
        <f t="shared" si="183"/>
        <v>25</v>
      </c>
      <c r="Z263" s="126">
        <v>25</v>
      </c>
      <c r="AA263" s="150">
        <v>23480</v>
      </c>
      <c r="AB263" s="127"/>
      <c r="AC263" s="151" t="str">
        <f t="shared" si="182"/>
        <v/>
      </c>
      <c r="AD263" s="152"/>
      <c r="AE263" s="162"/>
      <c r="AF263" s="101">
        <f t="shared" si="178"/>
        <v>0</v>
      </c>
      <c r="AG263" s="101">
        <f t="shared" si="179"/>
        <v>0</v>
      </c>
      <c r="AH263" s="101">
        <f t="shared" si="180"/>
        <v>0</v>
      </c>
      <c r="AI263" s="101">
        <f t="shared" si="184"/>
        <v>587000</v>
      </c>
      <c r="AJ263" s="101">
        <f t="shared" si="181"/>
        <v>0</v>
      </c>
      <c r="AK263" s="101">
        <f t="shared" si="176"/>
        <v>587000</v>
      </c>
      <c r="AL263" s="102" t="s">
        <v>9</v>
      </c>
      <c r="AM263" s="143"/>
      <c r="AN263" s="101">
        <f t="shared" si="186"/>
        <v>587000</v>
      </c>
      <c r="AO263" s="134"/>
      <c r="AP263" s="113"/>
      <c r="AQ263" s="113"/>
      <c r="AR263" s="113"/>
      <c r="AS263" s="113"/>
      <c r="AT263" s="113"/>
      <c r="AU263" s="113"/>
      <c r="AV263" s="113"/>
    </row>
    <row r="264" spans="1:48" ht="12.75" x14ac:dyDescent="0.2">
      <c r="A264" s="102">
        <v>4000495354</v>
      </c>
      <c r="B264" s="133">
        <v>45621</v>
      </c>
      <c r="C264" s="100" t="s">
        <v>79</v>
      </c>
      <c r="D264" s="552">
        <v>46611</v>
      </c>
      <c r="E264" s="552" t="e">
        <f>IF(OR(#REF!="",J264=""),"",#REF!+7*J264)</f>
        <v>#REF!</v>
      </c>
      <c r="F264" s="149" t="e">
        <f t="shared" ca="1" si="174"/>
        <v>#REF!</v>
      </c>
      <c r="G264" s="120" t="s">
        <v>94</v>
      </c>
      <c r="H264" s="113" t="e">
        <f t="shared" ref="H264:H299" si="187">TEXT(E264,"MMM-YY")</f>
        <v>#REF!</v>
      </c>
      <c r="I264" s="113" t="e">
        <f t="shared" si="185"/>
        <v>#REF!</v>
      </c>
      <c r="J264" s="126">
        <v>142.15</v>
      </c>
      <c r="K264" s="126" t="s">
        <v>18</v>
      </c>
      <c r="L264" s="394" t="s">
        <v>81</v>
      </c>
      <c r="M264" s="85" t="s">
        <v>160</v>
      </c>
      <c r="N264" s="399">
        <v>0</v>
      </c>
      <c r="O264" s="130">
        <v>3</v>
      </c>
      <c r="P264" s="130" t="s">
        <v>161</v>
      </c>
      <c r="Q264" s="130">
        <v>25100069</v>
      </c>
      <c r="R264" s="130" t="s">
        <v>84</v>
      </c>
      <c r="S264" s="130" t="s">
        <v>97</v>
      </c>
      <c r="T264" s="123" t="s">
        <v>138</v>
      </c>
      <c r="U264" s="100" t="s">
        <v>99</v>
      </c>
      <c r="V264" s="100" t="s">
        <v>162</v>
      </c>
      <c r="W264" s="282">
        <v>11</v>
      </c>
      <c r="X264" s="126"/>
      <c r="Y264" s="126">
        <f t="shared" si="183"/>
        <v>11</v>
      </c>
      <c r="Z264" s="126">
        <v>11</v>
      </c>
      <c r="AA264" s="150">
        <v>31260</v>
      </c>
      <c r="AB264" s="127"/>
      <c r="AC264" s="151" t="str">
        <f t="shared" si="182"/>
        <v/>
      </c>
      <c r="AD264" s="152"/>
      <c r="AE264" s="151"/>
      <c r="AF264" s="101">
        <f t="shared" si="178"/>
        <v>0</v>
      </c>
      <c r="AG264" s="101">
        <f t="shared" si="179"/>
        <v>0</v>
      </c>
      <c r="AH264" s="101">
        <f t="shared" si="180"/>
        <v>0</v>
      </c>
      <c r="AI264" s="101">
        <f t="shared" si="184"/>
        <v>343860</v>
      </c>
      <c r="AJ264" s="101">
        <f t="shared" si="181"/>
        <v>0</v>
      </c>
      <c r="AK264" s="101">
        <f t="shared" si="176"/>
        <v>343860</v>
      </c>
      <c r="AL264" s="102" t="s">
        <v>9</v>
      </c>
      <c r="AM264" s="108"/>
      <c r="AN264" s="101">
        <f t="shared" si="186"/>
        <v>343860</v>
      </c>
      <c r="AO264" s="134"/>
      <c r="AP264" s="113"/>
      <c r="AQ264" s="113"/>
      <c r="AR264" s="113"/>
      <c r="AS264" s="113"/>
      <c r="AT264" s="113"/>
      <c r="AU264" s="113"/>
      <c r="AV264" s="113"/>
    </row>
    <row r="265" spans="1:48" ht="38.25" x14ac:dyDescent="0.2">
      <c r="A265" s="102" t="s">
        <v>591</v>
      </c>
      <c r="B265" s="133">
        <v>45985</v>
      </c>
      <c r="C265" s="100" t="s">
        <v>79</v>
      </c>
      <c r="D265" s="552">
        <v>46022</v>
      </c>
      <c r="E265" s="552" t="e">
        <f>IF(OR(#REF!="",J265=""),"",#REF!+7*J265)</f>
        <v>#REF!</v>
      </c>
      <c r="F265" s="149" t="str">
        <f t="shared" ca="1" si="174"/>
        <v>DELIVERED</v>
      </c>
      <c r="G265" s="120" t="s">
        <v>80</v>
      </c>
      <c r="H265" s="113" t="e">
        <f t="shared" si="187"/>
        <v>#REF!</v>
      </c>
      <c r="I265" s="102">
        <v>2025</v>
      </c>
      <c r="J265" s="122">
        <v>8</v>
      </c>
      <c r="K265" s="122" t="s">
        <v>19</v>
      </c>
      <c r="L265" s="232" t="s">
        <v>142</v>
      </c>
      <c r="M265" s="549" t="s">
        <v>592</v>
      </c>
      <c r="N265" s="399">
        <v>0</v>
      </c>
      <c r="O265" s="130">
        <v>3</v>
      </c>
      <c r="P265" s="130" t="s">
        <v>593</v>
      </c>
      <c r="Q265" s="122">
        <v>25201313</v>
      </c>
      <c r="R265" s="122" t="s">
        <v>84</v>
      </c>
      <c r="S265" s="130" t="s">
        <v>594</v>
      </c>
      <c r="T265" s="123" t="s">
        <v>595</v>
      </c>
      <c r="U265" s="100" t="s">
        <v>193</v>
      </c>
      <c r="V265" s="160" t="s">
        <v>596</v>
      </c>
      <c r="W265" s="147">
        <v>50</v>
      </c>
      <c r="X265" s="122">
        <v>50</v>
      </c>
      <c r="Y265" s="126">
        <f t="shared" si="183"/>
        <v>0</v>
      </c>
      <c r="Z265" s="122">
        <v>0</v>
      </c>
      <c r="AA265" s="101">
        <v>5806.8</v>
      </c>
      <c r="AB265" s="131"/>
      <c r="AC265" s="151" t="str">
        <f t="shared" si="182"/>
        <v>April-26</v>
      </c>
      <c r="AD265" s="119">
        <v>46132</v>
      </c>
      <c r="AE265" s="142" t="s">
        <v>597</v>
      </c>
      <c r="AF265" s="101">
        <f t="shared" ref="AF265:AF296" si="188">X265*AA265</f>
        <v>290340</v>
      </c>
      <c r="AG265" s="101">
        <f t="shared" ref="AG265:AG299" si="189">(X265*AB265)*86</f>
        <v>0</v>
      </c>
      <c r="AH265" s="101">
        <f t="shared" ref="AH265:AH296" si="190">SUM(AF265:AG265)</f>
        <v>290340</v>
      </c>
      <c r="AI265" s="101">
        <f t="shared" si="184"/>
        <v>0</v>
      </c>
      <c r="AJ265" s="101">
        <f t="shared" ref="AJ265:AJ299" si="191">(Z265*AB265)*86</f>
        <v>0</v>
      </c>
      <c r="AK265" s="101">
        <f t="shared" si="176"/>
        <v>0</v>
      </c>
      <c r="AL265" s="102" t="s">
        <v>0</v>
      </c>
      <c r="AM265" s="143" t="s">
        <v>102</v>
      </c>
      <c r="AN265" s="101">
        <f t="shared" si="186"/>
        <v>290340</v>
      </c>
      <c r="AO265" s="134" t="s">
        <v>103</v>
      </c>
      <c r="AP265" s="113"/>
      <c r="AQ265" s="113"/>
      <c r="AR265" s="113"/>
      <c r="AS265" s="113"/>
      <c r="AT265" s="113"/>
      <c r="AU265" s="113"/>
      <c r="AV265" s="113"/>
    </row>
    <row r="266" spans="1:48" x14ac:dyDescent="0.25">
      <c r="A266" s="102">
        <v>4000581107</v>
      </c>
      <c r="B266" s="133">
        <v>45978</v>
      </c>
      <c r="C266" s="100" t="s">
        <v>79</v>
      </c>
      <c r="D266" s="552">
        <v>46104</v>
      </c>
      <c r="E266" s="552" t="e">
        <f>IF(OR(#REF!="",J266=""),"",#REF!+7*J266)</f>
        <v>#REF!</v>
      </c>
      <c r="F266" s="149" t="str">
        <f t="shared" ca="1" si="174"/>
        <v>DELIVERED</v>
      </c>
      <c r="G266" s="120" t="s">
        <v>94</v>
      </c>
      <c r="H266" s="113" t="e">
        <f t="shared" si="187"/>
        <v>#REF!</v>
      </c>
      <c r="I266" s="102" t="e">
        <f t="shared" ref="I266:I299" si="192">TEXT(E266,"YYYY")</f>
        <v>#REF!</v>
      </c>
      <c r="J266" s="122">
        <v>18</v>
      </c>
      <c r="K266" s="122" t="s">
        <v>18</v>
      </c>
      <c r="L266" s="232" t="s">
        <v>81</v>
      </c>
      <c r="M266" s="13" t="s">
        <v>598</v>
      </c>
      <c r="N266" s="399">
        <v>0</v>
      </c>
      <c r="O266" s="130">
        <v>3</v>
      </c>
      <c r="P266" s="130" t="s">
        <v>599</v>
      </c>
      <c r="Q266" s="122">
        <v>25100729</v>
      </c>
      <c r="R266" s="122" t="s">
        <v>84</v>
      </c>
      <c r="S266" s="122" t="s">
        <v>97</v>
      </c>
      <c r="T266" s="113" t="s">
        <v>138</v>
      </c>
      <c r="U266" s="102" t="s">
        <v>99</v>
      </c>
      <c r="V266" s="102" t="s">
        <v>600</v>
      </c>
      <c r="W266" s="147">
        <v>5</v>
      </c>
      <c r="X266" s="122">
        <v>5</v>
      </c>
      <c r="Y266" s="126">
        <f t="shared" si="183"/>
        <v>0</v>
      </c>
      <c r="Z266" s="122">
        <v>0</v>
      </c>
      <c r="AA266" s="101">
        <v>56437</v>
      </c>
      <c r="AB266" s="131"/>
      <c r="AC266" s="151" t="str">
        <f t="shared" si="182"/>
        <v>April-26</v>
      </c>
      <c r="AD266" s="119">
        <v>46136</v>
      </c>
      <c r="AE266" s="178" t="s">
        <v>601</v>
      </c>
      <c r="AF266" s="101">
        <f t="shared" si="188"/>
        <v>282185</v>
      </c>
      <c r="AG266" s="101">
        <f t="shared" si="189"/>
        <v>0</v>
      </c>
      <c r="AH266" s="101">
        <f t="shared" si="190"/>
        <v>282185</v>
      </c>
      <c r="AI266" s="101">
        <f t="shared" si="184"/>
        <v>0</v>
      </c>
      <c r="AJ266" s="101">
        <f t="shared" si="191"/>
        <v>0</v>
      </c>
      <c r="AK266" s="101">
        <f t="shared" si="176"/>
        <v>0</v>
      </c>
      <c r="AL266" s="102" t="s">
        <v>0</v>
      </c>
      <c r="AM266" s="143" t="s">
        <v>102</v>
      </c>
      <c r="AN266" s="101">
        <f t="shared" si="186"/>
        <v>282185</v>
      </c>
      <c r="AO266" s="134" t="s">
        <v>103</v>
      </c>
      <c r="AP266" s="113"/>
      <c r="AQ266" s="113"/>
      <c r="AR266" s="113"/>
      <c r="AS266" s="113"/>
      <c r="AT266" s="113"/>
      <c r="AU266" s="113"/>
      <c r="AV266" s="113"/>
    </row>
    <row r="267" spans="1:48" x14ac:dyDescent="0.25">
      <c r="A267" s="102">
        <v>4400118017</v>
      </c>
      <c r="B267" s="158">
        <v>46010</v>
      </c>
      <c r="C267" s="100" t="s">
        <v>400</v>
      </c>
      <c r="D267" s="552">
        <v>46052</v>
      </c>
      <c r="E267" s="552" t="e">
        <f>IF(OR(#REF!="",J267=""),"",#REF!+7*J267)</f>
        <v>#REF!</v>
      </c>
      <c r="F267" s="149" t="str">
        <f t="shared" ca="1" si="174"/>
        <v>DELIVERED</v>
      </c>
      <c r="G267" s="120" t="s">
        <v>80</v>
      </c>
      <c r="H267" s="113" t="e">
        <f t="shared" si="187"/>
        <v>#REF!</v>
      </c>
      <c r="I267" s="113" t="e">
        <f t="shared" si="192"/>
        <v>#REF!</v>
      </c>
      <c r="J267" s="122">
        <v>6</v>
      </c>
      <c r="K267" s="122" t="s">
        <v>18</v>
      </c>
      <c r="L267" s="232" t="s">
        <v>142</v>
      </c>
      <c r="M267" s="23" t="s">
        <v>602</v>
      </c>
      <c r="N267" s="399">
        <v>0</v>
      </c>
      <c r="O267" s="130">
        <v>3</v>
      </c>
      <c r="P267" s="473" t="s">
        <v>603</v>
      </c>
      <c r="Q267" s="122">
        <v>26200070</v>
      </c>
      <c r="R267" s="122" t="s">
        <v>307</v>
      </c>
      <c r="S267" s="122" t="s">
        <v>403</v>
      </c>
      <c r="T267" s="123" t="s">
        <v>404</v>
      </c>
      <c r="U267" s="100" t="s">
        <v>193</v>
      </c>
      <c r="V267" s="102" t="s">
        <v>604</v>
      </c>
      <c r="W267" s="147">
        <v>20</v>
      </c>
      <c r="X267" s="122">
        <v>20</v>
      </c>
      <c r="Y267" s="126">
        <f t="shared" si="183"/>
        <v>0</v>
      </c>
      <c r="Z267" s="122">
        <v>0</v>
      </c>
      <c r="AA267" s="185"/>
      <c r="AB267" s="131">
        <v>63.5</v>
      </c>
      <c r="AC267" s="151" t="str">
        <f t="shared" si="182"/>
        <v>April-26</v>
      </c>
      <c r="AD267" s="119">
        <v>46132</v>
      </c>
      <c r="AE267" s="178" t="s">
        <v>406</v>
      </c>
      <c r="AF267" s="101">
        <f t="shared" si="188"/>
        <v>0</v>
      </c>
      <c r="AG267" s="101">
        <f t="shared" si="189"/>
        <v>109220</v>
      </c>
      <c r="AH267" s="101">
        <f t="shared" si="190"/>
        <v>109220</v>
      </c>
      <c r="AI267" s="101">
        <f t="shared" si="184"/>
        <v>0</v>
      </c>
      <c r="AJ267" s="185">
        <f t="shared" si="191"/>
        <v>0</v>
      </c>
      <c r="AK267" s="185">
        <f t="shared" si="176"/>
        <v>0</v>
      </c>
      <c r="AL267" s="174" t="s">
        <v>0</v>
      </c>
      <c r="AM267" s="143" t="s">
        <v>102</v>
      </c>
      <c r="AN267" s="185">
        <f t="shared" si="186"/>
        <v>109220</v>
      </c>
      <c r="AO267" s="134" t="s">
        <v>116</v>
      </c>
      <c r="AP267" s="113" t="s">
        <v>104</v>
      </c>
      <c r="AQ267" s="113" t="s">
        <v>122</v>
      </c>
      <c r="AR267" s="113" t="s">
        <v>122</v>
      </c>
      <c r="AS267" s="113"/>
      <c r="AT267" s="113" t="s">
        <v>122</v>
      </c>
      <c r="AU267" s="113" t="s">
        <v>104</v>
      </c>
      <c r="AV267" s="113" t="s">
        <v>122</v>
      </c>
    </row>
    <row r="268" spans="1:48" x14ac:dyDescent="0.25">
      <c r="A268" s="102">
        <v>4000580246</v>
      </c>
      <c r="B268" s="158">
        <v>46017</v>
      </c>
      <c r="C268" s="102" t="s">
        <v>79</v>
      </c>
      <c r="D268" s="552">
        <v>46087</v>
      </c>
      <c r="E268" s="552" t="e">
        <f>IF(OR(#REF!="",J268=""),"",#REF!+7*J268)</f>
        <v>#REF!</v>
      </c>
      <c r="F268" s="149" t="str">
        <f t="shared" ca="1" si="174"/>
        <v>DELIVERED</v>
      </c>
      <c r="G268" s="120" t="s">
        <v>94</v>
      </c>
      <c r="H268" s="113" t="e">
        <f t="shared" si="187"/>
        <v>#REF!</v>
      </c>
      <c r="I268" s="113" t="e">
        <f t="shared" si="192"/>
        <v>#REF!</v>
      </c>
      <c r="J268" s="122">
        <v>10</v>
      </c>
      <c r="K268" s="122" t="s">
        <v>18</v>
      </c>
      <c r="L268" s="232" t="s">
        <v>81</v>
      </c>
      <c r="M268" s="23" t="s">
        <v>605</v>
      </c>
      <c r="N268" s="399">
        <v>0</v>
      </c>
      <c r="O268" s="130">
        <v>3</v>
      </c>
      <c r="P268" s="473" t="s">
        <v>606</v>
      </c>
      <c r="Q268" s="122">
        <v>25100756</v>
      </c>
      <c r="R268" s="122" t="s">
        <v>84</v>
      </c>
      <c r="S268" s="122" t="s">
        <v>97</v>
      </c>
      <c r="T268" s="113" t="s">
        <v>179</v>
      </c>
      <c r="U268" s="102" t="s">
        <v>99</v>
      </c>
      <c r="V268" s="102" t="s">
        <v>607</v>
      </c>
      <c r="W268" s="147">
        <v>1</v>
      </c>
      <c r="X268" s="122">
        <v>1</v>
      </c>
      <c r="Y268" s="126">
        <f t="shared" si="183"/>
        <v>0</v>
      </c>
      <c r="Z268" s="122">
        <v>0</v>
      </c>
      <c r="AA268" s="101">
        <v>87146</v>
      </c>
      <c r="AB268" s="131"/>
      <c r="AC268" s="151" t="str">
        <f t="shared" si="182"/>
        <v>April-26</v>
      </c>
      <c r="AD268" s="119">
        <v>46119</v>
      </c>
      <c r="AE268" s="142" t="s">
        <v>608</v>
      </c>
      <c r="AF268" s="101">
        <f t="shared" si="188"/>
        <v>87146</v>
      </c>
      <c r="AG268" s="101">
        <f t="shared" si="189"/>
        <v>0</v>
      </c>
      <c r="AH268" s="101">
        <f t="shared" si="190"/>
        <v>87146</v>
      </c>
      <c r="AI268" s="101">
        <f t="shared" si="184"/>
        <v>0</v>
      </c>
      <c r="AJ268" s="101">
        <f t="shared" si="191"/>
        <v>0</v>
      </c>
      <c r="AK268" s="101">
        <f t="shared" si="176"/>
        <v>0</v>
      </c>
      <c r="AL268" s="102" t="s">
        <v>0</v>
      </c>
      <c r="AM268" s="143" t="s">
        <v>102</v>
      </c>
      <c r="AN268" s="101">
        <f t="shared" si="186"/>
        <v>87146</v>
      </c>
      <c r="AO268" s="134" t="s">
        <v>103</v>
      </c>
      <c r="AP268" s="113" t="s">
        <v>104</v>
      </c>
      <c r="AQ268" s="113" t="s">
        <v>122</v>
      </c>
      <c r="AR268" s="113" t="s">
        <v>122</v>
      </c>
      <c r="AS268" s="113" t="s">
        <v>122</v>
      </c>
      <c r="AT268" s="113" t="s">
        <v>122</v>
      </c>
      <c r="AU268" s="113" t="s">
        <v>122</v>
      </c>
      <c r="AV268" s="113" t="s">
        <v>122</v>
      </c>
    </row>
    <row r="269" spans="1:48" ht="15" x14ac:dyDescent="0.25">
      <c r="A269" s="102">
        <v>4000578130</v>
      </c>
      <c r="B269" s="133">
        <v>45982</v>
      </c>
      <c r="C269" s="100" t="s">
        <v>79</v>
      </c>
      <c r="D269" s="552">
        <v>46164</v>
      </c>
      <c r="E269" s="552" t="e">
        <f>IF(OR(#REF!="",J269=""),"",#REF!+7*J269)</f>
        <v>#REF!</v>
      </c>
      <c r="F269" s="149" t="e">
        <f t="shared" ca="1" si="174"/>
        <v>#REF!</v>
      </c>
      <c r="G269" s="120" t="s">
        <v>94</v>
      </c>
      <c r="H269" s="113" t="e">
        <f t="shared" si="187"/>
        <v>#REF!</v>
      </c>
      <c r="I269" s="102" t="e">
        <f t="shared" si="192"/>
        <v>#REF!</v>
      </c>
      <c r="J269" s="122">
        <v>26</v>
      </c>
      <c r="K269" s="122" t="s">
        <v>18</v>
      </c>
      <c r="L269" s="232" t="s">
        <v>142</v>
      </c>
      <c r="M269" s="77" t="s">
        <v>609</v>
      </c>
      <c r="N269" s="399">
        <v>0</v>
      </c>
      <c r="O269" s="130">
        <v>3</v>
      </c>
      <c r="P269" s="122"/>
      <c r="Q269" s="122"/>
      <c r="R269" s="122" t="s">
        <v>84</v>
      </c>
      <c r="S269" s="122" t="s">
        <v>97</v>
      </c>
      <c r="T269" s="113" t="s">
        <v>179</v>
      </c>
      <c r="U269" s="102" t="s">
        <v>99</v>
      </c>
      <c r="V269" s="102" t="s">
        <v>524</v>
      </c>
      <c r="W269" s="147">
        <v>16</v>
      </c>
      <c r="X269" s="113"/>
      <c r="Y269" s="126">
        <f t="shared" si="183"/>
        <v>16</v>
      </c>
      <c r="Z269" s="122">
        <v>16</v>
      </c>
      <c r="AA269" s="101">
        <v>156110</v>
      </c>
      <c r="AB269" s="131"/>
      <c r="AC269" s="151" t="str">
        <f t="shared" si="182"/>
        <v/>
      </c>
      <c r="AD269" s="120"/>
      <c r="AE269" s="142"/>
      <c r="AF269" s="101">
        <f t="shared" si="188"/>
        <v>0</v>
      </c>
      <c r="AG269" s="101">
        <f t="shared" si="189"/>
        <v>0</v>
      </c>
      <c r="AH269" s="101">
        <f t="shared" si="190"/>
        <v>0</v>
      </c>
      <c r="AI269" s="101">
        <f t="shared" si="184"/>
        <v>2497760</v>
      </c>
      <c r="AJ269" s="101">
        <f t="shared" si="191"/>
        <v>0</v>
      </c>
      <c r="AK269" s="101">
        <f t="shared" si="176"/>
        <v>2497760</v>
      </c>
      <c r="AL269" s="102" t="s">
        <v>9</v>
      </c>
      <c r="AM269" s="144"/>
      <c r="AN269" s="101">
        <f t="shared" si="186"/>
        <v>2497760</v>
      </c>
      <c r="AO269" s="134"/>
      <c r="AP269" s="113"/>
      <c r="AQ269" s="113"/>
      <c r="AR269" s="113"/>
      <c r="AS269" s="113"/>
      <c r="AT269" s="113"/>
      <c r="AU269" s="113"/>
      <c r="AV269" s="113"/>
    </row>
    <row r="270" spans="1:48" ht="12.75" x14ac:dyDescent="0.2">
      <c r="A270" s="102">
        <v>4000498936</v>
      </c>
      <c r="B270" s="133">
        <v>45628</v>
      </c>
      <c r="C270" s="100" t="s">
        <v>79</v>
      </c>
      <c r="D270" s="552">
        <v>46379</v>
      </c>
      <c r="E270" s="552" t="e">
        <f>IF(OR(#REF!="",J270=""),"",#REF!+7*J270)</f>
        <v>#REF!</v>
      </c>
      <c r="F270" s="149" t="e">
        <f t="shared" ca="1" si="174"/>
        <v>#REF!</v>
      </c>
      <c r="G270" s="120" t="s">
        <v>94</v>
      </c>
      <c r="H270" s="113" t="e">
        <f t="shared" si="187"/>
        <v>#REF!</v>
      </c>
      <c r="I270" s="113" t="e">
        <f t="shared" si="192"/>
        <v>#REF!</v>
      </c>
      <c r="J270" s="126">
        <v>107.4</v>
      </c>
      <c r="K270" s="126" t="s">
        <v>18</v>
      </c>
      <c r="L270" s="394" t="s">
        <v>81</v>
      </c>
      <c r="M270" s="13" t="s">
        <v>175</v>
      </c>
      <c r="N270" s="399">
        <v>0</v>
      </c>
      <c r="O270" s="130">
        <v>3</v>
      </c>
      <c r="P270" s="130" t="s">
        <v>176</v>
      </c>
      <c r="Q270" s="130">
        <v>25100064</v>
      </c>
      <c r="R270" s="130" t="s">
        <v>84</v>
      </c>
      <c r="S270" s="130" t="s">
        <v>97</v>
      </c>
      <c r="T270" s="123" t="s">
        <v>138</v>
      </c>
      <c r="U270" s="100" t="s">
        <v>99</v>
      </c>
      <c r="V270" s="100" t="s">
        <v>177</v>
      </c>
      <c r="W270" s="282">
        <v>25</v>
      </c>
      <c r="X270" s="126"/>
      <c r="Y270" s="126">
        <f t="shared" si="183"/>
        <v>25</v>
      </c>
      <c r="Z270" s="126">
        <v>25</v>
      </c>
      <c r="AA270" s="150">
        <v>23480</v>
      </c>
      <c r="AB270" s="127"/>
      <c r="AC270" s="151" t="str">
        <f t="shared" si="182"/>
        <v/>
      </c>
      <c r="AD270" s="152"/>
      <c r="AE270" s="162"/>
      <c r="AF270" s="101">
        <f t="shared" si="188"/>
        <v>0</v>
      </c>
      <c r="AG270" s="101">
        <f t="shared" si="189"/>
        <v>0</v>
      </c>
      <c r="AH270" s="101">
        <f t="shared" si="190"/>
        <v>0</v>
      </c>
      <c r="AI270" s="101">
        <f t="shared" si="184"/>
        <v>587000</v>
      </c>
      <c r="AJ270" s="101">
        <f t="shared" si="191"/>
        <v>0</v>
      </c>
      <c r="AK270" s="101">
        <f t="shared" si="176"/>
        <v>587000</v>
      </c>
      <c r="AL270" s="102" t="s">
        <v>9</v>
      </c>
      <c r="AM270" s="143"/>
      <c r="AN270" s="101">
        <f t="shared" si="186"/>
        <v>587000</v>
      </c>
      <c r="AO270" s="134"/>
      <c r="AP270" s="113"/>
      <c r="AQ270" s="113"/>
      <c r="AR270" s="113"/>
      <c r="AS270" s="113"/>
      <c r="AT270" s="113"/>
      <c r="AU270" s="113"/>
      <c r="AV270" s="113"/>
    </row>
    <row r="271" spans="1:48" ht="12.75" x14ac:dyDescent="0.2">
      <c r="A271" s="102">
        <v>4000001669</v>
      </c>
      <c r="B271" s="133">
        <v>45929</v>
      </c>
      <c r="C271" s="100" t="s">
        <v>79</v>
      </c>
      <c r="D271" s="552">
        <v>45985</v>
      </c>
      <c r="E271" s="552" t="e">
        <f>IF(OR(#REF!="",J271=""),"",#REF!+7*J271)</f>
        <v>#REF!</v>
      </c>
      <c r="F271" s="149" t="e">
        <f t="shared" ca="1" si="174"/>
        <v>#REF!</v>
      </c>
      <c r="G271" s="120" t="s">
        <v>80</v>
      </c>
      <c r="H271" s="113" t="e">
        <f t="shared" si="187"/>
        <v>#REF!</v>
      </c>
      <c r="I271" s="113" t="e">
        <f t="shared" si="192"/>
        <v>#REF!</v>
      </c>
      <c r="J271" s="122">
        <v>8</v>
      </c>
      <c r="K271" s="122" t="s">
        <v>18</v>
      </c>
      <c r="L271" s="232" t="s">
        <v>142</v>
      </c>
      <c r="M271" s="85" t="s">
        <v>610</v>
      </c>
      <c r="N271" s="399">
        <v>0</v>
      </c>
      <c r="O271" s="130">
        <v>3</v>
      </c>
      <c r="P271" s="122" t="s">
        <v>611</v>
      </c>
      <c r="Q271" s="122">
        <v>25100471</v>
      </c>
      <c r="R271" s="122" t="s">
        <v>84</v>
      </c>
      <c r="S271" s="122" t="s">
        <v>156</v>
      </c>
      <c r="T271" s="113" t="s">
        <v>157</v>
      </c>
      <c r="U271" s="102" t="s">
        <v>158</v>
      </c>
      <c r="V271" s="102" t="s">
        <v>612</v>
      </c>
      <c r="W271" s="147">
        <v>55</v>
      </c>
      <c r="X271" s="122"/>
      <c r="Y271" s="126">
        <v>55</v>
      </c>
      <c r="Z271" s="122">
        <v>55</v>
      </c>
      <c r="AA271" s="101">
        <v>17958.28</v>
      </c>
      <c r="AB271" s="131"/>
      <c r="AC271" s="151" t="str">
        <f t="shared" si="182"/>
        <v/>
      </c>
      <c r="AD271" s="120"/>
      <c r="AE271" s="162"/>
      <c r="AF271" s="101">
        <f t="shared" si="188"/>
        <v>0</v>
      </c>
      <c r="AG271" s="101">
        <f t="shared" si="189"/>
        <v>0</v>
      </c>
      <c r="AH271" s="101">
        <f t="shared" si="190"/>
        <v>0</v>
      </c>
      <c r="AI271" s="101">
        <f t="shared" si="184"/>
        <v>987705.39999999991</v>
      </c>
      <c r="AJ271" s="101">
        <f t="shared" si="191"/>
        <v>0</v>
      </c>
      <c r="AK271" s="101">
        <f t="shared" si="176"/>
        <v>987705.39999999991</v>
      </c>
      <c r="AL271" s="102" t="s">
        <v>9</v>
      </c>
      <c r="AM271" s="144"/>
      <c r="AN271" s="101">
        <f t="shared" si="186"/>
        <v>987705.39999999991</v>
      </c>
      <c r="AO271" s="134"/>
      <c r="AP271" s="113"/>
      <c r="AQ271" s="113"/>
      <c r="AR271" s="113"/>
      <c r="AS271" s="113"/>
      <c r="AT271" s="113"/>
      <c r="AU271" s="113"/>
      <c r="AV271" s="113"/>
    </row>
    <row r="272" spans="1:48" ht="12.75" x14ac:dyDescent="0.2">
      <c r="A272" s="102">
        <v>4000568281</v>
      </c>
      <c r="B272" s="133">
        <v>45917</v>
      </c>
      <c r="C272" s="100" t="s">
        <v>79</v>
      </c>
      <c r="D272" s="552">
        <v>46127</v>
      </c>
      <c r="E272" s="552" t="e">
        <f>IF(OR(#REF!="",J272=""),"",#REF!+7*J272)</f>
        <v>#REF!</v>
      </c>
      <c r="F272" s="149" t="e">
        <f t="shared" ca="1" si="174"/>
        <v>#REF!</v>
      </c>
      <c r="G272" s="120" t="s">
        <v>94</v>
      </c>
      <c r="H272" s="113" t="e">
        <f t="shared" si="187"/>
        <v>#REF!</v>
      </c>
      <c r="I272" s="113" t="e">
        <f t="shared" si="192"/>
        <v>#REF!</v>
      </c>
      <c r="J272" s="122">
        <v>30</v>
      </c>
      <c r="K272" s="122" t="s">
        <v>18</v>
      </c>
      <c r="L272" s="232" t="s">
        <v>81</v>
      </c>
      <c r="M272" s="13" t="s">
        <v>613</v>
      </c>
      <c r="N272" s="399">
        <v>0</v>
      </c>
      <c r="O272" s="130">
        <v>3</v>
      </c>
      <c r="P272" s="122"/>
      <c r="Q272" s="122"/>
      <c r="R272" s="122" t="s">
        <v>84</v>
      </c>
      <c r="S272" s="130" t="s">
        <v>97</v>
      </c>
      <c r="T272" s="123" t="s">
        <v>130</v>
      </c>
      <c r="U272" s="123" t="s">
        <v>99</v>
      </c>
      <c r="V272" s="102" t="s">
        <v>614</v>
      </c>
      <c r="W272" s="147">
        <v>11</v>
      </c>
      <c r="X272" s="113"/>
      <c r="Y272" s="126">
        <f t="shared" ref="Y272:Y310" si="193">W272-X272</f>
        <v>11</v>
      </c>
      <c r="Z272" s="122">
        <v>11</v>
      </c>
      <c r="AA272" s="101">
        <v>440580</v>
      </c>
      <c r="AB272" s="131"/>
      <c r="AC272" s="151" t="str">
        <f t="shared" si="182"/>
        <v/>
      </c>
      <c r="AD272" s="120"/>
      <c r="AE272" s="132"/>
      <c r="AF272" s="101">
        <f t="shared" si="188"/>
        <v>0</v>
      </c>
      <c r="AG272" s="101">
        <f t="shared" si="189"/>
        <v>0</v>
      </c>
      <c r="AH272" s="101">
        <f t="shared" si="190"/>
        <v>0</v>
      </c>
      <c r="AI272" s="101">
        <f t="shared" si="184"/>
        <v>4846380</v>
      </c>
      <c r="AJ272" s="101">
        <f t="shared" si="191"/>
        <v>0</v>
      </c>
      <c r="AK272" s="101">
        <f t="shared" si="176"/>
        <v>4846380</v>
      </c>
      <c r="AL272" s="102" t="s">
        <v>9</v>
      </c>
      <c r="AM272" s="144"/>
      <c r="AN272" s="101">
        <f t="shared" si="186"/>
        <v>4846380</v>
      </c>
      <c r="AO272" s="134"/>
      <c r="AP272" s="113"/>
      <c r="AQ272" s="113"/>
      <c r="AR272" s="113"/>
      <c r="AS272" s="113"/>
      <c r="AT272" s="113"/>
      <c r="AU272" s="113"/>
      <c r="AV272" s="113"/>
    </row>
    <row r="273" spans="1:48" ht="12.75" x14ac:dyDescent="0.2">
      <c r="A273" s="102">
        <v>4000560959</v>
      </c>
      <c r="B273" s="133">
        <v>45930</v>
      </c>
      <c r="C273" s="100" t="s">
        <v>79</v>
      </c>
      <c r="D273" s="552">
        <v>46112</v>
      </c>
      <c r="E273" s="552" t="e">
        <f>IF(OR(#REF!="",J273=""),"",#REF!+7*J273)</f>
        <v>#REF!</v>
      </c>
      <c r="F273" s="149" t="e">
        <f t="shared" ca="1" si="174"/>
        <v>#REF!</v>
      </c>
      <c r="G273" s="120" t="s">
        <v>94</v>
      </c>
      <c r="H273" s="113" t="e">
        <f t="shared" si="187"/>
        <v>#REF!</v>
      </c>
      <c r="I273" s="113" t="e">
        <f t="shared" si="192"/>
        <v>#REF!</v>
      </c>
      <c r="J273" s="122">
        <v>25.5</v>
      </c>
      <c r="K273" s="122" t="s">
        <v>18</v>
      </c>
      <c r="L273" s="232" t="s">
        <v>81</v>
      </c>
      <c r="M273" s="23" t="s">
        <v>615</v>
      </c>
      <c r="N273" s="399">
        <v>0</v>
      </c>
      <c r="O273" s="130">
        <v>3</v>
      </c>
      <c r="P273" s="122" t="s">
        <v>616</v>
      </c>
      <c r="Q273" s="122">
        <v>25200756</v>
      </c>
      <c r="R273" s="122" t="s">
        <v>84</v>
      </c>
      <c r="S273" s="130" t="s">
        <v>97</v>
      </c>
      <c r="T273" s="123" t="s">
        <v>119</v>
      </c>
      <c r="U273" s="102" t="s">
        <v>99</v>
      </c>
      <c r="V273" s="102" t="s">
        <v>617</v>
      </c>
      <c r="W273" s="147">
        <v>22</v>
      </c>
      <c r="X273" s="113"/>
      <c r="Y273" s="126">
        <f t="shared" si="193"/>
        <v>22</v>
      </c>
      <c r="Z273" s="122">
        <v>22</v>
      </c>
      <c r="AA273" s="101">
        <v>79979</v>
      </c>
      <c r="AB273" s="182"/>
      <c r="AC273" s="151" t="str">
        <f t="shared" si="182"/>
        <v/>
      </c>
      <c r="AD273" s="120"/>
      <c r="AE273" s="132"/>
      <c r="AF273" s="101">
        <f t="shared" si="188"/>
        <v>0</v>
      </c>
      <c r="AG273" s="101">
        <f t="shared" si="189"/>
        <v>0</v>
      </c>
      <c r="AH273" s="101">
        <f t="shared" si="190"/>
        <v>0</v>
      </c>
      <c r="AI273" s="101">
        <f t="shared" si="184"/>
        <v>1759538</v>
      </c>
      <c r="AJ273" s="101">
        <f t="shared" si="191"/>
        <v>0</v>
      </c>
      <c r="AK273" s="101">
        <f t="shared" si="176"/>
        <v>1759538</v>
      </c>
      <c r="AL273" s="102" t="s">
        <v>9</v>
      </c>
      <c r="AM273" s="144"/>
      <c r="AN273" s="101">
        <f t="shared" si="186"/>
        <v>1759538</v>
      </c>
      <c r="AO273" s="134"/>
      <c r="AP273" s="113"/>
      <c r="AQ273" s="113"/>
      <c r="AR273" s="113"/>
      <c r="AS273" s="113"/>
      <c r="AT273" s="113"/>
      <c r="AU273" s="113"/>
      <c r="AV273" s="113"/>
    </row>
    <row r="274" spans="1:48" x14ac:dyDescent="0.25">
      <c r="A274" s="102">
        <v>4516451916</v>
      </c>
      <c r="B274" s="158">
        <v>46014</v>
      </c>
      <c r="C274" s="100" t="s">
        <v>79</v>
      </c>
      <c r="D274" s="552">
        <v>46027</v>
      </c>
      <c r="E274" s="552" t="e">
        <f>IF(OR(#REF!="",J274=""),"",#REF!+7*J274)</f>
        <v>#REF!</v>
      </c>
      <c r="F274" s="149" t="str">
        <f t="shared" ca="1" si="174"/>
        <v>DELIVERED</v>
      </c>
      <c r="G274" s="120" t="s">
        <v>80</v>
      </c>
      <c r="H274" s="113" t="e">
        <f t="shared" si="187"/>
        <v>#REF!</v>
      </c>
      <c r="I274" s="113" t="e">
        <f t="shared" si="192"/>
        <v>#REF!</v>
      </c>
      <c r="J274" s="122">
        <v>6</v>
      </c>
      <c r="K274" s="122" t="s">
        <v>18</v>
      </c>
      <c r="L274" s="306" t="s">
        <v>81</v>
      </c>
      <c r="M274" s="13" t="s">
        <v>618</v>
      </c>
      <c r="N274" s="400">
        <v>1</v>
      </c>
      <c r="O274" s="130">
        <v>1</v>
      </c>
      <c r="P274" s="130" t="s">
        <v>619</v>
      </c>
      <c r="Q274" s="122">
        <v>25100854</v>
      </c>
      <c r="R274" s="122" t="s">
        <v>84</v>
      </c>
      <c r="S274" s="122" t="s">
        <v>620</v>
      </c>
      <c r="T274" s="123" t="s">
        <v>621</v>
      </c>
      <c r="U274" s="123" t="s">
        <v>212</v>
      </c>
      <c r="V274" s="186" t="s">
        <v>622</v>
      </c>
      <c r="W274" s="147">
        <v>4</v>
      </c>
      <c r="X274" s="122">
        <v>4</v>
      </c>
      <c r="Y274" s="126">
        <f t="shared" si="193"/>
        <v>0</v>
      </c>
      <c r="Z274" s="122">
        <v>0</v>
      </c>
      <c r="AA274" s="185">
        <v>207490.3</v>
      </c>
      <c r="AB274" s="131"/>
      <c r="AC274" s="151" t="str">
        <f t="shared" si="182"/>
        <v>April-26</v>
      </c>
      <c r="AD274" s="119">
        <v>46142</v>
      </c>
      <c r="AE274" s="178" t="s">
        <v>623</v>
      </c>
      <c r="AF274" s="101">
        <f t="shared" si="188"/>
        <v>829961.2</v>
      </c>
      <c r="AG274" s="101">
        <f t="shared" si="189"/>
        <v>0</v>
      </c>
      <c r="AH274" s="101">
        <f t="shared" si="190"/>
        <v>829961.2</v>
      </c>
      <c r="AI274" s="101">
        <f t="shared" si="184"/>
        <v>0</v>
      </c>
      <c r="AJ274" s="185">
        <f t="shared" si="191"/>
        <v>0</v>
      </c>
      <c r="AK274" s="185">
        <f t="shared" si="176"/>
        <v>0</v>
      </c>
      <c r="AL274" s="174" t="s">
        <v>0</v>
      </c>
      <c r="AM274" s="143" t="s">
        <v>102</v>
      </c>
      <c r="AN274" s="185">
        <f t="shared" si="186"/>
        <v>829961.2</v>
      </c>
      <c r="AO274" s="134" t="s">
        <v>116</v>
      </c>
      <c r="AP274" s="113" t="s">
        <v>104</v>
      </c>
      <c r="AQ274" s="113" t="s">
        <v>122</v>
      </c>
      <c r="AR274" s="113" t="s">
        <v>122</v>
      </c>
      <c r="AS274" s="113" t="s">
        <v>122</v>
      </c>
      <c r="AT274" s="113" t="s">
        <v>122</v>
      </c>
      <c r="AU274" s="113" t="s">
        <v>122</v>
      </c>
      <c r="AV274" s="113" t="s">
        <v>122</v>
      </c>
    </row>
    <row r="275" spans="1:48" x14ac:dyDescent="0.25">
      <c r="A275" s="102">
        <v>4516451916</v>
      </c>
      <c r="B275" s="158">
        <v>46014</v>
      </c>
      <c r="C275" s="100" t="s">
        <v>79</v>
      </c>
      <c r="D275" s="552">
        <v>46027</v>
      </c>
      <c r="E275" s="552" t="e">
        <f>IF(OR(#REF!="",J275=""),"",#REF!+7*J275)</f>
        <v>#REF!</v>
      </c>
      <c r="F275" s="149" t="str">
        <f t="shared" ca="1" si="174"/>
        <v>DELIVERED</v>
      </c>
      <c r="G275" s="120" t="s">
        <v>80</v>
      </c>
      <c r="H275" s="113" t="e">
        <f t="shared" si="187"/>
        <v>#REF!</v>
      </c>
      <c r="I275" s="113" t="e">
        <f t="shared" si="192"/>
        <v>#REF!</v>
      </c>
      <c r="J275" s="122">
        <v>6</v>
      </c>
      <c r="K275" s="122" t="s">
        <v>18</v>
      </c>
      <c r="L275" s="306" t="s">
        <v>81</v>
      </c>
      <c r="M275" s="13" t="s">
        <v>618</v>
      </c>
      <c r="N275" s="400">
        <v>1</v>
      </c>
      <c r="O275" s="130">
        <v>1</v>
      </c>
      <c r="P275" s="130" t="s">
        <v>619</v>
      </c>
      <c r="Q275" s="122">
        <v>25100854</v>
      </c>
      <c r="R275" s="122" t="s">
        <v>84</v>
      </c>
      <c r="S275" s="122" t="s">
        <v>620</v>
      </c>
      <c r="T275" s="123" t="s">
        <v>621</v>
      </c>
      <c r="U275" s="123" t="s">
        <v>212</v>
      </c>
      <c r="V275" s="160" t="s">
        <v>622</v>
      </c>
      <c r="W275" s="147">
        <v>2</v>
      </c>
      <c r="X275" s="122">
        <v>2</v>
      </c>
      <c r="Y275" s="126">
        <f t="shared" si="193"/>
        <v>0</v>
      </c>
      <c r="Z275" s="122">
        <v>0</v>
      </c>
      <c r="AA275" s="101">
        <v>207490.3</v>
      </c>
      <c r="AB275" s="131"/>
      <c r="AC275" s="151" t="str">
        <f t="shared" si="182"/>
        <v>April-26</v>
      </c>
      <c r="AD275" s="119">
        <v>46120</v>
      </c>
      <c r="AE275" s="178" t="s">
        <v>624</v>
      </c>
      <c r="AF275" s="101">
        <f t="shared" si="188"/>
        <v>414980.6</v>
      </c>
      <c r="AG275" s="101">
        <f t="shared" si="189"/>
        <v>0</v>
      </c>
      <c r="AH275" s="101">
        <f t="shared" si="190"/>
        <v>414980.6</v>
      </c>
      <c r="AI275" s="101">
        <f t="shared" si="184"/>
        <v>0</v>
      </c>
      <c r="AJ275" s="101">
        <f t="shared" si="191"/>
        <v>0</v>
      </c>
      <c r="AK275" s="101">
        <f t="shared" si="176"/>
        <v>0</v>
      </c>
      <c r="AL275" s="102" t="s">
        <v>0</v>
      </c>
      <c r="AM275" s="143" t="s">
        <v>102</v>
      </c>
      <c r="AN275" s="101">
        <f t="shared" si="186"/>
        <v>414980.6</v>
      </c>
      <c r="AO275" s="134" t="s">
        <v>116</v>
      </c>
      <c r="AP275" s="113" t="s">
        <v>104</v>
      </c>
      <c r="AQ275" s="113" t="s">
        <v>122</v>
      </c>
      <c r="AR275" s="113" t="s">
        <v>122</v>
      </c>
      <c r="AS275" s="113" t="s">
        <v>122</v>
      </c>
      <c r="AT275" s="113" t="s">
        <v>122</v>
      </c>
      <c r="AU275" s="113" t="s">
        <v>122</v>
      </c>
      <c r="AV275" s="113" t="s">
        <v>122</v>
      </c>
    </row>
    <row r="276" spans="1:48" x14ac:dyDescent="0.25">
      <c r="A276" s="102">
        <v>1102500067</v>
      </c>
      <c r="B276" s="133">
        <v>45840</v>
      </c>
      <c r="C276" s="100" t="s">
        <v>79</v>
      </c>
      <c r="D276" s="552">
        <v>45849</v>
      </c>
      <c r="E276" s="552" t="e">
        <f>IF(OR(#REF!="",J276=""),"",#REF!+7*J276)</f>
        <v>#REF!</v>
      </c>
      <c r="F276" s="149" t="str">
        <f t="shared" ca="1" si="174"/>
        <v>DELIVERED</v>
      </c>
      <c r="G276" s="120" t="s">
        <v>80</v>
      </c>
      <c r="H276" s="113" t="e">
        <f t="shared" si="187"/>
        <v>#REF!</v>
      </c>
      <c r="I276" s="113" t="e">
        <f t="shared" si="192"/>
        <v>#REF!</v>
      </c>
      <c r="J276" s="122">
        <v>1.3</v>
      </c>
      <c r="K276" s="122" t="s">
        <v>21</v>
      </c>
      <c r="L276" s="232" t="s">
        <v>81</v>
      </c>
      <c r="M276" s="13" t="s">
        <v>625</v>
      </c>
      <c r="N276" s="399">
        <v>1</v>
      </c>
      <c r="O276" s="130">
        <v>1</v>
      </c>
      <c r="P276" s="130" t="s">
        <v>243</v>
      </c>
      <c r="Q276" s="122">
        <v>25201362</v>
      </c>
      <c r="R276" s="122" t="s">
        <v>84</v>
      </c>
      <c r="S276" s="130" t="s">
        <v>284</v>
      </c>
      <c r="T276" s="123" t="s">
        <v>285</v>
      </c>
      <c r="U276" s="102" t="s">
        <v>286</v>
      </c>
      <c r="V276" s="102" t="s">
        <v>626</v>
      </c>
      <c r="W276" s="147">
        <v>5</v>
      </c>
      <c r="X276" s="122">
        <v>5</v>
      </c>
      <c r="Y276" s="126">
        <f t="shared" si="193"/>
        <v>0</v>
      </c>
      <c r="Z276" s="122">
        <v>0</v>
      </c>
      <c r="AA276" s="185">
        <v>51688</v>
      </c>
      <c r="AB276" s="131"/>
      <c r="AC276" s="151" t="str">
        <f t="shared" si="182"/>
        <v>April-26</v>
      </c>
      <c r="AD276" s="119">
        <v>46125</v>
      </c>
      <c r="AE276" s="178" t="s">
        <v>627</v>
      </c>
      <c r="AF276" s="101">
        <f t="shared" si="188"/>
        <v>258440</v>
      </c>
      <c r="AG276" s="101">
        <f t="shared" si="189"/>
        <v>0</v>
      </c>
      <c r="AH276" s="101">
        <f t="shared" si="190"/>
        <v>258440</v>
      </c>
      <c r="AI276" s="101">
        <f t="shared" si="184"/>
        <v>0</v>
      </c>
      <c r="AJ276" s="185">
        <f t="shared" si="191"/>
        <v>0</v>
      </c>
      <c r="AK276" s="185">
        <f t="shared" si="176"/>
        <v>0</v>
      </c>
      <c r="AL276" s="174" t="s">
        <v>0</v>
      </c>
      <c r="AM276" s="143" t="s">
        <v>102</v>
      </c>
      <c r="AN276" s="185">
        <f t="shared" si="186"/>
        <v>258440</v>
      </c>
      <c r="AO276" s="134" t="s">
        <v>116</v>
      </c>
      <c r="AP276" s="113"/>
      <c r="AQ276" s="113"/>
      <c r="AR276" s="113"/>
      <c r="AS276" s="113"/>
      <c r="AT276" s="113"/>
      <c r="AU276" s="113"/>
      <c r="AV276" s="113"/>
    </row>
    <row r="277" spans="1:48" x14ac:dyDescent="0.25">
      <c r="A277" s="102">
        <v>25017020</v>
      </c>
      <c r="B277" s="133">
        <v>45978</v>
      </c>
      <c r="C277" s="100" t="s">
        <v>79</v>
      </c>
      <c r="D277" s="552">
        <v>46041</v>
      </c>
      <c r="E277" s="552" t="e">
        <f>IF(OR(#REF!="",J277=""),"",#REF!+7*J277)</f>
        <v>#REF!</v>
      </c>
      <c r="F277" s="149" t="str">
        <f t="shared" ca="1" si="174"/>
        <v>DELIVERED</v>
      </c>
      <c r="G277" s="120" t="s">
        <v>80</v>
      </c>
      <c r="H277" s="113" t="e">
        <f t="shared" si="187"/>
        <v>#REF!</v>
      </c>
      <c r="I277" s="113" t="e">
        <f t="shared" si="192"/>
        <v>#REF!</v>
      </c>
      <c r="J277" s="122">
        <v>9</v>
      </c>
      <c r="K277" s="122" t="s">
        <v>18</v>
      </c>
      <c r="L277" s="232" t="s">
        <v>81</v>
      </c>
      <c r="M277" s="13" t="s">
        <v>346</v>
      </c>
      <c r="N277" s="399">
        <v>0</v>
      </c>
      <c r="O277" s="130">
        <v>3</v>
      </c>
      <c r="P277" s="130" t="s">
        <v>628</v>
      </c>
      <c r="Q277" s="122">
        <v>25201130</v>
      </c>
      <c r="R277" s="122" t="s">
        <v>84</v>
      </c>
      <c r="S277" s="130" t="s">
        <v>347</v>
      </c>
      <c r="T277" s="123" t="s">
        <v>348</v>
      </c>
      <c r="U277" s="102" t="s">
        <v>87</v>
      </c>
      <c r="V277" s="102" t="s">
        <v>349</v>
      </c>
      <c r="W277" s="147">
        <v>496</v>
      </c>
      <c r="X277" s="122">
        <v>50</v>
      </c>
      <c r="Y277" s="126">
        <f t="shared" si="193"/>
        <v>446</v>
      </c>
      <c r="Z277" s="122">
        <v>0</v>
      </c>
      <c r="AA277" s="101">
        <v>5263</v>
      </c>
      <c r="AB277" s="131"/>
      <c r="AC277" s="151" t="str">
        <f t="shared" si="182"/>
        <v>April-26</v>
      </c>
      <c r="AD277" s="119">
        <v>46142</v>
      </c>
      <c r="AE277" s="178" t="s">
        <v>629</v>
      </c>
      <c r="AF277" s="101">
        <f t="shared" si="188"/>
        <v>263150</v>
      </c>
      <c r="AG277" s="101">
        <f t="shared" si="189"/>
        <v>0</v>
      </c>
      <c r="AH277" s="101">
        <f t="shared" si="190"/>
        <v>263150</v>
      </c>
      <c r="AI277" s="101">
        <f t="shared" si="184"/>
        <v>0</v>
      </c>
      <c r="AJ277" s="101">
        <f t="shared" si="191"/>
        <v>0</v>
      </c>
      <c r="AK277" s="101">
        <f t="shared" si="176"/>
        <v>0</v>
      </c>
      <c r="AL277" s="102" t="s">
        <v>0</v>
      </c>
      <c r="AM277" s="143" t="s">
        <v>102</v>
      </c>
      <c r="AN277" s="101">
        <f t="shared" si="186"/>
        <v>263150</v>
      </c>
      <c r="AO277" s="134" t="s">
        <v>116</v>
      </c>
      <c r="AP277" s="113"/>
      <c r="AQ277" s="113"/>
      <c r="AR277" s="113"/>
      <c r="AS277" s="113"/>
      <c r="AT277" s="113"/>
      <c r="AU277" s="113"/>
      <c r="AV277" s="113"/>
    </row>
    <row r="278" spans="1:48" ht="12.75" x14ac:dyDescent="0.2">
      <c r="A278" s="102">
        <v>25017020</v>
      </c>
      <c r="B278" s="133">
        <v>45978</v>
      </c>
      <c r="C278" s="100" t="s">
        <v>79</v>
      </c>
      <c r="D278" s="552">
        <v>46041</v>
      </c>
      <c r="E278" s="552" t="e">
        <f>IF(OR(#REF!="",J278=""),"",#REF!+7*J278)</f>
        <v>#REF!</v>
      </c>
      <c r="F278" s="149" t="e">
        <f t="shared" ca="1" si="174"/>
        <v>#REF!</v>
      </c>
      <c r="G278" s="120" t="s">
        <v>80</v>
      </c>
      <c r="H278" s="113" t="e">
        <f t="shared" si="187"/>
        <v>#REF!</v>
      </c>
      <c r="I278" s="113" t="e">
        <f t="shared" si="192"/>
        <v>#REF!</v>
      </c>
      <c r="J278" s="122">
        <v>9</v>
      </c>
      <c r="K278" s="122" t="s">
        <v>18</v>
      </c>
      <c r="L278" s="232" t="s">
        <v>81</v>
      </c>
      <c r="M278" s="13" t="s">
        <v>346</v>
      </c>
      <c r="N278" s="399">
        <v>0</v>
      </c>
      <c r="O278" s="130">
        <v>3</v>
      </c>
      <c r="P278" s="130" t="s">
        <v>628</v>
      </c>
      <c r="Q278" s="122">
        <v>25201130</v>
      </c>
      <c r="R278" s="122" t="s">
        <v>84</v>
      </c>
      <c r="S278" s="130" t="s">
        <v>347</v>
      </c>
      <c r="T278" s="123" t="s">
        <v>348</v>
      </c>
      <c r="U278" s="102" t="s">
        <v>87</v>
      </c>
      <c r="V278" s="102" t="s">
        <v>349</v>
      </c>
      <c r="W278" s="147">
        <v>446</v>
      </c>
      <c r="X278" s="122"/>
      <c r="Y278" s="126">
        <f t="shared" si="193"/>
        <v>446</v>
      </c>
      <c r="Z278" s="122">
        <v>446</v>
      </c>
      <c r="AA278" s="101">
        <v>5263</v>
      </c>
      <c r="AB278" s="131"/>
      <c r="AC278" s="151" t="str">
        <f t="shared" si="182"/>
        <v/>
      </c>
      <c r="AD278" s="120"/>
      <c r="AE278" s="142"/>
      <c r="AF278" s="101">
        <f t="shared" si="188"/>
        <v>0</v>
      </c>
      <c r="AG278" s="101">
        <f t="shared" si="189"/>
        <v>0</v>
      </c>
      <c r="AH278" s="101">
        <f t="shared" si="190"/>
        <v>0</v>
      </c>
      <c r="AI278" s="101">
        <f t="shared" si="184"/>
        <v>2347298</v>
      </c>
      <c r="AJ278" s="101">
        <f t="shared" si="191"/>
        <v>0</v>
      </c>
      <c r="AK278" s="101">
        <f t="shared" si="176"/>
        <v>2347298</v>
      </c>
      <c r="AL278" s="102" t="s">
        <v>9</v>
      </c>
      <c r="AM278" s="144"/>
      <c r="AN278" s="101">
        <f t="shared" si="186"/>
        <v>2347298</v>
      </c>
      <c r="AO278" s="134"/>
      <c r="AP278" s="113"/>
      <c r="AQ278" s="113"/>
      <c r="AR278" s="113"/>
      <c r="AS278" s="113"/>
      <c r="AT278" s="113"/>
      <c r="AU278" s="113"/>
      <c r="AV278" s="113"/>
    </row>
    <row r="279" spans="1:48" ht="12.75" x14ac:dyDescent="0.2">
      <c r="A279" s="802" t="s">
        <v>188</v>
      </c>
      <c r="B279" s="158">
        <v>46010</v>
      </c>
      <c r="C279" s="102" t="s">
        <v>79</v>
      </c>
      <c r="D279" s="552">
        <v>46171</v>
      </c>
      <c r="E279" s="552" t="e">
        <f>IF(OR(#REF!="",J279=""),"",#REF!+7*J279)</f>
        <v>#REF!</v>
      </c>
      <c r="F279" s="149" t="e">
        <f t="shared" ca="1" si="174"/>
        <v>#REF!</v>
      </c>
      <c r="G279" s="120" t="s">
        <v>80</v>
      </c>
      <c r="H279" s="113" t="e">
        <f t="shared" si="187"/>
        <v>#REF!</v>
      </c>
      <c r="I279" s="113" t="e">
        <f t="shared" si="192"/>
        <v>#REF!</v>
      </c>
      <c r="J279" s="122">
        <v>21</v>
      </c>
      <c r="K279" s="122" t="s">
        <v>18</v>
      </c>
      <c r="L279" s="232" t="s">
        <v>81</v>
      </c>
      <c r="M279" s="13" t="s">
        <v>189</v>
      </c>
      <c r="N279" s="399">
        <v>0</v>
      </c>
      <c r="O279" s="130">
        <v>3</v>
      </c>
      <c r="P279" s="122"/>
      <c r="Q279" s="122"/>
      <c r="R279" s="122" t="s">
        <v>84</v>
      </c>
      <c r="S279" s="122" t="s">
        <v>191</v>
      </c>
      <c r="T279" s="123" t="s">
        <v>192</v>
      </c>
      <c r="U279" s="100" t="s">
        <v>193</v>
      </c>
      <c r="V279" s="102" t="s">
        <v>630</v>
      </c>
      <c r="W279" s="147">
        <v>5</v>
      </c>
      <c r="X279" s="113"/>
      <c r="Y279" s="126">
        <f t="shared" si="193"/>
        <v>5</v>
      </c>
      <c r="Z279" s="122">
        <v>5</v>
      </c>
      <c r="AA279" s="101">
        <v>402015.58</v>
      </c>
      <c r="AB279" s="131"/>
      <c r="AC279" s="151" t="str">
        <f t="shared" si="182"/>
        <v/>
      </c>
      <c r="AD279" s="120"/>
      <c r="AE279" s="131"/>
      <c r="AF279" s="101">
        <f t="shared" si="188"/>
        <v>0</v>
      </c>
      <c r="AG279" s="101">
        <f t="shared" si="189"/>
        <v>0</v>
      </c>
      <c r="AH279" s="101">
        <f t="shared" si="190"/>
        <v>0</v>
      </c>
      <c r="AI279" s="101">
        <f t="shared" si="184"/>
        <v>2010077.9000000001</v>
      </c>
      <c r="AJ279" s="101">
        <f t="shared" si="191"/>
        <v>0</v>
      </c>
      <c r="AK279" s="101">
        <f t="shared" si="176"/>
        <v>2010077.9000000001</v>
      </c>
      <c r="AL279" s="102" t="s">
        <v>2</v>
      </c>
      <c r="AM279" s="144" t="s">
        <v>112</v>
      </c>
      <c r="AN279" s="101">
        <f t="shared" si="186"/>
        <v>2010077.9000000001</v>
      </c>
      <c r="AO279" s="134" t="s">
        <v>116</v>
      </c>
      <c r="AP279" s="113" t="s">
        <v>104</v>
      </c>
      <c r="AQ279" s="113"/>
      <c r="AR279" s="113"/>
      <c r="AS279" s="113"/>
      <c r="AT279" s="113"/>
      <c r="AU279" s="113"/>
      <c r="AV279" s="113"/>
    </row>
    <row r="280" spans="1:48" ht="12.75" x14ac:dyDescent="0.2">
      <c r="A280" s="102">
        <v>4000583827</v>
      </c>
      <c r="B280" s="158">
        <v>46013</v>
      </c>
      <c r="C280" s="102" t="s">
        <v>79</v>
      </c>
      <c r="D280" s="552">
        <v>46153</v>
      </c>
      <c r="E280" s="552" t="e">
        <f>IF(OR(#REF!="",J280=""),"",#REF!+7*J280)</f>
        <v>#REF!</v>
      </c>
      <c r="F280" s="149" t="e">
        <f t="shared" ca="1" si="174"/>
        <v>#REF!</v>
      </c>
      <c r="G280" s="120" t="s">
        <v>94</v>
      </c>
      <c r="H280" s="113" t="e">
        <f t="shared" si="187"/>
        <v>#REF!</v>
      </c>
      <c r="I280" s="113" t="e">
        <f t="shared" si="192"/>
        <v>#REF!</v>
      </c>
      <c r="J280" s="122">
        <v>20</v>
      </c>
      <c r="K280" s="122" t="s">
        <v>18</v>
      </c>
      <c r="L280" s="232" t="s">
        <v>81</v>
      </c>
      <c r="M280" s="23" t="s">
        <v>631</v>
      </c>
      <c r="N280" s="399">
        <v>0</v>
      </c>
      <c r="O280" s="130">
        <v>3</v>
      </c>
      <c r="P280" s="122"/>
      <c r="Q280" s="122"/>
      <c r="R280" s="122" t="s">
        <v>84</v>
      </c>
      <c r="S280" s="130" t="s">
        <v>97</v>
      </c>
      <c r="T280" s="113" t="s">
        <v>172</v>
      </c>
      <c r="U280" s="123" t="s">
        <v>99</v>
      </c>
      <c r="V280" s="160" t="s">
        <v>632</v>
      </c>
      <c r="W280" s="147">
        <v>4</v>
      </c>
      <c r="X280" s="122"/>
      <c r="Y280" s="126">
        <f t="shared" si="193"/>
        <v>4</v>
      </c>
      <c r="Z280" s="122">
        <v>4</v>
      </c>
      <c r="AA280" s="101">
        <v>419399</v>
      </c>
      <c r="AB280" s="131"/>
      <c r="AC280" s="151" t="str">
        <f t="shared" si="182"/>
        <v/>
      </c>
      <c r="AD280" s="120"/>
      <c r="AE280" s="131"/>
      <c r="AF280" s="101">
        <f t="shared" si="188"/>
        <v>0</v>
      </c>
      <c r="AG280" s="101">
        <f t="shared" si="189"/>
        <v>0</v>
      </c>
      <c r="AH280" s="101">
        <f t="shared" si="190"/>
        <v>0</v>
      </c>
      <c r="AI280" s="101">
        <f t="shared" si="184"/>
        <v>1677596</v>
      </c>
      <c r="AJ280" s="101">
        <f t="shared" si="191"/>
        <v>0</v>
      </c>
      <c r="AK280" s="101">
        <f t="shared" si="176"/>
        <v>1677596</v>
      </c>
      <c r="AL280" s="102" t="s">
        <v>9</v>
      </c>
      <c r="AM280" s="144"/>
      <c r="AN280" s="101">
        <f t="shared" si="186"/>
        <v>1677596</v>
      </c>
      <c r="AO280" s="134"/>
      <c r="AP280" s="113"/>
      <c r="AQ280" s="113"/>
      <c r="AR280" s="113"/>
      <c r="AS280" s="113"/>
      <c r="AT280" s="113"/>
      <c r="AU280" s="113"/>
      <c r="AV280" s="113"/>
    </row>
    <row r="281" spans="1:48" ht="15" x14ac:dyDescent="0.25">
      <c r="A281" s="171" t="s">
        <v>90</v>
      </c>
      <c r="B281" s="133">
        <v>46001</v>
      </c>
      <c r="C281" s="102" t="s">
        <v>305</v>
      </c>
      <c r="D281" s="552">
        <v>46004</v>
      </c>
      <c r="E281" s="552" t="e">
        <f>IF(OR(#REF!="",J281=""),"",#REF!+7*J281)</f>
        <v>#REF!</v>
      </c>
      <c r="F281" s="149" t="e">
        <f t="shared" ca="1" si="174"/>
        <v>#REF!</v>
      </c>
      <c r="G281" s="120" t="s">
        <v>80</v>
      </c>
      <c r="H281" s="113" t="e">
        <f t="shared" si="187"/>
        <v>#REF!</v>
      </c>
      <c r="I281" s="113" t="e">
        <f t="shared" si="192"/>
        <v>#REF!</v>
      </c>
      <c r="J281" s="122">
        <v>4</v>
      </c>
      <c r="K281" s="122" t="s">
        <v>18</v>
      </c>
      <c r="L281" s="232" t="s">
        <v>81</v>
      </c>
      <c r="M281" s="77" t="s">
        <v>633</v>
      </c>
      <c r="N281" s="399">
        <v>0</v>
      </c>
      <c r="O281" s="130">
        <v>3</v>
      </c>
      <c r="P281" s="122"/>
      <c r="Q281" s="122"/>
      <c r="R281" s="122" t="s">
        <v>84</v>
      </c>
      <c r="S281" s="122" t="s">
        <v>308</v>
      </c>
      <c r="T281" s="160" t="s">
        <v>309</v>
      </c>
      <c r="U281" s="102" t="s">
        <v>87</v>
      </c>
      <c r="V281" s="102" t="s">
        <v>634</v>
      </c>
      <c r="W281" s="147">
        <v>4</v>
      </c>
      <c r="X281" s="113"/>
      <c r="Y281" s="126">
        <f t="shared" si="193"/>
        <v>4</v>
      </c>
      <c r="Z281" s="122">
        <v>4</v>
      </c>
      <c r="AA281" s="185"/>
      <c r="AB281" s="131">
        <v>674.25</v>
      </c>
      <c r="AC281" s="151" t="str">
        <f t="shared" si="182"/>
        <v/>
      </c>
      <c r="AD281" s="120"/>
      <c r="AE281" s="131"/>
      <c r="AF281" s="101">
        <f t="shared" si="188"/>
        <v>0</v>
      </c>
      <c r="AG281" s="101">
        <f t="shared" si="189"/>
        <v>0</v>
      </c>
      <c r="AH281" s="101">
        <f t="shared" si="190"/>
        <v>0</v>
      </c>
      <c r="AI281" s="101">
        <f t="shared" si="184"/>
        <v>0</v>
      </c>
      <c r="AJ281" s="185">
        <f t="shared" si="191"/>
        <v>231942</v>
      </c>
      <c r="AK281" s="185">
        <f t="shared" si="176"/>
        <v>231942</v>
      </c>
      <c r="AL281" s="174" t="s">
        <v>1</v>
      </c>
      <c r="AM281" s="233" t="s">
        <v>635</v>
      </c>
      <c r="AN281" s="185">
        <f t="shared" si="186"/>
        <v>231942</v>
      </c>
      <c r="AO281" s="134" t="s">
        <v>103</v>
      </c>
      <c r="AP281" s="113" t="s">
        <v>104</v>
      </c>
      <c r="AQ281" s="113" t="s">
        <v>122</v>
      </c>
      <c r="AR281" s="113" t="s">
        <v>122</v>
      </c>
      <c r="AS281" s="113" t="s">
        <v>122</v>
      </c>
      <c r="AT281" s="113" t="s">
        <v>122</v>
      </c>
      <c r="AU281" s="113" t="s">
        <v>122</v>
      </c>
      <c r="AV281" s="113" t="s">
        <v>122</v>
      </c>
    </row>
    <row r="282" spans="1:48" ht="12.75" x14ac:dyDescent="0.2">
      <c r="A282" s="102">
        <v>4000495271</v>
      </c>
      <c r="B282" s="133">
        <v>45621</v>
      </c>
      <c r="C282" s="100" t="s">
        <v>79</v>
      </c>
      <c r="D282" s="552">
        <v>46404</v>
      </c>
      <c r="E282" s="552" t="e">
        <f>IF(OR(#REF!="",J282=""),"",#REF!+7*J282)</f>
        <v>#REF!</v>
      </c>
      <c r="F282" s="149" t="e">
        <f t="shared" ca="1" si="174"/>
        <v>#REF!</v>
      </c>
      <c r="G282" s="120" t="s">
        <v>94</v>
      </c>
      <c r="H282" s="113" t="e">
        <f t="shared" si="187"/>
        <v>#REF!</v>
      </c>
      <c r="I282" s="113" t="e">
        <f t="shared" si="192"/>
        <v>#REF!</v>
      </c>
      <c r="J282" s="126">
        <v>111.9</v>
      </c>
      <c r="K282" s="126" t="s">
        <v>18</v>
      </c>
      <c r="L282" s="394" t="s">
        <v>81</v>
      </c>
      <c r="M282" s="13" t="s">
        <v>181</v>
      </c>
      <c r="N282" s="399">
        <v>0</v>
      </c>
      <c r="O282" s="130">
        <v>3</v>
      </c>
      <c r="P282" s="130" t="s">
        <v>182</v>
      </c>
      <c r="Q282" s="130">
        <v>25100070</v>
      </c>
      <c r="R282" s="130" t="s">
        <v>84</v>
      </c>
      <c r="S282" s="130" t="s">
        <v>97</v>
      </c>
      <c r="T282" s="123" t="s">
        <v>138</v>
      </c>
      <c r="U282" s="100" t="s">
        <v>99</v>
      </c>
      <c r="V282" s="100" t="s">
        <v>183</v>
      </c>
      <c r="W282" s="282">
        <v>25</v>
      </c>
      <c r="X282" s="126"/>
      <c r="Y282" s="126">
        <f t="shared" si="193"/>
        <v>25</v>
      </c>
      <c r="Z282" s="126">
        <v>25</v>
      </c>
      <c r="AA282" s="150">
        <v>26720</v>
      </c>
      <c r="AB282" s="127"/>
      <c r="AC282" s="151" t="str">
        <f t="shared" si="182"/>
        <v/>
      </c>
      <c r="AD282" s="152"/>
      <c r="AE282" s="162"/>
      <c r="AF282" s="101">
        <f t="shared" si="188"/>
        <v>0</v>
      </c>
      <c r="AG282" s="101">
        <f t="shared" si="189"/>
        <v>0</v>
      </c>
      <c r="AH282" s="101">
        <f t="shared" si="190"/>
        <v>0</v>
      </c>
      <c r="AI282" s="101">
        <f t="shared" si="184"/>
        <v>668000</v>
      </c>
      <c r="AJ282" s="101">
        <f t="shared" si="191"/>
        <v>0</v>
      </c>
      <c r="AK282" s="101">
        <f t="shared" si="176"/>
        <v>668000</v>
      </c>
      <c r="AL282" s="102" t="s">
        <v>9</v>
      </c>
      <c r="AM282" s="143"/>
      <c r="AN282" s="101">
        <f t="shared" si="186"/>
        <v>668000</v>
      </c>
      <c r="AO282" s="134"/>
      <c r="AP282" s="113"/>
      <c r="AQ282" s="113"/>
      <c r="AR282" s="113"/>
      <c r="AS282" s="113"/>
      <c r="AT282" s="113"/>
      <c r="AU282" s="113"/>
      <c r="AV282" s="113"/>
    </row>
    <row r="283" spans="1:48" ht="12.75" x14ac:dyDescent="0.2">
      <c r="A283" s="102">
        <v>5400065846</v>
      </c>
      <c r="B283" s="133">
        <v>45902</v>
      </c>
      <c r="C283" s="100" t="s">
        <v>79</v>
      </c>
      <c r="D283" s="552">
        <v>46021</v>
      </c>
      <c r="E283" s="552" t="e">
        <f>IF(OR(#REF!="",J283=""),"",#REF!+7*J283)</f>
        <v>#REF!</v>
      </c>
      <c r="F283" s="149" t="e">
        <f t="shared" ca="1" si="174"/>
        <v>#REF!</v>
      </c>
      <c r="G283" s="120" t="s">
        <v>94</v>
      </c>
      <c r="H283" s="113" t="e">
        <f t="shared" si="187"/>
        <v>#REF!</v>
      </c>
      <c r="I283" s="113" t="e">
        <f t="shared" si="192"/>
        <v>#REF!</v>
      </c>
      <c r="J283" s="122">
        <v>14.2</v>
      </c>
      <c r="K283" s="122" t="s">
        <v>21</v>
      </c>
      <c r="L283" s="232" t="s">
        <v>81</v>
      </c>
      <c r="M283" s="85" t="s">
        <v>636</v>
      </c>
      <c r="N283" s="399">
        <v>0</v>
      </c>
      <c r="O283" s="130">
        <v>3</v>
      </c>
      <c r="P283" s="122" t="s">
        <v>243</v>
      </c>
      <c r="Q283" s="122"/>
      <c r="R283" s="122" t="s">
        <v>84</v>
      </c>
      <c r="S283" s="130" t="s">
        <v>412</v>
      </c>
      <c r="T283" s="113" t="s">
        <v>413</v>
      </c>
      <c r="U283" s="102" t="s">
        <v>99</v>
      </c>
      <c r="V283" s="174" t="s">
        <v>637</v>
      </c>
      <c r="W283" s="147">
        <v>16</v>
      </c>
      <c r="X283" s="113"/>
      <c r="Y283" s="126">
        <f t="shared" si="193"/>
        <v>16</v>
      </c>
      <c r="Z283" s="122">
        <v>16</v>
      </c>
      <c r="AA283" s="101">
        <v>5980</v>
      </c>
      <c r="AB283" s="131"/>
      <c r="AC283" s="151" t="str">
        <f t="shared" si="182"/>
        <v/>
      </c>
      <c r="AD283" s="119"/>
      <c r="AE283" s="132"/>
      <c r="AF283" s="101">
        <f t="shared" si="188"/>
        <v>0</v>
      </c>
      <c r="AG283" s="101">
        <f t="shared" si="189"/>
        <v>0</v>
      </c>
      <c r="AH283" s="101">
        <f t="shared" si="190"/>
        <v>0</v>
      </c>
      <c r="AI283" s="101">
        <f t="shared" si="184"/>
        <v>95680</v>
      </c>
      <c r="AJ283" s="101">
        <f t="shared" si="191"/>
        <v>0</v>
      </c>
      <c r="AK283" s="101">
        <f t="shared" si="176"/>
        <v>95680</v>
      </c>
      <c r="AL283" s="102" t="s">
        <v>9</v>
      </c>
      <c r="AM283" s="144"/>
      <c r="AN283" s="101">
        <f t="shared" si="186"/>
        <v>95680</v>
      </c>
      <c r="AO283" s="134"/>
      <c r="AP283" s="113"/>
      <c r="AQ283" s="113"/>
      <c r="AR283" s="113"/>
      <c r="AS283" s="113"/>
      <c r="AT283" s="113"/>
      <c r="AU283" s="113"/>
      <c r="AV283" s="113"/>
    </row>
    <row r="284" spans="1:48" ht="15" x14ac:dyDescent="0.25">
      <c r="A284" s="102">
        <v>4000567051</v>
      </c>
      <c r="B284" s="133">
        <v>45917</v>
      </c>
      <c r="C284" s="155" t="s">
        <v>79</v>
      </c>
      <c r="D284" s="552">
        <v>46057</v>
      </c>
      <c r="E284" s="552" t="e">
        <f>IF(OR(#REF!="",J284=""),"",#REF!+7*J284)</f>
        <v>#REF!</v>
      </c>
      <c r="F284" s="149" t="e">
        <f t="shared" ca="1" si="174"/>
        <v>#REF!</v>
      </c>
      <c r="G284" s="120" t="s">
        <v>94</v>
      </c>
      <c r="H284" s="113" t="e">
        <f t="shared" si="187"/>
        <v>#REF!</v>
      </c>
      <c r="I284" s="102" t="e">
        <f t="shared" si="192"/>
        <v>#REF!</v>
      </c>
      <c r="J284" s="122">
        <v>19.899999999999999</v>
      </c>
      <c r="K284" s="122" t="s">
        <v>18</v>
      </c>
      <c r="L284" s="232" t="s">
        <v>142</v>
      </c>
      <c r="M284" s="13" t="s">
        <v>638</v>
      </c>
      <c r="N284" s="399">
        <v>0</v>
      </c>
      <c r="O284" s="130">
        <v>3</v>
      </c>
      <c r="P284" s="18" t="s">
        <v>639</v>
      </c>
      <c r="Q284" s="431">
        <v>25100440</v>
      </c>
      <c r="R284" s="122" t="s">
        <v>84</v>
      </c>
      <c r="S284" s="461" t="s">
        <v>97</v>
      </c>
      <c r="T284" s="159" t="s">
        <v>640</v>
      </c>
      <c r="U284" s="102" t="s">
        <v>99</v>
      </c>
      <c r="V284" s="102" t="s">
        <v>641</v>
      </c>
      <c r="W284" s="147">
        <v>2</v>
      </c>
      <c r="X284" s="122"/>
      <c r="Y284" s="126">
        <f t="shared" si="193"/>
        <v>2</v>
      </c>
      <c r="Z284" s="122">
        <v>2</v>
      </c>
      <c r="AA284" s="101">
        <v>67842</v>
      </c>
      <c r="AB284" s="131"/>
      <c r="AC284" s="151" t="str">
        <f t="shared" si="182"/>
        <v/>
      </c>
      <c r="AD284" s="120"/>
      <c r="AE284" s="132"/>
      <c r="AF284" s="101">
        <f t="shared" si="188"/>
        <v>0</v>
      </c>
      <c r="AG284" s="101">
        <f t="shared" si="189"/>
        <v>0</v>
      </c>
      <c r="AH284" s="101">
        <f t="shared" si="190"/>
        <v>0</v>
      </c>
      <c r="AI284" s="101">
        <f t="shared" si="184"/>
        <v>135684</v>
      </c>
      <c r="AJ284" s="101">
        <f t="shared" si="191"/>
        <v>0</v>
      </c>
      <c r="AK284" s="101">
        <f t="shared" si="176"/>
        <v>135684</v>
      </c>
      <c r="AL284" s="102" t="s">
        <v>9</v>
      </c>
      <c r="AM284" s="144"/>
      <c r="AN284" s="101">
        <f t="shared" si="186"/>
        <v>135684</v>
      </c>
      <c r="AO284" s="134"/>
      <c r="AP284" s="113"/>
      <c r="AQ284" s="113"/>
      <c r="AR284" s="113"/>
      <c r="AS284" s="113"/>
      <c r="AT284" s="113"/>
      <c r="AU284" s="113"/>
      <c r="AV284" s="113"/>
    </row>
    <row r="285" spans="1:48" x14ac:dyDescent="0.25">
      <c r="A285" s="102">
        <v>4000532155</v>
      </c>
      <c r="B285" s="133">
        <v>45804</v>
      </c>
      <c r="C285" s="100" t="s">
        <v>79</v>
      </c>
      <c r="D285" s="552">
        <v>46049</v>
      </c>
      <c r="E285" s="552" t="e">
        <f>IF(OR(#REF!="",J285=""),"",#REF!+7*J285)</f>
        <v>#REF!</v>
      </c>
      <c r="F285" s="149" t="str">
        <f t="shared" ca="1" si="174"/>
        <v>DELIVERED</v>
      </c>
      <c r="G285" s="120" t="s">
        <v>94</v>
      </c>
      <c r="H285" s="113" t="e">
        <f t="shared" si="187"/>
        <v>#REF!</v>
      </c>
      <c r="I285" s="113" t="e">
        <f t="shared" si="192"/>
        <v>#REF!</v>
      </c>
      <c r="J285" s="126">
        <v>34.799999999999997</v>
      </c>
      <c r="K285" s="126" t="s">
        <v>18</v>
      </c>
      <c r="L285" s="394" t="s">
        <v>81</v>
      </c>
      <c r="M285" s="23" t="s">
        <v>642</v>
      </c>
      <c r="N285" s="399">
        <v>0</v>
      </c>
      <c r="O285" s="130">
        <v>3</v>
      </c>
      <c r="P285" s="278" t="s">
        <v>643</v>
      </c>
      <c r="Q285" s="130">
        <v>25200191</v>
      </c>
      <c r="R285" s="130" t="s">
        <v>84</v>
      </c>
      <c r="S285" s="130" t="s">
        <v>97</v>
      </c>
      <c r="T285" s="123" t="s">
        <v>119</v>
      </c>
      <c r="U285" s="100" t="s">
        <v>99</v>
      </c>
      <c r="V285" s="168" t="s">
        <v>644</v>
      </c>
      <c r="W285" s="283">
        <v>32</v>
      </c>
      <c r="X285" s="126">
        <v>32</v>
      </c>
      <c r="Y285" s="126">
        <f t="shared" si="193"/>
        <v>0</v>
      </c>
      <c r="Z285" s="126">
        <v>0</v>
      </c>
      <c r="AA285" s="169">
        <v>13135</v>
      </c>
      <c r="AB285" s="153"/>
      <c r="AC285" s="151" t="str">
        <f t="shared" si="182"/>
        <v>April-26</v>
      </c>
      <c r="AD285" s="152">
        <v>46123</v>
      </c>
      <c r="AE285" s="476" t="s">
        <v>645</v>
      </c>
      <c r="AF285" s="101">
        <f t="shared" si="188"/>
        <v>420320</v>
      </c>
      <c r="AG285" s="101">
        <f t="shared" si="189"/>
        <v>0</v>
      </c>
      <c r="AH285" s="101">
        <f t="shared" si="190"/>
        <v>420320</v>
      </c>
      <c r="AI285" s="101">
        <f t="shared" si="184"/>
        <v>0</v>
      </c>
      <c r="AJ285" s="185">
        <f t="shared" si="191"/>
        <v>0</v>
      </c>
      <c r="AK285" s="185">
        <f t="shared" si="176"/>
        <v>0</v>
      </c>
      <c r="AL285" s="174" t="s">
        <v>0</v>
      </c>
      <c r="AM285" s="143" t="s">
        <v>102</v>
      </c>
      <c r="AN285" s="185">
        <f t="shared" si="186"/>
        <v>420320</v>
      </c>
      <c r="AO285" s="134" t="s">
        <v>116</v>
      </c>
      <c r="AP285" s="113" t="s">
        <v>104</v>
      </c>
      <c r="AQ285" s="113" t="s">
        <v>122</v>
      </c>
      <c r="AR285" s="113" t="s">
        <v>122</v>
      </c>
      <c r="AS285" s="113" t="s">
        <v>122</v>
      </c>
      <c r="AT285" s="113" t="s">
        <v>122</v>
      </c>
      <c r="AU285" s="113" t="s">
        <v>122</v>
      </c>
      <c r="AV285" s="113" t="s">
        <v>122</v>
      </c>
    </row>
    <row r="286" spans="1:48" ht="15" x14ac:dyDescent="0.25">
      <c r="A286" s="102">
        <v>4300035758</v>
      </c>
      <c r="B286" s="158">
        <v>46018</v>
      </c>
      <c r="C286" s="102" t="s">
        <v>79</v>
      </c>
      <c r="D286" s="552">
        <v>46160</v>
      </c>
      <c r="E286" s="552" t="e">
        <f>IF(OR(#REF!="",J286=""),"",#REF!+7*J286)</f>
        <v>#REF!</v>
      </c>
      <c r="F286" s="149" t="str">
        <f t="shared" ca="1" si="174"/>
        <v>DELIVERED</v>
      </c>
      <c r="G286" s="120" t="s">
        <v>94</v>
      </c>
      <c r="H286" s="113" t="e">
        <f t="shared" si="187"/>
        <v>#REF!</v>
      </c>
      <c r="I286" s="113" t="e">
        <f t="shared" si="192"/>
        <v>#REF!</v>
      </c>
      <c r="J286" s="122">
        <v>20</v>
      </c>
      <c r="K286" s="122" t="s">
        <v>19</v>
      </c>
      <c r="L286" s="232" t="s">
        <v>81</v>
      </c>
      <c r="M286" s="85" t="s">
        <v>646</v>
      </c>
      <c r="N286" s="400">
        <v>0</v>
      </c>
      <c r="O286" s="216">
        <v>3</v>
      </c>
      <c r="P286" s="230" t="s">
        <v>647</v>
      </c>
      <c r="Q286" s="242">
        <v>25100753</v>
      </c>
      <c r="R286" s="122" t="s">
        <v>84</v>
      </c>
      <c r="S286" s="122" t="s">
        <v>97</v>
      </c>
      <c r="T286" s="113" t="s">
        <v>98</v>
      </c>
      <c r="U286" s="102" t="s">
        <v>99</v>
      </c>
      <c r="V286" s="102" t="s">
        <v>648</v>
      </c>
      <c r="W286" s="147">
        <v>2</v>
      </c>
      <c r="X286" s="122">
        <v>2</v>
      </c>
      <c r="Y286" s="126">
        <f t="shared" si="193"/>
        <v>0</v>
      </c>
      <c r="Z286" s="122">
        <v>0</v>
      </c>
      <c r="AA286" s="101">
        <v>224594</v>
      </c>
      <c r="AB286" s="131"/>
      <c r="AC286" s="151" t="str">
        <f t="shared" si="182"/>
        <v>May-26</v>
      </c>
      <c r="AD286" s="225">
        <v>46156</v>
      </c>
      <c r="AE286" s="257" t="s">
        <v>649</v>
      </c>
      <c r="AF286" s="114">
        <f t="shared" si="188"/>
        <v>449188</v>
      </c>
      <c r="AG286" s="101">
        <f t="shared" si="189"/>
        <v>0</v>
      </c>
      <c r="AH286" s="101">
        <f t="shared" si="190"/>
        <v>449188</v>
      </c>
      <c r="AI286" s="101">
        <f t="shared" si="184"/>
        <v>0</v>
      </c>
      <c r="AJ286" s="101">
        <f t="shared" si="191"/>
        <v>0</v>
      </c>
      <c r="AK286" s="101">
        <f t="shared" si="176"/>
        <v>0</v>
      </c>
      <c r="AL286" s="102" t="s">
        <v>0</v>
      </c>
      <c r="AM286" s="143" t="s">
        <v>102</v>
      </c>
      <c r="AN286" s="101">
        <f t="shared" si="186"/>
        <v>449188</v>
      </c>
      <c r="AO286" s="134" t="s">
        <v>103</v>
      </c>
      <c r="AP286" s="113" t="s">
        <v>104</v>
      </c>
      <c r="AQ286" s="113"/>
      <c r="AR286" s="113"/>
      <c r="AS286" s="113"/>
      <c r="AT286" s="113"/>
      <c r="AU286" s="113"/>
      <c r="AV286" s="113"/>
    </row>
    <row r="287" spans="1:48" ht="15" x14ac:dyDescent="0.25">
      <c r="A287" s="102">
        <v>4300035758</v>
      </c>
      <c r="B287" s="158">
        <v>46018</v>
      </c>
      <c r="C287" s="102" t="s">
        <v>79</v>
      </c>
      <c r="D287" s="552">
        <v>46173</v>
      </c>
      <c r="E287" s="552" t="e">
        <f>IF(OR(#REF!="",J287=""),"",#REF!+7*J287)</f>
        <v>#REF!</v>
      </c>
      <c r="F287" s="149" t="e">
        <f t="shared" ca="1" si="174"/>
        <v>#REF!</v>
      </c>
      <c r="G287" s="120" t="s">
        <v>94</v>
      </c>
      <c r="H287" s="113" t="e">
        <f t="shared" si="187"/>
        <v>#REF!</v>
      </c>
      <c r="I287" s="113" t="e">
        <f t="shared" si="192"/>
        <v>#REF!</v>
      </c>
      <c r="J287" s="122">
        <v>22</v>
      </c>
      <c r="K287" s="122" t="s">
        <v>19</v>
      </c>
      <c r="L287" s="232" t="s">
        <v>81</v>
      </c>
      <c r="M287" s="77" t="s">
        <v>646</v>
      </c>
      <c r="N287" s="400">
        <v>0</v>
      </c>
      <c r="O287" s="130">
        <v>3</v>
      </c>
      <c r="P287" s="219"/>
      <c r="Q287" s="122"/>
      <c r="R287" s="122" t="s">
        <v>84</v>
      </c>
      <c r="S287" s="122" t="s">
        <v>97</v>
      </c>
      <c r="T287" s="113" t="s">
        <v>98</v>
      </c>
      <c r="U287" s="102" t="s">
        <v>99</v>
      </c>
      <c r="V287" s="102" t="s">
        <v>648</v>
      </c>
      <c r="W287" s="147">
        <v>2</v>
      </c>
      <c r="X287" s="122"/>
      <c r="Y287" s="126">
        <f t="shared" si="193"/>
        <v>2</v>
      </c>
      <c r="Z287" s="122">
        <v>2</v>
      </c>
      <c r="AA287" s="101">
        <v>224594</v>
      </c>
      <c r="AB287" s="131"/>
      <c r="AC287" s="151" t="str">
        <f t="shared" si="182"/>
        <v/>
      </c>
      <c r="AD287" s="225"/>
      <c r="AE287" s="489"/>
      <c r="AF287" s="114">
        <f t="shared" si="188"/>
        <v>0</v>
      </c>
      <c r="AG287" s="101">
        <f t="shared" si="189"/>
        <v>0</v>
      </c>
      <c r="AH287" s="101">
        <f t="shared" si="190"/>
        <v>0</v>
      </c>
      <c r="AI287" s="101">
        <f t="shared" si="184"/>
        <v>449188</v>
      </c>
      <c r="AJ287" s="101">
        <f t="shared" si="191"/>
        <v>0</v>
      </c>
      <c r="AK287" s="101">
        <f t="shared" si="176"/>
        <v>449188</v>
      </c>
      <c r="AL287" s="102" t="s">
        <v>9</v>
      </c>
      <c r="AM287" s="144"/>
      <c r="AN287" s="101">
        <f t="shared" si="186"/>
        <v>449188</v>
      </c>
      <c r="AO287" s="134"/>
      <c r="AP287" s="113"/>
      <c r="AQ287" s="113"/>
      <c r="AR287" s="113"/>
      <c r="AS287" s="113"/>
      <c r="AT287" s="113"/>
      <c r="AU287" s="113"/>
      <c r="AV287" s="113"/>
    </row>
    <row r="288" spans="1:48" ht="15" x14ac:dyDescent="0.25">
      <c r="A288" s="102">
        <v>4000495059</v>
      </c>
      <c r="B288" s="133">
        <v>45628</v>
      </c>
      <c r="C288" s="100" t="s">
        <v>79</v>
      </c>
      <c r="D288" s="552">
        <v>46452</v>
      </c>
      <c r="E288" s="552" t="e">
        <f>IF(OR(#REF!="",J288=""),"",#REF!+7*J288)</f>
        <v>#REF!</v>
      </c>
      <c r="F288" s="149" t="str">
        <f t="shared" ca="1" si="174"/>
        <v>DELIVERED</v>
      </c>
      <c r="G288" s="120" t="s">
        <v>94</v>
      </c>
      <c r="H288" s="113" t="e">
        <f t="shared" si="187"/>
        <v>#REF!</v>
      </c>
      <c r="I288" s="113" t="e">
        <f t="shared" si="192"/>
        <v>#REF!</v>
      </c>
      <c r="J288" s="126">
        <v>144</v>
      </c>
      <c r="K288" s="126" t="s">
        <v>18</v>
      </c>
      <c r="L288" s="394" t="s">
        <v>81</v>
      </c>
      <c r="M288" s="77" t="s">
        <v>419</v>
      </c>
      <c r="N288" s="399">
        <v>0</v>
      </c>
      <c r="O288" s="130">
        <v>3</v>
      </c>
      <c r="P288" s="130" t="s">
        <v>420</v>
      </c>
      <c r="Q288" s="130">
        <v>24100545</v>
      </c>
      <c r="R288" s="130" t="s">
        <v>84</v>
      </c>
      <c r="S288" s="130" t="s">
        <v>97</v>
      </c>
      <c r="T288" s="123" t="s">
        <v>138</v>
      </c>
      <c r="U288" s="100" t="s">
        <v>99</v>
      </c>
      <c r="V288" s="100" t="s">
        <v>421</v>
      </c>
      <c r="W288" s="282">
        <v>1100</v>
      </c>
      <c r="X288" s="126">
        <v>1100</v>
      </c>
      <c r="Y288" s="126">
        <f t="shared" si="193"/>
        <v>0</v>
      </c>
      <c r="Z288" s="126">
        <v>0</v>
      </c>
      <c r="AA288" s="150">
        <v>3350</v>
      </c>
      <c r="AB288" s="127"/>
      <c r="AC288" s="151" t="str">
        <f t="shared" si="182"/>
        <v>April-26</v>
      </c>
      <c r="AD288" s="152">
        <v>46142</v>
      </c>
      <c r="AE288" s="476" t="s">
        <v>650</v>
      </c>
      <c r="AF288" s="101">
        <f t="shared" si="188"/>
        <v>3685000</v>
      </c>
      <c r="AG288" s="101">
        <f t="shared" si="189"/>
        <v>0</v>
      </c>
      <c r="AH288" s="101">
        <f t="shared" si="190"/>
        <v>3685000</v>
      </c>
      <c r="AI288" s="101">
        <f t="shared" si="184"/>
        <v>0</v>
      </c>
      <c r="AJ288" s="101">
        <f t="shared" si="191"/>
        <v>0</v>
      </c>
      <c r="AK288" s="101">
        <f t="shared" si="176"/>
        <v>0</v>
      </c>
      <c r="AL288" s="102" t="s">
        <v>0</v>
      </c>
      <c r="AM288" s="144" t="s">
        <v>102</v>
      </c>
      <c r="AN288" s="101">
        <f t="shared" si="186"/>
        <v>3685000</v>
      </c>
      <c r="AO288" s="134" t="s">
        <v>116</v>
      </c>
      <c r="AP288" s="113"/>
      <c r="AQ288" s="113"/>
      <c r="AR288" s="113"/>
      <c r="AS288" s="113"/>
      <c r="AT288" s="113"/>
      <c r="AU288" s="113"/>
      <c r="AV288" s="113"/>
    </row>
    <row r="289" spans="1:50" x14ac:dyDescent="0.25">
      <c r="A289" s="102">
        <v>4000580246</v>
      </c>
      <c r="B289" s="158">
        <v>46017</v>
      </c>
      <c r="C289" s="102" t="s">
        <v>79</v>
      </c>
      <c r="D289" s="552">
        <v>46115</v>
      </c>
      <c r="E289" s="552" t="e">
        <f>IF(OR(#REF!="",J289=""),"",#REF!+7*J289)</f>
        <v>#REF!</v>
      </c>
      <c r="F289" s="149" t="str">
        <f t="shared" ca="1" si="174"/>
        <v>DELIVERED</v>
      </c>
      <c r="G289" s="120" t="s">
        <v>94</v>
      </c>
      <c r="H289" s="113" t="e">
        <f t="shared" si="187"/>
        <v>#REF!</v>
      </c>
      <c r="I289" s="113" t="e">
        <f t="shared" si="192"/>
        <v>#REF!</v>
      </c>
      <c r="J289" s="122">
        <v>8</v>
      </c>
      <c r="K289" s="122" t="s">
        <v>18</v>
      </c>
      <c r="L289" s="232" t="s">
        <v>81</v>
      </c>
      <c r="M289" s="85" t="s">
        <v>651</v>
      </c>
      <c r="N289" s="399">
        <v>0</v>
      </c>
      <c r="O289" s="130">
        <v>3</v>
      </c>
      <c r="P289" s="473" t="s">
        <v>652</v>
      </c>
      <c r="Q289" s="122">
        <v>25100756</v>
      </c>
      <c r="R289" s="122" t="s">
        <v>84</v>
      </c>
      <c r="S289" s="122" t="s">
        <v>97</v>
      </c>
      <c r="T289" s="113" t="s">
        <v>179</v>
      </c>
      <c r="U289" s="102" t="s">
        <v>99</v>
      </c>
      <c r="V289" s="102" t="s">
        <v>653</v>
      </c>
      <c r="W289" s="147">
        <v>2</v>
      </c>
      <c r="X289" s="122">
        <v>2</v>
      </c>
      <c r="Y289" s="126">
        <f t="shared" si="193"/>
        <v>0</v>
      </c>
      <c r="Z289" s="122">
        <v>0</v>
      </c>
      <c r="AA289" s="185">
        <v>72290</v>
      </c>
      <c r="AB289" s="131"/>
      <c r="AC289" s="151" t="str">
        <f t="shared" si="182"/>
        <v>April-26</v>
      </c>
      <c r="AD289" s="119">
        <v>46125</v>
      </c>
      <c r="AE289" s="142" t="s">
        <v>654</v>
      </c>
      <c r="AF289" s="101">
        <f t="shared" si="188"/>
        <v>144580</v>
      </c>
      <c r="AG289" s="101">
        <f t="shared" si="189"/>
        <v>0</v>
      </c>
      <c r="AH289" s="101">
        <f t="shared" si="190"/>
        <v>144580</v>
      </c>
      <c r="AI289" s="101">
        <f t="shared" si="184"/>
        <v>0</v>
      </c>
      <c r="AJ289" s="185">
        <f t="shared" si="191"/>
        <v>0</v>
      </c>
      <c r="AK289" s="185">
        <f t="shared" si="176"/>
        <v>0</v>
      </c>
      <c r="AL289" s="174" t="s">
        <v>0</v>
      </c>
      <c r="AM289" s="143" t="s">
        <v>102</v>
      </c>
      <c r="AN289" s="185">
        <f t="shared" si="186"/>
        <v>144580</v>
      </c>
      <c r="AO289" s="134" t="s">
        <v>103</v>
      </c>
      <c r="AP289" s="113" t="s">
        <v>104</v>
      </c>
      <c r="AQ289" s="113" t="s">
        <v>104</v>
      </c>
      <c r="AR289" s="113" t="s">
        <v>122</v>
      </c>
      <c r="AS289" s="113" t="s">
        <v>122</v>
      </c>
      <c r="AT289" s="113" t="s">
        <v>122</v>
      </c>
      <c r="AU289" s="113" t="s">
        <v>122</v>
      </c>
      <c r="AV289" s="113" t="s">
        <v>122</v>
      </c>
    </row>
    <row r="290" spans="1:50" ht="15" x14ac:dyDescent="0.25">
      <c r="A290" s="102">
        <v>4000508399</v>
      </c>
      <c r="B290" s="133">
        <v>45675</v>
      </c>
      <c r="C290" s="100" t="s">
        <v>79</v>
      </c>
      <c r="D290" s="552">
        <v>46124</v>
      </c>
      <c r="E290" s="552" t="e">
        <f>IF(OR(#REF!="",J290=""),"",#REF!+7*J290)</f>
        <v>#REF!</v>
      </c>
      <c r="F290" s="149" t="str">
        <f t="shared" ca="1" si="174"/>
        <v>DELIVERED</v>
      </c>
      <c r="G290" s="120" t="s">
        <v>94</v>
      </c>
      <c r="H290" s="113" t="e">
        <f t="shared" si="187"/>
        <v>#REF!</v>
      </c>
      <c r="I290" s="113" t="e">
        <f t="shared" si="192"/>
        <v>#REF!</v>
      </c>
      <c r="J290" s="126">
        <v>64.2</v>
      </c>
      <c r="K290" s="126" t="s">
        <v>18</v>
      </c>
      <c r="L290" s="394" t="s">
        <v>81</v>
      </c>
      <c r="M290" s="77" t="s">
        <v>262</v>
      </c>
      <c r="N290" s="399">
        <v>0</v>
      </c>
      <c r="O290" s="130">
        <v>3</v>
      </c>
      <c r="P290" s="130" t="s">
        <v>263</v>
      </c>
      <c r="Q290" s="130">
        <v>25100050</v>
      </c>
      <c r="R290" s="130" t="s">
        <v>84</v>
      </c>
      <c r="S290" s="130" t="s">
        <v>97</v>
      </c>
      <c r="T290" s="123" t="s">
        <v>138</v>
      </c>
      <c r="U290" s="100" t="s">
        <v>99</v>
      </c>
      <c r="V290" s="100" t="s">
        <v>264</v>
      </c>
      <c r="W290" s="282">
        <v>19</v>
      </c>
      <c r="X290" s="126">
        <v>3</v>
      </c>
      <c r="Y290" s="126">
        <f t="shared" si="193"/>
        <v>16</v>
      </c>
      <c r="Z290" s="126">
        <v>0</v>
      </c>
      <c r="AA290" s="150">
        <v>114326.14</v>
      </c>
      <c r="AB290" s="153"/>
      <c r="AC290" s="151" t="str">
        <f t="shared" si="182"/>
        <v>April-26</v>
      </c>
      <c r="AD290" s="152">
        <v>46121</v>
      </c>
      <c r="AE290" s="257" t="s">
        <v>655</v>
      </c>
      <c r="AF290" s="101">
        <f t="shared" si="188"/>
        <v>342978.42</v>
      </c>
      <c r="AG290" s="101">
        <f t="shared" si="189"/>
        <v>0</v>
      </c>
      <c r="AH290" s="101">
        <f t="shared" si="190"/>
        <v>342978.42</v>
      </c>
      <c r="AI290" s="101">
        <f t="shared" si="184"/>
        <v>0</v>
      </c>
      <c r="AJ290" s="101">
        <f t="shared" si="191"/>
        <v>0</v>
      </c>
      <c r="AK290" s="101">
        <f t="shared" si="176"/>
        <v>0</v>
      </c>
      <c r="AL290" s="102" t="s">
        <v>0</v>
      </c>
      <c r="AM290" s="143" t="s">
        <v>102</v>
      </c>
      <c r="AN290" s="101">
        <f t="shared" ref="AN290:AN300" si="194">SUM(AH290,AK290)</f>
        <v>342978.42</v>
      </c>
      <c r="AO290" s="134" t="s">
        <v>103</v>
      </c>
      <c r="AP290" s="113"/>
      <c r="AQ290" s="113"/>
      <c r="AR290" s="113"/>
      <c r="AS290" s="113"/>
      <c r="AT290" s="113"/>
      <c r="AU290" s="113"/>
      <c r="AV290" s="113"/>
    </row>
    <row r="291" spans="1:50" x14ac:dyDescent="0.25">
      <c r="A291" s="102">
        <v>4000508399</v>
      </c>
      <c r="B291" s="133">
        <v>45675</v>
      </c>
      <c r="C291" s="100" t="s">
        <v>79</v>
      </c>
      <c r="D291" s="552">
        <v>46124</v>
      </c>
      <c r="E291" s="552" t="e">
        <f>IF(OR(#REF!="",J291=""),"",#REF!+7*J291)</f>
        <v>#REF!</v>
      </c>
      <c r="F291" s="149" t="str">
        <f t="shared" ca="1" si="174"/>
        <v>DELIVERED</v>
      </c>
      <c r="G291" s="120" t="s">
        <v>94</v>
      </c>
      <c r="H291" s="113" t="e">
        <f t="shared" si="187"/>
        <v>#REF!</v>
      </c>
      <c r="I291" s="113" t="e">
        <f t="shared" si="192"/>
        <v>#REF!</v>
      </c>
      <c r="J291" s="126">
        <v>64.2</v>
      </c>
      <c r="K291" s="126" t="s">
        <v>18</v>
      </c>
      <c r="L291" s="394" t="s">
        <v>81</v>
      </c>
      <c r="M291" s="8" t="s">
        <v>262</v>
      </c>
      <c r="N291" s="399">
        <v>0</v>
      </c>
      <c r="O291" s="130">
        <v>3</v>
      </c>
      <c r="P291" s="130" t="s">
        <v>263</v>
      </c>
      <c r="Q291" s="130">
        <v>25100050</v>
      </c>
      <c r="R291" s="130" t="s">
        <v>84</v>
      </c>
      <c r="S291" s="130" t="s">
        <v>97</v>
      </c>
      <c r="T291" s="123" t="s">
        <v>138</v>
      </c>
      <c r="U291" s="100" t="s">
        <v>99</v>
      </c>
      <c r="V291" s="100" t="s">
        <v>264</v>
      </c>
      <c r="W291" s="282">
        <v>15</v>
      </c>
      <c r="X291" s="126">
        <v>15</v>
      </c>
      <c r="Y291" s="126">
        <f t="shared" si="193"/>
        <v>0</v>
      </c>
      <c r="Z291" s="126">
        <v>0</v>
      </c>
      <c r="AA291" s="150">
        <v>114326.14</v>
      </c>
      <c r="AB291" s="153"/>
      <c r="AC291" s="151" t="str">
        <f t="shared" si="182"/>
        <v>June-26</v>
      </c>
      <c r="AD291" s="152">
        <v>46174</v>
      </c>
      <c r="AE291" s="257" t="s">
        <v>656</v>
      </c>
      <c r="AF291" s="101">
        <f t="shared" si="188"/>
        <v>1714892.1</v>
      </c>
      <c r="AG291" s="101">
        <f t="shared" si="189"/>
        <v>0</v>
      </c>
      <c r="AH291" s="101">
        <f t="shared" si="190"/>
        <v>1714892.1</v>
      </c>
      <c r="AI291" s="101">
        <f t="shared" si="184"/>
        <v>0</v>
      </c>
      <c r="AJ291" s="101">
        <f t="shared" si="191"/>
        <v>0</v>
      </c>
      <c r="AK291" s="101">
        <f t="shared" si="176"/>
        <v>0</v>
      </c>
      <c r="AL291" s="102" t="s">
        <v>0</v>
      </c>
      <c r="AM291" s="143" t="s">
        <v>102</v>
      </c>
      <c r="AN291" s="101">
        <f t="shared" si="194"/>
        <v>1714892.1</v>
      </c>
      <c r="AO291" s="134" t="s">
        <v>116</v>
      </c>
      <c r="AP291" s="113" t="s">
        <v>104</v>
      </c>
      <c r="AQ291" s="113"/>
      <c r="AR291" s="113"/>
      <c r="AS291" s="113"/>
      <c r="AT291" s="113"/>
      <c r="AU291" s="113"/>
      <c r="AV291" s="113"/>
    </row>
    <row r="292" spans="1:50" x14ac:dyDescent="0.25">
      <c r="A292" s="102">
        <v>4000508399</v>
      </c>
      <c r="B292" s="133">
        <v>45675</v>
      </c>
      <c r="C292" s="100" t="s">
        <v>79</v>
      </c>
      <c r="D292" s="552">
        <v>46124</v>
      </c>
      <c r="E292" s="552" t="e">
        <f>IF(OR(#REF!="",J292=""),"",#REF!+7*J292)</f>
        <v>#REF!</v>
      </c>
      <c r="F292" s="149" t="str">
        <f t="shared" ca="1" si="174"/>
        <v>DELIVERED</v>
      </c>
      <c r="G292" s="120" t="s">
        <v>94</v>
      </c>
      <c r="H292" s="113" t="e">
        <f t="shared" si="187"/>
        <v>#REF!</v>
      </c>
      <c r="I292" s="113" t="e">
        <f t="shared" si="192"/>
        <v>#REF!</v>
      </c>
      <c r="J292" s="126">
        <v>64.2</v>
      </c>
      <c r="K292" s="126" t="s">
        <v>18</v>
      </c>
      <c r="L292" s="394" t="s">
        <v>81</v>
      </c>
      <c r="M292" s="85" t="s">
        <v>262</v>
      </c>
      <c r="N292" s="399">
        <v>0</v>
      </c>
      <c r="O292" s="130">
        <v>3</v>
      </c>
      <c r="P292" s="130" t="s">
        <v>263</v>
      </c>
      <c r="Q292" s="130">
        <v>25100050</v>
      </c>
      <c r="R292" s="130" t="s">
        <v>84</v>
      </c>
      <c r="S292" s="130" t="s">
        <v>97</v>
      </c>
      <c r="T292" s="123" t="s">
        <v>138</v>
      </c>
      <c r="U292" s="100" t="s">
        <v>99</v>
      </c>
      <c r="V292" s="100" t="s">
        <v>264</v>
      </c>
      <c r="W292" s="282">
        <v>5</v>
      </c>
      <c r="X292" s="126">
        <v>4</v>
      </c>
      <c r="Y292" s="126">
        <f t="shared" si="193"/>
        <v>1</v>
      </c>
      <c r="Z292" s="126">
        <v>0</v>
      </c>
      <c r="AA292" s="169">
        <v>114326.14</v>
      </c>
      <c r="AB292" s="153"/>
      <c r="AC292" s="151" t="str">
        <f t="shared" si="182"/>
        <v>May-26</v>
      </c>
      <c r="AD292" s="152">
        <v>46155</v>
      </c>
      <c r="AE292" s="257" t="s">
        <v>657</v>
      </c>
      <c r="AF292" s="101">
        <f t="shared" si="188"/>
        <v>457304.56</v>
      </c>
      <c r="AG292" s="101">
        <f t="shared" si="189"/>
        <v>0</v>
      </c>
      <c r="AH292" s="101">
        <f t="shared" si="190"/>
        <v>457304.56</v>
      </c>
      <c r="AI292" s="101">
        <f t="shared" si="184"/>
        <v>0</v>
      </c>
      <c r="AJ292" s="185">
        <f t="shared" si="191"/>
        <v>0</v>
      </c>
      <c r="AK292" s="185">
        <f t="shared" si="176"/>
        <v>0</v>
      </c>
      <c r="AL292" s="174" t="s">
        <v>0</v>
      </c>
      <c r="AM292" s="143" t="s">
        <v>102</v>
      </c>
      <c r="AN292" s="185">
        <f t="shared" si="194"/>
        <v>457304.56</v>
      </c>
      <c r="AO292" s="134" t="s">
        <v>103</v>
      </c>
      <c r="AP292" s="113" t="s">
        <v>104</v>
      </c>
      <c r="AQ292" s="113"/>
      <c r="AR292" s="113"/>
      <c r="AS292" s="113"/>
      <c r="AT292" s="113"/>
      <c r="AU292" s="113"/>
      <c r="AV292" s="113"/>
    </row>
    <row r="293" spans="1:50" s="486" customFormat="1" ht="12.75" x14ac:dyDescent="0.2">
      <c r="A293" s="102">
        <v>4300035758</v>
      </c>
      <c r="B293" s="158">
        <v>46018</v>
      </c>
      <c r="C293" s="102" t="s">
        <v>79</v>
      </c>
      <c r="D293" s="552">
        <v>46160</v>
      </c>
      <c r="E293" s="552" t="e">
        <f>IF(OR(#REF!="",J293=""),"",#REF!+7*J293)</f>
        <v>#REF!</v>
      </c>
      <c r="F293" s="149" t="e">
        <f t="shared" ca="1" si="174"/>
        <v>#REF!</v>
      </c>
      <c r="G293" s="120" t="s">
        <v>94</v>
      </c>
      <c r="H293" s="113" t="e">
        <f t="shared" si="187"/>
        <v>#REF!</v>
      </c>
      <c r="I293" s="113" t="e">
        <f t="shared" si="192"/>
        <v>#REF!</v>
      </c>
      <c r="J293" s="122">
        <v>20</v>
      </c>
      <c r="K293" s="122" t="s">
        <v>19</v>
      </c>
      <c r="L293" s="232" t="s">
        <v>81</v>
      </c>
      <c r="M293" s="85" t="s">
        <v>457</v>
      </c>
      <c r="N293" s="399">
        <v>0</v>
      </c>
      <c r="O293" s="130">
        <v>3</v>
      </c>
      <c r="P293" s="122"/>
      <c r="Q293" s="122"/>
      <c r="R293" s="122" t="s">
        <v>84</v>
      </c>
      <c r="S293" s="122" t="s">
        <v>97</v>
      </c>
      <c r="T293" s="113" t="s">
        <v>98</v>
      </c>
      <c r="U293" s="102" t="s">
        <v>99</v>
      </c>
      <c r="V293" s="102" t="s">
        <v>459</v>
      </c>
      <c r="W293" s="147">
        <v>2</v>
      </c>
      <c r="X293" s="122"/>
      <c r="Y293" s="126">
        <f t="shared" si="193"/>
        <v>2</v>
      </c>
      <c r="Z293" s="122">
        <v>2</v>
      </c>
      <c r="AA293" s="101">
        <v>122740</v>
      </c>
      <c r="AB293" s="131"/>
      <c r="AC293" s="151" t="str">
        <f t="shared" si="182"/>
        <v/>
      </c>
      <c r="AD293" s="225"/>
      <c r="AE293" s="489"/>
      <c r="AF293" s="114">
        <f t="shared" si="188"/>
        <v>0</v>
      </c>
      <c r="AG293" s="101">
        <f t="shared" si="189"/>
        <v>0</v>
      </c>
      <c r="AH293" s="101">
        <f t="shared" si="190"/>
        <v>0</v>
      </c>
      <c r="AI293" s="101">
        <f t="shared" si="184"/>
        <v>245480</v>
      </c>
      <c r="AJ293" s="101">
        <f t="shared" si="191"/>
        <v>0</v>
      </c>
      <c r="AK293" s="101">
        <f t="shared" si="176"/>
        <v>245480</v>
      </c>
      <c r="AL293" s="102" t="s">
        <v>9</v>
      </c>
      <c r="AM293" s="144"/>
      <c r="AN293" s="101">
        <f t="shared" si="194"/>
        <v>245480</v>
      </c>
      <c r="AO293" s="134"/>
      <c r="AP293" s="113"/>
      <c r="AQ293" s="113"/>
      <c r="AR293" s="113"/>
      <c r="AS293" s="113"/>
      <c r="AT293" s="113"/>
      <c r="AU293" s="113"/>
      <c r="AV293" s="113"/>
      <c r="AW293" s="1"/>
      <c r="AX293" s="1"/>
    </row>
    <row r="294" spans="1:50" ht="15" x14ac:dyDescent="0.25">
      <c r="A294" s="102">
        <v>4000549881</v>
      </c>
      <c r="B294" s="133">
        <v>45847</v>
      </c>
      <c r="C294" s="100" t="s">
        <v>79</v>
      </c>
      <c r="D294" s="552">
        <v>45990</v>
      </c>
      <c r="E294" s="552" t="e">
        <f>IF(OR(#REF!="",J294=""),"",#REF!+7*J294)</f>
        <v>#REF!</v>
      </c>
      <c r="F294" s="149" t="str">
        <f t="shared" ca="1" si="174"/>
        <v>DELIVERED</v>
      </c>
      <c r="G294" s="120" t="s">
        <v>94</v>
      </c>
      <c r="H294" s="113" t="e">
        <f t="shared" si="187"/>
        <v>#REF!</v>
      </c>
      <c r="I294" s="113" t="e">
        <f t="shared" si="192"/>
        <v>#REF!</v>
      </c>
      <c r="J294" s="122">
        <v>20</v>
      </c>
      <c r="K294" s="122" t="s">
        <v>18</v>
      </c>
      <c r="L294" s="232" t="s">
        <v>81</v>
      </c>
      <c r="M294" s="77" t="s">
        <v>658</v>
      </c>
      <c r="N294" s="399">
        <v>0</v>
      </c>
      <c r="O294" s="130">
        <v>3</v>
      </c>
      <c r="P294" s="122" t="s">
        <v>659</v>
      </c>
      <c r="Q294" s="122">
        <v>25100294</v>
      </c>
      <c r="R294" s="130" t="s">
        <v>84</v>
      </c>
      <c r="S294" s="130" t="s">
        <v>97</v>
      </c>
      <c r="T294" s="123" t="s">
        <v>640</v>
      </c>
      <c r="U294" s="102" t="s">
        <v>99</v>
      </c>
      <c r="V294" s="160" t="s">
        <v>660</v>
      </c>
      <c r="W294" s="147">
        <v>4</v>
      </c>
      <c r="X294" s="122">
        <v>4</v>
      </c>
      <c r="Y294" s="126">
        <f t="shared" si="193"/>
        <v>0</v>
      </c>
      <c r="Z294" s="122">
        <v>0</v>
      </c>
      <c r="AA294" s="101">
        <v>63370</v>
      </c>
      <c r="AB294" s="131"/>
      <c r="AC294" s="151" t="str">
        <f t="shared" si="182"/>
        <v>April-26</v>
      </c>
      <c r="AD294" s="119">
        <v>46114</v>
      </c>
      <c r="AE294" s="229" t="s">
        <v>661</v>
      </c>
      <c r="AF294" s="101">
        <f t="shared" si="188"/>
        <v>253480</v>
      </c>
      <c r="AG294" s="101">
        <f t="shared" si="189"/>
        <v>0</v>
      </c>
      <c r="AH294" s="101">
        <f t="shared" si="190"/>
        <v>253480</v>
      </c>
      <c r="AI294" s="101">
        <f t="shared" si="184"/>
        <v>0</v>
      </c>
      <c r="AJ294" s="101">
        <f t="shared" si="191"/>
        <v>0</v>
      </c>
      <c r="AK294" s="101">
        <f t="shared" si="176"/>
        <v>0</v>
      </c>
      <c r="AL294" s="102" t="s">
        <v>0</v>
      </c>
      <c r="AM294" s="143" t="s">
        <v>102</v>
      </c>
      <c r="AN294" s="101">
        <f t="shared" si="194"/>
        <v>253480</v>
      </c>
      <c r="AO294" s="134" t="s">
        <v>116</v>
      </c>
      <c r="AP294" s="113" t="s">
        <v>104</v>
      </c>
      <c r="AQ294" s="113" t="s">
        <v>122</v>
      </c>
      <c r="AR294" s="113" t="s">
        <v>122</v>
      </c>
      <c r="AS294" s="113" t="s">
        <v>122</v>
      </c>
      <c r="AT294" s="113" t="s">
        <v>122</v>
      </c>
      <c r="AU294" s="113" t="s">
        <v>122</v>
      </c>
      <c r="AV294" s="113" t="s">
        <v>122</v>
      </c>
    </row>
    <row r="295" spans="1:50" ht="12.75" x14ac:dyDescent="0.2">
      <c r="A295" s="102">
        <v>4300035577</v>
      </c>
      <c r="B295" s="158">
        <v>46009</v>
      </c>
      <c r="C295" s="100" t="s">
        <v>79</v>
      </c>
      <c r="D295" s="552">
        <v>46163</v>
      </c>
      <c r="E295" s="552" t="e">
        <f>IF(OR(#REF!="",J295=""),"",#REF!+7*J295)</f>
        <v>#REF!</v>
      </c>
      <c r="F295" s="149" t="e">
        <f t="shared" ca="1" si="174"/>
        <v>#REF!</v>
      </c>
      <c r="G295" s="120" t="s">
        <v>94</v>
      </c>
      <c r="H295" s="113" t="e">
        <f t="shared" si="187"/>
        <v>#REF!</v>
      </c>
      <c r="I295" s="113" t="e">
        <f t="shared" si="192"/>
        <v>#REF!</v>
      </c>
      <c r="J295" s="122">
        <v>22</v>
      </c>
      <c r="K295" s="122" t="s">
        <v>18</v>
      </c>
      <c r="L295" s="232" t="s">
        <v>81</v>
      </c>
      <c r="M295" s="13" t="s">
        <v>662</v>
      </c>
      <c r="N295" s="399">
        <v>0</v>
      </c>
      <c r="O295" s="130">
        <v>3</v>
      </c>
      <c r="P295" s="122"/>
      <c r="Q295" s="122"/>
      <c r="R295" s="122" t="s">
        <v>84</v>
      </c>
      <c r="S295" s="122" t="s">
        <v>97</v>
      </c>
      <c r="T295" s="115" t="s">
        <v>179</v>
      </c>
      <c r="U295" s="102" t="s">
        <v>99</v>
      </c>
      <c r="V295" s="160" t="s">
        <v>663</v>
      </c>
      <c r="W295" s="147">
        <v>12</v>
      </c>
      <c r="X295" s="113"/>
      <c r="Y295" s="126">
        <f t="shared" si="193"/>
        <v>12</v>
      </c>
      <c r="Z295" s="122">
        <v>12</v>
      </c>
      <c r="AA295" s="101">
        <v>176447</v>
      </c>
      <c r="AB295" s="131"/>
      <c r="AC295" s="227" t="str">
        <f t="shared" si="182"/>
        <v/>
      </c>
      <c r="AD295" s="221"/>
      <c r="AE295" s="222"/>
      <c r="AF295" s="101">
        <f t="shared" si="188"/>
        <v>0</v>
      </c>
      <c r="AG295" s="101">
        <f t="shared" si="189"/>
        <v>0</v>
      </c>
      <c r="AH295" s="101">
        <f t="shared" si="190"/>
        <v>0</v>
      </c>
      <c r="AI295" s="101">
        <f t="shared" si="184"/>
        <v>2117364</v>
      </c>
      <c r="AJ295" s="101">
        <f t="shared" si="191"/>
        <v>0</v>
      </c>
      <c r="AK295" s="101">
        <f t="shared" si="176"/>
        <v>2117364</v>
      </c>
      <c r="AL295" s="102" t="s">
        <v>9</v>
      </c>
      <c r="AM295" s="144"/>
      <c r="AN295" s="101">
        <f t="shared" si="194"/>
        <v>2117364</v>
      </c>
      <c r="AO295" s="134"/>
      <c r="AP295" s="113"/>
      <c r="AQ295" s="113"/>
      <c r="AR295" s="113"/>
      <c r="AS295" s="113"/>
      <c r="AT295" s="113"/>
      <c r="AU295" s="113"/>
      <c r="AV295" s="113"/>
    </row>
    <row r="296" spans="1:50" x14ac:dyDescent="0.25">
      <c r="A296" s="102">
        <v>4520441899</v>
      </c>
      <c r="B296" s="158">
        <v>46015</v>
      </c>
      <c r="C296" s="100" t="s">
        <v>79</v>
      </c>
      <c r="D296" s="552">
        <v>46057</v>
      </c>
      <c r="E296" s="552" t="e">
        <f>IF(OR(#REF!="",J296=""),"",#REF!+7*J296)</f>
        <v>#REF!</v>
      </c>
      <c r="F296" s="149" t="str">
        <f t="shared" ref="F296:F360" ca="1" si="195">IF(AL296="PO CLOSED",
"DELIVERED",
IF(TODAY()&gt;E296,
"-"&amp;ROUNDUP(TODAY()-E296,0)&amp;" days overdue",
"+" &amp;ROUNDUP(E296-TODAY(),0)&amp;" days remaining"))</f>
        <v>DELIVERED</v>
      </c>
      <c r="G296" s="120" t="s">
        <v>80</v>
      </c>
      <c r="H296" s="113" t="e">
        <f t="shared" si="187"/>
        <v>#REF!</v>
      </c>
      <c r="I296" s="113" t="e">
        <f t="shared" si="192"/>
        <v>#REF!</v>
      </c>
      <c r="J296" s="122">
        <v>6</v>
      </c>
      <c r="K296" s="122" t="s">
        <v>19</v>
      </c>
      <c r="L296" s="232" t="s">
        <v>81</v>
      </c>
      <c r="M296" s="23" t="s">
        <v>664</v>
      </c>
      <c r="N296" s="400">
        <v>1</v>
      </c>
      <c r="O296" s="130">
        <v>1</v>
      </c>
      <c r="P296" s="577" t="s">
        <v>665</v>
      </c>
      <c r="Q296" s="122">
        <v>26200187</v>
      </c>
      <c r="R296" s="122" t="s">
        <v>84</v>
      </c>
      <c r="S296" s="122" t="s">
        <v>210</v>
      </c>
      <c r="T296" s="123" t="s">
        <v>211</v>
      </c>
      <c r="U296" s="123" t="s">
        <v>212</v>
      </c>
      <c r="V296" s="160" t="s">
        <v>666</v>
      </c>
      <c r="W296" s="147">
        <v>110</v>
      </c>
      <c r="X296" s="122">
        <v>110</v>
      </c>
      <c r="Y296" s="126">
        <f t="shared" si="193"/>
        <v>0</v>
      </c>
      <c r="Z296" s="122">
        <v>0</v>
      </c>
      <c r="AA296" s="101">
        <v>4458.54</v>
      </c>
      <c r="AB296" s="369"/>
      <c r="AC296" s="62" t="str">
        <f t="shared" si="182"/>
        <v>May-26</v>
      </c>
      <c r="AD296" s="25">
        <v>46169</v>
      </c>
      <c r="AE296" s="257" t="s">
        <v>667</v>
      </c>
      <c r="AF296" s="114">
        <f t="shared" si="188"/>
        <v>490439.4</v>
      </c>
      <c r="AG296" s="101">
        <f t="shared" si="189"/>
        <v>0</v>
      </c>
      <c r="AH296" s="101">
        <f t="shared" si="190"/>
        <v>490439.4</v>
      </c>
      <c r="AI296" s="101">
        <f t="shared" si="184"/>
        <v>0</v>
      </c>
      <c r="AJ296" s="101">
        <f t="shared" si="191"/>
        <v>0</v>
      </c>
      <c r="AK296" s="101">
        <f t="shared" ref="AK296:AK360" si="196">SUM(AI296:AJ296)</f>
        <v>0</v>
      </c>
      <c r="AL296" s="102" t="s">
        <v>0</v>
      </c>
      <c r="AM296" s="233" t="s">
        <v>102</v>
      </c>
      <c r="AN296" s="101">
        <f t="shared" si="194"/>
        <v>490439.4</v>
      </c>
      <c r="AO296" s="134" t="s">
        <v>116</v>
      </c>
      <c r="AP296" s="113" t="s">
        <v>104</v>
      </c>
      <c r="AQ296" s="113"/>
      <c r="AR296" s="113"/>
      <c r="AS296" s="113"/>
      <c r="AT296" s="113"/>
      <c r="AU296" s="113"/>
      <c r="AV296" s="113"/>
    </row>
    <row r="297" spans="1:50" ht="15" x14ac:dyDescent="0.25">
      <c r="A297" s="477" t="s">
        <v>668</v>
      </c>
      <c r="B297" s="133">
        <v>45895</v>
      </c>
      <c r="C297" s="100" t="s">
        <v>79</v>
      </c>
      <c r="D297" s="552">
        <v>46021</v>
      </c>
      <c r="E297" s="552" t="e">
        <f>IF(OR(#REF!="",J297=""),"",#REF!+7*J297)</f>
        <v>#REF!</v>
      </c>
      <c r="F297" s="149" t="str">
        <f t="shared" ca="1" si="195"/>
        <v>DELIVERED</v>
      </c>
      <c r="G297" s="120" t="s">
        <v>80</v>
      </c>
      <c r="H297" s="113" t="e">
        <f t="shared" si="187"/>
        <v>#REF!</v>
      </c>
      <c r="I297" s="113" t="e">
        <f t="shared" si="192"/>
        <v>#REF!</v>
      </c>
      <c r="J297" s="122">
        <v>18</v>
      </c>
      <c r="K297" s="122" t="s">
        <v>18</v>
      </c>
      <c r="L297" s="232" t="s">
        <v>142</v>
      </c>
      <c r="M297" s="13" t="s">
        <v>669</v>
      </c>
      <c r="N297" s="399">
        <v>0</v>
      </c>
      <c r="O297" s="130">
        <v>3</v>
      </c>
      <c r="P297" s="107" t="s">
        <v>670</v>
      </c>
      <c r="Q297" s="122">
        <v>26200041</v>
      </c>
      <c r="R297" s="122" t="s">
        <v>84</v>
      </c>
      <c r="S297" s="461" t="s">
        <v>671</v>
      </c>
      <c r="T297" s="123" t="s">
        <v>672</v>
      </c>
      <c r="U297" s="102" t="s">
        <v>193</v>
      </c>
      <c r="V297" s="160" t="s">
        <v>673</v>
      </c>
      <c r="W297" s="147">
        <v>5</v>
      </c>
      <c r="X297" s="122">
        <v>5</v>
      </c>
      <c r="Y297" s="126">
        <f t="shared" si="193"/>
        <v>0</v>
      </c>
      <c r="Z297" s="122">
        <v>0</v>
      </c>
      <c r="AA297" s="185">
        <v>43000</v>
      </c>
      <c r="AB297" s="131"/>
      <c r="AC297" s="151" t="str">
        <f t="shared" si="182"/>
        <v>April-26</v>
      </c>
      <c r="AD297" s="119">
        <v>46127</v>
      </c>
      <c r="AE297" s="142" t="s">
        <v>674</v>
      </c>
      <c r="AF297" s="101">
        <f t="shared" ref="AF297:AF329" si="197">X297*AA297</f>
        <v>215000</v>
      </c>
      <c r="AG297" s="101">
        <f t="shared" si="189"/>
        <v>0</v>
      </c>
      <c r="AH297" s="101">
        <f t="shared" ref="AH297:AH329" si="198">SUM(AF297:AG297)</f>
        <v>215000</v>
      </c>
      <c r="AI297" s="101">
        <f t="shared" si="184"/>
        <v>0</v>
      </c>
      <c r="AJ297" s="185">
        <f t="shared" si="191"/>
        <v>0</v>
      </c>
      <c r="AK297" s="185">
        <f t="shared" si="196"/>
        <v>0</v>
      </c>
      <c r="AL297" s="174" t="s">
        <v>0</v>
      </c>
      <c r="AM297" s="143" t="s">
        <v>102</v>
      </c>
      <c r="AN297" s="185">
        <f t="shared" si="194"/>
        <v>215000</v>
      </c>
      <c r="AO297" s="134" t="s">
        <v>103</v>
      </c>
      <c r="AP297" s="113" t="s">
        <v>104</v>
      </c>
      <c r="AQ297" s="113" t="s">
        <v>122</v>
      </c>
      <c r="AR297" s="113" t="s">
        <v>122</v>
      </c>
      <c r="AS297" s="113"/>
      <c r="AT297" s="113" t="s">
        <v>122</v>
      </c>
      <c r="AU297" s="113" t="s">
        <v>104</v>
      </c>
      <c r="AV297" s="113" t="s">
        <v>122</v>
      </c>
    </row>
    <row r="298" spans="1:50" ht="12.75" x14ac:dyDescent="0.2">
      <c r="A298" s="102">
        <v>4000568996</v>
      </c>
      <c r="B298" s="133">
        <v>45925</v>
      </c>
      <c r="C298" s="155" t="s">
        <v>79</v>
      </c>
      <c r="D298" s="552">
        <v>46107</v>
      </c>
      <c r="E298" s="552" t="e">
        <f>IF(OR(#REF!="",J298=""),"",#REF!+7*J298)</f>
        <v>#REF!</v>
      </c>
      <c r="F298" s="149" t="e">
        <f t="shared" ca="1" si="195"/>
        <v>#REF!</v>
      </c>
      <c r="G298" s="120" t="s">
        <v>94</v>
      </c>
      <c r="H298" s="113" t="e">
        <f t="shared" si="187"/>
        <v>#REF!</v>
      </c>
      <c r="I298" s="113" t="e">
        <f t="shared" si="192"/>
        <v>#REF!</v>
      </c>
      <c r="J298" s="122">
        <v>26</v>
      </c>
      <c r="K298" s="122" t="s">
        <v>18</v>
      </c>
      <c r="L298" s="232" t="s">
        <v>81</v>
      </c>
      <c r="M298" s="13" t="s">
        <v>675</v>
      </c>
      <c r="N298" s="399">
        <v>0</v>
      </c>
      <c r="O298" s="130">
        <v>3</v>
      </c>
      <c r="P298" s="122"/>
      <c r="Q298" s="122"/>
      <c r="R298" s="122" t="s">
        <v>84</v>
      </c>
      <c r="S298" s="122" t="s">
        <v>97</v>
      </c>
      <c r="T298" s="113" t="s">
        <v>130</v>
      </c>
      <c r="U298" s="102" t="s">
        <v>99</v>
      </c>
      <c r="V298" s="102" t="s">
        <v>676</v>
      </c>
      <c r="W298" s="147">
        <v>2</v>
      </c>
      <c r="X298" s="113"/>
      <c r="Y298" s="126">
        <f t="shared" si="193"/>
        <v>2</v>
      </c>
      <c r="Z298" s="122">
        <v>2</v>
      </c>
      <c r="AA298" s="101">
        <v>142123</v>
      </c>
      <c r="AB298" s="131"/>
      <c r="AC298" s="151" t="str">
        <f t="shared" si="182"/>
        <v/>
      </c>
      <c r="AD298" s="120"/>
      <c r="AE298" s="132"/>
      <c r="AF298" s="101">
        <f t="shared" si="197"/>
        <v>0</v>
      </c>
      <c r="AG298" s="101">
        <f t="shared" si="189"/>
        <v>0</v>
      </c>
      <c r="AH298" s="101">
        <f t="shared" si="198"/>
        <v>0</v>
      </c>
      <c r="AI298" s="101">
        <f t="shared" si="184"/>
        <v>284246</v>
      </c>
      <c r="AJ298" s="101">
        <f t="shared" si="191"/>
        <v>0</v>
      </c>
      <c r="AK298" s="101">
        <f t="shared" si="196"/>
        <v>284246</v>
      </c>
      <c r="AL298" s="102" t="s">
        <v>9</v>
      </c>
      <c r="AM298" s="144"/>
      <c r="AN298" s="101">
        <f t="shared" si="194"/>
        <v>284246</v>
      </c>
      <c r="AO298" s="134"/>
      <c r="AP298" s="113"/>
      <c r="AQ298" s="113"/>
      <c r="AR298" s="113"/>
      <c r="AS298" s="113"/>
      <c r="AT298" s="113"/>
      <c r="AU298" s="113"/>
      <c r="AV298" s="113"/>
    </row>
    <row r="299" spans="1:50" ht="12.75" x14ac:dyDescent="0.2">
      <c r="A299" s="102">
        <v>4500064023</v>
      </c>
      <c r="B299" s="196">
        <v>45986</v>
      </c>
      <c r="C299" s="197" t="s">
        <v>79</v>
      </c>
      <c r="D299" s="552">
        <v>46041</v>
      </c>
      <c r="E299" s="552" t="e">
        <f>IF(OR(#REF!="",J299=""),"",#REF!+7*J299)</f>
        <v>#REF!</v>
      </c>
      <c r="F299" s="208" t="str">
        <f t="shared" ca="1" si="195"/>
        <v>DELIVERED</v>
      </c>
      <c r="G299" s="198" t="s">
        <v>80</v>
      </c>
      <c r="H299" s="165" t="e">
        <f t="shared" si="187"/>
        <v>#REF!</v>
      </c>
      <c r="I299" s="165" t="e">
        <f t="shared" si="192"/>
        <v>#REF!</v>
      </c>
      <c r="J299" s="199">
        <v>10</v>
      </c>
      <c r="K299" s="199" t="s">
        <v>27</v>
      </c>
      <c r="L299" s="396" t="s">
        <v>81</v>
      </c>
      <c r="M299" s="13" t="s">
        <v>677</v>
      </c>
      <c r="N299" s="402">
        <v>0</v>
      </c>
      <c r="O299" s="199">
        <v>3</v>
      </c>
      <c r="P299" s="126" t="s">
        <v>678</v>
      </c>
      <c r="Q299" s="199">
        <v>26200242</v>
      </c>
      <c r="R299" s="199" t="s">
        <v>84</v>
      </c>
      <c r="S299" s="199" t="s">
        <v>433</v>
      </c>
      <c r="T299" s="171" t="s">
        <v>434</v>
      </c>
      <c r="U299" s="197" t="s">
        <v>87</v>
      </c>
      <c r="V299" s="197" t="s">
        <v>679</v>
      </c>
      <c r="W299" s="289">
        <v>3</v>
      </c>
      <c r="X299" s="199">
        <v>3</v>
      </c>
      <c r="Y299" s="200">
        <f t="shared" si="193"/>
        <v>0</v>
      </c>
      <c r="Z299" s="199">
        <v>0</v>
      </c>
      <c r="AA299" s="166">
        <v>170261.67</v>
      </c>
      <c r="AB299" s="201"/>
      <c r="AC299" s="209" t="str">
        <f t="shared" ref="AC299:AC363" si="199">IF(AD299="","",TEXT(AD299,"mmmm-yy"))</f>
        <v>May-26</v>
      </c>
      <c r="AD299" s="137">
        <v>46171</v>
      </c>
      <c r="AE299" s="142" t="s">
        <v>680</v>
      </c>
      <c r="AF299" s="166">
        <f t="shared" si="197"/>
        <v>510785.01</v>
      </c>
      <c r="AG299" s="166">
        <f t="shared" si="189"/>
        <v>0</v>
      </c>
      <c r="AH299" s="166">
        <f t="shared" si="198"/>
        <v>510785.01</v>
      </c>
      <c r="AI299" s="166">
        <f t="shared" si="184"/>
        <v>0</v>
      </c>
      <c r="AJ299" s="166">
        <f t="shared" si="191"/>
        <v>0</v>
      </c>
      <c r="AK299" s="166">
        <f t="shared" si="196"/>
        <v>0</v>
      </c>
      <c r="AL299" s="171" t="s">
        <v>0</v>
      </c>
      <c r="AM299" s="144" t="s">
        <v>102</v>
      </c>
      <c r="AN299" s="101">
        <f t="shared" si="194"/>
        <v>510785.01</v>
      </c>
      <c r="AO299" s="134" t="s">
        <v>103</v>
      </c>
      <c r="AP299" s="113"/>
      <c r="AQ299" s="113"/>
      <c r="AR299" s="113"/>
      <c r="AS299" s="113"/>
      <c r="AT299" s="113"/>
      <c r="AU299" s="113"/>
      <c r="AV299" s="113"/>
    </row>
    <row r="300" spans="1:50" ht="12.75" x14ac:dyDescent="0.2">
      <c r="A300" s="160">
        <v>4300034739</v>
      </c>
      <c r="B300" s="183">
        <v>45792</v>
      </c>
      <c r="C300" s="127" t="s">
        <v>79</v>
      </c>
      <c r="D300" s="552">
        <v>45883</v>
      </c>
      <c r="E300" s="552" t="e">
        <f>IF(OR(#REF!="",J300=""),"",#REF!+7*J300)</f>
        <v>#REF!</v>
      </c>
      <c r="F300" s="149" t="e">
        <f t="shared" ca="1" si="195"/>
        <v>#REF!</v>
      </c>
      <c r="G300" s="115" t="s">
        <v>94</v>
      </c>
      <c r="H300" s="188">
        <v>46259</v>
      </c>
      <c r="I300" s="160">
        <v>2025</v>
      </c>
      <c r="J300" s="126">
        <v>12</v>
      </c>
      <c r="K300" s="127" t="s">
        <v>19</v>
      </c>
      <c r="L300" s="394" t="s">
        <v>81</v>
      </c>
      <c r="M300" s="410" t="s">
        <v>681</v>
      </c>
      <c r="N300" s="401">
        <v>0</v>
      </c>
      <c r="O300" s="130">
        <v>3</v>
      </c>
      <c r="P300" s="126" t="s">
        <v>682</v>
      </c>
      <c r="Q300" s="130">
        <v>25100185</v>
      </c>
      <c r="R300" s="126" t="s">
        <v>84</v>
      </c>
      <c r="S300" s="126" t="s">
        <v>97</v>
      </c>
      <c r="T300" s="187" t="s">
        <v>683</v>
      </c>
      <c r="U300" s="100" t="s">
        <v>99</v>
      </c>
      <c r="V300" s="100" t="s">
        <v>684</v>
      </c>
      <c r="W300" s="282">
        <v>126</v>
      </c>
      <c r="X300" s="126"/>
      <c r="Y300" s="126">
        <f t="shared" si="193"/>
        <v>126</v>
      </c>
      <c r="Z300" s="126">
        <v>126</v>
      </c>
      <c r="AA300" s="169">
        <v>57285</v>
      </c>
      <c r="AB300" s="127" t="s">
        <v>532</v>
      </c>
      <c r="AC300" s="151" t="str">
        <f t="shared" si="199"/>
        <v/>
      </c>
      <c r="AD300" s="152"/>
      <c r="AE300" s="164"/>
      <c r="AF300" s="101">
        <f t="shared" si="197"/>
        <v>0</v>
      </c>
      <c r="AG300" s="115" t="s">
        <v>535</v>
      </c>
      <c r="AH300" s="101">
        <f t="shared" si="198"/>
        <v>0</v>
      </c>
      <c r="AI300" s="101">
        <f t="shared" si="184"/>
        <v>7217910</v>
      </c>
      <c r="AJ300" s="184" t="s">
        <v>537</v>
      </c>
      <c r="AK300" s="185">
        <f t="shared" si="196"/>
        <v>7217910</v>
      </c>
      <c r="AL300" s="174" t="s">
        <v>3</v>
      </c>
      <c r="AM300" s="287" t="s">
        <v>685</v>
      </c>
      <c r="AN300" s="185">
        <f t="shared" si="194"/>
        <v>7217910</v>
      </c>
      <c r="AO300" s="134" t="s">
        <v>116</v>
      </c>
      <c r="AP300" s="113" t="s">
        <v>104</v>
      </c>
      <c r="AQ300" s="113" t="s">
        <v>122</v>
      </c>
      <c r="AR300" s="113" t="s">
        <v>122</v>
      </c>
      <c r="AS300" s="113"/>
      <c r="AT300" s="113" t="s">
        <v>122</v>
      </c>
      <c r="AU300" s="113" t="s">
        <v>122</v>
      </c>
      <c r="AV300" s="113" t="s">
        <v>122</v>
      </c>
    </row>
    <row r="301" spans="1:50" x14ac:dyDescent="0.25">
      <c r="A301" s="102">
        <v>4000578247</v>
      </c>
      <c r="B301" s="133">
        <v>45988</v>
      </c>
      <c r="C301" s="100" t="s">
        <v>79</v>
      </c>
      <c r="D301" s="552">
        <v>46170</v>
      </c>
      <c r="E301" s="552" t="e">
        <f>IF(OR(#REF!="",J301=""),"",#REF!+7*J301)</f>
        <v>#REF!</v>
      </c>
      <c r="F301" s="149" t="e">
        <f t="shared" ca="1" si="195"/>
        <v>#REF!</v>
      </c>
      <c r="G301" s="120" t="s">
        <v>94</v>
      </c>
      <c r="H301" s="113" t="e">
        <f t="shared" ref="H301:H333" si="200">TEXT(E301,"MMM-YY")</f>
        <v>#REF!</v>
      </c>
      <c r="I301" s="113" t="e">
        <f t="shared" ref="I301:I333" si="201">TEXT(E301,"YYYY")</f>
        <v>#REF!</v>
      </c>
      <c r="J301" s="122">
        <v>26</v>
      </c>
      <c r="K301" s="122" t="s">
        <v>18</v>
      </c>
      <c r="L301" s="232" t="s">
        <v>142</v>
      </c>
      <c r="M301" s="411" t="s">
        <v>609</v>
      </c>
      <c r="N301" s="399">
        <v>0</v>
      </c>
      <c r="O301" s="130">
        <v>3</v>
      </c>
      <c r="P301" s="122"/>
      <c r="Q301" s="122"/>
      <c r="R301" s="122" t="s">
        <v>84</v>
      </c>
      <c r="S301" s="122" t="s">
        <v>97</v>
      </c>
      <c r="T301" s="207" t="s">
        <v>179</v>
      </c>
      <c r="U301" s="102" t="s">
        <v>99</v>
      </c>
      <c r="V301" s="180" t="s">
        <v>524</v>
      </c>
      <c r="W301" s="147">
        <v>4</v>
      </c>
      <c r="X301" s="113"/>
      <c r="Y301" s="126">
        <f t="shared" si="193"/>
        <v>4</v>
      </c>
      <c r="Z301" s="122">
        <v>4</v>
      </c>
      <c r="AA301" s="101">
        <v>156110</v>
      </c>
      <c r="AB301" s="131"/>
      <c r="AC301" s="151" t="str">
        <f t="shared" si="199"/>
        <v/>
      </c>
      <c r="AD301" s="120"/>
      <c r="AE301" s="142"/>
      <c r="AF301" s="101">
        <f t="shared" si="197"/>
        <v>0</v>
      </c>
      <c r="AG301" s="101">
        <f t="shared" ref="AG301:AG333" si="202">(X301*AB301)*86</f>
        <v>0</v>
      </c>
      <c r="AH301" s="101">
        <f t="shared" si="198"/>
        <v>0</v>
      </c>
      <c r="AI301" s="101">
        <f t="shared" si="184"/>
        <v>624440</v>
      </c>
      <c r="AJ301" s="101">
        <f t="shared" ref="AJ301:AJ333" si="203">(Z301*AB301)*86</f>
        <v>0</v>
      </c>
      <c r="AK301" s="101">
        <f t="shared" si="196"/>
        <v>624440</v>
      </c>
      <c r="AL301" s="102" t="s">
        <v>9</v>
      </c>
      <c r="AM301" s="144"/>
      <c r="AN301" s="185">
        <f t="shared" ref="AN301:AN302" si="204">SUM(AH301,AK301)</f>
        <v>624440</v>
      </c>
      <c r="AO301" s="134"/>
      <c r="AP301" s="113"/>
      <c r="AQ301" s="113"/>
      <c r="AR301" s="113"/>
      <c r="AS301" s="113"/>
      <c r="AT301" s="113"/>
      <c r="AU301" s="113"/>
      <c r="AV301" s="113"/>
    </row>
    <row r="302" spans="1:50" ht="12.75" x14ac:dyDescent="0.2">
      <c r="A302" s="690" t="s">
        <v>686</v>
      </c>
      <c r="B302" s="133"/>
      <c r="C302" s="47" t="s">
        <v>79</v>
      </c>
      <c r="D302" s="552">
        <v>45533</v>
      </c>
      <c r="E302" s="552">
        <v>45533</v>
      </c>
      <c r="F302" s="149" t="str">
        <f t="shared" ca="1" si="195"/>
        <v>DELIVERED</v>
      </c>
      <c r="G302" s="120" t="s">
        <v>80</v>
      </c>
      <c r="H302" s="113" t="str">
        <f t="shared" si="200"/>
        <v>Aug-24</v>
      </c>
      <c r="I302" s="113" t="str">
        <f t="shared" si="201"/>
        <v>2024</v>
      </c>
      <c r="J302" s="42">
        <v>4</v>
      </c>
      <c r="K302" s="47" t="s">
        <v>22</v>
      </c>
      <c r="L302" s="47" t="s">
        <v>81</v>
      </c>
      <c r="M302" s="13" t="s">
        <v>687</v>
      </c>
      <c r="N302" s="399">
        <v>0</v>
      </c>
      <c r="O302" s="130">
        <v>3</v>
      </c>
      <c r="P302" s="64" t="s">
        <v>688</v>
      </c>
      <c r="Q302" s="42">
        <v>24200346</v>
      </c>
      <c r="R302" s="42" t="s">
        <v>84</v>
      </c>
      <c r="S302" s="42" t="s">
        <v>689</v>
      </c>
      <c r="T302" s="111" t="s">
        <v>690</v>
      </c>
      <c r="U302" s="95" t="s">
        <v>87</v>
      </c>
      <c r="V302" s="47" t="s">
        <v>691</v>
      </c>
      <c r="W302" s="42">
        <v>1</v>
      </c>
      <c r="X302" s="122">
        <v>1</v>
      </c>
      <c r="Y302" s="126">
        <f t="shared" si="193"/>
        <v>0</v>
      </c>
      <c r="Z302" s="122">
        <v>0</v>
      </c>
      <c r="AA302" s="101">
        <v>152581</v>
      </c>
      <c r="AB302" s="131"/>
      <c r="AC302" s="209" t="str">
        <f t="shared" si="199"/>
        <v>May-26</v>
      </c>
      <c r="AD302" s="119">
        <v>46171</v>
      </c>
      <c r="AE302" s="142" t="s">
        <v>692</v>
      </c>
      <c r="AF302" s="101">
        <f t="shared" si="197"/>
        <v>152581</v>
      </c>
      <c r="AG302" s="101">
        <f t="shared" si="202"/>
        <v>0</v>
      </c>
      <c r="AH302" s="101">
        <f t="shared" si="198"/>
        <v>152581</v>
      </c>
      <c r="AI302" s="101">
        <f t="shared" si="184"/>
        <v>0</v>
      </c>
      <c r="AJ302" s="101">
        <f t="shared" si="203"/>
        <v>0</v>
      </c>
      <c r="AK302" s="101">
        <f t="shared" si="196"/>
        <v>0</v>
      </c>
      <c r="AL302" s="102" t="s">
        <v>0</v>
      </c>
      <c r="AM302" s="144" t="s">
        <v>102</v>
      </c>
      <c r="AN302" s="185">
        <f t="shared" si="204"/>
        <v>152581</v>
      </c>
      <c r="AO302" s="134" t="s">
        <v>22</v>
      </c>
      <c r="AP302" s="113"/>
      <c r="AQ302" s="113"/>
      <c r="AR302" s="113"/>
      <c r="AS302" s="113"/>
      <c r="AT302" s="113"/>
      <c r="AU302" s="113"/>
      <c r="AV302" s="113"/>
    </row>
    <row r="303" spans="1:50" ht="12.75" x14ac:dyDescent="0.2">
      <c r="A303" s="743" t="s">
        <v>693</v>
      </c>
      <c r="B303" s="133"/>
      <c r="C303" s="744" t="s">
        <v>79</v>
      </c>
      <c r="D303" s="552">
        <v>45534</v>
      </c>
      <c r="E303" s="552">
        <v>45534</v>
      </c>
      <c r="F303" s="149" t="str">
        <f ca="1">IF(AL303="PO CLOSED",
"DELIVERED",
IF(TODAY()&gt;E303,
"-"&amp;ROUNDUP(TODAY()-E303,0)&amp;" days overdue",
"+" &amp;ROUNDUP(E303-TODAY(),0)&amp;" days remaining"))</f>
        <v>DELIVERED</v>
      </c>
      <c r="G303" s="120" t="s">
        <v>80</v>
      </c>
      <c r="H303" s="113" t="str">
        <f>TEXT(E303,"MMM-YY")</f>
        <v>Aug-24</v>
      </c>
      <c r="I303" s="113" t="str">
        <f>TEXT(E303,"YYYY")</f>
        <v>2024</v>
      </c>
      <c r="J303" s="745">
        <v>3.3</v>
      </c>
      <c r="K303" s="745" t="s">
        <v>27</v>
      </c>
      <c r="L303" s="745" t="s">
        <v>81</v>
      </c>
      <c r="M303" s="746" t="s">
        <v>687</v>
      </c>
      <c r="N303" s="399">
        <v>0</v>
      </c>
      <c r="O303" s="130">
        <v>3</v>
      </c>
      <c r="P303" s="747" t="s">
        <v>243</v>
      </c>
      <c r="Q303" s="745">
        <v>24200566</v>
      </c>
      <c r="R303" s="744" t="s">
        <v>84</v>
      </c>
      <c r="S303" s="675" t="s">
        <v>689</v>
      </c>
      <c r="T303" s="675" t="s">
        <v>690</v>
      </c>
      <c r="U303" s="675" t="s">
        <v>87</v>
      </c>
      <c r="V303" s="675" t="s">
        <v>694</v>
      </c>
      <c r="W303" s="747">
        <v>3</v>
      </c>
      <c r="X303" s="122">
        <v>3</v>
      </c>
      <c r="Y303" s="126">
        <f>W303-X303</f>
        <v>0</v>
      </c>
      <c r="Z303" s="122">
        <v>0</v>
      </c>
      <c r="AA303" s="101">
        <v>12237.5</v>
      </c>
      <c r="AB303" s="131"/>
      <c r="AC303" s="209" t="str">
        <f>IF(AD303="","",TEXT(AD303,"mmmm-yy"))</f>
        <v>June-26</v>
      </c>
      <c r="AD303" s="119">
        <v>46178</v>
      </c>
      <c r="AE303" s="581" t="s">
        <v>695</v>
      </c>
      <c r="AF303" s="101">
        <f>X303*AA303</f>
        <v>36712.5</v>
      </c>
      <c r="AG303" s="101">
        <f>(X303*AB303)*86</f>
        <v>0</v>
      </c>
      <c r="AH303" s="101">
        <f>SUM(AF303:AG303)</f>
        <v>36712.5</v>
      </c>
      <c r="AI303" s="101">
        <f>Z303*AA303</f>
        <v>0</v>
      </c>
      <c r="AJ303" s="101">
        <f>(Z303*AB303)*86</f>
        <v>0</v>
      </c>
      <c r="AK303" s="101">
        <f>SUM(AI303:AJ303)</f>
        <v>0</v>
      </c>
      <c r="AL303" s="102" t="s">
        <v>0</v>
      </c>
      <c r="AM303" s="144" t="s">
        <v>102</v>
      </c>
      <c r="AN303" s="185">
        <f>SUM(AH303,AK303)</f>
        <v>36712.5</v>
      </c>
      <c r="AO303" s="134" t="s">
        <v>23</v>
      </c>
      <c r="AP303" s="113"/>
      <c r="AQ303" s="113"/>
      <c r="AR303" s="113"/>
      <c r="AS303" s="113"/>
      <c r="AT303" s="113"/>
      <c r="AU303" s="113"/>
      <c r="AV303" s="113"/>
    </row>
    <row r="304" spans="1:50" ht="12.75" x14ac:dyDescent="0.2">
      <c r="A304" s="102">
        <v>4000539494</v>
      </c>
      <c r="B304" s="133">
        <v>45883</v>
      </c>
      <c r="C304" s="100" t="s">
        <v>79</v>
      </c>
      <c r="D304" s="552">
        <v>46010</v>
      </c>
      <c r="E304" s="552" t="e">
        <f>IF(OR(#REF!="",J304=""),"",#REF!+7*J304)</f>
        <v>#REF!</v>
      </c>
      <c r="F304" s="149" t="e">
        <f t="shared" ca="1" si="195"/>
        <v>#REF!</v>
      </c>
      <c r="G304" s="120" t="s">
        <v>94</v>
      </c>
      <c r="H304" s="113" t="e">
        <f t="shared" si="200"/>
        <v>#REF!</v>
      </c>
      <c r="I304" s="113" t="e">
        <f t="shared" si="201"/>
        <v>#REF!</v>
      </c>
      <c r="J304" s="122">
        <v>18</v>
      </c>
      <c r="K304" s="122" t="s">
        <v>18</v>
      </c>
      <c r="L304" s="232" t="s">
        <v>81</v>
      </c>
      <c r="M304" s="655" t="s">
        <v>696</v>
      </c>
      <c r="N304" s="399">
        <v>0</v>
      </c>
      <c r="O304" s="130">
        <v>3</v>
      </c>
      <c r="P304" s="122" t="s">
        <v>697</v>
      </c>
      <c r="Q304" s="122"/>
      <c r="R304" s="122" t="s">
        <v>84</v>
      </c>
      <c r="S304" s="313" t="s">
        <v>97</v>
      </c>
      <c r="T304" s="255" t="s">
        <v>98</v>
      </c>
      <c r="U304" s="241" t="s">
        <v>99</v>
      </c>
      <c r="V304" s="241" t="s">
        <v>698</v>
      </c>
      <c r="W304" s="147">
        <v>5</v>
      </c>
      <c r="X304" s="122"/>
      <c r="Y304" s="126">
        <f t="shared" si="193"/>
        <v>5</v>
      </c>
      <c r="Z304" s="122">
        <v>5</v>
      </c>
      <c r="AA304" s="101">
        <v>142168</v>
      </c>
      <c r="AB304" s="131"/>
      <c r="AC304" s="209" t="str">
        <f t="shared" si="199"/>
        <v/>
      </c>
      <c r="AD304" s="120"/>
      <c r="AE304" s="132"/>
      <c r="AF304" s="101">
        <f t="shared" si="197"/>
        <v>0</v>
      </c>
      <c r="AG304" s="101">
        <f t="shared" si="202"/>
        <v>0</v>
      </c>
      <c r="AH304" s="101">
        <f t="shared" si="198"/>
        <v>0</v>
      </c>
      <c r="AI304" s="101">
        <f t="shared" si="184"/>
        <v>710840</v>
      </c>
      <c r="AJ304" s="101">
        <f t="shared" si="203"/>
        <v>0</v>
      </c>
      <c r="AK304" s="101">
        <f t="shared" si="196"/>
        <v>710840</v>
      </c>
      <c r="AL304" s="102" t="s">
        <v>9</v>
      </c>
      <c r="AM304" s="144"/>
      <c r="AN304" s="101">
        <f t="shared" ref="AN304:AN367" si="205">SUM(AH304,AK304)</f>
        <v>710840</v>
      </c>
      <c r="AO304" s="134"/>
      <c r="AP304" s="113"/>
      <c r="AQ304" s="113"/>
      <c r="AR304" s="113"/>
      <c r="AS304" s="113"/>
      <c r="AT304" s="113"/>
      <c r="AU304" s="113"/>
      <c r="AV304" s="113"/>
    </row>
    <row r="305" spans="1:48" ht="12.75" x14ac:dyDescent="0.2">
      <c r="A305" s="102">
        <v>4300035254</v>
      </c>
      <c r="B305" s="133">
        <v>45923</v>
      </c>
      <c r="C305" s="100" t="s">
        <v>79</v>
      </c>
      <c r="D305" s="552">
        <v>46161</v>
      </c>
      <c r="E305" s="552" t="e">
        <f>IF(OR(#REF!="",J305=""),"",#REF!+7*J305)</f>
        <v>#REF!</v>
      </c>
      <c r="F305" s="149" t="e">
        <f t="shared" ca="1" si="195"/>
        <v>#REF!</v>
      </c>
      <c r="G305" s="120" t="s">
        <v>94</v>
      </c>
      <c r="H305" s="113" t="e">
        <f t="shared" si="200"/>
        <v>#REF!</v>
      </c>
      <c r="I305" s="113" t="e">
        <f t="shared" si="201"/>
        <v>#REF!</v>
      </c>
      <c r="J305" s="122">
        <v>34</v>
      </c>
      <c r="K305" s="122" t="s">
        <v>18</v>
      </c>
      <c r="L305" s="232" t="s">
        <v>81</v>
      </c>
      <c r="M305" s="23" t="s">
        <v>699</v>
      </c>
      <c r="N305" s="399">
        <v>0</v>
      </c>
      <c r="O305" s="130">
        <v>3</v>
      </c>
      <c r="P305" s="122"/>
      <c r="Q305" s="122"/>
      <c r="R305" s="122" t="s">
        <v>84</v>
      </c>
      <c r="S305" s="130" t="s">
        <v>97</v>
      </c>
      <c r="T305" s="123" t="s">
        <v>179</v>
      </c>
      <c r="U305" s="102" t="s">
        <v>99</v>
      </c>
      <c r="V305" s="102" t="s">
        <v>180</v>
      </c>
      <c r="W305" s="147">
        <v>69</v>
      </c>
      <c r="X305" s="113"/>
      <c r="Y305" s="126">
        <f t="shared" si="193"/>
        <v>69</v>
      </c>
      <c r="Z305" s="122">
        <v>69</v>
      </c>
      <c r="AA305" s="101">
        <v>103104</v>
      </c>
      <c r="AB305" s="131"/>
      <c r="AC305" s="151" t="str">
        <f t="shared" si="199"/>
        <v/>
      </c>
      <c r="AD305" s="120"/>
      <c r="AE305" s="142"/>
      <c r="AF305" s="101">
        <f t="shared" si="197"/>
        <v>0</v>
      </c>
      <c r="AG305" s="101">
        <f t="shared" si="202"/>
        <v>0</v>
      </c>
      <c r="AH305" s="101">
        <f t="shared" si="198"/>
        <v>0</v>
      </c>
      <c r="AI305" s="101">
        <f t="shared" si="184"/>
        <v>7114176</v>
      </c>
      <c r="AJ305" s="101">
        <f t="shared" si="203"/>
        <v>0</v>
      </c>
      <c r="AK305" s="101">
        <f t="shared" si="196"/>
        <v>7114176</v>
      </c>
      <c r="AL305" s="102" t="s">
        <v>9</v>
      </c>
      <c r="AM305" s="144"/>
      <c r="AN305" s="101">
        <f t="shared" si="205"/>
        <v>7114176</v>
      </c>
      <c r="AO305" s="134"/>
      <c r="AP305" s="113"/>
      <c r="AQ305" s="113"/>
      <c r="AR305" s="113"/>
      <c r="AS305" s="113"/>
      <c r="AT305" s="113"/>
      <c r="AU305" s="113"/>
      <c r="AV305" s="113"/>
    </row>
    <row r="306" spans="1:48" ht="12.75" x14ac:dyDescent="0.2">
      <c r="A306" s="102">
        <v>4000498936</v>
      </c>
      <c r="B306" s="133">
        <v>45628</v>
      </c>
      <c r="C306" s="100" t="s">
        <v>79</v>
      </c>
      <c r="D306" s="552">
        <v>46258</v>
      </c>
      <c r="E306" s="552" t="e">
        <f>IF(OR(#REF!="",J306=""),"",#REF!+7*J306)</f>
        <v>#REF!</v>
      </c>
      <c r="F306" s="149" t="e">
        <f t="shared" ca="1" si="195"/>
        <v>#REF!</v>
      </c>
      <c r="G306" s="120" t="s">
        <v>94</v>
      </c>
      <c r="H306" s="113" t="e">
        <f t="shared" si="200"/>
        <v>#REF!</v>
      </c>
      <c r="I306" s="113" t="e">
        <f t="shared" si="201"/>
        <v>#REF!</v>
      </c>
      <c r="J306" s="126">
        <v>90</v>
      </c>
      <c r="K306" s="126" t="s">
        <v>18</v>
      </c>
      <c r="L306" s="394" t="s">
        <v>81</v>
      </c>
      <c r="M306" s="13" t="s">
        <v>175</v>
      </c>
      <c r="N306" s="399">
        <v>0</v>
      </c>
      <c r="O306" s="130">
        <v>3</v>
      </c>
      <c r="P306" s="130" t="s">
        <v>176</v>
      </c>
      <c r="Q306" s="130">
        <v>25100064</v>
      </c>
      <c r="R306" s="130" t="s">
        <v>84</v>
      </c>
      <c r="S306" s="130" t="s">
        <v>97</v>
      </c>
      <c r="T306" s="123" t="s">
        <v>138</v>
      </c>
      <c r="U306" s="100" t="s">
        <v>99</v>
      </c>
      <c r="V306" s="100" t="s">
        <v>177</v>
      </c>
      <c r="W306" s="282">
        <v>25</v>
      </c>
      <c r="X306" s="126"/>
      <c r="Y306" s="126">
        <f t="shared" si="193"/>
        <v>25</v>
      </c>
      <c r="Z306" s="126">
        <v>25</v>
      </c>
      <c r="AA306" s="150">
        <v>23480</v>
      </c>
      <c r="AB306" s="127"/>
      <c r="AC306" s="151" t="str">
        <f t="shared" si="199"/>
        <v/>
      </c>
      <c r="AD306" s="152"/>
      <c r="AE306" s="162"/>
      <c r="AF306" s="101">
        <f t="shared" si="197"/>
        <v>0</v>
      </c>
      <c r="AG306" s="101">
        <f t="shared" si="202"/>
        <v>0</v>
      </c>
      <c r="AH306" s="101">
        <f t="shared" si="198"/>
        <v>0</v>
      </c>
      <c r="AI306" s="101">
        <f t="shared" si="184"/>
        <v>587000</v>
      </c>
      <c r="AJ306" s="101">
        <f t="shared" si="203"/>
        <v>0</v>
      </c>
      <c r="AK306" s="101">
        <f t="shared" si="196"/>
        <v>587000</v>
      </c>
      <c r="AL306" s="102" t="s">
        <v>9</v>
      </c>
      <c r="AM306" s="143"/>
      <c r="AN306" s="101">
        <f t="shared" si="205"/>
        <v>587000</v>
      </c>
      <c r="AO306" s="134"/>
      <c r="AP306" s="113"/>
      <c r="AQ306" s="113"/>
      <c r="AR306" s="113"/>
      <c r="AS306" s="113"/>
      <c r="AT306" s="113"/>
      <c r="AU306" s="113"/>
      <c r="AV306" s="113"/>
    </row>
    <row r="307" spans="1:48" ht="12.75" x14ac:dyDescent="0.2">
      <c r="A307" s="102">
        <v>4000001669</v>
      </c>
      <c r="B307" s="133">
        <v>45929</v>
      </c>
      <c r="C307" s="100" t="s">
        <v>79</v>
      </c>
      <c r="D307" s="552">
        <v>45957</v>
      </c>
      <c r="E307" s="552" t="e">
        <f>IF(OR(#REF!="",J307=""),"",#REF!+7*J307)</f>
        <v>#REF!</v>
      </c>
      <c r="F307" s="149" t="e">
        <f t="shared" ca="1" si="195"/>
        <v>#REF!</v>
      </c>
      <c r="G307" s="120" t="s">
        <v>80</v>
      </c>
      <c r="H307" s="113" t="e">
        <f t="shared" si="200"/>
        <v>#REF!</v>
      </c>
      <c r="I307" s="113" t="e">
        <f t="shared" si="201"/>
        <v>#REF!</v>
      </c>
      <c r="J307" s="122">
        <v>4</v>
      </c>
      <c r="K307" s="122" t="s">
        <v>18</v>
      </c>
      <c r="L307" s="232" t="s">
        <v>142</v>
      </c>
      <c r="M307" s="85" t="s">
        <v>700</v>
      </c>
      <c r="N307" s="399">
        <v>0</v>
      </c>
      <c r="O307" s="130">
        <v>3</v>
      </c>
      <c r="P307" s="18" t="s">
        <v>701</v>
      </c>
      <c r="Q307" s="122">
        <v>25100471</v>
      </c>
      <c r="R307" s="122" t="s">
        <v>84</v>
      </c>
      <c r="S307" s="122" t="s">
        <v>156</v>
      </c>
      <c r="T307" s="113" t="s">
        <v>157</v>
      </c>
      <c r="U307" s="102" t="s">
        <v>158</v>
      </c>
      <c r="V307" s="102" t="s">
        <v>702</v>
      </c>
      <c r="W307" s="147">
        <v>55</v>
      </c>
      <c r="X307" s="122"/>
      <c r="Y307" s="126">
        <f t="shared" si="193"/>
        <v>55</v>
      </c>
      <c r="Z307" s="122">
        <v>55</v>
      </c>
      <c r="AA307" s="101">
        <v>983.63</v>
      </c>
      <c r="AB307" s="131"/>
      <c r="AC307" s="151" t="str">
        <f t="shared" si="199"/>
        <v/>
      </c>
      <c r="AD307" s="120"/>
      <c r="AE307" s="132"/>
      <c r="AF307" s="101">
        <f t="shared" si="197"/>
        <v>0</v>
      </c>
      <c r="AG307" s="101">
        <f t="shared" si="202"/>
        <v>0</v>
      </c>
      <c r="AH307" s="101">
        <f t="shared" si="198"/>
        <v>0</v>
      </c>
      <c r="AI307" s="101">
        <f t="shared" si="184"/>
        <v>54099.65</v>
      </c>
      <c r="AJ307" s="101">
        <f t="shared" si="203"/>
        <v>0</v>
      </c>
      <c r="AK307" s="101">
        <f t="shared" si="196"/>
        <v>54099.65</v>
      </c>
      <c r="AL307" s="102" t="s">
        <v>9</v>
      </c>
      <c r="AM307" s="144"/>
      <c r="AN307" s="101">
        <f t="shared" si="205"/>
        <v>54099.65</v>
      </c>
      <c r="AO307" s="134"/>
      <c r="AP307" s="113"/>
      <c r="AQ307" s="113"/>
      <c r="AR307" s="113"/>
      <c r="AS307" s="113"/>
      <c r="AT307" s="113"/>
      <c r="AU307" s="113"/>
      <c r="AV307" s="113"/>
    </row>
    <row r="308" spans="1:48" ht="12.75" x14ac:dyDescent="0.2">
      <c r="A308" s="102">
        <v>4000498936</v>
      </c>
      <c r="B308" s="133">
        <v>45628</v>
      </c>
      <c r="C308" s="100" t="s">
        <v>79</v>
      </c>
      <c r="D308" s="552">
        <v>46288</v>
      </c>
      <c r="E308" s="552" t="e">
        <f>IF(OR(#REF!="",J308=""),"",#REF!+7*J308)</f>
        <v>#REF!</v>
      </c>
      <c r="F308" s="149" t="e">
        <f t="shared" ca="1" si="195"/>
        <v>#REF!</v>
      </c>
      <c r="G308" s="120" t="s">
        <v>94</v>
      </c>
      <c r="H308" s="113" t="e">
        <f t="shared" si="200"/>
        <v>#REF!</v>
      </c>
      <c r="I308" s="113" t="e">
        <f t="shared" si="201"/>
        <v>#REF!</v>
      </c>
      <c r="J308" s="126">
        <v>94.4</v>
      </c>
      <c r="K308" s="126" t="s">
        <v>18</v>
      </c>
      <c r="L308" s="394" t="s">
        <v>81</v>
      </c>
      <c r="M308" s="13" t="s">
        <v>175</v>
      </c>
      <c r="N308" s="399">
        <v>0</v>
      </c>
      <c r="O308" s="130">
        <v>3</v>
      </c>
      <c r="P308" s="130" t="s">
        <v>176</v>
      </c>
      <c r="Q308" s="130">
        <v>25100064</v>
      </c>
      <c r="R308" s="130" t="s">
        <v>84</v>
      </c>
      <c r="S308" s="130" t="s">
        <v>97</v>
      </c>
      <c r="T308" s="123" t="s">
        <v>138</v>
      </c>
      <c r="U308" s="100" t="s">
        <v>99</v>
      </c>
      <c r="V308" s="100" t="s">
        <v>177</v>
      </c>
      <c r="W308" s="282">
        <v>25</v>
      </c>
      <c r="X308" s="126"/>
      <c r="Y308" s="126">
        <f t="shared" si="193"/>
        <v>25</v>
      </c>
      <c r="Z308" s="126">
        <v>25</v>
      </c>
      <c r="AA308" s="150">
        <v>23480</v>
      </c>
      <c r="AB308" s="127"/>
      <c r="AC308" s="151" t="str">
        <f t="shared" si="199"/>
        <v/>
      </c>
      <c r="AD308" s="152"/>
      <c r="AE308" s="162"/>
      <c r="AF308" s="101">
        <f t="shared" si="197"/>
        <v>0</v>
      </c>
      <c r="AG308" s="101">
        <f t="shared" si="202"/>
        <v>0</v>
      </c>
      <c r="AH308" s="101">
        <f t="shared" si="198"/>
        <v>0</v>
      </c>
      <c r="AI308" s="101">
        <f t="shared" si="184"/>
        <v>587000</v>
      </c>
      <c r="AJ308" s="101">
        <f t="shared" si="203"/>
        <v>0</v>
      </c>
      <c r="AK308" s="101">
        <f t="shared" si="196"/>
        <v>587000</v>
      </c>
      <c r="AL308" s="102" t="s">
        <v>9</v>
      </c>
      <c r="AM308" s="143"/>
      <c r="AN308" s="101">
        <f t="shared" si="205"/>
        <v>587000</v>
      </c>
      <c r="AO308" s="134"/>
      <c r="AP308" s="113"/>
      <c r="AQ308" s="113"/>
      <c r="AR308" s="113"/>
      <c r="AS308" s="113"/>
      <c r="AT308" s="113"/>
      <c r="AU308" s="113"/>
      <c r="AV308" s="113"/>
    </row>
    <row r="309" spans="1:48" ht="12.75" x14ac:dyDescent="0.2">
      <c r="A309" s="102">
        <v>4000498936</v>
      </c>
      <c r="B309" s="133">
        <v>45628</v>
      </c>
      <c r="C309" s="100" t="s">
        <v>79</v>
      </c>
      <c r="D309" s="552">
        <v>46197</v>
      </c>
      <c r="E309" s="552" t="e">
        <f>IF(OR(#REF!="",J309=""),"",#REF!+7*J309)</f>
        <v>#REF!</v>
      </c>
      <c r="F309" s="149" t="e">
        <f t="shared" ca="1" si="195"/>
        <v>#REF!</v>
      </c>
      <c r="G309" s="120" t="s">
        <v>94</v>
      </c>
      <c r="H309" s="113" t="e">
        <f t="shared" si="200"/>
        <v>#REF!</v>
      </c>
      <c r="I309" s="113" t="e">
        <f t="shared" si="201"/>
        <v>#REF!</v>
      </c>
      <c r="J309" s="126">
        <v>81.3</v>
      </c>
      <c r="K309" s="126" t="s">
        <v>18</v>
      </c>
      <c r="L309" s="394" t="s">
        <v>81</v>
      </c>
      <c r="M309" s="85" t="s">
        <v>175</v>
      </c>
      <c r="N309" s="399">
        <v>0</v>
      </c>
      <c r="O309" s="130">
        <v>3</v>
      </c>
      <c r="P309" s="130" t="s">
        <v>176</v>
      </c>
      <c r="Q309" s="130">
        <v>25100064</v>
      </c>
      <c r="R309" s="130" t="s">
        <v>84</v>
      </c>
      <c r="S309" s="130" t="s">
        <v>97</v>
      </c>
      <c r="T309" s="123" t="s">
        <v>138</v>
      </c>
      <c r="U309" s="100" t="s">
        <v>99</v>
      </c>
      <c r="V309" s="100" t="s">
        <v>177</v>
      </c>
      <c r="W309" s="282">
        <v>25</v>
      </c>
      <c r="X309" s="126"/>
      <c r="Y309" s="126">
        <f t="shared" si="193"/>
        <v>25</v>
      </c>
      <c r="Z309" s="126">
        <v>25</v>
      </c>
      <c r="AA309" s="150">
        <v>23480</v>
      </c>
      <c r="AB309" s="127"/>
      <c r="AC309" s="151" t="str">
        <f t="shared" si="199"/>
        <v/>
      </c>
      <c r="AD309" s="152"/>
      <c r="AE309" s="162"/>
      <c r="AF309" s="101">
        <f t="shared" si="197"/>
        <v>0</v>
      </c>
      <c r="AG309" s="101">
        <f t="shared" si="202"/>
        <v>0</v>
      </c>
      <c r="AH309" s="101">
        <f t="shared" si="198"/>
        <v>0</v>
      </c>
      <c r="AI309" s="101">
        <f t="shared" si="184"/>
        <v>587000</v>
      </c>
      <c r="AJ309" s="101">
        <f t="shared" si="203"/>
        <v>0</v>
      </c>
      <c r="AK309" s="101">
        <f t="shared" si="196"/>
        <v>587000</v>
      </c>
      <c r="AL309" s="102" t="s">
        <v>9</v>
      </c>
      <c r="AM309" s="143"/>
      <c r="AN309" s="101">
        <f t="shared" si="205"/>
        <v>587000</v>
      </c>
      <c r="AO309" s="134"/>
      <c r="AP309" s="113"/>
      <c r="AQ309" s="113"/>
      <c r="AR309" s="113"/>
      <c r="AS309" s="113"/>
      <c r="AT309" s="113"/>
      <c r="AU309" s="113"/>
      <c r="AV309" s="113"/>
    </row>
    <row r="310" spans="1:48" ht="12.75" x14ac:dyDescent="0.2">
      <c r="A310" s="102">
        <v>4000586605</v>
      </c>
      <c r="B310" s="133">
        <v>46006</v>
      </c>
      <c r="C310" s="102" t="s">
        <v>79</v>
      </c>
      <c r="D310" s="552">
        <v>46230</v>
      </c>
      <c r="E310" s="552" t="e">
        <f>IF(OR(#REF!="",J310=""),"",#REF!+7*J310)</f>
        <v>#REF!</v>
      </c>
      <c r="F310" s="149" t="e">
        <f t="shared" ca="1" si="195"/>
        <v>#REF!</v>
      </c>
      <c r="G310" s="120" t="s">
        <v>94</v>
      </c>
      <c r="H310" s="113" t="e">
        <f t="shared" si="200"/>
        <v>#REF!</v>
      </c>
      <c r="I310" s="113" t="e">
        <f t="shared" si="201"/>
        <v>#REF!</v>
      </c>
      <c r="J310" s="122">
        <v>32</v>
      </c>
      <c r="K310" s="122" t="s">
        <v>18</v>
      </c>
      <c r="L310" s="232" t="s">
        <v>81</v>
      </c>
      <c r="M310" s="85" t="s">
        <v>703</v>
      </c>
      <c r="N310" s="399">
        <v>0</v>
      </c>
      <c r="O310" s="130">
        <v>3</v>
      </c>
      <c r="P310" s="122"/>
      <c r="Q310" s="122"/>
      <c r="R310" s="122" t="s">
        <v>84</v>
      </c>
      <c r="S310" s="130" t="s">
        <v>97</v>
      </c>
      <c r="T310" s="113" t="s">
        <v>119</v>
      </c>
      <c r="U310" s="102" t="s">
        <v>99</v>
      </c>
      <c r="V310" s="161" t="s">
        <v>704</v>
      </c>
      <c r="W310" s="147">
        <v>5</v>
      </c>
      <c r="X310" s="113"/>
      <c r="Y310" s="126">
        <f t="shared" si="193"/>
        <v>5</v>
      </c>
      <c r="Z310" s="122">
        <v>5</v>
      </c>
      <c r="AA310" s="101">
        <v>88461</v>
      </c>
      <c r="AB310" s="131"/>
      <c r="AC310" s="151" t="str">
        <f t="shared" si="199"/>
        <v/>
      </c>
      <c r="AD310" s="120"/>
      <c r="AE310" s="131"/>
      <c r="AF310" s="101">
        <f t="shared" si="197"/>
        <v>0</v>
      </c>
      <c r="AG310" s="101">
        <f t="shared" si="202"/>
        <v>0</v>
      </c>
      <c r="AH310" s="101">
        <f t="shared" si="198"/>
        <v>0</v>
      </c>
      <c r="AI310" s="101">
        <f t="shared" si="184"/>
        <v>442305</v>
      </c>
      <c r="AJ310" s="101">
        <f t="shared" si="203"/>
        <v>0</v>
      </c>
      <c r="AK310" s="101">
        <f t="shared" si="196"/>
        <v>442305</v>
      </c>
      <c r="AL310" s="102" t="s">
        <v>9</v>
      </c>
      <c r="AM310" s="144"/>
      <c r="AN310" s="101">
        <f t="shared" si="205"/>
        <v>442305</v>
      </c>
      <c r="AO310" s="134"/>
      <c r="AP310" s="113"/>
      <c r="AQ310" s="113"/>
      <c r="AR310" s="113"/>
      <c r="AS310" s="113"/>
      <c r="AT310" s="113"/>
      <c r="AU310" s="113"/>
      <c r="AV310" s="113"/>
    </row>
    <row r="311" spans="1:48" ht="12.75" x14ac:dyDescent="0.2">
      <c r="A311" s="102">
        <v>4000498923</v>
      </c>
      <c r="B311" s="133">
        <v>45628</v>
      </c>
      <c r="C311" s="100" t="s">
        <v>79</v>
      </c>
      <c r="D311" s="552">
        <v>46442</v>
      </c>
      <c r="E311" s="552" t="e">
        <f>IF(OR(#REF!="",J311=""),"",#REF!+7*J311)</f>
        <v>#REF!</v>
      </c>
      <c r="F311" s="149" t="e">
        <f t="shared" ca="1" si="195"/>
        <v>#REF!</v>
      </c>
      <c r="G311" s="120" t="s">
        <v>94</v>
      </c>
      <c r="H311" s="113" t="e">
        <f t="shared" si="200"/>
        <v>#REF!</v>
      </c>
      <c r="I311" s="113" t="e">
        <f t="shared" si="201"/>
        <v>#REF!</v>
      </c>
      <c r="J311" s="126">
        <v>116.3</v>
      </c>
      <c r="K311" s="126" t="s">
        <v>18</v>
      </c>
      <c r="L311" s="394" t="s">
        <v>81</v>
      </c>
      <c r="M311" s="23" t="s">
        <v>269</v>
      </c>
      <c r="N311" s="399">
        <v>0</v>
      </c>
      <c r="O311" s="130">
        <v>3</v>
      </c>
      <c r="P311" s="130" t="s">
        <v>270</v>
      </c>
      <c r="Q311" s="130">
        <v>25100065</v>
      </c>
      <c r="R311" s="130" t="s">
        <v>84</v>
      </c>
      <c r="S311" s="130" t="s">
        <v>97</v>
      </c>
      <c r="T311" s="123" t="s">
        <v>138</v>
      </c>
      <c r="U311" s="100" t="s">
        <v>99</v>
      </c>
      <c r="V311" s="100" t="s">
        <v>271</v>
      </c>
      <c r="W311" s="282">
        <v>6</v>
      </c>
      <c r="X311" s="126"/>
      <c r="Y311" s="126">
        <v>6</v>
      </c>
      <c r="Z311" s="126">
        <v>6</v>
      </c>
      <c r="AA311" s="169">
        <v>4095</v>
      </c>
      <c r="AB311" s="127"/>
      <c r="AC311" s="151" t="str">
        <f t="shared" si="199"/>
        <v/>
      </c>
      <c r="AD311" s="152"/>
      <c r="AE311" s="162"/>
      <c r="AF311" s="101">
        <f t="shared" si="197"/>
        <v>0</v>
      </c>
      <c r="AG311" s="101">
        <f t="shared" si="202"/>
        <v>0</v>
      </c>
      <c r="AH311" s="101">
        <f t="shared" si="198"/>
        <v>0</v>
      </c>
      <c r="AI311" s="101">
        <f t="shared" si="184"/>
        <v>24570</v>
      </c>
      <c r="AJ311" s="185">
        <f t="shared" si="203"/>
        <v>0</v>
      </c>
      <c r="AK311" s="185">
        <f t="shared" si="196"/>
        <v>24570</v>
      </c>
      <c r="AL311" s="174" t="s">
        <v>3</v>
      </c>
      <c r="AM311" s="157" t="s">
        <v>705</v>
      </c>
      <c r="AN311" s="185">
        <f t="shared" si="205"/>
        <v>24570</v>
      </c>
      <c r="AO311" s="134" t="s">
        <v>116</v>
      </c>
      <c r="AP311" s="113" t="s">
        <v>104</v>
      </c>
      <c r="AQ311" s="113"/>
      <c r="AR311" s="113"/>
      <c r="AS311" s="113"/>
      <c r="AT311" s="113"/>
      <c r="AU311" s="113"/>
      <c r="AV311" s="113"/>
    </row>
    <row r="312" spans="1:48" ht="12.75" x14ac:dyDescent="0.2">
      <c r="A312" s="102">
        <v>4000498923</v>
      </c>
      <c r="B312" s="133">
        <v>45628</v>
      </c>
      <c r="C312" s="100" t="s">
        <v>79</v>
      </c>
      <c r="D312" s="552">
        <v>46442</v>
      </c>
      <c r="E312" s="552" t="e">
        <f>IF(OR(#REF!="",J312=""),"",#REF!+7*J312)</f>
        <v>#REF!</v>
      </c>
      <c r="F312" s="149" t="e">
        <f t="shared" ca="1" si="195"/>
        <v>#REF!</v>
      </c>
      <c r="G312" s="120" t="s">
        <v>94</v>
      </c>
      <c r="H312" s="113" t="e">
        <f t="shared" si="200"/>
        <v>#REF!</v>
      </c>
      <c r="I312" s="113" t="e">
        <f t="shared" si="201"/>
        <v>#REF!</v>
      </c>
      <c r="J312" s="126">
        <v>116.3</v>
      </c>
      <c r="K312" s="126" t="s">
        <v>18</v>
      </c>
      <c r="L312" s="394" t="s">
        <v>81</v>
      </c>
      <c r="M312" s="85" t="s">
        <v>269</v>
      </c>
      <c r="N312" s="399">
        <v>0</v>
      </c>
      <c r="O312" s="130">
        <v>3</v>
      </c>
      <c r="P312" s="130" t="s">
        <v>270</v>
      </c>
      <c r="Q312" s="130">
        <v>25100065</v>
      </c>
      <c r="R312" s="130" t="s">
        <v>84</v>
      </c>
      <c r="S312" s="130" t="s">
        <v>97</v>
      </c>
      <c r="T312" s="123" t="s">
        <v>138</v>
      </c>
      <c r="U312" s="100" t="s">
        <v>99</v>
      </c>
      <c r="V312" s="100" t="s">
        <v>271</v>
      </c>
      <c r="W312" s="282">
        <v>8</v>
      </c>
      <c r="X312" s="126"/>
      <c r="Y312" s="126">
        <v>8</v>
      </c>
      <c r="Z312" s="126">
        <v>8</v>
      </c>
      <c r="AA312" s="169">
        <v>4095</v>
      </c>
      <c r="AB312" s="127"/>
      <c r="AC312" s="151" t="str">
        <f t="shared" si="199"/>
        <v/>
      </c>
      <c r="AD312" s="152"/>
      <c r="AE312" s="427"/>
      <c r="AF312" s="101">
        <f t="shared" si="197"/>
        <v>0</v>
      </c>
      <c r="AG312" s="101">
        <f t="shared" si="202"/>
        <v>0</v>
      </c>
      <c r="AH312" s="101">
        <f t="shared" si="198"/>
        <v>0</v>
      </c>
      <c r="AI312" s="101">
        <f t="shared" si="184"/>
        <v>32760</v>
      </c>
      <c r="AJ312" s="185">
        <f t="shared" si="203"/>
        <v>0</v>
      </c>
      <c r="AK312" s="185">
        <f t="shared" si="196"/>
        <v>32760</v>
      </c>
      <c r="AL312" s="174" t="s">
        <v>5</v>
      </c>
      <c r="AM312" s="157" t="s">
        <v>706</v>
      </c>
      <c r="AN312" s="185">
        <f t="shared" si="205"/>
        <v>32760</v>
      </c>
      <c r="AO312" s="134" t="s">
        <v>116</v>
      </c>
      <c r="AP312" s="113" t="s">
        <v>104</v>
      </c>
      <c r="AQ312" s="113"/>
      <c r="AR312" s="113"/>
      <c r="AS312" s="113"/>
      <c r="AT312" s="113"/>
      <c r="AU312" s="113"/>
      <c r="AV312" s="113"/>
    </row>
    <row r="313" spans="1:48" x14ac:dyDescent="0.25">
      <c r="A313" s="102">
        <v>4000495059</v>
      </c>
      <c r="B313" s="133">
        <v>45628</v>
      </c>
      <c r="C313" s="100" t="s">
        <v>79</v>
      </c>
      <c r="D313" s="552">
        <v>46605</v>
      </c>
      <c r="E313" s="552" t="e">
        <f>IF(OR(#REF!="",J313=""),"",#REF!+7*J313)</f>
        <v>#REF!</v>
      </c>
      <c r="F313" s="149" t="str">
        <f t="shared" ca="1" si="195"/>
        <v>DELIVERED</v>
      </c>
      <c r="G313" s="120" t="s">
        <v>94</v>
      </c>
      <c r="H313" s="113" t="e">
        <f t="shared" si="200"/>
        <v>#REF!</v>
      </c>
      <c r="I313" s="113" t="e">
        <f t="shared" si="201"/>
        <v>#REF!</v>
      </c>
      <c r="J313" s="126">
        <v>148.4</v>
      </c>
      <c r="K313" s="126" t="s">
        <v>18</v>
      </c>
      <c r="L313" s="394" t="s">
        <v>81</v>
      </c>
      <c r="M313" s="85" t="s">
        <v>419</v>
      </c>
      <c r="N313" s="399">
        <v>0</v>
      </c>
      <c r="O313" s="130">
        <v>3</v>
      </c>
      <c r="P313" s="130" t="s">
        <v>420</v>
      </c>
      <c r="Q313" s="130">
        <v>24100545</v>
      </c>
      <c r="R313" s="130" t="s">
        <v>84</v>
      </c>
      <c r="S313" s="130" t="s">
        <v>97</v>
      </c>
      <c r="T313" s="123" t="s">
        <v>138</v>
      </c>
      <c r="U313" s="100" t="s">
        <v>99</v>
      </c>
      <c r="V313" s="100" t="s">
        <v>421</v>
      </c>
      <c r="W313" s="282">
        <v>43</v>
      </c>
      <c r="X313" s="126">
        <v>43</v>
      </c>
      <c r="Y313" s="126">
        <f t="shared" ref="Y313:Y354" si="206">W313-X313</f>
        <v>0</v>
      </c>
      <c r="Z313" s="126">
        <v>0</v>
      </c>
      <c r="AA313" s="150">
        <v>3350</v>
      </c>
      <c r="AB313" s="127"/>
      <c r="AC313" s="151" t="str">
        <f t="shared" si="199"/>
        <v>May-26</v>
      </c>
      <c r="AD313" s="371">
        <v>46147</v>
      </c>
      <c r="AE313" s="428" t="s">
        <v>707</v>
      </c>
      <c r="AF313" s="114">
        <f t="shared" si="197"/>
        <v>144050</v>
      </c>
      <c r="AG313" s="101">
        <f t="shared" si="202"/>
        <v>0</v>
      </c>
      <c r="AH313" s="101">
        <f t="shared" si="198"/>
        <v>144050</v>
      </c>
      <c r="AI313" s="101">
        <f t="shared" si="184"/>
        <v>0</v>
      </c>
      <c r="AJ313" s="101">
        <f t="shared" si="203"/>
        <v>0</v>
      </c>
      <c r="AK313" s="101">
        <f t="shared" si="196"/>
        <v>0</v>
      </c>
      <c r="AL313" s="102" t="s">
        <v>0</v>
      </c>
      <c r="AM313" s="144" t="s">
        <v>102</v>
      </c>
      <c r="AN313" s="101">
        <f t="shared" si="205"/>
        <v>144050</v>
      </c>
      <c r="AO313" s="134" t="s">
        <v>116</v>
      </c>
      <c r="AP313" s="113"/>
      <c r="AQ313" s="113"/>
      <c r="AR313" s="113"/>
      <c r="AS313" s="113"/>
      <c r="AT313" s="113"/>
      <c r="AU313" s="113"/>
      <c r="AV313" s="113"/>
    </row>
    <row r="314" spans="1:48" ht="15" x14ac:dyDescent="0.25">
      <c r="A314" s="102" t="s">
        <v>246</v>
      </c>
      <c r="B314" s="133">
        <v>45890</v>
      </c>
      <c r="C314" s="100" t="s">
        <v>79</v>
      </c>
      <c r="D314" s="552">
        <v>46235</v>
      </c>
      <c r="E314" s="552" t="e">
        <f>IF(OR(#REF!="",J314=""),"",#REF!+7*J314)</f>
        <v>#REF!</v>
      </c>
      <c r="F314" s="149" t="str">
        <f t="shared" ca="1" si="195"/>
        <v>DELIVERED</v>
      </c>
      <c r="G314" s="120" t="s">
        <v>94</v>
      </c>
      <c r="H314" s="113" t="e">
        <f t="shared" si="200"/>
        <v>#REF!</v>
      </c>
      <c r="I314" s="113" t="e">
        <f t="shared" si="201"/>
        <v>#REF!</v>
      </c>
      <c r="J314" s="122">
        <v>48</v>
      </c>
      <c r="K314" s="122" t="s">
        <v>18</v>
      </c>
      <c r="L314" s="232" t="s">
        <v>81</v>
      </c>
      <c r="M314" s="85" t="s">
        <v>708</v>
      </c>
      <c r="N314" s="399">
        <v>0</v>
      </c>
      <c r="O314" s="130">
        <v>3</v>
      </c>
      <c r="P314" s="537" t="s">
        <v>709</v>
      </c>
      <c r="Q314" s="122">
        <v>25200552</v>
      </c>
      <c r="R314" s="122" t="s">
        <v>84</v>
      </c>
      <c r="S314" s="130" t="s">
        <v>249</v>
      </c>
      <c r="T314" s="123" t="s">
        <v>250</v>
      </c>
      <c r="U314" s="100" t="s">
        <v>87</v>
      </c>
      <c r="V314" s="102" t="s">
        <v>710</v>
      </c>
      <c r="W314" s="147">
        <v>1</v>
      </c>
      <c r="X314" s="122">
        <v>1</v>
      </c>
      <c r="Y314" s="126">
        <f t="shared" si="206"/>
        <v>0</v>
      </c>
      <c r="Z314" s="122">
        <v>0</v>
      </c>
      <c r="AA314" s="185">
        <v>34738</v>
      </c>
      <c r="AB314" s="131"/>
      <c r="AC314" s="151" t="str">
        <f t="shared" si="199"/>
        <v>May-26</v>
      </c>
      <c r="AD314" s="225">
        <v>46161</v>
      </c>
      <c r="AE314" s="296" t="s">
        <v>252</v>
      </c>
      <c r="AF314" s="114">
        <f t="shared" si="197"/>
        <v>34738</v>
      </c>
      <c r="AG314" s="101">
        <f t="shared" si="202"/>
        <v>0</v>
      </c>
      <c r="AH314" s="101">
        <f t="shared" si="198"/>
        <v>34738</v>
      </c>
      <c r="AI314" s="101">
        <f t="shared" si="184"/>
        <v>0</v>
      </c>
      <c r="AJ314" s="185">
        <f t="shared" si="203"/>
        <v>0</v>
      </c>
      <c r="AK314" s="185">
        <f t="shared" si="196"/>
        <v>0</v>
      </c>
      <c r="AL314" s="174" t="s">
        <v>0</v>
      </c>
      <c r="AM314" s="538" t="s">
        <v>102</v>
      </c>
      <c r="AN314" s="185">
        <f t="shared" si="205"/>
        <v>34738</v>
      </c>
      <c r="AO314" s="134" t="s">
        <v>116</v>
      </c>
      <c r="AP314" s="113" t="s">
        <v>104</v>
      </c>
      <c r="AQ314" s="113" t="s">
        <v>122</v>
      </c>
      <c r="AR314" s="113" t="s">
        <v>122</v>
      </c>
      <c r="AS314" s="113" t="s">
        <v>104</v>
      </c>
      <c r="AT314" s="113" t="s">
        <v>122</v>
      </c>
      <c r="AU314" s="113" t="s">
        <v>104</v>
      </c>
      <c r="AV314" s="113" t="s">
        <v>122</v>
      </c>
    </row>
    <row r="315" spans="1:48" ht="12.75" x14ac:dyDescent="0.2">
      <c r="A315" s="102">
        <v>4000001669</v>
      </c>
      <c r="B315" s="133">
        <v>45929</v>
      </c>
      <c r="C315" s="100" t="s">
        <v>79</v>
      </c>
      <c r="D315" s="552">
        <v>45957</v>
      </c>
      <c r="E315" s="552" t="e">
        <f>IF(OR(#REF!="",J315=""),"",#REF!+7*J315)</f>
        <v>#REF!</v>
      </c>
      <c r="F315" s="149" t="e">
        <f t="shared" ca="1" si="195"/>
        <v>#REF!</v>
      </c>
      <c r="G315" s="120" t="s">
        <v>80</v>
      </c>
      <c r="H315" s="113" t="e">
        <f t="shared" si="200"/>
        <v>#REF!</v>
      </c>
      <c r="I315" s="113" t="e">
        <f t="shared" si="201"/>
        <v>#REF!</v>
      </c>
      <c r="J315" s="122">
        <v>4</v>
      </c>
      <c r="K315" s="122" t="s">
        <v>18</v>
      </c>
      <c r="L315" s="232" t="s">
        <v>81</v>
      </c>
      <c r="M315" s="13" t="s">
        <v>711</v>
      </c>
      <c r="N315" s="399">
        <v>0</v>
      </c>
      <c r="O315" s="130">
        <v>3</v>
      </c>
      <c r="P315" s="122" t="s">
        <v>712</v>
      </c>
      <c r="Q315" s="122">
        <v>25100471</v>
      </c>
      <c r="R315" s="122" t="s">
        <v>84</v>
      </c>
      <c r="S315" s="122" t="s">
        <v>156</v>
      </c>
      <c r="T315" s="113" t="s">
        <v>157</v>
      </c>
      <c r="U315" s="102" t="s">
        <v>158</v>
      </c>
      <c r="V315" s="102" t="s">
        <v>713</v>
      </c>
      <c r="W315" s="147">
        <v>55</v>
      </c>
      <c r="X315" s="122"/>
      <c r="Y315" s="126">
        <f t="shared" si="206"/>
        <v>55</v>
      </c>
      <c r="Z315" s="122">
        <v>55</v>
      </c>
      <c r="AA315" s="101">
        <v>923.85</v>
      </c>
      <c r="AB315" s="131"/>
      <c r="AC315" s="151" t="str">
        <f t="shared" si="199"/>
        <v/>
      </c>
      <c r="AD315" s="120"/>
      <c r="AE315" s="261"/>
      <c r="AF315" s="101">
        <f t="shared" si="197"/>
        <v>0</v>
      </c>
      <c r="AG315" s="101">
        <f t="shared" si="202"/>
        <v>0</v>
      </c>
      <c r="AH315" s="101">
        <f t="shared" si="198"/>
        <v>0</v>
      </c>
      <c r="AI315" s="101">
        <f t="shared" si="184"/>
        <v>50811.75</v>
      </c>
      <c r="AJ315" s="101">
        <f t="shared" si="203"/>
        <v>0</v>
      </c>
      <c r="AK315" s="101">
        <f t="shared" si="196"/>
        <v>50811.75</v>
      </c>
      <c r="AL315" s="102" t="s">
        <v>9</v>
      </c>
      <c r="AM315" s="144"/>
      <c r="AN315" s="101">
        <f t="shared" si="205"/>
        <v>50811.75</v>
      </c>
      <c r="AO315" s="134"/>
      <c r="AP315" s="113"/>
      <c r="AQ315" s="113"/>
      <c r="AR315" s="113"/>
      <c r="AS315" s="113"/>
      <c r="AT315" s="113"/>
      <c r="AU315" s="113"/>
      <c r="AV315" s="113"/>
    </row>
    <row r="316" spans="1:48" ht="12.75" x14ac:dyDescent="0.2">
      <c r="A316" s="102" t="s">
        <v>304</v>
      </c>
      <c r="B316" s="133">
        <v>45974</v>
      </c>
      <c r="C316" s="102" t="s">
        <v>305</v>
      </c>
      <c r="D316" s="552">
        <v>45995</v>
      </c>
      <c r="E316" s="552" t="e">
        <f>IF(OR(#REF!="",J316=""),"",#REF!+7*J316)</f>
        <v>#REF!</v>
      </c>
      <c r="F316" s="149" t="e">
        <f t="shared" ca="1" si="195"/>
        <v>#REF!</v>
      </c>
      <c r="G316" s="120" t="s">
        <v>80</v>
      </c>
      <c r="H316" s="113" t="e">
        <f t="shared" si="200"/>
        <v>#REF!</v>
      </c>
      <c r="I316" s="113" t="e">
        <f t="shared" si="201"/>
        <v>#REF!</v>
      </c>
      <c r="J316" s="122">
        <v>3</v>
      </c>
      <c r="K316" s="122" t="s">
        <v>22</v>
      </c>
      <c r="L316" s="232" t="s">
        <v>81</v>
      </c>
      <c r="M316" s="13" t="s">
        <v>714</v>
      </c>
      <c r="N316" s="399">
        <v>0</v>
      </c>
      <c r="O316" s="130">
        <v>3</v>
      </c>
      <c r="P316" s="122"/>
      <c r="Q316" s="122"/>
      <c r="R316" s="122" t="s">
        <v>307</v>
      </c>
      <c r="S316" s="122" t="s">
        <v>308</v>
      </c>
      <c r="T316" s="115" t="s">
        <v>309</v>
      </c>
      <c r="U316" s="102" t="s">
        <v>87</v>
      </c>
      <c r="V316" s="102" t="s">
        <v>715</v>
      </c>
      <c r="W316" s="147">
        <v>4</v>
      </c>
      <c r="X316" s="113"/>
      <c r="Y316" s="126">
        <f t="shared" si="206"/>
        <v>4</v>
      </c>
      <c r="Z316" s="122">
        <v>4</v>
      </c>
      <c r="AA316" s="101"/>
      <c r="AB316" s="131">
        <v>223.75</v>
      </c>
      <c r="AC316" s="151" t="str">
        <f t="shared" si="199"/>
        <v/>
      </c>
      <c r="AD316" s="120"/>
      <c r="AE316" s="142"/>
      <c r="AF316" s="101">
        <f t="shared" si="197"/>
        <v>0</v>
      </c>
      <c r="AG316" s="101">
        <f t="shared" si="202"/>
        <v>0</v>
      </c>
      <c r="AH316" s="101">
        <f t="shared" si="198"/>
        <v>0</v>
      </c>
      <c r="AI316" s="101">
        <f t="shared" si="184"/>
        <v>0</v>
      </c>
      <c r="AJ316" s="101">
        <f t="shared" si="203"/>
        <v>76970</v>
      </c>
      <c r="AK316" s="101">
        <f t="shared" si="196"/>
        <v>76970</v>
      </c>
      <c r="AL316" s="102" t="s">
        <v>9</v>
      </c>
      <c r="AM316" s="144"/>
      <c r="AN316" s="101">
        <f t="shared" si="205"/>
        <v>76970</v>
      </c>
      <c r="AO316" s="134"/>
      <c r="AP316" s="113"/>
      <c r="AQ316" s="113"/>
      <c r="AR316" s="113"/>
      <c r="AS316" s="113"/>
      <c r="AT316" s="113"/>
      <c r="AU316" s="113"/>
      <c r="AV316" s="113"/>
    </row>
    <row r="317" spans="1:48" ht="12.75" x14ac:dyDescent="0.2">
      <c r="A317" s="102">
        <v>4000495354</v>
      </c>
      <c r="B317" s="133">
        <v>45621</v>
      </c>
      <c r="C317" s="100" t="s">
        <v>79</v>
      </c>
      <c r="D317" s="552">
        <v>46611</v>
      </c>
      <c r="E317" s="552" t="e">
        <f>IF(OR(#REF!="",J317=""),"",#REF!+7*J317)</f>
        <v>#REF!</v>
      </c>
      <c r="F317" s="149" t="e">
        <f t="shared" ca="1" si="195"/>
        <v>#REF!</v>
      </c>
      <c r="G317" s="120" t="s">
        <v>94</v>
      </c>
      <c r="H317" s="113" t="e">
        <f t="shared" si="200"/>
        <v>#REF!</v>
      </c>
      <c r="I317" s="113" t="e">
        <f t="shared" si="201"/>
        <v>#REF!</v>
      </c>
      <c r="J317" s="126">
        <v>107.43</v>
      </c>
      <c r="K317" s="126" t="s">
        <v>18</v>
      </c>
      <c r="L317" s="394" t="s">
        <v>81</v>
      </c>
      <c r="M317" s="13" t="s">
        <v>160</v>
      </c>
      <c r="N317" s="399">
        <v>0</v>
      </c>
      <c r="O317" s="130">
        <v>3</v>
      </c>
      <c r="P317" s="130" t="s">
        <v>161</v>
      </c>
      <c r="Q317" s="130">
        <v>25100069</v>
      </c>
      <c r="R317" s="130" t="s">
        <v>84</v>
      </c>
      <c r="S317" s="130" t="s">
        <v>97</v>
      </c>
      <c r="T317" s="123" t="s">
        <v>138</v>
      </c>
      <c r="U317" s="100" t="s">
        <v>99</v>
      </c>
      <c r="V317" s="100" t="s">
        <v>162</v>
      </c>
      <c r="W317" s="282">
        <v>25</v>
      </c>
      <c r="X317" s="126"/>
      <c r="Y317" s="126">
        <f t="shared" si="206"/>
        <v>25</v>
      </c>
      <c r="Z317" s="126">
        <v>25</v>
      </c>
      <c r="AA317" s="150">
        <v>31260</v>
      </c>
      <c r="AB317" s="127"/>
      <c r="AC317" s="151" t="str">
        <f t="shared" si="199"/>
        <v/>
      </c>
      <c r="AD317" s="152"/>
      <c r="AE317" s="162"/>
      <c r="AF317" s="101">
        <f t="shared" si="197"/>
        <v>0</v>
      </c>
      <c r="AG317" s="101">
        <f t="shared" si="202"/>
        <v>0</v>
      </c>
      <c r="AH317" s="101">
        <f t="shared" si="198"/>
        <v>0</v>
      </c>
      <c r="AI317" s="101">
        <f t="shared" ref="AI317:AI339" si="207">Z317*AA317</f>
        <v>781500</v>
      </c>
      <c r="AJ317" s="101">
        <f t="shared" si="203"/>
        <v>0</v>
      </c>
      <c r="AK317" s="101">
        <f t="shared" si="196"/>
        <v>781500</v>
      </c>
      <c r="AL317" s="102" t="s">
        <v>9</v>
      </c>
      <c r="AM317" s="143"/>
      <c r="AN317" s="101">
        <f t="shared" si="205"/>
        <v>781500</v>
      </c>
      <c r="AO317" s="134"/>
      <c r="AP317" s="113"/>
      <c r="AQ317" s="113"/>
      <c r="AR317" s="113"/>
      <c r="AS317" s="113"/>
      <c r="AT317" s="113"/>
      <c r="AU317" s="113"/>
      <c r="AV317" s="113"/>
    </row>
    <row r="318" spans="1:48" ht="12.75" x14ac:dyDescent="0.2">
      <c r="A318" s="102">
        <v>5400065846</v>
      </c>
      <c r="B318" s="133">
        <v>45902</v>
      </c>
      <c r="C318" s="100" t="s">
        <v>79</v>
      </c>
      <c r="D318" s="552">
        <v>46021</v>
      </c>
      <c r="E318" s="552" t="e">
        <f>IF(OR(#REF!="",J318=""),"",#REF!+7*J318)</f>
        <v>#REF!</v>
      </c>
      <c r="F318" s="149" t="e">
        <f t="shared" ca="1" si="195"/>
        <v>#REF!</v>
      </c>
      <c r="G318" s="120" t="s">
        <v>94</v>
      </c>
      <c r="H318" s="113" t="e">
        <f t="shared" si="200"/>
        <v>#REF!</v>
      </c>
      <c r="I318" s="113" t="e">
        <f t="shared" si="201"/>
        <v>#REF!</v>
      </c>
      <c r="J318" s="122">
        <v>14.2</v>
      </c>
      <c r="K318" s="122" t="s">
        <v>21</v>
      </c>
      <c r="L318" s="232" t="s">
        <v>81</v>
      </c>
      <c r="M318" s="85" t="s">
        <v>716</v>
      </c>
      <c r="N318" s="399">
        <v>0</v>
      </c>
      <c r="O318" s="130">
        <v>3</v>
      </c>
      <c r="P318" s="122" t="s">
        <v>243</v>
      </c>
      <c r="Q318" s="122"/>
      <c r="R318" s="122" t="s">
        <v>84</v>
      </c>
      <c r="S318" s="130" t="s">
        <v>412</v>
      </c>
      <c r="T318" s="113" t="s">
        <v>413</v>
      </c>
      <c r="U318" s="102" t="s">
        <v>99</v>
      </c>
      <c r="V318" s="174" t="s">
        <v>717</v>
      </c>
      <c r="W318" s="147">
        <v>14</v>
      </c>
      <c r="X318" s="113"/>
      <c r="Y318" s="126">
        <f t="shared" si="206"/>
        <v>14</v>
      </c>
      <c r="Z318" s="122">
        <v>14</v>
      </c>
      <c r="AA318" s="101">
        <v>6150</v>
      </c>
      <c r="AB318" s="131"/>
      <c r="AC318" s="151" t="str">
        <f t="shared" si="199"/>
        <v/>
      </c>
      <c r="AD318" s="119"/>
      <c r="AE318" s="132"/>
      <c r="AF318" s="101">
        <f t="shared" si="197"/>
        <v>0</v>
      </c>
      <c r="AG318" s="101">
        <f t="shared" si="202"/>
        <v>0</v>
      </c>
      <c r="AH318" s="101">
        <f t="shared" si="198"/>
        <v>0</v>
      </c>
      <c r="AI318" s="101">
        <f t="shared" si="207"/>
        <v>86100</v>
      </c>
      <c r="AJ318" s="101">
        <f t="shared" si="203"/>
        <v>0</v>
      </c>
      <c r="AK318" s="101">
        <f t="shared" si="196"/>
        <v>86100</v>
      </c>
      <c r="AL318" s="102" t="s">
        <v>9</v>
      </c>
      <c r="AM318" s="144"/>
      <c r="AN318" s="101">
        <f t="shared" si="205"/>
        <v>86100</v>
      </c>
      <c r="AO318" s="134"/>
      <c r="AP318" s="113"/>
      <c r="AQ318" s="113"/>
      <c r="AR318" s="113"/>
      <c r="AS318" s="113"/>
      <c r="AT318" s="113"/>
      <c r="AU318" s="113"/>
      <c r="AV318" s="113"/>
    </row>
    <row r="319" spans="1:48" x14ac:dyDescent="0.25">
      <c r="A319" s="102">
        <v>4516455061</v>
      </c>
      <c r="B319" s="133">
        <v>45961</v>
      </c>
      <c r="C319" s="100" t="s">
        <v>79</v>
      </c>
      <c r="D319" s="552">
        <v>46055</v>
      </c>
      <c r="E319" s="552" t="e">
        <f>IF(OR(#REF!="",J319=""),"",#REF!+7*J319)</f>
        <v>#REF!</v>
      </c>
      <c r="F319" s="149" t="e">
        <f t="shared" ca="1" si="195"/>
        <v>#REF!</v>
      </c>
      <c r="G319" s="120" t="s">
        <v>80</v>
      </c>
      <c r="H319" s="113" t="e">
        <f t="shared" si="200"/>
        <v>#REF!</v>
      </c>
      <c r="I319" s="113" t="e">
        <f t="shared" si="201"/>
        <v>#REF!</v>
      </c>
      <c r="J319" s="122">
        <v>1</v>
      </c>
      <c r="K319" s="122" t="s">
        <v>24</v>
      </c>
      <c r="L319" s="232" t="s">
        <v>81</v>
      </c>
      <c r="M319" s="13" t="s">
        <v>718</v>
      </c>
      <c r="N319" s="400">
        <v>1</v>
      </c>
      <c r="O319" s="130">
        <v>1</v>
      </c>
      <c r="P319" s="122" t="s">
        <v>243</v>
      </c>
      <c r="Q319" s="122">
        <v>25100687</v>
      </c>
      <c r="R319" s="122" t="s">
        <v>84</v>
      </c>
      <c r="S319" s="122" t="s">
        <v>620</v>
      </c>
      <c r="T319" s="123" t="s">
        <v>621</v>
      </c>
      <c r="U319" s="102" t="s">
        <v>212</v>
      </c>
      <c r="V319" s="160" t="s">
        <v>719</v>
      </c>
      <c r="W319" s="147">
        <v>41</v>
      </c>
      <c r="X319" s="122"/>
      <c r="Y319" s="126">
        <f t="shared" si="206"/>
        <v>41</v>
      </c>
      <c r="Z319" s="122">
        <v>41</v>
      </c>
      <c r="AA319" s="101">
        <v>5000</v>
      </c>
      <c r="AB319" s="131"/>
      <c r="AC319" s="151" t="str">
        <f t="shared" si="199"/>
        <v/>
      </c>
      <c r="AD319" s="120"/>
      <c r="AE319" s="178"/>
      <c r="AF319" s="101">
        <f t="shared" si="197"/>
        <v>0</v>
      </c>
      <c r="AG319" s="101">
        <f t="shared" si="202"/>
        <v>0</v>
      </c>
      <c r="AH319" s="101">
        <f t="shared" si="198"/>
        <v>0</v>
      </c>
      <c r="AI319" s="101">
        <f t="shared" si="207"/>
        <v>205000</v>
      </c>
      <c r="AJ319" s="101">
        <f t="shared" si="203"/>
        <v>0</v>
      </c>
      <c r="AK319" s="101">
        <f t="shared" si="196"/>
        <v>205000</v>
      </c>
      <c r="AL319" s="102" t="s">
        <v>9</v>
      </c>
      <c r="AM319" s="144"/>
      <c r="AN319" s="101">
        <f t="shared" si="205"/>
        <v>205000</v>
      </c>
      <c r="AO319" s="134"/>
      <c r="AP319" s="113"/>
      <c r="AQ319" s="113"/>
      <c r="AR319" s="113"/>
      <c r="AS319" s="113"/>
      <c r="AT319" s="113"/>
      <c r="AU319" s="113"/>
      <c r="AV319" s="113"/>
    </row>
    <row r="320" spans="1:48" ht="12.75" x14ac:dyDescent="0.2">
      <c r="A320" s="102">
        <v>450068358</v>
      </c>
      <c r="B320" s="133">
        <v>45833</v>
      </c>
      <c r="C320" s="100" t="s">
        <v>79</v>
      </c>
      <c r="D320" s="552">
        <v>46112</v>
      </c>
      <c r="E320" s="552" t="e">
        <f>IF(OR(#REF!="",J320=""),"",#REF!+7*J320)</f>
        <v>#REF!</v>
      </c>
      <c r="F320" s="149" t="e">
        <f t="shared" ca="1" si="195"/>
        <v>#REF!</v>
      </c>
      <c r="G320" s="120" t="s">
        <v>80</v>
      </c>
      <c r="H320" s="113" t="e">
        <f t="shared" si="200"/>
        <v>#REF!</v>
      </c>
      <c r="I320" s="113" t="e">
        <f t="shared" si="201"/>
        <v>#REF!</v>
      </c>
      <c r="J320" s="122">
        <v>39.9</v>
      </c>
      <c r="K320" s="122" t="s">
        <v>25</v>
      </c>
      <c r="L320" s="232" t="s">
        <v>81</v>
      </c>
      <c r="M320" s="13" t="s">
        <v>720</v>
      </c>
      <c r="N320" s="399">
        <v>0</v>
      </c>
      <c r="O320" s="130">
        <v>3</v>
      </c>
      <c r="P320" s="122" t="s">
        <v>243</v>
      </c>
      <c r="Q320" s="122">
        <v>25201000</v>
      </c>
      <c r="R320" s="122" t="s">
        <v>84</v>
      </c>
      <c r="S320" s="130" t="s">
        <v>721</v>
      </c>
      <c r="T320" s="123" t="s">
        <v>722</v>
      </c>
      <c r="U320" s="123" t="s">
        <v>286</v>
      </c>
      <c r="V320" s="160" t="s">
        <v>723</v>
      </c>
      <c r="W320" s="147">
        <v>50</v>
      </c>
      <c r="X320" s="122"/>
      <c r="Y320" s="126">
        <f t="shared" si="206"/>
        <v>50</v>
      </c>
      <c r="Z320" s="122">
        <v>50</v>
      </c>
      <c r="AA320" s="101">
        <v>11198</v>
      </c>
      <c r="AB320" s="131"/>
      <c r="AC320" s="151" t="str">
        <f t="shared" si="199"/>
        <v/>
      </c>
      <c r="AD320" s="120"/>
      <c r="AE320" s="132"/>
      <c r="AF320" s="101">
        <f t="shared" si="197"/>
        <v>0</v>
      </c>
      <c r="AG320" s="101">
        <f t="shared" si="202"/>
        <v>0</v>
      </c>
      <c r="AH320" s="101">
        <f t="shared" si="198"/>
        <v>0</v>
      </c>
      <c r="AI320" s="101">
        <f t="shared" si="207"/>
        <v>559900</v>
      </c>
      <c r="AJ320" s="101">
        <f t="shared" si="203"/>
        <v>0</v>
      </c>
      <c r="AK320" s="101">
        <f t="shared" si="196"/>
        <v>559900</v>
      </c>
      <c r="AL320" s="102" t="s">
        <v>9</v>
      </c>
      <c r="AM320" s="143"/>
      <c r="AN320" s="101">
        <f t="shared" si="205"/>
        <v>559900</v>
      </c>
      <c r="AO320" s="134"/>
      <c r="AP320" s="113"/>
      <c r="AQ320" s="113"/>
      <c r="AR320" s="113"/>
      <c r="AS320" s="113"/>
      <c r="AT320" s="113"/>
      <c r="AU320" s="113"/>
      <c r="AV320" s="113"/>
    </row>
    <row r="321" spans="1:48" ht="12.75" x14ac:dyDescent="0.2">
      <c r="A321" s="102">
        <v>450068358</v>
      </c>
      <c r="B321" s="133">
        <v>45833</v>
      </c>
      <c r="C321" s="100" t="s">
        <v>79</v>
      </c>
      <c r="D321" s="552">
        <v>46112</v>
      </c>
      <c r="E321" s="552" t="e">
        <f>IF(OR(#REF!="",J321=""),"",#REF!+7*J321)</f>
        <v>#REF!</v>
      </c>
      <c r="F321" s="149" t="e">
        <f t="shared" ca="1" si="195"/>
        <v>#REF!</v>
      </c>
      <c r="G321" s="120" t="s">
        <v>80</v>
      </c>
      <c r="H321" s="113" t="e">
        <f t="shared" si="200"/>
        <v>#REF!</v>
      </c>
      <c r="I321" s="113" t="e">
        <f t="shared" si="201"/>
        <v>#REF!</v>
      </c>
      <c r="J321" s="122">
        <v>39.9</v>
      </c>
      <c r="K321" s="122" t="s">
        <v>25</v>
      </c>
      <c r="L321" s="232" t="s">
        <v>81</v>
      </c>
      <c r="M321" s="85" t="s">
        <v>720</v>
      </c>
      <c r="N321" s="399">
        <v>0</v>
      </c>
      <c r="O321" s="130">
        <v>3</v>
      </c>
      <c r="P321" s="122" t="s">
        <v>243</v>
      </c>
      <c r="Q321" s="122">
        <v>25201000</v>
      </c>
      <c r="R321" s="122" t="s">
        <v>84</v>
      </c>
      <c r="S321" s="130" t="s">
        <v>721</v>
      </c>
      <c r="T321" s="123" t="s">
        <v>722</v>
      </c>
      <c r="U321" s="123" t="s">
        <v>286</v>
      </c>
      <c r="V321" s="160" t="s">
        <v>723</v>
      </c>
      <c r="W321" s="147">
        <v>39</v>
      </c>
      <c r="X321" s="122"/>
      <c r="Y321" s="126">
        <f t="shared" si="206"/>
        <v>39</v>
      </c>
      <c r="Z321" s="122">
        <v>39</v>
      </c>
      <c r="AA321" s="185">
        <v>11198</v>
      </c>
      <c r="AB321" s="131"/>
      <c r="AC321" s="151" t="str">
        <f t="shared" si="199"/>
        <v/>
      </c>
      <c r="AD321" s="120"/>
      <c r="AE321" s="132"/>
      <c r="AF321" s="101">
        <f t="shared" si="197"/>
        <v>0</v>
      </c>
      <c r="AG321" s="101">
        <f t="shared" si="202"/>
        <v>0</v>
      </c>
      <c r="AH321" s="101">
        <f t="shared" si="198"/>
        <v>0</v>
      </c>
      <c r="AI321" s="101">
        <f t="shared" si="207"/>
        <v>436722</v>
      </c>
      <c r="AJ321" s="185">
        <f t="shared" si="203"/>
        <v>0</v>
      </c>
      <c r="AK321" s="185">
        <f t="shared" si="196"/>
        <v>436722</v>
      </c>
      <c r="AL321" s="174" t="s">
        <v>3</v>
      </c>
      <c r="AM321" s="157" t="s">
        <v>705</v>
      </c>
      <c r="AN321" s="185">
        <f t="shared" si="205"/>
        <v>436722</v>
      </c>
      <c r="AO321" s="134" t="s">
        <v>116</v>
      </c>
      <c r="AP321" s="113" t="s">
        <v>104</v>
      </c>
      <c r="AQ321" s="113"/>
      <c r="AR321" s="113"/>
      <c r="AS321" s="113"/>
      <c r="AT321" s="113"/>
      <c r="AU321" s="113"/>
      <c r="AV321" s="113"/>
    </row>
    <row r="322" spans="1:48" ht="12.75" x14ac:dyDescent="0.2">
      <c r="A322" s="102">
        <v>4000569586</v>
      </c>
      <c r="B322" s="133">
        <v>45919</v>
      </c>
      <c r="C322" s="100" t="s">
        <v>79</v>
      </c>
      <c r="D322" s="552">
        <v>46017</v>
      </c>
      <c r="E322" s="552" t="e">
        <f>IF(OR(#REF!="",J322=""),"",#REF!+7*J322)</f>
        <v>#REF!</v>
      </c>
      <c r="F322" s="149" t="e">
        <f t="shared" ca="1" si="195"/>
        <v>#REF!</v>
      </c>
      <c r="G322" s="120" t="s">
        <v>94</v>
      </c>
      <c r="H322" s="113" t="e">
        <f t="shared" si="200"/>
        <v>#REF!</v>
      </c>
      <c r="I322" s="113" t="e">
        <f t="shared" si="201"/>
        <v>#REF!</v>
      </c>
      <c r="J322" s="122">
        <v>14</v>
      </c>
      <c r="K322" s="122" t="s">
        <v>20</v>
      </c>
      <c r="L322" s="232" t="s">
        <v>81</v>
      </c>
      <c r="M322" s="85" t="s">
        <v>90</v>
      </c>
      <c r="N322" s="399">
        <v>0</v>
      </c>
      <c r="O322" s="130">
        <v>3</v>
      </c>
      <c r="P322" s="122"/>
      <c r="Q322" s="122"/>
      <c r="R322" s="122" t="s">
        <v>84</v>
      </c>
      <c r="S322" s="130" t="s">
        <v>97</v>
      </c>
      <c r="T322" s="123" t="s">
        <v>138</v>
      </c>
      <c r="U322" s="123" t="s">
        <v>99</v>
      </c>
      <c r="V322" s="102" t="s">
        <v>724</v>
      </c>
      <c r="W322" s="147">
        <v>40</v>
      </c>
      <c r="X322" s="113"/>
      <c r="Y322" s="126">
        <f t="shared" si="206"/>
        <v>40</v>
      </c>
      <c r="Z322" s="122">
        <v>40</v>
      </c>
      <c r="AA322" s="101">
        <v>29750</v>
      </c>
      <c r="AB322" s="131"/>
      <c r="AC322" s="151" t="str">
        <f t="shared" si="199"/>
        <v/>
      </c>
      <c r="AD322" s="120"/>
      <c r="AE322" s="132"/>
      <c r="AF322" s="101">
        <f t="shared" si="197"/>
        <v>0</v>
      </c>
      <c r="AG322" s="101">
        <f t="shared" si="202"/>
        <v>0</v>
      </c>
      <c r="AH322" s="101">
        <f t="shared" si="198"/>
        <v>0</v>
      </c>
      <c r="AI322" s="101">
        <f t="shared" si="207"/>
        <v>1190000</v>
      </c>
      <c r="AJ322" s="101">
        <f t="shared" si="203"/>
        <v>0</v>
      </c>
      <c r="AK322" s="101">
        <f t="shared" si="196"/>
        <v>1190000</v>
      </c>
      <c r="AL322" s="102" t="s">
        <v>9</v>
      </c>
      <c r="AM322" s="144"/>
      <c r="AN322" s="101">
        <f t="shared" si="205"/>
        <v>1190000</v>
      </c>
      <c r="AO322" s="134"/>
      <c r="AP322" s="113"/>
      <c r="AQ322" s="113"/>
      <c r="AR322" s="113"/>
      <c r="AS322" s="113"/>
      <c r="AT322" s="113"/>
      <c r="AU322" s="113"/>
      <c r="AV322" s="113"/>
    </row>
    <row r="323" spans="1:48" ht="12.75" x14ac:dyDescent="0.2">
      <c r="A323" s="102">
        <v>4000495059</v>
      </c>
      <c r="B323" s="133">
        <v>45628</v>
      </c>
      <c r="C323" s="100" t="s">
        <v>79</v>
      </c>
      <c r="D323" s="552">
        <v>46301</v>
      </c>
      <c r="E323" s="552" t="e">
        <f>IF(OR(#REF!="",J323=""),"",#REF!+7*J323)</f>
        <v>#REF!</v>
      </c>
      <c r="F323" s="149" t="e">
        <f t="shared" ca="1" si="195"/>
        <v>#REF!</v>
      </c>
      <c r="G323" s="120" t="s">
        <v>94</v>
      </c>
      <c r="H323" s="113" t="e">
        <f t="shared" si="200"/>
        <v>#REF!</v>
      </c>
      <c r="I323" s="113" t="e">
        <f t="shared" si="201"/>
        <v>#REF!</v>
      </c>
      <c r="J323" s="126">
        <v>144</v>
      </c>
      <c r="K323" s="126" t="s">
        <v>18</v>
      </c>
      <c r="L323" s="394" t="s">
        <v>81</v>
      </c>
      <c r="M323" s="13" t="s">
        <v>419</v>
      </c>
      <c r="N323" s="399">
        <v>0</v>
      </c>
      <c r="O323" s="130">
        <v>3</v>
      </c>
      <c r="P323" s="130" t="s">
        <v>420</v>
      </c>
      <c r="Q323" s="130">
        <v>24100545</v>
      </c>
      <c r="R323" s="130" t="s">
        <v>84</v>
      </c>
      <c r="S323" s="130" t="s">
        <v>97</v>
      </c>
      <c r="T323" s="123" t="s">
        <v>138</v>
      </c>
      <c r="U323" s="100" t="s">
        <v>99</v>
      </c>
      <c r="V323" s="100" t="s">
        <v>421</v>
      </c>
      <c r="W323" s="282">
        <v>188</v>
      </c>
      <c r="X323" s="126"/>
      <c r="Y323" s="126">
        <f t="shared" si="206"/>
        <v>188</v>
      </c>
      <c r="Z323" s="126">
        <v>188</v>
      </c>
      <c r="AA323" s="150">
        <v>3350</v>
      </c>
      <c r="AB323" s="127"/>
      <c r="AC323" s="151" t="str">
        <f t="shared" si="199"/>
        <v/>
      </c>
      <c r="AD323" s="152"/>
      <c r="AE323" s="162"/>
      <c r="AF323" s="101">
        <f t="shared" si="197"/>
        <v>0</v>
      </c>
      <c r="AG323" s="101">
        <f t="shared" si="202"/>
        <v>0</v>
      </c>
      <c r="AH323" s="101">
        <f t="shared" si="198"/>
        <v>0</v>
      </c>
      <c r="AI323" s="101">
        <f t="shared" si="207"/>
        <v>629800</v>
      </c>
      <c r="AJ323" s="101">
        <f t="shared" si="203"/>
        <v>0</v>
      </c>
      <c r="AK323" s="101">
        <f t="shared" si="196"/>
        <v>629800</v>
      </c>
      <c r="AL323" s="102" t="s">
        <v>9</v>
      </c>
      <c r="AM323" s="144"/>
      <c r="AN323" s="101">
        <f t="shared" si="205"/>
        <v>629800</v>
      </c>
      <c r="AO323" s="134" t="s">
        <v>116</v>
      </c>
      <c r="AP323" s="113"/>
      <c r="AQ323" s="113"/>
      <c r="AR323" s="113"/>
      <c r="AS323" s="113"/>
      <c r="AT323" s="113"/>
      <c r="AU323" s="113"/>
      <c r="AV323" s="113"/>
    </row>
    <row r="324" spans="1:48" ht="38.25" x14ac:dyDescent="0.2">
      <c r="A324" s="102">
        <v>4000001669</v>
      </c>
      <c r="B324" s="133">
        <v>45929</v>
      </c>
      <c r="C324" s="100" t="s">
        <v>79</v>
      </c>
      <c r="D324" s="552">
        <v>45957</v>
      </c>
      <c r="E324" s="552" t="e">
        <f>IF(OR(#REF!="",J324=""),"",#REF!+7*J324)</f>
        <v>#REF!</v>
      </c>
      <c r="F324" s="149" t="e">
        <f t="shared" ca="1" si="195"/>
        <v>#REF!</v>
      </c>
      <c r="G324" s="120" t="s">
        <v>80</v>
      </c>
      <c r="H324" s="113" t="e">
        <f t="shared" si="200"/>
        <v>#REF!</v>
      </c>
      <c r="I324" s="113" t="e">
        <f t="shared" si="201"/>
        <v>#REF!</v>
      </c>
      <c r="J324" s="122">
        <v>4</v>
      </c>
      <c r="K324" s="122" t="s">
        <v>18</v>
      </c>
      <c r="L324" s="232" t="s">
        <v>142</v>
      </c>
      <c r="M324" s="549" t="s">
        <v>725</v>
      </c>
      <c r="N324" s="399">
        <v>0</v>
      </c>
      <c r="O324" s="130">
        <v>3</v>
      </c>
      <c r="P324" s="122" t="s">
        <v>726</v>
      </c>
      <c r="Q324" s="122">
        <v>25100471</v>
      </c>
      <c r="R324" s="122" t="s">
        <v>84</v>
      </c>
      <c r="S324" s="122" t="s">
        <v>156</v>
      </c>
      <c r="T324" s="113" t="s">
        <v>157</v>
      </c>
      <c r="U324" s="102" t="s">
        <v>158</v>
      </c>
      <c r="V324" s="102" t="s">
        <v>727</v>
      </c>
      <c r="W324" s="147">
        <v>55</v>
      </c>
      <c r="X324" s="122"/>
      <c r="Y324" s="126">
        <f t="shared" si="206"/>
        <v>55</v>
      </c>
      <c r="Z324" s="122">
        <v>55</v>
      </c>
      <c r="AA324" s="101">
        <v>814.06</v>
      </c>
      <c r="AB324" s="131"/>
      <c r="AC324" s="151" t="str">
        <f t="shared" si="199"/>
        <v/>
      </c>
      <c r="AD324" s="120"/>
      <c r="AE324" s="132"/>
      <c r="AF324" s="101">
        <f t="shared" si="197"/>
        <v>0</v>
      </c>
      <c r="AG324" s="101">
        <f t="shared" si="202"/>
        <v>0</v>
      </c>
      <c r="AH324" s="101">
        <f t="shared" si="198"/>
        <v>0</v>
      </c>
      <c r="AI324" s="101">
        <f t="shared" si="207"/>
        <v>44773.299999999996</v>
      </c>
      <c r="AJ324" s="101">
        <f t="shared" si="203"/>
        <v>0</v>
      </c>
      <c r="AK324" s="101">
        <f t="shared" si="196"/>
        <v>44773.299999999996</v>
      </c>
      <c r="AL324" s="102" t="s">
        <v>9</v>
      </c>
      <c r="AM324" s="144"/>
      <c r="AN324" s="101">
        <f t="shared" si="205"/>
        <v>44773.299999999996</v>
      </c>
      <c r="AO324" s="134"/>
      <c r="AP324" s="113"/>
      <c r="AQ324" s="113"/>
      <c r="AR324" s="113"/>
      <c r="AS324" s="113"/>
      <c r="AT324" s="113"/>
      <c r="AU324" s="113"/>
      <c r="AV324" s="113"/>
    </row>
    <row r="325" spans="1:48" ht="12.75" x14ac:dyDescent="0.2">
      <c r="A325" s="102">
        <v>4000498936</v>
      </c>
      <c r="B325" s="133">
        <v>45628</v>
      </c>
      <c r="C325" s="100" t="s">
        <v>79</v>
      </c>
      <c r="D325" s="552">
        <v>46411</v>
      </c>
      <c r="E325" s="552" t="e">
        <f>IF(OR(#REF!="",J325=""),"",#REF!+7*J325)</f>
        <v>#REF!</v>
      </c>
      <c r="F325" s="149" t="e">
        <f t="shared" ca="1" si="195"/>
        <v>#REF!</v>
      </c>
      <c r="G325" s="120" t="s">
        <v>94</v>
      </c>
      <c r="H325" s="113" t="e">
        <f t="shared" si="200"/>
        <v>#REF!</v>
      </c>
      <c r="I325" s="113" t="e">
        <f t="shared" si="201"/>
        <v>#REF!</v>
      </c>
      <c r="J325" s="126">
        <v>111.9</v>
      </c>
      <c r="K325" s="126" t="s">
        <v>18</v>
      </c>
      <c r="L325" s="394" t="s">
        <v>81</v>
      </c>
      <c r="M325" s="13" t="s">
        <v>175</v>
      </c>
      <c r="N325" s="399">
        <v>0</v>
      </c>
      <c r="O325" s="130">
        <v>3</v>
      </c>
      <c r="P325" s="130" t="s">
        <v>176</v>
      </c>
      <c r="Q325" s="130">
        <v>25100064</v>
      </c>
      <c r="R325" s="130" t="s">
        <v>84</v>
      </c>
      <c r="S325" s="130" t="s">
        <v>97</v>
      </c>
      <c r="T325" s="123" t="s">
        <v>138</v>
      </c>
      <c r="U325" s="100" t="s">
        <v>99</v>
      </c>
      <c r="V325" s="100" t="s">
        <v>177</v>
      </c>
      <c r="W325" s="282">
        <v>25</v>
      </c>
      <c r="X325" s="126"/>
      <c r="Y325" s="126">
        <f t="shared" si="206"/>
        <v>25</v>
      </c>
      <c r="Z325" s="126">
        <v>25</v>
      </c>
      <c r="AA325" s="150">
        <v>23480</v>
      </c>
      <c r="AB325" s="127"/>
      <c r="AC325" s="151" t="str">
        <f t="shared" si="199"/>
        <v/>
      </c>
      <c r="AD325" s="152"/>
      <c r="AE325" s="162"/>
      <c r="AF325" s="101">
        <f t="shared" si="197"/>
        <v>0</v>
      </c>
      <c r="AG325" s="101">
        <f t="shared" si="202"/>
        <v>0</v>
      </c>
      <c r="AH325" s="101">
        <f t="shared" si="198"/>
        <v>0</v>
      </c>
      <c r="AI325" s="101">
        <f t="shared" si="207"/>
        <v>587000</v>
      </c>
      <c r="AJ325" s="101">
        <f t="shared" si="203"/>
        <v>0</v>
      </c>
      <c r="AK325" s="101">
        <f t="shared" si="196"/>
        <v>587000</v>
      </c>
      <c r="AL325" s="102" t="s">
        <v>9</v>
      </c>
      <c r="AM325" s="143"/>
      <c r="AN325" s="101">
        <f t="shared" si="205"/>
        <v>587000</v>
      </c>
      <c r="AO325" s="134"/>
      <c r="AP325" s="113"/>
      <c r="AQ325" s="113"/>
      <c r="AR325" s="113"/>
      <c r="AS325" s="113"/>
      <c r="AT325" s="113"/>
      <c r="AU325" s="113"/>
      <c r="AV325" s="113"/>
    </row>
    <row r="326" spans="1:48" ht="12.75" x14ac:dyDescent="0.2">
      <c r="A326" s="102">
        <v>4000568996</v>
      </c>
      <c r="B326" s="133">
        <v>45925</v>
      </c>
      <c r="C326" s="155" t="s">
        <v>79</v>
      </c>
      <c r="D326" s="552">
        <v>46107</v>
      </c>
      <c r="E326" s="552" t="e">
        <f>IF(OR(#REF!="",J326=""),"",#REF!+7*J326)</f>
        <v>#REF!</v>
      </c>
      <c r="F326" s="149" t="e">
        <f t="shared" ca="1" si="195"/>
        <v>#REF!</v>
      </c>
      <c r="G326" s="120" t="s">
        <v>94</v>
      </c>
      <c r="H326" s="113" t="e">
        <f t="shared" si="200"/>
        <v>#REF!</v>
      </c>
      <c r="I326" s="113" t="e">
        <f t="shared" si="201"/>
        <v>#REF!</v>
      </c>
      <c r="J326" s="122">
        <v>26</v>
      </c>
      <c r="K326" s="122" t="s">
        <v>18</v>
      </c>
      <c r="L326" s="232" t="s">
        <v>81</v>
      </c>
      <c r="M326" s="85" t="s">
        <v>728</v>
      </c>
      <c r="N326" s="399">
        <v>0</v>
      </c>
      <c r="O326" s="130">
        <v>3</v>
      </c>
      <c r="P326" s="122"/>
      <c r="Q326" s="122"/>
      <c r="R326" s="122" t="s">
        <v>84</v>
      </c>
      <c r="S326" s="122" t="s">
        <v>97</v>
      </c>
      <c r="T326" s="113" t="s">
        <v>130</v>
      </c>
      <c r="U326" s="102" t="s">
        <v>99</v>
      </c>
      <c r="V326" s="102" t="s">
        <v>729</v>
      </c>
      <c r="W326" s="147">
        <v>2</v>
      </c>
      <c r="X326" s="113"/>
      <c r="Y326" s="126">
        <f t="shared" si="206"/>
        <v>2</v>
      </c>
      <c r="Z326" s="122">
        <v>2</v>
      </c>
      <c r="AA326" s="101">
        <v>239111</v>
      </c>
      <c r="AB326" s="131"/>
      <c r="AC326" s="151" t="str">
        <f t="shared" si="199"/>
        <v/>
      </c>
      <c r="AD326" s="120"/>
      <c r="AE326" s="132"/>
      <c r="AF326" s="101">
        <f t="shared" si="197"/>
        <v>0</v>
      </c>
      <c r="AG326" s="101">
        <f t="shared" si="202"/>
        <v>0</v>
      </c>
      <c r="AH326" s="101">
        <f t="shared" si="198"/>
        <v>0</v>
      </c>
      <c r="AI326" s="101">
        <f t="shared" si="207"/>
        <v>478222</v>
      </c>
      <c r="AJ326" s="101">
        <f t="shared" si="203"/>
        <v>0</v>
      </c>
      <c r="AK326" s="101">
        <f t="shared" si="196"/>
        <v>478222</v>
      </c>
      <c r="AL326" s="102" t="s">
        <v>9</v>
      </c>
      <c r="AM326" s="144"/>
      <c r="AN326" s="101">
        <f t="shared" si="205"/>
        <v>478222</v>
      </c>
      <c r="AO326" s="134"/>
      <c r="AP326" s="113"/>
      <c r="AQ326" s="113"/>
      <c r="AR326" s="113"/>
      <c r="AS326" s="113"/>
      <c r="AT326" s="113"/>
      <c r="AU326" s="113"/>
      <c r="AV326" s="113"/>
    </row>
    <row r="327" spans="1:48" ht="12.75" x14ac:dyDescent="0.2">
      <c r="A327" s="122">
        <v>4520450007</v>
      </c>
      <c r="B327" s="158">
        <v>46015</v>
      </c>
      <c r="C327" s="102" t="s">
        <v>305</v>
      </c>
      <c r="D327" s="552">
        <v>46043</v>
      </c>
      <c r="E327" s="552" t="e">
        <f>IF(OR(#REF!="",J327=""),"",#REF!+7*J327)</f>
        <v>#REF!</v>
      </c>
      <c r="F327" s="149" t="e">
        <f t="shared" ca="1" si="195"/>
        <v>#REF!</v>
      </c>
      <c r="G327" s="120" t="s">
        <v>80</v>
      </c>
      <c r="H327" s="113" t="e">
        <f t="shared" si="200"/>
        <v>#REF!</v>
      </c>
      <c r="I327" s="113" t="e">
        <f t="shared" si="201"/>
        <v>#REF!</v>
      </c>
      <c r="J327" s="122">
        <v>4</v>
      </c>
      <c r="K327" s="122" t="s">
        <v>19</v>
      </c>
      <c r="L327" s="232" t="s">
        <v>142</v>
      </c>
      <c r="M327" s="13" t="s">
        <v>730</v>
      </c>
      <c r="N327" s="400">
        <v>1</v>
      </c>
      <c r="O327" s="130">
        <v>1</v>
      </c>
      <c r="P327" s="122"/>
      <c r="Q327" s="122"/>
      <c r="R327" s="122" t="s">
        <v>307</v>
      </c>
      <c r="S327" s="122" t="s">
        <v>210</v>
      </c>
      <c r="T327" s="123" t="s">
        <v>445</v>
      </c>
      <c r="U327" s="123" t="s">
        <v>212</v>
      </c>
      <c r="V327" s="160" t="s">
        <v>731</v>
      </c>
      <c r="W327" s="147">
        <v>660</v>
      </c>
      <c r="X327" s="113"/>
      <c r="Y327" s="126">
        <f t="shared" si="206"/>
        <v>660</v>
      </c>
      <c r="Z327" s="122">
        <v>660</v>
      </c>
      <c r="AA327" s="101"/>
      <c r="AB327" s="131">
        <v>6.4</v>
      </c>
      <c r="AC327" s="151" t="str">
        <f t="shared" si="199"/>
        <v/>
      </c>
      <c r="AD327" s="120"/>
      <c r="AE327" s="132"/>
      <c r="AF327" s="101">
        <f t="shared" si="197"/>
        <v>0</v>
      </c>
      <c r="AG327" s="101">
        <f t="shared" si="202"/>
        <v>0</v>
      </c>
      <c r="AH327" s="101">
        <f t="shared" si="198"/>
        <v>0</v>
      </c>
      <c r="AI327" s="101">
        <f t="shared" si="207"/>
        <v>0</v>
      </c>
      <c r="AJ327" s="101">
        <f t="shared" si="203"/>
        <v>363264</v>
      </c>
      <c r="AK327" s="101">
        <f t="shared" si="196"/>
        <v>363264</v>
      </c>
      <c r="AL327" s="102" t="s">
        <v>9</v>
      </c>
      <c r="AM327" s="144"/>
      <c r="AN327" s="101">
        <f t="shared" si="205"/>
        <v>363264</v>
      </c>
      <c r="AO327" s="134"/>
      <c r="AP327" s="113"/>
      <c r="AQ327" s="113"/>
      <c r="AR327" s="113"/>
      <c r="AS327" s="113"/>
      <c r="AT327" s="113"/>
      <c r="AU327" s="113"/>
      <c r="AV327" s="113"/>
    </row>
    <row r="328" spans="1:48" ht="12.75" x14ac:dyDescent="0.2">
      <c r="A328" s="102">
        <v>4600730237</v>
      </c>
      <c r="B328" s="133">
        <v>45971</v>
      </c>
      <c r="C328" s="100" t="s">
        <v>79</v>
      </c>
      <c r="D328" s="552">
        <v>45978</v>
      </c>
      <c r="E328" s="552" t="e">
        <f>IF(OR(#REF!="",J328=""),"",#REF!+7*J328)</f>
        <v>#REF!</v>
      </c>
      <c r="F328" s="149" t="e">
        <f t="shared" ca="1" si="195"/>
        <v>#REF!</v>
      </c>
      <c r="G328" s="120" t="s">
        <v>80</v>
      </c>
      <c r="H328" s="113" t="e">
        <f t="shared" si="200"/>
        <v>#REF!</v>
      </c>
      <c r="I328" s="113" t="e">
        <f t="shared" si="201"/>
        <v>#REF!</v>
      </c>
      <c r="J328" s="122">
        <v>1</v>
      </c>
      <c r="K328" s="122" t="s">
        <v>21</v>
      </c>
      <c r="L328" s="232" t="s">
        <v>81</v>
      </c>
      <c r="M328" s="13" t="s">
        <v>732</v>
      </c>
      <c r="N328" s="399">
        <v>0</v>
      </c>
      <c r="O328" s="130">
        <v>3</v>
      </c>
      <c r="P328" s="122"/>
      <c r="Q328" s="122"/>
      <c r="R328" s="122" t="s">
        <v>84</v>
      </c>
      <c r="S328" s="122" t="s">
        <v>733</v>
      </c>
      <c r="T328" s="115" t="s">
        <v>734</v>
      </c>
      <c r="U328" s="102" t="s">
        <v>87</v>
      </c>
      <c r="V328" s="160" t="s">
        <v>735</v>
      </c>
      <c r="W328" s="147">
        <v>44</v>
      </c>
      <c r="X328" s="122"/>
      <c r="Y328" s="126">
        <f t="shared" si="206"/>
        <v>44</v>
      </c>
      <c r="Z328" s="122">
        <v>44</v>
      </c>
      <c r="AA328" s="101">
        <v>5625.76</v>
      </c>
      <c r="AB328" s="131"/>
      <c r="AC328" s="151" t="str">
        <f t="shared" si="199"/>
        <v/>
      </c>
      <c r="AD328" s="119"/>
      <c r="AE328" s="142"/>
      <c r="AF328" s="101">
        <f t="shared" si="197"/>
        <v>0</v>
      </c>
      <c r="AG328" s="101">
        <f t="shared" si="202"/>
        <v>0</v>
      </c>
      <c r="AH328" s="101">
        <f t="shared" si="198"/>
        <v>0</v>
      </c>
      <c r="AI328" s="101">
        <f t="shared" si="207"/>
        <v>247533.44</v>
      </c>
      <c r="AJ328" s="101">
        <f t="shared" si="203"/>
        <v>0</v>
      </c>
      <c r="AK328" s="101">
        <f t="shared" si="196"/>
        <v>247533.44</v>
      </c>
      <c r="AL328" s="102" t="s">
        <v>9</v>
      </c>
      <c r="AM328" s="144"/>
      <c r="AN328" s="101">
        <f t="shared" si="205"/>
        <v>247533.44</v>
      </c>
      <c r="AO328" s="134"/>
      <c r="AP328" s="113"/>
      <c r="AQ328" s="113"/>
      <c r="AR328" s="113"/>
      <c r="AS328" s="113"/>
      <c r="AT328" s="113"/>
      <c r="AU328" s="113"/>
      <c r="AV328" s="113"/>
    </row>
    <row r="329" spans="1:48" ht="12.75" x14ac:dyDescent="0.2">
      <c r="A329" s="102">
        <v>4300033859</v>
      </c>
      <c r="B329" s="133">
        <v>45626</v>
      </c>
      <c r="C329" s="100" t="s">
        <v>79</v>
      </c>
      <c r="D329" s="552">
        <v>45697</v>
      </c>
      <c r="E329" s="552" t="e">
        <f>IF(OR(#REF!="",J329=""),"",#REF!+7*J329)</f>
        <v>#REF!</v>
      </c>
      <c r="F329" s="149" t="e">
        <f t="shared" ca="1" si="195"/>
        <v>#REF!</v>
      </c>
      <c r="G329" s="120" t="s">
        <v>94</v>
      </c>
      <c r="H329" s="113" t="e">
        <f t="shared" si="200"/>
        <v>#REF!</v>
      </c>
      <c r="I329" s="113" t="e">
        <f t="shared" si="201"/>
        <v>#REF!</v>
      </c>
      <c r="J329" s="126">
        <v>10</v>
      </c>
      <c r="K329" s="126" t="s">
        <v>28</v>
      </c>
      <c r="L329" s="394" t="s">
        <v>81</v>
      </c>
      <c r="M329" s="13" t="s">
        <v>736</v>
      </c>
      <c r="N329" s="399">
        <v>0</v>
      </c>
      <c r="O329" s="130">
        <v>3</v>
      </c>
      <c r="P329" s="130" t="s">
        <v>243</v>
      </c>
      <c r="Q329" s="130">
        <v>25100097</v>
      </c>
      <c r="R329" s="130" t="s">
        <v>84</v>
      </c>
      <c r="S329" s="130" t="s">
        <v>97</v>
      </c>
      <c r="T329" s="123" t="s">
        <v>565</v>
      </c>
      <c r="U329" s="100" t="s">
        <v>99</v>
      </c>
      <c r="V329" s="100" t="s">
        <v>737</v>
      </c>
      <c r="W329" s="282">
        <v>1</v>
      </c>
      <c r="X329" s="126"/>
      <c r="Y329" s="126">
        <f t="shared" si="206"/>
        <v>1</v>
      </c>
      <c r="Z329" s="126">
        <v>1</v>
      </c>
      <c r="AA329" s="150">
        <v>60001.15</v>
      </c>
      <c r="AB329" s="127"/>
      <c r="AC329" s="151" t="str">
        <f t="shared" si="199"/>
        <v/>
      </c>
      <c r="AD329" s="152"/>
      <c r="AE329" s="162"/>
      <c r="AF329" s="101">
        <f t="shared" si="197"/>
        <v>0</v>
      </c>
      <c r="AG329" s="101">
        <f t="shared" si="202"/>
        <v>0</v>
      </c>
      <c r="AH329" s="101">
        <f t="shared" si="198"/>
        <v>0</v>
      </c>
      <c r="AI329" s="101">
        <f t="shared" si="207"/>
        <v>60001.15</v>
      </c>
      <c r="AJ329" s="101">
        <f t="shared" si="203"/>
        <v>0</v>
      </c>
      <c r="AK329" s="101">
        <f t="shared" si="196"/>
        <v>60001.15</v>
      </c>
      <c r="AL329" s="102" t="s">
        <v>9</v>
      </c>
      <c r="AM329" s="143"/>
      <c r="AN329" s="101">
        <f t="shared" si="205"/>
        <v>60001.15</v>
      </c>
      <c r="AO329" s="134"/>
      <c r="AP329" s="113"/>
      <c r="AQ329" s="113"/>
      <c r="AR329" s="113"/>
      <c r="AS329" s="113"/>
      <c r="AT329" s="113"/>
      <c r="AU329" s="113"/>
      <c r="AV329" s="113"/>
    </row>
    <row r="330" spans="1:48" ht="12.75" x14ac:dyDescent="0.2">
      <c r="A330" s="102">
        <v>4300034923</v>
      </c>
      <c r="B330" s="133">
        <v>45854</v>
      </c>
      <c r="C330" s="155" t="s">
        <v>79</v>
      </c>
      <c r="D330" s="552">
        <v>45966</v>
      </c>
      <c r="E330" s="552" t="e">
        <f>IF(OR(#REF!="",J330=""),"",#REF!+7*J330)</f>
        <v>#REF!</v>
      </c>
      <c r="F330" s="149" t="e">
        <f t="shared" ca="1" si="195"/>
        <v>#REF!</v>
      </c>
      <c r="G330" s="120" t="s">
        <v>94</v>
      </c>
      <c r="H330" s="113" t="e">
        <f t="shared" si="200"/>
        <v>#REF!</v>
      </c>
      <c r="I330" s="113" t="e">
        <f t="shared" si="201"/>
        <v>#REF!</v>
      </c>
      <c r="J330" s="122">
        <v>8</v>
      </c>
      <c r="K330" s="122" t="s">
        <v>19</v>
      </c>
      <c r="L330" s="232" t="s">
        <v>81</v>
      </c>
      <c r="M330" s="85" t="s">
        <v>738</v>
      </c>
      <c r="N330" s="399">
        <v>0</v>
      </c>
      <c r="O330" s="130">
        <v>3</v>
      </c>
      <c r="P330" s="122" t="s">
        <v>739</v>
      </c>
      <c r="Q330" s="122">
        <v>25100314</v>
      </c>
      <c r="R330" s="130" t="s">
        <v>84</v>
      </c>
      <c r="S330" s="130" t="s">
        <v>97</v>
      </c>
      <c r="T330" s="123" t="s">
        <v>114</v>
      </c>
      <c r="U330" s="100" t="s">
        <v>99</v>
      </c>
      <c r="V330" s="102" t="s">
        <v>740</v>
      </c>
      <c r="W330" s="147">
        <v>4</v>
      </c>
      <c r="X330" s="122"/>
      <c r="Y330" s="126">
        <f t="shared" si="206"/>
        <v>4</v>
      </c>
      <c r="Z330" s="122">
        <v>4</v>
      </c>
      <c r="AA330" s="101">
        <v>17420</v>
      </c>
      <c r="AB330" s="131"/>
      <c r="AC330" s="151" t="str">
        <f t="shared" si="199"/>
        <v/>
      </c>
      <c r="AD330" s="120"/>
      <c r="AE330" s="132"/>
      <c r="AF330" s="101">
        <f t="shared" ref="AF330:AF361" si="208">X330*AA330</f>
        <v>0</v>
      </c>
      <c r="AG330" s="101">
        <f t="shared" si="202"/>
        <v>0</v>
      </c>
      <c r="AH330" s="101">
        <f t="shared" ref="AH330:AH361" si="209">SUM(AF330:AG330)</f>
        <v>0</v>
      </c>
      <c r="AI330" s="101">
        <f t="shared" si="207"/>
        <v>69680</v>
      </c>
      <c r="AJ330" s="101">
        <f t="shared" si="203"/>
        <v>0</v>
      </c>
      <c r="AK330" s="101">
        <f t="shared" si="196"/>
        <v>69680</v>
      </c>
      <c r="AL330" s="102" t="s">
        <v>9</v>
      </c>
      <c r="AM330" s="143"/>
      <c r="AN330" s="101">
        <f t="shared" si="205"/>
        <v>69680</v>
      </c>
      <c r="AO330" s="134"/>
      <c r="AP330" s="113"/>
      <c r="AQ330" s="113"/>
      <c r="AR330" s="113"/>
      <c r="AS330" s="113"/>
      <c r="AT330" s="113"/>
      <c r="AU330" s="113"/>
      <c r="AV330" s="113"/>
    </row>
    <row r="331" spans="1:48" ht="12.75" x14ac:dyDescent="0.2">
      <c r="A331" s="102">
        <v>1162500507</v>
      </c>
      <c r="B331" s="133">
        <v>45840</v>
      </c>
      <c r="C331" s="100" t="s">
        <v>79</v>
      </c>
      <c r="D331" s="552">
        <v>45849</v>
      </c>
      <c r="E331" s="552" t="e">
        <f>IF(OR(#REF!="",J331=""),"",#REF!+7*J331)</f>
        <v>#REF!</v>
      </c>
      <c r="F331" s="149" t="str">
        <f t="shared" ca="1" si="195"/>
        <v>DELIVERED</v>
      </c>
      <c r="G331" s="120" t="s">
        <v>80</v>
      </c>
      <c r="H331" s="113" t="e">
        <f t="shared" si="200"/>
        <v>#REF!</v>
      </c>
      <c r="I331" s="113" t="e">
        <f t="shared" si="201"/>
        <v>#REF!</v>
      </c>
      <c r="J331" s="122">
        <v>1.3</v>
      </c>
      <c r="K331" s="122" t="s">
        <v>28</v>
      </c>
      <c r="L331" s="232" t="s">
        <v>81</v>
      </c>
      <c r="M331" s="13" t="s">
        <v>625</v>
      </c>
      <c r="N331" s="400">
        <v>1</v>
      </c>
      <c r="O331" s="130">
        <v>1</v>
      </c>
      <c r="P331" s="130" t="s">
        <v>243</v>
      </c>
      <c r="Q331" s="122">
        <v>25201361</v>
      </c>
      <c r="R331" s="122" t="s">
        <v>84</v>
      </c>
      <c r="S331" s="130" t="s">
        <v>284</v>
      </c>
      <c r="T331" s="123" t="s">
        <v>285</v>
      </c>
      <c r="U331" s="102" t="s">
        <v>286</v>
      </c>
      <c r="V331" s="102" t="s">
        <v>741</v>
      </c>
      <c r="W331" s="147">
        <v>1</v>
      </c>
      <c r="X331" s="122">
        <v>1</v>
      </c>
      <c r="Y331" s="126">
        <f t="shared" si="206"/>
        <v>0</v>
      </c>
      <c r="Z331" s="122">
        <v>0</v>
      </c>
      <c r="AA331" s="101">
        <v>69136</v>
      </c>
      <c r="AB331" s="131"/>
      <c r="AC331" s="151" t="str">
        <f t="shared" si="199"/>
        <v>April-26</v>
      </c>
      <c r="AD331" s="119">
        <v>46142</v>
      </c>
      <c r="AE331" s="142" t="s">
        <v>742</v>
      </c>
      <c r="AF331" s="101">
        <f t="shared" si="208"/>
        <v>69136</v>
      </c>
      <c r="AG331" s="101">
        <f t="shared" si="202"/>
        <v>0</v>
      </c>
      <c r="AH331" s="101">
        <f t="shared" si="209"/>
        <v>69136</v>
      </c>
      <c r="AI331" s="101">
        <f t="shared" si="207"/>
        <v>0</v>
      </c>
      <c r="AJ331" s="101">
        <f t="shared" si="203"/>
        <v>0</v>
      </c>
      <c r="AK331" s="101">
        <f t="shared" si="196"/>
        <v>0</v>
      </c>
      <c r="AL331" s="102" t="s">
        <v>0</v>
      </c>
      <c r="AM331" s="143" t="s">
        <v>102</v>
      </c>
      <c r="AN331" s="101">
        <f t="shared" si="205"/>
        <v>69136</v>
      </c>
      <c r="AO331" s="134" t="s">
        <v>28</v>
      </c>
      <c r="AP331" s="113"/>
      <c r="AQ331" s="113"/>
      <c r="AR331" s="113"/>
      <c r="AS331" s="113"/>
      <c r="AT331" s="113"/>
      <c r="AU331" s="113"/>
      <c r="AV331" s="113"/>
    </row>
    <row r="332" spans="1:48" ht="12.75" x14ac:dyDescent="0.2">
      <c r="A332" s="102">
        <v>4000495354</v>
      </c>
      <c r="B332" s="133">
        <v>45621</v>
      </c>
      <c r="C332" s="100" t="s">
        <v>79</v>
      </c>
      <c r="D332" s="552">
        <v>46611</v>
      </c>
      <c r="E332" s="552" t="e">
        <f>IF(OR(#REF!="",J332=""),"",#REF!+7*J332)</f>
        <v>#REF!</v>
      </c>
      <c r="F332" s="149" t="e">
        <f t="shared" ca="1" si="195"/>
        <v>#REF!</v>
      </c>
      <c r="G332" s="120" t="s">
        <v>94</v>
      </c>
      <c r="H332" s="113" t="e">
        <f t="shared" si="200"/>
        <v>#REF!</v>
      </c>
      <c r="I332" s="113" t="e">
        <f t="shared" si="201"/>
        <v>#REF!</v>
      </c>
      <c r="J332" s="126">
        <v>111.86</v>
      </c>
      <c r="K332" s="126" t="s">
        <v>18</v>
      </c>
      <c r="L332" s="394" t="s">
        <v>81</v>
      </c>
      <c r="M332" s="13" t="s">
        <v>160</v>
      </c>
      <c r="N332" s="399">
        <v>0</v>
      </c>
      <c r="O332" s="130">
        <v>3</v>
      </c>
      <c r="P332" s="130" t="s">
        <v>161</v>
      </c>
      <c r="Q332" s="130">
        <v>25100069</v>
      </c>
      <c r="R332" s="130" t="s">
        <v>84</v>
      </c>
      <c r="S332" s="130" t="s">
        <v>97</v>
      </c>
      <c r="T332" s="123" t="s">
        <v>138</v>
      </c>
      <c r="U332" s="100" t="s">
        <v>99</v>
      </c>
      <c r="V332" s="100" t="s">
        <v>162</v>
      </c>
      <c r="W332" s="282">
        <v>25</v>
      </c>
      <c r="X332" s="126"/>
      <c r="Y332" s="126">
        <f t="shared" si="206"/>
        <v>25</v>
      </c>
      <c r="Z332" s="126">
        <v>25</v>
      </c>
      <c r="AA332" s="150">
        <v>31260</v>
      </c>
      <c r="AB332" s="127"/>
      <c r="AC332" s="151" t="str">
        <f t="shared" si="199"/>
        <v/>
      </c>
      <c r="AD332" s="152"/>
      <c r="AE332" s="162"/>
      <c r="AF332" s="101">
        <f t="shared" si="208"/>
        <v>0</v>
      </c>
      <c r="AG332" s="101">
        <f t="shared" si="202"/>
        <v>0</v>
      </c>
      <c r="AH332" s="101">
        <f t="shared" si="209"/>
        <v>0</v>
      </c>
      <c r="AI332" s="101">
        <f t="shared" si="207"/>
        <v>781500</v>
      </c>
      <c r="AJ332" s="101">
        <f t="shared" si="203"/>
        <v>0</v>
      </c>
      <c r="AK332" s="101">
        <f t="shared" si="196"/>
        <v>781500</v>
      </c>
      <c r="AL332" s="102" t="s">
        <v>9</v>
      </c>
      <c r="AM332" s="143"/>
      <c r="AN332" s="101">
        <f t="shared" si="205"/>
        <v>781500</v>
      </c>
      <c r="AO332" s="134"/>
      <c r="AP332" s="113"/>
      <c r="AQ332" s="113"/>
      <c r="AR332" s="113"/>
      <c r="AS332" s="113"/>
      <c r="AT332" s="113"/>
      <c r="AU332" s="113"/>
      <c r="AV332" s="113"/>
    </row>
    <row r="333" spans="1:48" ht="12.75" x14ac:dyDescent="0.2">
      <c r="A333" s="102">
        <v>4300035386</v>
      </c>
      <c r="B333" s="133">
        <v>45937</v>
      </c>
      <c r="C333" s="100" t="s">
        <v>79</v>
      </c>
      <c r="D333" s="552">
        <v>46106</v>
      </c>
      <c r="E333" s="552" t="e">
        <f>IF(OR(#REF!="",J333=""),"",#REF!+7*J333)</f>
        <v>#REF!</v>
      </c>
      <c r="F333" s="149" t="e">
        <f t="shared" ca="1" si="195"/>
        <v>#REF!</v>
      </c>
      <c r="G333" s="120" t="s">
        <v>94</v>
      </c>
      <c r="H333" s="113" t="e">
        <f t="shared" si="200"/>
        <v>#REF!</v>
      </c>
      <c r="I333" s="102" t="e">
        <f t="shared" si="201"/>
        <v>#REF!</v>
      </c>
      <c r="J333" s="122">
        <v>23.9</v>
      </c>
      <c r="K333" s="122" t="s">
        <v>19</v>
      </c>
      <c r="L333" s="232" t="s">
        <v>81</v>
      </c>
      <c r="M333" s="85" t="s">
        <v>437</v>
      </c>
      <c r="N333" s="399">
        <v>0</v>
      </c>
      <c r="O333" s="130">
        <v>3</v>
      </c>
      <c r="P333" s="122"/>
      <c r="Q333" s="122"/>
      <c r="R333" s="122" t="s">
        <v>84</v>
      </c>
      <c r="S333" s="130" t="s">
        <v>97</v>
      </c>
      <c r="T333" s="123" t="s">
        <v>98</v>
      </c>
      <c r="U333" s="102" t="s">
        <v>99</v>
      </c>
      <c r="V333" s="102" t="s">
        <v>438</v>
      </c>
      <c r="W333" s="147">
        <v>5</v>
      </c>
      <c r="X333" s="113"/>
      <c r="Y333" s="126">
        <f t="shared" si="206"/>
        <v>5</v>
      </c>
      <c r="Z333" s="122">
        <v>5</v>
      </c>
      <c r="AA333" s="101">
        <v>10114.6</v>
      </c>
      <c r="AB333" s="131"/>
      <c r="AC333" s="151" t="str">
        <f t="shared" si="199"/>
        <v/>
      </c>
      <c r="AD333" s="120"/>
      <c r="AE333" s="176"/>
      <c r="AF333" s="101">
        <f t="shared" si="208"/>
        <v>0</v>
      </c>
      <c r="AG333" s="101">
        <f t="shared" si="202"/>
        <v>0</v>
      </c>
      <c r="AH333" s="101">
        <f t="shared" si="209"/>
        <v>0</v>
      </c>
      <c r="AI333" s="101">
        <f t="shared" si="207"/>
        <v>50573</v>
      </c>
      <c r="AJ333" s="101">
        <f t="shared" si="203"/>
        <v>0</v>
      </c>
      <c r="AK333" s="101">
        <f t="shared" si="196"/>
        <v>50573</v>
      </c>
      <c r="AL333" s="102" t="s">
        <v>9</v>
      </c>
      <c r="AM333" s="144"/>
      <c r="AN333" s="101">
        <f t="shared" si="205"/>
        <v>50573</v>
      </c>
      <c r="AO333" s="134"/>
      <c r="AP333" s="113"/>
      <c r="AQ333" s="113"/>
      <c r="AR333" s="113"/>
      <c r="AS333" s="113"/>
      <c r="AT333" s="113"/>
      <c r="AU333" s="113"/>
      <c r="AV333" s="113"/>
    </row>
    <row r="334" spans="1:48" ht="12.75" x14ac:dyDescent="0.2">
      <c r="A334" s="102" t="s">
        <v>743</v>
      </c>
      <c r="B334" s="133">
        <v>45919</v>
      </c>
      <c r="C334" s="100" t="s">
        <v>79</v>
      </c>
      <c r="D334" s="552">
        <v>45933</v>
      </c>
      <c r="E334" s="552" t="e">
        <f>IF(OR(#REF!="",J334=""),"",#REF!+7*J334)</f>
        <v>#REF!</v>
      </c>
      <c r="F334" s="149" t="e">
        <f t="shared" ca="1" si="195"/>
        <v>#REF!</v>
      </c>
      <c r="G334" s="120" t="s">
        <v>80</v>
      </c>
      <c r="H334" s="113" t="e">
        <f t="shared" ref="H334:H369" si="210">TEXT(E334,"MMM-YY")</f>
        <v>#REF!</v>
      </c>
      <c r="I334" s="113" t="e">
        <f t="shared" ref="I334:I369" si="211">TEXT(E334,"YYYY")</f>
        <v>#REF!</v>
      </c>
      <c r="J334" s="122">
        <v>2</v>
      </c>
      <c r="K334" s="122" t="s">
        <v>21</v>
      </c>
      <c r="L334" s="232" t="s">
        <v>81</v>
      </c>
      <c r="M334" s="13" t="s">
        <v>744</v>
      </c>
      <c r="N334" s="399">
        <v>0</v>
      </c>
      <c r="O334" s="130">
        <v>3</v>
      </c>
      <c r="P334" s="122" t="s">
        <v>243</v>
      </c>
      <c r="Q334" s="122">
        <v>25100571</v>
      </c>
      <c r="R334" s="122" t="s">
        <v>84</v>
      </c>
      <c r="S334" s="18" t="s">
        <v>191</v>
      </c>
      <c r="T334" s="113" t="s">
        <v>745</v>
      </c>
      <c r="U334" s="100" t="s">
        <v>193</v>
      </c>
      <c r="V334" s="102" t="s">
        <v>746</v>
      </c>
      <c r="W334" s="147">
        <v>42</v>
      </c>
      <c r="X334" s="122"/>
      <c r="Y334" s="126">
        <f t="shared" si="206"/>
        <v>42</v>
      </c>
      <c r="Z334" s="122">
        <v>42</v>
      </c>
      <c r="AA334" s="101">
        <v>1206.6600000000001</v>
      </c>
      <c r="AB334" s="131"/>
      <c r="AC334" s="151" t="str">
        <f t="shared" si="199"/>
        <v/>
      </c>
      <c r="AD334" s="120"/>
      <c r="AE334" s="132"/>
      <c r="AF334" s="101">
        <f t="shared" si="208"/>
        <v>0</v>
      </c>
      <c r="AG334" s="101">
        <f t="shared" ref="AG334:AG369" si="212">(X334*AB334)*86</f>
        <v>0</v>
      </c>
      <c r="AH334" s="101">
        <f t="shared" si="209"/>
        <v>0</v>
      </c>
      <c r="AI334" s="101">
        <f t="shared" si="207"/>
        <v>50679.72</v>
      </c>
      <c r="AJ334" s="101">
        <f t="shared" ref="AJ334:AJ369" si="213">(Z334*AB334)*86</f>
        <v>0</v>
      </c>
      <c r="AK334" s="101">
        <f t="shared" si="196"/>
        <v>50679.72</v>
      </c>
      <c r="AL334" s="102" t="s">
        <v>9</v>
      </c>
      <c r="AM334" s="144"/>
      <c r="AN334" s="101">
        <f t="shared" si="205"/>
        <v>50679.72</v>
      </c>
      <c r="AO334" s="134"/>
      <c r="AP334" s="113"/>
      <c r="AQ334" s="113"/>
      <c r="AR334" s="113"/>
      <c r="AS334" s="113"/>
      <c r="AT334" s="113"/>
      <c r="AU334" s="113"/>
      <c r="AV334" s="113"/>
    </row>
    <row r="335" spans="1:48" ht="12.75" x14ac:dyDescent="0.2">
      <c r="A335" s="102">
        <v>5400065846</v>
      </c>
      <c r="B335" s="133">
        <v>45902</v>
      </c>
      <c r="C335" s="100" t="s">
        <v>79</v>
      </c>
      <c r="D335" s="552">
        <v>46021</v>
      </c>
      <c r="E335" s="552" t="e">
        <f>IF(OR(#REF!="",J335=""),"",#REF!+7*J335)</f>
        <v>#REF!</v>
      </c>
      <c r="F335" s="149" t="e">
        <f t="shared" ca="1" si="195"/>
        <v>#REF!</v>
      </c>
      <c r="G335" s="120" t="s">
        <v>94</v>
      </c>
      <c r="H335" s="113" t="e">
        <f t="shared" si="210"/>
        <v>#REF!</v>
      </c>
      <c r="I335" s="113" t="e">
        <f t="shared" si="211"/>
        <v>#REF!</v>
      </c>
      <c r="J335" s="122">
        <v>14.2</v>
      </c>
      <c r="K335" s="122" t="s">
        <v>21</v>
      </c>
      <c r="L335" s="232" t="s">
        <v>81</v>
      </c>
      <c r="M335" s="343" t="s">
        <v>747</v>
      </c>
      <c r="N335" s="399">
        <v>0</v>
      </c>
      <c r="O335" s="130">
        <v>3</v>
      </c>
      <c r="P335" s="122" t="s">
        <v>243</v>
      </c>
      <c r="Q335" s="122"/>
      <c r="R335" s="122" t="s">
        <v>84</v>
      </c>
      <c r="S335" s="130" t="s">
        <v>412</v>
      </c>
      <c r="T335" s="113" t="s">
        <v>413</v>
      </c>
      <c r="U335" s="102" t="s">
        <v>99</v>
      </c>
      <c r="V335" s="174" t="s">
        <v>748</v>
      </c>
      <c r="W335" s="147">
        <v>8</v>
      </c>
      <c r="X335" s="113"/>
      <c r="Y335" s="126">
        <f t="shared" si="206"/>
        <v>8</v>
      </c>
      <c r="Z335" s="122">
        <v>8</v>
      </c>
      <c r="AA335" s="101">
        <v>6000</v>
      </c>
      <c r="AB335" s="131"/>
      <c r="AC335" s="151" t="str">
        <f t="shared" si="199"/>
        <v/>
      </c>
      <c r="AD335" s="119"/>
      <c r="AE335" s="132"/>
      <c r="AF335" s="101">
        <f t="shared" si="208"/>
        <v>0</v>
      </c>
      <c r="AG335" s="101">
        <f t="shared" si="212"/>
        <v>0</v>
      </c>
      <c r="AH335" s="101">
        <f t="shared" si="209"/>
        <v>0</v>
      </c>
      <c r="AI335" s="101">
        <f t="shared" si="207"/>
        <v>48000</v>
      </c>
      <c r="AJ335" s="101">
        <f t="shared" si="213"/>
        <v>0</v>
      </c>
      <c r="AK335" s="101">
        <f t="shared" si="196"/>
        <v>48000</v>
      </c>
      <c r="AL335" s="102" t="s">
        <v>9</v>
      </c>
      <c r="AM335" s="144"/>
      <c r="AN335" s="101">
        <f t="shared" si="205"/>
        <v>48000</v>
      </c>
      <c r="AO335" s="134"/>
      <c r="AP335" s="113"/>
      <c r="AQ335" s="113"/>
      <c r="AR335" s="113"/>
      <c r="AS335" s="113"/>
      <c r="AT335" s="113"/>
      <c r="AU335" s="113"/>
      <c r="AV335" s="113"/>
    </row>
    <row r="336" spans="1:48" ht="12.75" x14ac:dyDescent="0.2">
      <c r="A336" s="102">
        <v>4516446138</v>
      </c>
      <c r="B336" s="158">
        <v>45999</v>
      </c>
      <c r="C336" s="100" t="s">
        <v>79</v>
      </c>
      <c r="D336" s="552">
        <v>46021</v>
      </c>
      <c r="E336" s="552" t="e">
        <f>IF(OR(#REF!="",J336=""),"",#REF!+7*J336)</f>
        <v>#REF!</v>
      </c>
      <c r="F336" s="149" t="str">
        <f t="shared" ca="1" si="195"/>
        <v>DELIVERED</v>
      </c>
      <c r="G336" s="120" t="s">
        <v>80</v>
      </c>
      <c r="H336" s="113" t="e">
        <f t="shared" si="210"/>
        <v>#REF!</v>
      </c>
      <c r="I336" s="113" t="e">
        <f t="shared" si="211"/>
        <v>#REF!</v>
      </c>
      <c r="J336" s="122">
        <v>1</v>
      </c>
      <c r="K336" s="122" t="s">
        <v>21</v>
      </c>
      <c r="L336" s="232" t="s">
        <v>81</v>
      </c>
      <c r="M336" s="13" t="s">
        <v>749</v>
      </c>
      <c r="N336" s="400">
        <v>1</v>
      </c>
      <c r="O336" s="130">
        <v>1</v>
      </c>
      <c r="P336" s="122" t="s">
        <v>243</v>
      </c>
      <c r="Q336" s="122">
        <v>25100654</v>
      </c>
      <c r="R336" s="122" t="s">
        <v>84</v>
      </c>
      <c r="S336" s="130" t="s">
        <v>620</v>
      </c>
      <c r="T336" s="123" t="s">
        <v>621</v>
      </c>
      <c r="U336" s="123" t="s">
        <v>212</v>
      </c>
      <c r="V336" s="102" t="s">
        <v>750</v>
      </c>
      <c r="W336" s="147">
        <v>15</v>
      </c>
      <c r="X336" s="122">
        <v>15</v>
      </c>
      <c r="Y336" s="126">
        <f t="shared" si="206"/>
        <v>0</v>
      </c>
      <c r="Z336" s="122">
        <v>0</v>
      </c>
      <c r="AA336" s="185">
        <v>3124</v>
      </c>
      <c r="AB336" s="131"/>
      <c r="AC336" s="151" t="str">
        <f t="shared" si="199"/>
        <v>April-26</v>
      </c>
      <c r="AD336" s="119">
        <v>46121</v>
      </c>
      <c r="AE336" s="142" t="s">
        <v>751</v>
      </c>
      <c r="AF336" s="101">
        <f t="shared" si="208"/>
        <v>46860</v>
      </c>
      <c r="AG336" s="101">
        <f t="shared" si="212"/>
        <v>0</v>
      </c>
      <c r="AH336" s="101">
        <f t="shared" si="209"/>
        <v>46860</v>
      </c>
      <c r="AI336" s="101">
        <f t="shared" si="207"/>
        <v>0</v>
      </c>
      <c r="AJ336" s="185">
        <f t="shared" si="213"/>
        <v>0</v>
      </c>
      <c r="AK336" s="185">
        <f t="shared" si="196"/>
        <v>0</v>
      </c>
      <c r="AL336" s="102" t="s">
        <v>0</v>
      </c>
      <c r="AM336" s="143" t="s">
        <v>102</v>
      </c>
      <c r="AN336" s="185">
        <f t="shared" si="205"/>
        <v>46860</v>
      </c>
      <c r="AO336" s="134" t="s">
        <v>103</v>
      </c>
      <c r="AP336" s="113" t="s">
        <v>104</v>
      </c>
      <c r="AQ336" s="113" t="s">
        <v>122</v>
      </c>
      <c r="AR336" s="113" t="s">
        <v>122</v>
      </c>
      <c r="AS336" s="113" t="s">
        <v>122</v>
      </c>
      <c r="AT336" s="113" t="s">
        <v>122</v>
      </c>
      <c r="AU336" s="113" t="s">
        <v>122</v>
      </c>
      <c r="AV336" s="113" t="s">
        <v>122</v>
      </c>
    </row>
    <row r="337" spans="1:48" ht="12.75" x14ac:dyDescent="0.2">
      <c r="A337" s="102">
        <v>4516446138</v>
      </c>
      <c r="B337" s="158">
        <v>45999</v>
      </c>
      <c r="C337" s="100" t="s">
        <v>79</v>
      </c>
      <c r="D337" s="552">
        <v>46021</v>
      </c>
      <c r="E337" s="552" t="e">
        <f>IF(OR(#REF!="",J337=""),"",#REF!+7*J337)</f>
        <v>#REF!</v>
      </c>
      <c r="F337" s="149" t="str">
        <f t="shared" ca="1" si="195"/>
        <v>DELIVERED</v>
      </c>
      <c r="G337" s="120" t="s">
        <v>80</v>
      </c>
      <c r="H337" s="113" t="e">
        <f t="shared" si="210"/>
        <v>#REF!</v>
      </c>
      <c r="I337" s="113" t="e">
        <f t="shared" si="211"/>
        <v>#REF!</v>
      </c>
      <c r="J337" s="122">
        <v>1</v>
      </c>
      <c r="K337" s="122" t="s">
        <v>28</v>
      </c>
      <c r="L337" s="232" t="s">
        <v>81</v>
      </c>
      <c r="M337" s="13" t="s">
        <v>749</v>
      </c>
      <c r="N337" s="400">
        <v>1</v>
      </c>
      <c r="O337" s="130">
        <v>1</v>
      </c>
      <c r="P337" s="122" t="s">
        <v>243</v>
      </c>
      <c r="Q337" s="122">
        <v>26100031</v>
      </c>
      <c r="R337" s="122" t="s">
        <v>84</v>
      </c>
      <c r="S337" s="130" t="s">
        <v>620</v>
      </c>
      <c r="T337" s="123" t="s">
        <v>621</v>
      </c>
      <c r="U337" s="123" t="s">
        <v>212</v>
      </c>
      <c r="V337" s="102" t="s">
        <v>752</v>
      </c>
      <c r="W337" s="147">
        <v>1</v>
      </c>
      <c r="X337" s="122">
        <v>1</v>
      </c>
      <c r="Y337" s="126">
        <f t="shared" si="206"/>
        <v>0</v>
      </c>
      <c r="Z337" s="122">
        <v>0</v>
      </c>
      <c r="AA337" s="185">
        <v>30000</v>
      </c>
      <c r="AB337" s="131"/>
      <c r="AC337" s="151" t="str">
        <f t="shared" si="199"/>
        <v>April-26</v>
      </c>
      <c r="AD337" s="119">
        <v>46129</v>
      </c>
      <c r="AE337" s="142" t="s">
        <v>753</v>
      </c>
      <c r="AF337" s="101">
        <f t="shared" si="208"/>
        <v>30000</v>
      </c>
      <c r="AG337" s="101">
        <f t="shared" si="212"/>
        <v>0</v>
      </c>
      <c r="AH337" s="101">
        <f t="shared" si="209"/>
        <v>30000</v>
      </c>
      <c r="AI337" s="101">
        <f t="shared" si="207"/>
        <v>0</v>
      </c>
      <c r="AJ337" s="185">
        <f t="shared" si="213"/>
        <v>0</v>
      </c>
      <c r="AK337" s="185">
        <f t="shared" si="196"/>
        <v>0</v>
      </c>
      <c r="AL337" s="102" t="s">
        <v>0</v>
      </c>
      <c r="AM337" s="143" t="s">
        <v>102</v>
      </c>
      <c r="AN337" s="185">
        <f t="shared" si="205"/>
        <v>30000</v>
      </c>
      <c r="AO337" s="134" t="s">
        <v>28</v>
      </c>
      <c r="AP337" s="113" t="s">
        <v>754</v>
      </c>
      <c r="AQ337" s="113" t="s">
        <v>754</v>
      </c>
      <c r="AR337" s="113" t="s">
        <v>754</v>
      </c>
      <c r="AS337" s="113" t="s">
        <v>754</v>
      </c>
      <c r="AT337" s="113" t="s">
        <v>754</v>
      </c>
      <c r="AU337" s="113" t="s">
        <v>754</v>
      </c>
      <c r="AV337" s="113" t="s">
        <v>754</v>
      </c>
    </row>
    <row r="338" spans="1:48" ht="12.75" x14ac:dyDescent="0.2">
      <c r="A338" s="102">
        <v>5400065846</v>
      </c>
      <c r="B338" s="133">
        <v>45902</v>
      </c>
      <c r="C338" s="100" t="s">
        <v>79</v>
      </c>
      <c r="D338" s="552">
        <v>46021</v>
      </c>
      <c r="E338" s="552" t="e">
        <f>IF(OR(#REF!="",J338=""),"",#REF!+7*J338)</f>
        <v>#REF!</v>
      </c>
      <c r="F338" s="149" t="e">
        <f t="shared" ca="1" si="195"/>
        <v>#REF!</v>
      </c>
      <c r="G338" s="120" t="s">
        <v>94</v>
      </c>
      <c r="H338" s="113" t="e">
        <f t="shared" si="210"/>
        <v>#REF!</v>
      </c>
      <c r="I338" s="113" t="e">
        <f t="shared" si="211"/>
        <v>#REF!</v>
      </c>
      <c r="J338" s="122">
        <v>14.2</v>
      </c>
      <c r="K338" s="122" t="s">
        <v>21</v>
      </c>
      <c r="L338" s="232" t="s">
        <v>81</v>
      </c>
      <c r="M338" s="13" t="s">
        <v>755</v>
      </c>
      <c r="N338" s="399">
        <v>0</v>
      </c>
      <c r="O338" s="130">
        <v>3</v>
      </c>
      <c r="P338" s="122" t="s">
        <v>243</v>
      </c>
      <c r="Q338" s="122"/>
      <c r="R338" s="122" t="s">
        <v>84</v>
      </c>
      <c r="S338" s="130" t="s">
        <v>412</v>
      </c>
      <c r="T338" s="113" t="s">
        <v>413</v>
      </c>
      <c r="U338" s="102" t="s">
        <v>99</v>
      </c>
      <c r="V338" s="174" t="s">
        <v>756</v>
      </c>
      <c r="W338" s="147">
        <v>14</v>
      </c>
      <c r="X338" s="113"/>
      <c r="Y338" s="126">
        <f t="shared" si="206"/>
        <v>14</v>
      </c>
      <c r="Z338" s="122">
        <v>14</v>
      </c>
      <c r="AA338" s="101">
        <v>3400</v>
      </c>
      <c r="AB338" s="131"/>
      <c r="AC338" s="151" t="str">
        <f t="shared" si="199"/>
        <v/>
      </c>
      <c r="AD338" s="119"/>
      <c r="AE338" s="132"/>
      <c r="AF338" s="101">
        <f t="shared" si="208"/>
        <v>0</v>
      </c>
      <c r="AG338" s="101">
        <f t="shared" si="212"/>
        <v>0</v>
      </c>
      <c r="AH338" s="101">
        <f t="shared" si="209"/>
        <v>0</v>
      </c>
      <c r="AI338" s="101">
        <f t="shared" si="207"/>
        <v>47600</v>
      </c>
      <c r="AJ338" s="101">
        <f t="shared" si="213"/>
        <v>0</v>
      </c>
      <c r="AK338" s="101">
        <f t="shared" si="196"/>
        <v>47600</v>
      </c>
      <c r="AL338" s="102" t="s">
        <v>9</v>
      </c>
      <c r="AM338" s="144"/>
      <c r="AN338" s="101">
        <f t="shared" si="205"/>
        <v>47600</v>
      </c>
      <c r="AO338" s="134"/>
      <c r="AP338" s="113"/>
      <c r="AQ338" s="113"/>
      <c r="AR338" s="113"/>
      <c r="AS338" s="113"/>
      <c r="AT338" s="113"/>
      <c r="AU338" s="113"/>
      <c r="AV338" s="113"/>
    </row>
    <row r="339" spans="1:48" ht="12.75" x14ac:dyDescent="0.2">
      <c r="A339" s="102">
        <v>4300035378</v>
      </c>
      <c r="B339" s="133">
        <v>45940</v>
      </c>
      <c r="C339" s="102" t="s">
        <v>79</v>
      </c>
      <c r="D339" s="552">
        <v>46041</v>
      </c>
      <c r="E339" s="552" t="e">
        <f>IF(OR(#REF!="",J339=""),"",#REF!+7*J339)</f>
        <v>#REF!</v>
      </c>
      <c r="F339" s="149" t="e">
        <f t="shared" ca="1" si="195"/>
        <v>#REF!</v>
      </c>
      <c r="G339" s="120" t="s">
        <v>94</v>
      </c>
      <c r="H339" s="113" t="e">
        <f t="shared" si="210"/>
        <v>#REF!</v>
      </c>
      <c r="I339" s="113" t="e">
        <f t="shared" si="211"/>
        <v>#REF!</v>
      </c>
      <c r="J339" s="122">
        <v>14</v>
      </c>
      <c r="K339" s="122" t="s">
        <v>19</v>
      </c>
      <c r="L339" s="232" t="s">
        <v>81</v>
      </c>
      <c r="M339" s="13" t="s">
        <v>124</v>
      </c>
      <c r="N339" s="399">
        <v>0</v>
      </c>
      <c r="O339" s="130">
        <v>3</v>
      </c>
      <c r="P339" s="122"/>
      <c r="Q339" s="122"/>
      <c r="R339" s="122" t="s">
        <v>84</v>
      </c>
      <c r="S339" s="122" t="s">
        <v>97</v>
      </c>
      <c r="T339" s="113" t="s">
        <v>98</v>
      </c>
      <c r="U339" s="102" t="s">
        <v>99</v>
      </c>
      <c r="V339" s="102" t="s">
        <v>126</v>
      </c>
      <c r="W339" s="147">
        <v>5</v>
      </c>
      <c r="X339" s="113"/>
      <c r="Y339" s="126">
        <f t="shared" si="206"/>
        <v>5</v>
      </c>
      <c r="Z339" s="122">
        <v>5</v>
      </c>
      <c r="AA339" s="101">
        <v>9335.75</v>
      </c>
      <c r="AB339" s="131"/>
      <c r="AC339" s="151" t="str">
        <f t="shared" si="199"/>
        <v/>
      </c>
      <c r="AD339" s="119"/>
      <c r="AE339" s="142"/>
      <c r="AF339" s="101">
        <f t="shared" si="208"/>
        <v>0</v>
      </c>
      <c r="AG339" s="101">
        <f t="shared" si="212"/>
        <v>0</v>
      </c>
      <c r="AH339" s="101">
        <f t="shared" si="209"/>
        <v>0</v>
      </c>
      <c r="AI339" s="101">
        <f t="shared" si="207"/>
        <v>46678.75</v>
      </c>
      <c r="AJ339" s="101">
        <f t="shared" si="213"/>
        <v>0</v>
      </c>
      <c r="AK339" s="101">
        <f t="shared" si="196"/>
        <v>46678.75</v>
      </c>
      <c r="AL339" s="102" t="s">
        <v>9</v>
      </c>
      <c r="AM339" s="144"/>
      <c r="AN339" s="101">
        <f t="shared" si="205"/>
        <v>46678.75</v>
      </c>
      <c r="AO339" s="134"/>
      <c r="AP339" s="113"/>
      <c r="AQ339" s="113"/>
      <c r="AR339" s="113"/>
      <c r="AS339" s="113"/>
      <c r="AT339" s="113"/>
      <c r="AU339" s="113"/>
      <c r="AV339" s="113"/>
    </row>
    <row r="340" spans="1:48" ht="12.75" x14ac:dyDescent="0.2">
      <c r="A340" s="102">
        <v>9000015773</v>
      </c>
      <c r="B340" s="158">
        <v>46020</v>
      </c>
      <c r="C340" s="102" t="s">
        <v>79</v>
      </c>
      <c r="D340" s="552">
        <v>46022</v>
      </c>
      <c r="E340" s="552" t="e">
        <f>IF(OR(#REF!="",J340=""),"",#REF!+7*J340)</f>
        <v>#REF!</v>
      </c>
      <c r="F340" s="149" t="e">
        <f t="shared" ca="1" si="195"/>
        <v>#REF!</v>
      </c>
      <c r="G340" s="120" t="s">
        <v>80</v>
      </c>
      <c r="H340" s="113" t="e">
        <f t="shared" si="210"/>
        <v>#REF!</v>
      </c>
      <c r="I340" s="113" t="e">
        <f t="shared" si="211"/>
        <v>#REF!</v>
      </c>
      <c r="J340" s="122">
        <v>0.4</v>
      </c>
      <c r="K340" s="122" t="s">
        <v>24</v>
      </c>
      <c r="L340" s="232" t="s">
        <v>81</v>
      </c>
      <c r="M340" s="106" t="s">
        <v>757</v>
      </c>
      <c r="N340" s="400">
        <v>0</v>
      </c>
      <c r="O340" s="130">
        <v>3</v>
      </c>
      <c r="P340" s="122" t="s">
        <v>243</v>
      </c>
      <c r="Q340" s="122">
        <v>25100680</v>
      </c>
      <c r="R340" s="122" t="s">
        <v>84</v>
      </c>
      <c r="S340" s="122" t="s">
        <v>471</v>
      </c>
      <c r="T340" s="123" t="s">
        <v>472</v>
      </c>
      <c r="U340" s="100" t="s">
        <v>212</v>
      </c>
      <c r="V340" s="102" t="s">
        <v>758</v>
      </c>
      <c r="W340" s="147">
        <v>1</v>
      </c>
      <c r="X340" s="122"/>
      <c r="Y340" s="126">
        <f t="shared" si="206"/>
        <v>1</v>
      </c>
      <c r="Z340" s="122">
        <v>1</v>
      </c>
      <c r="AA340" s="101">
        <v>43900</v>
      </c>
      <c r="AB340" s="131"/>
      <c r="AC340" s="151" t="str">
        <f t="shared" si="199"/>
        <v/>
      </c>
      <c r="AD340" s="120"/>
      <c r="AE340" s="132"/>
      <c r="AF340" s="101">
        <f t="shared" si="208"/>
        <v>0</v>
      </c>
      <c r="AG340" s="101">
        <f t="shared" si="212"/>
        <v>0</v>
      </c>
      <c r="AH340" s="101">
        <f t="shared" si="209"/>
        <v>0</v>
      </c>
      <c r="AI340" s="101">
        <v>39700</v>
      </c>
      <c r="AJ340" s="101">
        <f t="shared" si="213"/>
        <v>0</v>
      </c>
      <c r="AK340" s="101">
        <f t="shared" si="196"/>
        <v>39700</v>
      </c>
      <c r="AL340" s="102" t="s">
        <v>9</v>
      </c>
      <c r="AM340" s="144"/>
      <c r="AN340" s="101">
        <f t="shared" si="205"/>
        <v>39700</v>
      </c>
      <c r="AO340" s="134"/>
      <c r="AP340" s="113"/>
      <c r="AQ340" s="113"/>
      <c r="AR340" s="113"/>
      <c r="AS340" s="113"/>
      <c r="AT340" s="113"/>
      <c r="AU340" s="113"/>
      <c r="AV340" s="113"/>
    </row>
    <row r="341" spans="1:48" ht="15" x14ac:dyDescent="0.25">
      <c r="A341" s="102">
        <v>9000015773</v>
      </c>
      <c r="B341" s="158">
        <v>46020</v>
      </c>
      <c r="C341" s="102" t="s">
        <v>79</v>
      </c>
      <c r="D341" s="552">
        <v>46022</v>
      </c>
      <c r="E341" s="552" t="e">
        <f>IF(OR(#REF!="",J341=""),"",#REF!+7*J341)</f>
        <v>#REF!</v>
      </c>
      <c r="F341" s="149" t="str">
        <f t="shared" ca="1" si="195"/>
        <v>DELIVERED</v>
      </c>
      <c r="G341" s="120" t="s">
        <v>80</v>
      </c>
      <c r="H341" s="113" t="e">
        <f t="shared" si="210"/>
        <v>#REF!</v>
      </c>
      <c r="I341" s="113" t="e">
        <f t="shared" si="211"/>
        <v>#REF!</v>
      </c>
      <c r="J341" s="122">
        <v>0.4</v>
      </c>
      <c r="K341" s="122" t="s">
        <v>24</v>
      </c>
      <c r="L341" s="232" t="s">
        <v>81</v>
      </c>
      <c r="M341" s="13" t="s">
        <v>757</v>
      </c>
      <c r="N341" s="400">
        <v>0</v>
      </c>
      <c r="O341" s="130">
        <v>3</v>
      </c>
      <c r="P341" s="122" t="s">
        <v>243</v>
      </c>
      <c r="Q341" s="122">
        <v>25100680</v>
      </c>
      <c r="R341" s="122" t="s">
        <v>84</v>
      </c>
      <c r="S341" s="122" t="s">
        <v>471</v>
      </c>
      <c r="T341" s="123" t="s">
        <v>472</v>
      </c>
      <c r="U341" s="100" t="s">
        <v>212</v>
      </c>
      <c r="V341" s="110" t="s">
        <v>759</v>
      </c>
      <c r="W341" s="147">
        <v>1</v>
      </c>
      <c r="X341" s="122">
        <v>1</v>
      </c>
      <c r="Y341" s="126">
        <f t="shared" si="206"/>
        <v>0</v>
      </c>
      <c r="Z341" s="122">
        <v>0</v>
      </c>
      <c r="AA341" s="101">
        <v>4200</v>
      </c>
      <c r="AB341" s="131"/>
      <c r="AC341" s="151" t="str">
        <f t="shared" si="199"/>
        <v>April-26</v>
      </c>
      <c r="AD341" s="119">
        <v>46114</v>
      </c>
      <c r="AE341" s="142" t="s">
        <v>760</v>
      </c>
      <c r="AF341" s="101">
        <f t="shared" si="208"/>
        <v>4200</v>
      </c>
      <c r="AG341" s="101">
        <f t="shared" si="212"/>
        <v>0</v>
      </c>
      <c r="AH341" s="101">
        <f t="shared" si="209"/>
        <v>4200</v>
      </c>
      <c r="AI341" s="101">
        <f t="shared" ref="AI341:AI404" si="214">Z341*AA341</f>
        <v>0</v>
      </c>
      <c r="AJ341" s="101">
        <f t="shared" si="213"/>
        <v>0</v>
      </c>
      <c r="AK341" s="101">
        <f t="shared" si="196"/>
        <v>0</v>
      </c>
      <c r="AL341" s="102" t="s">
        <v>0</v>
      </c>
      <c r="AM341" s="143" t="s">
        <v>102</v>
      </c>
      <c r="AN341" s="101">
        <f t="shared" si="205"/>
        <v>4200</v>
      </c>
      <c r="AO341" s="134" t="s">
        <v>28</v>
      </c>
      <c r="AP341" s="113" t="s">
        <v>754</v>
      </c>
      <c r="AQ341" s="113" t="s">
        <v>754</v>
      </c>
      <c r="AR341" s="113" t="s">
        <v>754</v>
      </c>
      <c r="AS341" s="113" t="s">
        <v>754</v>
      </c>
      <c r="AT341" s="113" t="s">
        <v>754</v>
      </c>
      <c r="AU341" s="113" t="s">
        <v>754</v>
      </c>
      <c r="AV341" s="113" t="s">
        <v>754</v>
      </c>
    </row>
    <row r="342" spans="1:48" x14ac:dyDescent="0.25">
      <c r="A342" s="102">
        <v>5400065846</v>
      </c>
      <c r="B342" s="133">
        <v>45902</v>
      </c>
      <c r="C342" s="100" t="s">
        <v>79</v>
      </c>
      <c r="D342" s="552">
        <v>46021</v>
      </c>
      <c r="E342" s="552" t="e">
        <f>IF(OR(#REF!="",J342=""),"",#REF!+7*J342)</f>
        <v>#REF!</v>
      </c>
      <c r="F342" s="149" t="str">
        <f t="shared" ca="1" si="195"/>
        <v>DELIVERED</v>
      </c>
      <c r="G342" s="120" t="s">
        <v>94</v>
      </c>
      <c r="H342" s="113" t="e">
        <f t="shared" si="210"/>
        <v>#REF!</v>
      </c>
      <c r="I342" s="113" t="e">
        <f t="shared" si="211"/>
        <v>#REF!</v>
      </c>
      <c r="J342" s="122">
        <v>14.2</v>
      </c>
      <c r="K342" s="122" t="s">
        <v>21</v>
      </c>
      <c r="L342" s="232" t="s">
        <v>81</v>
      </c>
      <c r="M342" s="13" t="s">
        <v>761</v>
      </c>
      <c r="N342" s="399">
        <v>0</v>
      </c>
      <c r="O342" s="130">
        <v>3</v>
      </c>
      <c r="P342" s="122" t="s">
        <v>243</v>
      </c>
      <c r="Q342" s="122">
        <v>25200754</v>
      </c>
      <c r="R342" s="122" t="s">
        <v>84</v>
      </c>
      <c r="S342" s="130" t="s">
        <v>412</v>
      </c>
      <c r="T342" s="113" t="s">
        <v>413</v>
      </c>
      <c r="U342" s="102" t="s">
        <v>99</v>
      </c>
      <c r="V342" s="174" t="s">
        <v>762</v>
      </c>
      <c r="W342" s="147">
        <v>14</v>
      </c>
      <c r="X342" s="122">
        <v>14</v>
      </c>
      <c r="Y342" s="126">
        <f t="shared" si="206"/>
        <v>0</v>
      </c>
      <c r="Z342" s="122">
        <v>0</v>
      </c>
      <c r="AA342" s="185">
        <v>3100</v>
      </c>
      <c r="AB342" s="131"/>
      <c r="AC342" s="151" t="str">
        <f t="shared" si="199"/>
        <v>May-26</v>
      </c>
      <c r="AD342" s="119">
        <v>46156</v>
      </c>
      <c r="AE342" s="257" t="s">
        <v>763</v>
      </c>
      <c r="AF342" s="101">
        <f t="shared" si="208"/>
        <v>43400</v>
      </c>
      <c r="AG342" s="101">
        <f t="shared" si="212"/>
        <v>0</v>
      </c>
      <c r="AH342" s="101">
        <f t="shared" si="209"/>
        <v>43400</v>
      </c>
      <c r="AI342" s="101">
        <f t="shared" si="214"/>
        <v>0</v>
      </c>
      <c r="AJ342" s="185">
        <f t="shared" si="213"/>
        <v>0</v>
      </c>
      <c r="AK342" s="185">
        <f t="shared" si="196"/>
        <v>0</v>
      </c>
      <c r="AL342" s="174" t="s">
        <v>0</v>
      </c>
      <c r="AM342" s="143" t="s">
        <v>102</v>
      </c>
      <c r="AN342" s="185">
        <f t="shared" si="205"/>
        <v>43400</v>
      </c>
      <c r="AO342" s="134" t="s">
        <v>103</v>
      </c>
      <c r="AP342" s="113" t="s">
        <v>104</v>
      </c>
      <c r="AQ342" s="113" t="s">
        <v>122</v>
      </c>
      <c r="AR342" s="113" t="s">
        <v>122</v>
      </c>
      <c r="AS342" s="113" t="s">
        <v>122</v>
      </c>
      <c r="AT342" s="113" t="s">
        <v>122</v>
      </c>
      <c r="AU342" s="113" t="s">
        <v>104</v>
      </c>
      <c r="AV342" s="113" t="s">
        <v>122</v>
      </c>
    </row>
    <row r="343" spans="1:48" ht="12.75" x14ac:dyDescent="0.2">
      <c r="A343" s="171" t="s">
        <v>90</v>
      </c>
      <c r="B343" s="133">
        <v>45807</v>
      </c>
      <c r="C343" s="100" t="s">
        <v>764</v>
      </c>
      <c r="D343" s="552">
        <v>45814</v>
      </c>
      <c r="E343" s="552" t="e">
        <f>IF(OR(#REF!="",J343=""),"",#REF!+7*J343)</f>
        <v>#REF!</v>
      </c>
      <c r="F343" s="149" t="e">
        <f t="shared" ca="1" si="195"/>
        <v>#REF!</v>
      </c>
      <c r="G343" s="120" t="s">
        <v>80</v>
      </c>
      <c r="H343" s="113" t="e">
        <f t="shared" si="210"/>
        <v>#REF!</v>
      </c>
      <c r="I343" s="113" t="e">
        <f t="shared" si="211"/>
        <v>#REF!</v>
      </c>
      <c r="J343" s="122">
        <v>1</v>
      </c>
      <c r="K343" s="126" t="s">
        <v>21</v>
      </c>
      <c r="L343" s="394" t="s">
        <v>81</v>
      </c>
      <c r="M343" s="13" t="s">
        <v>765</v>
      </c>
      <c r="N343" s="399">
        <v>0</v>
      </c>
      <c r="O343" s="130">
        <v>3</v>
      </c>
      <c r="P343" s="122" t="s">
        <v>243</v>
      </c>
      <c r="Q343" s="122"/>
      <c r="R343" s="130" t="s">
        <v>307</v>
      </c>
      <c r="S343" s="130" t="s">
        <v>766</v>
      </c>
      <c r="T343" s="155" t="s">
        <v>767</v>
      </c>
      <c r="U343" s="155" t="s">
        <v>158</v>
      </c>
      <c r="V343" s="102" t="s">
        <v>768</v>
      </c>
      <c r="W343" s="147">
        <v>2</v>
      </c>
      <c r="X343" s="113"/>
      <c r="Y343" s="126">
        <f t="shared" si="206"/>
        <v>2</v>
      </c>
      <c r="Z343" s="126">
        <v>2</v>
      </c>
      <c r="AA343" s="101"/>
      <c r="AB343" s="131">
        <v>243</v>
      </c>
      <c r="AC343" s="151" t="str">
        <f t="shared" si="199"/>
        <v/>
      </c>
      <c r="AD343" s="120"/>
      <c r="AE343" s="260"/>
      <c r="AF343" s="101">
        <f t="shared" si="208"/>
        <v>0</v>
      </c>
      <c r="AG343" s="101">
        <f t="shared" si="212"/>
        <v>0</v>
      </c>
      <c r="AH343" s="101">
        <f t="shared" si="209"/>
        <v>0</v>
      </c>
      <c r="AI343" s="101">
        <f t="shared" si="214"/>
        <v>0</v>
      </c>
      <c r="AJ343" s="101">
        <f t="shared" si="213"/>
        <v>41796</v>
      </c>
      <c r="AK343" s="101">
        <f t="shared" si="196"/>
        <v>41796</v>
      </c>
      <c r="AL343" s="102" t="s">
        <v>9</v>
      </c>
      <c r="AM343" s="143" t="s">
        <v>769</v>
      </c>
      <c r="AN343" s="101">
        <f t="shared" si="205"/>
        <v>41796</v>
      </c>
      <c r="AO343" s="134"/>
      <c r="AP343" s="113"/>
      <c r="AQ343" s="113"/>
      <c r="AR343" s="113"/>
      <c r="AS343" s="113"/>
      <c r="AT343" s="113"/>
      <c r="AU343" s="113"/>
      <c r="AV343" s="113"/>
    </row>
    <row r="344" spans="1:48" ht="15" x14ac:dyDescent="0.25">
      <c r="A344" s="102">
        <v>4300035469</v>
      </c>
      <c r="B344" s="133">
        <v>45945</v>
      </c>
      <c r="C344" s="102" t="s">
        <v>79</v>
      </c>
      <c r="D344" s="552">
        <v>46127</v>
      </c>
      <c r="E344" s="552" t="e">
        <f>IF(OR(#REF!="",J344=""),"",#REF!+7*J344)</f>
        <v>#REF!</v>
      </c>
      <c r="F344" s="149" t="str">
        <f t="shared" ca="1" si="195"/>
        <v>DELIVERED</v>
      </c>
      <c r="G344" s="120" t="s">
        <v>94</v>
      </c>
      <c r="H344" s="113" t="e">
        <f t="shared" si="210"/>
        <v>#REF!</v>
      </c>
      <c r="I344" s="113" t="e">
        <f t="shared" si="211"/>
        <v>#REF!</v>
      </c>
      <c r="J344" s="122">
        <v>26</v>
      </c>
      <c r="K344" s="122" t="s">
        <v>19</v>
      </c>
      <c r="L344" s="232" t="s">
        <v>142</v>
      </c>
      <c r="M344" s="23" t="s">
        <v>770</v>
      </c>
      <c r="N344" s="399">
        <v>0</v>
      </c>
      <c r="O344" s="130">
        <v>3</v>
      </c>
      <c r="P344" s="107" t="s">
        <v>771</v>
      </c>
      <c r="Q344" s="122">
        <v>25100539</v>
      </c>
      <c r="R344" s="122" t="s">
        <v>84</v>
      </c>
      <c r="S344" s="130" t="s">
        <v>97</v>
      </c>
      <c r="T344" s="123" t="s">
        <v>179</v>
      </c>
      <c r="U344" s="102" t="s">
        <v>99</v>
      </c>
      <c r="V344" s="102" t="s">
        <v>772</v>
      </c>
      <c r="W344" s="147">
        <v>1</v>
      </c>
      <c r="X344" s="122">
        <v>1</v>
      </c>
      <c r="Y344" s="126">
        <f t="shared" si="206"/>
        <v>0</v>
      </c>
      <c r="Z344" s="122">
        <v>0</v>
      </c>
      <c r="AA344" s="101">
        <v>39765</v>
      </c>
      <c r="AB344" s="131"/>
      <c r="AC344" s="151" t="str">
        <f t="shared" si="199"/>
        <v>April-26</v>
      </c>
      <c r="AD344" s="225">
        <v>46121</v>
      </c>
      <c r="AE344" s="257" t="s">
        <v>773</v>
      </c>
      <c r="AF344" s="114">
        <f t="shared" si="208"/>
        <v>39765</v>
      </c>
      <c r="AG344" s="101">
        <f t="shared" si="212"/>
        <v>0</v>
      </c>
      <c r="AH344" s="101">
        <f t="shared" si="209"/>
        <v>39765</v>
      </c>
      <c r="AI344" s="101">
        <f t="shared" si="214"/>
        <v>0</v>
      </c>
      <c r="AJ344" s="101">
        <f t="shared" si="213"/>
        <v>0</v>
      </c>
      <c r="AK344" s="101">
        <f t="shared" si="196"/>
        <v>0</v>
      </c>
      <c r="AL344" s="102" t="s">
        <v>0</v>
      </c>
      <c r="AM344" s="143" t="s">
        <v>102</v>
      </c>
      <c r="AN344" s="101">
        <f t="shared" si="205"/>
        <v>39765</v>
      </c>
      <c r="AO344" s="134" t="s">
        <v>103</v>
      </c>
      <c r="AP344" s="113" t="s">
        <v>104</v>
      </c>
      <c r="AQ344" s="113" t="s">
        <v>122</v>
      </c>
      <c r="AR344" s="113" t="s">
        <v>122</v>
      </c>
      <c r="AS344" s="113" t="s">
        <v>122</v>
      </c>
      <c r="AT344" s="113" t="s">
        <v>122</v>
      </c>
      <c r="AU344" s="113" t="s">
        <v>122</v>
      </c>
      <c r="AV344" s="113" t="s">
        <v>122</v>
      </c>
    </row>
    <row r="345" spans="1:48" ht="15" x14ac:dyDescent="0.25">
      <c r="A345" s="102">
        <v>5400065846</v>
      </c>
      <c r="B345" s="133">
        <v>45902</v>
      </c>
      <c r="C345" s="100" t="s">
        <v>79</v>
      </c>
      <c r="D345" s="552">
        <v>46021</v>
      </c>
      <c r="E345" s="552" t="e">
        <f>IF(OR(#REF!="",J345=""),"",#REF!+7*J345)</f>
        <v>#REF!</v>
      </c>
      <c r="F345" s="149" t="e">
        <f t="shared" ca="1" si="195"/>
        <v>#REF!</v>
      </c>
      <c r="G345" s="120" t="s">
        <v>94</v>
      </c>
      <c r="H345" s="113" t="e">
        <f t="shared" si="210"/>
        <v>#REF!</v>
      </c>
      <c r="I345" s="113" t="e">
        <f t="shared" si="211"/>
        <v>#REF!</v>
      </c>
      <c r="J345" s="122">
        <v>14.2</v>
      </c>
      <c r="K345" s="122" t="s">
        <v>21</v>
      </c>
      <c r="L345" s="232" t="s">
        <v>81</v>
      </c>
      <c r="M345" s="77" t="s">
        <v>774</v>
      </c>
      <c r="N345" s="399">
        <v>0</v>
      </c>
      <c r="O345" s="130">
        <v>3</v>
      </c>
      <c r="P345" s="122" t="s">
        <v>243</v>
      </c>
      <c r="Q345" s="122"/>
      <c r="R345" s="122" t="s">
        <v>84</v>
      </c>
      <c r="S345" s="130" t="s">
        <v>412</v>
      </c>
      <c r="T345" s="113" t="s">
        <v>413</v>
      </c>
      <c r="U345" s="102" t="s">
        <v>99</v>
      </c>
      <c r="V345" s="174" t="s">
        <v>775</v>
      </c>
      <c r="W345" s="147">
        <v>14</v>
      </c>
      <c r="X345" s="113"/>
      <c r="Y345" s="126">
        <f t="shared" si="206"/>
        <v>14</v>
      </c>
      <c r="Z345" s="122">
        <v>14</v>
      </c>
      <c r="AA345" s="101">
        <v>2850</v>
      </c>
      <c r="AB345" s="131"/>
      <c r="AC345" s="151" t="str">
        <f t="shared" si="199"/>
        <v/>
      </c>
      <c r="AD345" s="119"/>
      <c r="AE345" s="261"/>
      <c r="AF345" s="101">
        <f t="shared" si="208"/>
        <v>0</v>
      </c>
      <c r="AG345" s="101">
        <f t="shared" si="212"/>
        <v>0</v>
      </c>
      <c r="AH345" s="101">
        <f t="shared" si="209"/>
        <v>0</v>
      </c>
      <c r="AI345" s="101">
        <f t="shared" si="214"/>
        <v>39900</v>
      </c>
      <c r="AJ345" s="101">
        <f t="shared" si="213"/>
        <v>0</v>
      </c>
      <c r="AK345" s="101">
        <f t="shared" si="196"/>
        <v>39900</v>
      </c>
      <c r="AL345" s="102" t="s">
        <v>9</v>
      </c>
      <c r="AM345" s="144"/>
      <c r="AN345" s="101">
        <f t="shared" si="205"/>
        <v>39900</v>
      </c>
      <c r="AO345" s="134"/>
      <c r="AP345" s="113"/>
      <c r="AQ345" s="113"/>
      <c r="AR345" s="113"/>
      <c r="AS345" s="113"/>
      <c r="AT345" s="113"/>
      <c r="AU345" s="113"/>
      <c r="AV345" s="113"/>
    </row>
    <row r="346" spans="1:48" ht="12.75" x14ac:dyDescent="0.2">
      <c r="A346" s="102" t="s">
        <v>776</v>
      </c>
      <c r="B346" s="158">
        <v>45992</v>
      </c>
      <c r="C346" s="100" t="s">
        <v>764</v>
      </c>
      <c r="D346" s="552">
        <v>45999</v>
      </c>
      <c r="E346" s="552" t="e">
        <f>IF(OR(#REF!="",J346=""),"",#REF!+7*J346)</f>
        <v>#REF!</v>
      </c>
      <c r="F346" s="149" t="e">
        <f t="shared" ca="1" si="195"/>
        <v>#REF!</v>
      </c>
      <c r="G346" s="120" t="s">
        <v>80</v>
      </c>
      <c r="H346" s="113" t="e">
        <f t="shared" si="210"/>
        <v>#REF!</v>
      </c>
      <c r="I346" s="113" t="e">
        <f t="shared" si="211"/>
        <v>#REF!</v>
      </c>
      <c r="J346" s="122">
        <v>1</v>
      </c>
      <c r="K346" s="122" t="s">
        <v>28</v>
      </c>
      <c r="L346" s="394" t="s">
        <v>81</v>
      </c>
      <c r="M346" s="13" t="s">
        <v>777</v>
      </c>
      <c r="N346" s="399">
        <v>0</v>
      </c>
      <c r="O346" s="130">
        <v>3</v>
      </c>
      <c r="P346" s="122"/>
      <c r="Q346" s="122"/>
      <c r="R346" s="122" t="s">
        <v>307</v>
      </c>
      <c r="S346" s="130" t="s">
        <v>766</v>
      </c>
      <c r="T346" s="123" t="s">
        <v>778</v>
      </c>
      <c r="U346" s="100" t="s">
        <v>158</v>
      </c>
      <c r="V346" s="155" t="s">
        <v>779</v>
      </c>
      <c r="W346" s="147">
        <v>1</v>
      </c>
      <c r="X346" s="113"/>
      <c r="Y346" s="126">
        <f t="shared" si="206"/>
        <v>1</v>
      </c>
      <c r="Z346" s="122">
        <v>1</v>
      </c>
      <c r="AA346" s="101"/>
      <c r="AB346" s="131">
        <v>417</v>
      </c>
      <c r="AC346" s="151" t="str">
        <f t="shared" si="199"/>
        <v/>
      </c>
      <c r="AD346" s="120"/>
      <c r="AE346" s="142"/>
      <c r="AF346" s="101">
        <f t="shared" si="208"/>
        <v>0</v>
      </c>
      <c r="AG346" s="101">
        <f t="shared" si="212"/>
        <v>0</v>
      </c>
      <c r="AH346" s="101">
        <f t="shared" si="209"/>
        <v>0</v>
      </c>
      <c r="AI346" s="101">
        <f t="shared" si="214"/>
        <v>0</v>
      </c>
      <c r="AJ346" s="101">
        <f t="shared" si="213"/>
        <v>35862</v>
      </c>
      <c r="AK346" s="101">
        <f t="shared" si="196"/>
        <v>35862</v>
      </c>
      <c r="AL346" s="102" t="s">
        <v>9</v>
      </c>
      <c r="AM346" s="143" t="s">
        <v>780</v>
      </c>
      <c r="AN346" s="101">
        <f t="shared" si="205"/>
        <v>35862</v>
      </c>
      <c r="AO346" s="134"/>
      <c r="AP346" s="113"/>
      <c r="AQ346" s="113"/>
      <c r="AR346" s="113"/>
      <c r="AS346" s="113"/>
      <c r="AT346" s="113"/>
      <c r="AU346" s="113"/>
      <c r="AV346" s="113"/>
    </row>
    <row r="347" spans="1:48" ht="12.75" x14ac:dyDescent="0.2">
      <c r="A347" s="102" t="s">
        <v>781</v>
      </c>
      <c r="B347" s="133">
        <v>45681</v>
      </c>
      <c r="C347" s="100" t="s">
        <v>79</v>
      </c>
      <c r="D347" s="552">
        <v>45838</v>
      </c>
      <c r="E347" s="552" t="e">
        <f>IF(OR(#REF!="",J347=""),"",#REF!+7*J347)</f>
        <v>#REF!</v>
      </c>
      <c r="F347" s="149" t="e">
        <f t="shared" ca="1" si="195"/>
        <v>#REF!</v>
      </c>
      <c r="G347" s="120" t="s">
        <v>80</v>
      </c>
      <c r="H347" s="113" t="e">
        <f t="shared" si="210"/>
        <v>#REF!</v>
      </c>
      <c r="I347" s="113" t="e">
        <f t="shared" si="211"/>
        <v>#REF!</v>
      </c>
      <c r="J347" s="126">
        <v>22</v>
      </c>
      <c r="K347" s="126" t="s">
        <v>24</v>
      </c>
      <c r="L347" s="394" t="s">
        <v>142</v>
      </c>
      <c r="M347" s="13" t="s">
        <v>782</v>
      </c>
      <c r="N347" s="399">
        <v>0</v>
      </c>
      <c r="O347" s="130">
        <v>3</v>
      </c>
      <c r="P347" s="130" t="s">
        <v>243</v>
      </c>
      <c r="Q347" s="130">
        <v>24200172</v>
      </c>
      <c r="R347" s="130" t="s">
        <v>84</v>
      </c>
      <c r="S347" s="130" t="s">
        <v>380</v>
      </c>
      <c r="T347" s="123" t="s">
        <v>381</v>
      </c>
      <c r="U347" s="100" t="s">
        <v>212</v>
      </c>
      <c r="V347" s="100" t="s">
        <v>783</v>
      </c>
      <c r="W347" s="282">
        <v>14</v>
      </c>
      <c r="X347" s="126"/>
      <c r="Y347" s="126">
        <f t="shared" si="206"/>
        <v>14</v>
      </c>
      <c r="Z347" s="126">
        <v>14</v>
      </c>
      <c r="AA347" s="150">
        <v>2595</v>
      </c>
      <c r="AB347" s="127"/>
      <c r="AC347" s="151" t="str">
        <f t="shared" si="199"/>
        <v/>
      </c>
      <c r="AD347" s="152"/>
      <c r="AE347" s="162"/>
      <c r="AF347" s="101">
        <f t="shared" si="208"/>
        <v>0</v>
      </c>
      <c r="AG347" s="101">
        <f t="shared" si="212"/>
        <v>0</v>
      </c>
      <c r="AH347" s="101">
        <f t="shared" si="209"/>
        <v>0</v>
      </c>
      <c r="AI347" s="101">
        <f t="shared" si="214"/>
        <v>36330</v>
      </c>
      <c r="AJ347" s="101">
        <f t="shared" si="213"/>
        <v>0</v>
      </c>
      <c r="AK347" s="101">
        <f t="shared" si="196"/>
        <v>36330</v>
      </c>
      <c r="AL347" s="102" t="s">
        <v>9</v>
      </c>
      <c r="AM347" s="143"/>
      <c r="AN347" s="101">
        <f t="shared" si="205"/>
        <v>36330</v>
      </c>
      <c r="AO347" s="134"/>
      <c r="AP347" s="113"/>
      <c r="AQ347" s="113"/>
      <c r="AR347" s="113"/>
      <c r="AS347" s="113"/>
      <c r="AT347" s="113"/>
      <c r="AU347" s="113"/>
      <c r="AV347" s="113"/>
    </row>
    <row r="348" spans="1:48" ht="12.75" x14ac:dyDescent="0.2">
      <c r="A348" s="102" t="s">
        <v>776</v>
      </c>
      <c r="B348" s="158">
        <v>45992</v>
      </c>
      <c r="C348" s="100" t="s">
        <v>764</v>
      </c>
      <c r="D348" s="552">
        <v>45999</v>
      </c>
      <c r="E348" s="552" t="e">
        <f>IF(OR(#REF!="",J348=""),"",#REF!+7*J348)</f>
        <v>#REF!</v>
      </c>
      <c r="F348" s="149" t="e">
        <f t="shared" ca="1" si="195"/>
        <v>#REF!</v>
      </c>
      <c r="G348" s="120" t="s">
        <v>80</v>
      </c>
      <c r="H348" s="113" t="e">
        <f t="shared" si="210"/>
        <v>#REF!</v>
      </c>
      <c r="I348" s="113" t="e">
        <f t="shared" si="211"/>
        <v>#REF!</v>
      </c>
      <c r="J348" s="122">
        <v>1</v>
      </c>
      <c r="K348" s="122" t="s">
        <v>21</v>
      </c>
      <c r="L348" s="394" t="s">
        <v>81</v>
      </c>
      <c r="M348" s="85" t="s">
        <v>777</v>
      </c>
      <c r="N348" s="399">
        <v>0</v>
      </c>
      <c r="O348" s="130">
        <v>3</v>
      </c>
      <c r="P348" s="122"/>
      <c r="Q348" s="122"/>
      <c r="R348" s="122" t="s">
        <v>307</v>
      </c>
      <c r="S348" s="130" t="s">
        <v>766</v>
      </c>
      <c r="T348" s="123" t="s">
        <v>778</v>
      </c>
      <c r="U348" s="100" t="s">
        <v>158</v>
      </c>
      <c r="V348" s="155" t="s">
        <v>768</v>
      </c>
      <c r="W348" s="147">
        <v>4</v>
      </c>
      <c r="X348" s="113"/>
      <c r="Y348" s="126">
        <f t="shared" si="206"/>
        <v>4</v>
      </c>
      <c r="Z348" s="122">
        <v>4</v>
      </c>
      <c r="AA348" s="185"/>
      <c r="AB348" s="131">
        <v>104</v>
      </c>
      <c r="AC348" s="151" t="str">
        <f t="shared" si="199"/>
        <v/>
      </c>
      <c r="AD348" s="120"/>
      <c r="AE348" s="142"/>
      <c r="AF348" s="101">
        <f t="shared" si="208"/>
        <v>0</v>
      </c>
      <c r="AG348" s="101">
        <f t="shared" si="212"/>
        <v>0</v>
      </c>
      <c r="AH348" s="101">
        <f t="shared" si="209"/>
        <v>0</v>
      </c>
      <c r="AI348" s="101">
        <f t="shared" si="214"/>
        <v>0</v>
      </c>
      <c r="AJ348" s="185">
        <f t="shared" si="213"/>
        <v>35776</v>
      </c>
      <c r="AK348" s="185">
        <f t="shared" si="196"/>
        <v>35776</v>
      </c>
      <c r="AL348" s="174" t="s">
        <v>1</v>
      </c>
      <c r="AM348" s="233" t="s">
        <v>784</v>
      </c>
      <c r="AN348" s="185">
        <f t="shared" si="205"/>
        <v>35776</v>
      </c>
      <c r="AO348" s="134" t="s">
        <v>103</v>
      </c>
      <c r="AP348" s="113" t="s">
        <v>104</v>
      </c>
      <c r="AQ348" s="113" t="s">
        <v>122</v>
      </c>
      <c r="AR348" s="113" t="s">
        <v>122</v>
      </c>
      <c r="AS348" s="113" t="s">
        <v>122</v>
      </c>
      <c r="AT348" s="113" t="s">
        <v>122</v>
      </c>
      <c r="AU348" s="113" t="s">
        <v>122</v>
      </c>
      <c r="AV348" s="113" t="s">
        <v>122</v>
      </c>
    </row>
    <row r="349" spans="1:48" ht="12.75" x14ac:dyDescent="0.2">
      <c r="A349" s="102">
        <v>5400065846</v>
      </c>
      <c r="B349" s="133">
        <v>45902</v>
      </c>
      <c r="C349" s="100" t="s">
        <v>79</v>
      </c>
      <c r="D349" s="552">
        <v>46021</v>
      </c>
      <c r="E349" s="552" t="e">
        <f>IF(OR(#REF!="",J349=""),"",#REF!+7*J349)</f>
        <v>#REF!</v>
      </c>
      <c r="F349" s="149" t="e">
        <f t="shared" ca="1" si="195"/>
        <v>#REF!</v>
      </c>
      <c r="G349" s="120" t="s">
        <v>94</v>
      </c>
      <c r="H349" s="113" t="e">
        <f t="shared" si="210"/>
        <v>#REF!</v>
      </c>
      <c r="I349" s="113" t="e">
        <f t="shared" si="211"/>
        <v>#REF!</v>
      </c>
      <c r="J349" s="122">
        <v>14.2</v>
      </c>
      <c r="K349" s="122" t="s">
        <v>21</v>
      </c>
      <c r="L349" s="232" t="s">
        <v>81</v>
      </c>
      <c r="M349" s="13" t="s">
        <v>785</v>
      </c>
      <c r="N349" s="399">
        <v>0</v>
      </c>
      <c r="O349" s="130">
        <v>3</v>
      </c>
      <c r="P349" s="122" t="s">
        <v>243</v>
      </c>
      <c r="Q349" s="122">
        <v>25200754</v>
      </c>
      <c r="R349" s="122" t="s">
        <v>84</v>
      </c>
      <c r="S349" s="130" t="s">
        <v>412</v>
      </c>
      <c r="T349" s="113" t="s">
        <v>413</v>
      </c>
      <c r="U349" s="102" t="s">
        <v>99</v>
      </c>
      <c r="V349" s="174" t="s">
        <v>786</v>
      </c>
      <c r="W349" s="147">
        <v>2</v>
      </c>
      <c r="X349" s="122"/>
      <c r="Y349" s="126">
        <f t="shared" si="206"/>
        <v>2</v>
      </c>
      <c r="Z349" s="122">
        <v>2</v>
      </c>
      <c r="AA349" s="101">
        <v>1200</v>
      </c>
      <c r="AB349" s="131"/>
      <c r="AC349" s="151" t="str">
        <f t="shared" si="199"/>
        <v/>
      </c>
      <c r="AD349" s="119"/>
      <c r="AE349" s="132"/>
      <c r="AF349" s="101">
        <f t="shared" si="208"/>
        <v>0</v>
      </c>
      <c r="AG349" s="101">
        <f t="shared" si="212"/>
        <v>0</v>
      </c>
      <c r="AH349" s="101">
        <f t="shared" si="209"/>
        <v>0</v>
      </c>
      <c r="AI349" s="101">
        <f t="shared" si="214"/>
        <v>2400</v>
      </c>
      <c r="AJ349" s="101">
        <f t="shared" si="213"/>
        <v>0</v>
      </c>
      <c r="AK349" s="101">
        <f t="shared" si="196"/>
        <v>2400</v>
      </c>
      <c r="AL349" s="102" t="s">
        <v>9</v>
      </c>
      <c r="AM349" s="144"/>
      <c r="AN349" s="101">
        <f t="shared" si="205"/>
        <v>2400</v>
      </c>
      <c r="AO349" s="134"/>
      <c r="AP349" s="113"/>
      <c r="AQ349" s="113"/>
      <c r="AR349" s="113"/>
      <c r="AS349" s="113"/>
      <c r="AT349" s="113"/>
      <c r="AU349" s="113"/>
      <c r="AV349" s="113"/>
    </row>
    <row r="350" spans="1:48" ht="12.75" x14ac:dyDescent="0.2">
      <c r="A350" s="102">
        <v>4600730237</v>
      </c>
      <c r="B350" s="133">
        <v>45971</v>
      </c>
      <c r="C350" s="100" t="s">
        <v>79</v>
      </c>
      <c r="D350" s="552">
        <v>45978</v>
      </c>
      <c r="E350" s="552" t="e">
        <f>IF(OR(#REF!="",J350=""),"",#REF!+7*J350)</f>
        <v>#REF!</v>
      </c>
      <c r="F350" s="149" t="e">
        <f t="shared" ca="1" si="195"/>
        <v>#REF!</v>
      </c>
      <c r="G350" s="120" t="s">
        <v>80</v>
      </c>
      <c r="H350" s="113" t="e">
        <f t="shared" si="210"/>
        <v>#REF!</v>
      </c>
      <c r="I350" s="113" t="e">
        <f t="shared" si="211"/>
        <v>#REF!</v>
      </c>
      <c r="J350" s="122">
        <v>1</v>
      </c>
      <c r="K350" s="122" t="s">
        <v>21</v>
      </c>
      <c r="L350" s="232" t="s">
        <v>81</v>
      </c>
      <c r="M350" s="13" t="s">
        <v>787</v>
      </c>
      <c r="N350" s="399">
        <v>0</v>
      </c>
      <c r="O350" s="130">
        <v>3</v>
      </c>
      <c r="P350" s="122"/>
      <c r="Q350" s="122"/>
      <c r="R350" s="122" t="s">
        <v>84</v>
      </c>
      <c r="S350" s="122" t="s">
        <v>733</v>
      </c>
      <c r="T350" s="115" t="s">
        <v>734</v>
      </c>
      <c r="U350" s="102" t="s">
        <v>87</v>
      </c>
      <c r="V350" s="160" t="s">
        <v>788</v>
      </c>
      <c r="W350" s="147">
        <v>44</v>
      </c>
      <c r="X350" s="113"/>
      <c r="Y350" s="126">
        <f t="shared" si="206"/>
        <v>44</v>
      </c>
      <c r="Z350" s="122">
        <v>44</v>
      </c>
      <c r="AA350" s="101">
        <v>868.84</v>
      </c>
      <c r="AB350" s="131"/>
      <c r="AC350" s="151" t="str">
        <f t="shared" si="199"/>
        <v/>
      </c>
      <c r="AD350" s="120"/>
      <c r="AE350" s="226"/>
      <c r="AF350" s="101">
        <f t="shared" si="208"/>
        <v>0</v>
      </c>
      <c r="AG350" s="101">
        <f t="shared" si="212"/>
        <v>0</v>
      </c>
      <c r="AH350" s="101">
        <f t="shared" si="209"/>
        <v>0</v>
      </c>
      <c r="AI350" s="101">
        <f t="shared" si="214"/>
        <v>38228.959999999999</v>
      </c>
      <c r="AJ350" s="101">
        <f t="shared" si="213"/>
        <v>0</v>
      </c>
      <c r="AK350" s="101">
        <f t="shared" si="196"/>
        <v>38228.959999999999</v>
      </c>
      <c r="AL350" s="102" t="s">
        <v>9</v>
      </c>
      <c r="AM350" s="144"/>
      <c r="AN350" s="101">
        <f t="shared" si="205"/>
        <v>38228.959999999999</v>
      </c>
      <c r="AO350" s="134"/>
      <c r="AP350" s="113"/>
      <c r="AQ350" s="113"/>
      <c r="AR350" s="113"/>
      <c r="AS350" s="113"/>
      <c r="AT350" s="113"/>
      <c r="AU350" s="113"/>
      <c r="AV350" s="113"/>
    </row>
    <row r="351" spans="1:48" ht="15" x14ac:dyDescent="0.25">
      <c r="A351" s="102">
        <v>4000580246</v>
      </c>
      <c r="B351" s="158">
        <v>46017</v>
      </c>
      <c r="C351" s="102" t="s">
        <v>79</v>
      </c>
      <c r="D351" s="552">
        <v>46073</v>
      </c>
      <c r="E351" s="552" t="e">
        <f>IF(OR(#REF!="",J351=""),"",#REF!+7*J351)</f>
        <v>#REF!</v>
      </c>
      <c r="F351" s="149" t="str">
        <f t="shared" ca="1" si="195"/>
        <v>DELIVERED</v>
      </c>
      <c r="G351" s="120" t="s">
        <v>94</v>
      </c>
      <c r="H351" s="113" t="e">
        <f t="shared" si="210"/>
        <v>#REF!</v>
      </c>
      <c r="I351" s="113" t="e">
        <f t="shared" si="211"/>
        <v>#REF!</v>
      </c>
      <c r="J351" s="122">
        <v>14</v>
      </c>
      <c r="K351" s="122" t="s">
        <v>18</v>
      </c>
      <c r="L351" s="232" t="s">
        <v>81</v>
      </c>
      <c r="M351" s="13" t="s">
        <v>789</v>
      </c>
      <c r="N351" s="400">
        <v>0</v>
      </c>
      <c r="O351" s="130">
        <v>3</v>
      </c>
      <c r="P351" s="18" t="s">
        <v>790</v>
      </c>
      <c r="Q351" s="122">
        <v>25100756</v>
      </c>
      <c r="R351" s="122" t="s">
        <v>84</v>
      </c>
      <c r="S351" s="122" t="s">
        <v>97</v>
      </c>
      <c r="T351" s="113" t="s">
        <v>179</v>
      </c>
      <c r="U351" s="102" t="s">
        <v>99</v>
      </c>
      <c r="V351" s="102" t="s">
        <v>791</v>
      </c>
      <c r="W351" s="147">
        <v>2</v>
      </c>
      <c r="X351" s="122">
        <v>2</v>
      </c>
      <c r="Y351" s="126">
        <f t="shared" si="206"/>
        <v>0</v>
      </c>
      <c r="Z351" s="122">
        <v>0</v>
      </c>
      <c r="AA351" s="101">
        <v>18771</v>
      </c>
      <c r="AB351" s="131"/>
      <c r="AC351" s="151" t="str">
        <f t="shared" si="199"/>
        <v>April-26</v>
      </c>
      <c r="AD351" s="225">
        <v>46118</v>
      </c>
      <c r="AE351" s="296" t="s">
        <v>792</v>
      </c>
      <c r="AF351" s="114">
        <f t="shared" si="208"/>
        <v>37542</v>
      </c>
      <c r="AG351" s="101">
        <f t="shared" si="212"/>
        <v>0</v>
      </c>
      <c r="AH351" s="101">
        <f t="shared" si="209"/>
        <v>37542</v>
      </c>
      <c r="AI351" s="101">
        <f t="shared" si="214"/>
        <v>0</v>
      </c>
      <c r="AJ351" s="101">
        <f t="shared" si="213"/>
        <v>0</v>
      </c>
      <c r="AK351" s="101">
        <f t="shared" si="196"/>
        <v>0</v>
      </c>
      <c r="AL351" s="102" t="s">
        <v>0</v>
      </c>
      <c r="AM351" s="143" t="s">
        <v>102</v>
      </c>
      <c r="AN351" s="101">
        <f t="shared" si="205"/>
        <v>37542</v>
      </c>
      <c r="AO351" s="134" t="s">
        <v>103</v>
      </c>
      <c r="AP351" s="113" t="s">
        <v>104</v>
      </c>
      <c r="AQ351" s="113" t="s">
        <v>122</v>
      </c>
      <c r="AR351" s="113" t="s">
        <v>122</v>
      </c>
      <c r="AS351" s="113" t="s">
        <v>122</v>
      </c>
      <c r="AT351" s="113" t="s">
        <v>122</v>
      </c>
      <c r="AU351" s="113" t="s">
        <v>122</v>
      </c>
      <c r="AV351" s="113" t="s">
        <v>122</v>
      </c>
    </row>
    <row r="352" spans="1:48" ht="15" x14ac:dyDescent="0.25">
      <c r="A352" s="102">
        <v>4300034702</v>
      </c>
      <c r="B352" s="133">
        <v>45798</v>
      </c>
      <c r="C352" s="100" t="s">
        <v>79</v>
      </c>
      <c r="D352" s="552">
        <v>45841</v>
      </c>
      <c r="E352" s="552" t="e">
        <f>IF(OR(#REF!="",J352=""),"",#REF!+7*J352)</f>
        <v>#REF!</v>
      </c>
      <c r="F352" s="149" t="e">
        <f t="shared" ca="1" si="195"/>
        <v>#REF!</v>
      </c>
      <c r="G352" s="120" t="s">
        <v>94</v>
      </c>
      <c r="H352" s="113" t="e">
        <f t="shared" si="210"/>
        <v>#REF!</v>
      </c>
      <c r="I352" s="113" t="e">
        <f t="shared" si="211"/>
        <v>#REF!</v>
      </c>
      <c r="J352" s="126">
        <v>6</v>
      </c>
      <c r="K352" s="126" t="s">
        <v>21</v>
      </c>
      <c r="L352" s="394" t="s">
        <v>81</v>
      </c>
      <c r="M352" s="77" t="s">
        <v>793</v>
      </c>
      <c r="N352" s="399">
        <v>0</v>
      </c>
      <c r="O352" s="130">
        <v>3</v>
      </c>
      <c r="P352" s="130" t="s">
        <v>243</v>
      </c>
      <c r="Q352" s="130">
        <v>25200161</v>
      </c>
      <c r="R352" s="130" t="s">
        <v>84</v>
      </c>
      <c r="S352" s="130" t="s">
        <v>97</v>
      </c>
      <c r="T352" s="123" t="s">
        <v>119</v>
      </c>
      <c r="U352" s="100" t="s">
        <v>99</v>
      </c>
      <c r="V352" s="123" t="s">
        <v>794</v>
      </c>
      <c r="W352" s="283">
        <v>16</v>
      </c>
      <c r="X352" s="126"/>
      <c r="Y352" s="126">
        <f t="shared" si="206"/>
        <v>16</v>
      </c>
      <c r="Z352" s="126">
        <v>16</v>
      </c>
      <c r="AA352" s="150">
        <v>850</v>
      </c>
      <c r="AB352" s="153"/>
      <c r="AC352" s="151" t="str">
        <f t="shared" si="199"/>
        <v/>
      </c>
      <c r="AD352" s="152"/>
      <c r="AE352" s="228"/>
      <c r="AF352" s="101">
        <f t="shared" si="208"/>
        <v>0</v>
      </c>
      <c r="AG352" s="101">
        <f t="shared" si="212"/>
        <v>0</v>
      </c>
      <c r="AH352" s="101">
        <f t="shared" si="209"/>
        <v>0</v>
      </c>
      <c r="AI352" s="101">
        <f t="shared" si="214"/>
        <v>13600</v>
      </c>
      <c r="AJ352" s="101">
        <f t="shared" si="213"/>
        <v>0</v>
      </c>
      <c r="AK352" s="101">
        <f t="shared" si="196"/>
        <v>13600</v>
      </c>
      <c r="AL352" s="102" t="s">
        <v>9</v>
      </c>
      <c r="AM352" s="143"/>
      <c r="AN352" s="101">
        <f t="shared" si="205"/>
        <v>13600</v>
      </c>
      <c r="AO352" s="134"/>
      <c r="AP352" s="113"/>
      <c r="AQ352" s="113"/>
      <c r="AR352" s="113"/>
      <c r="AS352" s="113"/>
      <c r="AT352" s="113"/>
      <c r="AU352" s="113"/>
      <c r="AV352" s="113"/>
    </row>
    <row r="353" spans="1:48" ht="12.75" x14ac:dyDescent="0.2">
      <c r="A353" s="102">
        <v>5400065846</v>
      </c>
      <c r="B353" s="133">
        <v>45902</v>
      </c>
      <c r="C353" s="100" t="s">
        <v>79</v>
      </c>
      <c r="D353" s="552">
        <v>46021</v>
      </c>
      <c r="E353" s="552" t="e">
        <f>IF(OR(#REF!="",J353=""),"",#REF!+7*J353)</f>
        <v>#REF!</v>
      </c>
      <c r="F353" s="149" t="e">
        <f t="shared" ca="1" si="195"/>
        <v>#REF!</v>
      </c>
      <c r="G353" s="120" t="s">
        <v>94</v>
      </c>
      <c r="H353" s="113" t="e">
        <f t="shared" si="210"/>
        <v>#REF!</v>
      </c>
      <c r="I353" s="113" t="e">
        <f t="shared" si="211"/>
        <v>#REF!</v>
      </c>
      <c r="J353" s="122">
        <v>14.2</v>
      </c>
      <c r="K353" s="122" t="s">
        <v>21</v>
      </c>
      <c r="L353" s="232" t="s">
        <v>81</v>
      </c>
      <c r="M353" s="85" t="s">
        <v>795</v>
      </c>
      <c r="N353" s="399">
        <v>0</v>
      </c>
      <c r="O353" s="130">
        <v>3</v>
      </c>
      <c r="P353" s="122" t="s">
        <v>243</v>
      </c>
      <c r="Q353" s="122"/>
      <c r="R353" s="122" t="s">
        <v>84</v>
      </c>
      <c r="S353" s="130" t="s">
        <v>412</v>
      </c>
      <c r="T353" s="113" t="s">
        <v>413</v>
      </c>
      <c r="U353" s="102" t="s">
        <v>99</v>
      </c>
      <c r="V353" s="174" t="s">
        <v>796</v>
      </c>
      <c r="W353" s="147">
        <v>50</v>
      </c>
      <c r="X353" s="113"/>
      <c r="Y353" s="126">
        <f t="shared" si="206"/>
        <v>50</v>
      </c>
      <c r="Z353" s="122">
        <v>50</v>
      </c>
      <c r="AA353" s="101">
        <v>750</v>
      </c>
      <c r="AB353" s="131"/>
      <c r="AC353" s="151" t="str">
        <f t="shared" si="199"/>
        <v/>
      </c>
      <c r="AD353" s="119"/>
      <c r="AE353" s="132"/>
      <c r="AF353" s="101">
        <f t="shared" si="208"/>
        <v>0</v>
      </c>
      <c r="AG353" s="101">
        <f t="shared" si="212"/>
        <v>0</v>
      </c>
      <c r="AH353" s="101">
        <f t="shared" si="209"/>
        <v>0</v>
      </c>
      <c r="AI353" s="101">
        <f t="shared" si="214"/>
        <v>37500</v>
      </c>
      <c r="AJ353" s="101">
        <f t="shared" si="213"/>
        <v>0</v>
      </c>
      <c r="AK353" s="101">
        <f t="shared" si="196"/>
        <v>37500</v>
      </c>
      <c r="AL353" s="102" t="s">
        <v>9</v>
      </c>
      <c r="AM353" s="144"/>
      <c r="AN353" s="101">
        <f t="shared" si="205"/>
        <v>37500</v>
      </c>
      <c r="AO353" s="134"/>
      <c r="AP353" s="113"/>
      <c r="AQ353" s="113"/>
      <c r="AR353" s="113"/>
      <c r="AS353" s="113"/>
      <c r="AT353" s="113"/>
      <c r="AU353" s="113"/>
      <c r="AV353" s="113"/>
    </row>
    <row r="354" spans="1:48" ht="12.75" x14ac:dyDescent="0.2">
      <c r="A354" s="102" t="s">
        <v>776</v>
      </c>
      <c r="B354" s="158">
        <v>45992</v>
      </c>
      <c r="C354" s="100" t="s">
        <v>764</v>
      </c>
      <c r="D354" s="552">
        <v>46006</v>
      </c>
      <c r="E354" s="552" t="e">
        <f>IF(OR(#REF!="",J354=""),"",#REF!+7*J354)</f>
        <v>#REF!</v>
      </c>
      <c r="F354" s="149" t="e">
        <f t="shared" ca="1" si="195"/>
        <v>#REF!</v>
      </c>
      <c r="G354" s="120" t="s">
        <v>80</v>
      </c>
      <c r="H354" s="113" t="e">
        <f t="shared" si="210"/>
        <v>#REF!</v>
      </c>
      <c r="I354" s="113" t="e">
        <f t="shared" si="211"/>
        <v>#REF!</v>
      </c>
      <c r="J354" s="122">
        <v>2</v>
      </c>
      <c r="K354" s="122" t="s">
        <v>22</v>
      </c>
      <c r="L354" s="394" t="s">
        <v>81</v>
      </c>
      <c r="M354" s="13" t="s">
        <v>777</v>
      </c>
      <c r="N354" s="399">
        <v>0</v>
      </c>
      <c r="O354" s="130">
        <v>3</v>
      </c>
      <c r="P354" s="122"/>
      <c r="Q354" s="122"/>
      <c r="R354" s="122" t="s">
        <v>307</v>
      </c>
      <c r="S354" s="130" t="s">
        <v>766</v>
      </c>
      <c r="T354" s="123" t="s">
        <v>778</v>
      </c>
      <c r="U354" s="100" t="s">
        <v>158</v>
      </c>
      <c r="V354" s="155" t="s">
        <v>797</v>
      </c>
      <c r="W354" s="147">
        <v>1</v>
      </c>
      <c r="X354" s="113"/>
      <c r="Y354" s="126">
        <f t="shared" si="206"/>
        <v>1</v>
      </c>
      <c r="Z354" s="122">
        <v>1</v>
      </c>
      <c r="AA354" s="101"/>
      <c r="AB354" s="131">
        <v>400</v>
      </c>
      <c r="AC354" s="151" t="str">
        <f t="shared" si="199"/>
        <v/>
      </c>
      <c r="AD354" s="120"/>
      <c r="AE354" s="142"/>
      <c r="AF354" s="101">
        <f t="shared" si="208"/>
        <v>0</v>
      </c>
      <c r="AG354" s="101">
        <f t="shared" si="212"/>
        <v>0</v>
      </c>
      <c r="AH354" s="101">
        <f t="shared" si="209"/>
        <v>0</v>
      </c>
      <c r="AI354" s="101">
        <f t="shared" si="214"/>
        <v>0</v>
      </c>
      <c r="AJ354" s="101">
        <f t="shared" si="213"/>
        <v>34400</v>
      </c>
      <c r="AK354" s="101">
        <f t="shared" si="196"/>
        <v>34400</v>
      </c>
      <c r="AL354" s="102" t="s">
        <v>9</v>
      </c>
      <c r="AM354" s="157" t="s">
        <v>780</v>
      </c>
      <c r="AN354" s="101">
        <f t="shared" si="205"/>
        <v>34400</v>
      </c>
      <c r="AO354" s="134"/>
      <c r="AP354" s="113"/>
      <c r="AQ354" s="113"/>
      <c r="AR354" s="113"/>
      <c r="AS354" s="113"/>
      <c r="AT354" s="113"/>
      <c r="AU354" s="113"/>
      <c r="AV354" s="113"/>
    </row>
    <row r="355" spans="1:48" ht="12.75" x14ac:dyDescent="0.2">
      <c r="A355" s="102">
        <v>4300034444</v>
      </c>
      <c r="B355" s="133">
        <v>45804</v>
      </c>
      <c r="C355" s="100" t="s">
        <v>79</v>
      </c>
      <c r="D355" s="552">
        <v>45974</v>
      </c>
      <c r="E355" s="552" t="e">
        <f>IF(OR(#REF!="",J355=""),"",#REF!+7*J355)</f>
        <v>#REF!</v>
      </c>
      <c r="F355" s="149" t="e">
        <f t="shared" ca="1" si="195"/>
        <v>#REF!</v>
      </c>
      <c r="G355" s="120" t="s">
        <v>94</v>
      </c>
      <c r="H355" s="113" t="e">
        <f t="shared" si="210"/>
        <v>#REF!</v>
      </c>
      <c r="I355" s="113" t="e">
        <f t="shared" si="211"/>
        <v>#REF!</v>
      </c>
      <c r="J355" s="126">
        <v>24.3</v>
      </c>
      <c r="K355" s="126" t="s">
        <v>19</v>
      </c>
      <c r="L355" s="394" t="s">
        <v>81</v>
      </c>
      <c r="M355" s="13" t="s">
        <v>798</v>
      </c>
      <c r="N355" s="399">
        <v>0</v>
      </c>
      <c r="O355" s="130">
        <v>3</v>
      </c>
      <c r="P355" s="130" t="s">
        <v>799</v>
      </c>
      <c r="Q355" s="130">
        <v>25100211</v>
      </c>
      <c r="R355" s="130" t="s">
        <v>84</v>
      </c>
      <c r="S355" s="130" t="s">
        <v>97</v>
      </c>
      <c r="T355" s="123" t="s">
        <v>565</v>
      </c>
      <c r="U355" s="100" t="s">
        <v>99</v>
      </c>
      <c r="V355" s="123" t="s">
        <v>800</v>
      </c>
      <c r="W355" s="283">
        <v>2</v>
      </c>
      <c r="X355" s="126"/>
      <c r="Y355" s="126">
        <v>2</v>
      </c>
      <c r="Z355" s="126">
        <v>2</v>
      </c>
      <c r="AA355" s="150">
        <v>17289.36</v>
      </c>
      <c r="AB355" s="153"/>
      <c r="AC355" s="151" t="str">
        <f t="shared" si="199"/>
        <v/>
      </c>
      <c r="AD355" s="152"/>
      <c r="AE355" s="162"/>
      <c r="AF355" s="101">
        <f t="shared" si="208"/>
        <v>0</v>
      </c>
      <c r="AG355" s="101">
        <f t="shared" si="212"/>
        <v>0</v>
      </c>
      <c r="AH355" s="101">
        <f t="shared" si="209"/>
        <v>0</v>
      </c>
      <c r="AI355" s="101">
        <f t="shared" si="214"/>
        <v>34578.720000000001</v>
      </c>
      <c r="AJ355" s="101">
        <f t="shared" si="213"/>
        <v>0</v>
      </c>
      <c r="AK355" s="101">
        <f t="shared" si="196"/>
        <v>34578.720000000001</v>
      </c>
      <c r="AL355" s="102" t="s">
        <v>9</v>
      </c>
      <c r="AM355" s="108"/>
      <c r="AN355" s="101">
        <f t="shared" si="205"/>
        <v>34578.720000000001</v>
      </c>
      <c r="AO355" s="134"/>
      <c r="AP355" s="113"/>
      <c r="AQ355" s="113"/>
      <c r="AR355" s="113"/>
      <c r="AS355" s="113"/>
      <c r="AT355" s="113"/>
      <c r="AU355" s="113"/>
      <c r="AV355" s="113"/>
    </row>
    <row r="356" spans="1:48" ht="12.75" x14ac:dyDescent="0.2">
      <c r="A356" s="102">
        <v>4300034444</v>
      </c>
      <c r="B356" s="133">
        <v>45804</v>
      </c>
      <c r="C356" s="100" t="s">
        <v>79</v>
      </c>
      <c r="D356" s="552">
        <v>45974</v>
      </c>
      <c r="E356" s="552" t="e">
        <f>IF(OR(#REF!="",J356=""),"",#REF!+7*J356)</f>
        <v>#REF!</v>
      </c>
      <c r="F356" s="149" t="e">
        <f t="shared" ca="1" si="195"/>
        <v>#REF!</v>
      </c>
      <c r="G356" s="120" t="s">
        <v>94</v>
      </c>
      <c r="H356" s="113" t="e">
        <f t="shared" si="210"/>
        <v>#REF!</v>
      </c>
      <c r="I356" s="113" t="e">
        <f t="shared" si="211"/>
        <v>#REF!</v>
      </c>
      <c r="J356" s="126">
        <v>24.3</v>
      </c>
      <c r="K356" s="126" t="s">
        <v>19</v>
      </c>
      <c r="L356" s="394" t="s">
        <v>81</v>
      </c>
      <c r="M356" s="85" t="s">
        <v>801</v>
      </c>
      <c r="N356" s="399">
        <v>0</v>
      </c>
      <c r="O356" s="130">
        <v>3</v>
      </c>
      <c r="P356" s="130" t="s">
        <v>802</v>
      </c>
      <c r="Q356" s="130">
        <v>25100211</v>
      </c>
      <c r="R356" s="130" t="s">
        <v>84</v>
      </c>
      <c r="S356" s="130" t="s">
        <v>97</v>
      </c>
      <c r="T356" s="123" t="s">
        <v>565</v>
      </c>
      <c r="U356" s="100" t="s">
        <v>99</v>
      </c>
      <c r="V356" s="123" t="s">
        <v>803</v>
      </c>
      <c r="W356" s="283">
        <v>2</v>
      </c>
      <c r="X356" s="126"/>
      <c r="Y356" s="126">
        <f t="shared" ref="Y356:Y369" si="215">W356-X356</f>
        <v>2</v>
      </c>
      <c r="Z356" s="126">
        <v>2</v>
      </c>
      <c r="AA356" s="150">
        <v>17230.36</v>
      </c>
      <c r="AB356" s="153"/>
      <c r="AC356" s="151" t="str">
        <f t="shared" si="199"/>
        <v/>
      </c>
      <c r="AD356" s="152"/>
      <c r="AE356" s="162"/>
      <c r="AF356" s="101">
        <f t="shared" si="208"/>
        <v>0</v>
      </c>
      <c r="AG356" s="101">
        <f t="shared" si="212"/>
        <v>0</v>
      </c>
      <c r="AH356" s="101">
        <f t="shared" si="209"/>
        <v>0</v>
      </c>
      <c r="AI356" s="101">
        <f t="shared" si="214"/>
        <v>34460.720000000001</v>
      </c>
      <c r="AJ356" s="101">
        <f t="shared" si="213"/>
        <v>0</v>
      </c>
      <c r="AK356" s="101">
        <f t="shared" si="196"/>
        <v>34460.720000000001</v>
      </c>
      <c r="AL356" s="102" t="s">
        <v>9</v>
      </c>
      <c r="AM356" s="108"/>
      <c r="AN356" s="101">
        <f t="shared" si="205"/>
        <v>34460.720000000001</v>
      </c>
      <c r="AO356" s="134"/>
      <c r="AP356" s="113"/>
      <c r="AQ356" s="113"/>
      <c r="AR356" s="113"/>
      <c r="AS356" s="113"/>
      <c r="AT356" s="113"/>
      <c r="AU356" s="113"/>
      <c r="AV356" s="113"/>
    </row>
    <row r="357" spans="1:48" ht="12.75" x14ac:dyDescent="0.2">
      <c r="A357" s="102">
        <v>5400065846</v>
      </c>
      <c r="B357" s="133">
        <v>45902</v>
      </c>
      <c r="C357" s="100" t="s">
        <v>79</v>
      </c>
      <c r="D357" s="552">
        <v>46021</v>
      </c>
      <c r="E357" s="552" t="e">
        <f>IF(OR(#REF!="",J357=""),"",#REF!+7*J357)</f>
        <v>#REF!</v>
      </c>
      <c r="F357" s="149" t="e">
        <f t="shared" ca="1" si="195"/>
        <v>#REF!</v>
      </c>
      <c r="G357" s="120" t="s">
        <v>94</v>
      </c>
      <c r="H357" s="113" t="e">
        <f t="shared" si="210"/>
        <v>#REF!</v>
      </c>
      <c r="I357" s="113" t="e">
        <f t="shared" si="211"/>
        <v>#REF!</v>
      </c>
      <c r="J357" s="122">
        <v>14.2</v>
      </c>
      <c r="K357" s="122" t="s">
        <v>21</v>
      </c>
      <c r="L357" s="232" t="s">
        <v>81</v>
      </c>
      <c r="M357" s="85" t="s">
        <v>804</v>
      </c>
      <c r="N357" s="399">
        <v>0</v>
      </c>
      <c r="O357" s="130">
        <v>3</v>
      </c>
      <c r="P357" s="122" t="s">
        <v>243</v>
      </c>
      <c r="Q357" s="122"/>
      <c r="R357" s="122" t="s">
        <v>84</v>
      </c>
      <c r="S357" s="130" t="s">
        <v>412</v>
      </c>
      <c r="T357" s="113" t="s">
        <v>413</v>
      </c>
      <c r="U357" s="102" t="s">
        <v>99</v>
      </c>
      <c r="V357" s="174" t="s">
        <v>805</v>
      </c>
      <c r="W357" s="147">
        <v>20</v>
      </c>
      <c r="X357" s="113"/>
      <c r="Y357" s="126">
        <f t="shared" si="215"/>
        <v>20</v>
      </c>
      <c r="Z357" s="122">
        <v>20</v>
      </c>
      <c r="AA357" s="101">
        <v>1736</v>
      </c>
      <c r="AB357" s="131"/>
      <c r="AC357" s="151" t="str">
        <f t="shared" si="199"/>
        <v/>
      </c>
      <c r="AD357" s="119"/>
      <c r="AE357" s="132"/>
      <c r="AF357" s="101">
        <f t="shared" si="208"/>
        <v>0</v>
      </c>
      <c r="AG357" s="101">
        <f t="shared" si="212"/>
        <v>0</v>
      </c>
      <c r="AH357" s="101">
        <f t="shared" si="209"/>
        <v>0</v>
      </c>
      <c r="AI357" s="101">
        <f t="shared" si="214"/>
        <v>34720</v>
      </c>
      <c r="AJ357" s="101">
        <f t="shared" si="213"/>
        <v>0</v>
      </c>
      <c r="AK357" s="101">
        <f t="shared" si="196"/>
        <v>34720</v>
      </c>
      <c r="AL357" s="102" t="s">
        <v>9</v>
      </c>
      <c r="AM357" s="144"/>
      <c r="AN357" s="101">
        <f t="shared" si="205"/>
        <v>34720</v>
      </c>
      <c r="AO357" s="134"/>
      <c r="AP357" s="113"/>
      <c r="AQ357" s="113"/>
      <c r="AR357" s="113"/>
      <c r="AS357" s="113"/>
      <c r="AT357" s="113"/>
      <c r="AU357" s="113"/>
      <c r="AV357" s="113"/>
    </row>
    <row r="358" spans="1:48" ht="12.75" x14ac:dyDescent="0.2">
      <c r="A358" s="102">
        <v>5400065846</v>
      </c>
      <c r="B358" s="133">
        <v>45902</v>
      </c>
      <c r="C358" s="100" t="s">
        <v>79</v>
      </c>
      <c r="D358" s="552">
        <v>46021</v>
      </c>
      <c r="E358" s="552" t="e">
        <f>IF(OR(#REF!="",J358=""),"",#REF!+7*J358)</f>
        <v>#REF!</v>
      </c>
      <c r="F358" s="149" t="e">
        <f t="shared" ca="1" si="195"/>
        <v>#REF!</v>
      </c>
      <c r="G358" s="120" t="s">
        <v>94</v>
      </c>
      <c r="H358" s="113" t="e">
        <f t="shared" si="210"/>
        <v>#REF!</v>
      </c>
      <c r="I358" s="113" t="e">
        <f t="shared" si="211"/>
        <v>#REF!</v>
      </c>
      <c r="J358" s="122">
        <v>14.2</v>
      </c>
      <c r="K358" s="122" t="s">
        <v>21</v>
      </c>
      <c r="L358" s="232" t="s">
        <v>81</v>
      </c>
      <c r="M358" s="13" t="s">
        <v>806</v>
      </c>
      <c r="N358" s="399">
        <v>0</v>
      </c>
      <c r="O358" s="130">
        <v>3</v>
      </c>
      <c r="P358" s="122" t="s">
        <v>243</v>
      </c>
      <c r="Q358" s="122"/>
      <c r="R358" s="122" t="s">
        <v>84</v>
      </c>
      <c r="S358" s="130" t="s">
        <v>412</v>
      </c>
      <c r="T358" s="113" t="s">
        <v>413</v>
      </c>
      <c r="U358" s="102" t="s">
        <v>99</v>
      </c>
      <c r="V358" s="174" t="s">
        <v>807</v>
      </c>
      <c r="W358" s="147">
        <v>43</v>
      </c>
      <c r="X358" s="113"/>
      <c r="Y358" s="126">
        <f t="shared" si="215"/>
        <v>43</v>
      </c>
      <c r="Z358" s="122">
        <v>43</v>
      </c>
      <c r="AA358" s="101">
        <v>780</v>
      </c>
      <c r="AB358" s="131"/>
      <c r="AC358" s="151" t="str">
        <f t="shared" si="199"/>
        <v/>
      </c>
      <c r="AD358" s="119"/>
      <c r="AE358" s="132"/>
      <c r="AF358" s="101">
        <f t="shared" si="208"/>
        <v>0</v>
      </c>
      <c r="AG358" s="101">
        <f t="shared" si="212"/>
        <v>0</v>
      </c>
      <c r="AH358" s="101">
        <f t="shared" si="209"/>
        <v>0</v>
      </c>
      <c r="AI358" s="101">
        <f t="shared" si="214"/>
        <v>33540</v>
      </c>
      <c r="AJ358" s="101">
        <f t="shared" si="213"/>
        <v>0</v>
      </c>
      <c r="AK358" s="101">
        <f t="shared" si="196"/>
        <v>33540</v>
      </c>
      <c r="AL358" s="102" t="s">
        <v>9</v>
      </c>
      <c r="AM358" s="144"/>
      <c r="AN358" s="101">
        <f t="shared" si="205"/>
        <v>33540</v>
      </c>
      <c r="AO358" s="134"/>
      <c r="AP358" s="113"/>
      <c r="AQ358" s="113"/>
      <c r="AR358" s="113"/>
      <c r="AS358" s="113"/>
      <c r="AT358" s="113"/>
      <c r="AU358" s="113"/>
      <c r="AV358" s="113"/>
    </row>
    <row r="359" spans="1:48" ht="12.75" x14ac:dyDescent="0.2">
      <c r="A359" s="102">
        <v>5400065846</v>
      </c>
      <c r="B359" s="133">
        <v>45902</v>
      </c>
      <c r="C359" s="100" t="s">
        <v>79</v>
      </c>
      <c r="D359" s="552">
        <v>46021</v>
      </c>
      <c r="E359" s="552" t="e">
        <f>IF(OR(#REF!="",J359=""),"",#REF!+7*J359)</f>
        <v>#REF!</v>
      </c>
      <c r="F359" s="149" t="e">
        <f t="shared" ca="1" si="195"/>
        <v>#REF!</v>
      </c>
      <c r="G359" s="120" t="s">
        <v>94</v>
      </c>
      <c r="H359" s="113" t="e">
        <f t="shared" si="210"/>
        <v>#REF!</v>
      </c>
      <c r="I359" s="113" t="e">
        <f t="shared" si="211"/>
        <v>#REF!</v>
      </c>
      <c r="J359" s="122">
        <v>14.2</v>
      </c>
      <c r="K359" s="122" t="s">
        <v>21</v>
      </c>
      <c r="L359" s="232" t="s">
        <v>81</v>
      </c>
      <c r="M359" s="13" t="s">
        <v>808</v>
      </c>
      <c r="N359" s="399">
        <v>0</v>
      </c>
      <c r="O359" s="130">
        <v>3</v>
      </c>
      <c r="P359" s="122" t="s">
        <v>243</v>
      </c>
      <c r="Q359" s="122"/>
      <c r="R359" s="122" t="s">
        <v>84</v>
      </c>
      <c r="S359" s="130" t="s">
        <v>412</v>
      </c>
      <c r="T359" s="113" t="s">
        <v>413</v>
      </c>
      <c r="U359" s="102" t="s">
        <v>99</v>
      </c>
      <c r="V359" s="174" t="s">
        <v>809</v>
      </c>
      <c r="W359" s="147">
        <v>13</v>
      </c>
      <c r="X359" s="113"/>
      <c r="Y359" s="126">
        <f t="shared" si="215"/>
        <v>13</v>
      </c>
      <c r="Z359" s="122">
        <v>13</v>
      </c>
      <c r="AA359" s="101">
        <v>2546</v>
      </c>
      <c r="AB359" s="131"/>
      <c r="AC359" s="151" t="str">
        <f t="shared" si="199"/>
        <v/>
      </c>
      <c r="AD359" s="119"/>
      <c r="AE359" s="132"/>
      <c r="AF359" s="101">
        <f t="shared" si="208"/>
        <v>0</v>
      </c>
      <c r="AG359" s="101">
        <f t="shared" si="212"/>
        <v>0</v>
      </c>
      <c r="AH359" s="101">
        <f t="shared" si="209"/>
        <v>0</v>
      </c>
      <c r="AI359" s="101">
        <f t="shared" si="214"/>
        <v>33098</v>
      </c>
      <c r="AJ359" s="101">
        <f t="shared" si="213"/>
        <v>0</v>
      </c>
      <c r="AK359" s="101">
        <f t="shared" si="196"/>
        <v>33098</v>
      </c>
      <c r="AL359" s="102" t="s">
        <v>9</v>
      </c>
      <c r="AM359" s="144"/>
      <c r="AN359" s="101">
        <f t="shared" si="205"/>
        <v>33098</v>
      </c>
      <c r="AO359" s="134"/>
      <c r="AP359" s="113"/>
      <c r="AQ359" s="113"/>
      <c r="AR359" s="113"/>
      <c r="AS359" s="113"/>
      <c r="AT359" s="113"/>
      <c r="AU359" s="113"/>
      <c r="AV359" s="113"/>
    </row>
    <row r="360" spans="1:48" ht="12.75" x14ac:dyDescent="0.2">
      <c r="A360" s="102">
        <v>4000001669</v>
      </c>
      <c r="B360" s="133">
        <v>45929</v>
      </c>
      <c r="C360" s="100" t="s">
        <v>79</v>
      </c>
      <c r="D360" s="552">
        <v>45957</v>
      </c>
      <c r="E360" s="552" t="e">
        <f>IF(OR(#REF!="",J360=""),"",#REF!+7*J360)</f>
        <v>#REF!</v>
      </c>
      <c r="F360" s="149" t="e">
        <f t="shared" ca="1" si="195"/>
        <v>#REF!</v>
      </c>
      <c r="G360" s="120" t="s">
        <v>80</v>
      </c>
      <c r="H360" s="113" t="e">
        <f t="shared" si="210"/>
        <v>#REF!</v>
      </c>
      <c r="I360" s="113" t="e">
        <f t="shared" si="211"/>
        <v>#REF!</v>
      </c>
      <c r="J360" s="122">
        <v>4</v>
      </c>
      <c r="K360" s="122" t="s">
        <v>18</v>
      </c>
      <c r="L360" s="232" t="s">
        <v>142</v>
      </c>
      <c r="M360" s="13" t="s">
        <v>810</v>
      </c>
      <c r="N360" s="399">
        <v>0</v>
      </c>
      <c r="O360" s="130">
        <v>3</v>
      </c>
      <c r="P360" s="122" t="s">
        <v>811</v>
      </c>
      <c r="Q360" s="122">
        <v>25100471</v>
      </c>
      <c r="R360" s="122" t="s">
        <v>84</v>
      </c>
      <c r="S360" s="122" t="s">
        <v>156</v>
      </c>
      <c r="T360" s="113" t="s">
        <v>157</v>
      </c>
      <c r="U360" s="102" t="s">
        <v>158</v>
      </c>
      <c r="V360" s="102" t="s">
        <v>812</v>
      </c>
      <c r="W360" s="147">
        <v>55</v>
      </c>
      <c r="X360" s="122"/>
      <c r="Y360" s="126">
        <f t="shared" si="215"/>
        <v>55</v>
      </c>
      <c r="Z360" s="122">
        <v>55</v>
      </c>
      <c r="AA360" s="101">
        <v>372.82</v>
      </c>
      <c r="AB360" s="131"/>
      <c r="AC360" s="151" t="str">
        <f t="shared" si="199"/>
        <v/>
      </c>
      <c r="AD360" s="120"/>
      <c r="AE360" s="132"/>
      <c r="AF360" s="101">
        <f t="shared" si="208"/>
        <v>0</v>
      </c>
      <c r="AG360" s="101">
        <f t="shared" si="212"/>
        <v>0</v>
      </c>
      <c r="AH360" s="101">
        <f t="shared" si="209"/>
        <v>0</v>
      </c>
      <c r="AI360" s="101">
        <f t="shared" si="214"/>
        <v>20505.099999999999</v>
      </c>
      <c r="AJ360" s="101">
        <f t="shared" si="213"/>
        <v>0</v>
      </c>
      <c r="AK360" s="101">
        <f t="shared" si="196"/>
        <v>20505.099999999999</v>
      </c>
      <c r="AL360" s="102" t="s">
        <v>9</v>
      </c>
      <c r="AM360" s="144"/>
      <c r="AN360" s="101">
        <f t="shared" si="205"/>
        <v>20505.099999999999</v>
      </c>
      <c r="AO360" s="134"/>
      <c r="AP360" s="113"/>
      <c r="AQ360" s="113"/>
      <c r="AR360" s="113"/>
      <c r="AS360" s="113"/>
      <c r="AT360" s="113"/>
      <c r="AU360" s="113"/>
      <c r="AV360" s="113"/>
    </row>
    <row r="361" spans="1:48" ht="12.75" x14ac:dyDescent="0.2">
      <c r="A361" s="102">
        <v>5400065846</v>
      </c>
      <c r="B361" s="133">
        <v>45902</v>
      </c>
      <c r="C361" s="100" t="s">
        <v>79</v>
      </c>
      <c r="D361" s="552">
        <v>46021</v>
      </c>
      <c r="E361" s="552" t="e">
        <f>IF(OR(#REF!="",J361=""),"",#REF!+7*J361)</f>
        <v>#REF!</v>
      </c>
      <c r="F361" s="149" t="e">
        <f t="shared" ref="F361:F424" ca="1" si="216">IF(AL361="PO CLOSED",
"DELIVERED",
IF(TODAY()&gt;E361,
"-"&amp;ROUNDUP(TODAY()-E361,0)&amp;" days overdue",
"+" &amp;ROUNDUP(E361-TODAY(),0)&amp;" days remaining"))</f>
        <v>#REF!</v>
      </c>
      <c r="G361" s="120" t="s">
        <v>94</v>
      </c>
      <c r="H361" s="113" t="e">
        <f t="shared" si="210"/>
        <v>#REF!</v>
      </c>
      <c r="I361" s="113" t="e">
        <f t="shared" si="211"/>
        <v>#REF!</v>
      </c>
      <c r="J361" s="122">
        <v>14.2</v>
      </c>
      <c r="K361" s="122" t="s">
        <v>21</v>
      </c>
      <c r="L361" s="232" t="s">
        <v>81</v>
      </c>
      <c r="M361" s="13" t="s">
        <v>813</v>
      </c>
      <c r="N361" s="399">
        <v>0</v>
      </c>
      <c r="O361" s="130">
        <v>3</v>
      </c>
      <c r="P361" s="122" t="s">
        <v>243</v>
      </c>
      <c r="Q361" s="122"/>
      <c r="R361" s="122" t="s">
        <v>84</v>
      </c>
      <c r="S361" s="130" t="s">
        <v>412</v>
      </c>
      <c r="T361" s="113" t="s">
        <v>413</v>
      </c>
      <c r="U361" s="102" t="s">
        <v>99</v>
      </c>
      <c r="V361" s="174" t="s">
        <v>814</v>
      </c>
      <c r="W361" s="147">
        <v>14</v>
      </c>
      <c r="X361" s="113"/>
      <c r="Y361" s="126">
        <f t="shared" si="215"/>
        <v>14</v>
      </c>
      <c r="Z361" s="122">
        <v>14</v>
      </c>
      <c r="AA361" s="101">
        <v>2370</v>
      </c>
      <c r="AB361" s="131"/>
      <c r="AC361" s="151" t="str">
        <f t="shared" si="199"/>
        <v/>
      </c>
      <c r="AD361" s="119"/>
      <c r="AE361" s="132"/>
      <c r="AF361" s="101">
        <f t="shared" si="208"/>
        <v>0</v>
      </c>
      <c r="AG361" s="101">
        <f t="shared" si="212"/>
        <v>0</v>
      </c>
      <c r="AH361" s="101">
        <f t="shared" si="209"/>
        <v>0</v>
      </c>
      <c r="AI361" s="101">
        <f t="shared" si="214"/>
        <v>33180</v>
      </c>
      <c r="AJ361" s="101">
        <f t="shared" si="213"/>
        <v>0</v>
      </c>
      <c r="AK361" s="101">
        <f t="shared" ref="AK361:AK424" si="217">SUM(AI361:AJ361)</f>
        <v>33180</v>
      </c>
      <c r="AL361" s="102" t="s">
        <v>9</v>
      </c>
      <c r="AM361" s="144"/>
      <c r="AN361" s="101">
        <f t="shared" si="205"/>
        <v>33180</v>
      </c>
      <c r="AO361" s="134"/>
      <c r="AP361" s="113"/>
      <c r="AQ361" s="113"/>
      <c r="AR361" s="113"/>
      <c r="AS361" s="113"/>
      <c r="AT361" s="113"/>
      <c r="AU361" s="113"/>
      <c r="AV361" s="113"/>
    </row>
    <row r="362" spans="1:48" ht="12.75" x14ac:dyDescent="0.2">
      <c r="A362" s="102">
        <v>1102500055</v>
      </c>
      <c r="B362" s="133">
        <v>45821</v>
      </c>
      <c r="C362" s="100" t="s">
        <v>79</v>
      </c>
      <c r="D362" s="552">
        <v>45838</v>
      </c>
      <c r="E362" s="552" t="e">
        <f>IF(OR(#REF!="",J362=""),"",#REF!+7*J362)</f>
        <v>#REF!</v>
      </c>
      <c r="F362" s="149" t="e">
        <f t="shared" ca="1" si="216"/>
        <v>#REF!</v>
      </c>
      <c r="G362" s="120" t="s">
        <v>80</v>
      </c>
      <c r="H362" s="113" t="e">
        <f t="shared" si="210"/>
        <v>#REF!</v>
      </c>
      <c r="I362" s="113" t="e">
        <f t="shared" si="211"/>
        <v>#REF!</v>
      </c>
      <c r="J362" s="122">
        <v>1.4</v>
      </c>
      <c r="K362" s="122" t="s">
        <v>21</v>
      </c>
      <c r="L362" s="232" t="s">
        <v>142</v>
      </c>
      <c r="M362" s="13" t="s">
        <v>815</v>
      </c>
      <c r="N362" s="399">
        <v>1</v>
      </c>
      <c r="O362" s="130">
        <v>1</v>
      </c>
      <c r="P362" s="122" t="s">
        <v>243</v>
      </c>
      <c r="Q362" s="122">
        <v>25200337</v>
      </c>
      <c r="R362" s="122" t="s">
        <v>84</v>
      </c>
      <c r="S362" s="130" t="s">
        <v>284</v>
      </c>
      <c r="T362" s="123" t="s">
        <v>285</v>
      </c>
      <c r="U362" s="102" t="s">
        <v>286</v>
      </c>
      <c r="V362" s="102" t="s">
        <v>816</v>
      </c>
      <c r="W362" s="147">
        <v>2</v>
      </c>
      <c r="X362" s="122"/>
      <c r="Y362" s="126">
        <f t="shared" si="215"/>
        <v>2</v>
      </c>
      <c r="Z362" s="122">
        <v>2</v>
      </c>
      <c r="AA362" s="101">
        <v>16372</v>
      </c>
      <c r="AB362" s="131"/>
      <c r="AC362" s="151" t="str">
        <f t="shared" si="199"/>
        <v/>
      </c>
      <c r="AD362" s="119"/>
      <c r="AE362" s="179"/>
      <c r="AF362" s="101">
        <f t="shared" ref="AF362:AF369" si="218">X362*AA362</f>
        <v>0</v>
      </c>
      <c r="AG362" s="101">
        <f t="shared" si="212"/>
        <v>0</v>
      </c>
      <c r="AH362" s="101">
        <f t="shared" ref="AH362:AH369" si="219">SUM(AF362:AG362)</f>
        <v>0</v>
      </c>
      <c r="AI362" s="101">
        <f t="shared" si="214"/>
        <v>32744</v>
      </c>
      <c r="AJ362" s="101">
        <f t="shared" si="213"/>
        <v>0</v>
      </c>
      <c r="AK362" s="101">
        <f t="shared" si="217"/>
        <v>32744</v>
      </c>
      <c r="AL362" s="102" t="s">
        <v>9</v>
      </c>
      <c r="AM362" s="143" t="s">
        <v>817</v>
      </c>
      <c r="AN362" s="101">
        <f t="shared" si="205"/>
        <v>32744</v>
      </c>
      <c r="AO362" s="134"/>
      <c r="AP362" s="113"/>
      <c r="AQ362" s="113"/>
      <c r="AR362" s="113"/>
      <c r="AS362" s="113"/>
      <c r="AT362" s="113"/>
      <c r="AU362" s="113"/>
      <c r="AV362" s="113"/>
    </row>
    <row r="363" spans="1:48" ht="12.75" x14ac:dyDescent="0.2">
      <c r="A363" s="102">
        <v>5400065846</v>
      </c>
      <c r="B363" s="133">
        <v>45902</v>
      </c>
      <c r="C363" s="100" t="s">
        <v>79</v>
      </c>
      <c r="D363" s="552">
        <v>46021</v>
      </c>
      <c r="E363" s="552" t="e">
        <f>IF(OR(#REF!="",J363=""),"",#REF!+7*J363)</f>
        <v>#REF!</v>
      </c>
      <c r="F363" s="149" t="e">
        <f t="shared" ca="1" si="216"/>
        <v>#REF!</v>
      </c>
      <c r="G363" s="120" t="s">
        <v>94</v>
      </c>
      <c r="H363" s="113" t="e">
        <f t="shared" si="210"/>
        <v>#REF!</v>
      </c>
      <c r="I363" s="113" t="e">
        <f t="shared" si="211"/>
        <v>#REF!</v>
      </c>
      <c r="J363" s="122">
        <v>14.2</v>
      </c>
      <c r="K363" s="122" t="s">
        <v>21</v>
      </c>
      <c r="L363" s="232" t="s">
        <v>81</v>
      </c>
      <c r="M363" s="13" t="s">
        <v>818</v>
      </c>
      <c r="N363" s="399">
        <v>0</v>
      </c>
      <c r="O363" s="130">
        <v>3</v>
      </c>
      <c r="P363" s="122" t="s">
        <v>243</v>
      </c>
      <c r="Q363" s="122"/>
      <c r="R363" s="122" t="s">
        <v>84</v>
      </c>
      <c r="S363" s="130" t="s">
        <v>412</v>
      </c>
      <c r="T363" s="113" t="s">
        <v>413</v>
      </c>
      <c r="U363" s="102" t="s">
        <v>99</v>
      </c>
      <c r="V363" s="174" t="s">
        <v>819</v>
      </c>
      <c r="W363" s="147">
        <v>8</v>
      </c>
      <c r="X363" s="113"/>
      <c r="Y363" s="126">
        <f t="shared" si="215"/>
        <v>8</v>
      </c>
      <c r="Z363" s="122">
        <v>8</v>
      </c>
      <c r="AA363" s="101">
        <v>4000</v>
      </c>
      <c r="AB363" s="131"/>
      <c r="AC363" s="151" t="str">
        <f t="shared" si="199"/>
        <v/>
      </c>
      <c r="AD363" s="119"/>
      <c r="AE363" s="132"/>
      <c r="AF363" s="101">
        <f t="shared" si="218"/>
        <v>0</v>
      </c>
      <c r="AG363" s="101">
        <f t="shared" si="212"/>
        <v>0</v>
      </c>
      <c r="AH363" s="101">
        <f t="shared" si="219"/>
        <v>0</v>
      </c>
      <c r="AI363" s="101">
        <f t="shared" si="214"/>
        <v>32000</v>
      </c>
      <c r="AJ363" s="101">
        <f t="shared" si="213"/>
        <v>0</v>
      </c>
      <c r="AK363" s="101">
        <f t="shared" si="217"/>
        <v>32000</v>
      </c>
      <c r="AL363" s="102" t="s">
        <v>9</v>
      </c>
      <c r="AM363" s="144"/>
      <c r="AN363" s="101">
        <f t="shared" si="205"/>
        <v>32000</v>
      </c>
      <c r="AO363" s="134"/>
      <c r="AP363" s="113"/>
      <c r="AQ363" s="113"/>
      <c r="AR363" s="113"/>
      <c r="AS363" s="113"/>
      <c r="AT363" s="113"/>
      <c r="AU363" s="113"/>
      <c r="AV363" s="113"/>
    </row>
    <row r="364" spans="1:48" ht="12.75" x14ac:dyDescent="0.2">
      <c r="A364" s="102" t="s">
        <v>90</v>
      </c>
      <c r="B364" s="133">
        <v>45947</v>
      </c>
      <c r="C364" s="155" t="s">
        <v>79</v>
      </c>
      <c r="D364" s="552">
        <v>45975</v>
      </c>
      <c r="E364" s="552" t="e">
        <f>IF(OR(#REF!="",J364=""),"",#REF!+7*J364)</f>
        <v>#REF!</v>
      </c>
      <c r="F364" s="149" t="e">
        <f t="shared" ca="1" si="216"/>
        <v>#REF!</v>
      </c>
      <c r="G364" s="120" t="s">
        <v>94</v>
      </c>
      <c r="H364" s="113" t="e">
        <f t="shared" si="210"/>
        <v>#REF!</v>
      </c>
      <c r="I364" s="113" t="e">
        <f t="shared" si="211"/>
        <v>#REF!</v>
      </c>
      <c r="J364" s="122">
        <v>4</v>
      </c>
      <c r="K364" s="122" t="s">
        <v>21</v>
      </c>
      <c r="L364" s="232" t="s">
        <v>81</v>
      </c>
      <c r="M364" s="13" t="s">
        <v>820</v>
      </c>
      <c r="N364" s="399">
        <v>0</v>
      </c>
      <c r="O364" s="130">
        <v>3</v>
      </c>
      <c r="P364" s="122"/>
      <c r="Q364" s="122"/>
      <c r="R364" s="122" t="s">
        <v>84</v>
      </c>
      <c r="S364" s="122" t="s">
        <v>97</v>
      </c>
      <c r="T364" s="113" t="s">
        <v>255</v>
      </c>
      <c r="U364" s="102" t="s">
        <v>99</v>
      </c>
      <c r="V364" s="102" t="s">
        <v>821</v>
      </c>
      <c r="W364" s="147">
        <v>1</v>
      </c>
      <c r="X364" s="122"/>
      <c r="Y364" s="126">
        <f t="shared" si="215"/>
        <v>1</v>
      </c>
      <c r="Z364" s="122">
        <v>1</v>
      </c>
      <c r="AA364" s="101">
        <v>32293</v>
      </c>
      <c r="AB364" s="131"/>
      <c r="AC364" s="151" t="str">
        <f t="shared" ref="AC364:AC427" si="220">IF(AD364="","",TEXT(AD364,"mmmm-yy"))</f>
        <v/>
      </c>
      <c r="AD364" s="120"/>
      <c r="AE364" s="142"/>
      <c r="AF364" s="101">
        <f t="shared" si="218"/>
        <v>0</v>
      </c>
      <c r="AG364" s="101">
        <f t="shared" si="212"/>
        <v>0</v>
      </c>
      <c r="AH364" s="101">
        <f t="shared" si="219"/>
        <v>0</v>
      </c>
      <c r="AI364" s="101">
        <f t="shared" si="214"/>
        <v>32293</v>
      </c>
      <c r="AJ364" s="101">
        <f t="shared" si="213"/>
        <v>0</v>
      </c>
      <c r="AK364" s="101">
        <f t="shared" si="217"/>
        <v>32293</v>
      </c>
      <c r="AL364" s="102" t="s">
        <v>9</v>
      </c>
      <c r="AM364" s="144"/>
      <c r="AN364" s="101">
        <f t="shared" si="205"/>
        <v>32293</v>
      </c>
      <c r="AO364" s="134"/>
      <c r="AP364" s="113"/>
      <c r="AQ364" s="113"/>
      <c r="AR364" s="113"/>
      <c r="AS364" s="113"/>
      <c r="AT364" s="113"/>
      <c r="AU364" s="113"/>
      <c r="AV364" s="113"/>
    </row>
    <row r="365" spans="1:48" ht="12.75" x14ac:dyDescent="0.2">
      <c r="A365" s="102">
        <v>4000495354</v>
      </c>
      <c r="B365" s="133">
        <v>45621</v>
      </c>
      <c r="C365" s="100" t="s">
        <v>79</v>
      </c>
      <c r="D365" s="552">
        <v>46611</v>
      </c>
      <c r="E365" s="552" t="e">
        <f>IF(OR(#REF!="",J365=""),"",#REF!+7*J365)</f>
        <v>#REF!</v>
      </c>
      <c r="F365" s="149" t="e">
        <f t="shared" ca="1" si="216"/>
        <v>#REF!</v>
      </c>
      <c r="G365" s="120" t="s">
        <v>94</v>
      </c>
      <c r="H365" s="113" t="e">
        <f t="shared" si="210"/>
        <v>#REF!</v>
      </c>
      <c r="I365" s="113" t="e">
        <f t="shared" si="211"/>
        <v>#REF!</v>
      </c>
      <c r="J365" s="126">
        <v>103.15</v>
      </c>
      <c r="K365" s="126" t="s">
        <v>18</v>
      </c>
      <c r="L365" s="394" t="s">
        <v>81</v>
      </c>
      <c r="M365" s="23" t="s">
        <v>160</v>
      </c>
      <c r="N365" s="399">
        <v>0</v>
      </c>
      <c r="O365" s="130">
        <v>3</v>
      </c>
      <c r="P365" s="130" t="s">
        <v>161</v>
      </c>
      <c r="Q365" s="130">
        <v>25100069</v>
      </c>
      <c r="R365" s="130" t="s">
        <v>84</v>
      </c>
      <c r="S365" s="130" t="s">
        <v>97</v>
      </c>
      <c r="T365" s="123" t="s">
        <v>138</v>
      </c>
      <c r="U365" s="100" t="s">
        <v>99</v>
      </c>
      <c r="V365" s="100" t="s">
        <v>162</v>
      </c>
      <c r="W365" s="282">
        <v>1</v>
      </c>
      <c r="X365" s="126"/>
      <c r="Y365" s="126">
        <f t="shared" si="215"/>
        <v>1</v>
      </c>
      <c r="Z365" s="126">
        <v>1</v>
      </c>
      <c r="AA365" s="150">
        <v>31260</v>
      </c>
      <c r="AB365" s="127"/>
      <c r="AC365" s="151" t="str">
        <f t="shared" si="220"/>
        <v/>
      </c>
      <c r="AD365" s="152"/>
      <c r="AE365" s="162"/>
      <c r="AF365" s="101">
        <f t="shared" si="218"/>
        <v>0</v>
      </c>
      <c r="AG365" s="101">
        <f t="shared" si="212"/>
        <v>0</v>
      </c>
      <c r="AH365" s="101">
        <f t="shared" si="219"/>
        <v>0</v>
      </c>
      <c r="AI365" s="101">
        <f t="shared" si="214"/>
        <v>31260</v>
      </c>
      <c r="AJ365" s="101">
        <f t="shared" si="213"/>
        <v>0</v>
      </c>
      <c r="AK365" s="101">
        <f t="shared" si="217"/>
        <v>31260</v>
      </c>
      <c r="AL365" s="102" t="s">
        <v>9</v>
      </c>
      <c r="AM365" s="143"/>
      <c r="AN365" s="101">
        <f t="shared" si="205"/>
        <v>31260</v>
      </c>
      <c r="AO365" s="134"/>
      <c r="AP365" s="113"/>
      <c r="AQ365" s="113"/>
      <c r="AR365" s="113"/>
      <c r="AS365" s="113"/>
      <c r="AT365" s="113"/>
      <c r="AU365" s="113"/>
      <c r="AV365" s="113"/>
    </row>
    <row r="366" spans="1:48" ht="12.75" x14ac:dyDescent="0.2">
      <c r="A366" s="102">
        <v>4000495354</v>
      </c>
      <c r="B366" s="133">
        <v>45621</v>
      </c>
      <c r="C366" s="100" t="s">
        <v>79</v>
      </c>
      <c r="D366" s="552">
        <v>46611</v>
      </c>
      <c r="E366" s="552" t="e">
        <f>IF(OR(#REF!="",J366=""),"",#REF!+7*J366)</f>
        <v>#REF!</v>
      </c>
      <c r="F366" s="149" t="e">
        <f t="shared" ca="1" si="216"/>
        <v>#REF!</v>
      </c>
      <c r="G366" s="120" t="s">
        <v>94</v>
      </c>
      <c r="H366" s="113" t="e">
        <f t="shared" si="210"/>
        <v>#REF!</v>
      </c>
      <c r="I366" s="113" t="e">
        <f t="shared" si="211"/>
        <v>#REF!</v>
      </c>
      <c r="J366" s="126">
        <v>146.58000000000001</v>
      </c>
      <c r="K366" s="126" t="s">
        <v>18</v>
      </c>
      <c r="L366" s="394" t="s">
        <v>81</v>
      </c>
      <c r="M366" s="85" t="s">
        <v>160</v>
      </c>
      <c r="N366" s="399">
        <v>0</v>
      </c>
      <c r="O366" s="130">
        <v>3</v>
      </c>
      <c r="P366" s="130" t="s">
        <v>161</v>
      </c>
      <c r="Q366" s="130">
        <v>25100069</v>
      </c>
      <c r="R366" s="130" t="s">
        <v>84</v>
      </c>
      <c r="S366" s="130" t="s">
        <v>97</v>
      </c>
      <c r="T366" s="123" t="s">
        <v>138</v>
      </c>
      <c r="U366" s="100" t="s">
        <v>99</v>
      </c>
      <c r="V366" s="100" t="s">
        <v>162</v>
      </c>
      <c r="W366" s="282">
        <v>1</v>
      </c>
      <c r="X366" s="126"/>
      <c r="Y366" s="126">
        <f t="shared" si="215"/>
        <v>1</v>
      </c>
      <c r="Z366" s="126">
        <v>1</v>
      </c>
      <c r="AA366" s="150">
        <v>31260</v>
      </c>
      <c r="AB366" s="127"/>
      <c r="AC366" s="151" t="str">
        <f t="shared" si="220"/>
        <v/>
      </c>
      <c r="AD366" s="152"/>
      <c r="AE366" s="427"/>
      <c r="AF366" s="101">
        <f t="shared" si="218"/>
        <v>0</v>
      </c>
      <c r="AG366" s="101">
        <f t="shared" si="212"/>
        <v>0</v>
      </c>
      <c r="AH366" s="101">
        <f t="shared" si="219"/>
        <v>0</v>
      </c>
      <c r="AI366" s="101">
        <f t="shared" si="214"/>
        <v>31260</v>
      </c>
      <c r="AJ366" s="101">
        <f t="shared" si="213"/>
        <v>0</v>
      </c>
      <c r="AK366" s="101">
        <f t="shared" si="217"/>
        <v>31260</v>
      </c>
      <c r="AL366" s="102" t="s">
        <v>9</v>
      </c>
      <c r="AM366" s="108"/>
      <c r="AN366" s="101">
        <f t="shared" si="205"/>
        <v>31260</v>
      </c>
      <c r="AO366" s="134"/>
      <c r="AP366" s="113"/>
      <c r="AQ366" s="113"/>
      <c r="AR366" s="113"/>
      <c r="AS366" s="113"/>
      <c r="AT366" s="113"/>
      <c r="AU366" s="113"/>
      <c r="AV366" s="113"/>
    </row>
    <row r="367" spans="1:48" ht="15" x14ac:dyDescent="0.25">
      <c r="A367" s="102">
        <v>4000580246</v>
      </c>
      <c r="B367" s="158">
        <v>46017</v>
      </c>
      <c r="C367" s="102" t="s">
        <v>79</v>
      </c>
      <c r="D367" s="552">
        <v>46073</v>
      </c>
      <c r="E367" s="552" t="e">
        <f>IF(OR(#REF!="",J367=""),"",#REF!+7*J367)</f>
        <v>#REF!</v>
      </c>
      <c r="F367" s="149" t="str">
        <f t="shared" ca="1" si="216"/>
        <v>DELIVERED</v>
      </c>
      <c r="G367" s="120" t="s">
        <v>94</v>
      </c>
      <c r="H367" s="113" t="e">
        <f t="shared" si="210"/>
        <v>#REF!</v>
      </c>
      <c r="I367" s="113" t="e">
        <f t="shared" si="211"/>
        <v>#REF!</v>
      </c>
      <c r="J367" s="122">
        <v>8</v>
      </c>
      <c r="K367" s="122" t="s">
        <v>18</v>
      </c>
      <c r="L367" s="232" t="s">
        <v>81</v>
      </c>
      <c r="M367" s="85" t="s">
        <v>822</v>
      </c>
      <c r="N367" s="399">
        <v>0</v>
      </c>
      <c r="O367" s="130">
        <v>3</v>
      </c>
      <c r="P367" s="18" t="s">
        <v>823</v>
      </c>
      <c r="Q367" s="122">
        <v>25100756</v>
      </c>
      <c r="R367" s="122" t="s">
        <v>84</v>
      </c>
      <c r="S367" s="122" t="s">
        <v>97</v>
      </c>
      <c r="T367" s="113" t="s">
        <v>179</v>
      </c>
      <c r="U367" s="102" t="s">
        <v>99</v>
      </c>
      <c r="V367" s="102" t="s">
        <v>824</v>
      </c>
      <c r="W367" s="147">
        <v>2</v>
      </c>
      <c r="X367" s="122">
        <v>2</v>
      </c>
      <c r="Y367" s="126">
        <f t="shared" si="215"/>
        <v>0</v>
      </c>
      <c r="Z367" s="122">
        <v>0</v>
      </c>
      <c r="AA367" s="101">
        <v>14308</v>
      </c>
      <c r="AB367" s="131"/>
      <c r="AC367" s="151" t="str">
        <f t="shared" si="220"/>
        <v>April-26</v>
      </c>
      <c r="AD367" s="225">
        <v>46118</v>
      </c>
      <c r="AE367" s="296" t="s">
        <v>825</v>
      </c>
      <c r="AF367" s="114">
        <f t="shared" si="218"/>
        <v>28616</v>
      </c>
      <c r="AG367" s="101">
        <f t="shared" si="212"/>
        <v>0</v>
      </c>
      <c r="AH367" s="101">
        <f t="shared" si="219"/>
        <v>28616</v>
      </c>
      <c r="AI367" s="101">
        <f t="shared" si="214"/>
        <v>0</v>
      </c>
      <c r="AJ367" s="101">
        <f t="shared" si="213"/>
        <v>0</v>
      </c>
      <c r="AK367" s="101">
        <f t="shared" si="217"/>
        <v>0</v>
      </c>
      <c r="AL367" s="102" t="s">
        <v>0</v>
      </c>
      <c r="AM367" s="143" t="s">
        <v>102</v>
      </c>
      <c r="AN367" s="101">
        <f t="shared" si="205"/>
        <v>28616</v>
      </c>
      <c r="AO367" s="134" t="s">
        <v>103</v>
      </c>
      <c r="AP367" s="113" t="s">
        <v>104</v>
      </c>
      <c r="AQ367" s="113" t="s">
        <v>122</v>
      </c>
      <c r="AR367" s="113" t="s">
        <v>122</v>
      </c>
      <c r="AS367" s="113" t="s">
        <v>122</v>
      </c>
      <c r="AT367" s="113" t="s">
        <v>122</v>
      </c>
      <c r="AU367" s="113" t="s">
        <v>122</v>
      </c>
      <c r="AV367" s="113" t="s">
        <v>122</v>
      </c>
    </row>
    <row r="368" spans="1:48" ht="15" x14ac:dyDescent="0.25">
      <c r="A368" s="102">
        <v>5400065846</v>
      </c>
      <c r="B368" s="133">
        <v>45902</v>
      </c>
      <c r="C368" s="100" t="s">
        <v>79</v>
      </c>
      <c r="D368" s="552">
        <v>46021</v>
      </c>
      <c r="E368" s="552" t="e">
        <f>IF(OR(#REF!="",J368=""),"",#REF!+7*J368)</f>
        <v>#REF!</v>
      </c>
      <c r="F368" s="149" t="e">
        <f t="shared" ca="1" si="216"/>
        <v>#REF!</v>
      </c>
      <c r="G368" s="120" t="s">
        <v>94</v>
      </c>
      <c r="H368" s="113" t="e">
        <f t="shared" si="210"/>
        <v>#REF!</v>
      </c>
      <c r="I368" s="113" t="e">
        <f t="shared" si="211"/>
        <v>#REF!</v>
      </c>
      <c r="J368" s="122">
        <v>14.2</v>
      </c>
      <c r="K368" s="122" t="s">
        <v>21</v>
      </c>
      <c r="L368" s="232" t="s">
        <v>81</v>
      </c>
      <c r="M368" s="77" t="s">
        <v>826</v>
      </c>
      <c r="N368" s="399">
        <v>0</v>
      </c>
      <c r="O368" s="130">
        <v>3</v>
      </c>
      <c r="P368" s="122" t="s">
        <v>243</v>
      </c>
      <c r="Q368" s="122"/>
      <c r="R368" s="122" t="s">
        <v>84</v>
      </c>
      <c r="S368" s="130" t="s">
        <v>412</v>
      </c>
      <c r="T368" s="113" t="s">
        <v>413</v>
      </c>
      <c r="U368" s="102" t="s">
        <v>99</v>
      </c>
      <c r="V368" s="174" t="s">
        <v>827</v>
      </c>
      <c r="W368" s="147">
        <v>20</v>
      </c>
      <c r="X368" s="113"/>
      <c r="Y368" s="126">
        <f t="shared" si="215"/>
        <v>20</v>
      </c>
      <c r="Z368" s="122">
        <v>20</v>
      </c>
      <c r="AA368" s="101">
        <v>1523</v>
      </c>
      <c r="AB368" s="131"/>
      <c r="AC368" s="151" t="str">
        <f t="shared" si="220"/>
        <v/>
      </c>
      <c r="AD368" s="119"/>
      <c r="AE368" s="132"/>
      <c r="AF368" s="101">
        <f t="shared" si="218"/>
        <v>0</v>
      </c>
      <c r="AG368" s="101">
        <f t="shared" si="212"/>
        <v>0</v>
      </c>
      <c r="AH368" s="101">
        <f t="shared" si="219"/>
        <v>0</v>
      </c>
      <c r="AI368" s="101">
        <f t="shared" si="214"/>
        <v>30460</v>
      </c>
      <c r="AJ368" s="101">
        <f t="shared" si="213"/>
        <v>0</v>
      </c>
      <c r="AK368" s="101">
        <f t="shared" si="217"/>
        <v>30460</v>
      </c>
      <c r="AL368" s="102" t="s">
        <v>9</v>
      </c>
      <c r="AM368" s="144"/>
      <c r="AN368" s="101">
        <f t="shared" ref="AN368:AN431" si="221">SUM(AH368,AK368)</f>
        <v>30460</v>
      </c>
      <c r="AO368" s="134"/>
      <c r="AP368" s="113"/>
      <c r="AQ368" s="113"/>
      <c r="AR368" s="113"/>
      <c r="AS368" s="113"/>
      <c r="AT368" s="113"/>
      <c r="AU368" s="113"/>
      <c r="AV368" s="113"/>
    </row>
    <row r="369" spans="1:48" ht="12.75" x14ac:dyDescent="0.2">
      <c r="A369" s="102">
        <v>5400065846</v>
      </c>
      <c r="B369" s="133">
        <v>45902</v>
      </c>
      <c r="C369" s="100" t="s">
        <v>79</v>
      </c>
      <c r="D369" s="552">
        <v>46021</v>
      </c>
      <c r="E369" s="552" t="e">
        <f>IF(OR(#REF!="",J369=""),"",#REF!+7*J369)</f>
        <v>#REF!</v>
      </c>
      <c r="F369" s="149" t="e">
        <f t="shared" ca="1" si="216"/>
        <v>#REF!</v>
      </c>
      <c r="G369" s="120" t="s">
        <v>94</v>
      </c>
      <c r="H369" s="113" t="e">
        <f t="shared" si="210"/>
        <v>#REF!</v>
      </c>
      <c r="I369" s="113" t="e">
        <f t="shared" si="211"/>
        <v>#REF!</v>
      </c>
      <c r="J369" s="122">
        <v>14.2</v>
      </c>
      <c r="K369" s="122" t="s">
        <v>21</v>
      </c>
      <c r="L369" s="232" t="s">
        <v>81</v>
      </c>
      <c r="M369" s="13" t="s">
        <v>828</v>
      </c>
      <c r="N369" s="399">
        <v>0</v>
      </c>
      <c r="O369" s="130">
        <v>3</v>
      </c>
      <c r="P369" s="122" t="s">
        <v>243</v>
      </c>
      <c r="Q369" s="122"/>
      <c r="R369" s="122" t="s">
        <v>84</v>
      </c>
      <c r="S369" s="130" t="s">
        <v>412</v>
      </c>
      <c r="T369" s="113" t="s">
        <v>413</v>
      </c>
      <c r="U369" s="102" t="s">
        <v>99</v>
      </c>
      <c r="V369" s="174" t="s">
        <v>829</v>
      </c>
      <c r="W369" s="147">
        <v>13</v>
      </c>
      <c r="X369" s="113"/>
      <c r="Y369" s="126">
        <f t="shared" si="215"/>
        <v>13</v>
      </c>
      <c r="Z369" s="122">
        <v>13</v>
      </c>
      <c r="AA369" s="101">
        <v>2221</v>
      </c>
      <c r="AB369" s="131"/>
      <c r="AC369" s="151" t="str">
        <f t="shared" si="220"/>
        <v/>
      </c>
      <c r="AD369" s="119"/>
      <c r="AE369" s="132"/>
      <c r="AF369" s="101">
        <f t="shared" si="218"/>
        <v>0</v>
      </c>
      <c r="AG369" s="101">
        <f t="shared" si="212"/>
        <v>0</v>
      </c>
      <c r="AH369" s="101">
        <f t="shared" si="219"/>
        <v>0</v>
      </c>
      <c r="AI369" s="101">
        <f t="shared" si="214"/>
        <v>28873</v>
      </c>
      <c r="AJ369" s="101">
        <f t="shared" si="213"/>
        <v>0</v>
      </c>
      <c r="AK369" s="101">
        <f t="shared" si="217"/>
        <v>28873</v>
      </c>
      <c r="AL369" s="102" t="s">
        <v>9</v>
      </c>
      <c r="AM369" s="144"/>
      <c r="AN369" s="101">
        <f t="shared" si="221"/>
        <v>28873</v>
      </c>
      <c r="AO369" s="134"/>
      <c r="AP369" s="113"/>
      <c r="AQ369" s="113"/>
      <c r="AR369" s="113"/>
      <c r="AS369" s="113"/>
      <c r="AT369" s="113"/>
      <c r="AU369" s="113"/>
      <c r="AV369" s="113"/>
    </row>
    <row r="370" spans="1:48" ht="12.75" x14ac:dyDescent="0.2">
      <c r="A370" s="160">
        <v>5400065846</v>
      </c>
      <c r="B370" s="183">
        <v>45902</v>
      </c>
      <c r="C370" s="127" t="s">
        <v>79</v>
      </c>
      <c r="D370" s="552">
        <v>46021</v>
      </c>
      <c r="E370" s="552" t="e">
        <f>IF(OR(#REF!="",J370=""),"",#REF!+7*J370)</f>
        <v>#REF!</v>
      </c>
      <c r="F370" s="149" t="e">
        <f t="shared" ca="1" si="216"/>
        <v>#REF!</v>
      </c>
      <c r="G370" s="115" t="s">
        <v>94</v>
      </c>
      <c r="H370" s="188">
        <v>46381</v>
      </c>
      <c r="I370" s="160">
        <v>2025</v>
      </c>
      <c r="J370" s="18">
        <v>14.2</v>
      </c>
      <c r="K370" s="18" t="s">
        <v>21</v>
      </c>
      <c r="L370" s="395" t="s">
        <v>81</v>
      </c>
      <c r="M370" s="13" t="s">
        <v>830</v>
      </c>
      <c r="N370" s="401">
        <v>0</v>
      </c>
      <c r="O370" s="130">
        <v>3</v>
      </c>
      <c r="P370" s="18" t="s">
        <v>532</v>
      </c>
      <c r="Q370" s="431" t="s">
        <v>532</v>
      </c>
      <c r="R370" s="18" t="s">
        <v>84</v>
      </c>
      <c r="S370" s="126" t="s">
        <v>412</v>
      </c>
      <c r="T370" s="115" t="s">
        <v>413</v>
      </c>
      <c r="U370" s="115" t="s">
        <v>99</v>
      </c>
      <c r="V370" s="184" t="s">
        <v>831</v>
      </c>
      <c r="W370" s="288">
        <v>13</v>
      </c>
      <c r="X370" s="115" t="s">
        <v>532</v>
      </c>
      <c r="Y370" s="126">
        <v>13</v>
      </c>
      <c r="Z370" s="18">
        <v>13</v>
      </c>
      <c r="AA370" s="101">
        <v>656.5</v>
      </c>
      <c r="AB370" s="115" t="s">
        <v>532</v>
      </c>
      <c r="AC370" s="151" t="str">
        <f t="shared" si="220"/>
        <v/>
      </c>
      <c r="AD370" s="119"/>
      <c r="AE370" s="184" t="s">
        <v>532</v>
      </c>
      <c r="AF370" s="115" t="s">
        <v>534</v>
      </c>
      <c r="AG370" s="115" t="s">
        <v>535</v>
      </c>
      <c r="AH370" s="115" t="s">
        <v>536</v>
      </c>
      <c r="AI370" s="101">
        <f t="shared" si="214"/>
        <v>8534.5</v>
      </c>
      <c r="AJ370" s="115" t="s">
        <v>537</v>
      </c>
      <c r="AK370" s="101">
        <f t="shared" si="217"/>
        <v>8534.5</v>
      </c>
      <c r="AL370" s="115" t="s">
        <v>9</v>
      </c>
      <c r="AM370" s="148" t="s">
        <v>532</v>
      </c>
      <c r="AN370" s="101">
        <f t="shared" si="221"/>
        <v>8534.5</v>
      </c>
      <c r="AO370" s="134"/>
      <c r="AP370" s="113"/>
      <c r="AQ370" s="113"/>
      <c r="AR370" s="113"/>
      <c r="AS370" s="113"/>
      <c r="AT370" s="113"/>
      <c r="AU370" s="113"/>
      <c r="AV370" s="113"/>
    </row>
    <row r="371" spans="1:48" x14ac:dyDescent="0.25">
      <c r="A371" s="174" t="s">
        <v>832</v>
      </c>
      <c r="B371" s="133">
        <v>46003</v>
      </c>
      <c r="C371" s="100" t="s">
        <v>79</v>
      </c>
      <c r="D371" s="552">
        <v>46094</v>
      </c>
      <c r="E371" s="552" t="e">
        <f>IF(OR(#REF!="",J371=""),"",#REF!+7*J371)</f>
        <v>#REF!</v>
      </c>
      <c r="F371" s="149" t="str">
        <f t="shared" ca="1" si="216"/>
        <v>DELIVERED</v>
      </c>
      <c r="G371" s="120" t="s">
        <v>80</v>
      </c>
      <c r="H371" s="113" t="e">
        <f t="shared" ref="H371:H402" si="222">TEXT(E371,"MMM-YY")</f>
        <v>#REF!</v>
      </c>
      <c r="I371" s="113" t="e">
        <f t="shared" ref="I371:I376" si="223">TEXT(E371,"YYYY")</f>
        <v>#REF!</v>
      </c>
      <c r="J371" s="122">
        <v>0.6</v>
      </c>
      <c r="K371" s="122" t="s">
        <v>24</v>
      </c>
      <c r="L371" s="232" t="s">
        <v>81</v>
      </c>
      <c r="M371" s="13" t="s">
        <v>833</v>
      </c>
      <c r="N371" s="399">
        <v>0</v>
      </c>
      <c r="O371" s="130">
        <v>3</v>
      </c>
      <c r="P371" s="122" t="s">
        <v>243</v>
      </c>
      <c r="Q371" s="122">
        <v>25100804</v>
      </c>
      <c r="R371" s="122" t="s">
        <v>84</v>
      </c>
      <c r="S371" s="122" t="s">
        <v>380</v>
      </c>
      <c r="T371" s="123" t="s">
        <v>381</v>
      </c>
      <c r="U371" s="123" t="s">
        <v>212</v>
      </c>
      <c r="V371" s="102" t="s">
        <v>834</v>
      </c>
      <c r="W371" s="147">
        <v>180</v>
      </c>
      <c r="X371" s="122">
        <v>10</v>
      </c>
      <c r="Y371" s="126">
        <f t="shared" ref="Y371:Y393" si="224">W371-X371</f>
        <v>170</v>
      </c>
      <c r="Z371" s="122">
        <v>0</v>
      </c>
      <c r="AA371" s="101">
        <v>135</v>
      </c>
      <c r="AB371" s="131"/>
      <c r="AC371" s="151" t="str">
        <f t="shared" si="220"/>
        <v>April-26</v>
      </c>
      <c r="AD371" s="119">
        <v>46133</v>
      </c>
      <c r="AE371" s="257" t="s">
        <v>835</v>
      </c>
      <c r="AF371" s="101">
        <f t="shared" ref="AF371:AF434" si="225">X371*AA371</f>
        <v>1350</v>
      </c>
      <c r="AG371" s="101">
        <f t="shared" ref="AG371:AG434" si="226">(X371*AB371)*86</f>
        <v>0</v>
      </c>
      <c r="AH371" s="101">
        <f t="shared" ref="AH371:AH434" si="227">SUM(AF371:AG371)</f>
        <v>1350</v>
      </c>
      <c r="AI371" s="101">
        <f t="shared" si="214"/>
        <v>0</v>
      </c>
      <c r="AJ371" s="101">
        <f t="shared" ref="AJ371:AJ434" si="228">(Z371*AB371)*86</f>
        <v>0</v>
      </c>
      <c r="AK371" s="101">
        <f t="shared" si="217"/>
        <v>0</v>
      </c>
      <c r="AL371" s="102" t="s">
        <v>0</v>
      </c>
      <c r="AM371" s="143" t="s">
        <v>102</v>
      </c>
      <c r="AN371" s="101">
        <f t="shared" si="221"/>
        <v>1350</v>
      </c>
      <c r="AO371" s="134" t="s">
        <v>24</v>
      </c>
      <c r="AP371" s="113"/>
      <c r="AQ371" s="113"/>
      <c r="AR371" s="113"/>
      <c r="AS371" s="113"/>
      <c r="AT371" s="113"/>
      <c r="AU371" s="113"/>
      <c r="AV371" s="113"/>
    </row>
    <row r="372" spans="1:48" x14ac:dyDescent="0.25">
      <c r="A372" s="174" t="s">
        <v>832</v>
      </c>
      <c r="B372" s="133">
        <v>46003</v>
      </c>
      <c r="C372" s="100" t="s">
        <v>79</v>
      </c>
      <c r="D372" s="552">
        <v>46094</v>
      </c>
      <c r="E372" s="552" t="e">
        <f>IF(OR(#REF!="",J372=""),"",#REF!+7*J372)</f>
        <v>#REF!</v>
      </c>
      <c r="F372" s="149" t="str">
        <f t="shared" ca="1" si="216"/>
        <v>DELIVERED</v>
      </c>
      <c r="G372" s="120" t="s">
        <v>80</v>
      </c>
      <c r="H372" s="113" t="e">
        <f t="shared" si="222"/>
        <v>#REF!</v>
      </c>
      <c r="I372" s="113" t="e">
        <f t="shared" si="223"/>
        <v>#REF!</v>
      </c>
      <c r="J372" s="122">
        <v>0.6</v>
      </c>
      <c r="K372" s="122" t="s">
        <v>24</v>
      </c>
      <c r="L372" s="232" t="s">
        <v>81</v>
      </c>
      <c r="M372" s="13" t="s">
        <v>833</v>
      </c>
      <c r="N372" s="399">
        <v>0</v>
      </c>
      <c r="O372" s="130">
        <v>3</v>
      </c>
      <c r="P372" s="122" t="s">
        <v>243</v>
      </c>
      <c r="Q372" s="122">
        <v>25100804</v>
      </c>
      <c r="R372" s="122" t="s">
        <v>84</v>
      </c>
      <c r="S372" s="122" t="s">
        <v>380</v>
      </c>
      <c r="T372" s="123" t="s">
        <v>381</v>
      </c>
      <c r="U372" s="123" t="s">
        <v>212</v>
      </c>
      <c r="V372" s="102" t="s">
        <v>834</v>
      </c>
      <c r="W372" s="147">
        <v>170</v>
      </c>
      <c r="X372" s="122">
        <v>15</v>
      </c>
      <c r="Y372" s="126">
        <f t="shared" si="224"/>
        <v>155</v>
      </c>
      <c r="Z372" s="122">
        <v>0</v>
      </c>
      <c r="AA372" s="101">
        <v>135</v>
      </c>
      <c r="AB372" s="131"/>
      <c r="AC372" s="151" t="str">
        <f t="shared" si="220"/>
        <v>May-26</v>
      </c>
      <c r="AD372" s="119">
        <v>46157</v>
      </c>
      <c r="AE372" s="257" t="s">
        <v>836</v>
      </c>
      <c r="AF372" s="101">
        <f t="shared" si="225"/>
        <v>2025</v>
      </c>
      <c r="AG372" s="101">
        <f t="shared" si="226"/>
        <v>0</v>
      </c>
      <c r="AH372" s="101">
        <f t="shared" si="227"/>
        <v>2025</v>
      </c>
      <c r="AI372" s="101">
        <f t="shared" si="214"/>
        <v>0</v>
      </c>
      <c r="AJ372" s="101">
        <f t="shared" si="228"/>
        <v>0</v>
      </c>
      <c r="AK372" s="101">
        <f t="shared" si="217"/>
        <v>0</v>
      </c>
      <c r="AL372" s="102" t="s">
        <v>0</v>
      </c>
      <c r="AM372" s="143" t="s">
        <v>102</v>
      </c>
      <c r="AN372" s="101">
        <f t="shared" si="221"/>
        <v>2025</v>
      </c>
      <c r="AO372" s="134" t="s">
        <v>24</v>
      </c>
      <c r="AP372" s="113" t="s">
        <v>754</v>
      </c>
      <c r="AQ372" s="113" t="s">
        <v>754</v>
      </c>
      <c r="AR372" s="113" t="s">
        <v>754</v>
      </c>
      <c r="AS372" s="113" t="s">
        <v>754</v>
      </c>
      <c r="AT372" s="113" t="s">
        <v>754</v>
      </c>
      <c r="AU372" s="113" t="s">
        <v>754</v>
      </c>
      <c r="AV372" s="113" t="s">
        <v>754</v>
      </c>
    </row>
    <row r="373" spans="1:48" x14ac:dyDescent="0.25">
      <c r="A373" s="174" t="s">
        <v>832</v>
      </c>
      <c r="B373" s="133">
        <v>46003</v>
      </c>
      <c r="C373" s="100" t="s">
        <v>79</v>
      </c>
      <c r="D373" s="552">
        <v>46094</v>
      </c>
      <c r="E373" s="552" t="e">
        <f>IF(OR(#REF!="",J373=""),"",#REF!+7*J373)</f>
        <v>#REF!</v>
      </c>
      <c r="F373" s="149" t="str">
        <f t="shared" ca="1" si="216"/>
        <v>DELIVERED</v>
      </c>
      <c r="G373" s="120" t="s">
        <v>80</v>
      </c>
      <c r="H373" s="113" t="e">
        <f t="shared" si="222"/>
        <v>#REF!</v>
      </c>
      <c r="I373" s="113" t="e">
        <f t="shared" si="223"/>
        <v>#REF!</v>
      </c>
      <c r="J373" s="122">
        <v>0.6</v>
      </c>
      <c r="K373" s="122" t="s">
        <v>24</v>
      </c>
      <c r="L373" s="232" t="s">
        <v>81</v>
      </c>
      <c r="M373" s="13" t="s">
        <v>833</v>
      </c>
      <c r="N373" s="399">
        <v>0</v>
      </c>
      <c r="O373" s="130">
        <v>3</v>
      </c>
      <c r="P373" s="122" t="s">
        <v>243</v>
      </c>
      <c r="Q373" s="122">
        <v>25100804</v>
      </c>
      <c r="R373" s="122" t="s">
        <v>84</v>
      </c>
      <c r="S373" s="122" t="s">
        <v>380</v>
      </c>
      <c r="T373" s="123" t="s">
        <v>381</v>
      </c>
      <c r="U373" s="123" t="s">
        <v>212</v>
      </c>
      <c r="V373" s="102" t="s">
        <v>834</v>
      </c>
      <c r="W373" s="147">
        <v>155</v>
      </c>
      <c r="X373" s="122">
        <v>37</v>
      </c>
      <c r="Y373" s="126">
        <f t="shared" si="224"/>
        <v>118</v>
      </c>
      <c r="Z373" s="122">
        <v>0</v>
      </c>
      <c r="AA373" s="101">
        <v>135</v>
      </c>
      <c r="AB373" s="131"/>
      <c r="AC373" s="151" t="str">
        <f t="shared" si="220"/>
        <v>May-26</v>
      </c>
      <c r="AD373" s="119">
        <v>46171</v>
      </c>
      <c r="AE373" s="257" t="s">
        <v>837</v>
      </c>
      <c r="AF373" s="101">
        <f t="shared" si="225"/>
        <v>4995</v>
      </c>
      <c r="AG373" s="101">
        <f t="shared" si="226"/>
        <v>0</v>
      </c>
      <c r="AH373" s="101">
        <f t="shared" si="227"/>
        <v>4995</v>
      </c>
      <c r="AI373" s="101">
        <f t="shared" si="214"/>
        <v>0</v>
      </c>
      <c r="AJ373" s="101">
        <f t="shared" si="228"/>
        <v>0</v>
      </c>
      <c r="AK373" s="101">
        <f t="shared" si="217"/>
        <v>0</v>
      </c>
      <c r="AL373" s="102" t="s">
        <v>0</v>
      </c>
      <c r="AM373" s="143" t="s">
        <v>102</v>
      </c>
      <c r="AN373" s="101">
        <f t="shared" si="221"/>
        <v>4995</v>
      </c>
      <c r="AO373" s="134" t="s">
        <v>24</v>
      </c>
      <c r="AP373" s="113"/>
      <c r="AQ373" s="113"/>
      <c r="AR373" s="113"/>
      <c r="AS373" s="113"/>
      <c r="AT373" s="113"/>
      <c r="AU373" s="113"/>
      <c r="AV373" s="113"/>
    </row>
    <row r="374" spans="1:48" ht="12.75" x14ac:dyDescent="0.2">
      <c r="A374" s="174" t="s">
        <v>832</v>
      </c>
      <c r="B374" s="133">
        <v>46003</v>
      </c>
      <c r="C374" s="100" t="s">
        <v>79</v>
      </c>
      <c r="D374" s="552">
        <v>46094</v>
      </c>
      <c r="E374" s="552" t="e">
        <f>IF(OR(#REF!="",J374=""),"",#REF!+7*J374)</f>
        <v>#REF!</v>
      </c>
      <c r="F374" s="149" t="e">
        <f t="shared" ca="1" si="216"/>
        <v>#REF!</v>
      </c>
      <c r="G374" s="120" t="s">
        <v>80</v>
      </c>
      <c r="H374" s="113" t="e">
        <f t="shared" si="222"/>
        <v>#REF!</v>
      </c>
      <c r="I374" s="113" t="e">
        <f t="shared" si="223"/>
        <v>#REF!</v>
      </c>
      <c r="J374" s="122">
        <v>0.6</v>
      </c>
      <c r="K374" s="122" t="s">
        <v>24</v>
      </c>
      <c r="L374" s="232" t="s">
        <v>81</v>
      </c>
      <c r="M374" s="13" t="s">
        <v>833</v>
      </c>
      <c r="N374" s="399">
        <v>0</v>
      </c>
      <c r="O374" s="130">
        <v>3</v>
      </c>
      <c r="P374" s="122" t="s">
        <v>243</v>
      </c>
      <c r="Q374" s="122">
        <v>25100804</v>
      </c>
      <c r="R374" s="122" t="s">
        <v>84</v>
      </c>
      <c r="S374" s="122" t="s">
        <v>380</v>
      </c>
      <c r="T374" s="123" t="s">
        <v>381</v>
      </c>
      <c r="U374" s="123" t="s">
        <v>212</v>
      </c>
      <c r="V374" s="102" t="s">
        <v>834</v>
      </c>
      <c r="W374" s="147">
        <v>118</v>
      </c>
      <c r="X374" s="122"/>
      <c r="Y374" s="126">
        <f t="shared" si="224"/>
        <v>118</v>
      </c>
      <c r="Z374" s="122">
        <v>118</v>
      </c>
      <c r="AA374" s="101">
        <v>135</v>
      </c>
      <c r="AB374" s="131"/>
      <c r="AC374" s="151" t="str">
        <f t="shared" si="220"/>
        <v/>
      </c>
      <c r="AD374" s="120"/>
      <c r="AE374" s="132"/>
      <c r="AF374" s="101">
        <f t="shared" si="225"/>
        <v>0</v>
      </c>
      <c r="AG374" s="101">
        <f t="shared" si="226"/>
        <v>0</v>
      </c>
      <c r="AH374" s="101">
        <f t="shared" si="227"/>
        <v>0</v>
      </c>
      <c r="AI374" s="101">
        <f t="shared" si="214"/>
        <v>15930</v>
      </c>
      <c r="AJ374" s="101">
        <f t="shared" si="228"/>
        <v>0</v>
      </c>
      <c r="AK374" s="101">
        <f t="shared" si="217"/>
        <v>15930</v>
      </c>
      <c r="AL374" s="102" t="s">
        <v>9</v>
      </c>
      <c r="AM374" s="144"/>
      <c r="AN374" s="101">
        <f t="shared" si="221"/>
        <v>15930</v>
      </c>
      <c r="AO374" s="134"/>
      <c r="AP374" s="113"/>
      <c r="AQ374" s="113"/>
      <c r="AR374" s="113"/>
      <c r="AS374" s="113"/>
      <c r="AT374" s="113"/>
      <c r="AU374" s="113"/>
      <c r="AV374" s="113"/>
    </row>
    <row r="375" spans="1:48" ht="15" x14ac:dyDescent="0.25">
      <c r="A375" t="s">
        <v>838</v>
      </c>
      <c r="B375" s="570">
        <v>46169</v>
      </c>
      <c r="C375" s="562" t="s">
        <v>79</v>
      </c>
      <c r="D375" s="552">
        <v>46183</v>
      </c>
      <c r="E375" s="552" t="e">
        <f>IF(OR(#REF!="",J375=""),"",#REF!+7*J375)</f>
        <v>#REF!</v>
      </c>
      <c r="F375" s="149" t="str">
        <f t="shared" ca="1" si="216"/>
        <v>DELIVERED</v>
      </c>
      <c r="G375" s="120" t="s">
        <v>80</v>
      </c>
      <c r="H375" s="113" t="e">
        <f t="shared" si="222"/>
        <v>#REF!</v>
      </c>
      <c r="I375" s="113" t="e">
        <f t="shared" si="223"/>
        <v>#REF!</v>
      </c>
      <c r="J375" s="122">
        <v>2</v>
      </c>
      <c r="K375" s="122" t="s">
        <v>22</v>
      </c>
      <c r="L375" s="232" t="s">
        <v>81</v>
      </c>
      <c r="M375" s="13" t="s">
        <v>833</v>
      </c>
      <c r="N375" s="399">
        <v>0</v>
      </c>
      <c r="O375" s="130">
        <v>3</v>
      </c>
      <c r="P375" s="122" t="s">
        <v>243</v>
      </c>
      <c r="Q375" s="122">
        <v>26200274</v>
      </c>
      <c r="R375" s="122" t="s">
        <v>84</v>
      </c>
      <c r="S375" s="122" t="s">
        <v>380</v>
      </c>
      <c r="T375" s="123" t="s">
        <v>381</v>
      </c>
      <c r="U375" s="123" t="s">
        <v>212</v>
      </c>
      <c r="V375" t="s">
        <v>839</v>
      </c>
      <c r="W375" s="147">
        <v>1</v>
      </c>
      <c r="X375" s="122">
        <v>1</v>
      </c>
      <c r="Y375" s="126">
        <f t="shared" si="224"/>
        <v>0</v>
      </c>
      <c r="Z375" s="122">
        <v>0</v>
      </c>
      <c r="AA375" s="101">
        <v>77296</v>
      </c>
      <c r="AB375" s="131"/>
      <c r="AC375" s="151" t="str">
        <f t="shared" si="220"/>
        <v>May-26</v>
      </c>
      <c r="AD375" s="119">
        <v>46171</v>
      </c>
      <c r="AE375" s="257" t="s">
        <v>840</v>
      </c>
      <c r="AF375" s="101">
        <f t="shared" si="225"/>
        <v>77296</v>
      </c>
      <c r="AG375" s="101">
        <f t="shared" si="226"/>
        <v>0</v>
      </c>
      <c r="AH375" s="101">
        <f t="shared" si="227"/>
        <v>77296</v>
      </c>
      <c r="AI375" s="101">
        <f t="shared" si="214"/>
        <v>0</v>
      </c>
      <c r="AJ375" s="101">
        <f t="shared" si="228"/>
        <v>0</v>
      </c>
      <c r="AK375" s="101">
        <f t="shared" si="217"/>
        <v>0</v>
      </c>
      <c r="AL375" s="102" t="s">
        <v>0</v>
      </c>
      <c r="AM375" s="143" t="s">
        <v>102</v>
      </c>
      <c r="AN375" s="101">
        <f t="shared" si="221"/>
        <v>77296</v>
      </c>
      <c r="AO375" s="134" t="s">
        <v>22</v>
      </c>
      <c r="AP375" s="113"/>
      <c r="AQ375" s="113"/>
      <c r="AR375" s="113"/>
      <c r="AS375" s="113"/>
      <c r="AT375" s="113"/>
      <c r="AU375" s="113"/>
      <c r="AV375" s="113"/>
    </row>
    <row r="376" spans="1:48" ht="12.75" x14ac:dyDescent="0.2">
      <c r="A376" s="102">
        <v>4300033872</v>
      </c>
      <c r="B376" s="133">
        <v>45629</v>
      </c>
      <c r="C376" s="100" t="s">
        <v>79</v>
      </c>
      <c r="D376" s="552">
        <v>45714</v>
      </c>
      <c r="E376" s="552" t="e">
        <f>IF(OR(#REF!="",J376=""),"",#REF!+7*J376)</f>
        <v>#REF!</v>
      </c>
      <c r="F376" s="149" t="e">
        <f t="shared" ca="1" si="216"/>
        <v>#REF!</v>
      </c>
      <c r="G376" s="120" t="s">
        <v>94</v>
      </c>
      <c r="H376" s="113" t="e">
        <f t="shared" si="222"/>
        <v>#REF!</v>
      </c>
      <c r="I376" s="113" t="e">
        <f t="shared" si="223"/>
        <v>#REF!</v>
      </c>
      <c r="J376" s="126">
        <v>12</v>
      </c>
      <c r="K376" s="126" t="s">
        <v>28</v>
      </c>
      <c r="L376" s="394" t="s">
        <v>81</v>
      </c>
      <c r="M376" s="13" t="s">
        <v>841</v>
      </c>
      <c r="N376" s="399">
        <v>0</v>
      </c>
      <c r="O376" s="130">
        <v>3</v>
      </c>
      <c r="P376" s="130" t="s">
        <v>243</v>
      </c>
      <c r="Q376" s="130">
        <v>24100557</v>
      </c>
      <c r="R376" s="130" t="s">
        <v>84</v>
      </c>
      <c r="S376" s="130" t="s">
        <v>97</v>
      </c>
      <c r="T376" s="123" t="s">
        <v>565</v>
      </c>
      <c r="U376" s="100" t="s">
        <v>99</v>
      </c>
      <c r="V376" s="100" t="s">
        <v>737</v>
      </c>
      <c r="W376" s="282">
        <v>1</v>
      </c>
      <c r="X376" s="126"/>
      <c r="Y376" s="126">
        <f t="shared" si="224"/>
        <v>1</v>
      </c>
      <c r="Z376" s="126">
        <v>1</v>
      </c>
      <c r="AA376" s="150">
        <v>27002.799999999999</v>
      </c>
      <c r="AB376" s="127"/>
      <c r="AC376" s="151" t="str">
        <f t="shared" si="220"/>
        <v/>
      </c>
      <c r="AD376" s="152"/>
      <c r="AE376" s="162"/>
      <c r="AF376" s="101">
        <f t="shared" si="225"/>
        <v>0</v>
      </c>
      <c r="AG376" s="101">
        <f t="shared" si="226"/>
        <v>0</v>
      </c>
      <c r="AH376" s="101">
        <f t="shared" si="227"/>
        <v>0</v>
      </c>
      <c r="AI376" s="101">
        <f t="shared" si="214"/>
        <v>27002.799999999999</v>
      </c>
      <c r="AJ376" s="101">
        <f t="shared" si="228"/>
        <v>0</v>
      </c>
      <c r="AK376" s="101">
        <f t="shared" si="217"/>
        <v>27002.799999999999</v>
      </c>
      <c r="AL376" s="102" t="s">
        <v>9</v>
      </c>
      <c r="AM376" s="143"/>
      <c r="AN376" s="101">
        <f t="shared" si="221"/>
        <v>27002.799999999999</v>
      </c>
      <c r="AO376" s="134"/>
      <c r="AP376" s="113"/>
      <c r="AQ376" s="113"/>
      <c r="AR376" s="113"/>
      <c r="AS376" s="113"/>
      <c r="AT376" s="113"/>
      <c r="AU376" s="113"/>
      <c r="AV376" s="113"/>
    </row>
    <row r="377" spans="1:48" ht="12.75" x14ac:dyDescent="0.2">
      <c r="A377" s="102">
        <v>1422</v>
      </c>
      <c r="B377" s="133">
        <v>45968</v>
      </c>
      <c r="C377" s="100" t="s">
        <v>305</v>
      </c>
      <c r="D377" s="552">
        <v>46003</v>
      </c>
      <c r="E377" s="552" t="e">
        <f>IF(OR(#REF!="",J377=""),"",#REF!+7*J377)</f>
        <v>#REF!</v>
      </c>
      <c r="F377" s="149" t="e">
        <f t="shared" ca="1" si="216"/>
        <v>#REF!</v>
      </c>
      <c r="G377" s="120" t="s">
        <v>80</v>
      </c>
      <c r="H377" s="113" t="e">
        <f t="shared" si="222"/>
        <v>#REF!</v>
      </c>
      <c r="I377" s="102">
        <v>2025</v>
      </c>
      <c r="J377" s="122">
        <v>5</v>
      </c>
      <c r="K377" s="122" t="s">
        <v>18</v>
      </c>
      <c r="L377" s="232" t="s">
        <v>142</v>
      </c>
      <c r="M377" s="85" t="s">
        <v>842</v>
      </c>
      <c r="N377" s="399">
        <v>0</v>
      </c>
      <c r="O377" s="130">
        <v>3</v>
      </c>
      <c r="P377" s="122" t="s">
        <v>843</v>
      </c>
      <c r="Q377" s="122">
        <v>25201045</v>
      </c>
      <c r="R377" s="122" t="s">
        <v>307</v>
      </c>
      <c r="S377" s="130" t="s">
        <v>313</v>
      </c>
      <c r="T377" s="168" t="s">
        <v>314</v>
      </c>
      <c r="U377" s="123" t="s">
        <v>87</v>
      </c>
      <c r="V377" s="102" t="s">
        <v>844</v>
      </c>
      <c r="W377" s="147">
        <v>2</v>
      </c>
      <c r="X377" s="122"/>
      <c r="Y377" s="126">
        <f t="shared" si="224"/>
        <v>2</v>
      </c>
      <c r="Z377" s="122">
        <v>2</v>
      </c>
      <c r="AA377" s="101"/>
      <c r="AB377" s="131">
        <v>137.75</v>
      </c>
      <c r="AC377" s="151" t="str">
        <f t="shared" si="220"/>
        <v/>
      </c>
      <c r="AD377" s="120"/>
      <c r="AE377" s="142"/>
      <c r="AF377" s="101">
        <f t="shared" si="225"/>
        <v>0</v>
      </c>
      <c r="AG377" s="101">
        <f t="shared" si="226"/>
        <v>0</v>
      </c>
      <c r="AH377" s="101">
        <f t="shared" si="227"/>
        <v>0</v>
      </c>
      <c r="AI377" s="101">
        <f t="shared" si="214"/>
        <v>0</v>
      </c>
      <c r="AJ377" s="101">
        <f t="shared" si="228"/>
        <v>23693</v>
      </c>
      <c r="AK377" s="101">
        <f t="shared" si="217"/>
        <v>23693</v>
      </c>
      <c r="AL377" s="102" t="s">
        <v>9</v>
      </c>
      <c r="AM377" s="143"/>
      <c r="AN377" s="101">
        <f t="shared" si="221"/>
        <v>23693</v>
      </c>
      <c r="AO377" s="134"/>
      <c r="AP377" s="113"/>
      <c r="AQ377" s="113"/>
      <c r="AR377" s="113"/>
      <c r="AS377" s="113"/>
      <c r="AT377" s="113"/>
      <c r="AU377" s="113"/>
      <c r="AV377" s="113"/>
    </row>
    <row r="378" spans="1:48" ht="12.75" x14ac:dyDescent="0.2">
      <c r="A378" s="102">
        <v>5400065846</v>
      </c>
      <c r="B378" s="133">
        <v>45902</v>
      </c>
      <c r="C378" s="100" t="s">
        <v>79</v>
      </c>
      <c r="D378" s="552">
        <v>46021</v>
      </c>
      <c r="E378" s="552" t="e">
        <f>IF(OR(#REF!="",J378=""),"",#REF!+7*J378)</f>
        <v>#REF!</v>
      </c>
      <c r="F378" s="149" t="e">
        <f t="shared" ca="1" si="216"/>
        <v>#REF!</v>
      </c>
      <c r="G378" s="120" t="s">
        <v>94</v>
      </c>
      <c r="H378" s="113" t="e">
        <f t="shared" si="222"/>
        <v>#REF!</v>
      </c>
      <c r="I378" s="113" t="e">
        <f t="shared" ref="I378:I400" si="229">TEXT(E378,"YYYY")</f>
        <v>#REF!</v>
      </c>
      <c r="J378" s="122">
        <v>14.2</v>
      </c>
      <c r="K378" s="122" t="s">
        <v>21</v>
      </c>
      <c r="L378" s="232" t="s">
        <v>81</v>
      </c>
      <c r="M378" s="23" t="s">
        <v>845</v>
      </c>
      <c r="N378" s="399">
        <v>0</v>
      </c>
      <c r="O378" s="130">
        <v>3</v>
      </c>
      <c r="P378" s="122" t="s">
        <v>243</v>
      </c>
      <c r="Q378" s="122"/>
      <c r="R378" s="122" t="s">
        <v>84</v>
      </c>
      <c r="S378" s="130" t="s">
        <v>412</v>
      </c>
      <c r="T378" s="113" t="s">
        <v>413</v>
      </c>
      <c r="U378" s="102" t="s">
        <v>99</v>
      </c>
      <c r="V378" s="174" t="s">
        <v>846</v>
      </c>
      <c r="W378" s="147">
        <v>78</v>
      </c>
      <c r="X378" s="113"/>
      <c r="Y378" s="126">
        <f t="shared" si="224"/>
        <v>78</v>
      </c>
      <c r="Z378" s="122">
        <v>78</v>
      </c>
      <c r="AA378" s="101">
        <v>300</v>
      </c>
      <c r="AB378" s="131"/>
      <c r="AC378" s="151" t="str">
        <f t="shared" si="220"/>
        <v/>
      </c>
      <c r="AD378" s="119"/>
      <c r="AE378" s="132"/>
      <c r="AF378" s="101">
        <f t="shared" si="225"/>
        <v>0</v>
      </c>
      <c r="AG378" s="101">
        <f t="shared" si="226"/>
        <v>0</v>
      </c>
      <c r="AH378" s="101">
        <f t="shared" si="227"/>
        <v>0</v>
      </c>
      <c r="AI378" s="101">
        <f t="shared" si="214"/>
        <v>23400</v>
      </c>
      <c r="AJ378" s="101">
        <f t="shared" si="228"/>
        <v>0</v>
      </c>
      <c r="AK378" s="101">
        <f t="shared" si="217"/>
        <v>23400</v>
      </c>
      <c r="AL378" s="102" t="s">
        <v>9</v>
      </c>
      <c r="AM378" s="144"/>
      <c r="AN378" s="101">
        <f t="shared" si="221"/>
        <v>23400</v>
      </c>
      <c r="AO378" s="134"/>
      <c r="AP378" s="113"/>
      <c r="AQ378" s="113"/>
      <c r="AR378" s="113"/>
      <c r="AS378" s="113"/>
      <c r="AT378" s="113"/>
      <c r="AU378" s="113"/>
      <c r="AV378" s="113"/>
    </row>
    <row r="379" spans="1:48" x14ac:dyDescent="0.25">
      <c r="A379" s="128">
        <v>1102500085</v>
      </c>
      <c r="B379" s="133">
        <v>45903</v>
      </c>
      <c r="C379" s="100" t="s">
        <v>79</v>
      </c>
      <c r="D379" s="552">
        <v>45912</v>
      </c>
      <c r="E379" s="552" t="e">
        <f>IF(OR(#REF!="",J379=""),"",#REF!+7*J379)</f>
        <v>#REF!</v>
      </c>
      <c r="F379" s="149" t="e">
        <f t="shared" ca="1" si="216"/>
        <v>#REF!</v>
      </c>
      <c r="G379" s="120" t="s">
        <v>80</v>
      </c>
      <c r="H379" s="113" t="e">
        <f t="shared" si="222"/>
        <v>#REF!</v>
      </c>
      <c r="I379" s="113" t="e">
        <f t="shared" si="229"/>
        <v>#REF!</v>
      </c>
      <c r="J379" s="122">
        <v>1.4</v>
      </c>
      <c r="K379" s="122" t="s">
        <v>21</v>
      </c>
      <c r="L379" s="232" t="s">
        <v>81</v>
      </c>
      <c r="M379" s="13" t="s">
        <v>847</v>
      </c>
      <c r="N379" s="399">
        <v>1</v>
      </c>
      <c r="O379" s="130">
        <v>1</v>
      </c>
      <c r="P379" s="122" t="s">
        <v>243</v>
      </c>
      <c r="Q379" s="122">
        <v>25200616</v>
      </c>
      <c r="R379" s="122" t="s">
        <v>84</v>
      </c>
      <c r="S379" s="130" t="s">
        <v>284</v>
      </c>
      <c r="T379" s="123" t="s">
        <v>285</v>
      </c>
      <c r="U379" s="102" t="s">
        <v>286</v>
      </c>
      <c r="V379" s="160" t="s">
        <v>848</v>
      </c>
      <c r="W379" s="147">
        <v>9</v>
      </c>
      <c r="X379" s="122"/>
      <c r="Y379" s="126">
        <f t="shared" si="224"/>
        <v>9</v>
      </c>
      <c r="Z379" s="122">
        <v>9</v>
      </c>
      <c r="AA379" s="101">
        <v>2572</v>
      </c>
      <c r="AB379" s="131"/>
      <c r="AC379" s="151" t="str">
        <f t="shared" si="220"/>
        <v/>
      </c>
      <c r="AD379" s="119"/>
      <c r="AE379" s="178"/>
      <c r="AF379" s="101">
        <f t="shared" si="225"/>
        <v>0</v>
      </c>
      <c r="AG379" s="101">
        <f t="shared" si="226"/>
        <v>0</v>
      </c>
      <c r="AH379" s="101">
        <f t="shared" si="227"/>
        <v>0</v>
      </c>
      <c r="AI379" s="101">
        <f t="shared" si="214"/>
        <v>23148</v>
      </c>
      <c r="AJ379" s="101">
        <f t="shared" si="228"/>
        <v>0</v>
      </c>
      <c r="AK379" s="101">
        <f t="shared" si="217"/>
        <v>23148</v>
      </c>
      <c r="AL379" s="102" t="s">
        <v>9</v>
      </c>
      <c r="AM379" s="144"/>
      <c r="AN379" s="101">
        <f t="shared" si="221"/>
        <v>23148</v>
      </c>
      <c r="AO379" s="134"/>
      <c r="AP379" s="113"/>
      <c r="AQ379" s="113"/>
      <c r="AR379" s="113"/>
      <c r="AS379" s="113"/>
      <c r="AT379" s="113"/>
      <c r="AU379" s="113"/>
      <c r="AV379" s="113"/>
    </row>
    <row r="380" spans="1:48" ht="12.75" x14ac:dyDescent="0.2">
      <c r="A380" s="102">
        <v>5400065846</v>
      </c>
      <c r="B380" s="133">
        <v>45902</v>
      </c>
      <c r="C380" s="100" t="s">
        <v>79</v>
      </c>
      <c r="D380" s="552">
        <v>46021</v>
      </c>
      <c r="E380" s="552" t="e">
        <f>IF(OR(#REF!="",J380=""),"",#REF!+7*J380)</f>
        <v>#REF!</v>
      </c>
      <c r="F380" s="149" t="e">
        <f t="shared" ca="1" si="216"/>
        <v>#REF!</v>
      </c>
      <c r="G380" s="120" t="s">
        <v>94</v>
      </c>
      <c r="H380" s="113" t="e">
        <f t="shared" si="222"/>
        <v>#REF!</v>
      </c>
      <c r="I380" s="113" t="e">
        <f t="shared" si="229"/>
        <v>#REF!</v>
      </c>
      <c r="J380" s="122">
        <v>14.2</v>
      </c>
      <c r="K380" s="122" t="s">
        <v>21</v>
      </c>
      <c r="L380" s="232" t="s">
        <v>81</v>
      </c>
      <c r="M380" s="13" t="s">
        <v>849</v>
      </c>
      <c r="N380" s="399">
        <v>0</v>
      </c>
      <c r="O380" s="130">
        <v>3</v>
      </c>
      <c r="P380" s="122" t="s">
        <v>243</v>
      </c>
      <c r="Q380" s="122"/>
      <c r="R380" s="122" t="s">
        <v>84</v>
      </c>
      <c r="S380" s="130" t="s">
        <v>412</v>
      </c>
      <c r="T380" s="113" t="s">
        <v>413</v>
      </c>
      <c r="U380" s="102" t="s">
        <v>99</v>
      </c>
      <c r="V380" s="174" t="s">
        <v>850</v>
      </c>
      <c r="W380" s="147">
        <v>14</v>
      </c>
      <c r="X380" s="113"/>
      <c r="Y380" s="126">
        <f t="shared" si="224"/>
        <v>14</v>
      </c>
      <c r="Z380" s="122">
        <v>14</v>
      </c>
      <c r="AA380" s="101">
        <v>1500</v>
      </c>
      <c r="AB380" s="131"/>
      <c r="AC380" s="151" t="str">
        <f t="shared" si="220"/>
        <v/>
      </c>
      <c r="AD380" s="119"/>
      <c r="AE380" s="132"/>
      <c r="AF380" s="101">
        <f t="shared" si="225"/>
        <v>0</v>
      </c>
      <c r="AG380" s="101">
        <f t="shared" si="226"/>
        <v>0</v>
      </c>
      <c r="AH380" s="101">
        <f t="shared" si="227"/>
        <v>0</v>
      </c>
      <c r="AI380" s="101">
        <f t="shared" si="214"/>
        <v>21000</v>
      </c>
      <c r="AJ380" s="101">
        <f t="shared" si="228"/>
        <v>0</v>
      </c>
      <c r="AK380" s="101">
        <f t="shared" si="217"/>
        <v>21000</v>
      </c>
      <c r="AL380" s="102" t="s">
        <v>9</v>
      </c>
      <c r="AM380" s="144"/>
      <c r="AN380" s="101">
        <f t="shared" si="221"/>
        <v>21000</v>
      </c>
      <c r="AO380" s="134"/>
      <c r="AP380" s="113"/>
      <c r="AQ380" s="113"/>
      <c r="AR380" s="113"/>
      <c r="AS380" s="113"/>
      <c r="AT380" s="113"/>
      <c r="AU380" s="113"/>
      <c r="AV380" s="113"/>
    </row>
    <row r="381" spans="1:48" x14ac:dyDescent="0.25">
      <c r="A381" s="128">
        <v>1102500085</v>
      </c>
      <c r="B381" s="133">
        <v>45903</v>
      </c>
      <c r="C381" s="100" t="s">
        <v>79</v>
      </c>
      <c r="D381" s="552">
        <v>45912</v>
      </c>
      <c r="E381" s="552" t="e">
        <f>IF(OR(#REF!="",J381=""),"",#REF!+7*J381)</f>
        <v>#REF!</v>
      </c>
      <c r="F381" s="149" t="e">
        <f t="shared" ca="1" si="216"/>
        <v>#REF!</v>
      </c>
      <c r="G381" s="120" t="s">
        <v>80</v>
      </c>
      <c r="H381" s="113" t="e">
        <f t="shared" si="222"/>
        <v>#REF!</v>
      </c>
      <c r="I381" s="113" t="e">
        <f t="shared" si="229"/>
        <v>#REF!</v>
      </c>
      <c r="J381" s="122">
        <v>1.4</v>
      </c>
      <c r="K381" s="122" t="s">
        <v>21</v>
      </c>
      <c r="L381" s="232" t="s">
        <v>81</v>
      </c>
      <c r="M381" s="13" t="s">
        <v>851</v>
      </c>
      <c r="N381" s="399">
        <v>1</v>
      </c>
      <c r="O381" s="130">
        <v>1</v>
      </c>
      <c r="P381" s="122" t="s">
        <v>243</v>
      </c>
      <c r="Q381" s="122">
        <v>25200616</v>
      </c>
      <c r="R381" s="122" t="s">
        <v>84</v>
      </c>
      <c r="S381" s="130" t="s">
        <v>284</v>
      </c>
      <c r="T381" s="123" t="s">
        <v>285</v>
      </c>
      <c r="U381" s="102" t="s">
        <v>286</v>
      </c>
      <c r="V381" s="160" t="s">
        <v>852</v>
      </c>
      <c r="W381" s="147">
        <v>8</v>
      </c>
      <c r="X381" s="122"/>
      <c r="Y381" s="126">
        <f t="shared" si="224"/>
        <v>8</v>
      </c>
      <c r="Z381" s="122">
        <v>8</v>
      </c>
      <c r="AA381" s="101">
        <v>2572</v>
      </c>
      <c r="AB381" s="131"/>
      <c r="AC381" s="151" t="str">
        <f t="shared" si="220"/>
        <v/>
      </c>
      <c r="AD381" s="119"/>
      <c r="AE381" s="178"/>
      <c r="AF381" s="101">
        <f t="shared" si="225"/>
        <v>0</v>
      </c>
      <c r="AG381" s="101">
        <f t="shared" si="226"/>
        <v>0</v>
      </c>
      <c r="AH381" s="101">
        <f t="shared" si="227"/>
        <v>0</v>
      </c>
      <c r="AI381" s="101">
        <f t="shared" si="214"/>
        <v>20576</v>
      </c>
      <c r="AJ381" s="101">
        <f t="shared" si="228"/>
        <v>0</v>
      </c>
      <c r="AK381" s="101">
        <f t="shared" si="217"/>
        <v>20576</v>
      </c>
      <c r="AL381" s="102" t="s">
        <v>9</v>
      </c>
      <c r="AM381" s="108"/>
      <c r="AN381" s="101">
        <f t="shared" si="221"/>
        <v>20576</v>
      </c>
      <c r="AO381" s="134"/>
      <c r="AP381" s="113"/>
      <c r="AQ381" s="113"/>
      <c r="AR381" s="113"/>
      <c r="AS381" s="113"/>
      <c r="AT381" s="113"/>
      <c r="AU381" s="113"/>
      <c r="AV381" s="113"/>
    </row>
    <row r="382" spans="1:48" ht="12.75" x14ac:dyDescent="0.2">
      <c r="A382" s="102">
        <v>5400065846</v>
      </c>
      <c r="B382" s="133">
        <v>45902</v>
      </c>
      <c r="C382" s="100" t="s">
        <v>79</v>
      </c>
      <c r="D382" s="552">
        <v>46021</v>
      </c>
      <c r="E382" s="552" t="e">
        <f>IF(OR(#REF!="",J382=""),"",#REF!+7*J382)</f>
        <v>#REF!</v>
      </c>
      <c r="F382" s="149" t="e">
        <f t="shared" ca="1" si="216"/>
        <v>#REF!</v>
      </c>
      <c r="G382" s="120" t="s">
        <v>94</v>
      </c>
      <c r="H382" s="113" t="e">
        <f t="shared" si="222"/>
        <v>#REF!</v>
      </c>
      <c r="I382" s="113" t="e">
        <f t="shared" si="229"/>
        <v>#REF!</v>
      </c>
      <c r="J382" s="122">
        <v>14.2</v>
      </c>
      <c r="K382" s="122" t="s">
        <v>21</v>
      </c>
      <c r="L382" s="232" t="s">
        <v>81</v>
      </c>
      <c r="M382" s="13" t="s">
        <v>853</v>
      </c>
      <c r="N382" s="399">
        <v>0</v>
      </c>
      <c r="O382" s="130">
        <v>3</v>
      </c>
      <c r="P382" s="122" t="s">
        <v>243</v>
      </c>
      <c r="Q382" s="122"/>
      <c r="R382" s="122" t="s">
        <v>84</v>
      </c>
      <c r="S382" s="130" t="s">
        <v>412</v>
      </c>
      <c r="T382" s="113" t="s">
        <v>413</v>
      </c>
      <c r="U382" s="102" t="s">
        <v>99</v>
      </c>
      <c r="V382" s="174" t="s">
        <v>854</v>
      </c>
      <c r="W382" s="147">
        <v>20</v>
      </c>
      <c r="X382" s="113"/>
      <c r="Y382" s="126">
        <f t="shared" si="224"/>
        <v>20</v>
      </c>
      <c r="Z382" s="122">
        <v>20</v>
      </c>
      <c r="AA382" s="101">
        <v>1030</v>
      </c>
      <c r="AB382" s="131"/>
      <c r="AC382" s="151" t="str">
        <f t="shared" si="220"/>
        <v/>
      </c>
      <c r="AD382" s="119"/>
      <c r="AE382" s="132"/>
      <c r="AF382" s="101">
        <f t="shared" si="225"/>
        <v>0</v>
      </c>
      <c r="AG382" s="101">
        <f t="shared" si="226"/>
        <v>0</v>
      </c>
      <c r="AH382" s="101">
        <f t="shared" si="227"/>
        <v>0</v>
      </c>
      <c r="AI382" s="101">
        <f t="shared" si="214"/>
        <v>20600</v>
      </c>
      <c r="AJ382" s="101">
        <f t="shared" si="228"/>
        <v>0</v>
      </c>
      <c r="AK382" s="101">
        <f t="shared" si="217"/>
        <v>20600</v>
      </c>
      <c r="AL382" s="102" t="s">
        <v>9</v>
      </c>
      <c r="AM382" s="144"/>
      <c r="AN382" s="101">
        <f t="shared" si="221"/>
        <v>20600</v>
      </c>
      <c r="AO382" s="134"/>
      <c r="AP382" s="113"/>
      <c r="AQ382" s="113"/>
      <c r="AR382" s="113"/>
      <c r="AS382" s="113"/>
      <c r="AT382" s="113"/>
      <c r="AU382" s="113"/>
      <c r="AV382" s="113"/>
    </row>
    <row r="383" spans="1:48" ht="15" x14ac:dyDescent="0.25">
      <c r="A383" s="102">
        <v>4300035227</v>
      </c>
      <c r="B383" s="133">
        <v>45938</v>
      </c>
      <c r="C383" s="100" t="s">
        <v>79</v>
      </c>
      <c r="D383" s="552">
        <v>46092</v>
      </c>
      <c r="E383" s="552" t="e">
        <f>IF(OR(#REF!="",J383=""),"",#REF!+7*J383)</f>
        <v>#REF!</v>
      </c>
      <c r="F383" s="149" t="e">
        <f t="shared" ca="1" si="216"/>
        <v>#REF!</v>
      </c>
      <c r="G383" s="120" t="s">
        <v>94</v>
      </c>
      <c r="H383" s="113" t="e">
        <f t="shared" si="222"/>
        <v>#REF!</v>
      </c>
      <c r="I383" s="102" t="e">
        <f t="shared" si="229"/>
        <v>#REF!</v>
      </c>
      <c r="J383" s="122">
        <v>21.8</v>
      </c>
      <c r="K383" s="122" t="s">
        <v>19</v>
      </c>
      <c r="L383" s="232" t="s">
        <v>81</v>
      </c>
      <c r="M383" s="13" t="s">
        <v>367</v>
      </c>
      <c r="N383" s="399">
        <v>0</v>
      </c>
      <c r="O383" s="130">
        <v>3</v>
      </c>
      <c r="P383" s="116"/>
      <c r="Q383" s="122"/>
      <c r="R383" s="122" t="s">
        <v>84</v>
      </c>
      <c r="S383" s="130" t="s">
        <v>97</v>
      </c>
      <c r="T383" s="123" t="s">
        <v>98</v>
      </c>
      <c r="U383" s="102" t="s">
        <v>99</v>
      </c>
      <c r="V383" s="102" t="s">
        <v>369</v>
      </c>
      <c r="W383" s="147">
        <v>4</v>
      </c>
      <c r="X383" s="113"/>
      <c r="Y383" s="126">
        <f t="shared" si="224"/>
        <v>4</v>
      </c>
      <c r="Z383" s="122">
        <v>4</v>
      </c>
      <c r="AA383" s="185">
        <v>4574.8599999999997</v>
      </c>
      <c r="AB383" s="131"/>
      <c r="AC383" s="151" t="str">
        <f t="shared" si="220"/>
        <v/>
      </c>
      <c r="AD383" s="119"/>
      <c r="AE383" s="142"/>
      <c r="AF383" s="101">
        <f t="shared" si="225"/>
        <v>0</v>
      </c>
      <c r="AG383" s="101">
        <f t="shared" si="226"/>
        <v>0</v>
      </c>
      <c r="AH383" s="101">
        <f t="shared" si="227"/>
        <v>0</v>
      </c>
      <c r="AI383" s="101">
        <f t="shared" si="214"/>
        <v>18299.439999999999</v>
      </c>
      <c r="AJ383" s="185">
        <f t="shared" si="228"/>
        <v>0</v>
      </c>
      <c r="AK383" s="185">
        <f t="shared" si="217"/>
        <v>18299.439999999999</v>
      </c>
      <c r="AL383" s="174" t="s">
        <v>2</v>
      </c>
      <c r="AM383" s="233" t="s">
        <v>510</v>
      </c>
      <c r="AN383" s="185">
        <f t="shared" si="221"/>
        <v>18299.439999999999</v>
      </c>
      <c r="AO383" s="134" t="s">
        <v>116</v>
      </c>
      <c r="AP383" s="113" t="s">
        <v>104</v>
      </c>
      <c r="AQ383" s="113" t="s">
        <v>104</v>
      </c>
      <c r="AR383" s="113" t="s">
        <v>104</v>
      </c>
      <c r="AS383" s="113"/>
      <c r="AT383" s="113" t="s">
        <v>122</v>
      </c>
      <c r="AU383" s="113" t="s">
        <v>122</v>
      </c>
      <c r="AV383" s="113" t="s">
        <v>122</v>
      </c>
    </row>
    <row r="384" spans="1:48" ht="15" x14ac:dyDescent="0.25">
      <c r="A384" s="102">
        <v>4300035227</v>
      </c>
      <c r="B384" s="133">
        <v>45938</v>
      </c>
      <c r="C384" s="100" t="s">
        <v>79</v>
      </c>
      <c r="D384" s="552">
        <v>46092</v>
      </c>
      <c r="E384" s="552" t="e">
        <f>IF(OR(#REF!="",J384=""),"",#REF!+7*J384)</f>
        <v>#REF!</v>
      </c>
      <c r="F384" s="149" t="e">
        <f t="shared" ca="1" si="216"/>
        <v>#REF!</v>
      </c>
      <c r="G384" s="120" t="s">
        <v>94</v>
      </c>
      <c r="H384" s="113" t="e">
        <f t="shared" si="222"/>
        <v>#REF!</v>
      </c>
      <c r="I384" s="102" t="e">
        <f t="shared" si="229"/>
        <v>#REF!</v>
      </c>
      <c r="J384" s="122">
        <v>21.8</v>
      </c>
      <c r="K384" s="122" t="s">
        <v>19</v>
      </c>
      <c r="L384" s="232" t="s">
        <v>81</v>
      </c>
      <c r="M384" s="13" t="s">
        <v>367</v>
      </c>
      <c r="N384" s="399">
        <v>0</v>
      </c>
      <c r="O384" s="130">
        <v>3</v>
      </c>
      <c r="P384" s="116"/>
      <c r="Q384" s="122"/>
      <c r="R384" s="122" t="s">
        <v>84</v>
      </c>
      <c r="S384" s="130" t="s">
        <v>97</v>
      </c>
      <c r="T384" s="123" t="s">
        <v>98</v>
      </c>
      <c r="U384" s="102" t="s">
        <v>99</v>
      </c>
      <c r="V384" s="102" t="s">
        <v>369</v>
      </c>
      <c r="W384" s="147">
        <v>1</v>
      </c>
      <c r="X384" s="113"/>
      <c r="Y384" s="126">
        <f t="shared" si="224"/>
        <v>1</v>
      </c>
      <c r="Z384" s="122">
        <v>1</v>
      </c>
      <c r="AA384" s="101">
        <v>4574.8599999999997</v>
      </c>
      <c r="AB384" s="131"/>
      <c r="AC384" s="151" t="str">
        <f t="shared" si="220"/>
        <v/>
      </c>
      <c r="AD384" s="119"/>
      <c r="AE384" s="142"/>
      <c r="AF384" s="101">
        <f t="shared" si="225"/>
        <v>0</v>
      </c>
      <c r="AG384" s="101">
        <f t="shared" si="226"/>
        <v>0</v>
      </c>
      <c r="AH384" s="101">
        <f t="shared" si="227"/>
        <v>0</v>
      </c>
      <c r="AI384" s="101">
        <f t="shared" si="214"/>
        <v>4574.8599999999997</v>
      </c>
      <c r="AJ384" s="101">
        <f t="shared" si="228"/>
        <v>0</v>
      </c>
      <c r="AK384" s="101">
        <f t="shared" si="217"/>
        <v>4574.8599999999997</v>
      </c>
      <c r="AL384" s="102" t="s">
        <v>9</v>
      </c>
      <c r="AM384" s="144"/>
      <c r="AN384" s="101">
        <f t="shared" si="221"/>
        <v>4574.8599999999997</v>
      </c>
      <c r="AO384" s="134"/>
      <c r="AP384" s="113"/>
      <c r="AQ384" s="113"/>
      <c r="AR384" s="113"/>
      <c r="AS384" s="113"/>
      <c r="AT384" s="113"/>
      <c r="AU384" s="113"/>
      <c r="AV384" s="113"/>
    </row>
    <row r="385" spans="1:48" ht="12.75" x14ac:dyDescent="0.2">
      <c r="A385" s="102">
        <v>5400065846</v>
      </c>
      <c r="B385" s="133">
        <v>45902</v>
      </c>
      <c r="C385" s="100" t="s">
        <v>79</v>
      </c>
      <c r="D385" s="552">
        <v>46021</v>
      </c>
      <c r="E385" s="552" t="e">
        <f>IF(OR(#REF!="",J385=""),"",#REF!+7*J385)</f>
        <v>#REF!</v>
      </c>
      <c r="F385" s="149" t="e">
        <f t="shared" ca="1" si="216"/>
        <v>#REF!</v>
      </c>
      <c r="G385" s="120" t="s">
        <v>94</v>
      </c>
      <c r="H385" s="113" t="e">
        <f t="shared" si="222"/>
        <v>#REF!</v>
      </c>
      <c r="I385" s="113" t="e">
        <f t="shared" si="229"/>
        <v>#REF!</v>
      </c>
      <c r="J385" s="122">
        <v>14.2</v>
      </c>
      <c r="K385" s="122" t="s">
        <v>21</v>
      </c>
      <c r="L385" s="232" t="s">
        <v>81</v>
      </c>
      <c r="M385" s="13" t="s">
        <v>855</v>
      </c>
      <c r="N385" s="399">
        <v>0</v>
      </c>
      <c r="O385" s="130">
        <v>3</v>
      </c>
      <c r="P385" s="122" t="s">
        <v>243</v>
      </c>
      <c r="Q385" s="122"/>
      <c r="R385" s="122" t="s">
        <v>84</v>
      </c>
      <c r="S385" s="130" t="s">
        <v>412</v>
      </c>
      <c r="T385" s="113" t="s">
        <v>413</v>
      </c>
      <c r="U385" s="102" t="s">
        <v>99</v>
      </c>
      <c r="V385" s="174" t="s">
        <v>856</v>
      </c>
      <c r="W385" s="147">
        <v>20</v>
      </c>
      <c r="X385" s="113"/>
      <c r="Y385" s="126">
        <f t="shared" si="224"/>
        <v>20</v>
      </c>
      <c r="Z385" s="122">
        <v>20</v>
      </c>
      <c r="AA385" s="101">
        <v>965</v>
      </c>
      <c r="AB385" s="131"/>
      <c r="AC385" s="151" t="str">
        <f t="shared" si="220"/>
        <v/>
      </c>
      <c r="AD385" s="119"/>
      <c r="AE385" s="260"/>
      <c r="AF385" s="101">
        <f t="shared" si="225"/>
        <v>0</v>
      </c>
      <c r="AG385" s="101">
        <f t="shared" si="226"/>
        <v>0</v>
      </c>
      <c r="AH385" s="101">
        <f t="shared" si="227"/>
        <v>0</v>
      </c>
      <c r="AI385" s="101">
        <f t="shared" si="214"/>
        <v>19300</v>
      </c>
      <c r="AJ385" s="101">
        <f t="shared" si="228"/>
        <v>0</v>
      </c>
      <c r="AK385" s="101">
        <f t="shared" si="217"/>
        <v>19300</v>
      </c>
      <c r="AL385" s="102" t="s">
        <v>9</v>
      </c>
      <c r="AM385" s="144"/>
      <c r="AN385" s="101">
        <f t="shared" si="221"/>
        <v>19300</v>
      </c>
      <c r="AO385" s="134"/>
      <c r="AP385" s="113"/>
      <c r="AQ385" s="113"/>
      <c r="AR385" s="113"/>
      <c r="AS385" s="113"/>
      <c r="AT385" s="113"/>
      <c r="AU385" s="113"/>
      <c r="AV385" s="113"/>
    </row>
    <row r="386" spans="1:48" x14ac:dyDescent="0.25">
      <c r="A386" s="102">
        <v>4300035758</v>
      </c>
      <c r="B386" s="158">
        <v>46018</v>
      </c>
      <c r="C386" s="102" t="s">
        <v>79</v>
      </c>
      <c r="D386" s="552">
        <v>46173</v>
      </c>
      <c r="E386" s="552" t="e">
        <f>IF(OR(#REF!="",J386=""),"",#REF!+7*J386)</f>
        <v>#REF!</v>
      </c>
      <c r="F386" s="149" t="str">
        <f t="shared" ca="1" si="216"/>
        <v>DELIVERED</v>
      </c>
      <c r="G386" s="120" t="s">
        <v>94</v>
      </c>
      <c r="H386" s="113" t="e">
        <f t="shared" si="222"/>
        <v>#REF!</v>
      </c>
      <c r="I386" s="113" t="e">
        <f t="shared" si="229"/>
        <v>#REF!</v>
      </c>
      <c r="J386" s="122">
        <v>22</v>
      </c>
      <c r="K386" s="122" t="s">
        <v>28</v>
      </c>
      <c r="L386" s="232" t="s">
        <v>81</v>
      </c>
      <c r="M386" s="13" t="s">
        <v>457</v>
      </c>
      <c r="N386" s="400">
        <v>0</v>
      </c>
      <c r="O386" s="130">
        <v>3</v>
      </c>
      <c r="P386" s="102" t="s">
        <v>243</v>
      </c>
      <c r="Q386" s="122">
        <v>25100753</v>
      </c>
      <c r="R386" s="122" t="s">
        <v>84</v>
      </c>
      <c r="S386" s="122" t="s">
        <v>97</v>
      </c>
      <c r="T386" s="113" t="s">
        <v>98</v>
      </c>
      <c r="U386" s="102" t="s">
        <v>99</v>
      </c>
      <c r="V386" s="102" t="s">
        <v>737</v>
      </c>
      <c r="W386" s="147">
        <v>1</v>
      </c>
      <c r="X386" s="122">
        <v>1</v>
      </c>
      <c r="Y386" s="126">
        <f t="shared" si="224"/>
        <v>0</v>
      </c>
      <c r="Z386" s="122">
        <v>0</v>
      </c>
      <c r="AA386" s="101">
        <v>18000</v>
      </c>
      <c r="AB386" s="131"/>
      <c r="AC386" s="151" t="str">
        <f t="shared" si="220"/>
        <v>May-26</v>
      </c>
      <c r="AD386" s="225">
        <v>46156</v>
      </c>
      <c r="AE386" s="257" t="s">
        <v>460</v>
      </c>
      <c r="AF386" s="114">
        <f t="shared" si="225"/>
        <v>18000</v>
      </c>
      <c r="AG386" s="101">
        <f t="shared" si="226"/>
        <v>0</v>
      </c>
      <c r="AH386" s="101">
        <f t="shared" si="227"/>
        <v>18000</v>
      </c>
      <c r="AI386" s="101">
        <f t="shared" si="214"/>
        <v>0</v>
      </c>
      <c r="AJ386" s="101">
        <f t="shared" si="228"/>
        <v>0</v>
      </c>
      <c r="AK386" s="101">
        <f t="shared" si="217"/>
        <v>0</v>
      </c>
      <c r="AL386" s="102" t="s">
        <v>0</v>
      </c>
      <c r="AM386" s="143" t="s">
        <v>102</v>
      </c>
      <c r="AN386" s="101">
        <f t="shared" si="221"/>
        <v>18000</v>
      </c>
      <c r="AO386" s="134" t="s">
        <v>28</v>
      </c>
      <c r="AP386" s="113" t="s">
        <v>754</v>
      </c>
      <c r="AQ386" s="113" t="s">
        <v>754</v>
      </c>
      <c r="AR386" s="113" t="s">
        <v>754</v>
      </c>
      <c r="AS386" s="113" t="s">
        <v>754</v>
      </c>
      <c r="AT386" s="113" t="s">
        <v>754</v>
      </c>
      <c r="AU386" s="113" t="s">
        <v>754</v>
      </c>
      <c r="AV386" s="113" t="s">
        <v>754</v>
      </c>
    </row>
    <row r="387" spans="1:48" ht="15" x14ac:dyDescent="0.25">
      <c r="A387" s="102">
        <v>1102500157</v>
      </c>
      <c r="B387" s="133">
        <v>46004</v>
      </c>
      <c r="C387" s="102" t="s">
        <v>79</v>
      </c>
      <c r="D387" s="552">
        <v>46013</v>
      </c>
      <c r="E387" s="552" t="e">
        <f>IF(OR(#REF!="",J387=""),"",#REF!+7*J387)</f>
        <v>#REF!</v>
      </c>
      <c r="F387" s="149" t="str">
        <f t="shared" ca="1" si="216"/>
        <v>DELIVERED</v>
      </c>
      <c r="G387" s="120" t="s">
        <v>80</v>
      </c>
      <c r="H387" s="113" t="e">
        <f t="shared" si="222"/>
        <v>#REF!</v>
      </c>
      <c r="I387" s="113" t="e">
        <f t="shared" si="229"/>
        <v>#REF!</v>
      </c>
      <c r="J387" s="122">
        <v>1.4</v>
      </c>
      <c r="K387" s="122" t="s">
        <v>21</v>
      </c>
      <c r="L387" s="232" t="s">
        <v>81</v>
      </c>
      <c r="M387" s="77" t="s">
        <v>857</v>
      </c>
      <c r="N387" s="399">
        <v>1</v>
      </c>
      <c r="O387" s="130">
        <v>1</v>
      </c>
      <c r="P387" s="122" t="s">
        <v>243</v>
      </c>
      <c r="Q387" s="122">
        <v>25201090</v>
      </c>
      <c r="R387" s="122" t="s">
        <v>84</v>
      </c>
      <c r="S387" s="122" t="s">
        <v>284</v>
      </c>
      <c r="T387" s="102" t="s">
        <v>285</v>
      </c>
      <c r="U387" s="102" t="s">
        <v>286</v>
      </c>
      <c r="V387" s="102" t="s">
        <v>858</v>
      </c>
      <c r="W387" s="147">
        <v>5</v>
      </c>
      <c r="X387" s="122">
        <v>5</v>
      </c>
      <c r="Y387" s="126">
        <f t="shared" si="224"/>
        <v>0</v>
      </c>
      <c r="Z387" s="122">
        <v>0</v>
      </c>
      <c r="AA387" s="101">
        <v>6424</v>
      </c>
      <c r="AB387" s="131"/>
      <c r="AC387" s="151" t="str">
        <f t="shared" si="220"/>
        <v>April-26</v>
      </c>
      <c r="AD387" s="119">
        <v>46128</v>
      </c>
      <c r="AE387" s="490" t="s">
        <v>859</v>
      </c>
      <c r="AF387" s="101">
        <f t="shared" si="225"/>
        <v>32120</v>
      </c>
      <c r="AG387" s="101">
        <f t="shared" si="226"/>
        <v>0</v>
      </c>
      <c r="AH387" s="101">
        <f t="shared" si="227"/>
        <v>32120</v>
      </c>
      <c r="AI387" s="101">
        <f t="shared" si="214"/>
        <v>0</v>
      </c>
      <c r="AJ387" s="101">
        <f t="shared" si="228"/>
        <v>0</v>
      </c>
      <c r="AK387" s="101">
        <f t="shared" si="217"/>
        <v>0</v>
      </c>
      <c r="AL387" s="102" t="s">
        <v>0</v>
      </c>
      <c r="AM387" s="143" t="s">
        <v>102</v>
      </c>
      <c r="AN387" s="101">
        <f t="shared" si="221"/>
        <v>32120</v>
      </c>
      <c r="AO387" s="134" t="s">
        <v>116</v>
      </c>
      <c r="AP387" s="113" t="s">
        <v>104</v>
      </c>
      <c r="AQ387" s="113" t="s">
        <v>104</v>
      </c>
      <c r="AR387" s="113" t="s">
        <v>104</v>
      </c>
      <c r="AS387" s="113" t="s">
        <v>122</v>
      </c>
      <c r="AT387" s="113" t="s">
        <v>122</v>
      </c>
      <c r="AU387" s="113" t="s">
        <v>122</v>
      </c>
      <c r="AV387" s="113" t="s">
        <v>122</v>
      </c>
    </row>
    <row r="388" spans="1:48" ht="12.75" x14ac:dyDescent="0.2">
      <c r="A388" s="102">
        <v>4300034444</v>
      </c>
      <c r="B388" s="133">
        <v>45804</v>
      </c>
      <c r="C388" s="100" t="s">
        <v>79</v>
      </c>
      <c r="D388" s="552">
        <v>45974</v>
      </c>
      <c r="E388" s="552" t="e">
        <f>IF(OR(#REF!="",J388=""),"",#REF!+7*J388)</f>
        <v>#REF!</v>
      </c>
      <c r="F388" s="149" t="e">
        <f t="shared" ca="1" si="216"/>
        <v>#REF!</v>
      </c>
      <c r="G388" s="120" t="s">
        <v>94</v>
      </c>
      <c r="H388" s="113" t="e">
        <f t="shared" si="222"/>
        <v>#REF!</v>
      </c>
      <c r="I388" s="113" t="e">
        <f t="shared" si="229"/>
        <v>#REF!</v>
      </c>
      <c r="J388" s="126">
        <v>24.3</v>
      </c>
      <c r="K388" s="126" t="s">
        <v>28</v>
      </c>
      <c r="L388" s="394" t="s">
        <v>81</v>
      </c>
      <c r="M388" s="16" t="s">
        <v>801</v>
      </c>
      <c r="N388" s="399">
        <v>0</v>
      </c>
      <c r="O388" s="130">
        <v>3</v>
      </c>
      <c r="P388" s="130" t="s">
        <v>243</v>
      </c>
      <c r="Q388" s="130">
        <v>25100211</v>
      </c>
      <c r="R388" s="130" t="s">
        <v>84</v>
      </c>
      <c r="S388" s="130" t="s">
        <v>97</v>
      </c>
      <c r="T388" s="123" t="s">
        <v>565</v>
      </c>
      <c r="U388" s="100" t="s">
        <v>99</v>
      </c>
      <c r="V388" s="123" t="s">
        <v>737</v>
      </c>
      <c r="W388" s="283">
        <v>1</v>
      </c>
      <c r="X388" s="126"/>
      <c r="Y388" s="126">
        <f t="shared" si="224"/>
        <v>1</v>
      </c>
      <c r="Z388" s="126">
        <v>1</v>
      </c>
      <c r="AA388" s="150">
        <v>18000.400000000001</v>
      </c>
      <c r="AB388" s="153"/>
      <c r="AC388" s="151" t="str">
        <f t="shared" si="220"/>
        <v/>
      </c>
      <c r="AD388" s="152"/>
      <c r="AE388" s="427"/>
      <c r="AF388" s="101">
        <f t="shared" si="225"/>
        <v>0</v>
      </c>
      <c r="AG388" s="101">
        <f t="shared" si="226"/>
        <v>0</v>
      </c>
      <c r="AH388" s="101">
        <f t="shared" si="227"/>
        <v>0</v>
      </c>
      <c r="AI388" s="101">
        <f t="shared" si="214"/>
        <v>18000.400000000001</v>
      </c>
      <c r="AJ388" s="101">
        <f t="shared" si="228"/>
        <v>0</v>
      </c>
      <c r="AK388" s="101">
        <f t="shared" si="217"/>
        <v>18000.400000000001</v>
      </c>
      <c r="AL388" s="102" t="s">
        <v>9</v>
      </c>
      <c r="AM388" s="143"/>
      <c r="AN388" s="101">
        <f t="shared" si="221"/>
        <v>18000.400000000001</v>
      </c>
      <c r="AO388" s="134"/>
      <c r="AP388" s="113"/>
      <c r="AQ388" s="113"/>
      <c r="AR388" s="113"/>
      <c r="AS388" s="113"/>
      <c r="AT388" s="113"/>
      <c r="AU388" s="113"/>
      <c r="AV388" s="113"/>
    </row>
    <row r="389" spans="1:48" x14ac:dyDescent="0.25">
      <c r="A389" s="102">
        <v>4300035378</v>
      </c>
      <c r="B389" s="133">
        <v>45940</v>
      </c>
      <c r="C389" s="102" t="s">
        <v>79</v>
      </c>
      <c r="D389" s="552">
        <v>46052</v>
      </c>
      <c r="E389" s="552" t="e">
        <f>IF(OR(#REF!="",J389=""),"",#REF!+7*J389)</f>
        <v>#REF!</v>
      </c>
      <c r="F389" s="149" t="str">
        <f t="shared" ca="1" si="216"/>
        <v>DELIVERED</v>
      </c>
      <c r="G389" s="120" t="s">
        <v>94</v>
      </c>
      <c r="H389" s="113" t="e">
        <f t="shared" si="222"/>
        <v>#REF!</v>
      </c>
      <c r="I389" s="113" t="e">
        <f t="shared" si="229"/>
        <v>#REF!</v>
      </c>
      <c r="J389" s="122">
        <v>16</v>
      </c>
      <c r="K389" s="122" t="s">
        <v>28</v>
      </c>
      <c r="L389" s="232" t="s">
        <v>81</v>
      </c>
      <c r="M389" s="85" t="s">
        <v>124</v>
      </c>
      <c r="N389" s="399">
        <v>0</v>
      </c>
      <c r="O389" s="130">
        <v>3</v>
      </c>
      <c r="P389" s="102" t="s">
        <v>243</v>
      </c>
      <c r="Q389" s="122">
        <v>25100518</v>
      </c>
      <c r="R389" s="122" t="s">
        <v>84</v>
      </c>
      <c r="S389" s="122" t="s">
        <v>97</v>
      </c>
      <c r="T389" s="113" t="s">
        <v>98</v>
      </c>
      <c r="U389" s="102" t="s">
        <v>99</v>
      </c>
      <c r="V389" s="102" t="s">
        <v>737</v>
      </c>
      <c r="W389" s="147">
        <v>1</v>
      </c>
      <c r="X389" s="122">
        <v>1</v>
      </c>
      <c r="Y389" s="126">
        <f t="shared" si="224"/>
        <v>0</v>
      </c>
      <c r="Z389" s="122">
        <v>0</v>
      </c>
      <c r="AA389" s="101">
        <v>18000</v>
      </c>
      <c r="AB389" s="131"/>
      <c r="AC389" s="151" t="str">
        <f t="shared" si="220"/>
        <v>May-26</v>
      </c>
      <c r="AD389" s="225">
        <v>46167</v>
      </c>
      <c r="AE389" s="257" t="s">
        <v>127</v>
      </c>
      <c r="AF389" s="114">
        <f t="shared" si="225"/>
        <v>18000</v>
      </c>
      <c r="AG389" s="101">
        <f t="shared" si="226"/>
        <v>0</v>
      </c>
      <c r="AH389" s="101">
        <f t="shared" si="227"/>
        <v>18000</v>
      </c>
      <c r="AI389" s="101">
        <f t="shared" si="214"/>
        <v>0</v>
      </c>
      <c r="AJ389" s="101">
        <f t="shared" si="228"/>
        <v>0</v>
      </c>
      <c r="AK389" s="101">
        <f t="shared" si="217"/>
        <v>0</v>
      </c>
      <c r="AL389" s="102" t="s">
        <v>0</v>
      </c>
      <c r="AM389" s="143" t="s">
        <v>102</v>
      </c>
      <c r="AN389" s="101">
        <f t="shared" si="221"/>
        <v>18000</v>
      </c>
      <c r="AO389" s="134" t="s">
        <v>28</v>
      </c>
      <c r="AP389" s="113"/>
      <c r="AQ389" s="113"/>
      <c r="AR389" s="113"/>
      <c r="AS389" s="113"/>
      <c r="AT389" s="113"/>
      <c r="AU389" s="113"/>
      <c r="AV389" s="113"/>
    </row>
    <row r="390" spans="1:48" ht="12.75" x14ac:dyDescent="0.2">
      <c r="A390" s="102">
        <v>5400065846</v>
      </c>
      <c r="B390" s="133">
        <v>45902</v>
      </c>
      <c r="C390" s="100" t="s">
        <v>79</v>
      </c>
      <c r="D390" s="552">
        <v>46021</v>
      </c>
      <c r="E390" s="552" t="e">
        <f>IF(OR(#REF!="",J390=""),"",#REF!+7*J390)</f>
        <v>#REF!</v>
      </c>
      <c r="F390" s="149" t="e">
        <f t="shared" ca="1" si="216"/>
        <v>#REF!</v>
      </c>
      <c r="G390" s="120" t="s">
        <v>94</v>
      </c>
      <c r="H390" s="113" t="e">
        <f t="shared" si="222"/>
        <v>#REF!</v>
      </c>
      <c r="I390" s="113" t="e">
        <f t="shared" si="229"/>
        <v>#REF!</v>
      </c>
      <c r="J390" s="122">
        <v>14.2</v>
      </c>
      <c r="K390" s="122" t="s">
        <v>21</v>
      </c>
      <c r="L390" s="232" t="s">
        <v>81</v>
      </c>
      <c r="M390" s="106" t="s">
        <v>860</v>
      </c>
      <c r="N390" s="399">
        <v>0</v>
      </c>
      <c r="O390" s="130">
        <v>3</v>
      </c>
      <c r="P390" s="122" t="s">
        <v>243</v>
      </c>
      <c r="Q390" s="122"/>
      <c r="R390" s="122" t="s">
        <v>84</v>
      </c>
      <c r="S390" s="130" t="s">
        <v>412</v>
      </c>
      <c r="T390" s="113" t="s">
        <v>413</v>
      </c>
      <c r="U390" s="102" t="s">
        <v>99</v>
      </c>
      <c r="V390" s="174" t="s">
        <v>861</v>
      </c>
      <c r="W390" s="147">
        <v>14</v>
      </c>
      <c r="X390" s="113"/>
      <c r="Y390" s="126">
        <f t="shared" si="224"/>
        <v>14</v>
      </c>
      <c r="Z390" s="122">
        <v>14</v>
      </c>
      <c r="AA390" s="101">
        <v>1150</v>
      </c>
      <c r="AB390" s="131"/>
      <c r="AC390" s="151" t="str">
        <f t="shared" si="220"/>
        <v/>
      </c>
      <c r="AD390" s="119"/>
      <c r="AE390" s="261"/>
      <c r="AF390" s="101">
        <f t="shared" si="225"/>
        <v>0</v>
      </c>
      <c r="AG390" s="101">
        <f t="shared" si="226"/>
        <v>0</v>
      </c>
      <c r="AH390" s="101">
        <f t="shared" si="227"/>
        <v>0</v>
      </c>
      <c r="AI390" s="101">
        <f t="shared" si="214"/>
        <v>16100</v>
      </c>
      <c r="AJ390" s="101">
        <f t="shared" si="228"/>
        <v>0</v>
      </c>
      <c r="AK390" s="101">
        <f t="shared" si="217"/>
        <v>16100</v>
      </c>
      <c r="AL390" s="102" t="s">
        <v>9</v>
      </c>
      <c r="AM390" s="144"/>
      <c r="AN390" s="101">
        <f t="shared" si="221"/>
        <v>16100</v>
      </c>
      <c r="AO390" s="134"/>
      <c r="AP390" s="113"/>
      <c r="AQ390" s="113"/>
      <c r="AR390" s="113"/>
      <c r="AS390" s="113"/>
      <c r="AT390" s="113"/>
      <c r="AU390" s="113"/>
      <c r="AV390" s="113"/>
    </row>
    <row r="391" spans="1:48" ht="12.75" x14ac:dyDescent="0.2">
      <c r="A391" s="102">
        <v>5400065846</v>
      </c>
      <c r="B391" s="133">
        <v>45902</v>
      </c>
      <c r="C391" s="100" t="s">
        <v>79</v>
      </c>
      <c r="D391" s="552">
        <v>46021</v>
      </c>
      <c r="E391" s="552" t="e">
        <f>IF(OR(#REF!="",J391=""),"",#REF!+7*J391)</f>
        <v>#REF!</v>
      </c>
      <c r="F391" s="149" t="e">
        <f t="shared" ca="1" si="216"/>
        <v>#REF!</v>
      </c>
      <c r="G391" s="120" t="s">
        <v>94</v>
      </c>
      <c r="H391" s="113" t="e">
        <f t="shared" si="222"/>
        <v>#REF!</v>
      </c>
      <c r="I391" s="113" t="e">
        <f t="shared" si="229"/>
        <v>#REF!</v>
      </c>
      <c r="J391" s="122">
        <v>14.2</v>
      </c>
      <c r="K391" s="122" t="s">
        <v>21</v>
      </c>
      <c r="L391" s="232" t="s">
        <v>81</v>
      </c>
      <c r="M391" s="13" t="s">
        <v>862</v>
      </c>
      <c r="N391" s="399">
        <v>0</v>
      </c>
      <c r="O391" s="130">
        <v>3</v>
      </c>
      <c r="P391" s="122" t="s">
        <v>243</v>
      </c>
      <c r="Q391" s="122"/>
      <c r="R391" s="122" t="s">
        <v>84</v>
      </c>
      <c r="S391" s="130" t="s">
        <v>412</v>
      </c>
      <c r="T391" s="113" t="s">
        <v>413</v>
      </c>
      <c r="U391" s="102" t="s">
        <v>99</v>
      </c>
      <c r="V391" s="174" t="s">
        <v>863</v>
      </c>
      <c r="W391" s="147">
        <v>14</v>
      </c>
      <c r="X391" s="113"/>
      <c r="Y391" s="126">
        <f t="shared" si="224"/>
        <v>14</v>
      </c>
      <c r="Z391" s="122">
        <v>14</v>
      </c>
      <c r="AA391" s="101">
        <v>1130</v>
      </c>
      <c r="AB391" s="131"/>
      <c r="AC391" s="151" t="str">
        <f t="shared" si="220"/>
        <v/>
      </c>
      <c r="AD391" s="119"/>
      <c r="AE391" s="132"/>
      <c r="AF391" s="101">
        <f t="shared" si="225"/>
        <v>0</v>
      </c>
      <c r="AG391" s="101">
        <f t="shared" si="226"/>
        <v>0</v>
      </c>
      <c r="AH391" s="101">
        <f t="shared" si="227"/>
        <v>0</v>
      </c>
      <c r="AI391" s="101">
        <f t="shared" si="214"/>
        <v>15820</v>
      </c>
      <c r="AJ391" s="101">
        <f t="shared" si="228"/>
        <v>0</v>
      </c>
      <c r="AK391" s="101">
        <f t="shared" si="217"/>
        <v>15820</v>
      </c>
      <c r="AL391" s="102" t="s">
        <v>9</v>
      </c>
      <c r="AM391" s="144"/>
      <c r="AN391" s="101">
        <f t="shared" si="221"/>
        <v>15820</v>
      </c>
      <c r="AO391" s="134"/>
      <c r="AP391" s="113"/>
      <c r="AQ391" s="113"/>
      <c r="AR391" s="113"/>
      <c r="AS391" s="113"/>
      <c r="AT391" s="113"/>
      <c r="AU391" s="113"/>
      <c r="AV391" s="113"/>
    </row>
    <row r="392" spans="1:48" ht="12.75" x14ac:dyDescent="0.2">
      <c r="A392" s="171" t="s">
        <v>90</v>
      </c>
      <c r="B392" s="133">
        <v>45807</v>
      </c>
      <c r="C392" s="100" t="s">
        <v>764</v>
      </c>
      <c r="D392" s="552">
        <v>45814</v>
      </c>
      <c r="E392" s="552" t="e">
        <f>IF(OR(#REF!="",J392=""),"",#REF!+7*J392)</f>
        <v>#REF!</v>
      </c>
      <c r="F392" s="149" t="e">
        <f t="shared" ca="1" si="216"/>
        <v>#REF!</v>
      </c>
      <c r="G392" s="120" t="s">
        <v>80</v>
      </c>
      <c r="H392" s="113" t="e">
        <f t="shared" si="222"/>
        <v>#REF!</v>
      </c>
      <c r="I392" s="113" t="e">
        <f t="shared" si="229"/>
        <v>#REF!</v>
      </c>
      <c r="J392" s="122">
        <v>1</v>
      </c>
      <c r="K392" s="126" t="s">
        <v>21</v>
      </c>
      <c r="L392" s="394" t="s">
        <v>81</v>
      </c>
      <c r="M392" s="13" t="s">
        <v>864</v>
      </c>
      <c r="N392" s="399">
        <v>0</v>
      </c>
      <c r="O392" s="130">
        <v>3</v>
      </c>
      <c r="P392" s="122" t="s">
        <v>243</v>
      </c>
      <c r="Q392" s="122"/>
      <c r="R392" s="130" t="s">
        <v>307</v>
      </c>
      <c r="S392" s="130" t="s">
        <v>766</v>
      </c>
      <c r="T392" s="155" t="s">
        <v>767</v>
      </c>
      <c r="U392" s="155" t="s">
        <v>158</v>
      </c>
      <c r="V392" s="102" t="s">
        <v>865</v>
      </c>
      <c r="W392" s="147">
        <v>2</v>
      </c>
      <c r="X392" s="113"/>
      <c r="Y392" s="126">
        <f t="shared" si="224"/>
        <v>2</v>
      </c>
      <c r="Z392" s="126">
        <v>2</v>
      </c>
      <c r="AA392" s="101"/>
      <c r="AB392" s="131">
        <v>90</v>
      </c>
      <c r="AC392" s="151" t="str">
        <f t="shared" si="220"/>
        <v/>
      </c>
      <c r="AD392" s="120"/>
      <c r="AE392" s="260"/>
      <c r="AF392" s="101">
        <f t="shared" si="225"/>
        <v>0</v>
      </c>
      <c r="AG392" s="101">
        <f t="shared" si="226"/>
        <v>0</v>
      </c>
      <c r="AH392" s="101">
        <f t="shared" si="227"/>
        <v>0</v>
      </c>
      <c r="AI392" s="101">
        <f t="shared" si="214"/>
        <v>0</v>
      </c>
      <c r="AJ392" s="101">
        <f t="shared" si="228"/>
        <v>15480</v>
      </c>
      <c r="AK392" s="101">
        <f t="shared" si="217"/>
        <v>15480</v>
      </c>
      <c r="AL392" s="102" t="s">
        <v>9</v>
      </c>
      <c r="AM392" s="143" t="s">
        <v>769</v>
      </c>
      <c r="AN392" s="101">
        <f t="shared" si="221"/>
        <v>15480</v>
      </c>
      <c r="AO392" s="134"/>
      <c r="AP392" s="113"/>
      <c r="AQ392" s="113"/>
      <c r="AR392" s="113"/>
      <c r="AS392" s="113"/>
      <c r="AT392" s="113"/>
      <c r="AU392" s="113"/>
      <c r="AV392" s="113"/>
    </row>
    <row r="393" spans="1:48" x14ac:dyDescent="0.25">
      <c r="A393" s="102">
        <v>4300034880</v>
      </c>
      <c r="B393" s="133">
        <v>45937</v>
      </c>
      <c r="C393" s="100" t="s">
        <v>79</v>
      </c>
      <c r="D393" s="552">
        <v>46092</v>
      </c>
      <c r="E393" s="552" t="e">
        <f>IF(OR(#REF!="",J393=""),"",#REF!+7*J393)</f>
        <v>#REF!</v>
      </c>
      <c r="F393" s="149" t="str">
        <f t="shared" ca="1" si="216"/>
        <v>DELIVERED</v>
      </c>
      <c r="G393" s="120" t="s">
        <v>94</v>
      </c>
      <c r="H393" s="113" t="e">
        <f t="shared" si="222"/>
        <v>#REF!</v>
      </c>
      <c r="I393" s="102" t="e">
        <f t="shared" si="229"/>
        <v>#REF!</v>
      </c>
      <c r="J393" s="122">
        <v>22</v>
      </c>
      <c r="K393" s="122" t="s">
        <v>28</v>
      </c>
      <c r="L393" s="232" t="s">
        <v>81</v>
      </c>
      <c r="M393" s="23" t="s">
        <v>184</v>
      </c>
      <c r="N393" s="399">
        <v>0</v>
      </c>
      <c r="O393" s="130">
        <v>3</v>
      </c>
      <c r="P393" s="122" t="s">
        <v>243</v>
      </c>
      <c r="Q393" s="122">
        <v>25100527</v>
      </c>
      <c r="R393" s="122" t="s">
        <v>84</v>
      </c>
      <c r="S393" s="130" t="s">
        <v>97</v>
      </c>
      <c r="T393" s="123" t="s">
        <v>98</v>
      </c>
      <c r="U393" s="102" t="s">
        <v>99</v>
      </c>
      <c r="V393" s="102" t="s">
        <v>737</v>
      </c>
      <c r="W393" s="147">
        <v>1</v>
      </c>
      <c r="X393" s="122">
        <v>1</v>
      </c>
      <c r="Y393" s="126">
        <f t="shared" si="224"/>
        <v>0</v>
      </c>
      <c r="Z393" s="122">
        <v>0</v>
      </c>
      <c r="AA393" s="101">
        <v>17999.93</v>
      </c>
      <c r="AB393" s="131"/>
      <c r="AC393" s="151" t="str">
        <f t="shared" si="220"/>
        <v>April-26</v>
      </c>
      <c r="AD393" s="378">
        <v>46139</v>
      </c>
      <c r="AE393" s="257" t="s">
        <v>153</v>
      </c>
      <c r="AF393" s="114">
        <f t="shared" si="225"/>
        <v>17999.93</v>
      </c>
      <c r="AG393" s="101">
        <f t="shared" si="226"/>
        <v>0</v>
      </c>
      <c r="AH393" s="101">
        <f t="shared" si="227"/>
        <v>17999.93</v>
      </c>
      <c r="AI393" s="101">
        <f t="shared" si="214"/>
        <v>0</v>
      </c>
      <c r="AJ393" s="101">
        <f t="shared" si="228"/>
        <v>0</v>
      </c>
      <c r="AK393" s="101">
        <f t="shared" si="217"/>
        <v>0</v>
      </c>
      <c r="AL393" s="102" t="s">
        <v>0</v>
      </c>
      <c r="AM393" s="143" t="s">
        <v>102</v>
      </c>
      <c r="AN393" s="101">
        <f t="shared" si="221"/>
        <v>17999.93</v>
      </c>
      <c r="AO393" s="134" t="s">
        <v>28</v>
      </c>
      <c r="AP393" s="113"/>
      <c r="AQ393" s="113"/>
      <c r="AR393" s="113"/>
      <c r="AS393" s="113"/>
      <c r="AT393" s="113"/>
      <c r="AU393" s="113"/>
      <c r="AV393" s="113"/>
    </row>
    <row r="394" spans="1:48" ht="15" x14ac:dyDescent="0.25">
      <c r="A394" s="235" t="s">
        <v>866</v>
      </c>
      <c r="B394" s="133">
        <v>45939</v>
      </c>
      <c r="C394" s="100" t="s">
        <v>79</v>
      </c>
      <c r="D394" s="552">
        <v>45946</v>
      </c>
      <c r="E394" s="552" t="e">
        <f>IF(OR(#REF!="",J394=""),"",#REF!+7*J394)</f>
        <v>#REF!</v>
      </c>
      <c r="F394" s="149" t="str">
        <f t="shared" ca="1" si="216"/>
        <v>DELIVERED</v>
      </c>
      <c r="G394" s="120" t="s">
        <v>80</v>
      </c>
      <c r="H394" s="113" t="e">
        <f t="shared" si="222"/>
        <v>#REF!</v>
      </c>
      <c r="I394" s="113" t="e">
        <f t="shared" si="229"/>
        <v>#REF!</v>
      </c>
      <c r="J394" s="122">
        <v>1</v>
      </c>
      <c r="K394" s="122" t="s">
        <v>24</v>
      </c>
      <c r="L394" s="232" t="s">
        <v>81</v>
      </c>
      <c r="M394" s="13" t="s">
        <v>867</v>
      </c>
      <c r="N394" s="399">
        <v>0</v>
      </c>
      <c r="O394" s="130">
        <v>3</v>
      </c>
      <c r="P394" s="122" t="s">
        <v>243</v>
      </c>
      <c r="Q394" s="122">
        <v>25200782</v>
      </c>
      <c r="R394" s="122" t="s">
        <v>84</v>
      </c>
      <c r="S394" s="130" t="s">
        <v>380</v>
      </c>
      <c r="T394" s="123" t="s">
        <v>381</v>
      </c>
      <c r="U394" s="123" t="s">
        <v>212</v>
      </c>
      <c r="V394" t="s">
        <v>868</v>
      </c>
      <c r="W394" s="147">
        <v>1</v>
      </c>
      <c r="X394" s="122">
        <v>1</v>
      </c>
      <c r="Y394" s="126">
        <v>0</v>
      </c>
      <c r="Z394" s="126">
        <v>0</v>
      </c>
      <c r="AA394" s="101">
        <v>7650</v>
      </c>
      <c r="AB394" s="131"/>
      <c r="AC394" s="151" t="str">
        <f t="shared" si="220"/>
        <v>April-26</v>
      </c>
      <c r="AD394" s="225">
        <v>46139</v>
      </c>
      <c r="AE394" s="373" t="s">
        <v>869</v>
      </c>
      <c r="AF394" s="114">
        <f t="shared" si="225"/>
        <v>7650</v>
      </c>
      <c r="AG394" s="101">
        <f t="shared" si="226"/>
        <v>0</v>
      </c>
      <c r="AH394" s="101">
        <f t="shared" si="227"/>
        <v>7650</v>
      </c>
      <c r="AI394" s="101">
        <f t="shared" si="214"/>
        <v>0</v>
      </c>
      <c r="AJ394" s="101">
        <f t="shared" si="228"/>
        <v>0</v>
      </c>
      <c r="AK394" s="101">
        <f t="shared" si="217"/>
        <v>0</v>
      </c>
      <c r="AL394" s="102" t="s">
        <v>0</v>
      </c>
      <c r="AM394" s="143" t="s">
        <v>102</v>
      </c>
      <c r="AN394" s="101">
        <f t="shared" si="221"/>
        <v>7650</v>
      </c>
      <c r="AO394" s="134" t="s">
        <v>28</v>
      </c>
      <c r="AP394" s="113"/>
      <c r="AQ394" s="113"/>
      <c r="AR394" s="113"/>
      <c r="AS394" s="113"/>
      <c r="AT394" s="113"/>
      <c r="AU394" s="113"/>
      <c r="AV394" s="113"/>
    </row>
    <row r="395" spans="1:48" ht="25.5" x14ac:dyDescent="0.25">
      <c r="A395" s="235" t="s">
        <v>866</v>
      </c>
      <c r="B395" s="133">
        <v>45939</v>
      </c>
      <c r="C395" s="100" t="s">
        <v>79</v>
      </c>
      <c r="D395" s="552">
        <v>45946</v>
      </c>
      <c r="E395" s="552" t="e">
        <f>IF(OR(#REF!="",J395=""),"",#REF!+7*J395)</f>
        <v>#REF!</v>
      </c>
      <c r="F395" s="149" t="str">
        <f t="shared" ca="1" si="216"/>
        <v>DELIVERED</v>
      </c>
      <c r="G395" s="120" t="s">
        <v>80</v>
      </c>
      <c r="H395" s="113" t="e">
        <f t="shared" si="222"/>
        <v>#REF!</v>
      </c>
      <c r="I395" s="113" t="e">
        <f t="shared" si="229"/>
        <v>#REF!</v>
      </c>
      <c r="J395" s="122">
        <v>1</v>
      </c>
      <c r="K395" s="122" t="s">
        <v>24</v>
      </c>
      <c r="L395" s="232" t="s">
        <v>81</v>
      </c>
      <c r="M395" s="13" t="s">
        <v>867</v>
      </c>
      <c r="N395" s="399">
        <v>0</v>
      </c>
      <c r="O395" s="130">
        <v>3</v>
      </c>
      <c r="P395" s="122" t="s">
        <v>243</v>
      </c>
      <c r="Q395" s="122">
        <v>25200782</v>
      </c>
      <c r="R395" s="122" t="s">
        <v>84</v>
      </c>
      <c r="S395" s="130" t="s">
        <v>380</v>
      </c>
      <c r="T395" s="123" t="s">
        <v>381</v>
      </c>
      <c r="U395" s="123" t="s">
        <v>212</v>
      </c>
      <c r="V395" s="168" t="s">
        <v>870</v>
      </c>
      <c r="W395" s="147">
        <v>1</v>
      </c>
      <c r="X395" s="122">
        <v>1</v>
      </c>
      <c r="Y395" s="126">
        <v>0</v>
      </c>
      <c r="Z395" s="126">
        <v>0</v>
      </c>
      <c r="AA395" s="101">
        <v>7650</v>
      </c>
      <c r="AB395" s="131"/>
      <c r="AC395" s="151" t="str">
        <f t="shared" si="220"/>
        <v>April-26</v>
      </c>
      <c r="AD395" s="225">
        <v>46139</v>
      </c>
      <c r="AE395" s="257" t="s">
        <v>871</v>
      </c>
      <c r="AF395" s="114">
        <f t="shared" si="225"/>
        <v>7650</v>
      </c>
      <c r="AG395" s="101">
        <f t="shared" si="226"/>
        <v>0</v>
      </c>
      <c r="AH395" s="101">
        <f t="shared" si="227"/>
        <v>7650</v>
      </c>
      <c r="AI395" s="101">
        <f t="shared" si="214"/>
        <v>0</v>
      </c>
      <c r="AJ395" s="101">
        <f t="shared" si="228"/>
        <v>0</v>
      </c>
      <c r="AK395" s="101">
        <f t="shared" si="217"/>
        <v>0</v>
      </c>
      <c r="AL395" s="102" t="s">
        <v>0</v>
      </c>
      <c r="AM395" s="143" t="s">
        <v>102</v>
      </c>
      <c r="AN395" s="101">
        <f t="shared" si="221"/>
        <v>7650</v>
      </c>
      <c r="AO395" s="134" t="s">
        <v>28</v>
      </c>
      <c r="AP395" s="113"/>
      <c r="AQ395" s="113"/>
      <c r="AR395" s="113"/>
      <c r="AS395" s="113"/>
      <c r="AT395" s="113"/>
      <c r="AU395" s="113"/>
      <c r="AV395" s="113"/>
    </row>
    <row r="396" spans="1:48" ht="15" x14ac:dyDescent="0.25">
      <c r="A396" s="235" t="s">
        <v>866</v>
      </c>
      <c r="B396" s="133">
        <v>45939</v>
      </c>
      <c r="C396" s="100" t="s">
        <v>79</v>
      </c>
      <c r="D396" s="552">
        <v>45946</v>
      </c>
      <c r="E396" s="552" t="e">
        <f>IF(OR(#REF!="",J396=""),"",#REF!+7*J396)</f>
        <v>#REF!</v>
      </c>
      <c r="F396" s="149" t="e">
        <f t="shared" ca="1" si="216"/>
        <v>#REF!</v>
      </c>
      <c r="G396" s="120" t="s">
        <v>80</v>
      </c>
      <c r="H396" s="113" t="e">
        <f t="shared" si="222"/>
        <v>#REF!</v>
      </c>
      <c r="I396" s="113" t="e">
        <f t="shared" si="229"/>
        <v>#REF!</v>
      </c>
      <c r="J396" s="122">
        <v>1</v>
      </c>
      <c r="K396" s="122" t="s">
        <v>24</v>
      </c>
      <c r="L396" s="232" t="s">
        <v>81</v>
      </c>
      <c r="M396" s="13" t="s">
        <v>867</v>
      </c>
      <c r="N396" s="399">
        <v>0</v>
      </c>
      <c r="O396" s="130">
        <v>3</v>
      </c>
      <c r="P396" s="122" t="s">
        <v>243</v>
      </c>
      <c r="Q396" s="122">
        <v>25200782</v>
      </c>
      <c r="R396" s="122" t="s">
        <v>84</v>
      </c>
      <c r="S396" s="130" t="s">
        <v>380</v>
      </c>
      <c r="T396" s="123" t="s">
        <v>381</v>
      </c>
      <c r="U396" s="123" t="s">
        <v>212</v>
      </c>
      <c r="V396" s="123" t="s">
        <v>872</v>
      </c>
      <c r="W396" s="147">
        <v>1</v>
      </c>
      <c r="X396" s="122"/>
      <c r="Y396" s="126">
        <v>1</v>
      </c>
      <c r="Z396" s="126">
        <v>1</v>
      </c>
      <c r="AA396" s="101">
        <v>6746</v>
      </c>
      <c r="AB396" s="131"/>
      <c r="AC396" s="151" t="str">
        <f t="shared" si="220"/>
        <v/>
      </c>
      <c r="AD396" s="120"/>
      <c r="AE396" s="435"/>
      <c r="AF396" s="101">
        <f t="shared" si="225"/>
        <v>0</v>
      </c>
      <c r="AG396" s="101">
        <f t="shared" si="226"/>
        <v>0</v>
      </c>
      <c r="AH396" s="101">
        <f t="shared" si="227"/>
        <v>0</v>
      </c>
      <c r="AI396" s="101">
        <f t="shared" si="214"/>
        <v>6746</v>
      </c>
      <c r="AJ396" s="101">
        <f t="shared" si="228"/>
        <v>0</v>
      </c>
      <c r="AK396" s="101">
        <f t="shared" si="217"/>
        <v>6746</v>
      </c>
      <c r="AL396" s="102" t="s">
        <v>9</v>
      </c>
      <c r="AM396" s="143"/>
      <c r="AN396" s="101">
        <f t="shared" si="221"/>
        <v>6746</v>
      </c>
      <c r="AO396" s="134"/>
      <c r="AP396" s="113"/>
      <c r="AQ396" s="113"/>
      <c r="AR396" s="113"/>
      <c r="AS396" s="113"/>
      <c r="AT396" s="113"/>
      <c r="AU396" s="113"/>
      <c r="AV396" s="113"/>
    </row>
    <row r="397" spans="1:48" ht="12.75" x14ac:dyDescent="0.2">
      <c r="A397" s="102">
        <v>4300034702</v>
      </c>
      <c r="B397" s="133">
        <v>45798</v>
      </c>
      <c r="C397" s="100" t="s">
        <v>79</v>
      </c>
      <c r="D397" s="552">
        <v>45841</v>
      </c>
      <c r="E397" s="552" t="e">
        <f>IF(OR(#REF!="",J397=""),"",#REF!+7*J397)</f>
        <v>#REF!</v>
      </c>
      <c r="F397" s="149" t="e">
        <f t="shared" ca="1" si="216"/>
        <v>#REF!</v>
      </c>
      <c r="G397" s="120" t="s">
        <v>94</v>
      </c>
      <c r="H397" s="113" t="e">
        <f t="shared" si="222"/>
        <v>#REF!</v>
      </c>
      <c r="I397" s="113" t="e">
        <f t="shared" si="229"/>
        <v>#REF!</v>
      </c>
      <c r="J397" s="126">
        <v>6</v>
      </c>
      <c r="K397" s="126" t="s">
        <v>21</v>
      </c>
      <c r="L397" s="394" t="s">
        <v>81</v>
      </c>
      <c r="M397" s="13" t="s">
        <v>873</v>
      </c>
      <c r="N397" s="399">
        <v>0</v>
      </c>
      <c r="O397" s="130">
        <v>3</v>
      </c>
      <c r="P397" s="130" t="s">
        <v>243</v>
      </c>
      <c r="Q397" s="130">
        <v>25200161</v>
      </c>
      <c r="R397" s="130" t="s">
        <v>84</v>
      </c>
      <c r="S397" s="130" t="s">
        <v>97</v>
      </c>
      <c r="T397" s="123" t="s">
        <v>119</v>
      </c>
      <c r="U397" s="100" t="s">
        <v>99</v>
      </c>
      <c r="V397" s="123" t="s">
        <v>874</v>
      </c>
      <c r="W397" s="283">
        <v>16</v>
      </c>
      <c r="X397" s="126"/>
      <c r="Y397" s="126">
        <f t="shared" ref="Y397:Y412" si="230">W397-X397</f>
        <v>16</v>
      </c>
      <c r="Z397" s="126">
        <v>16</v>
      </c>
      <c r="AA397" s="150">
        <v>965</v>
      </c>
      <c r="AB397" s="153"/>
      <c r="AC397" s="151" t="str">
        <f t="shared" si="220"/>
        <v/>
      </c>
      <c r="AD397" s="152"/>
      <c r="AE397" s="162"/>
      <c r="AF397" s="101">
        <f t="shared" si="225"/>
        <v>0</v>
      </c>
      <c r="AG397" s="101">
        <f t="shared" si="226"/>
        <v>0</v>
      </c>
      <c r="AH397" s="101">
        <f t="shared" si="227"/>
        <v>0</v>
      </c>
      <c r="AI397" s="101">
        <f t="shared" si="214"/>
        <v>15440</v>
      </c>
      <c r="AJ397" s="101">
        <f t="shared" si="228"/>
        <v>0</v>
      </c>
      <c r="AK397" s="101">
        <f t="shared" si="217"/>
        <v>15440</v>
      </c>
      <c r="AL397" s="102" t="s">
        <v>9</v>
      </c>
      <c r="AM397" s="143"/>
      <c r="AN397" s="101">
        <f t="shared" si="221"/>
        <v>15440</v>
      </c>
      <c r="AO397" s="134"/>
      <c r="AP397" s="113"/>
      <c r="AQ397" s="113"/>
      <c r="AR397" s="113"/>
      <c r="AS397" s="113"/>
      <c r="AT397" s="113"/>
      <c r="AU397" s="113"/>
      <c r="AV397" s="113"/>
    </row>
    <row r="398" spans="1:48" ht="12.75" x14ac:dyDescent="0.2">
      <c r="A398" s="102">
        <v>5400065846</v>
      </c>
      <c r="B398" s="133">
        <v>45902</v>
      </c>
      <c r="C398" s="100" t="s">
        <v>79</v>
      </c>
      <c r="D398" s="552">
        <v>46021</v>
      </c>
      <c r="E398" s="552" t="e">
        <f>IF(OR(#REF!="",J398=""),"",#REF!+7*J398)</f>
        <v>#REF!</v>
      </c>
      <c r="F398" s="149" t="e">
        <f t="shared" ca="1" si="216"/>
        <v>#REF!</v>
      </c>
      <c r="G398" s="120" t="s">
        <v>94</v>
      </c>
      <c r="H398" s="113" t="e">
        <f t="shared" si="222"/>
        <v>#REF!</v>
      </c>
      <c r="I398" s="113" t="e">
        <f t="shared" si="229"/>
        <v>#REF!</v>
      </c>
      <c r="J398" s="122">
        <v>14.2</v>
      </c>
      <c r="K398" s="122" t="s">
        <v>21</v>
      </c>
      <c r="L398" s="232" t="s">
        <v>81</v>
      </c>
      <c r="M398" s="85" t="s">
        <v>875</v>
      </c>
      <c r="N398" s="399">
        <v>0</v>
      </c>
      <c r="O398" s="130">
        <v>3</v>
      </c>
      <c r="P398" s="122" t="s">
        <v>243</v>
      </c>
      <c r="Q398" s="122"/>
      <c r="R398" s="122" t="s">
        <v>84</v>
      </c>
      <c r="S398" s="130" t="s">
        <v>412</v>
      </c>
      <c r="T398" s="113" t="s">
        <v>413</v>
      </c>
      <c r="U398" s="102" t="s">
        <v>99</v>
      </c>
      <c r="V398" s="174" t="s">
        <v>876</v>
      </c>
      <c r="W398" s="147">
        <v>17</v>
      </c>
      <c r="X398" s="113"/>
      <c r="Y398" s="126">
        <f t="shared" si="230"/>
        <v>17</v>
      </c>
      <c r="Z398" s="122">
        <v>17</v>
      </c>
      <c r="AA398" s="101">
        <v>1280</v>
      </c>
      <c r="AB398" s="131"/>
      <c r="AC398" s="151" t="str">
        <f t="shared" si="220"/>
        <v/>
      </c>
      <c r="AD398" s="119"/>
      <c r="AE398" s="132"/>
      <c r="AF398" s="101">
        <f t="shared" si="225"/>
        <v>0</v>
      </c>
      <c r="AG398" s="101">
        <f t="shared" si="226"/>
        <v>0</v>
      </c>
      <c r="AH398" s="101">
        <f t="shared" si="227"/>
        <v>0</v>
      </c>
      <c r="AI398" s="101">
        <f t="shared" si="214"/>
        <v>21760</v>
      </c>
      <c r="AJ398" s="101">
        <f t="shared" si="228"/>
        <v>0</v>
      </c>
      <c r="AK398" s="101">
        <f t="shared" si="217"/>
        <v>21760</v>
      </c>
      <c r="AL398" s="102" t="s">
        <v>9</v>
      </c>
      <c r="AM398" s="144"/>
      <c r="AN398" s="101">
        <f t="shared" si="221"/>
        <v>21760</v>
      </c>
      <c r="AO398" s="134"/>
      <c r="AP398" s="113"/>
      <c r="AQ398" s="113"/>
      <c r="AR398" s="113"/>
      <c r="AS398" s="113"/>
      <c r="AT398" s="113"/>
      <c r="AU398" s="113"/>
      <c r="AV398" s="113"/>
    </row>
    <row r="399" spans="1:48" ht="12.75" x14ac:dyDescent="0.2">
      <c r="A399" s="102">
        <v>4300034702</v>
      </c>
      <c r="B399" s="133">
        <v>45798</v>
      </c>
      <c r="C399" s="100" t="s">
        <v>79</v>
      </c>
      <c r="D399" s="552">
        <v>45841</v>
      </c>
      <c r="E399" s="552" t="e">
        <f>IF(OR(#REF!="",J399=""),"",#REF!+7*J399)</f>
        <v>#REF!</v>
      </c>
      <c r="F399" s="149" t="e">
        <f t="shared" ca="1" si="216"/>
        <v>#REF!</v>
      </c>
      <c r="G399" s="120" t="s">
        <v>94</v>
      </c>
      <c r="H399" s="113" t="e">
        <f t="shared" si="222"/>
        <v>#REF!</v>
      </c>
      <c r="I399" s="113" t="e">
        <f t="shared" si="229"/>
        <v>#REF!</v>
      </c>
      <c r="J399" s="126">
        <v>6</v>
      </c>
      <c r="K399" s="126" t="s">
        <v>21</v>
      </c>
      <c r="L399" s="394" t="s">
        <v>81</v>
      </c>
      <c r="M399" s="13" t="s">
        <v>877</v>
      </c>
      <c r="N399" s="399">
        <v>0</v>
      </c>
      <c r="O399" s="130">
        <v>3</v>
      </c>
      <c r="P399" s="130" t="s">
        <v>243</v>
      </c>
      <c r="Q399" s="130">
        <v>25200161</v>
      </c>
      <c r="R399" s="130" t="s">
        <v>84</v>
      </c>
      <c r="S399" s="130" t="s">
        <v>97</v>
      </c>
      <c r="T399" s="123" t="s">
        <v>119</v>
      </c>
      <c r="U399" s="100" t="s">
        <v>99</v>
      </c>
      <c r="V399" s="172" t="s">
        <v>878</v>
      </c>
      <c r="W399" s="283">
        <v>16</v>
      </c>
      <c r="X399" s="126"/>
      <c r="Y399" s="126">
        <f t="shared" si="230"/>
        <v>16</v>
      </c>
      <c r="Z399" s="126">
        <v>16</v>
      </c>
      <c r="AA399" s="150">
        <v>996</v>
      </c>
      <c r="AB399" s="153"/>
      <c r="AC399" s="151" t="str">
        <f t="shared" si="220"/>
        <v/>
      </c>
      <c r="AD399" s="152"/>
      <c r="AE399" s="162"/>
      <c r="AF399" s="101">
        <f t="shared" si="225"/>
        <v>0</v>
      </c>
      <c r="AG399" s="101">
        <f t="shared" si="226"/>
        <v>0</v>
      </c>
      <c r="AH399" s="101">
        <f t="shared" si="227"/>
        <v>0</v>
      </c>
      <c r="AI399" s="101">
        <f t="shared" si="214"/>
        <v>15936</v>
      </c>
      <c r="AJ399" s="101">
        <f t="shared" si="228"/>
        <v>0</v>
      </c>
      <c r="AK399" s="101">
        <f t="shared" si="217"/>
        <v>15936</v>
      </c>
      <c r="AL399" s="102" t="s">
        <v>9</v>
      </c>
      <c r="AM399" s="143"/>
      <c r="AN399" s="101">
        <f t="shared" si="221"/>
        <v>15936</v>
      </c>
      <c r="AO399" s="134"/>
      <c r="AP399" s="113"/>
      <c r="AQ399" s="113"/>
      <c r="AR399" s="113"/>
      <c r="AS399" s="113"/>
      <c r="AT399" s="113"/>
      <c r="AU399" s="113"/>
      <c r="AV399" s="113"/>
    </row>
    <row r="400" spans="1:48" ht="12.75" x14ac:dyDescent="0.2">
      <c r="A400" s="102">
        <v>2731037883</v>
      </c>
      <c r="B400" s="133">
        <v>45722</v>
      </c>
      <c r="C400" s="100" t="s">
        <v>79</v>
      </c>
      <c r="D400" s="552">
        <v>45726</v>
      </c>
      <c r="E400" s="552" t="e">
        <f>IF(OR(#REF!="",J400=""),"",#REF!+7*J400)</f>
        <v>#REF!</v>
      </c>
      <c r="F400" s="149" t="e">
        <f t="shared" ca="1" si="216"/>
        <v>#REF!</v>
      </c>
      <c r="G400" s="120" t="s">
        <v>80</v>
      </c>
      <c r="H400" s="113" t="e">
        <f t="shared" si="222"/>
        <v>#REF!</v>
      </c>
      <c r="I400" s="113" t="e">
        <f t="shared" si="229"/>
        <v>#REF!</v>
      </c>
      <c r="J400" s="126">
        <v>1</v>
      </c>
      <c r="K400" s="126" t="s">
        <v>28</v>
      </c>
      <c r="L400" s="394" t="s">
        <v>81</v>
      </c>
      <c r="M400" s="85" t="s">
        <v>879</v>
      </c>
      <c r="N400" s="399">
        <v>0</v>
      </c>
      <c r="O400" s="130">
        <v>3</v>
      </c>
      <c r="P400" s="126" t="s">
        <v>243</v>
      </c>
      <c r="Q400" s="130">
        <v>24201112</v>
      </c>
      <c r="R400" s="126" t="s">
        <v>84</v>
      </c>
      <c r="S400" s="130" t="s">
        <v>433</v>
      </c>
      <c r="T400" s="123" t="s">
        <v>434</v>
      </c>
      <c r="U400" s="123" t="s">
        <v>87</v>
      </c>
      <c r="V400" s="100" t="s">
        <v>880</v>
      </c>
      <c r="W400" s="283">
        <v>2</v>
      </c>
      <c r="X400" s="126"/>
      <c r="Y400" s="126">
        <f t="shared" si="230"/>
        <v>2</v>
      </c>
      <c r="Z400" s="126">
        <v>2</v>
      </c>
      <c r="AA400" s="150">
        <v>7500</v>
      </c>
      <c r="AB400" s="153"/>
      <c r="AC400" s="151" t="str">
        <f t="shared" si="220"/>
        <v/>
      </c>
      <c r="AD400" s="152"/>
      <c r="AE400" s="162"/>
      <c r="AF400" s="101">
        <f t="shared" si="225"/>
        <v>0</v>
      </c>
      <c r="AG400" s="101">
        <f t="shared" si="226"/>
        <v>0</v>
      </c>
      <c r="AH400" s="101">
        <f t="shared" si="227"/>
        <v>0</v>
      </c>
      <c r="AI400" s="101">
        <f t="shared" si="214"/>
        <v>15000</v>
      </c>
      <c r="AJ400" s="101">
        <f t="shared" si="228"/>
        <v>0</v>
      </c>
      <c r="AK400" s="101">
        <f t="shared" si="217"/>
        <v>15000</v>
      </c>
      <c r="AL400" s="102" t="s">
        <v>9</v>
      </c>
      <c r="AM400" s="143"/>
      <c r="AN400" s="101">
        <f t="shared" si="221"/>
        <v>15000</v>
      </c>
      <c r="AO400" s="134"/>
      <c r="AP400" s="113"/>
      <c r="AQ400" s="113"/>
      <c r="AR400" s="113"/>
      <c r="AS400" s="113"/>
      <c r="AT400" s="113"/>
      <c r="AU400" s="113"/>
      <c r="AV400" s="113"/>
    </row>
    <row r="401" spans="1:48" ht="12.75" x14ac:dyDescent="0.2">
      <c r="A401" s="102">
        <v>4800092364</v>
      </c>
      <c r="B401" s="158">
        <v>45996</v>
      </c>
      <c r="C401" s="100" t="s">
        <v>79</v>
      </c>
      <c r="D401" s="552">
        <v>46017</v>
      </c>
      <c r="E401" s="552" t="e">
        <f>IF(OR(#REF!="",J401=""),"",#REF!+7*J401)</f>
        <v>#REF!</v>
      </c>
      <c r="F401" s="149" t="e">
        <f t="shared" ca="1" si="216"/>
        <v>#REF!</v>
      </c>
      <c r="G401" s="120" t="s">
        <v>94</v>
      </c>
      <c r="H401" s="113" t="e">
        <f t="shared" si="222"/>
        <v>#REF!</v>
      </c>
      <c r="I401" s="102" t="e">
        <f>TEXT(E400,"YYYY")</f>
        <v>#REF!</v>
      </c>
      <c r="J401" s="122">
        <v>3</v>
      </c>
      <c r="K401" s="122" t="s">
        <v>20</v>
      </c>
      <c r="L401" s="232" t="s">
        <v>81</v>
      </c>
      <c r="M401" s="85" t="s">
        <v>881</v>
      </c>
      <c r="N401" s="399">
        <v>0</v>
      </c>
      <c r="O401" s="130">
        <v>3</v>
      </c>
      <c r="P401" s="122"/>
      <c r="Q401" s="122"/>
      <c r="R401" s="122" t="s">
        <v>84</v>
      </c>
      <c r="S401" s="130" t="s">
        <v>97</v>
      </c>
      <c r="T401" s="113" t="s">
        <v>138</v>
      </c>
      <c r="U401" s="102" t="s">
        <v>99</v>
      </c>
      <c r="V401" s="102" t="s">
        <v>882</v>
      </c>
      <c r="W401" s="147">
        <v>1</v>
      </c>
      <c r="X401" s="113"/>
      <c r="Y401" s="126">
        <f t="shared" si="230"/>
        <v>1</v>
      </c>
      <c r="Z401" s="122">
        <v>1</v>
      </c>
      <c r="AA401" s="101">
        <v>12000</v>
      </c>
      <c r="AB401" s="131"/>
      <c r="AC401" s="151" t="str">
        <f t="shared" si="220"/>
        <v/>
      </c>
      <c r="AD401" s="120"/>
      <c r="AE401" s="132"/>
      <c r="AF401" s="101">
        <f t="shared" si="225"/>
        <v>0</v>
      </c>
      <c r="AG401" s="101">
        <f t="shared" si="226"/>
        <v>0</v>
      </c>
      <c r="AH401" s="101">
        <f t="shared" si="227"/>
        <v>0</v>
      </c>
      <c r="AI401" s="101">
        <f t="shared" si="214"/>
        <v>12000</v>
      </c>
      <c r="AJ401" s="101">
        <f t="shared" si="228"/>
        <v>0</v>
      </c>
      <c r="AK401" s="101">
        <f t="shared" si="217"/>
        <v>12000</v>
      </c>
      <c r="AL401" s="102" t="s">
        <v>9</v>
      </c>
      <c r="AM401" s="144"/>
      <c r="AN401" s="101">
        <f t="shared" si="221"/>
        <v>12000</v>
      </c>
      <c r="AO401" s="134"/>
      <c r="AP401" s="113"/>
      <c r="AQ401" s="113"/>
      <c r="AR401" s="113"/>
      <c r="AS401" s="113"/>
      <c r="AT401" s="113"/>
      <c r="AU401" s="113"/>
      <c r="AV401" s="113"/>
    </row>
    <row r="402" spans="1:48" ht="12.75" x14ac:dyDescent="0.2">
      <c r="A402" s="102">
        <v>5400065846</v>
      </c>
      <c r="B402" s="133">
        <v>45902</v>
      </c>
      <c r="C402" s="100" t="s">
        <v>79</v>
      </c>
      <c r="D402" s="552">
        <v>46021</v>
      </c>
      <c r="E402" s="552" t="e">
        <f>IF(OR(#REF!="",J402=""),"",#REF!+7*J402)</f>
        <v>#REF!</v>
      </c>
      <c r="F402" s="149" t="e">
        <f t="shared" ca="1" si="216"/>
        <v>#REF!</v>
      </c>
      <c r="G402" s="120" t="s">
        <v>94</v>
      </c>
      <c r="H402" s="113" t="e">
        <f t="shared" si="222"/>
        <v>#REF!</v>
      </c>
      <c r="I402" s="113" t="e">
        <f t="shared" ref="I402:I409" si="231">TEXT(E402,"YYYY")</f>
        <v>#REF!</v>
      </c>
      <c r="J402" s="122">
        <v>14.2</v>
      </c>
      <c r="K402" s="122" t="s">
        <v>21</v>
      </c>
      <c r="L402" s="232" t="s">
        <v>81</v>
      </c>
      <c r="M402" s="13" t="s">
        <v>883</v>
      </c>
      <c r="N402" s="399">
        <v>0</v>
      </c>
      <c r="O402" s="130">
        <v>3</v>
      </c>
      <c r="P402" s="122" t="s">
        <v>243</v>
      </c>
      <c r="Q402" s="122"/>
      <c r="R402" s="122" t="s">
        <v>84</v>
      </c>
      <c r="S402" s="130" t="s">
        <v>412</v>
      </c>
      <c r="T402" s="113" t="s">
        <v>413</v>
      </c>
      <c r="U402" s="102" t="s">
        <v>99</v>
      </c>
      <c r="V402" s="174" t="s">
        <v>884</v>
      </c>
      <c r="W402" s="147">
        <v>20</v>
      </c>
      <c r="X402" s="113"/>
      <c r="Y402" s="126">
        <f t="shared" si="230"/>
        <v>20</v>
      </c>
      <c r="Z402" s="122">
        <v>20</v>
      </c>
      <c r="AA402" s="101">
        <v>570</v>
      </c>
      <c r="AB402" s="131"/>
      <c r="AC402" s="151" t="str">
        <f t="shared" si="220"/>
        <v/>
      </c>
      <c r="AD402" s="119"/>
      <c r="AE402" s="142"/>
      <c r="AF402" s="101">
        <f t="shared" si="225"/>
        <v>0</v>
      </c>
      <c r="AG402" s="101">
        <f t="shared" si="226"/>
        <v>0</v>
      </c>
      <c r="AH402" s="101">
        <f t="shared" si="227"/>
        <v>0</v>
      </c>
      <c r="AI402" s="101">
        <f t="shared" si="214"/>
        <v>11400</v>
      </c>
      <c r="AJ402" s="101">
        <f t="shared" si="228"/>
        <v>0</v>
      </c>
      <c r="AK402" s="101">
        <f t="shared" si="217"/>
        <v>11400</v>
      </c>
      <c r="AL402" s="102" t="s">
        <v>9</v>
      </c>
      <c r="AM402" s="144"/>
      <c r="AN402" s="101">
        <f t="shared" si="221"/>
        <v>11400</v>
      </c>
      <c r="AO402" s="134"/>
      <c r="AP402" s="113"/>
      <c r="AQ402" s="113"/>
      <c r="AR402" s="113"/>
      <c r="AS402" s="113"/>
      <c r="AT402" s="113"/>
      <c r="AU402" s="113"/>
      <c r="AV402" s="113"/>
    </row>
    <row r="403" spans="1:48" ht="12.75" x14ac:dyDescent="0.2">
      <c r="A403" s="102">
        <v>4300034702</v>
      </c>
      <c r="B403" s="133">
        <v>45798</v>
      </c>
      <c r="C403" s="100" t="s">
        <v>79</v>
      </c>
      <c r="D403" s="552">
        <v>45841</v>
      </c>
      <c r="E403" s="552" t="e">
        <f>IF(OR(#REF!="",J403=""),"",#REF!+7*J403)</f>
        <v>#REF!</v>
      </c>
      <c r="F403" s="149" t="e">
        <f t="shared" ca="1" si="216"/>
        <v>#REF!</v>
      </c>
      <c r="G403" s="120" t="s">
        <v>94</v>
      </c>
      <c r="H403" s="113" t="e">
        <f t="shared" ref="H403:H434" si="232">TEXT(E403,"MMM-YY")</f>
        <v>#REF!</v>
      </c>
      <c r="I403" s="113" t="e">
        <f t="shared" si="231"/>
        <v>#REF!</v>
      </c>
      <c r="J403" s="126">
        <v>6</v>
      </c>
      <c r="K403" s="126" t="s">
        <v>21</v>
      </c>
      <c r="L403" s="394" t="s">
        <v>81</v>
      </c>
      <c r="M403" s="13" t="s">
        <v>885</v>
      </c>
      <c r="N403" s="399">
        <v>0</v>
      </c>
      <c r="O403" s="130">
        <v>3</v>
      </c>
      <c r="P403" s="130" t="s">
        <v>243</v>
      </c>
      <c r="Q403" s="130">
        <v>25200161</v>
      </c>
      <c r="R403" s="130" t="s">
        <v>84</v>
      </c>
      <c r="S403" s="130" t="s">
        <v>97</v>
      </c>
      <c r="T403" s="123" t="s">
        <v>119</v>
      </c>
      <c r="U403" s="100" t="s">
        <v>99</v>
      </c>
      <c r="V403" s="123" t="s">
        <v>886</v>
      </c>
      <c r="W403" s="283">
        <v>16</v>
      </c>
      <c r="X403" s="126"/>
      <c r="Y403" s="126">
        <f t="shared" si="230"/>
        <v>16</v>
      </c>
      <c r="Z403" s="126">
        <v>16</v>
      </c>
      <c r="AA403" s="150">
        <v>810</v>
      </c>
      <c r="AB403" s="153"/>
      <c r="AC403" s="151" t="str">
        <f t="shared" si="220"/>
        <v/>
      </c>
      <c r="AD403" s="152"/>
      <c r="AE403" s="162"/>
      <c r="AF403" s="101">
        <f t="shared" si="225"/>
        <v>0</v>
      </c>
      <c r="AG403" s="101">
        <f t="shared" si="226"/>
        <v>0</v>
      </c>
      <c r="AH403" s="101">
        <f t="shared" si="227"/>
        <v>0</v>
      </c>
      <c r="AI403" s="101">
        <f t="shared" si="214"/>
        <v>12960</v>
      </c>
      <c r="AJ403" s="101">
        <f t="shared" si="228"/>
        <v>0</v>
      </c>
      <c r="AK403" s="101">
        <f t="shared" si="217"/>
        <v>12960</v>
      </c>
      <c r="AL403" s="102" t="s">
        <v>9</v>
      </c>
      <c r="AM403" s="143"/>
      <c r="AN403" s="101">
        <f t="shared" si="221"/>
        <v>12960</v>
      </c>
      <c r="AO403" s="134"/>
      <c r="AP403" s="113"/>
      <c r="AQ403" s="113"/>
      <c r="AR403" s="113"/>
      <c r="AS403" s="113"/>
      <c r="AT403" s="113"/>
      <c r="AU403" s="113"/>
      <c r="AV403" s="113"/>
    </row>
    <row r="404" spans="1:48" ht="38.25" x14ac:dyDescent="0.2">
      <c r="A404" s="102">
        <v>5100711777</v>
      </c>
      <c r="B404" s="133">
        <v>45883</v>
      </c>
      <c r="C404" s="100" t="s">
        <v>79</v>
      </c>
      <c r="D404" s="552">
        <v>45961</v>
      </c>
      <c r="E404" s="552" t="e">
        <f>IF(OR(#REF!="",J404=""),"",#REF!+7*J404)</f>
        <v>#REF!</v>
      </c>
      <c r="F404" s="149" t="e">
        <f t="shared" ca="1" si="216"/>
        <v>#REF!</v>
      </c>
      <c r="G404" s="120" t="s">
        <v>80</v>
      </c>
      <c r="H404" s="113" t="e">
        <f t="shared" si="232"/>
        <v>#REF!</v>
      </c>
      <c r="I404" s="113" t="e">
        <f t="shared" si="231"/>
        <v>#REF!</v>
      </c>
      <c r="J404" s="122">
        <v>0.8</v>
      </c>
      <c r="K404" s="122" t="s">
        <v>24</v>
      </c>
      <c r="L404" s="232" t="s">
        <v>81</v>
      </c>
      <c r="M404" s="549" t="s">
        <v>887</v>
      </c>
      <c r="N404" s="399">
        <v>0</v>
      </c>
      <c r="O404" s="130">
        <v>3</v>
      </c>
      <c r="P404" s="122" t="s">
        <v>243</v>
      </c>
      <c r="Q404" s="122">
        <v>25200669</v>
      </c>
      <c r="R404" s="122" t="s">
        <v>84</v>
      </c>
      <c r="S404" s="130" t="s">
        <v>888</v>
      </c>
      <c r="T404" s="123" t="s">
        <v>889</v>
      </c>
      <c r="U404" s="102" t="s">
        <v>87</v>
      </c>
      <c r="V404" s="102" t="s">
        <v>890</v>
      </c>
      <c r="W404" s="147">
        <v>3</v>
      </c>
      <c r="X404" s="122"/>
      <c r="Y404" s="126">
        <f t="shared" si="230"/>
        <v>3</v>
      </c>
      <c r="Z404" s="122">
        <v>3</v>
      </c>
      <c r="AA404" s="101">
        <v>4466.67</v>
      </c>
      <c r="AB404" s="131"/>
      <c r="AC404" s="151" t="str">
        <f t="shared" si="220"/>
        <v/>
      </c>
      <c r="AD404" s="120"/>
      <c r="AE404" s="132"/>
      <c r="AF404" s="101">
        <f t="shared" si="225"/>
        <v>0</v>
      </c>
      <c r="AG404" s="101">
        <f t="shared" si="226"/>
        <v>0</v>
      </c>
      <c r="AH404" s="101">
        <f t="shared" si="227"/>
        <v>0</v>
      </c>
      <c r="AI404" s="101">
        <f t="shared" si="214"/>
        <v>13400.01</v>
      </c>
      <c r="AJ404" s="101">
        <f t="shared" si="228"/>
        <v>0</v>
      </c>
      <c r="AK404" s="101">
        <f t="shared" si="217"/>
        <v>13400.01</v>
      </c>
      <c r="AL404" s="102" t="s">
        <v>9</v>
      </c>
      <c r="AM404" s="143"/>
      <c r="AN404" s="101">
        <f t="shared" si="221"/>
        <v>13400.01</v>
      </c>
      <c r="AO404" s="134"/>
      <c r="AP404" s="113"/>
      <c r="AQ404" s="113"/>
      <c r="AR404" s="113"/>
      <c r="AS404" s="113"/>
      <c r="AT404" s="113"/>
      <c r="AU404" s="113"/>
      <c r="AV404" s="113"/>
    </row>
    <row r="405" spans="1:48" x14ac:dyDescent="0.25">
      <c r="A405" s="234">
        <v>1162501223</v>
      </c>
      <c r="B405" s="158">
        <v>45908</v>
      </c>
      <c r="C405" s="100" t="s">
        <v>79</v>
      </c>
      <c r="D405" s="552">
        <v>46003</v>
      </c>
      <c r="E405" s="552" t="e">
        <f>IF(OR(#REF!="",J405=""),"",#REF!+7*J405)</f>
        <v>#REF!</v>
      </c>
      <c r="F405" s="149" t="str">
        <f t="shared" ca="1" si="216"/>
        <v>DELIVERED</v>
      </c>
      <c r="G405" s="120" t="s">
        <v>80</v>
      </c>
      <c r="H405" s="113" t="e">
        <f t="shared" si="232"/>
        <v>#REF!</v>
      </c>
      <c r="I405" s="113" t="e">
        <f t="shared" si="231"/>
        <v>#REF!</v>
      </c>
      <c r="J405" s="122">
        <v>0.3</v>
      </c>
      <c r="K405" s="122" t="s">
        <v>24</v>
      </c>
      <c r="L405" s="232" t="s">
        <v>81</v>
      </c>
      <c r="M405" s="23" t="s">
        <v>891</v>
      </c>
      <c r="N405" s="400">
        <v>1</v>
      </c>
      <c r="O405" s="130">
        <v>1</v>
      </c>
      <c r="P405" s="122" t="s">
        <v>243</v>
      </c>
      <c r="Q405" s="122">
        <v>25200952</v>
      </c>
      <c r="R405" s="122" t="s">
        <v>84</v>
      </c>
      <c r="S405" s="130" t="s">
        <v>284</v>
      </c>
      <c r="T405" s="123" t="s">
        <v>285</v>
      </c>
      <c r="U405" s="102" t="s">
        <v>286</v>
      </c>
      <c r="V405" s="102" t="s">
        <v>892</v>
      </c>
      <c r="W405" s="147">
        <v>1</v>
      </c>
      <c r="X405" s="122">
        <v>1</v>
      </c>
      <c r="Y405" s="126">
        <f t="shared" si="230"/>
        <v>0</v>
      </c>
      <c r="Z405" s="122">
        <v>0</v>
      </c>
      <c r="AA405" s="101">
        <v>19800</v>
      </c>
      <c r="AB405" s="131"/>
      <c r="AC405" s="151" t="str">
        <f t="shared" si="220"/>
        <v>May-26</v>
      </c>
      <c r="AD405" s="119">
        <v>46162</v>
      </c>
      <c r="AE405" s="257" t="s">
        <v>893</v>
      </c>
      <c r="AF405" s="101">
        <f t="shared" si="225"/>
        <v>19800</v>
      </c>
      <c r="AG405" s="101">
        <f t="shared" si="226"/>
        <v>0</v>
      </c>
      <c r="AH405" s="101">
        <f t="shared" si="227"/>
        <v>19800</v>
      </c>
      <c r="AI405" s="101">
        <f t="shared" ref="AI405:AI469" si="233">Z405*AA405</f>
        <v>0</v>
      </c>
      <c r="AJ405" s="101">
        <f t="shared" si="228"/>
        <v>0</v>
      </c>
      <c r="AK405" s="101">
        <f t="shared" si="217"/>
        <v>0</v>
      </c>
      <c r="AL405" s="102" t="s">
        <v>0</v>
      </c>
      <c r="AM405" s="143" t="s">
        <v>102</v>
      </c>
      <c r="AN405" s="101">
        <f t="shared" si="221"/>
        <v>19800</v>
      </c>
      <c r="AO405" s="134" t="s">
        <v>24</v>
      </c>
      <c r="AP405" s="113" t="s">
        <v>754</v>
      </c>
      <c r="AQ405" s="113"/>
      <c r="AR405" s="113"/>
      <c r="AS405" s="113"/>
      <c r="AT405" s="113"/>
      <c r="AU405" s="113"/>
      <c r="AV405" s="113"/>
    </row>
    <row r="406" spans="1:48" ht="12.75" x14ac:dyDescent="0.2">
      <c r="A406" s="102">
        <v>5400065846</v>
      </c>
      <c r="B406" s="133">
        <v>45902</v>
      </c>
      <c r="C406" s="100" t="s">
        <v>79</v>
      </c>
      <c r="D406" s="552">
        <v>46021</v>
      </c>
      <c r="E406" s="552" t="e">
        <f>IF(OR(#REF!="",J406=""),"",#REF!+7*J406)</f>
        <v>#REF!</v>
      </c>
      <c r="F406" s="149" t="e">
        <f t="shared" ca="1" si="216"/>
        <v>#REF!</v>
      </c>
      <c r="G406" s="120" t="s">
        <v>94</v>
      </c>
      <c r="H406" s="113" t="e">
        <f t="shared" si="232"/>
        <v>#REF!</v>
      </c>
      <c r="I406" s="113" t="e">
        <f t="shared" si="231"/>
        <v>#REF!</v>
      </c>
      <c r="J406" s="122">
        <v>14.2</v>
      </c>
      <c r="K406" s="122" t="s">
        <v>21</v>
      </c>
      <c r="L406" s="232" t="s">
        <v>81</v>
      </c>
      <c r="M406" s="305" t="s">
        <v>894</v>
      </c>
      <c r="N406" s="399">
        <v>0</v>
      </c>
      <c r="O406" s="130">
        <v>3</v>
      </c>
      <c r="P406" s="122" t="s">
        <v>243</v>
      </c>
      <c r="Q406" s="122"/>
      <c r="R406" s="122" t="s">
        <v>84</v>
      </c>
      <c r="S406" s="130" t="s">
        <v>412</v>
      </c>
      <c r="T406" s="113" t="s">
        <v>413</v>
      </c>
      <c r="U406" s="102" t="s">
        <v>99</v>
      </c>
      <c r="V406" s="174" t="s">
        <v>895</v>
      </c>
      <c r="W406" s="147">
        <v>20</v>
      </c>
      <c r="X406" s="113"/>
      <c r="Y406" s="126">
        <f t="shared" si="230"/>
        <v>20</v>
      </c>
      <c r="Z406" s="122">
        <v>20</v>
      </c>
      <c r="AA406" s="101">
        <v>670</v>
      </c>
      <c r="AB406" s="131"/>
      <c r="AC406" s="151" t="str">
        <f t="shared" si="220"/>
        <v/>
      </c>
      <c r="AD406" s="119"/>
      <c r="AE406" s="132"/>
      <c r="AF406" s="101">
        <f t="shared" si="225"/>
        <v>0</v>
      </c>
      <c r="AG406" s="101">
        <f t="shared" si="226"/>
        <v>0</v>
      </c>
      <c r="AH406" s="101">
        <f t="shared" si="227"/>
        <v>0</v>
      </c>
      <c r="AI406" s="101">
        <f t="shared" si="233"/>
        <v>13400</v>
      </c>
      <c r="AJ406" s="101">
        <f t="shared" si="228"/>
        <v>0</v>
      </c>
      <c r="AK406" s="101">
        <f t="shared" si="217"/>
        <v>13400</v>
      </c>
      <c r="AL406" s="102" t="s">
        <v>9</v>
      </c>
      <c r="AM406" s="144"/>
      <c r="AN406" s="101">
        <f t="shared" si="221"/>
        <v>13400</v>
      </c>
      <c r="AO406" s="134"/>
      <c r="AP406" s="113"/>
      <c r="AQ406" s="113"/>
      <c r="AR406" s="113"/>
      <c r="AS406" s="113"/>
      <c r="AT406" s="113"/>
      <c r="AU406" s="113"/>
      <c r="AV406" s="113"/>
    </row>
    <row r="407" spans="1:48" ht="15" x14ac:dyDescent="0.25">
      <c r="A407" s="102">
        <v>5400065846</v>
      </c>
      <c r="B407" s="133">
        <v>45902</v>
      </c>
      <c r="C407" s="100" t="s">
        <v>79</v>
      </c>
      <c r="D407" s="552">
        <v>46021</v>
      </c>
      <c r="E407" s="552" t="e">
        <f>IF(OR(#REF!="",J407=""),"",#REF!+7*J407)</f>
        <v>#REF!</v>
      </c>
      <c r="F407" s="149" t="e">
        <f t="shared" ca="1" si="216"/>
        <v>#REF!</v>
      </c>
      <c r="G407" s="120" t="s">
        <v>94</v>
      </c>
      <c r="H407" s="113" t="e">
        <f t="shared" si="232"/>
        <v>#REF!</v>
      </c>
      <c r="I407" s="113" t="e">
        <f t="shared" si="231"/>
        <v>#REF!</v>
      </c>
      <c r="J407" s="122">
        <v>14.2</v>
      </c>
      <c r="K407" s="122" t="s">
        <v>21</v>
      </c>
      <c r="L407" s="232" t="s">
        <v>81</v>
      </c>
      <c r="M407" s="13" t="s">
        <v>896</v>
      </c>
      <c r="N407" s="399">
        <v>0</v>
      </c>
      <c r="O407" s="130">
        <v>3</v>
      </c>
      <c r="P407" s="122" t="s">
        <v>243</v>
      </c>
      <c r="Q407" s="122"/>
      <c r="R407" s="122" t="s">
        <v>84</v>
      </c>
      <c r="S407" s="130" t="s">
        <v>412</v>
      </c>
      <c r="T407" s="113" t="s">
        <v>413</v>
      </c>
      <c r="U407" s="102" t="s">
        <v>99</v>
      </c>
      <c r="V407" s="174" t="s">
        <v>897</v>
      </c>
      <c r="W407" s="147">
        <v>8</v>
      </c>
      <c r="X407" s="113"/>
      <c r="Y407" s="126">
        <f t="shared" si="230"/>
        <v>8</v>
      </c>
      <c r="Z407" s="122">
        <v>8</v>
      </c>
      <c r="AA407" s="101">
        <v>2000</v>
      </c>
      <c r="AB407" s="131"/>
      <c r="AC407" s="151" t="str">
        <f t="shared" si="220"/>
        <v/>
      </c>
      <c r="AD407" s="119"/>
      <c r="AE407" s="436"/>
      <c r="AF407" s="101">
        <f t="shared" si="225"/>
        <v>0</v>
      </c>
      <c r="AG407" s="101">
        <f t="shared" si="226"/>
        <v>0</v>
      </c>
      <c r="AH407" s="101">
        <f t="shared" si="227"/>
        <v>0</v>
      </c>
      <c r="AI407" s="101">
        <f t="shared" si="233"/>
        <v>16000</v>
      </c>
      <c r="AJ407" s="101">
        <f t="shared" si="228"/>
        <v>0</v>
      </c>
      <c r="AK407" s="101">
        <f t="shared" si="217"/>
        <v>16000</v>
      </c>
      <c r="AL407" s="102" t="s">
        <v>9</v>
      </c>
      <c r="AM407" s="144"/>
      <c r="AN407" s="101">
        <f t="shared" si="221"/>
        <v>16000</v>
      </c>
      <c r="AO407" s="134"/>
      <c r="AP407" s="113"/>
      <c r="AQ407" s="113"/>
      <c r="AR407" s="113"/>
      <c r="AS407" s="113"/>
      <c r="AT407" s="113"/>
      <c r="AU407" s="113"/>
      <c r="AV407" s="113"/>
    </row>
    <row r="408" spans="1:48" ht="12.75" x14ac:dyDescent="0.2">
      <c r="A408" s="102" t="s">
        <v>78</v>
      </c>
      <c r="B408" s="133">
        <v>45876</v>
      </c>
      <c r="C408" s="155" t="s">
        <v>79</v>
      </c>
      <c r="D408" s="552">
        <v>45877</v>
      </c>
      <c r="E408" s="552" t="e">
        <f>IF(OR(#REF!="",J408=""),"",#REF!+7*J408)</f>
        <v>#REF!</v>
      </c>
      <c r="F408" s="149" t="e">
        <f t="shared" ca="1" si="216"/>
        <v>#REF!</v>
      </c>
      <c r="G408" s="120" t="s">
        <v>80</v>
      </c>
      <c r="H408" s="113" t="e">
        <f t="shared" si="232"/>
        <v>#REF!</v>
      </c>
      <c r="I408" s="102" t="e">
        <f t="shared" si="231"/>
        <v>#REF!</v>
      </c>
      <c r="J408" s="122">
        <v>0.2</v>
      </c>
      <c r="K408" s="122" t="s">
        <v>24</v>
      </c>
      <c r="L408" s="232" t="s">
        <v>81</v>
      </c>
      <c r="M408" s="13" t="s">
        <v>898</v>
      </c>
      <c r="N408" s="399">
        <v>0</v>
      </c>
      <c r="O408" s="130">
        <v>3</v>
      </c>
      <c r="P408" s="122" t="s">
        <v>243</v>
      </c>
      <c r="Q408" s="122">
        <v>25200477</v>
      </c>
      <c r="R408" s="122" t="s">
        <v>84</v>
      </c>
      <c r="S408" s="130" t="s">
        <v>899</v>
      </c>
      <c r="T408" s="123" t="s">
        <v>899</v>
      </c>
      <c r="U408" s="123" t="s">
        <v>87</v>
      </c>
      <c r="V408" s="102" t="s">
        <v>900</v>
      </c>
      <c r="W408" s="147">
        <v>4</v>
      </c>
      <c r="X408" s="113"/>
      <c r="Y408" s="126">
        <f t="shared" si="230"/>
        <v>4</v>
      </c>
      <c r="Z408" s="122">
        <v>4</v>
      </c>
      <c r="AA408" s="101">
        <v>2680</v>
      </c>
      <c r="AB408" s="101"/>
      <c r="AC408" s="151" t="str">
        <f t="shared" si="220"/>
        <v/>
      </c>
      <c r="AD408" s="101"/>
      <c r="AE408" s="185"/>
      <c r="AF408" s="101">
        <f t="shared" si="225"/>
        <v>0</v>
      </c>
      <c r="AG408" s="101">
        <f t="shared" si="226"/>
        <v>0</v>
      </c>
      <c r="AH408" s="101">
        <f t="shared" si="227"/>
        <v>0</v>
      </c>
      <c r="AI408" s="101">
        <f t="shared" si="233"/>
        <v>10720</v>
      </c>
      <c r="AJ408" s="101">
        <f t="shared" si="228"/>
        <v>0</v>
      </c>
      <c r="AK408" s="101">
        <f t="shared" si="217"/>
        <v>10720</v>
      </c>
      <c r="AL408" s="102" t="s">
        <v>9</v>
      </c>
      <c r="AM408" s="143"/>
      <c r="AN408" s="101">
        <f t="shared" si="221"/>
        <v>10720</v>
      </c>
      <c r="AO408" s="134"/>
      <c r="AP408" s="113"/>
      <c r="AQ408" s="113"/>
      <c r="AR408" s="113"/>
      <c r="AS408" s="113"/>
      <c r="AT408" s="113"/>
      <c r="AU408" s="113"/>
      <c r="AV408" s="113"/>
    </row>
    <row r="409" spans="1:48" ht="12.75" x14ac:dyDescent="0.2">
      <c r="A409" s="102">
        <v>4800090842</v>
      </c>
      <c r="B409" s="133">
        <v>45919</v>
      </c>
      <c r="C409" s="100" t="s">
        <v>79</v>
      </c>
      <c r="D409" s="552">
        <v>45940</v>
      </c>
      <c r="E409" s="552" t="e">
        <f>IF(OR(#REF!="",J409=""),"",#REF!+7*J409)</f>
        <v>#REF!</v>
      </c>
      <c r="F409" s="149" t="e">
        <f t="shared" ca="1" si="216"/>
        <v>#REF!</v>
      </c>
      <c r="G409" s="120" t="s">
        <v>94</v>
      </c>
      <c r="H409" s="113" t="e">
        <f t="shared" si="232"/>
        <v>#REF!</v>
      </c>
      <c r="I409" s="113" t="e">
        <f t="shared" si="231"/>
        <v>#REF!</v>
      </c>
      <c r="J409" s="122">
        <v>3</v>
      </c>
      <c r="K409" s="122" t="s">
        <v>20</v>
      </c>
      <c r="L409" s="232" t="s">
        <v>81</v>
      </c>
      <c r="M409" s="23" t="s">
        <v>901</v>
      </c>
      <c r="N409" s="399">
        <v>0</v>
      </c>
      <c r="O409" s="130">
        <v>3</v>
      </c>
      <c r="P409" s="122"/>
      <c r="Q409" s="122"/>
      <c r="R409" s="122" t="s">
        <v>84</v>
      </c>
      <c r="S409" s="130" t="s">
        <v>97</v>
      </c>
      <c r="T409" s="123" t="s">
        <v>138</v>
      </c>
      <c r="U409" s="123" t="s">
        <v>99</v>
      </c>
      <c r="V409" s="102" t="s">
        <v>902</v>
      </c>
      <c r="W409" s="147">
        <v>1</v>
      </c>
      <c r="X409" s="113"/>
      <c r="Y409" s="126">
        <f t="shared" si="230"/>
        <v>1</v>
      </c>
      <c r="Z409" s="122">
        <v>1</v>
      </c>
      <c r="AA409" s="101">
        <v>10000</v>
      </c>
      <c r="AB409" s="131"/>
      <c r="AC409" s="151" t="str">
        <f t="shared" si="220"/>
        <v/>
      </c>
      <c r="AD409" s="120"/>
      <c r="AE409" s="132"/>
      <c r="AF409" s="101">
        <f t="shared" si="225"/>
        <v>0</v>
      </c>
      <c r="AG409" s="101">
        <f t="shared" si="226"/>
        <v>0</v>
      </c>
      <c r="AH409" s="101">
        <f t="shared" si="227"/>
        <v>0</v>
      </c>
      <c r="AI409" s="101">
        <f t="shared" si="233"/>
        <v>10000</v>
      </c>
      <c r="AJ409" s="101">
        <f t="shared" si="228"/>
        <v>0</v>
      </c>
      <c r="AK409" s="101">
        <f t="shared" si="217"/>
        <v>10000</v>
      </c>
      <c r="AL409" s="102" t="s">
        <v>9</v>
      </c>
      <c r="AM409" s="144"/>
      <c r="AN409" s="101">
        <f t="shared" si="221"/>
        <v>10000</v>
      </c>
      <c r="AO409" s="134"/>
      <c r="AP409" s="113"/>
      <c r="AQ409" s="113"/>
      <c r="AR409" s="113"/>
      <c r="AS409" s="113"/>
      <c r="AT409" s="113"/>
      <c r="AU409" s="113"/>
      <c r="AV409" s="113"/>
    </row>
    <row r="410" spans="1:48" ht="15" x14ac:dyDescent="0.25">
      <c r="A410" s="189" t="s">
        <v>903</v>
      </c>
      <c r="B410" s="133">
        <v>45870</v>
      </c>
      <c r="C410" s="155" t="s">
        <v>79</v>
      </c>
      <c r="D410" s="552">
        <v>45873</v>
      </c>
      <c r="E410" s="552" t="e">
        <f>IF(OR(#REF!="",J410=""),"",#REF!+7*J410)</f>
        <v>#REF!</v>
      </c>
      <c r="F410" s="149" t="e">
        <f t="shared" ca="1" si="216"/>
        <v>#REF!</v>
      </c>
      <c r="G410" s="120" t="s">
        <v>80</v>
      </c>
      <c r="H410" s="113" t="e">
        <f t="shared" si="232"/>
        <v>#REF!</v>
      </c>
      <c r="I410" s="102">
        <v>2025</v>
      </c>
      <c r="J410" s="122">
        <v>0.5</v>
      </c>
      <c r="K410" s="122" t="s">
        <v>24</v>
      </c>
      <c r="L410" s="232" t="s">
        <v>81</v>
      </c>
      <c r="M410" s="13" t="s">
        <v>904</v>
      </c>
      <c r="N410" s="399">
        <v>0</v>
      </c>
      <c r="O410" s="130">
        <v>3</v>
      </c>
      <c r="P410" s="122" t="s">
        <v>243</v>
      </c>
      <c r="Q410" s="122"/>
      <c r="R410" s="130" t="s">
        <v>84</v>
      </c>
      <c r="S410" s="461" t="s">
        <v>471</v>
      </c>
      <c r="T410" s="123" t="s">
        <v>472</v>
      </c>
      <c r="U410" s="100" t="s">
        <v>212</v>
      </c>
      <c r="V410" s="102" t="s">
        <v>905</v>
      </c>
      <c r="W410" s="147">
        <v>2</v>
      </c>
      <c r="X410" s="113"/>
      <c r="Y410" s="126">
        <f t="shared" si="230"/>
        <v>2</v>
      </c>
      <c r="Z410" s="122">
        <v>2</v>
      </c>
      <c r="AA410" s="101">
        <v>5124</v>
      </c>
      <c r="AB410" s="131"/>
      <c r="AC410" s="151" t="str">
        <f t="shared" si="220"/>
        <v/>
      </c>
      <c r="AD410" s="120"/>
      <c r="AE410" s="132"/>
      <c r="AF410" s="101">
        <f t="shared" si="225"/>
        <v>0</v>
      </c>
      <c r="AG410" s="101">
        <f t="shared" si="226"/>
        <v>0</v>
      </c>
      <c r="AH410" s="101">
        <f t="shared" si="227"/>
        <v>0</v>
      </c>
      <c r="AI410" s="101">
        <f t="shared" si="233"/>
        <v>10248</v>
      </c>
      <c r="AJ410" s="101">
        <f t="shared" si="228"/>
        <v>0</v>
      </c>
      <c r="AK410" s="101">
        <f t="shared" si="217"/>
        <v>10248</v>
      </c>
      <c r="AL410" s="102" t="s">
        <v>9</v>
      </c>
      <c r="AM410" s="143"/>
      <c r="AN410" s="101">
        <f t="shared" si="221"/>
        <v>10248</v>
      </c>
      <c r="AO410" s="134"/>
      <c r="AP410" s="113"/>
      <c r="AQ410" s="113"/>
      <c r="AR410" s="113"/>
      <c r="AS410" s="113"/>
      <c r="AT410" s="113"/>
      <c r="AU410" s="113"/>
      <c r="AV410" s="113"/>
    </row>
    <row r="411" spans="1:48" ht="12.75" x14ac:dyDescent="0.2">
      <c r="A411" s="102">
        <v>4800090816</v>
      </c>
      <c r="B411" s="133">
        <v>45918</v>
      </c>
      <c r="C411" s="100" t="s">
        <v>79</v>
      </c>
      <c r="D411" s="552">
        <v>45939</v>
      </c>
      <c r="E411" s="552" t="e">
        <f>IF(OR(#REF!="",J411=""),"",#REF!+7*J411)</f>
        <v>#REF!</v>
      </c>
      <c r="F411" s="149" t="e">
        <f t="shared" ca="1" si="216"/>
        <v>#REF!</v>
      </c>
      <c r="G411" s="120" t="s">
        <v>94</v>
      </c>
      <c r="H411" s="113" t="e">
        <f t="shared" si="232"/>
        <v>#REF!</v>
      </c>
      <c r="I411" s="113" t="e">
        <f t="shared" ref="I411:I422" si="234">TEXT(E411,"YYYY")</f>
        <v>#REF!</v>
      </c>
      <c r="J411" s="122">
        <v>3</v>
      </c>
      <c r="K411" s="122" t="s">
        <v>20</v>
      </c>
      <c r="L411" s="232" t="s">
        <v>81</v>
      </c>
      <c r="M411" s="13" t="s">
        <v>906</v>
      </c>
      <c r="N411" s="399">
        <v>0</v>
      </c>
      <c r="O411" s="130">
        <v>3</v>
      </c>
      <c r="P411" s="122"/>
      <c r="Q411" s="122"/>
      <c r="R411" s="122" t="s">
        <v>84</v>
      </c>
      <c r="S411" s="130" t="s">
        <v>97</v>
      </c>
      <c r="T411" s="123" t="s">
        <v>138</v>
      </c>
      <c r="U411" s="123" t="s">
        <v>99</v>
      </c>
      <c r="V411" s="102" t="s">
        <v>902</v>
      </c>
      <c r="W411" s="147">
        <v>1</v>
      </c>
      <c r="X411" s="113"/>
      <c r="Y411" s="126">
        <f t="shared" si="230"/>
        <v>1</v>
      </c>
      <c r="Z411" s="122">
        <v>1</v>
      </c>
      <c r="AA411" s="101">
        <v>10000</v>
      </c>
      <c r="AB411" s="131"/>
      <c r="AC411" s="151" t="str">
        <f t="shared" si="220"/>
        <v/>
      </c>
      <c r="AD411" s="120"/>
      <c r="AE411" s="132"/>
      <c r="AF411" s="101">
        <f t="shared" si="225"/>
        <v>0</v>
      </c>
      <c r="AG411" s="101">
        <f t="shared" si="226"/>
        <v>0</v>
      </c>
      <c r="AH411" s="101">
        <f t="shared" si="227"/>
        <v>0</v>
      </c>
      <c r="AI411" s="101">
        <f t="shared" si="233"/>
        <v>10000</v>
      </c>
      <c r="AJ411" s="101">
        <f t="shared" si="228"/>
        <v>0</v>
      </c>
      <c r="AK411" s="101">
        <f t="shared" si="217"/>
        <v>10000</v>
      </c>
      <c r="AL411" s="102" t="s">
        <v>9</v>
      </c>
      <c r="AM411" s="144"/>
      <c r="AN411" s="101">
        <f t="shared" si="221"/>
        <v>10000</v>
      </c>
      <c r="AO411" s="134"/>
      <c r="AP411" s="113"/>
      <c r="AQ411" s="113"/>
      <c r="AR411" s="113"/>
      <c r="AS411" s="113"/>
      <c r="AT411" s="113"/>
      <c r="AU411" s="113"/>
      <c r="AV411" s="113"/>
    </row>
    <row r="412" spans="1:48" x14ac:dyDescent="0.25">
      <c r="A412" s="173">
        <v>4300035125</v>
      </c>
      <c r="B412" s="133">
        <v>45899</v>
      </c>
      <c r="C412" s="100" t="s">
        <v>79</v>
      </c>
      <c r="D412" s="552">
        <v>45955</v>
      </c>
      <c r="E412" s="552" t="e">
        <f>IF(OR(#REF!="",J412=""),"",#REF!+7*J412)</f>
        <v>#REF!</v>
      </c>
      <c r="F412" s="149" t="e">
        <f t="shared" ca="1" si="216"/>
        <v>#REF!</v>
      </c>
      <c r="G412" s="120" t="s">
        <v>94</v>
      </c>
      <c r="H412" s="113" t="e">
        <f t="shared" si="232"/>
        <v>#REF!</v>
      </c>
      <c r="I412" s="113" t="e">
        <f t="shared" si="234"/>
        <v>#REF!</v>
      </c>
      <c r="J412" s="122">
        <v>7</v>
      </c>
      <c r="K412" s="18" t="s">
        <v>21</v>
      </c>
      <c r="L412" s="232" t="s">
        <v>81</v>
      </c>
      <c r="M412" s="13" t="s">
        <v>907</v>
      </c>
      <c r="N412" s="399">
        <v>0</v>
      </c>
      <c r="O412" s="130">
        <v>3</v>
      </c>
      <c r="P412" s="122" t="s">
        <v>243</v>
      </c>
      <c r="Q412" s="122">
        <v>25100401</v>
      </c>
      <c r="R412" s="122" t="s">
        <v>84</v>
      </c>
      <c r="S412" s="130" t="s">
        <v>97</v>
      </c>
      <c r="T412" s="123" t="s">
        <v>98</v>
      </c>
      <c r="U412" s="113" t="s">
        <v>99</v>
      </c>
      <c r="V412" s="190" t="s">
        <v>908</v>
      </c>
      <c r="W412" s="147">
        <v>71</v>
      </c>
      <c r="X412" s="122"/>
      <c r="Y412" s="126">
        <f t="shared" si="230"/>
        <v>71</v>
      </c>
      <c r="Z412" s="122">
        <v>71</v>
      </c>
      <c r="AA412" s="101">
        <v>4023.1</v>
      </c>
      <c r="AB412" s="131"/>
      <c r="AC412" s="151" t="str">
        <f t="shared" si="220"/>
        <v/>
      </c>
      <c r="AD412" s="119"/>
      <c r="AE412" s="132"/>
      <c r="AF412" s="101">
        <f t="shared" si="225"/>
        <v>0</v>
      </c>
      <c r="AG412" s="101">
        <f t="shared" si="226"/>
        <v>0</v>
      </c>
      <c r="AH412" s="101">
        <f t="shared" si="227"/>
        <v>0</v>
      </c>
      <c r="AI412" s="101">
        <f t="shared" si="233"/>
        <v>285640.09999999998</v>
      </c>
      <c r="AJ412" s="101">
        <f t="shared" si="228"/>
        <v>0</v>
      </c>
      <c r="AK412" s="101">
        <f t="shared" si="217"/>
        <v>285640.09999999998</v>
      </c>
      <c r="AL412" s="102" t="s">
        <v>9</v>
      </c>
      <c r="AM412" s="144"/>
      <c r="AN412" s="101">
        <f t="shared" si="221"/>
        <v>285640.09999999998</v>
      </c>
      <c r="AO412" s="134"/>
      <c r="AP412" s="113"/>
      <c r="AQ412" s="113"/>
      <c r="AR412" s="113"/>
      <c r="AS412" s="113"/>
      <c r="AT412" s="113"/>
      <c r="AU412" s="113"/>
      <c r="AV412" s="113"/>
    </row>
    <row r="413" spans="1:48" ht="12.75" x14ac:dyDescent="0.2">
      <c r="A413" s="102">
        <v>4000539494</v>
      </c>
      <c r="B413" s="133">
        <v>45883</v>
      </c>
      <c r="C413" s="100" t="s">
        <v>79</v>
      </c>
      <c r="D413" s="552">
        <v>46010</v>
      </c>
      <c r="E413" s="552" t="e">
        <f>IF(OR(#REF!="",J413=""),"",#REF!+7*J413)</f>
        <v>#REF!</v>
      </c>
      <c r="F413" s="149" t="e">
        <f t="shared" ca="1" si="216"/>
        <v>#REF!</v>
      </c>
      <c r="G413" s="120" t="s">
        <v>94</v>
      </c>
      <c r="H413" s="113" t="e">
        <f t="shared" si="232"/>
        <v>#REF!</v>
      </c>
      <c r="I413" s="113" t="e">
        <f t="shared" si="234"/>
        <v>#REF!</v>
      </c>
      <c r="J413" s="122">
        <v>18</v>
      </c>
      <c r="K413" s="122" t="s">
        <v>28</v>
      </c>
      <c r="L413" s="232" t="s">
        <v>81</v>
      </c>
      <c r="M413" s="11" t="s">
        <v>696</v>
      </c>
      <c r="N413" s="399">
        <v>0</v>
      </c>
      <c r="O413" s="130">
        <v>3</v>
      </c>
      <c r="P413" s="122" t="s">
        <v>243</v>
      </c>
      <c r="Q413" s="122"/>
      <c r="R413" s="122" t="s">
        <v>84</v>
      </c>
      <c r="S413" s="130" t="s">
        <v>97</v>
      </c>
      <c r="T413" s="123" t="s">
        <v>98</v>
      </c>
      <c r="U413" s="102" t="s">
        <v>99</v>
      </c>
      <c r="V413" s="102" t="s">
        <v>737</v>
      </c>
      <c r="W413" s="147">
        <v>1</v>
      </c>
      <c r="X413" s="122"/>
      <c r="Y413" s="126">
        <v>1</v>
      </c>
      <c r="Z413" s="122">
        <v>1</v>
      </c>
      <c r="AA413" s="101">
        <v>9000</v>
      </c>
      <c r="AB413" s="131"/>
      <c r="AC413" s="151" t="str">
        <f t="shared" si="220"/>
        <v/>
      </c>
      <c r="AD413" s="120"/>
      <c r="AE413" s="132"/>
      <c r="AF413" s="101">
        <f t="shared" si="225"/>
        <v>0</v>
      </c>
      <c r="AG413" s="101">
        <f t="shared" si="226"/>
        <v>0</v>
      </c>
      <c r="AH413" s="101">
        <f t="shared" si="227"/>
        <v>0</v>
      </c>
      <c r="AI413" s="101">
        <f t="shared" si="233"/>
        <v>9000</v>
      </c>
      <c r="AJ413" s="101">
        <f t="shared" si="228"/>
        <v>0</v>
      </c>
      <c r="AK413" s="101">
        <f t="shared" si="217"/>
        <v>9000</v>
      </c>
      <c r="AL413" s="102" t="s">
        <v>9</v>
      </c>
      <c r="AM413" s="144"/>
      <c r="AN413" s="101">
        <f t="shared" si="221"/>
        <v>9000</v>
      </c>
      <c r="AO413" s="134"/>
      <c r="AP413" s="113"/>
      <c r="AQ413" s="113"/>
      <c r="AR413" s="113"/>
      <c r="AS413" s="113"/>
      <c r="AT413" s="113"/>
      <c r="AU413" s="113"/>
      <c r="AV413" s="113"/>
    </row>
    <row r="414" spans="1:48" ht="12.75" x14ac:dyDescent="0.2">
      <c r="A414" s="102">
        <v>4800090790</v>
      </c>
      <c r="B414" s="133">
        <v>45918</v>
      </c>
      <c r="C414" s="100" t="s">
        <v>79</v>
      </c>
      <c r="D414" s="552">
        <v>45939</v>
      </c>
      <c r="E414" s="552" t="e">
        <f>IF(OR(#REF!="",J414=""),"",#REF!+7*J414)</f>
        <v>#REF!</v>
      </c>
      <c r="F414" s="149" t="e">
        <f t="shared" ca="1" si="216"/>
        <v>#REF!</v>
      </c>
      <c r="G414" s="120" t="s">
        <v>94</v>
      </c>
      <c r="H414" s="113" t="e">
        <f t="shared" si="232"/>
        <v>#REF!</v>
      </c>
      <c r="I414" s="113" t="e">
        <f t="shared" si="234"/>
        <v>#REF!</v>
      </c>
      <c r="J414" s="122">
        <v>3</v>
      </c>
      <c r="K414" s="122" t="s">
        <v>20</v>
      </c>
      <c r="L414" s="232" t="s">
        <v>81</v>
      </c>
      <c r="M414" s="23" t="s">
        <v>909</v>
      </c>
      <c r="N414" s="399">
        <v>0</v>
      </c>
      <c r="O414" s="130">
        <v>3</v>
      </c>
      <c r="P414" s="122"/>
      <c r="Q414" s="122"/>
      <c r="R414" s="122" t="s">
        <v>84</v>
      </c>
      <c r="S414" s="130" t="s">
        <v>97</v>
      </c>
      <c r="T414" s="123" t="s">
        <v>138</v>
      </c>
      <c r="U414" s="123" t="s">
        <v>99</v>
      </c>
      <c r="V414" s="102" t="s">
        <v>910</v>
      </c>
      <c r="W414" s="147">
        <v>1</v>
      </c>
      <c r="X414" s="113"/>
      <c r="Y414" s="126">
        <f t="shared" ref="Y414:Y446" si="235">W414-X414</f>
        <v>1</v>
      </c>
      <c r="Z414" s="122">
        <v>1</v>
      </c>
      <c r="AA414" s="101">
        <v>9000</v>
      </c>
      <c r="AB414" s="131"/>
      <c r="AC414" s="151" t="str">
        <f t="shared" si="220"/>
        <v/>
      </c>
      <c r="AD414" s="120"/>
      <c r="AE414" s="132"/>
      <c r="AF414" s="101">
        <f t="shared" si="225"/>
        <v>0</v>
      </c>
      <c r="AG414" s="101">
        <f t="shared" si="226"/>
        <v>0</v>
      </c>
      <c r="AH414" s="101">
        <f t="shared" si="227"/>
        <v>0</v>
      </c>
      <c r="AI414" s="101">
        <f t="shared" si="233"/>
        <v>9000</v>
      </c>
      <c r="AJ414" s="101">
        <f t="shared" si="228"/>
        <v>0</v>
      </c>
      <c r="AK414" s="101">
        <f t="shared" si="217"/>
        <v>9000</v>
      </c>
      <c r="AL414" s="102" t="s">
        <v>9</v>
      </c>
      <c r="AM414" s="144"/>
      <c r="AN414" s="101">
        <f t="shared" si="221"/>
        <v>9000</v>
      </c>
      <c r="AO414" s="134"/>
      <c r="AP414" s="113"/>
      <c r="AQ414" s="113"/>
      <c r="AR414" s="113"/>
      <c r="AS414" s="113"/>
      <c r="AT414" s="113"/>
      <c r="AU414" s="113"/>
      <c r="AV414" s="113"/>
    </row>
    <row r="415" spans="1:48" ht="12.75" x14ac:dyDescent="0.2">
      <c r="A415" s="102" t="s">
        <v>911</v>
      </c>
      <c r="B415" s="158">
        <v>46024</v>
      </c>
      <c r="C415" s="100" t="s">
        <v>764</v>
      </c>
      <c r="D415" s="552">
        <v>46031</v>
      </c>
      <c r="E415" s="552" t="e">
        <f>IF(OR(#REF!="",J415=""),"",#REF!+7*J415)</f>
        <v>#REF!</v>
      </c>
      <c r="F415" s="149" t="e">
        <f t="shared" ca="1" si="216"/>
        <v>#REF!</v>
      </c>
      <c r="G415" s="120" t="s">
        <v>80</v>
      </c>
      <c r="H415" s="113" t="e">
        <f t="shared" si="232"/>
        <v>#REF!</v>
      </c>
      <c r="I415" s="113" t="e">
        <f t="shared" si="234"/>
        <v>#REF!</v>
      </c>
      <c r="J415" s="122">
        <v>1</v>
      </c>
      <c r="K415" s="122" t="s">
        <v>30</v>
      </c>
      <c r="L415" s="232" t="s">
        <v>81</v>
      </c>
      <c r="M415" s="13" t="s">
        <v>777</v>
      </c>
      <c r="N415" s="399">
        <v>0</v>
      </c>
      <c r="O415" s="130">
        <v>3</v>
      </c>
      <c r="P415" s="122"/>
      <c r="Q415" s="122"/>
      <c r="R415" s="122" t="s">
        <v>307</v>
      </c>
      <c r="S415" s="130" t="s">
        <v>766</v>
      </c>
      <c r="T415" s="123" t="s">
        <v>778</v>
      </c>
      <c r="U415" s="102" t="s">
        <v>158</v>
      </c>
      <c r="V415" s="155" t="s">
        <v>912</v>
      </c>
      <c r="W415" s="147">
        <v>4</v>
      </c>
      <c r="X415" s="113"/>
      <c r="Y415" s="126">
        <f t="shared" si="235"/>
        <v>4</v>
      </c>
      <c r="Z415" s="122">
        <v>4</v>
      </c>
      <c r="AA415" s="185"/>
      <c r="AB415" s="131">
        <v>25</v>
      </c>
      <c r="AC415" s="151" t="str">
        <f t="shared" si="220"/>
        <v/>
      </c>
      <c r="AD415" s="120"/>
      <c r="AE415" s="132"/>
      <c r="AF415" s="101">
        <f t="shared" si="225"/>
        <v>0</v>
      </c>
      <c r="AG415" s="101">
        <f t="shared" si="226"/>
        <v>0</v>
      </c>
      <c r="AH415" s="101">
        <f t="shared" si="227"/>
        <v>0</v>
      </c>
      <c r="AI415" s="101">
        <f t="shared" si="233"/>
        <v>0</v>
      </c>
      <c r="AJ415" s="185">
        <f t="shared" si="228"/>
        <v>8600</v>
      </c>
      <c r="AK415" s="185">
        <f t="shared" si="217"/>
        <v>8600</v>
      </c>
      <c r="AL415" s="174" t="s">
        <v>1</v>
      </c>
      <c r="AM415" s="233" t="s">
        <v>784</v>
      </c>
      <c r="AN415" s="185">
        <f t="shared" si="221"/>
        <v>8600</v>
      </c>
      <c r="AO415" s="134" t="s">
        <v>28</v>
      </c>
      <c r="AP415" s="113" t="s">
        <v>104</v>
      </c>
      <c r="AQ415" s="113" t="s">
        <v>754</v>
      </c>
      <c r="AR415" s="113" t="s">
        <v>754</v>
      </c>
      <c r="AS415" s="113" t="s">
        <v>754</v>
      </c>
      <c r="AT415" s="113" t="s">
        <v>754</v>
      </c>
      <c r="AU415" s="113" t="s">
        <v>754</v>
      </c>
      <c r="AV415" s="113" t="s">
        <v>754</v>
      </c>
    </row>
    <row r="416" spans="1:48" ht="12.75" x14ac:dyDescent="0.2">
      <c r="A416" s="102">
        <v>1162401494</v>
      </c>
      <c r="B416" s="133">
        <v>45685</v>
      </c>
      <c r="C416" s="100" t="s">
        <v>79</v>
      </c>
      <c r="D416" s="552">
        <v>45693</v>
      </c>
      <c r="E416" s="552" t="e">
        <f>IF(OR(#REF!="",J416=""),"",#REF!+7*J416)</f>
        <v>#REF!</v>
      </c>
      <c r="F416" s="149" t="e">
        <f t="shared" ca="1" si="216"/>
        <v>#REF!</v>
      </c>
      <c r="G416" s="120" t="s">
        <v>80</v>
      </c>
      <c r="H416" s="113" t="e">
        <f t="shared" si="232"/>
        <v>#REF!</v>
      </c>
      <c r="I416" s="113" t="e">
        <f t="shared" si="234"/>
        <v>#REF!</v>
      </c>
      <c r="J416" s="126">
        <v>0.2</v>
      </c>
      <c r="K416" s="126" t="s">
        <v>24</v>
      </c>
      <c r="L416" s="394" t="s">
        <v>81</v>
      </c>
      <c r="M416" s="13" t="s">
        <v>913</v>
      </c>
      <c r="N416" s="400">
        <v>1</v>
      </c>
      <c r="O416" s="130">
        <v>1</v>
      </c>
      <c r="P416" s="130" t="s">
        <v>243</v>
      </c>
      <c r="Q416" s="130"/>
      <c r="R416" s="130" t="s">
        <v>84</v>
      </c>
      <c r="S416" s="130" t="s">
        <v>284</v>
      </c>
      <c r="T416" s="123" t="s">
        <v>285</v>
      </c>
      <c r="U416" s="100" t="s">
        <v>286</v>
      </c>
      <c r="V416" s="100" t="s">
        <v>914</v>
      </c>
      <c r="W416" s="283">
        <v>1</v>
      </c>
      <c r="X416" s="126"/>
      <c r="Y416" s="126">
        <f t="shared" si="235"/>
        <v>1</v>
      </c>
      <c r="Z416" s="126">
        <v>1</v>
      </c>
      <c r="AA416" s="150">
        <v>8780</v>
      </c>
      <c r="AB416" s="153"/>
      <c r="AC416" s="151" t="str">
        <f t="shared" si="220"/>
        <v/>
      </c>
      <c r="AD416" s="152"/>
      <c r="AE416" s="162"/>
      <c r="AF416" s="101">
        <f t="shared" si="225"/>
        <v>0</v>
      </c>
      <c r="AG416" s="101">
        <f t="shared" si="226"/>
        <v>0</v>
      </c>
      <c r="AH416" s="101">
        <f t="shared" si="227"/>
        <v>0</v>
      </c>
      <c r="AI416" s="101">
        <f t="shared" si="233"/>
        <v>8780</v>
      </c>
      <c r="AJ416" s="101">
        <f t="shared" si="228"/>
        <v>0</v>
      </c>
      <c r="AK416" s="101">
        <f t="shared" si="217"/>
        <v>8780</v>
      </c>
      <c r="AL416" s="102" t="s">
        <v>9</v>
      </c>
      <c r="AM416" s="143"/>
      <c r="AN416" s="101">
        <f t="shared" si="221"/>
        <v>8780</v>
      </c>
      <c r="AO416" s="134"/>
      <c r="AP416" s="113"/>
      <c r="AQ416" s="113" t="s">
        <v>754</v>
      </c>
      <c r="AR416" s="113" t="s">
        <v>754</v>
      </c>
      <c r="AS416" s="113" t="s">
        <v>754</v>
      </c>
      <c r="AT416" s="113" t="s">
        <v>754</v>
      </c>
      <c r="AU416" s="113" t="s">
        <v>754</v>
      </c>
      <c r="AV416" s="113" t="s">
        <v>754</v>
      </c>
    </row>
    <row r="417" spans="1:48" ht="12.75" x14ac:dyDescent="0.2">
      <c r="A417" s="128">
        <v>4516456090</v>
      </c>
      <c r="B417" s="133">
        <v>45902</v>
      </c>
      <c r="C417" s="100" t="s">
        <v>79</v>
      </c>
      <c r="D417" s="552">
        <v>46069</v>
      </c>
      <c r="E417" s="552" t="e">
        <f>IF(OR(#REF!="",J417=""),"",#REF!+7*J417)</f>
        <v>#REF!</v>
      </c>
      <c r="F417" s="149" t="e">
        <f t="shared" ca="1" si="216"/>
        <v>#REF!</v>
      </c>
      <c r="G417" s="120" t="s">
        <v>94</v>
      </c>
      <c r="H417" s="113" t="e">
        <f t="shared" si="232"/>
        <v>#REF!</v>
      </c>
      <c r="I417" s="113" t="e">
        <f t="shared" si="234"/>
        <v>#REF!</v>
      </c>
      <c r="J417" s="122">
        <v>14.2</v>
      </c>
      <c r="K417" s="122" t="s">
        <v>21</v>
      </c>
      <c r="L417" s="232" t="s">
        <v>81</v>
      </c>
      <c r="M417" s="85" t="s">
        <v>830</v>
      </c>
      <c r="N417" s="399">
        <v>0</v>
      </c>
      <c r="O417" s="130">
        <v>3</v>
      </c>
      <c r="P417" s="218" t="s">
        <v>243</v>
      </c>
      <c r="Q417" s="218"/>
      <c r="R417" s="122" t="s">
        <v>84</v>
      </c>
      <c r="S417" s="130" t="s">
        <v>412</v>
      </c>
      <c r="T417" s="113" t="s">
        <v>413</v>
      </c>
      <c r="U417" s="102" t="s">
        <v>99</v>
      </c>
      <c r="V417" s="174" t="s">
        <v>831</v>
      </c>
      <c r="W417" s="147">
        <v>13</v>
      </c>
      <c r="X417" s="113"/>
      <c r="Y417" s="126">
        <f t="shared" si="235"/>
        <v>13</v>
      </c>
      <c r="Z417" s="122">
        <v>13</v>
      </c>
      <c r="AA417" s="101">
        <v>656.5</v>
      </c>
      <c r="AB417" s="131"/>
      <c r="AC417" s="151" t="str">
        <f t="shared" si="220"/>
        <v/>
      </c>
      <c r="AD417" s="119"/>
      <c r="AE417" s="132"/>
      <c r="AF417" s="101">
        <f t="shared" si="225"/>
        <v>0</v>
      </c>
      <c r="AG417" s="101">
        <f t="shared" si="226"/>
        <v>0</v>
      </c>
      <c r="AH417" s="101">
        <f t="shared" si="227"/>
        <v>0</v>
      </c>
      <c r="AI417" s="101">
        <f t="shared" si="233"/>
        <v>8534.5</v>
      </c>
      <c r="AJ417" s="101">
        <f t="shared" si="228"/>
        <v>0</v>
      </c>
      <c r="AK417" s="101">
        <f t="shared" si="217"/>
        <v>8534.5</v>
      </c>
      <c r="AL417" s="102" t="s">
        <v>9</v>
      </c>
      <c r="AM417" s="144"/>
      <c r="AN417" s="101">
        <f t="shared" si="221"/>
        <v>8534.5</v>
      </c>
      <c r="AO417" s="134"/>
      <c r="AP417" s="113"/>
      <c r="AQ417" s="113" t="s">
        <v>754</v>
      </c>
      <c r="AR417" s="113" t="s">
        <v>754</v>
      </c>
      <c r="AS417" s="113" t="s">
        <v>754</v>
      </c>
      <c r="AT417" s="113" t="s">
        <v>754</v>
      </c>
      <c r="AU417" s="113" t="s">
        <v>754</v>
      </c>
      <c r="AV417" s="113" t="s">
        <v>754</v>
      </c>
    </row>
    <row r="418" spans="1:48" x14ac:dyDescent="0.25">
      <c r="A418" s="102">
        <v>4300035585</v>
      </c>
      <c r="B418" s="133">
        <v>45995</v>
      </c>
      <c r="C418" s="100" t="s">
        <v>79</v>
      </c>
      <c r="D418" s="552">
        <v>46171</v>
      </c>
      <c r="E418" s="552" t="e">
        <f>IF(OR(#REF!="",J418=""),"",#REF!+7*J418)</f>
        <v>#REF!</v>
      </c>
      <c r="F418" s="149" t="str">
        <f t="shared" ca="1" si="216"/>
        <v>DELIVERED</v>
      </c>
      <c r="G418" s="120" t="s">
        <v>94</v>
      </c>
      <c r="H418" s="113" t="e">
        <f t="shared" si="232"/>
        <v>#REF!</v>
      </c>
      <c r="I418" s="113" t="e">
        <f t="shared" si="234"/>
        <v>#REF!</v>
      </c>
      <c r="J418" s="122">
        <v>25</v>
      </c>
      <c r="K418" s="122" t="s">
        <v>28</v>
      </c>
      <c r="L418" s="232" t="s">
        <v>81</v>
      </c>
      <c r="M418" s="13" t="s">
        <v>265</v>
      </c>
      <c r="N418" s="399">
        <v>0</v>
      </c>
      <c r="O418" s="216">
        <v>3</v>
      </c>
      <c r="P418" s="24" t="s">
        <v>243</v>
      </c>
      <c r="Q418" s="24">
        <v>25100739</v>
      </c>
      <c r="R418" s="242" t="s">
        <v>84</v>
      </c>
      <c r="S418" s="122" t="s">
        <v>97</v>
      </c>
      <c r="T418" s="123" t="s">
        <v>98</v>
      </c>
      <c r="U418" s="102" t="s">
        <v>99</v>
      </c>
      <c r="V418" s="102" t="s">
        <v>737</v>
      </c>
      <c r="W418" s="147">
        <v>1</v>
      </c>
      <c r="X418" s="122">
        <v>1</v>
      </c>
      <c r="Y418" s="126">
        <f t="shared" si="235"/>
        <v>0</v>
      </c>
      <c r="Z418" s="122">
        <v>0</v>
      </c>
      <c r="AA418" s="101">
        <v>8481.8799999999992</v>
      </c>
      <c r="AB418" s="131"/>
      <c r="AC418" s="151" t="str">
        <f t="shared" si="220"/>
        <v>May-26</v>
      </c>
      <c r="AD418" s="119">
        <v>46171</v>
      </c>
      <c r="AE418" s="257" t="s">
        <v>268</v>
      </c>
      <c r="AF418" s="101">
        <f t="shared" si="225"/>
        <v>8481.8799999999992</v>
      </c>
      <c r="AG418" s="101">
        <f t="shared" si="226"/>
        <v>0</v>
      </c>
      <c r="AH418" s="101">
        <f t="shared" si="227"/>
        <v>8481.8799999999992</v>
      </c>
      <c r="AI418" s="101">
        <f t="shared" si="233"/>
        <v>0</v>
      </c>
      <c r="AJ418" s="101">
        <f t="shared" si="228"/>
        <v>0</v>
      </c>
      <c r="AK418" s="101">
        <f t="shared" si="217"/>
        <v>0</v>
      </c>
      <c r="AL418" s="102" t="s">
        <v>0</v>
      </c>
      <c r="AM418" s="143" t="s">
        <v>102</v>
      </c>
      <c r="AN418" s="101">
        <f t="shared" si="221"/>
        <v>8481.8799999999992</v>
      </c>
      <c r="AO418" s="134" t="s">
        <v>28</v>
      </c>
      <c r="AP418" s="113"/>
      <c r="AQ418" s="113" t="s">
        <v>754</v>
      </c>
      <c r="AR418" s="113" t="s">
        <v>754</v>
      </c>
      <c r="AS418" s="113" t="s">
        <v>754</v>
      </c>
      <c r="AT418" s="113" t="s">
        <v>754</v>
      </c>
      <c r="AU418" s="113" t="s">
        <v>754</v>
      </c>
      <c r="AV418" s="113" t="s">
        <v>754</v>
      </c>
    </row>
    <row r="419" spans="1:48" ht="12.75" x14ac:dyDescent="0.2">
      <c r="A419" s="128">
        <v>4516456090</v>
      </c>
      <c r="B419" s="133">
        <v>45902</v>
      </c>
      <c r="C419" s="100" t="s">
        <v>79</v>
      </c>
      <c r="D419" s="552">
        <v>46069</v>
      </c>
      <c r="E419" s="552" t="e">
        <f>IF(OR(#REF!="",J419=""),"",#REF!+7*J419)</f>
        <v>#REF!</v>
      </c>
      <c r="F419" s="149" t="e">
        <f t="shared" ca="1" si="216"/>
        <v>#REF!</v>
      </c>
      <c r="G419" s="120" t="s">
        <v>94</v>
      </c>
      <c r="H419" s="113" t="e">
        <f t="shared" si="232"/>
        <v>#REF!</v>
      </c>
      <c r="I419" s="113" t="e">
        <f t="shared" si="234"/>
        <v>#REF!</v>
      </c>
      <c r="J419" s="122">
        <v>14.2</v>
      </c>
      <c r="K419" s="122" t="s">
        <v>21</v>
      </c>
      <c r="L419" s="232" t="s">
        <v>81</v>
      </c>
      <c r="M419" s="13" t="s">
        <v>531</v>
      </c>
      <c r="N419" s="399">
        <v>0</v>
      </c>
      <c r="O419" s="130">
        <v>3</v>
      </c>
      <c r="P419" s="219" t="s">
        <v>243</v>
      </c>
      <c r="Q419" s="219"/>
      <c r="R419" s="122" t="s">
        <v>84</v>
      </c>
      <c r="S419" s="130" t="s">
        <v>412</v>
      </c>
      <c r="T419" s="113" t="s">
        <v>413</v>
      </c>
      <c r="U419" s="102" t="s">
        <v>99</v>
      </c>
      <c r="V419" s="174" t="s">
        <v>533</v>
      </c>
      <c r="W419" s="147">
        <v>8</v>
      </c>
      <c r="X419" s="113"/>
      <c r="Y419" s="126">
        <f t="shared" si="235"/>
        <v>8</v>
      </c>
      <c r="Z419" s="122">
        <v>8</v>
      </c>
      <c r="AA419" s="101">
        <v>1063</v>
      </c>
      <c r="AB419" s="131"/>
      <c r="AC419" s="151" t="str">
        <f t="shared" si="220"/>
        <v/>
      </c>
      <c r="AD419" s="119"/>
      <c r="AE419" s="132"/>
      <c r="AF419" s="101">
        <f t="shared" si="225"/>
        <v>0</v>
      </c>
      <c r="AG419" s="101">
        <f t="shared" si="226"/>
        <v>0</v>
      </c>
      <c r="AH419" s="101">
        <f t="shared" si="227"/>
        <v>0</v>
      </c>
      <c r="AI419" s="101">
        <f t="shared" si="233"/>
        <v>8504</v>
      </c>
      <c r="AJ419" s="101">
        <f t="shared" si="228"/>
        <v>0</v>
      </c>
      <c r="AK419" s="101">
        <f t="shared" si="217"/>
        <v>8504</v>
      </c>
      <c r="AL419" s="102" t="s">
        <v>9</v>
      </c>
      <c r="AM419" s="144"/>
      <c r="AN419" s="101">
        <f t="shared" si="221"/>
        <v>8504</v>
      </c>
      <c r="AO419" s="134"/>
      <c r="AP419" s="113"/>
      <c r="AQ419" s="113" t="s">
        <v>754</v>
      </c>
      <c r="AR419" s="113" t="s">
        <v>754</v>
      </c>
      <c r="AS419" s="113" t="s">
        <v>754</v>
      </c>
      <c r="AT419" s="113" t="s">
        <v>754</v>
      </c>
      <c r="AU419" s="113" t="s">
        <v>754</v>
      </c>
      <c r="AV419" s="113" t="s">
        <v>754</v>
      </c>
    </row>
    <row r="420" spans="1:48" ht="12.75" x14ac:dyDescent="0.2">
      <c r="A420" s="102" t="s">
        <v>915</v>
      </c>
      <c r="B420" s="133">
        <v>45762</v>
      </c>
      <c r="C420" s="155" t="s">
        <v>79</v>
      </c>
      <c r="D420" s="552">
        <v>45763</v>
      </c>
      <c r="E420" s="552" t="e">
        <f>IF(OR(#REF!="",J420=""),"",#REF!+7*J420)</f>
        <v>#REF!</v>
      </c>
      <c r="F420" s="149" t="e">
        <f t="shared" ca="1" si="216"/>
        <v>#REF!</v>
      </c>
      <c r="G420" s="120" t="s">
        <v>80</v>
      </c>
      <c r="H420" s="113" t="e">
        <f t="shared" si="232"/>
        <v>#REF!</v>
      </c>
      <c r="I420" s="113" t="e">
        <f t="shared" si="234"/>
        <v>#REF!</v>
      </c>
      <c r="J420" s="126">
        <v>0.2</v>
      </c>
      <c r="K420" s="126" t="s">
        <v>24</v>
      </c>
      <c r="L420" s="394" t="s">
        <v>142</v>
      </c>
      <c r="M420" s="13" t="s">
        <v>916</v>
      </c>
      <c r="N420" s="399">
        <v>0</v>
      </c>
      <c r="O420" s="130">
        <v>3</v>
      </c>
      <c r="P420" s="18" t="s">
        <v>243</v>
      </c>
      <c r="Q420" s="431">
        <v>25100109</v>
      </c>
      <c r="R420" s="18" t="s">
        <v>84</v>
      </c>
      <c r="S420" s="130" t="s">
        <v>471</v>
      </c>
      <c r="T420" s="123" t="s">
        <v>472</v>
      </c>
      <c r="U420" s="100" t="s">
        <v>212</v>
      </c>
      <c r="V420" s="100" t="s">
        <v>917</v>
      </c>
      <c r="W420" s="282">
        <v>1</v>
      </c>
      <c r="X420" s="126"/>
      <c r="Y420" s="126">
        <f t="shared" si="235"/>
        <v>1</v>
      </c>
      <c r="Z420" s="126">
        <v>1</v>
      </c>
      <c r="AA420" s="150">
        <v>4700</v>
      </c>
      <c r="AB420" s="153"/>
      <c r="AC420" s="151" t="str">
        <f t="shared" si="220"/>
        <v/>
      </c>
      <c r="AD420" s="152"/>
      <c r="AE420" s="162"/>
      <c r="AF420" s="101">
        <f t="shared" si="225"/>
        <v>0</v>
      </c>
      <c r="AG420" s="101">
        <f t="shared" si="226"/>
        <v>0</v>
      </c>
      <c r="AH420" s="101">
        <f t="shared" si="227"/>
        <v>0</v>
      </c>
      <c r="AI420" s="101">
        <f t="shared" si="233"/>
        <v>4700</v>
      </c>
      <c r="AJ420" s="101">
        <f t="shared" si="228"/>
        <v>0</v>
      </c>
      <c r="AK420" s="101">
        <f t="shared" si="217"/>
        <v>4700</v>
      </c>
      <c r="AL420" s="102" t="s">
        <v>9</v>
      </c>
      <c r="AM420" s="143"/>
      <c r="AN420" s="101">
        <f t="shared" si="221"/>
        <v>4700</v>
      </c>
      <c r="AO420" s="134"/>
      <c r="AP420" s="113"/>
      <c r="AQ420" s="113" t="s">
        <v>754</v>
      </c>
      <c r="AR420" s="113" t="s">
        <v>754</v>
      </c>
      <c r="AS420" s="113" t="s">
        <v>754</v>
      </c>
      <c r="AT420" s="113" t="s">
        <v>754</v>
      </c>
      <c r="AU420" s="113" t="s">
        <v>754</v>
      </c>
      <c r="AV420" s="113" t="s">
        <v>754</v>
      </c>
    </row>
    <row r="421" spans="1:48" ht="12.75" x14ac:dyDescent="0.2">
      <c r="A421" s="102">
        <v>4300034702</v>
      </c>
      <c r="B421" s="133">
        <v>45798</v>
      </c>
      <c r="C421" s="100" t="s">
        <v>79</v>
      </c>
      <c r="D421" s="552">
        <v>45841</v>
      </c>
      <c r="E421" s="552" t="e">
        <f>IF(OR(#REF!="",J421=""),"",#REF!+7*J421)</f>
        <v>#REF!</v>
      </c>
      <c r="F421" s="149" t="e">
        <f t="shared" ca="1" si="216"/>
        <v>#REF!</v>
      </c>
      <c r="G421" s="120" t="s">
        <v>94</v>
      </c>
      <c r="H421" s="113" t="e">
        <f t="shared" si="232"/>
        <v>#REF!</v>
      </c>
      <c r="I421" s="113" t="e">
        <f t="shared" si="234"/>
        <v>#REF!</v>
      </c>
      <c r="J421" s="126">
        <v>6</v>
      </c>
      <c r="K421" s="126" t="s">
        <v>21</v>
      </c>
      <c r="L421" s="394" t="s">
        <v>81</v>
      </c>
      <c r="M421" s="85" t="s">
        <v>918</v>
      </c>
      <c r="N421" s="399">
        <v>0</v>
      </c>
      <c r="O421" s="130">
        <v>3</v>
      </c>
      <c r="P421" s="130" t="s">
        <v>243</v>
      </c>
      <c r="Q421" s="130">
        <v>25200161</v>
      </c>
      <c r="R421" s="130" t="s">
        <v>84</v>
      </c>
      <c r="S421" s="130" t="s">
        <v>97</v>
      </c>
      <c r="T421" s="123" t="s">
        <v>119</v>
      </c>
      <c r="U421" s="100" t="s">
        <v>99</v>
      </c>
      <c r="V421" s="172" t="s">
        <v>919</v>
      </c>
      <c r="W421" s="283">
        <v>16</v>
      </c>
      <c r="X421" s="126"/>
      <c r="Y421" s="126">
        <f t="shared" si="235"/>
        <v>16</v>
      </c>
      <c r="Z421" s="126">
        <v>16</v>
      </c>
      <c r="AA421" s="150">
        <v>444</v>
      </c>
      <c r="AB421" s="153"/>
      <c r="AC421" s="151" t="str">
        <f t="shared" si="220"/>
        <v/>
      </c>
      <c r="AD421" s="152"/>
      <c r="AE421" s="162"/>
      <c r="AF421" s="101">
        <f t="shared" si="225"/>
        <v>0</v>
      </c>
      <c r="AG421" s="101">
        <f t="shared" si="226"/>
        <v>0</v>
      </c>
      <c r="AH421" s="101">
        <f t="shared" si="227"/>
        <v>0</v>
      </c>
      <c r="AI421" s="101">
        <f t="shared" si="233"/>
        <v>7104</v>
      </c>
      <c r="AJ421" s="101">
        <f t="shared" si="228"/>
        <v>0</v>
      </c>
      <c r="AK421" s="101">
        <f t="shared" si="217"/>
        <v>7104</v>
      </c>
      <c r="AL421" s="102" t="s">
        <v>9</v>
      </c>
      <c r="AM421" s="143"/>
      <c r="AN421" s="101">
        <f t="shared" si="221"/>
        <v>7104</v>
      </c>
      <c r="AO421" s="134"/>
      <c r="AP421" s="113"/>
      <c r="AQ421" s="113" t="s">
        <v>754</v>
      </c>
      <c r="AR421" s="113" t="s">
        <v>754</v>
      </c>
      <c r="AS421" s="113" t="s">
        <v>754</v>
      </c>
      <c r="AT421" s="113" t="s">
        <v>754</v>
      </c>
      <c r="AU421" s="113" t="s">
        <v>754</v>
      </c>
      <c r="AV421" s="113" t="s">
        <v>754</v>
      </c>
    </row>
    <row r="422" spans="1:48" ht="12.75" x14ac:dyDescent="0.2">
      <c r="A422" s="102">
        <v>5400065846</v>
      </c>
      <c r="B422" s="133">
        <v>45902</v>
      </c>
      <c r="C422" s="100" t="s">
        <v>79</v>
      </c>
      <c r="D422" s="552">
        <v>46021</v>
      </c>
      <c r="E422" s="552" t="e">
        <f>IF(OR(#REF!="",J422=""),"",#REF!+7*J422)</f>
        <v>#REF!</v>
      </c>
      <c r="F422" s="149" t="e">
        <f t="shared" ca="1" si="216"/>
        <v>#REF!</v>
      </c>
      <c r="G422" s="120" t="s">
        <v>94</v>
      </c>
      <c r="H422" s="113" t="e">
        <f t="shared" si="232"/>
        <v>#REF!</v>
      </c>
      <c r="I422" s="113" t="e">
        <f t="shared" si="234"/>
        <v>#REF!</v>
      </c>
      <c r="J422" s="122">
        <v>14.2</v>
      </c>
      <c r="K422" s="122" t="s">
        <v>21</v>
      </c>
      <c r="L422" s="232" t="s">
        <v>81</v>
      </c>
      <c r="M422" s="85" t="s">
        <v>920</v>
      </c>
      <c r="N422" s="399">
        <v>0</v>
      </c>
      <c r="O422" s="130">
        <v>3</v>
      </c>
      <c r="P422" s="122" t="s">
        <v>243</v>
      </c>
      <c r="Q422" s="122"/>
      <c r="R422" s="122" t="s">
        <v>84</v>
      </c>
      <c r="S422" s="130" t="s">
        <v>412</v>
      </c>
      <c r="T422" s="113" t="s">
        <v>413</v>
      </c>
      <c r="U422" s="102" t="s">
        <v>99</v>
      </c>
      <c r="V422" s="174" t="s">
        <v>921</v>
      </c>
      <c r="W422" s="147">
        <v>13</v>
      </c>
      <c r="X422" s="122"/>
      <c r="Y422" s="126">
        <f t="shared" si="235"/>
        <v>13</v>
      </c>
      <c r="Z422" s="122">
        <v>13</v>
      </c>
      <c r="AA422" s="101">
        <v>530</v>
      </c>
      <c r="AB422" s="131"/>
      <c r="AC422" s="151" t="str">
        <f t="shared" si="220"/>
        <v/>
      </c>
      <c r="AD422" s="119"/>
      <c r="AE422" s="142"/>
      <c r="AF422" s="101">
        <f t="shared" si="225"/>
        <v>0</v>
      </c>
      <c r="AG422" s="101">
        <f t="shared" si="226"/>
        <v>0</v>
      </c>
      <c r="AH422" s="101">
        <f t="shared" si="227"/>
        <v>0</v>
      </c>
      <c r="AI422" s="101">
        <f t="shared" si="233"/>
        <v>6890</v>
      </c>
      <c r="AJ422" s="101">
        <f t="shared" si="228"/>
        <v>0</v>
      </c>
      <c r="AK422" s="101">
        <f t="shared" si="217"/>
        <v>6890</v>
      </c>
      <c r="AL422" s="102" t="s">
        <v>9</v>
      </c>
      <c r="AM422" s="144"/>
      <c r="AN422" s="101">
        <f t="shared" si="221"/>
        <v>6890</v>
      </c>
      <c r="AO422" s="134"/>
      <c r="AP422" s="113"/>
      <c r="AQ422" s="113" t="s">
        <v>754</v>
      </c>
      <c r="AR422" s="113" t="s">
        <v>754</v>
      </c>
      <c r="AS422" s="113" t="s">
        <v>754</v>
      </c>
      <c r="AT422" s="113" t="s">
        <v>754</v>
      </c>
      <c r="AU422" s="113" t="s">
        <v>754</v>
      </c>
      <c r="AV422" s="113" t="s">
        <v>754</v>
      </c>
    </row>
    <row r="423" spans="1:48" ht="12.75" x14ac:dyDescent="0.2">
      <c r="A423" s="122">
        <v>4516456095</v>
      </c>
      <c r="B423" s="133">
        <v>45926</v>
      </c>
      <c r="C423" s="100" t="s">
        <v>79</v>
      </c>
      <c r="D423" s="552">
        <v>46069</v>
      </c>
      <c r="E423" s="552" t="e">
        <f>IF(OR(#REF!="",J423=""),"",#REF!+7*J423)</f>
        <v>#REF!</v>
      </c>
      <c r="F423" s="149" t="e">
        <f t="shared" ca="1" si="216"/>
        <v>#REF!</v>
      </c>
      <c r="G423" s="120" t="s">
        <v>80</v>
      </c>
      <c r="H423" s="113" t="e">
        <f t="shared" si="232"/>
        <v>#REF!</v>
      </c>
      <c r="I423" s="102">
        <v>2025</v>
      </c>
      <c r="J423" s="122">
        <v>0.5</v>
      </c>
      <c r="K423" s="122" t="s">
        <v>24</v>
      </c>
      <c r="L423" s="232" t="s">
        <v>81</v>
      </c>
      <c r="M423" s="13" t="s">
        <v>922</v>
      </c>
      <c r="N423" s="399">
        <v>0</v>
      </c>
      <c r="O423" s="130">
        <v>3</v>
      </c>
      <c r="P423" s="122" t="s">
        <v>243</v>
      </c>
      <c r="Q423" s="122"/>
      <c r="R423" s="122" t="s">
        <v>84</v>
      </c>
      <c r="S423" s="130" t="s">
        <v>239</v>
      </c>
      <c r="T423" s="123" t="s">
        <v>240</v>
      </c>
      <c r="U423" s="100" t="s">
        <v>99</v>
      </c>
      <c r="V423" s="102" t="s">
        <v>923</v>
      </c>
      <c r="W423" s="147">
        <v>3</v>
      </c>
      <c r="X423" s="113"/>
      <c r="Y423" s="126">
        <f t="shared" si="235"/>
        <v>3</v>
      </c>
      <c r="Z423" s="122">
        <v>3</v>
      </c>
      <c r="AA423" s="101">
        <v>1600</v>
      </c>
      <c r="AB423" s="131"/>
      <c r="AC423" s="151" t="str">
        <f t="shared" si="220"/>
        <v/>
      </c>
      <c r="AD423" s="119"/>
      <c r="AE423" s="132"/>
      <c r="AF423" s="101">
        <f t="shared" si="225"/>
        <v>0</v>
      </c>
      <c r="AG423" s="101">
        <f t="shared" si="226"/>
        <v>0</v>
      </c>
      <c r="AH423" s="101">
        <f t="shared" si="227"/>
        <v>0</v>
      </c>
      <c r="AI423" s="101">
        <f t="shared" si="233"/>
        <v>4800</v>
      </c>
      <c r="AJ423" s="101">
        <f t="shared" si="228"/>
        <v>0</v>
      </c>
      <c r="AK423" s="101">
        <f t="shared" si="217"/>
        <v>4800</v>
      </c>
      <c r="AL423" s="102" t="s">
        <v>9</v>
      </c>
      <c r="AM423" s="144"/>
      <c r="AN423" s="101">
        <f t="shared" si="221"/>
        <v>4800</v>
      </c>
      <c r="AO423" s="134"/>
      <c r="AP423" s="113"/>
      <c r="AQ423" s="113" t="s">
        <v>754</v>
      </c>
      <c r="AR423" s="113" t="s">
        <v>754</v>
      </c>
      <c r="AS423" s="113" t="s">
        <v>754</v>
      </c>
      <c r="AT423" s="113" t="s">
        <v>754</v>
      </c>
      <c r="AU423" s="113" t="s">
        <v>754</v>
      </c>
      <c r="AV423" s="113" t="s">
        <v>754</v>
      </c>
    </row>
    <row r="424" spans="1:48" ht="12.75" x14ac:dyDescent="0.2">
      <c r="A424" s="102" t="s">
        <v>776</v>
      </c>
      <c r="B424" s="158">
        <v>45992</v>
      </c>
      <c r="C424" s="100" t="s">
        <v>764</v>
      </c>
      <c r="D424" s="552">
        <v>45999</v>
      </c>
      <c r="E424" s="552" t="e">
        <f>IF(OR(#REF!="",J424=""),"",#REF!+7*J424)</f>
        <v>#REF!</v>
      </c>
      <c r="F424" s="149" t="e">
        <f t="shared" ca="1" si="216"/>
        <v>#REF!</v>
      </c>
      <c r="G424" s="120" t="s">
        <v>80</v>
      </c>
      <c r="H424" s="113" t="e">
        <f t="shared" si="232"/>
        <v>#REF!</v>
      </c>
      <c r="I424" s="113" t="e">
        <f t="shared" ref="I424:I457" si="236">TEXT(E424,"YYYY")</f>
        <v>#REF!</v>
      </c>
      <c r="J424" s="122">
        <v>1</v>
      </c>
      <c r="K424" s="122" t="s">
        <v>21</v>
      </c>
      <c r="L424" s="394" t="s">
        <v>81</v>
      </c>
      <c r="M424" s="13" t="s">
        <v>924</v>
      </c>
      <c r="N424" s="399">
        <v>0</v>
      </c>
      <c r="O424" s="130">
        <v>3</v>
      </c>
      <c r="P424" s="122"/>
      <c r="Q424" s="122"/>
      <c r="R424" s="122" t="s">
        <v>307</v>
      </c>
      <c r="S424" s="130" t="s">
        <v>766</v>
      </c>
      <c r="T424" s="123" t="s">
        <v>778</v>
      </c>
      <c r="U424" s="100" t="s">
        <v>158</v>
      </c>
      <c r="V424" s="155" t="s">
        <v>865</v>
      </c>
      <c r="W424" s="147">
        <v>4</v>
      </c>
      <c r="X424" s="113"/>
      <c r="Y424" s="126">
        <f t="shared" si="235"/>
        <v>4</v>
      </c>
      <c r="Z424" s="122">
        <v>4</v>
      </c>
      <c r="AA424" s="185"/>
      <c r="AB424" s="131">
        <v>19.75</v>
      </c>
      <c r="AC424" s="151" t="str">
        <f t="shared" si="220"/>
        <v/>
      </c>
      <c r="AD424" s="120"/>
      <c r="AE424" s="142"/>
      <c r="AF424" s="101">
        <f t="shared" si="225"/>
        <v>0</v>
      </c>
      <c r="AG424" s="101">
        <f t="shared" si="226"/>
        <v>0</v>
      </c>
      <c r="AH424" s="101">
        <f t="shared" si="227"/>
        <v>0</v>
      </c>
      <c r="AI424" s="101">
        <f t="shared" si="233"/>
        <v>0</v>
      </c>
      <c r="AJ424" s="185">
        <f t="shared" si="228"/>
        <v>6794</v>
      </c>
      <c r="AK424" s="185">
        <f t="shared" si="217"/>
        <v>6794</v>
      </c>
      <c r="AL424" s="174" t="s">
        <v>1</v>
      </c>
      <c r="AM424" s="233" t="s">
        <v>784</v>
      </c>
      <c r="AN424" s="185">
        <f t="shared" si="221"/>
        <v>6794</v>
      </c>
      <c r="AO424" s="134" t="s">
        <v>103</v>
      </c>
      <c r="AP424" s="113" t="s">
        <v>104</v>
      </c>
      <c r="AQ424" s="113" t="s">
        <v>754</v>
      </c>
      <c r="AR424" s="113" t="s">
        <v>754</v>
      </c>
      <c r="AS424" s="113" t="s">
        <v>754</v>
      </c>
      <c r="AT424" s="113" t="s">
        <v>754</v>
      </c>
      <c r="AU424" s="113" t="s">
        <v>754</v>
      </c>
      <c r="AV424" s="113" t="s">
        <v>754</v>
      </c>
    </row>
    <row r="425" spans="1:48" ht="12.75" x14ac:dyDescent="0.2">
      <c r="A425" s="102">
        <v>5400065846</v>
      </c>
      <c r="B425" s="133">
        <v>45902</v>
      </c>
      <c r="C425" s="100" t="s">
        <v>79</v>
      </c>
      <c r="D425" s="552">
        <v>46021</v>
      </c>
      <c r="E425" s="552" t="e">
        <f>IF(OR(#REF!="",J425=""),"",#REF!+7*J425)</f>
        <v>#REF!</v>
      </c>
      <c r="F425" s="149" t="e">
        <f t="shared" ref="F425:F489" ca="1" si="237">IF(AL425="PO CLOSED",
"DELIVERED",
IF(TODAY()&gt;E425,
"-"&amp;ROUNDUP(TODAY()-E425,0)&amp;" days overdue",
"+" &amp;ROUNDUP(E425-TODAY(),0)&amp;" days remaining"))</f>
        <v>#REF!</v>
      </c>
      <c r="G425" s="120" t="s">
        <v>94</v>
      </c>
      <c r="H425" s="113" t="e">
        <f t="shared" si="232"/>
        <v>#REF!</v>
      </c>
      <c r="I425" s="113" t="e">
        <f t="shared" si="236"/>
        <v>#REF!</v>
      </c>
      <c r="J425" s="122">
        <v>14.2</v>
      </c>
      <c r="K425" s="122" t="s">
        <v>21</v>
      </c>
      <c r="L425" s="232" t="s">
        <v>81</v>
      </c>
      <c r="M425" s="13" t="s">
        <v>925</v>
      </c>
      <c r="N425" s="399">
        <v>0</v>
      </c>
      <c r="O425" s="130">
        <v>3</v>
      </c>
      <c r="P425" s="122" t="s">
        <v>243</v>
      </c>
      <c r="Q425" s="122"/>
      <c r="R425" s="122" t="s">
        <v>84</v>
      </c>
      <c r="S425" s="130" t="s">
        <v>412</v>
      </c>
      <c r="T425" s="113" t="s">
        <v>413</v>
      </c>
      <c r="U425" s="102" t="s">
        <v>99</v>
      </c>
      <c r="V425" s="174" t="s">
        <v>926</v>
      </c>
      <c r="W425" s="147">
        <v>14</v>
      </c>
      <c r="X425" s="113"/>
      <c r="Y425" s="126">
        <f t="shared" si="235"/>
        <v>14</v>
      </c>
      <c r="Z425" s="122">
        <v>14</v>
      </c>
      <c r="AA425" s="101">
        <v>530</v>
      </c>
      <c r="AB425" s="131"/>
      <c r="AC425" s="151" t="str">
        <f t="shared" si="220"/>
        <v/>
      </c>
      <c r="AD425" s="119"/>
      <c r="AE425" s="132"/>
      <c r="AF425" s="101">
        <f t="shared" si="225"/>
        <v>0</v>
      </c>
      <c r="AG425" s="101">
        <f t="shared" si="226"/>
        <v>0</v>
      </c>
      <c r="AH425" s="101">
        <f t="shared" si="227"/>
        <v>0</v>
      </c>
      <c r="AI425" s="101">
        <f t="shared" si="233"/>
        <v>7420</v>
      </c>
      <c r="AJ425" s="101">
        <f t="shared" si="228"/>
        <v>0</v>
      </c>
      <c r="AK425" s="101">
        <f t="shared" ref="AK425:AK489" si="238">SUM(AI425:AJ425)</f>
        <v>7420</v>
      </c>
      <c r="AL425" s="102" t="s">
        <v>9</v>
      </c>
      <c r="AM425" s="144"/>
      <c r="AN425" s="101">
        <f t="shared" si="221"/>
        <v>7420</v>
      </c>
      <c r="AO425" s="134"/>
      <c r="AP425" s="113"/>
      <c r="AQ425" s="113" t="s">
        <v>754</v>
      </c>
      <c r="AR425" s="113" t="s">
        <v>754</v>
      </c>
      <c r="AS425" s="113" t="s">
        <v>754</v>
      </c>
      <c r="AT425" s="113" t="s">
        <v>754</v>
      </c>
      <c r="AU425" s="113" t="s">
        <v>754</v>
      </c>
      <c r="AV425" s="113" t="s">
        <v>754</v>
      </c>
    </row>
    <row r="426" spans="1:48" ht="12.75" x14ac:dyDescent="0.2">
      <c r="A426" s="102">
        <v>5400065846</v>
      </c>
      <c r="B426" s="133">
        <v>45902</v>
      </c>
      <c r="C426" s="100" t="s">
        <v>79</v>
      </c>
      <c r="D426" s="552">
        <v>46021</v>
      </c>
      <c r="E426" s="552" t="e">
        <f>IF(OR(#REF!="",J426=""),"",#REF!+7*J426)</f>
        <v>#REF!</v>
      </c>
      <c r="F426" s="149" t="e">
        <f t="shared" ca="1" si="237"/>
        <v>#REF!</v>
      </c>
      <c r="G426" s="120" t="s">
        <v>94</v>
      </c>
      <c r="H426" s="113" t="e">
        <f t="shared" si="232"/>
        <v>#REF!</v>
      </c>
      <c r="I426" s="113" t="e">
        <f t="shared" si="236"/>
        <v>#REF!</v>
      </c>
      <c r="J426" s="122">
        <v>14.2</v>
      </c>
      <c r="K426" s="122" t="s">
        <v>21</v>
      </c>
      <c r="L426" s="232" t="s">
        <v>81</v>
      </c>
      <c r="M426" s="13" t="s">
        <v>927</v>
      </c>
      <c r="N426" s="399">
        <v>0</v>
      </c>
      <c r="O426" s="130">
        <v>3</v>
      </c>
      <c r="P426" s="122" t="s">
        <v>243</v>
      </c>
      <c r="Q426" s="122">
        <v>25200754</v>
      </c>
      <c r="R426" s="122" t="s">
        <v>84</v>
      </c>
      <c r="S426" s="130" t="s">
        <v>412</v>
      </c>
      <c r="T426" s="113" t="s">
        <v>413</v>
      </c>
      <c r="U426" s="102" t="s">
        <v>99</v>
      </c>
      <c r="V426" s="174" t="s">
        <v>928</v>
      </c>
      <c r="W426" s="147">
        <v>8</v>
      </c>
      <c r="X426" s="122"/>
      <c r="Y426" s="126">
        <f t="shared" si="235"/>
        <v>8</v>
      </c>
      <c r="Z426" s="122">
        <v>8</v>
      </c>
      <c r="AA426" s="101">
        <v>650</v>
      </c>
      <c r="AB426" s="131"/>
      <c r="AC426" s="151" t="str">
        <f t="shared" si="220"/>
        <v/>
      </c>
      <c r="AD426" s="119"/>
      <c r="AE426" s="132"/>
      <c r="AF426" s="101">
        <f t="shared" si="225"/>
        <v>0</v>
      </c>
      <c r="AG426" s="101">
        <f t="shared" si="226"/>
        <v>0</v>
      </c>
      <c r="AH426" s="101">
        <f t="shared" si="227"/>
        <v>0</v>
      </c>
      <c r="AI426" s="101">
        <f t="shared" si="233"/>
        <v>5200</v>
      </c>
      <c r="AJ426" s="101">
        <f t="shared" si="228"/>
        <v>0</v>
      </c>
      <c r="AK426" s="101">
        <f t="shared" si="238"/>
        <v>5200</v>
      </c>
      <c r="AL426" s="102" t="s">
        <v>9</v>
      </c>
      <c r="AM426" s="144"/>
      <c r="AN426" s="101">
        <f t="shared" si="221"/>
        <v>5200</v>
      </c>
      <c r="AO426" s="134"/>
      <c r="AP426" s="113"/>
      <c r="AQ426" s="113" t="s">
        <v>754</v>
      </c>
      <c r="AR426" s="113" t="s">
        <v>754</v>
      </c>
      <c r="AS426" s="113" t="s">
        <v>754</v>
      </c>
      <c r="AT426" s="113" t="s">
        <v>754</v>
      </c>
      <c r="AU426" s="113" t="s">
        <v>754</v>
      </c>
      <c r="AV426" s="113" t="s">
        <v>754</v>
      </c>
    </row>
    <row r="427" spans="1:48" ht="12.75" x14ac:dyDescent="0.2">
      <c r="A427" s="171" t="s">
        <v>90</v>
      </c>
      <c r="B427" s="196">
        <v>45938</v>
      </c>
      <c r="C427" s="210" t="s">
        <v>79</v>
      </c>
      <c r="D427" s="552">
        <v>45959</v>
      </c>
      <c r="E427" s="552" t="e">
        <f>IF(OR(#REF!="",J427=""),"",#REF!+7*J427)</f>
        <v>#REF!</v>
      </c>
      <c r="F427" s="208" t="e">
        <f t="shared" ca="1" si="237"/>
        <v>#REF!</v>
      </c>
      <c r="G427" s="198" t="s">
        <v>80</v>
      </c>
      <c r="H427" s="165" t="e">
        <f t="shared" si="232"/>
        <v>#REF!</v>
      </c>
      <c r="I427" s="165" t="e">
        <f t="shared" si="236"/>
        <v>#REF!</v>
      </c>
      <c r="J427" s="199">
        <v>3</v>
      </c>
      <c r="K427" s="199" t="s">
        <v>22</v>
      </c>
      <c r="L427" s="396" t="s">
        <v>81</v>
      </c>
      <c r="M427" s="13" t="s">
        <v>929</v>
      </c>
      <c r="N427" s="403">
        <v>1</v>
      </c>
      <c r="O427" s="199">
        <v>1</v>
      </c>
      <c r="P427" s="199"/>
      <c r="Q427" s="199"/>
      <c r="R427" s="199" t="s">
        <v>84</v>
      </c>
      <c r="S427" s="199" t="s">
        <v>930</v>
      </c>
      <c r="T427" s="171" t="s">
        <v>931</v>
      </c>
      <c r="U427" s="171" t="s">
        <v>87</v>
      </c>
      <c r="V427" s="171" t="s">
        <v>932</v>
      </c>
      <c r="W427" s="289">
        <v>1</v>
      </c>
      <c r="X427" s="165"/>
      <c r="Y427" s="200">
        <f t="shared" si="235"/>
        <v>1</v>
      </c>
      <c r="Z427" s="199">
        <v>1</v>
      </c>
      <c r="AA427" s="166">
        <v>4506</v>
      </c>
      <c r="AB427" s="201"/>
      <c r="AC427" s="209" t="str">
        <f t="shared" si="220"/>
        <v/>
      </c>
      <c r="AD427" s="198"/>
      <c r="AE427" s="211"/>
      <c r="AF427" s="166">
        <f t="shared" si="225"/>
        <v>0</v>
      </c>
      <c r="AG427" s="166">
        <f t="shared" si="226"/>
        <v>0</v>
      </c>
      <c r="AH427" s="166">
        <f t="shared" si="227"/>
        <v>0</v>
      </c>
      <c r="AI427" s="166">
        <f t="shared" si="233"/>
        <v>4506</v>
      </c>
      <c r="AJ427" s="166">
        <f t="shared" si="228"/>
        <v>0</v>
      </c>
      <c r="AK427" s="166">
        <f t="shared" si="238"/>
        <v>4506</v>
      </c>
      <c r="AL427" s="171" t="s">
        <v>9</v>
      </c>
      <c r="AM427" s="144" t="s">
        <v>294</v>
      </c>
      <c r="AN427" s="101">
        <f t="shared" si="221"/>
        <v>4506</v>
      </c>
      <c r="AO427" s="134"/>
      <c r="AP427" s="113"/>
      <c r="AQ427" s="113" t="s">
        <v>754</v>
      </c>
      <c r="AR427" s="113" t="s">
        <v>754</v>
      </c>
      <c r="AS427" s="113" t="s">
        <v>754</v>
      </c>
      <c r="AT427" s="113" t="s">
        <v>754</v>
      </c>
      <c r="AU427" s="113" t="s">
        <v>754</v>
      </c>
      <c r="AV427" s="113" t="s">
        <v>754</v>
      </c>
    </row>
    <row r="428" spans="1:48" ht="12.75" x14ac:dyDescent="0.2">
      <c r="A428" s="102">
        <v>5400065846</v>
      </c>
      <c r="B428" s="133">
        <v>45902</v>
      </c>
      <c r="C428" s="100" t="s">
        <v>79</v>
      </c>
      <c r="D428" s="552">
        <v>46021</v>
      </c>
      <c r="E428" s="552" t="e">
        <f>IF(OR(#REF!="",J428=""),"",#REF!+7*J428)</f>
        <v>#REF!</v>
      </c>
      <c r="F428" s="149" t="e">
        <f t="shared" ca="1" si="237"/>
        <v>#REF!</v>
      </c>
      <c r="G428" s="120" t="s">
        <v>94</v>
      </c>
      <c r="H428" s="113" t="e">
        <f t="shared" si="232"/>
        <v>#REF!</v>
      </c>
      <c r="I428" s="113" t="e">
        <f t="shared" si="236"/>
        <v>#REF!</v>
      </c>
      <c r="J428" s="122">
        <v>14.2</v>
      </c>
      <c r="K428" s="122" t="s">
        <v>21</v>
      </c>
      <c r="L428" s="232" t="s">
        <v>81</v>
      </c>
      <c r="M428" s="412" t="s">
        <v>933</v>
      </c>
      <c r="N428" s="399">
        <v>0</v>
      </c>
      <c r="O428" s="130">
        <v>3</v>
      </c>
      <c r="P428" s="122" t="s">
        <v>243</v>
      </c>
      <c r="Q428" s="122"/>
      <c r="R428" s="122" t="s">
        <v>84</v>
      </c>
      <c r="S428" s="130" t="s">
        <v>412</v>
      </c>
      <c r="T428" s="113" t="s">
        <v>413</v>
      </c>
      <c r="U428" s="102" t="s">
        <v>99</v>
      </c>
      <c r="V428" s="174" t="s">
        <v>934</v>
      </c>
      <c r="W428" s="147">
        <v>3</v>
      </c>
      <c r="X428" s="122"/>
      <c r="Y428" s="126">
        <f t="shared" si="235"/>
        <v>3</v>
      </c>
      <c r="Z428" s="122">
        <v>3</v>
      </c>
      <c r="AA428" s="101">
        <v>547</v>
      </c>
      <c r="AB428" s="131"/>
      <c r="AC428" s="151" t="str">
        <f t="shared" ref="AC428:AC492" si="239">IF(AD428="","",TEXT(AD428,"mmmm-yy"))</f>
        <v/>
      </c>
      <c r="AD428" s="119"/>
      <c r="AE428" s="132"/>
      <c r="AF428" s="101">
        <f t="shared" si="225"/>
        <v>0</v>
      </c>
      <c r="AG428" s="101">
        <f t="shared" si="226"/>
        <v>0</v>
      </c>
      <c r="AH428" s="101">
        <f t="shared" si="227"/>
        <v>0</v>
      </c>
      <c r="AI428" s="101">
        <f t="shared" si="233"/>
        <v>1641</v>
      </c>
      <c r="AJ428" s="101">
        <f t="shared" si="228"/>
        <v>0</v>
      </c>
      <c r="AK428" s="101">
        <f t="shared" si="238"/>
        <v>1641</v>
      </c>
      <c r="AL428" s="102" t="s">
        <v>9</v>
      </c>
      <c r="AM428" s="144"/>
      <c r="AN428" s="101">
        <f t="shared" si="221"/>
        <v>1641</v>
      </c>
      <c r="AO428" s="134"/>
      <c r="AP428" s="113"/>
      <c r="AQ428" s="113" t="s">
        <v>754</v>
      </c>
      <c r="AR428" s="113" t="s">
        <v>754</v>
      </c>
      <c r="AS428" s="113" t="s">
        <v>754</v>
      </c>
      <c r="AT428" s="113" t="s">
        <v>754</v>
      </c>
      <c r="AU428" s="113" t="s">
        <v>754</v>
      </c>
      <c r="AV428" s="113" t="s">
        <v>754</v>
      </c>
    </row>
    <row r="429" spans="1:48" ht="12.75" x14ac:dyDescent="0.2">
      <c r="A429" s="102">
        <v>1162500338</v>
      </c>
      <c r="B429" s="133">
        <v>45808</v>
      </c>
      <c r="C429" s="100" t="s">
        <v>79</v>
      </c>
      <c r="D429" s="552">
        <v>45814</v>
      </c>
      <c r="E429" s="552" t="e">
        <f>IF(OR(#REF!="",J429=""),"",#REF!+7*J429)</f>
        <v>#REF!</v>
      </c>
      <c r="F429" s="149" t="e">
        <f t="shared" ca="1" si="237"/>
        <v>#REF!</v>
      </c>
      <c r="G429" s="120" t="s">
        <v>80</v>
      </c>
      <c r="H429" s="113" t="e">
        <f t="shared" si="232"/>
        <v>#REF!</v>
      </c>
      <c r="I429" s="113" t="e">
        <f t="shared" si="236"/>
        <v>#REF!</v>
      </c>
      <c r="J429" s="122">
        <v>0.4</v>
      </c>
      <c r="K429" s="126" t="s">
        <v>24</v>
      </c>
      <c r="L429" s="394" t="s">
        <v>142</v>
      </c>
      <c r="M429" s="13" t="s">
        <v>935</v>
      </c>
      <c r="N429" s="400">
        <v>1</v>
      </c>
      <c r="O429" s="130">
        <v>1</v>
      </c>
      <c r="P429" s="122" t="s">
        <v>243</v>
      </c>
      <c r="Q429" s="122"/>
      <c r="R429" s="130" t="s">
        <v>84</v>
      </c>
      <c r="S429" s="130" t="s">
        <v>284</v>
      </c>
      <c r="T429" s="123" t="s">
        <v>285</v>
      </c>
      <c r="U429" s="100" t="s">
        <v>286</v>
      </c>
      <c r="V429" s="102" t="s">
        <v>936</v>
      </c>
      <c r="W429" s="147">
        <v>2</v>
      </c>
      <c r="X429" s="113"/>
      <c r="Y429" s="126">
        <f t="shared" si="235"/>
        <v>2</v>
      </c>
      <c r="Z429" s="122">
        <v>2</v>
      </c>
      <c r="AA429" s="101">
        <v>3000</v>
      </c>
      <c r="AB429" s="131"/>
      <c r="AC429" s="151" t="str">
        <f t="shared" si="239"/>
        <v/>
      </c>
      <c r="AD429" s="120"/>
      <c r="AE429" s="132"/>
      <c r="AF429" s="101">
        <f t="shared" si="225"/>
        <v>0</v>
      </c>
      <c r="AG429" s="101">
        <f t="shared" si="226"/>
        <v>0</v>
      </c>
      <c r="AH429" s="101">
        <f t="shared" si="227"/>
        <v>0</v>
      </c>
      <c r="AI429" s="101">
        <f t="shared" si="233"/>
        <v>6000</v>
      </c>
      <c r="AJ429" s="101">
        <f t="shared" si="228"/>
        <v>0</v>
      </c>
      <c r="AK429" s="101">
        <f t="shared" si="238"/>
        <v>6000</v>
      </c>
      <c r="AL429" s="102" t="s">
        <v>9</v>
      </c>
      <c r="AM429" s="143"/>
      <c r="AN429" s="101">
        <f t="shared" si="221"/>
        <v>6000</v>
      </c>
      <c r="AO429" s="134"/>
      <c r="AP429" s="113"/>
      <c r="AQ429" s="113" t="s">
        <v>754</v>
      </c>
      <c r="AR429" s="113" t="s">
        <v>754</v>
      </c>
      <c r="AS429" s="113" t="s">
        <v>754</v>
      </c>
      <c r="AT429" s="113" t="s">
        <v>754</v>
      </c>
      <c r="AU429" s="113" t="s">
        <v>754</v>
      </c>
      <c r="AV429" s="113" t="s">
        <v>754</v>
      </c>
    </row>
    <row r="430" spans="1:48" ht="12.75" x14ac:dyDescent="0.2">
      <c r="A430" s="102" t="s">
        <v>937</v>
      </c>
      <c r="B430" s="133">
        <v>45973</v>
      </c>
      <c r="C430" s="155" t="s">
        <v>79</v>
      </c>
      <c r="D430" s="552">
        <v>45975</v>
      </c>
      <c r="E430" s="552" t="e">
        <f>IF(OR(#REF!="",J430=""),"",#REF!+7*J430)</f>
        <v>#REF!</v>
      </c>
      <c r="F430" s="149" t="e">
        <f t="shared" ca="1" si="237"/>
        <v>#REF!</v>
      </c>
      <c r="G430" s="120" t="s">
        <v>80</v>
      </c>
      <c r="H430" s="113" t="e">
        <f t="shared" si="232"/>
        <v>#REF!</v>
      </c>
      <c r="I430" s="113" t="e">
        <f t="shared" si="236"/>
        <v>#REF!</v>
      </c>
      <c r="J430" s="122">
        <v>0.4</v>
      </c>
      <c r="K430" s="122" t="s">
        <v>24</v>
      </c>
      <c r="L430" s="232" t="s">
        <v>142</v>
      </c>
      <c r="M430" s="23" t="s">
        <v>938</v>
      </c>
      <c r="N430" s="399">
        <v>0</v>
      </c>
      <c r="O430" s="130">
        <v>3</v>
      </c>
      <c r="P430" s="122" t="s">
        <v>243</v>
      </c>
      <c r="Q430" s="122">
        <v>25100589</v>
      </c>
      <c r="R430" s="122" t="s">
        <v>84</v>
      </c>
      <c r="S430" s="130" t="s">
        <v>471</v>
      </c>
      <c r="T430" s="123" t="s">
        <v>472</v>
      </c>
      <c r="U430" s="100" t="s">
        <v>212</v>
      </c>
      <c r="V430" s="160" t="s">
        <v>939</v>
      </c>
      <c r="W430" s="147">
        <v>3</v>
      </c>
      <c r="X430" s="122"/>
      <c r="Y430" s="126">
        <f t="shared" si="235"/>
        <v>3</v>
      </c>
      <c r="Z430" s="122">
        <v>3</v>
      </c>
      <c r="AA430" s="101">
        <v>2569.33</v>
      </c>
      <c r="AB430" s="131"/>
      <c r="AC430" s="151" t="str">
        <f t="shared" si="239"/>
        <v/>
      </c>
      <c r="AD430" s="120"/>
      <c r="AE430" s="142"/>
      <c r="AF430" s="101">
        <f t="shared" si="225"/>
        <v>0</v>
      </c>
      <c r="AG430" s="101">
        <f t="shared" si="226"/>
        <v>0</v>
      </c>
      <c r="AH430" s="101">
        <f t="shared" si="227"/>
        <v>0</v>
      </c>
      <c r="AI430" s="101">
        <f t="shared" si="233"/>
        <v>7707.99</v>
      </c>
      <c r="AJ430" s="101">
        <f t="shared" si="228"/>
        <v>0</v>
      </c>
      <c r="AK430" s="101">
        <f t="shared" si="238"/>
        <v>7707.99</v>
      </c>
      <c r="AL430" s="102" t="s">
        <v>9</v>
      </c>
      <c r="AM430" s="144"/>
      <c r="AN430" s="101">
        <f t="shared" si="221"/>
        <v>7707.99</v>
      </c>
      <c r="AO430" s="134"/>
      <c r="AP430" s="113"/>
      <c r="AQ430" s="113" t="s">
        <v>754</v>
      </c>
      <c r="AR430" s="113" t="s">
        <v>754</v>
      </c>
      <c r="AS430" s="113" t="s">
        <v>754</v>
      </c>
      <c r="AT430" s="113" t="s">
        <v>754</v>
      </c>
      <c r="AU430" s="113" t="s">
        <v>754</v>
      </c>
      <c r="AV430" s="113" t="s">
        <v>754</v>
      </c>
    </row>
    <row r="431" spans="1:48" x14ac:dyDescent="0.25">
      <c r="A431" s="102">
        <v>5400065846</v>
      </c>
      <c r="B431" s="133">
        <v>45902</v>
      </c>
      <c r="C431" s="100" t="s">
        <v>79</v>
      </c>
      <c r="D431" s="552">
        <v>46021</v>
      </c>
      <c r="E431" s="552" t="e">
        <f>IF(OR(#REF!="",J431=""),"",#REF!+7*J431)</f>
        <v>#REF!</v>
      </c>
      <c r="F431" s="149" t="str">
        <f t="shared" ca="1" si="237"/>
        <v>DELIVERED</v>
      </c>
      <c r="G431" s="120" t="s">
        <v>94</v>
      </c>
      <c r="H431" s="113" t="e">
        <f t="shared" si="232"/>
        <v>#REF!</v>
      </c>
      <c r="I431" s="113" t="e">
        <f t="shared" si="236"/>
        <v>#REF!</v>
      </c>
      <c r="J431" s="122">
        <v>14.2</v>
      </c>
      <c r="K431" s="122" t="s">
        <v>21</v>
      </c>
      <c r="L431" s="232" t="s">
        <v>81</v>
      </c>
      <c r="M431" s="13" t="s">
        <v>940</v>
      </c>
      <c r="N431" s="399">
        <v>0</v>
      </c>
      <c r="O431" s="130">
        <v>3</v>
      </c>
      <c r="P431" s="122" t="s">
        <v>243</v>
      </c>
      <c r="Q431" s="122">
        <v>25200754</v>
      </c>
      <c r="R431" s="122" t="s">
        <v>84</v>
      </c>
      <c r="S431" s="130" t="s">
        <v>412</v>
      </c>
      <c r="T431" s="113" t="s">
        <v>413</v>
      </c>
      <c r="U431" s="102" t="s">
        <v>99</v>
      </c>
      <c r="V431" s="174" t="s">
        <v>941</v>
      </c>
      <c r="W431" s="147">
        <v>2</v>
      </c>
      <c r="X431" s="122">
        <v>2</v>
      </c>
      <c r="Y431" s="126">
        <f t="shared" si="235"/>
        <v>0</v>
      </c>
      <c r="Z431" s="122">
        <v>0</v>
      </c>
      <c r="AA431" s="101">
        <v>200</v>
      </c>
      <c r="AB431" s="131"/>
      <c r="AC431" s="151" t="str">
        <f t="shared" si="239"/>
        <v>May-26</v>
      </c>
      <c r="AD431" s="119">
        <v>46156</v>
      </c>
      <c r="AE431" s="476" t="s">
        <v>942</v>
      </c>
      <c r="AF431" s="101">
        <f t="shared" si="225"/>
        <v>400</v>
      </c>
      <c r="AG431" s="101">
        <f t="shared" si="226"/>
        <v>0</v>
      </c>
      <c r="AH431" s="101">
        <f t="shared" si="227"/>
        <v>400</v>
      </c>
      <c r="AI431" s="101">
        <f t="shared" si="233"/>
        <v>0</v>
      </c>
      <c r="AJ431" s="101">
        <f t="shared" si="228"/>
        <v>0</v>
      </c>
      <c r="AK431" s="101">
        <f t="shared" si="238"/>
        <v>0</v>
      </c>
      <c r="AL431" s="102" t="s">
        <v>0</v>
      </c>
      <c r="AM431" s="144" t="s">
        <v>102</v>
      </c>
      <c r="AN431" s="101">
        <f t="shared" si="221"/>
        <v>400</v>
      </c>
      <c r="AO431" s="134" t="s">
        <v>103</v>
      </c>
      <c r="AP431" s="113" t="s">
        <v>104</v>
      </c>
      <c r="AQ431" s="113" t="s">
        <v>754</v>
      </c>
      <c r="AR431" s="113" t="s">
        <v>754</v>
      </c>
      <c r="AS431" s="113" t="s">
        <v>754</v>
      </c>
      <c r="AT431" s="113" t="s">
        <v>754</v>
      </c>
      <c r="AU431" s="113" t="s">
        <v>754</v>
      </c>
      <c r="AV431" s="113" t="s">
        <v>754</v>
      </c>
    </row>
    <row r="432" spans="1:48" ht="12.75" x14ac:dyDescent="0.2">
      <c r="A432" s="122">
        <v>4516456095</v>
      </c>
      <c r="B432" s="133">
        <v>45975</v>
      </c>
      <c r="C432" s="100" t="s">
        <v>79</v>
      </c>
      <c r="D432" s="552">
        <v>46069</v>
      </c>
      <c r="E432" s="552" t="e">
        <f>IF(OR(#REF!="",J432=""),"",#REF!+7*J432)</f>
        <v>#REF!</v>
      </c>
      <c r="F432" s="149" t="e">
        <f t="shared" ca="1" si="237"/>
        <v>#REF!</v>
      </c>
      <c r="G432" s="120" t="s">
        <v>94</v>
      </c>
      <c r="H432" s="113" t="e">
        <f t="shared" si="232"/>
        <v>#REF!</v>
      </c>
      <c r="I432" s="102" t="e">
        <f t="shared" si="236"/>
        <v>#REF!</v>
      </c>
      <c r="J432" s="122">
        <v>8</v>
      </c>
      <c r="K432" s="122" t="s">
        <v>19</v>
      </c>
      <c r="L432" s="232" t="s">
        <v>81</v>
      </c>
      <c r="M432" s="13" t="s">
        <v>943</v>
      </c>
      <c r="N432" s="399">
        <v>0</v>
      </c>
      <c r="O432" s="130">
        <v>3</v>
      </c>
      <c r="P432" s="122"/>
      <c r="Q432" s="122"/>
      <c r="R432" s="122" t="s">
        <v>84</v>
      </c>
      <c r="S432" s="122" t="s">
        <v>97</v>
      </c>
      <c r="T432" s="113" t="s">
        <v>98</v>
      </c>
      <c r="U432" s="102" t="s">
        <v>99</v>
      </c>
      <c r="V432" s="102" t="s">
        <v>944</v>
      </c>
      <c r="W432" s="147">
        <v>2</v>
      </c>
      <c r="X432" s="113"/>
      <c r="Y432" s="126">
        <f t="shared" si="235"/>
        <v>2</v>
      </c>
      <c r="Z432" s="122">
        <v>2</v>
      </c>
      <c r="AA432" s="101">
        <v>2385.36</v>
      </c>
      <c r="AB432" s="131"/>
      <c r="AC432" s="151" t="str">
        <f t="shared" si="239"/>
        <v/>
      </c>
      <c r="AD432" s="120"/>
      <c r="AE432" s="142"/>
      <c r="AF432" s="101">
        <f t="shared" si="225"/>
        <v>0</v>
      </c>
      <c r="AG432" s="101">
        <f t="shared" si="226"/>
        <v>0</v>
      </c>
      <c r="AH432" s="101">
        <f t="shared" si="227"/>
        <v>0</v>
      </c>
      <c r="AI432" s="101">
        <f t="shared" si="233"/>
        <v>4770.72</v>
      </c>
      <c r="AJ432" s="101">
        <f t="shared" si="228"/>
        <v>0</v>
      </c>
      <c r="AK432" s="101">
        <f t="shared" si="238"/>
        <v>4770.72</v>
      </c>
      <c r="AL432" s="102" t="s">
        <v>9</v>
      </c>
      <c r="AM432" s="144"/>
      <c r="AN432" s="101">
        <f t="shared" ref="AN432:AN497" si="240">SUM(AH432,AK432)</f>
        <v>4770.72</v>
      </c>
      <c r="AO432" s="134"/>
      <c r="AP432" s="113"/>
      <c r="AQ432" s="113" t="s">
        <v>754</v>
      </c>
      <c r="AR432" s="113" t="s">
        <v>754</v>
      </c>
      <c r="AS432" s="113" t="s">
        <v>754</v>
      </c>
      <c r="AT432" s="113" t="s">
        <v>754</v>
      </c>
      <c r="AU432" s="113" t="s">
        <v>754</v>
      </c>
      <c r="AV432" s="113" t="s">
        <v>754</v>
      </c>
    </row>
    <row r="433" spans="1:48" ht="12.75" x14ac:dyDescent="0.2">
      <c r="A433" s="102">
        <v>4000451783</v>
      </c>
      <c r="B433" s="133">
        <v>45394</v>
      </c>
      <c r="C433" s="100" t="s">
        <v>79</v>
      </c>
      <c r="D433" s="552">
        <v>45926</v>
      </c>
      <c r="E433" s="552" t="e">
        <f>IF(OR(#REF!="",J433=""),"",#REF!+7*J433)</f>
        <v>#REF!</v>
      </c>
      <c r="F433" s="149" t="e">
        <f t="shared" ca="1" si="237"/>
        <v>#REF!</v>
      </c>
      <c r="G433" s="120" t="s">
        <v>94</v>
      </c>
      <c r="H433" s="113" t="e">
        <f t="shared" si="232"/>
        <v>#REF!</v>
      </c>
      <c r="I433" s="113" t="e">
        <f t="shared" si="236"/>
        <v>#REF!</v>
      </c>
      <c r="J433" s="126">
        <v>76</v>
      </c>
      <c r="K433" s="126" t="s">
        <v>18</v>
      </c>
      <c r="L433" s="394" t="s">
        <v>81</v>
      </c>
      <c r="M433" s="23" t="s">
        <v>945</v>
      </c>
      <c r="N433" s="399">
        <v>0</v>
      </c>
      <c r="O433" s="130">
        <v>3</v>
      </c>
      <c r="P433" s="130" t="s">
        <v>946</v>
      </c>
      <c r="Q433" s="130">
        <v>24100195</v>
      </c>
      <c r="R433" s="130" t="s">
        <v>84</v>
      </c>
      <c r="S433" s="130" t="s">
        <v>97</v>
      </c>
      <c r="T433" s="123" t="s">
        <v>947</v>
      </c>
      <c r="U433" s="100" t="s">
        <v>99</v>
      </c>
      <c r="V433" s="100" t="s">
        <v>948</v>
      </c>
      <c r="W433" s="282">
        <v>6</v>
      </c>
      <c r="X433" s="126"/>
      <c r="Y433" s="126">
        <f t="shared" si="235"/>
        <v>6</v>
      </c>
      <c r="Z433" s="126">
        <v>6</v>
      </c>
      <c r="AA433" s="150">
        <v>745</v>
      </c>
      <c r="AB433" s="153"/>
      <c r="AC433" s="151" t="str">
        <f t="shared" si="239"/>
        <v/>
      </c>
      <c r="AD433" s="152"/>
      <c r="AE433" s="162"/>
      <c r="AF433" s="101">
        <f t="shared" si="225"/>
        <v>0</v>
      </c>
      <c r="AG433" s="101">
        <f t="shared" si="226"/>
        <v>0</v>
      </c>
      <c r="AH433" s="101">
        <f t="shared" si="227"/>
        <v>0</v>
      </c>
      <c r="AI433" s="101">
        <f t="shared" si="233"/>
        <v>4470</v>
      </c>
      <c r="AJ433" s="101">
        <f t="shared" si="228"/>
        <v>0</v>
      </c>
      <c r="AK433" s="101">
        <f t="shared" si="238"/>
        <v>4470</v>
      </c>
      <c r="AL433" s="102" t="s">
        <v>9</v>
      </c>
      <c r="AM433" s="143"/>
      <c r="AN433" s="101">
        <f t="shared" si="240"/>
        <v>4470</v>
      </c>
      <c r="AO433" s="134"/>
      <c r="AP433" s="113"/>
      <c r="AQ433" s="113" t="s">
        <v>754</v>
      </c>
      <c r="AR433" s="113" t="s">
        <v>754</v>
      </c>
      <c r="AS433" s="113" t="s">
        <v>754</v>
      </c>
      <c r="AT433" s="113" t="s">
        <v>754</v>
      </c>
      <c r="AU433" s="113" t="s">
        <v>754</v>
      </c>
      <c r="AV433" s="113" t="s">
        <v>754</v>
      </c>
    </row>
    <row r="434" spans="1:48" ht="12.75" x14ac:dyDescent="0.2">
      <c r="A434" s="102" t="s">
        <v>949</v>
      </c>
      <c r="B434" s="133">
        <v>45783</v>
      </c>
      <c r="C434" s="100" t="s">
        <v>79</v>
      </c>
      <c r="D434" s="552">
        <v>45785</v>
      </c>
      <c r="E434" s="552" t="e">
        <f>IF(OR(#REF!="",J434=""),"",#REF!+7*J434)</f>
        <v>#REF!</v>
      </c>
      <c r="F434" s="149" t="e">
        <f t="shared" ca="1" si="237"/>
        <v>#REF!</v>
      </c>
      <c r="G434" s="120" t="s">
        <v>80</v>
      </c>
      <c r="H434" s="113" t="e">
        <f t="shared" si="232"/>
        <v>#REF!</v>
      </c>
      <c r="I434" s="113" t="e">
        <f t="shared" si="236"/>
        <v>#REF!</v>
      </c>
      <c r="J434" s="126">
        <v>0.3</v>
      </c>
      <c r="K434" s="126" t="s">
        <v>24</v>
      </c>
      <c r="L434" s="394" t="s">
        <v>81</v>
      </c>
      <c r="M434" s="85" t="s">
        <v>950</v>
      </c>
      <c r="N434" s="399">
        <v>0</v>
      </c>
      <c r="O434" s="130">
        <v>3</v>
      </c>
      <c r="P434" s="130" t="s">
        <v>243</v>
      </c>
      <c r="Q434" s="130">
        <v>25100165</v>
      </c>
      <c r="R434" s="130" t="s">
        <v>84</v>
      </c>
      <c r="S434" s="130" t="s">
        <v>951</v>
      </c>
      <c r="T434" s="123" t="s">
        <v>952</v>
      </c>
      <c r="U434" s="100" t="s">
        <v>87</v>
      </c>
      <c r="V434" s="123" t="s">
        <v>953</v>
      </c>
      <c r="W434" s="283">
        <v>1</v>
      </c>
      <c r="X434" s="126"/>
      <c r="Y434" s="126">
        <f t="shared" si="235"/>
        <v>1</v>
      </c>
      <c r="Z434" s="126">
        <v>1</v>
      </c>
      <c r="AA434" s="150">
        <v>4055</v>
      </c>
      <c r="AB434" s="153"/>
      <c r="AC434" s="151" t="str">
        <f t="shared" si="239"/>
        <v/>
      </c>
      <c r="AD434" s="152"/>
      <c r="AE434" s="162"/>
      <c r="AF434" s="101">
        <f t="shared" si="225"/>
        <v>0</v>
      </c>
      <c r="AG434" s="101">
        <f t="shared" si="226"/>
        <v>0</v>
      </c>
      <c r="AH434" s="101">
        <f t="shared" si="227"/>
        <v>0</v>
      </c>
      <c r="AI434" s="101">
        <f t="shared" si="233"/>
        <v>4055</v>
      </c>
      <c r="AJ434" s="101">
        <f t="shared" si="228"/>
        <v>0</v>
      </c>
      <c r="AK434" s="101">
        <f t="shared" si="238"/>
        <v>4055</v>
      </c>
      <c r="AL434" s="102" t="s">
        <v>9</v>
      </c>
      <c r="AM434" s="143"/>
      <c r="AN434" s="101">
        <f t="shared" si="240"/>
        <v>4055</v>
      </c>
      <c r="AO434" s="134"/>
      <c r="AP434" s="113"/>
      <c r="AQ434" s="113" t="s">
        <v>754</v>
      </c>
      <c r="AR434" s="113" t="s">
        <v>754</v>
      </c>
      <c r="AS434" s="113" t="s">
        <v>754</v>
      </c>
      <c r="AT434" s="113" t="s">
        <v>754</v>
      </c>
      <c r="AU434" s="113" t="s">
        <v>754</v>
      </c>
      <c r="AV434" s="113" t="s">
        <v>754</v>
      </c>
    </row>
    <row r="435" spans="1:48" ht="12.75" x14ac:dyDescent="0.2">
      <c r="A435" s="102" t="s">
        <v>78</v>
      </c>
      <c r="B435" s="133">
        <v>45875</v>
      </c>
      <c r="C435" s="155" t="s">
        <v>79</v>
      </c>
      <c r="D435" s="552">
        <v>45882</v>
      </c>
      <c r="E435" s="552" t="e">
        <f>IF(OR(#REF!="",J435=""),"",#REF!+7*J435)</f>
        <v>#REF!</v>
      </c>
      <c r="F435" s="149" t="e">
        <f t="shared" ca="1" si="237"/>
        <v>#REF!</v>
      </c>
      <c r="G435" s="120" t="s">
        <v>80</v>
      </c>
      <c r="H435" s="113" t="e">
        <f t="shared" ref="H435:H467" si="241">TEXT(E435,"MMM-YY")</f>
        <v>#REF!</v>
      </c>
      <c r="I435" s="102" t="e">
        <f t="shared" si="236"/>
        <v>#REF!</v>
      </c>
      <c r="J435" s="122">
        <v>1</v>
      </c>
      <c r="K435" s="122" t="s">
        <v>21</v>
      </c>
      <c r="L435" s="232" t="s">
        <v>81</v>
      </c>
      <c r="M435" s="85" t="s">
        <v>318</v>
      </c>
      <c r="N435" s="399">
        <v>0</v>
      </c>
      <c r="O435" s="130">
        <v>3</v>
      </c>
      <c r="P435" s="122" t="s">
        <v>243</v>
      </c>
      <c r="Q435" s="122"/>
      <c r="R435" s="130" t="s">
        <v>84</v>
      </c>
      <c r="S435" s="130" t="s">
        <v>85</v>
      </c>
      <c r="T435" s="123" t="s">
        <v>86</v>
      </c>
      <c r="U435" s="123" t="s">
        <v>87</v>
      </c>
      <c r="V435" s="102" t="s">
        <v>954</v>
      </c>
      <c r="W435" s="147">
        <v>5</v>
      </c>
      <c r="X435" s="113"/>
      <c r="Y435" s="126">
        <f t="shared" si="235"/>
        <v>5</v>
      </c>
      <c r="Z435" s="122">
        <v>5</v>
      </c>
      <c r="AA435" s="101"/>
      <c r="AB435" s="131"/>
      <c r="AC435" s="151" t="str">
        <f t="shared" si="239"/>
        <v/>
      </c>
      <c r="AD435" s="120"/>
      <c r="AE435" s="132"/>
      <c r="AF435" s="101">
        <f t="shared" ref="AF435:AF500" si="242">X435*AA435</f>
        <v>0</v>
      </c>
      <c r="AG435" s="101">
        <f t="shared" ref="AG435:AG500" si="243">(X435*AB435)*86</f>
        <v>0</v>
      </c>
      <c r="AH435" s="101">
        <f t="shared" ref="AH435:AH500" si="244">SUM(AF435:AG435)</f>
        <v>0</v>
      </c>
      <c r="AI435" s="101">
        <f t="shared" si="233"/>
        <v>0</v>
      </c>
      <c r="AJ435" s="101">
        <f t="shared" ref="AJ435:AJ500" si="245">(Z435*AB435)*86</f>
        <v>0</v>
      </c>
      <c r="AK435" s="101">
        <f t="shared" si="238"/>
        <v>0</v>
      </c>
      <c r="AL435" s="102" t="s">
        <v>9</v>
      </c>
      <c r="AM435" s="157" t="s">
        <v>89</v>
      </c>
      <c r="AN435" s="101">
        <f t="shared" si="240"/>
        <v>0</v>
      </c>
      <c r="AO435" s="134"/>
      <c r="AP435" s="113"/>
      <c r="AQ435" s="113" t="s">
        <v>754</v>
      </c>
      <c r="AR435" s="113" t="s">
        <v>754</v>
      </c>
      <c r="AS435" s="113" t="s">
        <v>754</v>
      </c>
      <c r="AT435" s="113" t="s">
        <v>754</v>
      </c>
      <c r="AU435" s="113" t="s">
        <v>754</v>
      </c>
      <c r="AV435" s="113" t="s">
        <v>754</v>
      </c>
    </row>
    <row r="436" spans="1:48" ht="12.75" x14ac:dyDescent="0.2">
      <c r="A436" s="102">
        <v>1312944</v>
      </c>
      <c r="B436" s="133">
        <v>45877</v>
      </c>
      <c r="C436" s="102" t="s">
        <v>305</v>
      </c>
      <c r="D436" s="552">
        <v>45912</v>
      </c>
      <c r="E436" s="552" t="e">
        <f>IF(OR(#REF!="",J436=""),"",#REF!+7*J436)</f>
        <v>#REF!</v>
      </c>
      <c r="F436" s="149" t="e">
        <f t="shared" ca="1" si="237"/>
        <v>#REF!</v>
      </c>
      <c r="G436" s="120" t="s">
        <v>80</v>
      </c>
      <c r="H436" s="113" t="e">
        <f t="shared" si="241"/>
        <v>#REF!</v>
      </c>
      <c r="I436" s="113" t="e">
        <f t="shared" si="236"/>
        <v>#REF!</v>
      </c>
      <c r="J436" s="122">
        <v>5</v>
      </c>
      <c r="K436" s="122" t="s">
        <v>21</v>
      </c>
      <c r="L436" s="232" t="s">
        <v>81</v>
      </c>
      <c r="M436" s="13" t="s">
        <v>955</v>
      </c>
      <c r="N436" s="399">
        <v>0</v>
      </c>
      <c r="O436" s="130">
        <v>3</v>
      </c>
      <c r="P436" s="122" t="s">
        <v>243</v>
      </c>
      <c r="Q436" s="122"/>
      <c r="R436" s="122" t="s">
        <v>307</v>
      </c>
      <c r="S436" s="122" t="s">
        <v>956</v>
      </c>
      <c r="T436" s="102" t="s">
        <v>957</v>
      </c>
      <c r="U436" s="102" t="s">
        <v>87</v>
      </c>
      <c r="V436" s="102" t="s">
        <v>958</v>
      </c>
      <c r="W436" s="147">
        <v>6</v>
      </c>
      <c r="X436" s="122"/>
      <c r="Y436" s="126">
        <f t="shared" si="235"/>
        <v>6</v>
      </c>
      <c r="Z436" s="122">
        <v>6</v>
      </c>
      <c r="AA436" s="101"/>
      <c r="AB436" s="131"/>
      <c r="AC436" s="151" t="str">
        <f t="shared" si="239"/>
        <v/>
      </c>
      <c r="AD436" s="120"/>
      <c r="AE436" s="132"/>
      <c r="AF436" s="101">
        <f t="shared" si="242"/>
        <v>0</v>
      </c>
      <c r="AG436" s="101">
        <f t="shared" si="243"/>
        <v>0</v>
      </c>
      <c r="AH436" s="101">
        <f t="shared" si="244"/>
        <v>0</v>
      </c>
      <c r="AI436" s="101">
        <f t="shared" si="233"/>
        <v>0</v>
      </c>
      <c r="AJ436" s="101">
        <f t="shared" si="245"/>
        <v>0</v>
      </c>
      <c r="AK436" s="101">
        <f t="shared" si="238"/>
        <v>0</v>
      </c>
      <c r="AL436" s="102" t="s">
        <v>9</v>
      </c>
      <c r="AM436" s="143"/>
      <c r="AN436" s="101">
        <f t="shared" si="240"/>
        <v>0</v>
      </c>
      <c r="AO436" s="134"/>
      <c r="AP436" s="113"/>
      <c r="AQ436" s="113" t="s">
        <v>754</v>
      </c>
      <c r="AR436" s="113" t="s">
        <v>754</v>
      </c>
      <c r="AS436" s="113" t="s">
        <v>754</v>
      </c>
      <c r="AT436" s="113" t="s">
        <v>754</v>
      </c>
      <c r="AU436" s="113" t="s">
        <v>754</v>
      </c>
      <c r="AV436" s="113" t="s">
        <v>754</v>
      </c>
    </row>
    <row r="437" spans="1:48" ht="12.75" x14ac:dyDescent="0.2">
      <c r="A437" s="102">
        <v>4800088880</v>
      </c>
      <c r="B437" s="133">
        <v>45834</v>
      </c>
      <c r="C437" s="100" t="s">
        <v>79</v>
      </c>
      <c r="D437" s="552">
        <v>45863</v>
      </c>
      <c r="E437" s="552" t="e">
        <f>IF(OR(#REF!="",J437=""),"",#REF!+7*J437)</f>
        <v>#REF!</v>
      </c>
      <c r="F437" s="149" t="e">
        <f t="shared" ca="1" si="237"/>
        <v>#REF!</v>
      </c>
      <c r="G437" s="120" t="s">
        <v>94</v>
      </c>
      <c r="H437" s="113" t="e">
        <f t="shared" si="241"/>
        <v>#REF!</v>
      </c>
      <c r="I437" s="113" t="e">
        <f t="shared" si="236"/>
        <v>#REF!</v>
      </c>
      <c r="J437" s="122">
        <v>4</v>
      </c>
      <c r="K437" s="126" t="s">
        <v>24</v>
      </c>
      <c r="L437" s="232" t="s">
        <v>81</v>
      </c>
      <c r="M437" s="23" t="s">
        <v>959</v>
      </c>
      <c r="N437" s="399">
        <v>0</v>
      </c>
      <c r="O437" s="130">
        <v>3</v>
      </c>
      <c r="P437" s="122" t="s">
        <v>243</v>
      </c>
      <c r="Q437" s="122">
        <v>25100261</v>
      </c>
      <c r="R437" s="122" t="s">
        <v>84</v>
      </c>
      <c r="S437" s="130" t="s">
        <v>97</v>
      </c>
      <c r="T437" s="123" t="s">
        <v>98</v>
      </c>
      <c r="U437" s="123" t="s">
        <v>99</v>
      </c>
      <c r="V437" s="100" t="s">
        <v>960</v>
      </c>
      <c r="W437" s="147">
        <v>1</v>
      </c>
      <c r="X437" s="122"/>
      <c r="Y437" s="126">
        <f t="shared" si="235"/>
        <v>1</v>
      </c>
      <c r="Z437" s="122">
        <v>1</v>
      </c>
      <c r="AA437" s="101">
        <v>2080</v>
      </c>
      <c r="AB437" s="131"/>
      <c r="AC437" s="151" t="str">
        <f t="shared" si="239"/>
        <v/>
      </c>
      <c r="AD437" s="119"/>
      <c r="AE437" s="179"/>
      <c r="AF437" s="101">
        <f t="shared" si="242"/>
        <v>0</v>
      </c>
      <c r="AG437" s="101">
        <f t="shared" si="243"/>
        <v>0</v>
      </c>
      <c r="AH437" s="101">
        <f t="shared" si="244"/>
        <v>0</v>
      </c>
      <c r="AI437" s="101">
        <f t="shared" si="233"/>
        <v>2080</v>
      </c>
      <c r="AJ437" s="101">
        <f t="shared" si="245"/>
        <v>0</v>
      </c>
      <c r="AK437" s="101">
        <f t="shared" si="238"/>
        <v>2080</v>
      </c>
      <c r="AL437" s="102" t="s">
        <v>9</v>
      </c>
      <c r="AM437" s="144"/>
      <c r="AN437" s="101">
        <f t="shared" si="240"/>
        <v>2080</v>
      </c>
      <c r="AO437" s="134"/>
      <c r="AP437" s="113"/>
      <c r="AQ437" s="113" t="s">
        <v>754</v>
      </c>
      <c r="AR437" s="113" t="s">
        <v>754</v>
      </c>
      <c r="AS437" s="113" t="s">
        <v>754</v>
      </c>
      <c r="AT437" s="113" t="s">
        <v>754</v>
      </c>
      <c r="AU437" s="113" t="s">
        <v>754</v>
      </c>
      <c r="AV437" s="113" t="s">
        <v>754</v>
      </c>
    </row>
    <row r="438" spans="1:48" ht="12.75" x14ac:dyDescent="0.2">
      <c r="A438" s="171" t="s">
        <v>78</v>
      </c>
      <c r="B438" s="133"/>
      <c r="C438" s="170" t="s">
        <v>79</v>
      </c>
      <c r="D438" s="552">
        <v>45776</v>
      </c>
      <c r="E438" s="552" t="e">
        <f>IF(OR(#REF!="",J438=""),"",#REF!+7*J438)</f>
        <v>#REF!</v>
      </c>
      <c r="F438" s="149" t="e">
        <f t="shared" ca="1" si="237"/>
        <v>#REF!</v>
      </c>
      <c r="G438" s="120" t="s">
        <v>80</v>
      </c>
      <c r="H438" s="113" t="e">
        <f t="shared" si="241"/>
        <v>#REF!</v>
      </c>
      <c r="I438" s="113" t="e">
        <f t="shared" si="236"/>
        <v>#REF!</v>
      </c>
      <c r="J438" s="126">
        <v>1</v>
      </c>
      <c r="K438" s="126" t="s">
        <v>21</v>
      </c>
      <c r="L438" s="394" t="s">
        <v>81</v>
      </c>
      <c r="M438" s="13" t="s">
        <v>318</v>
      </c>
      <c r="N438" s="399">
        <v>0</v>
      </c>
      <c r="O438" s="130">
        <v>3</v>
      </c>
      <c r="P438" s="130" t="s">
        <v>243</v>
      </c>
      <c r="Q438" s="130"/>
      <c r="R438" s="130" t="s">
        <v>84</v>
      </c>
      <c r="S438" s="130" t="s">
        <v>85</v>
      </c>
      <c r="T438" s="123" t="s">
        <v>86</v>
      </c>
      <c r="U438" s="100" t="s">
        <v>87</v>
      </c>
      <c r="V438" s="100" t="s">
        <v>319</v>
      </c>
      <c r="W438" s="282">
        <v>2</v>
      </c>
      <c r="X438" s="126"/>
      <c r="Y438" s="126">
        <f t="shared" si="235"/>
        <v>2</v>
      </c>
      <c r="Z438" s="126">
        <v>2</v>
      </c>
      <c r="AA438" s="150"/>
      <c r="AB438" s="153"/>
      <c r="AC438" s="151" t="str">
        <f t="shared" si="239"/>
        <v/>
      </c>
      <c r="AD438" s="152"/>
      <c r="AE438" s="162"/>
      <c r="AF438" s="101">
        <f t="shared" si="242"/>
        <v>0</v>
      </c>
      <c r="AG438" s="101">
        <f t="shared" si="243"/>
        <v>0</v>
      </c>
      <c r="AH438" s="101">
        <f t="shared" si="244"/>
        <v>0</v>
      </c>
      <c r="AI438" s="101">
        <f t="shared" si="233"/>
        <v>0</v>
      </c>
      <c r="AJ438" s="101">
        <f t="shared" si="245"/>
        <v>0</v>
      </c>
      <c r="AK438" s="101">
        <f t="shared" si="238"/>
        <v>0</v>
      </c>
      <c r="AL438" s="102" t="s">
        <v>9</v>
      </c>
      <c r="AM438" s="157" t="s">
        <v>89</v>
      </c>
      <c r="AN438" s="101">
        <f t="shared" si="240"/>
        <v>0</v>
      </c>
      <c r="AO438" s="134"/>
      <c r="AP438" s="113"/>
      <c r="AQ438" s="113" t="s">
        <v>754</v>
      </c>
      <c r="AR438" s="113" t="s">
        <v>754</v>
      </c>
      <c r="AS438" s="113" t="s">
        <v>754</v>
      </c>
      <c r="AT438" s="113" t="s">
        <v>754</v>
      </c>
      <c r="AU438" s="113" t="s">
        <v>754</v>
      </c>
      <c r="AV438" s="113" t="s">
        <v>754</v>
      </c>
    </row>
    <row r="439" spans="1:48" x14ac:dyDescent="0.25">
      <c r="A439" s="102">
        <v>4300035456</v>
      </c>
      <c r="B439" s="133">
        <v>45930</v>
      </c>
      <c r="C439" s="100" t="s">
        <v>79</v>
      </c>
      <c r="D439" s="552">
        <v>46129</v>
      </c>
      <c r="E439" s="552" t="e">
        <f>IF(OR(#REF!="",J439=""),"",#REF!+7*J439)</f>
        <v>#REF!</v>
      </c>
      <c r="F439" s="149" t="e">
        <f t="shared" ca="1" si="237"/>
        <v>#REF!</v>
      </c>
      <c r="G439" s="120" t="s">
        <v>94</v>
      </c>
      <c r="H439" s="113" t="e">
        <f t="shared" si="241"/>
        <v>#REF!</v>
      </c>
      <c r="I439" s="113" t="e">
        <f t="shared" si="236"/>
        <v>#REF!</v>
      </c>
      <c r="J439" s="122">
        <v>28</v>
      </c>
      <c r="K439" s="122" t="s">
        <v>30</v>
      </c>
      <c r="L439" s="232" t="s">
        <v>81</v>
      </c>
      <c r="M439" s="85" t="s">
        <v>961</v>
      </c>
      <c r="N439" s="399">
        <v>0</v>
      </c>
      <c r="O439" s="130">
        <v>3</v>
      </c>
      <c r="P439" s="122"/>
      <c r="Q439" s="122"/>
      <c r="R439" s="122" t="s">
        <v>84</v>
      </c>
      <c r="S439" s="122" t="s">
        <v>97</v>
      </c>
      <c r="T439" s="113" t="s">
        <v>138</v>
      </c>
      <c r="U439" s="102" t="s">
        <v>99</v>
      </c>
      <c r="V439" s="102" t="s">
        <v>962</v>
      </c>
      <c r="W439" s="147">
        <v>8</v>
      </c>
      <c r="X439" s="113"/>
      <c r="Y439" s="126">
        <f t="shared" si="235"/>
        <v>8</v>
      </c>
      <c r="Z439" s="122">
        <v>8</v>
      </c>
      <c r="AA439" s="101">
        <v>25</v>
      </c>
      <c r="AB439" s="131"/>
      <c r="AC439" s="151" t="str">
        <f t="shared" si="239"/>
        <v/>
      </c>
      <c r="AD439" s="119"/>
      <c r="AE439" s="178"/>
      <c r="AF439" s="101">
        <f t="shared" si="242"/>
        <v>0</v>
      </c>
      <c r="AG439" s="101">
        <f t="shared" si="243"/>
        <v>0</v>
      </c>
      <c r="AH439" s="101">
        <f t="shared" si="244"/>
        <v>0</v>
      </c>
      <c r="AI439" s="101">
        <f t="shared" si="233"/>
        <v>200</v>
      </c>
      <c r="AJ439" s="101">
        <f t="shared" si="245"/>
        <v>0</v>
      </c>
      <c r="AK439" s="101">
        <f t="shared" si="238"/>
        <v>200</v>
      </c>
      <c r="AL439" s="102" t="s">
        <v>9</v>
      </c>
      <c r="AM439" s="144"/>
      <c r="AN439" s="101">
        <f t="shared" si="240"/>
        <v>200</v>
      </c>
      <c r="AO439" s="134"/>
      <c r="AP439" s="113"/>
      <c r="AQ439" s="113" t="s">
        <v>754</v>
      </c>
      <c r="AR439" s="113" t="s">
        <v>754</v>
      </c>
      <c r="AS439" s="113" t="s">
        <v>754</v>
      </c>
      <c r="AT439" s="113" t="s">
        <v>754</v>
      </c>
      <c r="AU439" s="113" t="s">
        <v>754</v>
      </c>
      <c r="AV439" s="113" t="s">
        <v>754</v>
      </c>
    </row>
    <row r="440" spans="1:48" ht="12.75" x14ac:dyDescent="0.2">
      <c r="A440" s="102">
        <v>4800086435</v>
      </c>
      <c r="B440" s="133">
        <v>45724</v>
      </c>
      <c r="C440" s="100" t="s">
        <v>79</v>
      </c>
      <c r="D440" s="552">
        <v>45736</v>
      </c>
      <c r="E440" s="552" t="e">
        <f>IF(OR(#REF!="",J440=""),"",#REF!+7*J440)</f>
        <v>#REF!</v>
      </c>
      <c r="F440" s="149" t="e">
        <f t="shared" ca="1" si="237"/>
        <v>#REF!</v>
      </c>
      <c r="G440" s="120" t="s">
        <v>94</v>
      </c>
      <c r="H440" s="113" t="e">
        <f t="shared" si="241"/>
        <v>#REF!</v>
      </c>
      <c r="I440" s="113" t="e">
        <f t="shared" si="236"/>
        <v>#REF!</v>
      </c>
      <c r="J440" s="126">
        <v>1.8</v>
      </c>
      <c r="K440" s="126" t="s">
        <v>24</v>
      </c>
      <c r="L440" s="394" t="s">
        <v>81</v>
      </c>
      <c r="M440" s="13" t="s">
        <v>963</v>
      </c>
      <c r="N440" s="399">
        <v>0</v>
      </c>
      <c r="O440" s="130">
        <v>3</v>
      </c>
      <c r="P440" s="130" t="s">
        <v>243</v>
      </c>
      <c r="Q440" s="130">
        <v>25100085</v>
      </c>
      <c r="R440" s="130" t="s">
        <v>84</v>
      </c>
      <c r="S440" s="130" t="s">
        <v>97</v>
      </c>
      <c r="T440" s="123" t="s">
        <v>565</v>
      </c>
      <c r="U440" s="123" t="s">
        <v>99</v>
      </c>
      <c r="V440" s="123" t="s">
        <v>964</v>
      </c>
      <c r="W440" s="282">
        <v>1</v>
      </c>
      <c r="X440" s="126"/>
      <c r="Y440" s="126">
        <f t="shared" si="235"/>
        <v>1</v>
      </c>
      <c r="Z440" s="126">
        <v>1</v>
      </c>
      <c r="AA440" s="150">
        <v>1200</v>
      </c>
      <c r="AB440" s="153"/>
      <c r="AC440" s="151" t="str">
        <f t="shared" si="239"/>
        <v/>
      </c>
      <c r="AD440" s="152"/>
      <c r="AE440" s="164"/>
      <c r="AF440" s="101">
        <f t="shared" si="242"/>
        <v>0</v>
      </c>
      <c r="AG440" s="101">
        <f t="shared" si="243"/>
        <v>0</v>
      </c>
      <c r="AH440" s="101">
        <f t="shared" si="244"/>
        <v>0</v>
      </c>
      <c r="AI440" s="101">
        <f t="shared" si="233"/>
        <v>1200</v>
      </c>
      <c r="AJ440" s="101">
        <f t="shared" si="245"/>
        <v>0</v>
      </c>
      <c r="AK440" s="101">
        <f t="shared" si="238"/>
        <v>1200</v>
      </c>
      <c r="AL440" s="102" t="s">
        <v>9</v>
      </c>
      <c r="AM440" s="143"/>
      <c r="AN440" s="101">
        <f t="shared" si="240"/>
        <v>1200</v>
      </c>
      <c r="AO440" s="134"/>
      <c r="AP440" s="113"/>
      <c r="AQ440" s="113" t="s">
        <v>754</v>
      </c>
      <c r="AR440" s="113" t="s">
        <v>754</v>
      </c>
      <c r="AS440" s="113" t="s">
        <v>754</v>
      </c>
      <c r="AT440" s="113" t="s">
        <v>754</v>
      </c>
      <c r="AU440" s="113" t="s">
        <v>754</v>
      </c>
      <c r="AV440" s="113" t="s">
        <v>754</v>
      </c>
    </row>
    <row r="441" spans="1:48" ht="12.75" x14ac:dyDescent="0.2">
      <c r="A441" s="102">
        <v>1312944</v>
      </c>
      <c r="B441" s="133">
        <v>45877</v>
      </c>
      <c r="C441" s="102" t="s">
        <v>305</v>
      </c>
      <c r="D441" s="552">
        <v>45912</v>
      </c>
      <c r="E441" s="552" t="e">
        <f>IF(OR(#REF!="",J441=""),"",#REF!+7*J441)</f>
        <v>#REF!</v>
      </c>
      <c r="F441" s="149" t="e">
        <f t="shared" ca="1" si="237"/>
        <v>#REF!</v>
      </c>
      <c r="G441" s="120" t="s">
        <v>80</v>
      </c>
      <c r="H441" s="113" t="e">
        <f t="shared" si="241"/>
        <v>#REF!</v>
      </c>
      <c r="I441" s="113" t="e">
        <f t="shared" si="236"/>
        <v>#REF!</v>
      </c>
      <c r="J441" s="191">
        <v>5</v>
      </c>
      <c r="K441" s="122" t="s">
        <v>21</v>
      </c>
      <c r="L441" s="232" t="s">
        <v>81</v>
      </c>
      <c r="M441" s="13" t="s">
        <v>955</v>
      </c>
      <c r="N441" s="399">
        <v>0</v>
      </c>
      <c r="O441" s="130">
        <v>3</v>
      </c>
      <c r="P441" s="122" t="s">
        <v>243</v>
      </c>
      <c r="Q441" s="122"/>
      <c r="R441" s="122" t="s">
        <v>307</v>
      </c>
      <c r="S441" s="122" t="s">
        <v>956</v>
      </c>
      <c r="T441" s="102" t="s">
        <v>957</v>
      </c>
      <c r="U441" s="102" t="s">
        <v>87</v>
      </c>
      <c r="V441" s="102" t="s">
        <v>958</v>
      </c>
      <c r="W441" s="147">
        <v>10</v>
      </c>
      <c r="X441" s="113"/>
      <c r="Y441" s="126">
        <f t="shared" si="235"/>
        <v>10</v>
      </c>
      <c r="Z441" s="122">
        <v>10</v>
      </c>
      <c r="AA441" s="101"/>
      <c r="AB441" s="131"/>
      <c r="AC441" s="151" t="str">
        <f t="shared" si="239"/>
        <v/>
      </c>
      <c r="AD441" s="120"/>
      <c r="AE441" s="132"/>
      <c r="AF441" s="101">
        <f t="shared" si="242"/>
        <v>0</v>
      </c>
      <c r="AG441" s="101">
        <f t="shared" si="243"/>
        <v>0</v>
      </c>
      <c r="AH441" s="101">
        <f t="shared" si="244"/>
        <v>0</v>
      </c>
      <c r="AI441" s="101">
        <f t="shared" si="233"/>
        <v>0</v>
      </c>
      <c r="AJ441" s="101">
        <f t="shared" si="245"/>
        <v>0</v>
      </c>
      <c r="AK441" s="101">
        <f t="shared" si="238"/>
        <v>0</v>
      </c>
      <c r="AL441" s="102" t="s">
        <v>9</v>
      </c>
      <c r="AM441" s="143"/>
      <c r="AN441" s="101">
        <f t="shared" si="240"/>
        <v>0</v>
      </c>
      <c r="AO441" s="134"/>
      <c r="AP441" s="113"/>
      <c r="AQ441" s="113" t="s">
        <v>754</v>
      </c>
      <c r="AR441" s="113" t="s">
        <v>754</v>
      </c>
      <c r="AS441" s="113" t="s">
        <v>754</v>
      </c>
      <c r="AT441" s="113" t="s">
        <v>754</v>
      </c>
      <c r="AU441" s="113" t="s">
        <v>754</v>
      </c>
      <c r="AV441" s="113" t="s">
        <v>754</v>
      </c>
    </row>
    <row r="442" spans="1:48" x14ac:dyDescent="0.25">
      <c r="A442" s="556">
        <v>4300034456</v>
      </c>
      <c r="B442" s="750">
        <v>45741</v>
      </c>
      <c r="C442" s="643" t="s">
        <v>79</v>
      </c>
      <c r="D442" s="552">
        <v>45404</v>
      </c>
      <c r="E442" s="552" t="e">
        <f>IF(OR(#REF!="",J442=""),"",#REF!+7*J442)</f>
        <v>#REF!</v>
      </c>
      <c r="F442" s="149" t="str">
        <f ca="1">IF(AL442="PO CLOSED",
"DELIVERED",
IF(TODAY()&gt;E442,
"-"&amp;ROUNDUP(TODAY()-E442,0)&amp;" days overdue",
"+" &amp;ROUNDUP(E442-TODAY(),0)&amp;" days remaining"))</f>
        <v>DELIVERED</v>
      </c>
      <c r="G442" s="120" t="s">
        <v>94</v>
      </c>
      <c r="H442" s="113" t="e">
        <f>TEXT(E442,"MMM-YY")</f>
        <v>#REF!</v>
      </c>
      <c r="I442" s="113" t="e">
        <f>TEXT(E442,"YYYY")</f>
        <v>#REF!</v>
      </c>
      <c r="J442" s="745">
        <v>4</v>
      </c>
      <c r="K442" s="745" t="s">
        <v>21</v>
      </c>
      <c r="L442" s="745" t="s">
        <v>81</v>
      </c>
      <c r="M442" s="643" t="s">
        <v>965</v>
      </c>
      <c r="N442" s="399">
        <v>0</v>
      </c>
      <c r="O442" s="130">
        <v>3</v>
      </c>
      <c r="P442" s="122" t="s">
        <v>243</v>
      </c>
      <c r="Q442" s="122">
        <v>25100083</v>
      </c>
      <c r="R442" s="635" t="s">
        <v>84</v>
      </c>
      <c r="S442" s="635" t="s">
        <v>97</v>
      </c>
      <c r="T442" s="628" t="s">
        <v>98</v>
      </c>
      <c r="U442" s="745" t="s">
        <v>99</v>
      </c>
      <c r="V442" s="569" t="s">
        <v>966</v>
      </c>
      <c r="W442" s="745">
        <v>3</v>
      </c>
      <c r="X442" s="568">
        <v>3</v>
      </c>
      <c r="Y442" s="527">
        <f>W442-X442</f>
        <v>0</v>
      </c>
      <c r="Z442" s="568">
        <v>0</v>
      </c>
      <c r="AA442" s="579">
        <v>5242</v>
      </c>
      <c r="AB442" s="131"/>
      <c r="AC442" s="151" t="str">
        <f>IF(AD442="","",TEXT(AD442,"mmmm-yy"))</f>
        <v>June-26</v>
      </c>
      <c r="AD442" s="119">
        <v>46182</v>
      </c>
      <c r="AE442" s="476" t="s">
        <v>967</v>
      </c>
      <c r="AF442" s="101">
        <f>X442*AA442</f>
        <v>15726</v>
      </c>
      <c r="AG442" s="101">
        <f>(X442*AB442)*86</f>
        <v>0</v>
      </c>
      <c r="AH442" s="101">
        <f>SUM(AF442:AG442)</f>
        <v>15726</v>
      </c>
      <c r="AI442" s="101">
        <f>Z442*AA442</f>
        <v>0</v>
      </c>
      <c r="AJ442" s="101">
        <f>(Z442*AB442)*86</f>
        <v>0</v>
      </c>
      <c r="AK442" s="101">
        <f>SUM(AI442:AJ442)</f>
        <v>0</v>
      </c>
      <c r="AL442" s="102" t="s">
        <v>0</v>
      </c>
      <c r="AM442" s="540" t="s">
        <v>102</v>
      </c>
      <c r="AN442" s="101">
        <f>SUM(AH442,AK442)</f>
        <v>15726</v>
      </c>
      <c r="AO442" s="134" t="s">
        <v>103</v>
      </c>
      <c r="AP442" s="113" t="s">
        <v>104</v>
      </c>
      <c r="AQ442" s="113"/>
      <c r="AR442" s="113"/>
      <c r="AS442" s="113"/>
      <c r="AT442" s="113"/>
      <c r="AU442" s="113"/>
      <c r="AV442" s="113"/>
    </row>
    <row r="443" spans="1:48" ht="12.75" x14ac:dyDescent="0.2">
      <c r="A443" s="102">
        <v>4300035660</v>
      </c>
      <c r="B443" s="133">
        <v>45995</v>
      </c>
      <c r="C443" s="100" t="s">
        <v>79</v>
      </c>
      <c r="D443" s="552">
        <v>46171</v>
      </c>
      <c r="E443" s="552" t="e">
        <f>IF(OR(#REF!="",J443=""),"",#REF!+7*J443)</f>
        <v>#REF!</v>
      </c>
      <c r="F443" s="149" t="e">
        <f t="shared" ca="1" si="237"/>
        <v>#REF!</v>
      </c>
      <c r="G443" s="120" t="s">
        <v>94</v>
      </c>
      <c r="H443" s="113" t="e">
        <f t="shared" si="241"/>
        <v>#REF!</v>
      </c>
      <c r="I443" s="113" t="e">
        <f t="shared" si="236"/>
        <v>#REF!</v>
      </c>
      <c r="J443" s="122">
        <v>25</v>
      </c>
      <c r="K443" s="122" t="s">
        <v>28</v>
      </c>
      <c r="L443" s="232" t="s">
        <v>81</v>
      </c>
      <c r="M443" s="23" t="s">
        <v>265</v>
      </c>
      <c r="N443" s="399">
        <v>0</v>
      </c>
      <c r="O443" s="130">
        <v>3</v>
      </c>
      <c r="P443" s="122"/>
      <c r="Q443" s="122"/>
      <c r="R443" s="122" t="s">
        <v>84</v>
      </c>
      <c r="S443" s="122" t="s">
        <v>97</v>
      </c>
      <c r="T443" s="123" t="s">
        <v>565</v>
      </c>
      <c r="U443" s="102" t="s">
        <v>99</v>
      </c>
      <c r="V443" s="102" t="s">
        <v>737</v>
      </c>
      <c r="W443" s="147">
        <v>1</v>
      </c>
      <c r="X443" s="113"/>
      <c r="Y443" s="126">
        <f t="shared" si="235"/>
        <v>1</v>
      </c>
      <c r="Z443" s="122">
        <v>1</v>
      </c>
      <c r="AA443" s="101">
        <v>521</v>
      </c>
      <c r="AB443" s="131"/>
      <c r="AC443" s="151" t="str">
        <f t="shared" si="239"/>
        <v/>
      </c>
      <c r="AD443" s="120"/>
      <c r="AE443" s="132"/>
      <c r="AF443" s="101">
        <f t="shared" si="242"/>
        <v>0</v>
      </c>
      <c r="AG443" s="101">
        <f t="shared" si="243"/>
        <v>0</v>
      </c>
      <c r="AH443" s="101">
        <f t="shared" si="244"/>
        <v>0</v>
      </c>
      <c r="AI443" s="101">
        <f t="shared" si="233"/>
        <v>521</v>
      </c>
      <c r="AJ443" s="101">
        <f t="shared" si="245"/>
        <v>0</v>
      </c>
      <c r="AK443" s="101">
        <f t="shared" si="238"/>
        <v>521</v>
      </c>
      <c r="AL443" s="102" t="s">
        <v>9</v>
      </c>
      <c r="AM443" s="144"/>
      <c r="AN443" s="101">
        <f t="shared" si="240"/>
        <v>521</v>
      </c>
      <c r="AO443" s="134"/>
      <c r="AP443" s="113"/>
      <c r="AQ443" s="113" t="s">
        <v>754</v>
      </c>
      <c r="AR443" s="113" t="s">
        <v>754</v>
      </c>
      <c r="AS443" s="113" t="s">
        <v>754</v>
      </c>
      <c r="AT443" s="113" t="s">
        <v>754</v>
      </c>
      <c r="AU443" s="113" t="s">
        <v>754</v>
      </c>
      <c r="AV443" s="113" t="s">
        <v>754</v>
      </c>
    </row>
    <row r="444" spans="1:48" ht="15" x14ac:dyDescent="0.25">
      <c r="A444" s="102" t="s">
        <v>78</v>
      </c>
      <c r="B444" s="133">
        <v>45968</v>
      </c>
      <c r="C444" s="102"/>
      <c r="D444" s="552"/>
      <c r="E444" s="552" t="e">
        <f>IF(OR(#REF!="",J444=""),"",#REF!+7*J444)</f>
        <v>#REF!</v>
      </c>
      <c r="F444" s="149" t="e">
        <f t="shared" ca="1" si="237"/>
        <v>#REF!</v>
      </c>
      <c r="G444" s="120" t="s">
        <v>80</v>
      </c>
      <c r="H444" s="113" t="e">
        <f t="shared" si="241"/>
        <v>#REF!</v>
      </c>
      <c r="I444" s="113" t="e">
        <f t="shared" si="236"/>
        <v>#REF!</v>
      </c>
      <c r="J444" s="122">
        <v>4</v>
      </c>
      <c r="K444" s="122" t="s">
        <v>18</v>
      </c>
      <c r="L444" s="232" t="s">
        <v>81</v>
      </c>
      <c r="M444" s="13" t="s">
        <v>968</v>
      </c>
      <c r="N444" s="399">
        <v>0</v>
      </c>
      <c r="O444" s="130">
        <v>3</v>
      </c>
      <c r="P444" s="122"/>
      <c r="Q444" s="122"/>
      <c r="R444" s="122" t="s">
        <v>84</v>
      </c>
      <c r="S444" s="122" t="s">
        <v>85</v>
      </c>
      <c r="T444" s="159" t="s">
        <v>86</v>
      </c>
      <c r="U444" s="102" t="s">
        <v>87</v>
      </c>
      <c r="V444" s="102" t="s">
        <v>969</v>
      </c>
      <c r="W444" s="147">
        <v>5</v>
      </c>
      <c r="X444" s="113"/>
      <c r="Y444" s="126">
        <f t="shared" si="235"/>
        <v>5</v>
      </c>
      <c r="Z444" s="122">
        <v>5</v>
      </c>
      <c r="AA444" s="101"/>
      <c r="AB444" s="131"/>
      <c r="AC444" s="151" t="str">
        <f t="shared" si="239"/>
        <v/>
      </c>
      <c r="AD444" s="120"/>
      <c r="AE444" s="142"/>
      <c r="AF444" s="101">
        <f t="shared" si="242"/>
        <v>0</v>
      </c>
      <c r="AG444" s="101">
        <f t="shared" si="243"/>
        <v>0</v>
      </c>
      <c r="AH444" s="101">
        <f t="shared" si="244"/>
        <v>0</v>
      </c>
      <c r="AI444" s="101">
        <f t="shared" si="233"/>
        <v>0</v>
      </c>
      <c r="AJ444" s="101">
        <f t="shared" si="245"/>
        <v>0</v>
      </c>
      <c r="AK444" s="101">
        <f t="shared" si="238"/>
        <v>0</v>
      </c>
      <c r="AL444" s="102" t="s">
        <v>9</v>
      </c>
      <c r="AM444" s="157" t="s">
        <v>89</v>
      </c>
      <c r="AN444" s="101">
        <f t="shared" si="240"/>
        <v>0</v>
      </c>
      <c r="AO444" s="134"/>
      <c r="AP444" s="113"/>
      <c r="AQ444" s="113" t="s">
        <v>754</v>
      </c>
      <c r="AR444" s="113" t="s">
        <v>754</v>
      </c>
      <c r="AS444" s="113" t="s">
        <v>754</v>
      </c>
      <c r="AT444" s="113" t="s">
        <v>754</v>
      </c>
      <c r="AU444" s="113" t="s">
        <v>754</v>
      </c>
      <c r="AV444" s="113" t="s">
        <v>754</v>
      </c>
    </row>
    <row r="445" spans="1:48" ht="15" x14ac:dyDescent="0.25">
      <c r="A445" s="102" t="s">
        <v>78</v>
      </c>
      <c r="B445" s="133">
        <v>45968</v>
      </c>
      <c r="C445" s="102"/>
      <c r="D445" s="552"/>
      <c r="E445" s="552" t="e">
        <f>IF(OR(#REF!="",J445=""),"",#REF!+7*J445)</f>
        <v>#REF!</v>
      </c>
      <c r="F445" s="149" t="e">
        <f t="shared" ca="1" si="237"/>
        <v>#REF!</v>
      </c>
      <c r="G445" s="120" t="s">
        <v>80</v>
      </c>
      <c r="H445" s="113" t="e">
        <f t="shared" si="241"/>
        <v>#REF!</v>
      </c>
      <c r="I445" s="113" t="e">
        <f t="shared" si="236"/>
        <v>#REF!</v>
      </c>
      <c r="J445" s="122">
        <v>4</v>
      </c>
      <c r="K445" s="122" t="s">
        <v>18</v>
      </c>
      <c r="L445" s="232" t="s">
        <v>81</v>
      </c>
      <c r="M445" s="23" t="s">
        <v>970</v>
      </c>
      <c r="N445" s="399">
        <v>0</v>
      </c>
      <c r="O445" s="130">
        <v>3</v>
      </c>
      <c r="P445" s="122"/>
      <c r="Q445" s="122"/>
      <c r="R445" s="122" t="s">
        <v>84</v>
      </c>
      <c r="S445" s="122" t="s">
        <v>85</v>
      </c>
      <c r="T445" s="159" t="s">
        <v>86</v>
      </c>
      <c r="U445" s="102" t="s">
        <v>87</v>
      </c>
      <c r="V445" s="102" t="s">
        <v>971</v>
      </c>
      <c r="W445" s="147">
        <v>5</v>
      </c>
      <c r="X445" s="113"/>
      <c r="Y445" s="126">
        <f t="shared" si="235"/>
        <v>5</v>
      </c>
      <c r="Z445" s="122">
        <v>5</v>
      </c>
      <c r="AA445" s="101"/>
      <c r="AB445" s="131"/>
      <c r="AC445" s="151" t="str">
        <f t="shared" si="239"/>
        <v/>
      </c>
      <c r="AD445" s="120"/>
      <c r="AE445" s="142"/>
      <c r="AF445" s="101">
        <f t="shared" si="242"/>
        <v>0</v>
      </c>
      <c r="AG445" s="101">
        <f t="shared" si="243"/>
        <v>0</v>
      </c>
      <c r="AH445" s="101">
        <f t="shared" si="244"/>
        <v>0</v>
      </c>
      <c r="AI445" s="101">
        <f t="shared" si="233"/>
        <v>0</v>
      </c>
      <c r="AJ445" s="101">
        <f t="shared" si="245"/>
        <v>0</v>
      </c>
      <c r="AK445" s="101">
        <f t="shared" si="238"/>
        <v>0</v>
      </c>
      <c r="AL445" s="102" t="s">
        <v>9</v>
      </c>
      <c r="AM445" s="157" t="s">
        <v>89</v>
      </c>
      <c r="AN445" s="101">
        <f t="shared" si="240"/>
        <v>0</v>
      </c>
      <c r="AO445" s="134"/>
      <c r="AP445" s="113"/>
      <c r="AQ445" s="113" t="s">
        <v>754</v>
      </c>
      <c r="AR445" s="113" t="s">
        <v>754</v>
      </c>
      <c r="AS445" s="113" t="s">
        <v>754</v>
      </c>
      <c r="AT445" s="113" t="s">
        <v>754</v>
      </c>
      <c r="AU445" s="113" t="s">
        <v>754</v>
      </c>
      <c r="AV445" s="113" t="s">
        <v>754</v>
      </c>
    </row>
    <row r="446" spans="1:48" ht="15" x14ac:dyDescent="0.25">
      <c r="A446" s="171" t="s">
        <v>78</v>
      </c>
      <c r="B446" s="133">
        <v>45935</v>
      </c>
      <c r="C446" s="102" t="s">
        <v>305</v>
      </c>
      <c r="D446" s="552">
        <v>45963</v>
      </c>
      <c r="E446" s="552" t="e">
        <f>IF(OR(#REF!="",J446=""),"",#REF!+7*J446)</f>
        <v>#REF!</v>
      </c>
      <c r="F446" s="149" t="e">
        <f t="shared" ca="1" si="237"/>
        <v>#REF!</v>
      </c>
      <c r="G446" s="120" t="s">
        <v>80</v>
      </c>
      <c r="H446" s="113" t="e">
        <f t="shared" si="241"/>
        <v>#REF!</v>
      </c>
      <c r="I446" s="113" t="e">
        <f t="shared" si="236"/>
        <v>#REF!</v>
      </c>
      <c r="J446" s="122">
        <v>4</v>
      </c>
      <c r="K446" s="122" t="s">
        <v>18</v>
      </c>
      <c r="L446" s="232" t="s">
        <v>81</v>
      </c>
      <c r="M446" s="23" t="s">
        <v>306</v>
      </c>
      <c r="N446" s="399">
        <v>0</v>
      </c>
      <c r="O446" s="130">
        <v>3</v>
      </c>
      <c r="P446" s="122"/>
      <c r="Q446" s="122"/>
      <c r="R446" s="122" t="s">
        <v>307</v>
      </c>
      <c r="S446" s="122" t="s">
        <v>85</v>
      </c>
      <c r="T446" s="315" t="s">
        <v>86</v>
      </c>
      <c r="U446" s="102" t="s">
        <v>87</v>
      </c>
      <c r="V446" s="102" t="s">
        <v>310</v>
      </c>
      <c r="W446" s="147">
        <v>2</v>
      </c>
      <c r="X446" s="113"/>
      <c r="Y446" s="126">
        <f t="shared" si="235"/>
        <v>2</v>
      </c>
      <c r="Z446" s="122">
        <v>2</v>
      </c>
      <c r="AA446" s="101"/>
      <c r="AB446" s="131"/>
      <c r="AC446" s="151" t="str">
        <f t="shared" si="239"/>
        <v/>
      </c>
      <c r="AD446" s="120"/>
      <c r="AE446" s="142"/>
      <c r="AF446" s="101">
        <f t="shared" si="242"/>
        <v>0</v>
      </c>
      <c r="AG446" s="101">
        <f t="shared" si="243"/>
        <v>0</v>
      </c>
      <c r="AH446" s="101">
        <f t="shared" si="244"/>
        <v>0</v>
      </c>
      <c r="AI446" s="101">
        <f t="shared" si="233"/>
        <v>0</v>
      </c>
      <c r="AJ446" s="101">
        <f t="shared" si="245"/>
        <v>0</v>
      </c>
      <c r="AK446" s="101">
        <f t="shared" si="238"/>
        <v>0</v>
      </c>
      <c r="AL446" s="102" t="s">
        <v>9</v>
      </c>
      <c r="AM446" s="157" t="s">
        <v>89</v>
      </c>
      <c r="AN446" s="101">
        <f t="shared" si="240"/>
        <v>0</v>
      </c>
      <c r="AO446" s="134"/>
      <c r="AP446" s="113"/>
      <c r="AQ446" s="113" t="s">
        <v>754</v>
      </c>
      <c r="AR446" s="113" t="s">
        <v>754</v>
      </c>
      <c r="AS446" s="113" t="s">
        <v>754</v>
      </c>
      <c r="AT446" s="113" t="s">
        <v>754</v>
      </c>
      <c r="AU446" s="113" t="s">
        <v>754</v>
      </c>
      <c r="AV446" s="113" t="s">
        <v>754</v>
      </c>
    </row>
    <row r="447" spans="1:48" ht="12.75" x14ac:dyDescent="0.2">
      <c r="A447" s="102">
        <v>1312944</v>
      </c>
      <c r="B447" s="133">
        <v>45877</v>
      </c>
      <c r="C447" s="102" t="s">
        <v>305</v>
      </c>
      <c r="D447" s="552">
        <v>45912</v>
      </c>
      <c r="E447" s="552" t="e">
        <f>IF(OR(#REF!="",J447=""),"",#REF!+7*J447)</f>
        <v>#REF!</v>
      </c>
      <c r="F447" s="149" t="e">
        <f t="shared" ca="1" si="237"/>
        <v>#REF!</v>
      </c>
      <c r="G447" s="120" t="s">
        <v>80</v>
      </c>
      <c r="H447" s="113" t="e">
        <f t="shared" si="241"/>
        <v>#REF!</v>
      </c>
      <c r="I447" s="113" t="e">
        <f t="shared" si="236"/>
        <v>#REF!</v>
      </c>
      <c r="J447" s="122">
        <v>5</v>
      </c>
      <c r="K447" s="122" t="s">
        <v>21</v>
      </c>
      <c r="L447" s="232" t="s">
        <v>81</v>
      </c>
      <c r="M447" s="13" t="s">
        <v>955</v>
      </c>
      <c r="N447" s="399">
        <v>0</v>
      </c>
      <c r="O447" s="130">
        <v>3</v>
      </c>
      <c r="P447" s="122" t="s">
        <v>243</v>
      </c>
      <c r="Q447" s="122"/>
      <c r="R447" s="122" t="s">
        <v>307</v>
      </c>
      <c r="S447" s="122" t="s">
        <v>956</v>
      </c>
      <c r="T447" s="102" t="s">
        <v>957</v>
      </c>
      <c r="U447" s="102" t="s">
        <v>87</v>
      </c>
      <c r="V447" s="102" t="s">
        <v>958</v>
      </c>
      <c r="W447" s="147">
        <v>48</v>
      </c>
      <c r="X447" s="113"/>
      <c r="Y447" s="126">
        <f t="shared" ref="Y447:Y478" si="246">W447-X447</f>
        <v>48</v>
      </c>
      <c r="Z447" s="122">
        <v>48</v>
      </c>
      <c r="AA447" s="101"/>
      <c r="AB447" s="131"/>
      <c r="AC447" s="151" t="str">
        <f t="shared" si="239"/>
        <v/>
      </c>
      <c r="AD447" s="120"/>
      <c r="AE447" s="132"/>
      <c r="AF447" s="101">
        <f t="shared" si="242"/>
        <v>0</v>
      </c>
      <c r="AG447" s="101">
        <f t="shared" si="243"/>
        <v>0</v>
      </c>
      <c r="AH447" s="101">
        <f t="shared" si="244"/>
        <v>0</v>
      </c>
      <c r="AI447" s="101">
        <f t="shared" si="233"/>
        <v>0</v>
      </c>
      <c r="AJ447" s="101">
        <f t="shared" si="245"/>
        <v>0</v>
      </c>
      <c r="AK447" s="101">
        <f t="shared" si="238"/>
        <v>0</v>
      </c>
      <c r="AL447" s="102" t="s">
        <v>9</v>
      </c>
      <c r="AM447" s="143"/>
      <c r="AN447" s="101">
        <f t="shared" si="240"/>
        <v>0</v>
      </c>
      <c r="AO447" s="134"/>
      <c r="AP447" s="113"/>
      <c r="AQ447" s="113" t="s">
        <v>754</v>
      </c>
      <c r="AR447" s="113" t="s">
        <v>754</v>
      </c>
      <c r="AS447" s="113" t="s">
        <v>754</v>
      </c>
      <c r="AT447" s="113" t="s">
        <v>754</v>
      </c>
      <c r="AU447" s="113" t="s">
        <v>754</v>
      </c>
      <c r="AV447" s="113" t="s">
        <v>754</v>
      </c>
    </row>
    <row r="448" spans="1:48" ht="15" x14ac:dyDescent="0.25">
      <c r="A448" s="102" t="s">
        <v>78</v>
      </c>
      <c r="B448" s="133">
        <v>45968</v>
      </c>
      <c r="C448" s="102"/>
      <c r="D448" s="552"/>
      <c r="E448" s="552" t="e">
        <f>IF(OR(#REF!="",J448=""),"",#REF!+7*J448)</f>
        <v>#REF!</v>
      </c>
      <c r="F448" s="149" t="e">
        <f t="shared" ca="1" si="237"/>
        <v>#REF!</v>
      </c>
      <c r="G448" s="120" t="s">
        <v>80</v>
      </c>
      <c r="H448" s="113" t="e">
        <f t="shared" si="241"/>
        <v>#REF!</v>
      </c>
      <c r="I448" s="113" t="e">
        <f t="shared" si="236"/>
        <v>#REF!</v>
      </c>
      <c r="J448" s="122">
        <v>4</v>
      </c>
      <c r="K448" s="122" t="s">
        <v>18</v>
      </c>
      <c r="L448" s="232" t="s">
        <v>81</v>
      </c>
      <c r="M448" s="23" t="s">
        <v>972</v>
      </c>
      <c r="N448" s="399">
        <v>0</v>
      </c>
      <c r="O448" s="130">
        <v>3</v>
      </c>
      <c r="P448" s="122"/>
      <c r="Q448" s="122"/>
      <c r="R448" s="122" t="s">
        <v>84</v>
      </c>
      <c r="S448" s="122" t="s">
        <v>85</v>
      </c>
      <c r="T448" s="159" t="s">
        <v>86</v>
      </c>
      <c r="U448" s="102" t="s">
        <v>87</v>
      </c>
      <c r="V448" s="102" t="s">
        <v>973</v>
      </c>
      <c r="W448" s="147">
        <v>5</v>
      </c>
      <c r="X448" s="113"/>
      <c r="Y448" s="126">
        <f t="shared" si="246"/>
        <v>5</v>
      </c>
      <c r="Z448" s="122">
        <v>5</v>
      </c>
      <c r="AA448" s="101"/>
      <c r="AB448" s="131"/>
      <c r="AC448" s="151" t="str">
        <f t="shared" si="239"/>
        <v/>
      </c>
      <c r="AD448" s="120"/>
      <c r="AE448" s="142"/>
      <c r="AF448" s="101">
        <f t="shared" si="242"/>
        <v>0</v>
      </c>
      <c r="AG448" s="101">
        <f t="shared" si="243"/>
        <v>0</v>
      </c>
      <c r="AH448" s="101">
        <f t="shared" si="244"/>
        <v>0</v>
      </c>
      <c r="AI448" s="101">
        <f t="shared" si="233"/>
        <v>0</v>
      </c>
      <c r="AJ448" s="101">
        <f t="shared" si="245"/>
        <v>0</v>
      </c>
      <c r="AK448" s="101">
        <f t="shared" si="238"/>
        <v>0</v>
      </c>
      <c r="AL448" s="102" t="s">
        <v>9</v>
      </c>
      <c r="AM448" s="157" t="s">
        <v>89</v>
      </c>
      <c r="AN448" s="101">
        <f t="shared" si="240"/>
        <v>0</v>
      </c>
      <c r="AO448" s="134"/>
      <c r="AP448" s="113"/>
      <c r="AQ448" s="113" t="s">
        <v>754</v>
      </c>
      <c r="AR448" s="113" t="s">
        <v>754</v>
      </c>
      <c r="AS448" s="113" t="s">
        <v>754</v>
      </c>
      <c r="AT448" s="113" t="s">
        <v>754</v>
      </c>
      <c r="AU448" s="113" t="s">
        <v>754</v>
      </c>
      <c r="AV448" s="113" t="s">
        <v>754</v>
      </c>
    </row>
    <row r="449" spans="1:48" ht="12.75" x14ac:dyDescent="0.2">
      <c r="A449" s="102" t="s">
        <v>78</v>
      </c>
      <c r="B449" s="133">
        <v>45941</v>
      </c>
      <c r="C449" s="102"/>
      <c r="D449" s="552">
        <v>45918</v>
      </c>
      <c r="E449" s="552" t="e">
        <f>IF(OR(#REF!="",J449=""),"",#REF!+7*J449)</f>
        <v>#REF!</v>
      </c>
      <c r="F449" s="149" t="e">
        <f t="shared" ca="1" si="237"/>
        <v>#REF!</v>
      </c>
      <c r="G449" s="120" t="s">
        <v>80</v>
      </c>
      <c r="H449" s="113" t="e">
        <f t="shared" si="241"/>
        <v>#REF!</v>
      </c>
      <c r="I449" s="113" t="e">
        <f t="shared" si="236"/>
        <v>#REF!</v>
      </c>
      <c r="J449" s="122">
        <v>1</v>
      </c>
      <c r="K449" s="122" t="s">
        <v>21</v>
      </c>
      <c r="L449" s="232" t="s">
        <v>81</v>
      </c>
      <c r="M449" s="23" t="s">
        <v>974</v>
      </c>
      <c r="N449" s="399">
        <v>0</v>
      </c>
      <c r="O449" s="130">
        <v>3</v>
      </c>
      <c r="P449" s="122" t="s">
        <v>243</v>
      </c>
      <c r="Q449" s="122"/>
      <c r="R449" s="122" t="s">
        <v>84</v>
      </c>
      <c r="S449" s="122" t="s">
        <v>975</v>
      </c>
      <c r="T449" s="113" t="s">
        <v>975</v>
      </c>
      <c r="U449" s="102" t="s">
        <v>87</v>
      </c>
      <c r="V449" s="102" t="s">
        <v>976</v>
      </c>
      <c r="W449" s="147">
        <v>2</v>
      </c>
      <c r="X449" s="113"/>
      <c r="Y449" s="126">
        <f t="shared" si="246"/>
        <v>2</v>
      </c>
      <c r="Z449" s="122">
        <v>2</v>
      </c>
      <c r="AA449" s="185"/>
      <c r="AB449" s="131"/>
      <c r="AC449" s="151" t="str">
        <f t="shared" si="239"/>
        <v/>
      </c>
      <c r="AD449" s="120"/>
      <c r="AE449" s="142"/>
      <c r="AF449" s="101">
        <f t="shared" si="242"/>
        <v>0</v>
      </c>
      <c r="AG449" s="101">
        <f t="shared" si="243"/>
        <v>0</v>
      </c>
      <c r="AH449" s="101">
        <f t="shared" si="244"/>
        <v>0</v>
      </c>
      <c r="AI449" s="101">
        <f t="shared" si="233"/>
        <v>0</v>
      </c>
      <c r="AJ449" s="185">
        <f t="shared" si="245"/>
        <v>0</v>
      </c>
      <c r="AK449" s="185">
        <f t="shared" si="238"/>
        <v>0</v>
      </c>
      <c r="AL449" s="174" t="s">
        <v>1</v>
      </c>
      <c r="AM449" s="157" t="s">
        <v>635</v>
      </c>
      <c r="AN449" s="185">
        <f t="shared" si="240"/>
        <v>0</v>
      </c>
      <c r="AO449" s="134" t="s">
        <v>103</v>
      </c>
      <c r="AP449" s="113" t="s">
        <v>104</v>
      </c>
      <c r="AQ449" s="113" t="s">
        <v>754</v>
      </c>
      <c r="AR449" s="113" t="s">
        <v>754</v>
      </c>
      <c r="AS449" s="113" t="s">
        <v>754</v>
      </c>
      <c r="AT449" s="113" t="s">
        <v>754</v>
      </c>
      <c r="AU449" s="113" t="s">
        <v>754</v>
      </c>
      <c r="AV449" s="113" t="s">
        <v>754</v>
      </c>
    </row>
    <row r="450" spans="1:48" ht="12.75" x14ac:dyDescent="0.2">
      <c r="A450" s="102" t="s">
        <v>78</v>
      </c>
      <c r="B450" s="133">
        <v>45941</v>
      </c>
      <c r="C450" s="102"/>
      <c r="D450" s="552">
        <v>45918</v>
      </c>
      <c r="E450" s="552" t="e">
        <f>IF(OR(#REF!="",J450=""),"",#REF!+7*J450)</f>
        <v>#REF!</v>
      </c>
      <c r="F450" s="149" t="e">
        <f t="shared" ca="1" si="237"/>
        <v>#REF!</v>
      </c>
      <c r="G450" s="120" t="s">
        <v>80</v>
      </c>
      <c r="H450" s="113" t="e">
        <f t="shared" si="241"/>
        <v>#REF!</v>
      </c>
      <c r="I450" s="113" t="e">
        <f t="shared" si="236"/>
        <v>#REF!</v>
      </c>
      <c r="J450" s="122">
        <v>1</v>
      </c>
      <c r="K450" s="122" t="s">
        <v>21</v>
      </c>
      <c r="L450" s="232" t="s">
        <v>81</v>
      </c>
      <c r="M450" s="106" t="s">
        <v>974</v>
      </c>
      <c r="N450" s="399">
        <v>0</v>
      </c>
      <c r="O450" s="130">
        <v>3</v>
      </c>
      <c r="P450" s="122" t="s">
        <v>243</v>
      </c>
      <c r="Q450" s="122"/>
      <c r="R450" s="122" t="s">
        <v>84</v>
      </c>
      <c r="S450" s="122" t="s">
        <v>975</v>
      </c>
      <c r="T450" s="113" t="s">
        <v>975</v>
      </c>
      <c r="U450" s="102" t="s">
        <v>87</v>
      </c>
      <c r="V450" s="102" t="s">
        <v>976</v>
      </c>
      <c r="W450" s="147">
        <v>3</v>
      </c>
      <c r="X450" s="113"/>
      <c r="Y450" s="126">
        <f t="shared" si="246"/>
        <v>3</v>
      </c>
      <c r="Z450" s="122">
        <v>3</v>
      </c>
      <c r="AA450" s="101"/>
      <c r="AB450" s="131"/>
      <c r="AC450" s="151" t="str">
        <f t="shared" si="239"/>
        <v/>
      </c>
      <c r="AD450" s="120"/>
      <c r="AE450" s="142"/>
      <c r="AF450" s="101">
        <f t="shared" si="242"/>
        <v>0</v>
      </c>
      <c r="AG450" s="101">
        <f t="shared" si="243"/>
        <v>0</v>
      </c>
      <c r="AH450" s="101">
        <f t="shared" si="244"/>
        <v>0</v>
      </c>
      <c r="AI450" s="101">
        <f t="shared" si="233"/>
        <v>0</v>
      </c>
      <c r="AJ450" s="101">
        <f t="shared" si="245"/>
        <v>0</v>
      </c>
      <c r="AK450" s="101">
        <f t="shared" si="238"/>
        <v>0</v>
      </c>
      <c r="AL450" s="102" t="s">
        <v>9</v>
      </c>
      <c r="AM450" s="157" t="s">
        <v>89</v>
      </c>
      <c r="AN450" s="101">
        <f t="shared" si="240"/>
        <v>0</v>
      </c>
      <c r="AO450" s="134"/>
      <c r="AP450" s="113"/>
      <c r="AQ450" s="113" t="s">
        <v>754</v>
      </c>
      <c r="AR450" s="113" t="s">
        <v>754</v>
      </c>
      <c r="AS450" s="113" t="s">
        <v>754</v>
      </c>
      <c r="AT450" s="113" t="s">
        <v>754</v>
      </c>
      <c r="AU450" s="113" t="s">
        <v>754</v>
      </c>
      <c r="AV450" s="113" t="s">
        <v>754</v>
      </c>
    </row>
    <row r="451" spans="1:48" ht="15" x14ac:dyDescent="0.25">
      <c r="A451" s="102" t="s">
        <v>78</v>
      </c>
      <c r="B451" s="133">
        <v>45968</v>
      </c>
      <c r="C451" s="102"/>
      <c r="D451" s="552"/>
      <c r="E451" s="552" t="e">
        <f>IF(OR(#REF!="",J451=""),"",#REF!+7*J451)</f>
        <v>#REF!</v>
      </c>
      <c r="F451" s="149" t="e">
        <f t="shared" ca="1" si="237"/>
        <v>#REF!</v>
      </c>
      <c r="G451" s="120" t="s">
        <v>80</v>
      </c>
      <c r="H451" s="113" t="e">
        <f t="shared" si="241"/>
        <v>#REF!</v>
      </c>
      <c r="I451" s="113" t="e">
        <f t="shared" si="236"/>
        <v>#REF!</v>
      </c>
      <c r="J451" s="122">
        <v>4</v>
      </c>
      <c r="K451" s="122" t="s">
        <v>18</v>
      </c>
      <c r="L451" s="232" t="s">
        <v>81</v>
      </c>
      <c r="M451" s="106" t="s">
        <v>977</v>
      </c>
      <c r="N451" s="399">
        <v>0</v>
      </c>
      <c r="O451" s="130">
        <v>3</v>
      </c>
      <c r="P451" s="122"/>
      <c r="Q451" s="122"/>
      <c r="R451" s="122" t="s">
        <v>84</v>
      </c>
      <c r="S451" s="122" t="s">
        <v>85</v>
      </c>
      <c r="T451" s="159" t="s">
        <v>86</v>
      </c>
      <c r="U451" s="102" t="s">
        <v>87</v>
      </c>
      <c r="V451" s="102" t="s">
        <v>978</v>
      </c>
      <c r="W451" s="147">
        <v>5</v>
      </c>
      <c r="X451" s="113"/>
      <c r="Y451" s="126">
        <f t="shared" si="246"/>
        <v>5</v>
      </c>
      <c r="Z451" s="122">
        <v>5</v>
      </c>
      <c r="AA451" s="101"/>
      <c r="AB451" s="131"/>
      <c r="AC451" s="151" t="str">
        <f t="shared" si="239"/>
        <v/>
      </c>
      <c r="AD451" s="120"/>
      <c r="AE451" s="142"/>
      <c r="AF451" s="101">
        <f t="shared" si="242"/>
        <v>0</v>
      </c>
      <c r="AG451" s="101">
        <f t="shared" si="243"/>
        <v>0</v>
      </c>
      <c r="AH451" s="101">
        <f t="shared" si="244"/>
        <v>0</v>
      </c>
      <c r="AI451" s="101">
        <f t="shared" si="233"/>
        <v>0</v>
      </c>
      <c r="AJ451" s="101">
        <f t="shared" si="245"/>
        <v>0</v>
      </c>
      <c r="AK451" s="101">
        <f t="shared" si="238"/>
        <v>0</v>
      </c>
      <c r="AL451" s="102" t="s">
        <v>9</v>
      </c>
      <c r="AM451" s="157" t="s">
        <v>89</v>
      </c>
      <c r="AN451" s="101">
        <f t="shared" si="240"/>
        <v>0</v>
      </c>
      <c r="AO451" s="134"/>
      <c r="AP451" s="113"/>
      <c r="AQ451" s="113" t="s">
        <v>754</v>
      </c>
      <c r="AR451" s="113" t="s">
        <v>754</v>
      </c>
      <c r="AS451" s="113" t="s">
        <v>754</v>
      </c>
      <c r="AT451" s="113" t="s">
        <v>754</v>
      </c>
      <c r="AU451" s="113" t="s">
        <v>754</v>
      </c>
      <c r="AV451" s="113" t="s">
        <v>754</v>
      </c>
    </row>
    <row r="452" spans="1:48" x14ac:dyDescent="0.25">
      <c r="A452" s="102" t="s">
        <v>78</v>
      </c>
      <c r="B452" s="133">
        <v>45941</v>
      </c>
      <c r="C452" s="102"/>
      <c r="D452" s="552">
        <v>45918</v>
      </c>
      <c r="E452" s="552" t="e">
        <f>IF(OR(#REF!="",J452=""),"",#REF!+7*J452)</f>
        <v>#REF!</v>
      </c>
      <c r="F452" s="149" t="e">
        <f t="shared" ca="1" si="237"/>
        <v>#REF!</v>
      </c>
      <c r="G452" s="120" t="s">
        <v>80</v>
      </c>
      <c r="H452" s="113" t="e">
        <f t="shared" si="241"/>
        <v>#REF!</v>
      </c>
      <c r="I452" s="113" t="e">
        <f t="shared" si="236"/>
        <v>#REF!</v>
      </c>
      <c r="J452" s="122">
        <v>1</v>
      </c>
      <c r="K452" s="122" t="s">
        <v>21</v>
      </c>
      <c r="L452" s="232" t="s">
        <v>81</v>
      </c>
      <c r="M452" s="23" t="s">
        <v>979</v>
      </c>
      <c r="N452" s="399">
        <v>0</v>
      </c>
      <c r="O452" s="130">
        <v>3</v>
      </c>
      <c r="P452" s="122" t="s">
        <v>243</v>
      </c>
      <c r="Q452" s="122"/>
      <c r="R452" s="122" t="s">
        <v>84</v>
      </c>
      <c r="S452" s="122" t="s">
        <v>975</v>
      </c>
      <c r="T452" s="113" t="s">
        <v>975</v>
      </c>
      <c r="U452" s="102" t="s">
        <v>87</v>
      </c>
      <c r="V452" s="192" t="s">
        <v>980</v>
      </c>
      <c r="W452" s="147">
        <v>3</v>
      </c>
      <c r="X452" s="113"/>
      <c r="Y452" s="126">
        <f t="shared" si="246"/>
        <v>3</v>
      </c>
      <c r="Z452" s="122">
        <v>3</v>
      </c>
      <c r="AA452" s="101"/>
      <c r="AB452" s="131"/>
      <c r="AC452" s="151" t="str">
        <f t="shared" si="239"/>
        <v/>
      </c>
      <c r="AD452" s="120"/>
      <c r="AE452" s="142"/>
      <c r="AF452" s="101">
        <f t="shared" si="242"/>
        <v>0</v>
      </c>
      <c r="AG452" s="101">
        <f t="shared" si="243"/>
        <v>0</v>
      </c>
      <c r="AH452" s="101">
        <f t="shared" si="244"/>
        <v>0</v>
      </c>
      <c r="AI452" s="101">
        <f t="shared" si="233"/>
        <v>0</v>
      </c>
      <c r="AJ452" s="101">
        <f t="shared" si="245"/>
        <v>0</v>
      </c>
      <c r="AK452" s="101">
        <f t="shared" si="238"/>
        <v>0</v>
      </c>
      <c r="AL452" s="102" t="s">
        <v>2</v>
      </c>
      <c r="AM452" s="157" t="s">
        <v>112</v>
      </c>
      <c r="AN452" s="101">
        <f t="shared" si="240"/>
        <v>0</v>
      </c>
      <c r="AO452" s="134" t="s">
        <v>103</v>
      </c>
      <c r="AP452" s="113" t="s">
        <v>104</v>
      </c>
      <c r="AQ452" s="113" t="s">
        <v>754</v>
      </c>
      <c r="AR452" s="113" t="s">
        <v>754</v>
      </c>
      <c r="AS452" s="113" t="s">
        <v>754</v>
      </c>
      <c r="AT452" s="113" t="s">
        <v>754</v>
      </c>
      <c r="AU452" s="113" t="s">
        <v>754</v>
      </c>
      <c r="AV452" s="113" t="s">
        <v>754</v>
      </c>
    </row>
    <row r="453" spans="1:48" x14ac:dyDescent="0.25">
      <c r="A453" s="102" t="s">
        <v>78</v>
      </c>
      <c r="B453" s="133">
        <v>45941</v>
      </c>
      <c r="C453" s="102"/>
      <c r="D453" s="552">
        <v>45918</v>
      </c>
      <c r="E453" s="552" t="e">
        <f>IF(OR(#REF!="",J453=""),"",#REF!+7*J453)</f>
        <v>#REF!</v>
      </c>
      <c r="F453" s="149" t="e">
        <f t="shared" ca="1" si="237"/>
        <v>#REF!</v>
      </c>
      <c r="G453" s="120" t="s">
        <v>80</v>
      </c>
      <c r="H453" s="113" t="e">
        <f t="shared" si="241"/>
        <v>#REF!</v>
      </c>
      <c r="I453" s="113" t="e">
        <f t="shared" si="236"/>
        <v>#REF!</v>
      </c>
      <c r="J453" s="122">
        <v>1</v>
      </c>
      <c r="K453" s="122" t="s">
        <v>21</v>
      </c>
      <c r="L453" s="232" t="s">
        <v>81</v>
      </c>
      <c r="M453" s="106" t="s">
        <v>979</v>
      </c>
      <c r="N453" s="399">
        <v>0</v>
      </c>
      <c r="O453" s="130">
        <v>3</v>
      </c>
      <c r="P453" s="122" t="s">
        <v>243</v>
      </c>
      <c r="Q453" s="122"/>
      <c r="R453" s="122" t="s">
        <v>84</v>
      </c>
      <c r="S453" s="122" t="s">
        <v>975</v>
      </c>
      <c r="T453" s="113" t="s">
        <v>975</v>
      </c>
      <c r="U453" s="102" t="s">
        <v>87</v>
      </c>
      <c r="V453" s="192" t="s">
        <v>980</v>
      </c>
      <c r="W453" s="147">
        <v>2</v>
      </c>
      <c r="X453" s="113"/>
      <c r="Y453" s="126">
        <f t="shared" si="246"/>
        <v>2</v>
      </c>
      <c r="Z453" s="122">
        <v>2</v>
      </c>
      <c r="AA453" s="101"/>
      <c r="AB453" s="131"/>
      <c r="AC453" s="151" t="str">
        <f t="shared" si="239"/>
        <v/>
      </c>
      <c r="AD453" s="120"/>
      <c r="AE453" s="142"/>
      <c r="AF453" s="101">
        <f t="shared" si="242"/>
        <v>0</v>
      </c>
      <c r="AG453" s="101">
        <f t="shared" si="243"/>
        <v>0</v>
      </c>
      <c r="AH453" s="101">
        <f t="shared" si="244"/>
        <v>0</v>
      </c>
      <c r="AI453" s="101">
        <f t="shared" si="233"/>
        <v>0</v>
      </c>
      <c r="AJ453" s="101">
        <f t="shared" si="245"/>
        <v>0</v>
      </c>
      <c r="AK453" s="101">
        <f t="shared" si="238"/>
        <v>0</v>
      </c>
      <c r="AL453" s="102" t="s">
        <v>9</v>
      </c>
      <c r="AM453" s="157"/>
      <c r="AN453" s="101">
        <f t="shared" si="240"/>
        <v>0</v>
      </c>
      <c r="AO453" s="134"/>
      <c r="AP453" s="113"/>
      <c r="AQ453" s="113"/>
      <c r="AR453" s="113" t="s">
        <v>754</v>
      </c>
      <c r="AS453" s="113" t="s">
        <v>754</v>
      </c>
      <c r="AT453" s="113" t="s">
        <v>754</v>
      </c>
      <c r="AU453" s="113" t="s">
        <v>754</v>
      </c>
      <c r="AV453" s="113" t="s">
        <v>754</v>
      </c>
    </row>
    <row r="454" spans="1:48" ht="12.75" x14ac:dyDescent="0.2">
      <c r="A454" s="102" t="s">
        <v>78</v>
      </c>
      <c r="B454" s="133">
        <v>45941</v>
      </c>
      <c r="C454" s="102"/>
      <c r="D454" s="552">
        <v>45918</v>
      </c>
      <c r="E454" s="552" t="e">
        <f>IF(OR(#REF!="",J454=""),"",#REF!+7*J454)</f>
        <v>#REF!</v>
      </c>
      <c r="F454" s="149" t="e">
        <f t="shared" ca="1" si="237"/>
        <v>#REF!</v>
      </c>
      <c r="G454" s="120" t="s">
        <v>80</v>
      </c>
      <c r="H454" s="113" t="e">
        <f t="shared" si="241"/>
        <v>#REF!</v>
      </c>
      <c r="I454" s="113" t="e">
        <f t="shared" si="236"/>
        <v>#REF!</v>
      </c>
      <c r="J454" s="122">
        <v>1</v>
      </c>
      <c r="K454" s="122" t="s">
        <v>21</v>
      </c>
      <c r="L454" s="232" t="s">
        <v>81</v>
      </c>
      <c r="M454" s="106" t="s">
        <v>981</v>
      </c>
      <c r="N454" s="399">
        <v>0</v>
      </c>
      <c r="O454" s="130">
        <v>3</v>
      </c>
      <c r="P454" s="122" t="s">
        <v>243</v>
      </c>
      <c r="Q454" s="122"/>
      <c r="R454" s="122" t="s">
        <v>84</v>
      </c>
      <c r="S454" s="130" t="s">
        <v>85</v>
      </c>
      <c r="T454" s="123" t="s">
        <v>86</v>
      </c>
      <c r="U454" s="100" t="s">
        <v>87</v>
      </c>
      <c r="V454" s="186" t="s">
        <v>982</v>
      </c>
      <c r="W454" s="147">
        <v>2</v>
      </c>
      <c r="X454" s="113"/>
      <c r="Y454" s="126">
        <f t="shared" si="246"/>
        <v>2</v>
      </c>
      <c r="Z454" s="122">
        <v>2</v>
      </c>
      <c r="AA454" s="101"/>
      <c r="AB454" s="131"/>
      <c r="AC454" s="151" t="str">
        <f t="shared" si="239"/>
        <v/>
      </c>
      <c r="AD454" s="120"/>
      <c r="AE454" s="142"/>
      <c r="AF454" s="101">
        <f t="shared" si="242"/>
        <v>0</v>
      </c>
      <c r="AG454" s="101">
        <f t="shared" si="243"/>
        <v>0</v>
      </c>
      <c r="AH454" s="101">
        <f t="shared" si="244"/>
        <v>0</v>
      </c>
      <c r="AI454" s="101">
        <f t="shared" si="233"/>
        <v>0</v>
      </c>
      <c r="AJ454" s="101">
        <f t="shared" si="245"/>
        <v>0</v>
      </c>
      <c r="AK454" s="101">
        <f t="shared" si="238"/>
        <v>0</v>
      </c>
      <c r="AL454" s="102" t="s">
        <v>9</v>
      </c>
      <c r="AM454" s="157" t="s">
        <v>89</v>
      </c>
      <c r="AN454" s="101">
        <f t="shared" si="240"/>
        <v>0</v>
      </c>
      <c r="AO454" s="134"/>
      <c r="AP454" s="113"/>
      <c r="AQ454" s="113" t="s">
        <v>754</v>
      </c>
      <c r="AR454" s="113" t="s">
        <v>754</v>
      </c>
      <c r="AS454" s="113" t="s">
        <v>754</v>
      </c>
      <c r="AT454" s="113" t="s">
        <v>754</v>
      </c>
      <c r="AU454" s="113" t="s">
        <v>754</v>
      </c>
      <c r="AV454" s="113" t="s">
        <v>754</v>
      </c>
    </row>
    <row r="455" spans="1:48" ht="15" x14ac:dyDescent="0.25">
      <c r="A455" s="102" t="s">
        <v>78</v>
      </c>
      <c r="B455" s="133">
        <v>45968</v>
      </c>
      <c r="C455" s="102"/>
      <c r="D455" s="552"/>
      <c r="E455" s="552" t="e">
        <f>IF(OR(#REF!="",J455=""),"",#REF!+7*J455)</f>
        <v>#REF!</v>
      </c>
      <c r="F455" s="149" t="e">
        <f t="shared" ca="1" si="237"/>
        <v>#REF!</v>
      </c>
      <c r="G455" s="120" t="s">
        <v>80</v>
      </c>
      <c r="H455" s="113" t="e">
        <f t="shared" si="241"/>
        <v>#REF!</v>
      </c>
      <c r="I455" s="113" t="e">
        <f t="shared" si="236"/>
        <v>#REF!</v>
      </c>
      <c r="J455" s="122">
        <v>4</v>
      </c>
      <c r="K455" s="122" t="s">
        <v>18</v>
      </c>
      <c r="L455" s="232" t="s">
        <v>81</v>
      </c>
      <c r="M455" s="106" t="s">
        <v>983</v>
      </c>
      <c r="N455" s="399">
        <v>0</v>
      </c>
      <c r="O455" s="130">
        <v>3</v>
      </c>
      <c r="P455" s="122"/>
      <c r="Q455" s="122"/>
      <c r="R455" s="122" t="s">
        <v>84</v>
      </c>
      <c r="S455" s="122" t="s">
        <v>85</v>
      </c>
      <c r="T455" s="159" t="s">
        <v>86</v>
      </c>
      <c r="U455" s="102" t="s">
        <v>87</v>
      </c>
      <c r="V455" s="102" t="s">
        <v>984</v>
      </c>
      <c r="W455" s="147">
        <v>5</v>
      </c>
      <c r="X455" s="113"/>
      <c r="Y455" s="126">
        <f t="shared" si="246"/>
        <v>5</v>
      </c>
      <c r="Z455" s="122">
        <v>5</v>
      </c>
      <c r="AA455" s="101"/>
      <c r="AB455" s="131"/>
      <c r="AC455" s="151" t="str">
        <f t="shared" si="239"/>
        <v/>
      </c>
      <c r="AD455" s="120"/>
      <c r="AE455" s="142"/>
      <c r="AF455" s="101">
        <f t="shared" si="242"/>
        <v>0</v>
      </c>
      <c r="AG455" s="101">
        <f t="shared" si="243"/>
        <v>0</v>
      </c>
      <c r="AH455" s="101">
        <f t="shared" si="244"/>
        <v>0</v>
      </c>
      <c r="AI455" s="101">
        <f t="shared" si="233"/>
        <v>0</v>
      </c>
      <c r="AJ455" s="101">
        <f t="shared" si="245"/>
        <v>0</v>
      </c>
      <c r="AK455" s="101">
        <f t="shared" si="238"/>
        <v>0</v>
      </c>
      <c r="AL455" s="102" t="s">
        <v>9</v>
      </c>
      <c r="AM455" s="157" t="s">
        <v>89</v>
      </c>
      <c r="AN455" s="101">
        <f t="shared" si="240"/>
        <v>0</v>
      </c>
      <c r="AO455" s="134"/>
      <c r="AP455" s="113"/>
      <c r="AQ455" s="113" t="s">
        <v>754</v>
      </c>
      <c r="AR455" s="113" t="s">
        <v>754</v>
      </c>
      <c r="AS455" s="113" t="s">
        <v>754</v>
      </c>
      <c r="AT455" s="113" t="s">
        <v>754</v>
      </c>
      <c r="AU455" s="113" t="s">
        <v>754</v>
      </c>
      <c r="AV455" s="113" t="s">
        <v>754</v>
      </c>
    </row>
    <row r="456" spans="1:48" ht="15" x14ac:dyDescent="0.25">
      <c r="A456" s="102" t="s">
        <v>78</v>
      </c>
      <c r="B456" s="133">
        <v>45968</v>
      </c>
      <c r="C456" s="102"/>
      <c r="D456" s="552"/>
      <c r="E456" s="552" t="e">
        <f>IF(OR(#REF!="",J456=""),"",#REF!+7*J456)</f>
        <v>#REF!</v>
      </c>
      <c r="F456" s="149" t="e">
        <f t="shared" ca="1" si="237"/>
        <v>#REF!</v>
      </c>
      <c r="G456" s="120" t="s">
        <v>80</v>
      </c>
      <c r="H456" s="113" t="e">
        <f t="shared" si="241"/>
        <v>#REF!</v>
      </c>
      <c r="I456" s="113" t="e">
        <f t="shared" si="236"/>
        <v>#REF!</v>
      </c>
      <c r="J456" s="122">
        <v>4</v>
      </c>
      <c r="K456" s="122" t="s">
        <v>18</v>
      </c>
      <c r="L456" s="232" t="s">
        <v>81</v>
      </c>
      <c r="M456" s="23" t="s">
        <v>985</v>
      </c>
      <c r="N456" s="399">
        <v>0</v>
      </c>
      <c r="O456" s="130">
        <v>3</v>
      </c>
      <c r="P456" s="122"/>
      <c r="Q456" s="122"/>
      <c r="R456" s="122" t="s">
        <v>84</v>
      </c>
      <c r="S456" s="122" t="s">
        <v>85</v>
      </c>
      <c r="T456" s="159" t="s">
        <v>86</v>
      </c>
      <c r="U456" s="102" t="s">
        <v>87</v>
      </c>
      <c r="V456" s="102" t="s">
        <v>986</v>
      </c>
      <c r="W456" s="147">
        <v>5</v>
      </c>
      <c r="X456" s="113"/>
      <c r="Y456" s="126">
        <f t="shared" si="246"/>
        <v>5</v>
      </c>
      <c r="Z456" s="122">
        <v>5</v>
      </c>
      <c r="AA456" s="101"/>
      <c r="AB456" s="131"/>
      <c r="AC456" s="151" t="str">
        <f t="shared" si="239"/>
        <v/>
      </c>
      <c r="AD456" s="120"/>
      <c r="AE456" s="142"/>
      <c r="AF456" s="101">
        <f t="shared" si="242"/>
        <v>0</v>
      </c>
      <c r="AG456" s="101">
        <f t="shared" si="243"/>
        <v>0</v>
      </c>
      <c r="AH456" s="101">
        <f t="shared" si="244"/>
        <v>0</v>
      </c>
      <c r="AI456" s="101">
        <f t="shared" si="233"/>
        <v>0</v>
      </c>
      <c r="AJ456" s="101">
        <f t="shared" si="245"/>
        <v>0</v>
      </c>
      <c r="AK456" s="101">
        <f t="shared" si="238"/>
        <v>0</v>
      </c>
      <c r="AL456" s="102" t="s">
        <v>9</v>
      </c>
      <c r="AM456" s="157" t="s">
        <v>89</v>
      </c>
      <c r="AN456" s="101">
        <f t="shared" si="240"/>
        <v>0</v>
      </c>
      <c r="AO456" s="134"/>
      <c r="AP456" s="113"/>
      <c r="AQ456" s="113" t="s">
        <v>754</v>
      </c>
      <c r="AR456" s="113" t="s">
        <v>754</v>
      </c>
      <c r="AS456" s="113" t="s">
        <v>754</v>
      </c>
      <c r="AT456" s="113" t="s">
        <v>754</v>
      </c>
      <c r="AU456" s="113" t="s">
        <v>754</v>
      </c>
      <c r="AV456" s="113" t="s">
        <v>754</v>
      </c>
    </row>
    <row r="457" spans="1:48" ht="12.75" x14ac:dyDescent="0.2">
      <c r="A457" s="102" t="s">
        <v>90</v>
      </c>
      <c r="B457" s="133">
        <v>45912</v>
      </c>
      <c r="C457" s="155" t="s">
        <v>79</v>
      </c>
      <c r="D457" s="552">
        <v>45964</v>
      </c>
      <c r="E457" s="552" t="e">
        <f>IF(OR(#REF!="",J457=""),"",#REF!+7*J457)</f>
        <v>#REF!</v>
      </c>
      <c r="F457" s="149" t="e">
        <f t="shared" ca="1" si="237"/>
        <v>#REF!</v>
      </c>
      <c r="G457" s="120" t="s">
        <v>94</v>
      </c>
      <c r="H457" s="113" t="e">
        <f t="shared" si="241"/>
        <v>#REF!</v>
      </c>
      <c r="I457" s="102" t="e">
        <f t="shared" si="236"/>
        <v>#REF!</v>
      </c>
      <c r="J457" s="122">
        <v>7.5</v>
      </c>
      <c r="K457" s="122" t="s">
        <v>19</v>
      </c>
      <c r="L457" s="232" t="s">
        <v>81</v>
      </c>
      <c r="M457" s="23" t="s">
        <v>987</v>
      </c>
      <c r="N457" s="399">
        <v>0</v>
      </c>
      <c r="O457" s="130">
        <v>3</v>
      </c>
      <c r="P457" s="122"/>
      <c r="Q457" s="122"/>
      <c r="R457" s="122" t="s">
        <v>84</v>
      </c>
      <c r="S457" s="130" t="s">
        <v>97</v>
      </c>
      <c r="T457" s="123" t="s">
        <v>255</v>
      </c>
      <c r="U457" s="100" t="s">
        <v>99</v>
      </c>
      <c r="V457" s="102" t="s">
        <v>988</v>
      </c>
      <c r="W457" s="147">
        <v>2</v>
      </c>
      <c r="X457" s="113"/>
      <c r="Y457" s="126">
        <f t="shared" si="246"/>
        <v>2</v>
      </c>
      <c r="Z457" s="122">
        <v>2</v>
      </c>
      <c r="AA457" s="101">
        <v>0</v>
      </c>
      <c r="AB457" s="131"/>
      <c r="AC457" s="151" t="str">
        <f t="shared" si="239"/>
        <v/>
      </c>
      <c r="AD457" s="120"/>
      <c r="AE457" s="132"/>
      <c r="AF457" s="101">
        <f t="shared" si="242"/>
        <v>0</v>
      </c>
      <c r="AG457" s="101">
        <f t="shared" si="243"/>
        <v>0</v>
      </c>
      <c r="AH457" s="101">
        <f t="shared" si="244"/>
        <v>0</v>
      </c>
      <c r="AI457" s="101">
        <f t="shared" si="233"/>
        <v>0</v>
      </c>
      <c r="AJ457" s="101">
        <f t="shared" si="245"/>
        <v>0</v>
      </c>
      <c r="AK457" s="101">
        <f t="shared" si="238"/>
        <v>0</v>
      </c>
      <c r="AL457" s="102" t="s">
        <v>9</v>
      </c>
      <c r="AM457" s="144"/>
      <c r="AN457" s="101">
        <f t="shared" si="240"/>
        <v>0</v>
      </c>
      <c r="AO457" s="134"/>
      <c r="AP457" s="113"/>
      <c r="AQ457" s="113" t="s">
        <v>754</v>
      </c>
      <c r="AR457" s="113" t="s">
        <v>754</v>
      </c>
      <c r="AS457" s="113" t="s">
        <v>754</v>
      </c>
      <c r="AT457" s="113" t="s">
        <v>754</v>
      </c>
      <c r="AU457" s="113" t="s">
        <v>754</v>
      </c>
      <c r="AV457" s="113" t="s">
        <v>754</v>
      </c>
    </row>
    <row r="458" spans="1:48" ht="12.75" x14ac:dyDescent="0.2">
      <c r="A458" s="102">
        <v>4000584286</v>
      </c>
      <c r="B458" s="133">
        <v>46008</v>
      </c>
      <c r="C458" s="100" t="s">
        <v>79</v>
      </c>
      <c r="D458" s="552">
        <v>46148</v>
      </c>
      <c r="E458" s="552" t="e">
        <f>IF(OR(#REF!="",J458=""),"",#REF!+7*J458)</f>
        <v>#REF!</v>
      </c>
      <c r="F458" s="149" t="e">
        <f t="shared" ca="1" si="237"/>
        <v>#REF!</v>
      </c>
      <c r="G458" s="120" t="s">
        <v>94</v>
      </c>
      <c r="H458" s="113" t="e">
        <f t="shared" si="241"/>
        <v>#REF!</v>
      </c>
      <c r="I458" s="113" t="e">
        <f>TEXT(E457,"YYYY")</f>
        <v>#REF!</v>
      </c>
      <c r="J458" s="122">
        <v>20</v>
      </c>
      <c r="K458" s="122" t="s">
        <v>28</v>
      </c>
      <c r="L458" s="232" t="s">
        <v>81</v>
      </c>
      <c r="M458" s="13" t="s">
        <v>407</v>
      </c>
      <c r="N458" s="399">
        <v>0</v>
      </c>
      <c r="O458" s="130">
        <v>3</v>
      </c>
      <c r="P458" s="122"/>
      <c r="Q458" s="122"/>
      <c r="R458" s="122" t="s">
        <v>84</v>
      </c>
      <c r="S458" s="122" t="s">
        <v>97</v>
      </c>
      <c r="T458" s="113" t="s">
        <v>114</v>
      </c>
      <c r="U458" s="102" t="s">
        <v>99</v>
      </c>
      <c r="V458" s="102" t="s">
        <v>989</v>
      </c>
      <c r="W458" s="147">
        <v>65</v>
      </c>
      <c r="X458" s="122"/>
      <c r="Y458" s="126">
        <f t="shared" si="246"/>
        <v>65</v>
      </c>
      <c r="Z458" s="122">
        <v>65</v>
      </c>
      <c r="AA458" s="101">
        <v>0</v>
      </c>
      <c r="AB458" s="131"/>
      <c r="AC458" s="151" t="str">
        <f t="shared" si="239"/>
        <v/>
      </c>
      <c r="AD458" s="120"/>
      <c r="AE458" s="132"/>
      <c r="AF458" s="101">
        <f t="shared" si="242"/>
        <v>0</v>
      </c>
      <c r="AG458" s="101">
        <f t="shared" si="243"/>
        <v>0</v>
      </c>
      <c r="AH458" s="101">
        <f t="shared" si="244"/>
        <v>0</v>
      </c>
      <c r="AI458" s="101">
        <f t="shared" si="233"/>
        <v>0</v>
      </c>
      <c r="AJ458" s="101">
        <f t="shared" si="245"/>
        <v>0</v>
      </c>
      <c r="AK458" s="101">
        <f t="shared" si="238"/>
        <v>0</v>
      </c>
      <c r="AL458" s="102" t="s">
        <v>9</v>
      </c>
      <c r="AM458" s="144"/>
      <c r="AN458" s="101">
        <f t="shared" si="240"/>
        <v>0</v>
      </c>
      <c r="AO458" s="134"/>
      <c r="AP458" s="113"/>
      <c r="AQ458" s="113" t="s">
        <v>754</v>
      </c>
      <c r="AR458" s="113" t="s">
        <v>754</v>
      </c>
      <c r="AS458" s="113" t="s">
        <v>754</v>
      </c>
      <c r="AT458" s="113" t="s">
        <v>754</v>
      </c>
      <c r="AU458" s="113" t="s">
        <v>754</v>
      </c>
      <c r="AV458" s="113" t="s">
        <v>754</v>
      </c>
    </row>
    <row r="459" spans="1:48" ht="12.75" x14ac:dyDescent="0.2">
      <c r="A459" s="102">
        <v>4000584286</v>
      </c>
      <c r="B459" s="133">
        <v>46008</v>
      </c>
      <c r="C459" s="100" t="s">
        <v>79</v>
      </c>
      <c r="D459" s="552">
        <v>46148</v>
      </c>
      <c r="E459" s="552" t="e">
        <f>IF(OR(#REF!="",J459=""),"",#REF!+7*J459)</f>
        <v>#REF!</v>
      </c>
      <c r="F459" s="149" t="e">
        <f t="shared" ca="1" si="237"/>
        <v>#REF!</v>
      </c>
      <c r="G459" s="120" t="s">
        <v>94</v>
      </c>
      <c r="H459" s="113" t="e">
        <f t="shared" si="241"/>
        <v>#REF!</v>
      </c>
      <c r="I459" s="113" t="e">
        <f>TEXT(E458,"YYYY")</f>
        <v>#REF!</v>
      </c>
      <c r="J459" s="122">
        <v>20</v>
      </c>
      <c r="K459" s="122" t="s">
        <v>30</v>
      </c>
      <c r="L459" s="232" t="s">
        <v>81</v>
      </c>
      <c r="M459" s="23" t="s">
        <v>407</v>
      </c>
      <c r="N459" s="399">
        <v>0</v>
      </c>
      <c r="O459" s="130">
        <v>3</v>
      </c>
      <c r="P459" s="122"/>
      <c r="Q459" s="122"/>
      <c r="R459" s="122" t="s">
        <v>84</v>
      </c>
      <c r="S459" s="122" t="s">
        <v>97</v>
      </c>
      <c r="T459" s="113" t="s">
        <v>114</v>
      </c>
      <c r="U459" s="102" t="s">
        <v>99</v>
      </c>
      <c r="V459" s="102" t="s">
        <v>990</v>
      </c>
      <c r="W459" s="147">
        <v>65</v>
      </c>
      <c r="X459" s="122"/>
      <c r="Y459" s="126">
        <f t="shared" si="246"/>
        <v>65</v>
      </c>
      <c r="Z459" s="122">
        <v>65</v>
      </c>
      <c r="AA459" s="101">
        <v>0</v>
      </c>
      <c r="AB459" s="131"/>
      <c r="AC459" s="151" t="str">
        <f t="shared" si="239"/>
        <v/>
      </c>
      <c r="AD459" s="120"/>
      <c r="AE459" s="132"/>
      <c r="AF459" s="101">
        <f t="shared" si="242"/>
        <v>0</v>
      </c>
      <c r="AG459" s="101">
        <f t="shared" si="243"/>
        <v>0</v>
      </c>
      <c r="AH459" s="101">
        <f t="shared" si="244"/>
        <v>0</v>
      </c>
      <c r="AI459" s="101">
        <f t="shared" si="233"/>
        <v>0</v>
      </c>
      <c r="AJ459" s="101">
        <f t="shared" si="245"/>
        <v>0</v>
      </c>
      <c r="AK459" s="101">
        <f t="shared" si="238"/>
        <v>0</v>
      </c>
      <c r="AL459" s="102" t="s">
        <v>9</v>
      </c>
      <c r="AM459" s="144"/>
      <c r="AN459" s="101">
        <f t="shared" si="240"/>
        <v>0</v>
      </c>
      <c r="AO459" s="134"/>
      <c r="AP459" s="113"/>
      <c r="AQ459" s="113" t="s">
        <v>754</v>
      </c>
      <c r="AR459" s="113" t="s">
        <v>754</v>
      </c>
      <c r="AS459" s="113" t="s">
        <v>754</v>
      </c>
      <c r="AT459" s="113" t="s">
        <v>754</v>
      </c>
      <c r="AU459" s="113" t="s">
        <v>754</v>
      </c>
      <c r="AV459" s="113" t="s">
        <v>754</v>
      </c>
    </row>
    <row r="460" spans="1:48" ht="12.75" x14ac:dyDescent="0.2">
      <c r="A460" s="102">
        <v>4000584288</v>
      </c>
      <c r="B460" s="158">
        <v>46014</v>
      </c>
      <c r="C460" s="100" t="s">
        <v>79</v>
      </c>
      <c r="D460" s="552">
        <v>46154</v>
      </c>
      <c r="E460" s="552" t="e">
        <f>IF(OR(#REF!="",J460=""),"",#REF!+7*J460)</f>
        <v>#REF!</v>
      </c>
      <c r="F460" s="149" t="e">
        <f t="shared" ca="1" si="237"/>
        <v>#REF!</v>
      </c>
      <c r="G460" s="120" t="s">
        <v>94</v>
      </c>
      <c r="H460" s="113" t="e">
        <f t="shared" si="241"/>
        <v>#REF!</v>
      </c>
      <c r="I460" s="113" t="e">
        <f>TEXT(E460,"YYYY")</f>
        <v>#REF!</v>
      </c>
      <c r="J460" s="122">
        <v>20</v>
      </c>
      <c r="K460" s="122" t="s">
        <v>18</v>
      </c>
      <c r="L460" s="232" t="s">
        <v>142</v>
      </c>
      <c r="M460" s="23" t="s">
        <v>407</v>
      </c>
      <c r="N460" s="400">
        <v>0</v>
      </c>
      <c r="O460" s="130">
        <v>3</v>
      </c>
      <c r="P460" s="122"/>
      <c r="Q460" s="122"/>
      <c r="R460" s="122" t="s">
        <v>84</v>
      </c>
      <c r="S460" s="122" t="s">
        <v>97</v>
      </c>
      <c r="T460" s="115" t="s">
        <v>114</v>
      </c>
      <c r="U460" s="102" t="s">
        <v>99</v>
      </c>
      <c r="V460" s="160" t="s">
        <v>991</v>
      </c>
      <c r="W460" s="147">
        <v>5</v>
      </c>
      <c r="X460" s="113"/>
      <c r="Y460" s="126">
        <f t="shared" si="246"/>
        <v>5</v>
      </c>
      <c r="Z460" s="122">
        <v>5</v>
      </c>
      <c r="AA460" s="101">
        <v>0</v>
      </c>
      <c r="AB460" s="131"/>
      <c r="AC460" s="151" t="str">
        <f t="shared" si="239"/>
        <v/>
      </c>
      <c r="AD460" s="120"/>
      <c r="AE460" s="132"/>
      <c r="AF460" s="101">
        <f t="shared" si="242"/>
        <v>0</v>
      </c>
      <c r="AG460" s="101">
        <f t="shared" si="243"/>
        <v>0</v>
      </c>
      <c r="AH460" s="101">
        <f t="shared" si="244"/>
        <v>0</v>
      </c>
      <c r="AI460" s="101">
        <f t="shared" si="233"/>
        <v>0</v>
      </c>
      <c r="AJ460" s="101">
        <f t="shared" si="245"/>
        <v>0</v>
      </c>
      <c r="AK460" s="101">
        <f t="shared" si="238"/>
        <v>0</v>
      </c>
      <c r="AL460" s="102" t="s">
        <v>9</v>
      </c>
      <c r="AM460" s="144"/>
      <c r="AN460" s="101">
        <f t="shared" si="240"/>
        <v>0</v>
      </c>
      <c r="AO460" s="134"/>
      <c r="AP460" s="113"/>
      <c r="AQ460" s="113" t="s">
        <v>754</v>
      </c>
      <c r="AR460" s="113" t="s">
        <v>754</v>
      </c>
      <c r="AS460" s="113" t="s">
        <v>754</v>
      </c>
      <c r="AT460" s="113" t="s">
        <v>754</v>
      </c>
      <c r="AU460" s="113" t="s">
        <v>754</v>
      </c>
      <c r="AV460" s="113" t="s">
        <v>754</v>
      </c>
    </row>
    <row r="461" spans="1:48" ht="15" x14ac:dyDescent="0.25">
      <c r="A461" s="102">
        <v>4000584286</v>
      </c>
      <c r="B461" s="133">
        <v>46008</v>
      </c>
      <c r="C461" s="100" t="s">
        <v>79</v>
      </c>
      <c r="D461" s="552">
        <v>46148</v>
      </c>
      <c r="E461" s="552" t="e">
        <f>IF(OR(#REF!="",J461=""),"",#REF!+7*J461)</f>
        <v>#REF!</v>
      </c>
      <c r="F461" s="149" t="e">
        <f t="shared" ca="1" si="237"/>
        <v>#REF!</v>
      </c>
      <c r="G461" s="120" t="s">
        <v>94</v>
      </c>
      <c r="H461" s="113" t="e">
        <f t="shared" si="241"/>
        <v>#REF!</v>
      </c>
      <c r="I461" s="113" t="e">
        <f>TEXT(E460,"YYYY")</f>
        <v>#REF!</v>
      </c>
      <c r="J461" s="122">
        <v>20</v>
      </c>
      <c r="K461" s="122" t="s">
        <v>30</v>
      </c>
      <c r="L461" s="232" t="s">
        <v>81</v>
      </c>
      <c r="M461" s="77" t="s">
        <v>407</v>
      </c>
      <c r="N461" s="399">
        <v>0</v>
      </c>
      <c r="O461" s="130">
        <v>3</v>
      </c>
      <c r="P461" s="122"/>
      <c r="Q461" s="122"/>
      <c r="R461" s="122" t="s">
        <v>84</v>
      </c>
      <c r="S461" s="122" t="s">
        <v>97</v>
      </c>
      <c r="T461" s="113" t="s">
        <v>114</v>
      </c>
      <c r="U461" s="102" t="s">
        <v>99</v>
      </c>
      <c r="V461" s="102" t="s">
        <v>992</v>
      </c>
      <c r="W461" s="147">
        <v>65</v>
      </c>
      <c r="X461" s="122"/>
      <c r="Y461" s="126">
        <f t="shared" si="246"/>
        <v>65</v>
      </c>
      <c r="Z461" s="122">
        <v>65</v>
      </c>
      <c r="AA461" s="101">
        <v>0</v>
      </c>
      <c r="AB461" s="131"/>
      <c r="AC461" s="151" t="str">
        <f t="shared" si="239"/>
        <v/>
      </c>
      <c r="AD461" s="120"/>
      <c r="AE461" s="132"/>
      <c r="AF461" s="101">
        <f t="shared" si="242"/>
        <v>0</v>
      </c>
      <c r="AG461" s="101">
        <f t="shared" si="243"/>
        <v>0</v>
      </c>
      <c r="AH461" s="101">
        <f t="shared" si="244"/>
        <v>0</v>
      </c>
      <c r="AI461" s="101">
        <f t="shared" si="233"/>
        <v>0</v>
      </c>
      <c r="AJ461" s="101">
        <f t="shared" si="245"/>
        <v>0</v>
      </c>
      <c r="AK461" s="101">
        <f t="shared" si="238"/>
        <v>0</v>
      </c>
      <c r="AL461" s="102" t="s">
        <v>9</v>
      </c>
      <c r="AM461" s="144"/>
      <c r="AN461" s="101">
        <f t="shared" si="240"/>
        <v>0</v>
      </c>
      <c r="AO461" s="134"/>
      <c r="AP461" s="113"/>
      <c r="AQ461" s="113" t="s">
        <v>754</v>
      </c>
      <c r="AR461" s="113" t="s">
        <v>754</v>
      </c>
      <c r="AS461" s="113" t="s">
        <v>754</v>
      </c>
      <c r="AT461" s="113" t="s">
        <v>754</v>
      </c>
      <c r="AU461" s="113" t="s">
        <v>754</v>
      </c>
      <c r="AV461" s="113" t="s">
        <v>754</v>
      </c>
    </row>
    <row r="462" spans="1:48" ht="12.75" x14ac:dyDescent="0.2">
      <c r="A462" s="102">
        <v>4000584288</v>
      </c>
      <c r="B462" s="158">
        <v>46014</v>
      </c>
      <c r="C462" s="100" t="s">
        <v>79</v>
      </c>
      <c r="D462" s="552">
        <v>46154</v>
      </c>
      <c r="E462" s="552" t="e">
        <f>IF(OR(#REF!="",J462=""),"",#REF!+7*J462)</f>
        <v>#REF!</v>
      </c>
      <c r="F462" s="149" t="e">
        <f t="shared" ca="1" si="237"/>
        <v>#REF!</v>
      </c>
      <c r="G462" s="120" t="s">
        <v>94</v>
      </c>
      <c r="H462" s="113" t="e">
        <f t="shared" si="241"/>
        <v>#REF!</v>
      </c>
      <c r="I462" s="113" t="e">
        <f>TEXT(E462,"YYYY")</f>
        <v>#REF!</v>
      </c>
      <c r="J462" s="122">
        <v>20</v>
      </c>
      <c r="K462" s="122" t="s">
        <v>30</v>
      </c>
      <c r="L462" s="232" t="s">
        <v>142</v>
      </c>
      <c r="M462" s="23" t="s">
        <v>407</v>
      </c>
      <c r="N462" s="400">
        <v>0</v>
      </c>
      <c r="O462" s="130">
        <v>3</v>
      </c>
      <c r="P462" s="122"/>
      <c r="Q462" s="122"/>
      <c r="R462" s="122" t="s">
        <v>84</v>
      </c>
      <c r="S462" s="122" t="s">
        <v>97</v>
      </c>
      <c r="T462" s="115" t="s">
        <v>114</v>
      </c>
      <c r="U462" s="102" t="s">
        <v>99</v>
      </c>
      <c r="V462" s="160" t="s">
        <v>992</v>
      </c>
      <c r="W462" s="147">
        <v>5</v>
      </c>
      <c r="X462" s="113"/>
      <c r="Y462" s="126">
        <f t="shared" si="246"/>
        <v>5</v>
      </c>
      <c r="Z462" s="122">
        <v>5</v>
      </c>
      <c r="AA462" s="101">
        <v>0</v>
      </c>
      <c r="AB462" s="131"/>
      <c r="AC462" s="151" t="str">
        <f t="shared" si="239"/>
        <v/>
      </c>
      <c r="AD462" s="120"/>
      <c r="AE462" s="132"/>
      <c r="AF462" s="101">
        <f t="shared" si="242"/>
        <v>0</v>
      </c>
      <c r="AG462" s="101">
        <f t="shared" si="243"/>
        <v>0</v>
      </c>
      <c r="AH462" s="101">
        <f t="shared" si="244"/>
        <v>0</v>
      </c>
      <c r="AI462" s="101">
        <f t="shared" si="233"/>
        <v>0</v>
      </c>
      <c r="AJ462" s="101">
        <f t="shared" si="245"/>
        <v>0</v>
      </c>
      <c r="AK462" s="101">
        <f t="shared" si="238"/>
        <v>0</v>
      </c>
      <c r="AL462" s="102" t="s">
        <v>9</v>
      </c>
      <c r="AM462" s="144"/>
      <c r="AN462" s="101">
        <f t="shared" si="240"/>
        <v>0</v>
      </c>
      <c r="AO462" s="134"/>
      <c r="AP462" s="113"/>
      <c r="AQ462" s="113" t="s">
        <v>754</v>
      </c>
      <c r="AR462" s="113" t="s">
        <v>754</v>
      </c>
      <c r="AS462" s="113" t="s">
        <v>754</v>
      </c>
      <c r="AT462" s="113" t="s">
        <v>754</v>
      </c>
      <c r="AU462" s="113" t="s">
        <v>754</v>
      </c>
      <c r="AV462" s="113" t="s">
        <v>754</v>
      </c>
    </row>
    <row r="463" spans="1:48" ht="15" x14ac:dyDescent="0.25">
      <c r="A463" s="102" t="s">
        <v>78</v>
      </c>
      <c r="B463" s="133">
        <v>46000</v>
      </c>
      <c r="C463" s="102"/>
      <c r="D463" s="552">
        <v>46140</v>
      </c>
      <c r="E463" s="552" t="e">
        <f>IF(OR(#REF!="",J463=""),"",#REF!+7*J463)</f>
        <v>#REF!</v>
      </c>
      <c r="F463" s="149" t="e">
        <f t="shared" ca="1" si="237"/>
        <v>#REF!</v>
      </c>
      <c r="G463" s="120" t="s">
        <v>80</v>
      </c>
      <c r="H463" s="113" t="e">
        <f t="shared" si="241"/>
        <v>#REF!</v>
      </c>
      <c r="I463" s="113" t="e">
        <f>TEXT(E462,"YYYY")</f>
        <v>#REF!</v>
      </c>
      <c r="J463" s="122">
        <v>4</v>
      </c>
      <c r="K463" s="122" t="s">
        <v>18</v>
      </c>
      <c r="L463" s="232" t="s">
        <v>81</v>
      </c>
      <c r="M463" s="77" t="s">
        <v>993</v>
      </c>
      <c r="N463" s="399">
        <v>0</v>
      </c>
      <c r="O463" s="130">
        <v>3</v>
      </c>
      <c r="P463" s="122"/>
      <c r="Q463" s="122"/>
      <c r="R463" s="122" t="s">
        <v>84</v>
      </c>
      <c r="S463" s="130" t="s">
        <v>85</v>
      </c>
      <c r="T463" s="159" t="s">
        <v>86</v>
      </c>
      <c r="U463" s="102" t="s">
        <v>87</v>
      </c>
      <c r="V463" s="102" t="s">
        <v>994</v>
      </c>
      <c r="W463" s="147">
        <v>3</v>
      </c>
      <c r="X463" s="113"/>
      <c r="Y463" s="126">
        <f t="shared" si="246"/>
        <v>3</v>
      </c>
      <c r="Z463" s="122">
        <v>3</v>
      </c>
      <c r="AA463" s="101"/>
      <c r="AB463" s="131"/>
      <c r="AC463" s="151" t="str">
        <f t="shared" si="239"/>
        <v/>
      </c>
      <c r="AD463" s="120"/>
      <c r="AE463" s="132"/>
      <c r="AF463" s="101">
        <f t="shared" si="242"/>
        <v>0</v>
      </c>
      <c r="AG463" s="101">
        <f t="shared" si="243"/>
        <v>0</v>
      </c>
      <c r="AH463" s="101">
        <f t="shared" si="244"/>
        <v>0</v>
      </c>
      <c r="AI463" s="101">
        <f t="shared" si="233"/>
        <v>0</v>
      </c>
      <c r="AJ463" s="101">
        <f t="shared" si="245"/>
        <v>0</v>
      </c>
      <c r="AK463" s="101">
        <f t="shared" si="238"/>
        <v>0</v>
      </c>
      <c r="AL463" s="102" t="s">
        <v>9</v>
      </c>
      <c r="AM463" s="157" t="s">
        <v>89</v>
      </c>
      <c r="AN463" s="101">
        <f t="shared" si="240"/>
        <v>0</v>
      </c>
      <c r="AO463" s="134"/>
      <c r="AP463" s="113"/>
      <c r="AQ463" s="113" t="s">
        <v>754</v>
      </c>
      <c r="AR463" s="113" t="s">
        <v>754</v>
      </c>
      <c r="AS463" s="113" t="s">
        <v>754</v>
      </c>
      <c r="AT463" s="113" t="s">
        <v>754</v>
      </c>
      <c r="AU463" s="113" t="s">
        <v>754</v>
      </c>
      <c r="AV463" s="113" t="s">
        <v>754</v>
      </c>
    </row>
    <row r="464" spans="1:48" ht="12.75" x14ac:dyDescent="0.2">
      <c r="A464" s="102">
        <v>4000590108</v>
      </c>
      <c r="B464" s="133">
        <v>46021</v>
      </c>
      <c r="C464" s="100" t="s">
        <v>79</v>
      </c>
      <c r="D464" s="552">
        <v>46161</v>
      </c>
      <c r="E464" s="552" t="e">
        <f>IF(OR(#REF!="",J464=""),"",#REF!+7*J464)</f>
        <v>#REF!</v>
      </c>
      <c r="F464" s="149" t="e">
        <f t="shared" ca="1" si="237"/>
        <v>#REF!</v>
      </c>
      <c r="G464" s="120" t="s">
        <v>94</v>
      </c>
      <c r="H464" s="113" t="e">
        <f t="shared" si="241"/>
        <v>#REF!</v>
      </c>
      <c r="I464" s="113" t="e">
        <f>TEXT(E464,"YYYY")</f>
        <v>#REF!</v>
      </c>
      <c r="J464" s="122">
        <v>20</v>
      </c>
      <c r="K464" s="122" t="s">
        <v>30</v>
      </c>
      <c r="L464" s="232" t="s">
        <v>142</v>
      </c>
      <c r="M464" s="13" t="s">
        <v>407</v>
      </c>
      <c r="N464" s="400">
        <v>0</v>
      </c>
      <c r="O464" s="130">
        <v>3</v>
      </c>
      <c r="P464" s="122"/>
      <c r="Q464" s="122"/>
      <c r="R464" s="122" t="s">
        <v>84</v>
      </c>
      <c r="S464" s="122" t="s">
        <v>97</v>
      </c>
      <c r="T464" s="113" t="s">
        <v>114</v>
      </c>
      <c r="U464" s="102" t="s">
        <v>99</v>
      </c>
      <c r="V464" s="160" t="s">
        <v>992</v>
      </c>
      <c r="W464" s="147">
        <v>3</v>
      </c>
      <c r="X464" s="113"/>
      <c r="Y464" s="126">
        <f t="shared" si="246"/>
        <v>3</v>
      </c>
      <c r="Z464" s="122">
        <v>3</v>
      </c>
      <c r="AA464" s="101">
        <v>0</v>
      </c>
      <c r="AB464" s="131"/>
      <c r="AC464" s="151" t="str">
        <f t="shared" si="239"/>
        <v/>
      </c>
      <c r="AD464" s="120"/>
      <c r="AE464" s="132"/>
      <c r="AF464" s="101">
        <f t="shared" si="242"/>
        <v>0</v>
      </c>
      <c r="AG464" s="101">
        <f t="shared" si="243"/>
        <v>0</v>
      </c>
      <c r="AH464" s="101">
        <f t="shared" si="244"/>
        <v>0</v>
      </c>
      <c r="AI464" s="101">
        <f t="shared" si="233"/>
        <v>0</v>
      </c>
      <c r="AJ464" s="101">
        <f t="shared" si="245"/>
        <v>0</v>
      </c>
      <c r="AK464" s="101">
        <f t="shared" si="238"/>
        <v>0</v>
      </c>
      <c r="AL464" s="102" t="s">
        <v>9</v>
      </c>
      <c r="AM464" s="144"/>
      <c r="AN464" s="101">
        <f t="shared" si="240"/>
        <v>0</v>
      </c>
      <c r="AO464" s="134"/>
      <c r="AP464" s="113"/>
      <c r="AQ464" s="113" t="s">
        <v>754</v>
      </c>
      <c r="AR464" s="113" t="s">
        <v>754</v>
      </c>
      <c r="AS464" s="113" t="s">
        <v>754</v>
      </c>
      <c r="AT464" s="113" t="s">
        <v>754</v>
      </c>
      <c r="AU464" s="113" t="s">
        <v>754</v>
      </c>
      <c r="AV464" s="113" t="s">
        <v>754</v>
      </c>
    </row>
    <row r="465" spans="1:48" ht="12.75" x14ac:dyDescent="0.2">
      <c r="A465" s="102">
        <v>4000590108</v>
      </c>
      <c r="B465" s="133">
        <v>46021</v>
      </c>
      <c r="C465" s="100" t="s">
        <v>79</v>
      </c>
      <c r="D465" s="552">
        <v>46161</v>
      </c>
      <c r="E465" s="552" t="e">
        <f>IF(OR(#REF!="",J465=""),"",#REF!+7*J465)</f>
        <v>#REF!</v>
      </c>
      <c r="F465" s="149" t="e">
        <f t="shared" ca="1" si="237"/>
        <v>#REF!</v>
      </c>
      <c r="G465" s="120" t="s">
        <v>94</v>
      </c>
      <c r="H465" s="113" t="e">
        <f t="shared" si="241"/>
        <v>#REF!</v>
      </c>
      <c r="I465" s="113" t="e">
        <f>TEXT(E465,"YYYY")</f>
        <v>#REF!</v>
      </c>
      <c r="J465" s="122">
        <v>20</v>
      </c>
      <c r="K465" s="122" t="s">
        <v>30</v>
      </c>
      <c r="L465" s="232" t="s">
        <v>142</v>
      </c>
      <c r="M465" s="13" t="s">
        <v>407</v>
      </c>
      <c r="N465" s="399">
        <v>0</v>
      </c>
      <c r="O465" s="130">
        <v>3</v>
      </c>
      <c r="P465" s="122"/>
      <c r="Q465" s="122"/>
      <c r="R465" s="122" t="s">
        <v>84</v>
      </c>
      <c r="S465" s="122" t="s">
        <v>97</v>
      </c>
      <c r="T465" s="113" t="s">
        <v>114</v>
      </c>
      <c r="U465" s="102" t="s">
        <v>99</v>
      </c>
      <c r="V465" s="160" t="s">
        <v>990</v>
      </c>
      <c r="W465" s="147">
        <v>3</v>
      </c>
      <c r="X465" s="113"/>
      <c r="Y465" s="126">
        <f t="shared" si="246"/>
        <v>3</v>
      </c>
      <c r="Z465" s="122">
        <v>3</v>
      </c>
      <c r="AA465" s="101">
        <v>0</v>
      </c>
      <c r="AB465" s="131"/>
      <c r="AC465" s="151" t="str">
        <f t="shared" si="239"/>
        <v/>
      </c>
      <c r="AD465" s="120"/>
      <c r="AE465" s="132"/>
      <c r="AF465" s="101">
        <f t="shared" si="242"/>
        <v>0</v>
      </c>
      <c r="AG465" s="101">
        <f t="shared" si="243"/>
        <v>0</v>
      </c>
      <c r="AH465" s="101">
        <f t="shared" si="244"/>
        <v>0</v>
      </c>
      <c r="AI465" s="101">
        <f t="shared" si="233"/>
        <v>0</v>
      </c>
      <c r="AJ465" s="101">
        <f t="shared" si="245"/>
        <v>0</v>
      </c>
      <c r="AK465" s="101">
        <f t="shared" si="238"/>
        <v>0</v>
      </c>
      <c r="AL465" s="102" t="s">
        <v>9</v>
      </c>
      <c r="AM465" s="144"/>
      <c r="AN465" s="101">
        <f t="shared" si="240"/>
        <v>0</v>
      </c>
      <c r="AO465" s="134"/>
      <c r="AP465" s="113"/>
      <c r="AQ465" s="113" t="s">
        <v>754</v>
      </c>
      <c r="AR465" s="113" t="s">
        <v>754</v>
      </c>
      <c r="AS465" s="113" t="s">
        <v>754</v>
      </c>
      <c r="AT465" s="113" t="s">
        <v>754</v>
      </c>
      <c r="AU465" s="113" t="s">
        <v>754</v>
      </c>
      <c r="AV465" s="113" t="s">
        <v>754</v>
      </c>
    </row>
    <row r="466" spans="1:48" ht="12.75" x14ac:dyDescent="0.2">
      <c r="A466" s="102">
        <v>4000584286</v>
      </c>
      <c r="B466" s="133">
        <v>46008</v>
      </c>
      <c r="C466" s="100" t="s">
        <v>79</v>
      </c>
      <c r="D466" s="552">
        <v>46148</v>
      </c>
      <c r="E466" s="552" t="e">
        <f>IF(OR(#REF!="",J466=""),"",#REF!+7*J466)</f>
        <v>#REF!</v>
      </c>
      <c r="F466" s="149" t="e">
        <f t="shared" ca="1" si="237"/>
        <v>#REF!</v>
      </c>
      <c r="G466" s="120" t="s">
        <v>94</v>
      </c>
      <c r="H466" s="113" t="e">
        <f t="shared" si="241"/>
        <v>#REF!</v>
      </c>
      <c r="I466" s="113" t="e">
        <f>TEXT(E465,"YYYY")</f>
        <v>#REF!</v>
      </c>
      <c r="J466" s="122">
        <v>20</v>
      </c>
      <c r="K466" s="122" t="s">
        <v>18</v>
      </c>
      <c r="L466" s="232" t="s">
        <v>81</v>
      </c>
      <c r="M466" s="13" t="s">
        <v>407</v>
      </c>
      <c r="N466" s="399">
        <v>0</v>
      </c>
      <c r="O466" s="130">
        <v>3</v>
      </c>
      <c r="P466" s="122"/>
      <c r="Q466" s="122"/>
      <c r="R466" s="122" t="s">
        <v>84</v>
      </c>
      <c r="S466" s="122" t="s">
        <v>97</v>
      </c>
      <c r="T466" s="113" t="s">
        <v>114</v>
      </c>
      <c r="U466" s="102" t="s">
        <v>99</v>
      </c>
      <c r="V466" s="102" t="s">
        <v>991</v>
      </c>
      <c r="W466" s="147">
        <v>65</v>
      </c>
      <c r="X466" s="122"/>
      <c r="Y466" s="126">
        <f t="shared" si="246"/>
        <v>65</v>
      </c>
      <c r="Z466" s="122">
        <v>65</v>
      </c>
      <c r="AA466" s="101">
        <v>0</v>
      </c>
      <c r="AB466" s="131"/>
      <c r="AC466" s="151" t="str">
        <f t="shared" si="239"/>
        <v/>
      </c>
      <c r="AD466" s="120"/>
      <c r="AE466" s="132"/>
      <c r="AF466" s="101">
        <f t="shared" si="242"/>
        <v>0</v>
      </c>
      <c r="AG466" s="101">
        <f t="shared" si="243"/>
        <v>0</v>
      </c>
      <c r="AH466" s="101">
        <f t="shared" si="244"/>
        <v>0</v>
      </c>
      <c r="AI466" s="101">
        <f t="shared" si="233"/>
        <v>0</v>
      </c>
      <c r="AJ466" s="101">
        <f t="shared" si="245"/>
        <v>0</v>
      </c>
      <c r="AK466" s="101">
        <f t="shared" si="238"/>
        <v>0</v>
      </c>
      <c r="AL466" s="102" t="s">
        <v>9</v>
      </c>
      <c r="AM466" s="144"/>
      <c r="AN466" s="101">
        <f t="shared" si="240"/>
        <v>0</v>
      </c>
      <c r="AO466" s="134"/>
      <c r="AP466" s="113"/>
      <c r="AQ466" s="113" t="s">
        <v>754</v>
      </c>
      <c r="AR466" s="113" t="s">
        <v>754</v>
      </c>
      <c r="AS466" s="113" t="s">
        <v>754</v>
      </c>
      <c r="AT466" s="113" t="s">
        <v>754</v>
      </c>
      <c r="AU466" s="113" t="s">
        <v>754</v>
      </c>
      <c r="AV466" s="113" t="s">
        <v>754</v>
      </c>
    </row>
    <row r="467" spans="1:48" ht="12.75" x14ac:dyDescent="0.2">
      <c r="A467" s="102">
        <v>4000584288</v>
      </c>
      <c r="B467" s="158">
        <v>46014</v>
      </c>
      <c r="C467" s="100" t="s">
        <v>79</v>
      </c>
      <c r="D467" s="552">
        <v>46154</v>
      </c>
      <c r="E467" s="552" t="e">
        <f>IF(OR(#REF!="",J467=""),"",#REF!+7*J467)</f>
        <v>#REF!</v>
      </c>
      <c r="F467" s="149" t="e">
        <f t="shared" ca="1" si="237"/>
        <v>#REF!</v>
      </c>
      <c r="G467" s="120" t="s">
        <v>94</v>
      </c>
      <c r="H467" s="113" t="e">
        <f t="shared" si="241"/>
        <v>#REF!</v>
      </c>
      <c r="I467" s="113" t="e">
        <f t="shared" ref="I467:I499" si="247">TEXT(E467,"YYYY")</f>
        <v>#REF!</v>
      </c>
      <c r="J467" s="122">
        <v>20</v>
      </c>
      <c r="K467" s="122" t="s">
        <v>30</v>
      </c>
      <c r="L467" s="232" t="s">
        <v>142</v>
      </c>
      <c r="M467" s="23" t="s">
        <v>407</v>
      </c>
      <c r="N467" s="400">
        <v>0</v>
      </c>
      <c r="O467" s="130">
        <v>3</v>
      </c>
      <c r="P467" s="122"/>
      <c r="Q467" s="122"/>
      <c r="R467" s="122" t="s">
        <v>84</v>
      </c>
      <c r="S467" s="122" t="s">
        <v>97</v>
      </c>
      <c r="T467" s="115" t="s">
        <v>114</v>
      </c>
      <c r="U467" s="102" t="s">
        <v>99</v>
      </c>
      <c r="V467" s="160" t="s">
        <v>990</v>
      </c>
      <c r="W467" s="147">
        <v>5</v>
      </c>
      <c r="X467" s="113"/>
      <c r="Y467" s="126">
        <f t="shared" si="246"/>
        <v>5</v>
      </c>
      <c r="Z467" s="122">
        <v>5</v>
      </c>
      <c r="AA467" s="101">
        <v>0</v>
      </c>
      <c r="AB467" s="131"/>
      <c r="AC467" s="151" t="str">
        <f t="shared" si="239"/>
        <v/>
      </c>
      <c r="AD467" s="120"/>
      <c r="AE467" s="132"/>
      <c r="AF467" s="101">
        <f t="shared" si="242"/>
        <v>0</v>
      </c>
      <c r="AG467" s="101">
        <f t="shared" si="243"/>
        <v>0</v>
      </c>
      <c r="AH467" s="101">
        <f t="shared" si="244"/>
        <v>0</v>
      </c>
      <c r="AI467" s="101">
        <f t="shared" si="233"/>
        <v>0</v>
      </c>
      <c r="AJ467" s="101">
        <f t="shared" si="245"/>
        <v>0</v>
      </c>
      <c r="AK467" s="101">
        <f t="shared" si="238"/>
        <v>0</v>
      </c>
      <c r="AL467" s="102" t="s">
        <v>9</v>
      </c>
      <c r="AM467" s="144"/>
      <c r="AN467" s="101">
        <f t="shared" si="240"/>
        <v>0</v>
      </c>
      <c r="AO467" s="134"/>
      <c r="AP467" s="113"/>
      <c r="AQ467" s="113" t="s">
        <v>754</v>
      </c>
      <c r="AR467" s="113" t="s">
        <v>754</v>
      </c>
      <c r="AS467" s="113" t="s">
        <v>754</v>
      </c>
      <c r="AT467" s="113" t="s">
        <v>754</v>
      </c>
      <c r="AU467" s="113" t="s">
        <v>754</v>
      </c>
      <c r="AV467" s="113" t="s">
        <v>754</v>
      </c>
    </row>
    <row r="468" spans="1:48" ht="15" x14ac:dyDescent="0.25">
      <c r="A468" s="102">
        <v>4000590108</v>
      </c>
      <c r="B468" s="133">
        <v>46021</v>
      </c>
      <c r="C468" s="100" t="s">
        <v>79</v>
      </c>
      <c r="D468" s="552">
        <v>46161</v>
      </c>
      <c r="E468" s="552" t="e">
        <f>IF(OR(#REF!="",J468=""),"",#REF!+7*J468)</f>
        <v>#REF!</v>
      </c>
      <c r="F468" s="149" t="e">
        <f t="shared" ca="1" si="237"/>
        <v>#REF!</v>
      </c>
      <c r="G468" s="120" t="s">
        <v>94</v>
      </c>
      <c r="H468" s="113" t="e">
        <f t="shared" ref="H468:H500" si="248">TEXT(E468,"MMM-YY")</f>
        <v>#REF!</v>
      </c>
      <c r="I468" s="113" t="e">
        <f t="shared" si="247"/>
        <v>#REF!</v>
      </c>
      <c r="J468" s="122">
        <v>20</v>
      </c>
      <c r="K468" s="122" t="s">
        <v>28</v>
      </c>
      <c r="L468" s="232" t="s">
        <v>142</v>
      </c>
      <c r="M468" s="77" t="s">
        <v>407</v>
      </c>
      <c r="N468" s="400">
        <v>0</v>
      </c>
      <c r="O468" s="130">
        <v>3</v>
      </c>
      <c r="P468" s="122"/>
      <c r="Q468" s="122"/>
      <c r="R468" s="122" t="s">
        <v>84</v>
      </c>
      <c r="S468" s="122" t="s">
        <v>97</v>
      </c>
      <c r="T468" s="113" t="s">
        <v>114</v>
      </c>
      <c r="U468" s="102" t="s">
        <v>99</v>
      </c>
      <c r="V468" s="160" t="s">
        <v>989</v>
      </c>
      <c r="W468" s="147">
        <v>3</v>
      </c>
      <c r="X468" s="113"/>
      <c r="Y468" s="126">
        <f t="shared" si="246"/>
        <v>3</v>
      </c>
      <c r="Z468" s="122">
        <v>3</v>
      </c>
      <c r="AA468" s="101">
        <v>0</v>
      </c>
      <c r="AB468" s="131"/>
      <c r="AC468" s="151" t="str">
        <f t="shared" si="239"/>
        <v/>
      </c>
      <c r="AD468" s="120"/>
      <c r="AE468" s="132"/>
      <c r="AF468" s="101">
        <f t="shared" si="242"/>
        <v>0</v>
      </c>
      <c r="AG468" s="101">
        <f t="shared" si="243"/>
        <v>0</v>
      </c>
      <c r="AH468" s="101">
        <f t="shared" si="244"/>
        <v>0</v>
      </c>
      <c r="AI468" s="101">
        <f t="shared" si="233"/>
        <v>0</v>
      </c>
      <c r="AJ468" s="101">
        <f t="shared" si="245"/>
        <v>0</v>
      </c>
      <c r="AK468" s="101">
        <f t="shared" si="238"/>
        <v>0</v>
      </c>
      <c r="AL468" s="102" t="s">
        <v>9</v>
      </c>
      <c r="AM468" s="144"/>
      <c r="AN468" s="101">
        <f t="shared" si="240"/>
        <v>0</v>
      </c>
      <c r="AO468" s="134"/>
      <c r="AP468" s="113"/>
      <c r="AQ468" s="113" t="s">
        <v>754</v>
      </c>
      <c r="AR468" s="113" t="s">
        <v>754</v>
      </c>
      <c r="AS468" s="113" t="s">
        <v>754</v>
      </c>
      <c r="AT468" s="113" t="s">
        <v>754</v>
      </c>
      <c r="AU468" s="113" t="s">
        <v>754</v>
      </c>
      <c r="AV468" s="113" t="s">
        <v>754</v>
      </c>
    </row>
    <row r="469" spans="1:48" ht="12.75" x14ac:dyDescent="0.2">
      <c r="A469" s="102">
        <v>4000584288</v>
      </c>
      <c r="B469" s="158">
        <v>46014</v>
      </c>
      <c r="C469" s="100" t="s">
        <v>79</v>
      </c>
      <c r="D469" s="552">
        <v>46154</v>
      </c>
      <c r="E469" s="552" t="e">
        <f>IF(OR(#REF!="",J469=""),"",#REF!+7*J469)</f>
        <v>#REF!</v>
      </c>
      <c r="F469" s="149" t="e">
        <f t="shared" ca="1" si="237"/>
        <v>#REF!</v>
      </c>
      <c r="G469" s="120" t="s">
        <v>94</v>
      </c>
      <c r="H469" s="113" t="e">
        <f t="shared" si="248"/>
        <v>#REF!</v>
      </c>
      <c r="I469" s="113" t="e">
        <f t="shared" si="247"/>
        <v>#REF!</v>
      </c>
      <c r="J469" s="122">
        <v>20</v>
      </c>
      <c r="K469" s="122" t="s">
        <v>28</v>
      </c>
      <c r="L469" s="232" t="s">
        <v>142</v>
      </c>
      <c r="M469" s="13" t="s">
        <v>407</v>
      </c>
      <c r="N469" s="399">
        <v>0</v>
      </c>
      <c r="O469" s="130">
        <v>3</v>
      </c>
      <c r="P469" s="122"/>
      <c r="Q469" s="122"/>
      <c r="R469" s="122" t="s">
        <v>84</v>
      </c>
      <c r="S469" s="122" t="s">
        <v>97</v>
      </c>
      <c r="T469" s="115" t="s">
        <v>114</v>
      </c>
      <c r="U469" s="102" t="s">
        <v>99</v>
      </c>
      <c r="V469" s="160" t="s">
        <v>989</v>
      </c>
      <c r="W469" s="147">
        <v>5</v>
      </c>
      <c r="X469" s="113"/>
      <c r="Y469" s="126">
        <f t="shared" si="246"/>
        <v>5</v>
      </c>
      <c r="Z469" s="122">
        <v>5</v>
      </c>
      <c r="AA469" s="101">
        <v>0</v>
      </c>
      <c r="AB469" s="131"/>
      <c r="AC469" s="151" t="str">
        <f t="shared" si="239"/>
        <v/>
      </c>
      <c r="AD469" s="120"/>
      <c r="AE469" s="132"/>
      <c r="AF469" s="101">
        <f t="shared" si="242"/>
        <v>0</v>
      </c>
      <c r="AG469" s="101">
        <f t="shared" si="243"/>
        <v>0</v>
      </c>
      <c r="AH469" s="101">
        <f t="shared" si="244"/>
        <v>0</v>
      </c>
      <c r="AI469" s="101">
        <f t="shared" si="233"/>
        <v>0</v>
      </c>
      <c r="AJ469" s="101">
        <f t="shared" si="245"/>
        <v>0</v>
      </c>
      <c r="AK469" s="101">
        <f t="shared" si="238"/>
        <v>0</v>
      </c>
      <c r="AL469" s="102" t="s">
        <v>9</v>
      </c>
      <c r="AM469" s="144"/>
      <c r="AN469" s="101">
        <f t="shared" si="240"/>
        <v>0</v>
      </c>
      <c r="AO469" s="134"/>
      <c r="AP469" s="113"/>
      <c r="AQ469" s="113" t="s">
        <v>754</v>
      </c>
      <c r="AR469" s="113" t="s">
        <v>754</v>
      </c>
      <c r="AS469" s="113" t="s">
        <v>754</v>
      </c>
      <c r="AT469" s="113" t="s">
        <v>754</v>
      </c>
      <c r="AU469" s="113" t="s">
        <v>754</v>
      </c>
      <c r="AV469" s="113" t="s">
        <v>754</v>
      </c>
    </row>
    <row r="470" spans="1:48" ht="15" x14ac:dyDescent="0.25">
      <c r="A470" s="102">
        <v>4000590108</v>
      </c>
      <c r="B470" s="133">
        <v>46021</v>
      </c>
      <c r="C470" s="100" t="s">
        <v>79</v>
      </c>
      <c r="D470" s="552">
        <v>46161</v>
      </c>
      <c r="E470" s="552" t="e">
        <f>IF(OR(#REF!="",J470=""),"",#REF!+7*J470)</f>
        <v>#REF!</v>
      </c>
      <c r="F470" s="149" t="e">
        <f t="shared" ca="1" si="237"/>
        <v>#REF!</v>
      </c>
      <c r="G470" s="120" t="s">
        <v>94</v>
      </c>
      <c r="H470" s="113" t="e">
        <f t="shared" si="248"/>
        <v>#REF!</v>
      </c>
      <c r="I470" s="113" t="e">
        <f t="shared" si="247"/>
        <v>#REF!</v>
      </c>
      <c r="J470" s="122">
        <v>20</v>
      </c>
      <c r="K470" s="122" t="s">
        <v>28</v>
      </c>
      <c r="L470" s="232" t="s">
        <v>142</v>
      </c>
      <c r="M470" s="77" t="s">
        <v>407</v>
      </c>
      <c r="N470" s="399">
        <v>0</v>
      </c>
      <c r="O470" s="130">
        <v>3</v>
      </c>
      <c r="P470" s="122"/>
      <c r="Q470" s="122"/>
      <c r="R470" s="122" t="s">
        <v>84</v>
      </c>
      <c r="S470" s="122" t="s">
        <v>97</v>
      </c>
      <c r="T470" s="113" t="s">
        <v>114</v>
      </c>
      <c r="U470" s="102" t="s">
        <v>99</v>
      </c>
      <c r="V470" s="160" t="s">
        <v>991</v>
      </c>
      <c r="W470" s="147">
        <v>3</v>
      </c>
      <c r="X470" s="113"/>
      <c r="Y470" s="126">
        <f t="shared" si="246"/>
        <v>3</v>
      </c>
      <c r="Z470" s="122">
        <v>3</v>
      </c>
      <c r="AA470" s="101">
        <v>0</v>
      </c>
      <c r="AB470" s="131"/>
      <c r="AC470" s="151" t="str">
        <f t="shared" si="239"/>
        <v/>
      </c>
      <c r="AD470" s="120"/>
      <c r="AE470" s="132"/>
      <c r="AF470" s="101">
        <f t="shared" si="242"/>
        <v>0</v>
      </c>
      <c r="AG470" s="101">
        <f t="shared" si="243"/>
        <v>0</v>
      </c>
      <c r="AH470" s="101">
        <f t="shared" si="244"/>
        <v>0</v>
      </c>
      <c r="AI470" s="101">
        <f t="shared" ref="AI470:AI533" si="249">Z470*AA470</f>
        <v>0</v>
      </c>
      <c r="AJ470" s="101">
        <f t="shared" si="245"/>
        <v>0</v>
      </c>
      <c r="AK470" s="101">
        <f t="shared" si="238"/>
        <v>0</v>
      </c>
      <c r="AL470" s="102" t="s">
        <v>9</v>
      </c>
      <c r="AM470" s="144"/>
      <c r="AN470" s="101">
        <f t="shared" si="240"/>
        <v>0</v>
      </c>
      <c r="AO470" s="134"/>
      <c r="AP470" s="113"/>
      <c r="AQ470" s="113" t="s">
        <v>754</v>
      </c>
      <c r="AR470" s="113" t="s">
        <v>754</v>
      </c>
      <c r="AS470" s="113" t="s">
        <v>754</v>
      </c>
      <c r="AT470" s="113" t="s">
        <v>754</v>
      </c>
      <c r="AU470" s="113" t="s">
        <v>754</v>
      </c>
      <c r="AV470" s="113" t="s">
        <v>754</v>
      </c>
    </row>
    <row r="471" spans="1:48" ht="12.75" x14ac:dyDescent="0.2">
      <c r="A471" s="102" t="s">
        <v>304</v>
      </c>
      <c r="B471" s="133">
        <v>46029</v>
      </c>
      <c r="C471" s="102" t="s">
        <v>305</v>
      </c>
      <c r="D471" s="552">
        <v>46064</v>
      </c>
      <c r="E471" s="552" t="e">
        <f>IF(OR(#REF!="",J471=""),"",#REF!+7*J471)</f>
        <v>#REF!</v>
      </c>
      <c r="F471" s="149" t="e">
        <f t="shared" ca="1" si="237"/>
        <v>#REF!</v>
      </c>
      <c r="G471" s="120" t="s">
        <v>80</v>
      </c>
      <c r="H471" s="113" t="e">
        <f t="shared" si="248"/>
        <v>#REF!</v>
      </c>
      <c r="I471" s="113" t="e">
        <f t="shared" si="247"/>
        <v>#REF!</v>
      </c>
      <c r="J471" s="122">
        <v>5</v>
      </c>
      <c r="K471" s="122" t="s">
        <v>27</v>
      </c>
      <c r="L471" s="232" t="s">
        <v>81</v>
      </c>
      <c r="M471" s="13" t="s">
        <v>714</v>
      </c>
      <c r="N471" s="399">
        <v>0</v>
      </c>
      <c r="O471" s="130">
        <v>3</v>
      </c>
      <c r="P471" s="122"/>
      <c r="Q471" s="122"/>
      <c r="R471" s="122" t="s">
        <v>307</v>
      </c>
      <c r="S471" s="122" t="s">
        <v>308</v>
      </c>
      <c r="T471" s="115" t="s">
        <v>309</v>
      </c>
      <c r="U471" s="102" t="s">
        <v>87</v>
      </c>
      <c r="V471" s="102" t="s">
        <v>995</v>
      </c>
      <c r="W471" s="147">
        <v>4</v>
      </c>
      <c r="X471" s="113"/>
      <c r="Y471" s="126">
        <f t="shared" si="246"/>
        <v>4</v>
      </c>
      <c r="Z471" s="122">
        <v>4</v>
      </c>
      <c r="AA471" s="185"/>
      <c r="AB471" s="131">
        <v>815.5</v>
      </c>
      <c r="AC471" s="151" t="str">
        <f t="shared" si="239"/>
        <v/>
      </c>
      <c r="AD471" s="120"/>
      <c r="AE471" s="132"/>
      <c r="AF471" s="101">
        <f t="shared" si="242"/>
        <v>0</v>
      </c>
      <c r="AG471" s="101">
        <f t="shared" si="243"/>
        <v>0</v>
      </c>
      <c r="AH471" s="101">
        <f t="shared" si="244"/>
        <v>0</v>
      </c>
      <c r="AI471" s="101">
        <f t="shared" si="249"/>
        <v>0</v>
      </c>
      <c r="AJ471" s="185">
        <f t="shared" si="245"/>
        <v>280532</v>
      </c>
      <c r="AK471" s="185">
        <f t="shared" si="238"/>
        <v>280532</v>
      </c>
      <c r="AL471" s="174" t="s">
        <v>1</v>
      </c>
      <c r="AM471" s="276" t="s">
        <v>635</v>
      </c>
      <c r="AN471" s="185">
        <f t="shared" si="240"/>
        <v>280532</v>
      </c>
      <c r="AO471" s="134" t="s">
        <v>103</v>
      </c>
      <c r="AP471" s="113" t="s">
        <v>104</v>
      </c>
      <c r="AQ471" s="113" t="s">
        <v>754</v>
      </c>
      <c r="AR471" s="113" t="s">
        <v>754</v>
      </c>
      <c r="AS471" s="113" t="s">
        <v>754</v>
      </c>
      <c r="AT471" s="113" t="s">
        <v>754</v>
      </c>
      <c r="AU471" s="113" t="s">
        <v>754</v>
      </c>
      <c r="AV471" s="113" t="s">
        <v>754</v>
      </c>
    </row>
    <row r="472" spans="1:48" ht="15" x14ac:dyDescent="0.25">
      <c r="A472" s="102">
        <v>4300035888</v>
      </c>
      <c r="B472" s="133">
        <v>46027</v>
      </c>
      <c r="C472" s="100" t="s">
        <v>79</v>
      </c>
      <c r="D472" s="552">
        <v>46062</v>
      </c>
      <c r="E472" s="552" t="e">
        <f>IF(OR(#REF!="",J472=""),"",#REF!+7*J472)</f>
        <v>#REF!</v>
      </c>
      <c r="F472" s="149" t="str">
        <f t="shared" ca="1" si="237"/>
        <v>DELIVERED</v>
      </c>
      <c r="G472" s="120" t="s">
        <v>94</v>
      </c>
      <c r="H472" s="113" t="e">
        <f t="shared" si="248"/>
        <v>#REF!</v>
      </c>
      <c r="I472" s="113" t="e">
        <f t="shared" si="247"/>
        <v>#REF!</v>
      </c>
      <c r="J472" s="122">
        <v>5</v>
      </c>
      <c r="K472" s="122" t="s">
        <v>21</v>
      </c>
      <c r="L472" s="232" t="s">
        <v>81</v>
      </c>
      <c r="M472" s="13" t="s">
        <v>996</v>
      </c>
      <c r="N472" s="399">
        <v>0</v>
      </c>
      <c r="O472" s="130">
        <v>3</v>
      </c>
      <c r="P472" s="122" t="s">
        <v>243</v>
      </c>
      <c r="Q472" s="122">
        <v>25100693</v>
      </c>
      <c r="R472" s="122" t="s">
        <v>84</v>
      </c>
      <c r="S472" s="122" t="s">
        <v>97</v>
      </c>
      <c r="T472" s="113" t="s">
        <v>335</v>
      </c>
      <c r="U472" s="102" t="s">
        <v>99</v>
      </c>
      <c r="V472" s="160" t="s">
        <v>997</v>
      </c>
      <c r="W472" s="147">
        <v>3</v>
      </c>
      <c r="X472" s="122">
        <v>3</v>
      </c>
      <c r="Y472" s="126">
        <f t="shared" si="246"/>
        <v>0</v>
      </c>
      <c r="Z472" s="122">
        <v>0</v>
      </c>
      <c r="AA472" s="101">
        <v>45905</v>
      </c>
      <c r="AB472" s="131"/>
      <c r="AC472" s="151" t="str">
        <f t="shared" si="239"/>
        <v>April-26</v>
      </c>
      <c r="AD472" s="119">
        <v>46139</v>
      </c>
      <c r="AE472" s="483" t="s">
        <v>998</v>
      </c>
      <c r="AF472" s="101">
        <f t="shared" si="242"/>
        <v>137715</v>
      </c>
      <c r="AG472" s="101">
        <f t="shared" si="243"/>
        <v>0</v>
      </c>
      <c r="AH472" s="101">
        <f t="shared" si="244"/>
        <v>137715</v>
      </c>
      <c r="AI472" s="101">
        <f t="shared" si="249"/>
        <v>0</v>
      </c>
      <c r="AJ472" s="101">
        <f t="shared" si="245"/>
        <v>0</v>
      </c>
      <c r="AK472" s="101">
        <f t="shared" si="238"/>
        <v>0</v>
      </c>
      <c r="AL472" s="102" t="s">
        <v>0</v>
      </c>
      <c r="AM472" s="144" t="s">
        <v>102</v>
      </c>
      <c r="AN472" s="101">
        <f t="shared" si="240"/>
        <v>137715</v>
      </c>
      <c r="AO472" s="134" t="s">
        <v>103</v>
      </c>
      <c r="AP472" s="113"/>
      <c r="AQ472" s="113" t="s">
        <v>754</v>
      </c>
      <c r="AR472" s="113" t="s">
        <v>754</v>
      </c>
      <c r="AS472" s="113" t="s">
        <v>754</v>
      </c>
      <c r="AT472" s="113" t="s">
        <v>754</v>
      </c>
      <c r="AU472" s="113" t="s">
        <v>754</v>
      </c>
      <c r="AV472" s="113" t="s">
        <v>754</v>
      </c>
    </row>
    <row r="473" spans="1:48" ht="12.75" x14ac:dyDescent="0.2">
      <c r="A473" s="102">
        <v>4300035888</v>
      </c>
      <c r="B473" s="133">
        <v>46027</v>
      </c>
      <c r="C473" s="100" t="s">
        <v>79</v>
      </c>
      <c r="D473" s="552">
        <v>46062</v>
      </c>
      <c r="E473" s="552" t="e">
        <f>IF(OR(#REF!="",J473=""),"",#REF!+7*J473)</f>
        <v>#REF!</v>
      </c>
      <c r="F473" s="149" t="e">
        <f t="shared" ca="1" si="237"/>
        <v>#REF!</v>
      </c>
      <c r="G473" s="120" t="s">
        <v>94</v>
      </c>
      <c r="H473" s="113" t="e">
        <f t="shared" si="248"/>
        <v>#REF!</v>
      </c>
      <c r="I473" s="113" t="e">
        <f t="shared" si="247"/>
        <v>#REF!</v>
      </c>
      <c r="J473" s="122">
        <v>5</v>
      </c>
      <c r="K473" s="122" t="s">
        <v>21</v>
      </c>
      <c r="L473" s="232" t="s">
        <v>81</v>
      </c>
      <c r="M473" s="13" t="s">
        <v>996</v>
      </c>
      <c r="N473" s="399">
        <v>0</v>
      </c>
      <c r="O473" s="130">
        <v>3</v>
      </c>
      <c r="P473" s="122"/>
      <c r="Q473" s="122"/>
      <c r="R473" s="122" t="s">
        <v>84</v>
      </c>
      <c r="S473" s="122" t="s">
        <v>97</v>
      </c>
      <c r="T473" s="113" t="s">
        <v>335</v>
      </c>
      <c r="U473" s="102" t="s">
        <v>99</v>
      </c>
      <c r="V473" s="160" t="s">
        <v>997</v>
      </c>
      <c r="W473" s="147">
        <v>1</v>
      </c>
      <c r="X473" s="113"/>
      <c r="Y473" s="126">
        <f t="shared" si="246"/>
        <v>1</v>
      </c>
      <c r="Z473" s="122">
        <v>1</v>
      </c>
      <c r="AA473" s="101">
        <v>45905</v>
      </c>
      <c r="AB473" s="131"/>
      <c r="AC473" s="151" t="str">
        <f t="shared" si="239"/>
        <v/>
      </c>
      <c r="AD473" s="120"/>
      <c r="AE473" s="132"/>
      <c r="AF473" s="101">
        <f t="shared" si="242"/>
        <v>0</v>
      </c>
      <c r="AG473" s="101">
        <f t="shared" si="243"/>
        <v>0</v>
      </c>
      <c r="AH473" s="101">
        <f t="shared" si="244"/>
        <v>0</v>
      </c>
      <c r="AI473" s="101">
        <f t="shared" si="249"/>
        <v>45905</v>
      </c>
      <c r="AJ473" s="101">
        <f t="shared" si="245"/>
        <v>0</v>
      </c>
      <c r="AK473" s="101">
        <f t="shared" si="238"/>
        <v>45905</v>
      </c>
      <c r="AL473" s="102" t="s">
        <v>9</v>
      </c>
      <c r="AM473" s="144"/>
      <c r="AN473" s="101">
        <f t="shared" si="240"/>
        <v>45905</v>
      </c>
      <c r="AO473" s="134"/>
      <c r="AP473" s="113"/>
      <c r="AQ473" s="113" t="s">
        <v>754</v>
      </c>
      <c r="AR473" s="113" t="s">
        <v>754</v>
      </c>
      <c r="AS473" s="113" t="s">
        <v>754</v>
      </c>
      <c r="AT473" s="113" t="s">
        <v>754</v>
      </c>
      <c r="AU473" s="113" t="s">
        <v>754</v>
      </c>
      <c r="AV473" s="113" t="s">
        <v>754</v>
      </c>
    </row>
    <row r="474" spans="1:48" ht="12.75" x14ac:dyDescent="0.2">
      <c r="A474" s="102">
        <v>4000587436</v>
      </c>
      <c r="B474" s="133">
        <v>46029</v>
      </c>
      <c r="C474" s="100" t="s">
        <v>79</v>
      </c>
      <c r="D474" s="552">
        <v>46155</v>
      </c>
      <c r="E474" s="552" t="e">
        <f>IF(OR(#REF!="",J474=""),"",#REF!+7*J474)</f>
        <v>#REF!</v>
      </c>
      <c r="F474" s="149" t="e">
        <f t="shared" ca="1" si="237"/>
        <v>#REF!</v>
      </c>
      <c r="G474" s="120" t="s">
        <v>94</v>
      </c>
      <c r="H474" s="113" t="e">
        <f t="shared" si="248"/>
        <v>#REF!</v>
      </c>
      <c r="I474" s="113" t="e">
        <f t="shared" si="247"/>
        <v>#REF!</v>
      </c>
      <c r="J474" s="122">
        <v>18</v>
      </c>
      <c r="K474" s="122" t="s">
        <v>18</v>
      </c>
      <c r="L474" s="232" t="s">
        <v>81</v>
      </c>
      <c r="M474" s="13" t="s">
        <v>999</v>
      </c>
      <c r="N474" s="399">
        <v>0</v>
      </c>
      <c r="O474" s="130">
        <v>3</v>
      </c>
      <c r="P474" s="122"/>
      <c r="Q474" s="122"/>
      <c r="R474" s="122" t="s">
        <v>84</v>
      </c>
      <c r="S474" s="122" t="s">
        <v>97</v>
      </c>
      <c r="T474" s="113" t="s">
        <v>114</v>
      </c>
      <c r="U474" s="102" t="s">
        <v>99</v>
      </c>
      <c r="V474" s="160" t="s">
        <v>1000</v>
      </c>
      <c r="W474" s="147">
        <v>52</v>
      </c>
      <c r="X474" s="113"/>
      <c r="Y474" s="126">
        <f t="shared" si="246"/>
        <v>52</v>
      </c>
      <c r="Z474" s="122">
        <v>52</v>
      </c>
      <c r="AA474" s="101">
        <v>155337</v>
      </c>
      <c r="AB474" s="131"/>
      <c r="AC474" s="151" t="str">
        <f t="shared" si="239"/>
        <v/>
      </c>
      <c r="AD474" s="120"/>
      <c r="AE474" s="132"/>
      <c r="AF474" s="101">
        <f t="shared" si="242"/>
        <v>0</v>
      </c>
      <c r="AG474" s="101">
        <f t="shared" si="243"/>
        <v>0</v>
      </c>
      <c r="AH474" s="101">
        <f t="shared" si="244"/>
        <v>0</v>
      </c>
      <c r="AI474" s="101">
        <f t="shared" si="249"/>
        <v>8077524</v>
      </c>
      <c r="AJ474" s="101">
        <f t="shared" si="245"/>
        <v>0</v>
      </c>
      <c r="AK474" s="101">
        <f t="shared" si="238"/>
        <v>8077524</v>
      </c>
      <c r="AL474" s="102" t="s">
        <v>9</v>
      </c>
      <c r="AM474" s="144"/>
      <c r="AN474" s="101">
        <f t="shared" si="240"/>
        <v>8077524</v>
      </c>
      <c r="AO474" s="134"/>
      <c r="AP474" s="113"/>
      <c r="AQ474" s="113" t="s">
        <v>754</v>
      </c>
      <c r="AR474" s="113" t="s">
        <v>754</v>
      </c>
      <c r="AS474" s="113" t="s">
        <v>754</v>
      </c>
      <c r="AT474" s="113" t="s">
        <v>754</v>
      </c>
      <c r="AU474" s="113" t="s">
        <v>754</v>
      </c>
      <c r="AV474" s="113" t="s">
        <v>754</v>
      </c>
    </row>
    <row r="475" spans="1:48" ht="12.75" x14ac:dyDescent="0.2">
      <c r="A475" s="102">
        <v>4000591748</v>
      </c>
      <c r="B475" s="133">
        <v>46029</v>
      </c>
      <c r="C475" s="102" t="s">
        <v>79</v>
      </c>
      <c r="D475" s="552">
        <v>46169</v>
      </c>
      <c r="E475" s="552" t="e">
        <f>IF(OR(#REF!="",J475=""),"",#REF!+7*J475)</f>
        <v>#REF!</v>
      </c>
      <c r="F475" s="149" t="e">
        <f t="shared" ca="1" si="237"/>
        <v>#REF!</v>
      </c>
      <c r="G475" s="120" t="s">
        <v>94</v>
      </c>
      <c r="H475" s="113" t="e">
        <f t="shared" si="248"/>
        <v>#REF!</v>
      </c>
      <c r="I475" s="113" t="e">
        <f t="shared" si="247"/>
        <v>#REF!</v>
      </c>
      <c r="J475" s="122">
        <v>20</v>
      </c>
      <c r="K475" s="122" t="s">
        <v>18</v>
      </c>
      <c r="L475" s="232" t="s">
        <v>142</v>
      </c>
      <c r="M475" s="13" t="s">
        <v>90</v>
      </c>
      <c r="N475" s="399">
        <v>0</v>
      </c>
      <c r="O475" s="130">
        <v>3</v>
      </c>
      <c r="P475" s="122"/>
      <c r="Q475" s="122"/>
      <c r="R475" s="122" t="s">
        <v>84</v>
      </c>
      <c r="S475" s="130" t="s">
        <v>97</v>
      </c>
      <c r="T475" s="123" t="s">
        <v>640</v>
      </c>
      <c r="U475" s="102" t="s">
        <v>99</v>
      </c>
      <c r="V475" s="102" t="s">
        <v>660</v>
      </c>
      <c r="W475" s="147">
        <v>3</v>
      </c>
      <c r="X475" s="113"/>
      <c r="Y475" s="130">
        <f t="shared" si="246"/>
        <v>3</v>
      </c>
      <c r="Z475" s="122">
        <v>3</v>
      </c>
      <c r="AA475" s="101">
        <v>63370</v>
      </c>
      <c r="AB475" s="131"/>
      <c r="AC475" s="151" t="str">
        <f t="shared" si="239"/>
        <v/>
      </c>
      <c r="AD475" s="120"/>
      <c r="AE475" s="132"/>
      <c r="AF475" s="101">
        <f t="shared" si="242"/>
        <v>0</v>
      </c>
      <c r="AG475" s="101">
        <f t="shared" si="243"/>
        <v>0</v>
      </c>
      <c r="AH475" s="101">
        <f t="shared" si="244"/>
        <v>0</v>
      </c>
      <c r="AI475" s="101">
        <f t="shared" si="249"/>
        <v>190110</v>
      </c>
      <c r="AJ475" s="101">
        <f t="shared" si="245"/>
        <v>0</v>
      </c>
      <c r="AK475" s="101">
        <f t="shared" si="238"/>
        <v>190110</v>
      </c>
      <c r="AL475" s="102" t="s">
        <v>9</v>
      </c>
      <c r="AM475" s="144"/>
      <c r="AN475" s="101">
        <f t="shared" si="240"/>
        <v>190110</v>
      </c>
      <c r="AO475" s="134"/>
      <c r="AP475" s="113"/>
      <c r="AQ475" s="113" t="s">
        <v>754</v>
      </c>
      <c r="AR475" s="113" t="s">
        <v>754</v>
      </c>
      <c r="AS475" s="113" t="s">
        <v>754</v>
      </c>
      <c r="AT475" s="113" t="s">
        <v>754</v>
      </c>
      <c r="AU475" s="113" t="s">
        <v>754</v>
      </c>
      <c r="AV475" s="113" t="s">
        <v>754</v>
      </c>
    </row>
    <row r="476" spans="1:48" ht="12.75" x14ac:dyDescent="0.2">
      <c r="A476" s="102">
        <v>4000591748</v>
      </c>
      <c r="B476" s="133">
        <v>46029</v>
      </c>
      <c r="C476" s="102" t="s">
        <v>79</v>
      </c>
      <c r="D476" s="552">
        <v>46169</v>
      </c>
      <c r="E476" s="552" t="e">
        <f>IF(OR(#REF!="",J476=""),"",#REF!+7*J476)</f>
        <v>#REF!</v>
      </c>
      <c r="F476" s="149" t="e">
        <f t="shared" ca="1" si="237"/>
        <v>#REF!</v>
      </c>
      <c r="G476" s="120" t="s">
        <v>94</v>
      </c>
      <c r="H476" s="113" t="e">
        <f t="shared" si="248"/>
        <v>#REF!</v>
      </c>
      <c r="I476" s="113" t="e">
        <f t="shared" si="247"/>
        <v>#REF!</v>
      </c>
      <c r="J476" s="122">
        <v>20</v>
      </c>
      <c r="K476" s="122" t="s">
        <v>18</v>
      </c>
      <c r="L476" s="232" t="s">
        <v>142</v>
      </c>
      <c r="M476" s="13" t="s">
        <v>90</v>
      </c>
      <c r="N476" s="399">
        <v>0</v>
      </c>
      <c r="O476" s="130">
        <v>3</v>
      </c>
      <c r="P476" s="122"/>
      <c r="Q476" s="122"/>
      <c r="R476" s="122" t="s">
        <v>84</v>
      </c>
      <c r="S476" s="130" t="s">
        <v>97</v>
      </c>
      <c r="T476" s="123" t="s">
        <v>640</v>
      </c>
      <c r="U476" s="102" t="s">
        <v>99</v>
      </c>
      <c r="V476" s="102" t="s">
        <v>641</v>
      </c>
      <c r="W476" s="147">
        <v>3</v>
      </c>
      <c r="X476" s="113"/>
      <c r="Y476" s="130">
        <f t="shared" si="246"/>
        <v>3</v>
      </c>
      <c r="Z476" s="122">
        <v>3</v>
      </c>
      <c r="AA476" s="101">
        <v>67842</v>
      </c>
      <c r="AB476" s="131"/>
      <c r="AC476" s="151" t="str">
        <f t="shared" si="239"/>
        <v/>
      </c>
      <c r="AD476" s="120"/>
      <c r="AE476" s="132"/>
      <c r="AF476" s="101">
        <f t="shared" si="242"/>
        <v>0</v>
      </c>
      <c r="AG476" s="101">
        <f t="shared" si="243"/>
        <v>0</v>
      </c>
      <c r="AH476" s="101">
        <f t="shared" si="244"/>
        <v>0</v>
      </c>
      <c r="AI476" s="101">
        <f t="shared" si="249"/>
        <v>203526</v>
      </c>
      <c r="AJ476" s="101">
        <f t="shared" si="245"/>
        <v>0</v>
      </c>
      <c r="AK476" s="101">
        <f t="shared" si="238"/>
        <v>203526</v>
      </c>
      <c r="AL476" s="102" t="s">
        <v>9</v>
      </c>
      <c r="AM476" s="144"/>
      <c r="AN476" s="101">
        <f t="shared" si="240"/>
        <v>203526</v>
      </c>
      <c r="AO476" s="134"/>
      <c r="AP476" s="113"/>
      <c r="AQ476" s="113" t="s">
        <v>754</v>
      </c>
      <c r="AR476" s="113" t="s">
        <v>754</v>
      </c>
      <c r="AS476" s="113" t="s">
        <v>754</v>
      </c>
      <c r="AT476" s="113" t="s">
        <v>754</v>
      </c>
      <c r="AU476" s="113" t="s">
        <v>754</v>
      </c>
      <c r="AV476" s="113" t="s">
        <v>754</v>
      </c>
    </row>
    <row r="477" spans="1:48" ht="12.75" x14ac:dyDescent="0.2">
      <c r="A477" s="102">
        <v>4000591748</v>
      </c>
      <c r="B477" s="133">
        <v>46029</v>
      </c>
      <c r="C477" s="102" t="s">
        <v>79</v>
      </c>
      <c r="D477" s="552">
        <v>46169</v>
      </c>
      <c r="E477" s="552" t="e">
        <f>IF(OR(#REF!="",J477=""),"",#REF!+7*J477)</f>
        <v>#REF!</v>
      </c>
      <c r="F477" s="149" t="e">
        <f t="shared" ca="1" si="237"/>
        <v>#REF!</v>
      </c>
      <c r="G477" s="120" t="s">
        <v>94</v>
      </c>
      <c r="H477" s="113" t="e">
        <f t="shared" si="248"/>
        <v>#REF!</v>
      </c>
      <c r="I477" s="113" t="e">
        <f t="shared" si="247"/>
        <v>#REF!</v>
      </c>
      <c r="J477" s="122">
        <v>20</v>
      </c>
      <c r="K477" s="122" t="s">
        <v>18</v>
      </c>
      <c r="L477" s="232" t="s">
        <v>142</v>
      </c>
      <c r="M477" s="13" t="s">
        <v>90</v>
      </c>
      <c r="N477" s="399">
        <v>0</v>
      </c>
      <c r="O477" s="130">
        <v>3</v>
      </c>
      <c r="P477" s="122"/>
      <c r="Q477" s="122"/>
      <c r="R477" s="122" t="s">
        <v>84</v>
      </c>
      <c r="S477" s="130" t="s">
        <v>97</v>
      </c>
      <c r="T477" s="123" t="s">
        <v>640</v>
      </c>
      <c r="U477" s="102" t="s">
        <v>99</v>
      </c>
      <c r="V477" s="102" t="s">
        <v>1001</v>
      </c>
      <c r="W477" s="147">
        <v>3</v>
      </c>
      <c r="X477" s="113"/>
      <c r="Y477" s="130">
        <f t="shared" si="246"/>
        <v>3</v>
      </c>
      <c r="Z477" s="122">
        <v>3</v>
      </c>
      <c r="AA477" s="101">
        <v>3620</v>
      </c>
      <c r="AB477" s="131"/>
      <c r="AC477" s="151" t="str">
        <f t="shared" si="239"/>
        <v/>
      </c>
      <c r="AD477" s="120"/>
      <c r="AE477" s="132"/>
      <c r="AF477" s="101">
        <f t="shared" si="242"/>
        <v>0</v>
      </c>
      <c r="AG477" s="101">
        <f t="shared" si="243"/>
        <v>0</v>
      </c>
      <c r="AH477" s="101">
        <f t="shared" si="244"/>
        <v>0</v>
      </c>
      <c r="AI477" s="101">
        <f t="shared" si="249"/>
        <v>10860</v>
      </c>
      <c r="AJ477" s="101">
        <f t="shared" si="245"/>
        <v>0</v>
      </c>
      <c r="AK477" s="101">
        <f t="shared" si="238"/>
        <v>10860</v>
      </c>
      <c r="AL477" s="102" t="s">
        <v>9</v>
      </c>
      <c r="AM477" s="144"/>
      <c r="AN477" s="101">
        <f t="shared" si="240"/>
        <v>10860</v>
      </c>
      <c r="AO477" s="134"/>
      <c r="AP477" s="113"/>
      <c r="AQ477" s="113" t="s">
        <v>754</v>
      </c>
      <c r="AR477" s="113" t="s">
        <v>754</v>
      </c>
      <c r="AS477" s="113" t="s">
        <v>754</v>
      </c>
      <c r="AT477" s="113" t="s">
        <v>754</v>
      </c>
      <c r="AU477" s="113" t="s">
        <v>754</v>
      </c>
      <c r="AV477" s="113" t="s">
        <v>754</v>
      </c>
    </row>
    <row r="478" spans="1:48" ht="12.75" x14ac:dyDescent="0.2">
      <c r="A478" s="102">
        <v>4000586233</v>
      </c>
      <c r="B478" s="133">
        <v>46030</v>
      </c>
      <c r="C478" s="102" t="s">
        <v>79</v>
      </c>
      <c r="D478" s="552">
        <v>46191</v>
      </c>
      <c r="E478" s="552" t="e">
        <f>IF(OR(#REF!="",J478=""),"",#REF!+7*J478)</f>
        <v>#REF!</v>
      </c>
      <c r="F478" s="149" t="e">
        <f t="shared" ca="1" si="237"/>
        <v>#REF!</v>
      </c>
      <c r="G478" s="120" t="s">
        <v>94</v>
      </c>
      <c r="H478" s="113" t="e">
        <f t="shared" si="248"/>
        <v>#REF!</v>
      </c>
      <c r="I478" s="113" t="e">
        <f t="shared" si="247"/>
        <v>#REF!</v>
      </c>
      <c r="J478" s="122">
        <v>23</v>
      </c>
      <c r="K478" s="122" t="s">
        <v>18</v>
      </c>
      <c r="L478" s="232" t="s">
        <v>81</v>
      </c>
      <c r="M478" s="13" t="s">
        <v>1002</v>
      </c>
      <c r="N478" s="399">
        <v>0</v>
      </c>
      <c r="O478" s="130">
        <v>3</v>
      </c>
      <c r="P478" s="122"/>
      <c r="Q478" s="122"/>
      <c r="R478" s="122" t="s">
        <v>84</v>
      </c>
      <c r="S478" s="130" t="s">
        <v>97</v>
      </c>
      <c r="T478" s="123" t="s">
        <v>98</v>
      </c>
      <c r="U478" s="102" t="s">
        <v>99</v>
      </c>
      <c r="V478" s="102" t="s">
        <v>1003</v>
      </c>
      <c r="W478" s="147">
        <v>2</v>
      </c>
      <c r="X478" s="113"/>
      <c r="Y478" s="130">
        <f t="shared" si="246"/>
        <v>2</v>
      </c>
      <c r="Z478" s="122">
        <v>2</v>
      </c>
      <c r="AA478" s="101">
        <v>110461.74</v>
      </c>
      <c r="AB478" s="131"/>
      <c r="AC478" s="151" t="str">
        <f t="shared" si="239"/>
        <v/>
      </c>
      <c r="AD478" s="120"/>
      <c r="AE478" s="132"/>
      <c r="AF478" s="101">
        <f t="shared" si="242"/>
        <v>0</v>
      </c>
      <c r="AG478" s="101">
        <f t="shared" si="243"/>
        <v>0</v>
      </c>
      <c r="AH478" s="101">
        <f t="shared" si="244"/>
        <v>0</v>
      </c>
      <c r="AI478" s="101">
        <f t="shared" si="249"/>
        <v>220923.48</v>
      </c>
      <c r="AJ478" s="101">
        <f t="shared" si="245"/>
        <v>0</v>
      </c>
      <c r="AK478" s="101">
        <f t="shared" si="238"/>
        <v>220923.48</v>
      </c>
      <c r="AL478" s="102" t="s">
        <v>9</v>
      </c>
      <c r="AM478" s="144"/>
      <c r="AN478" s="101">
        <f t="shared" si="240"/>
        <v>220923.48</v>
      </c>
      <c r="AO478" s="134"/>
      <c r="AP478" s="113"/>
      <c r="AQ478" s="113" t="s">
        <v>754</v>
      </c>
      <c r="AR478" s="113" t="s">
        <v>754</v>
      </c>
      <c r="AS478" s="113" t="s">
        <v>754</v>
      </c>
      <c r="AT478" s="113" t="s">
        <v>754</v>
      </c>
      <c r="AU478" s="113" t="s">
        <v>754</v>
      </c>
      <c r="AV478" s="113" t="s">
        <v>754</v>
      </c>
    </row>
    <row r="479" spans="1:48" ht="12.75" x14ac:dyDescent="0.2">
      <c r="A479" s="102">
        <v>4000586233</v>
      </c>
      <c r="B479" s="133">
        <v>46030</v>
      </c>
      <c r="C479" s="102" t="s">
        <v>79</v>
      </c>
      <c r="D479" s="552">
        <v>46199</v>
      </c>
      <c r="E479" s="552" t="e">
        <f>IF(OR(#REF!="",J479=""),"",#REF!+7*J479)</f>
        <v>#REF!</v>
      </c>
      <c r="F479" s="149" t="e">
        <f t="shared" ca="1" si="237"/>
        <v>#REF!</v>
      </c>
      <c r="G479" s="120" t="s">
        <v>94</v>
      </c>
      <c r="H479" s="113" t="e">
        <f t="shared" si="248"/>
        <v>#REF!</v>
      </c>
      <c r="I479" s="113" t="e">
        <f t="shared" si="247"/>
        <v>#REF!</v>
      </c>
      <c r="J479" s="122">
        <v>24</v>
      </c>
      <c r="K479" s="122" t="s">
        <v>18</v>
      </c>
      <c r="L479" s="232" t="s">
        <v>81</v>
      </c>
      <c r="M479" s="13" t="s">
        <v>1002</v>
      </c>
      <c r="N479" s="399">
        <v>0</v>
      </c>
      <c r="O479" s="130">
        <v>3</v>
      </c>
      <c r="P479" s="122"/>
      <c r="Q479" s="122"/>
      <c r="R479" s="122" t="s">
        <v>84</v>
      </c>
      <c r="S479" s="130" t="s">
        <v>97</v>
      </c>
      <c r="T479" s="123" t="s">
        <v>98</v>
      </c>
      <c r="U479" s="102" t="s">
        <v>99</v>
      </c>
      <c r="V479" s="102" t="s">
        <v>1003</v>
      </c>
      <c r="W479" s="147">
        <v>113</v>
      </c>
      <c r="X479" s="113"/>
      <c r="Y479" s="130">
        <f t="shared" ref="Y479:Y511" si="250">W479-X479</f>
        <v>113</v>
      </c>
      <c r="Z479" s="122">
        <v>113</v>
      </c>
      <c r="AA479" s="101">
        <v>110461.74</v>
      </c>
      <c r="AB479" s="131"/>
      <c r="AC479" s="151" t="str">
        <f t="shared" si="239"/>
        <v/>
      </c>
      <c r="AD479" s="120"/>
      <c r="AE479" s="132"/>
      <c r="AF479" s="101">
        <f t="shared" si="242"/>
        <v>0</v>
      </c>
      <c r="AG479" s="101">
        <f t="shared" si="243"/>
        <v>0</v>
      </c>
      <c r="AH479" s="101">
        <f t="shared" si="244"/>
        <v>0</v>
      </c>
      <c r="AI479" s="101">
        <f t="shared" si="249"/>
        <v>12482176.620000001</v>
      </c>
      <c r="AJ479" s="101">
        <f t="shared" si="245"/>
        <v>0</v>
      </c>
      <c r="AK479" s="101">
        <f t="shared" si="238"/>
        <v>12482176.620000001</v>
      </c>
      <c r="AL479" s="102" t="s">
        <v>9</v>
      </c>
      <c r="AM479" s="144"/>
      <c r="AN479" s="101">
        <f t="shared" si="240"/>
        <v>12482176.620000001</v>
      </c>
      <c r="AO479" s="134"/>
      <c r="AP479" s="113"/>
      <c r="AQ479" s="113" t="s">
        <v>754</v>
      </c>
      <c r="AR479" s="113" t="s">
        <v>754</v>
      </c>
      <c r="AS479" s="113" t="s">
        <v>754</v>
      </c>
      <c r="AT479" s="113" t="s">
        <v>754</v>
      </c>
      <c r="AU479" s="113" t="s">
        <v>754</v>
      </c>
      <c r="AV479" s="113" t="s">
        <v>754</v>
      </c>
    </row>
    <row r="480" spans="1:48" ht="12.75" x14ac:dyDescent="0.2">
      <c r="A480" s="102">
        <v>4000586233</v>
      </c>
      <c r="B480" s="133">
        <v>46030</v>
      </c>
      <c r="C480" s="102" t="s">
        <v>79</v>
      </c>
      <c r="D480" s="552">
        <v>46199</v>
      </c>
      <c r="E480" s="552" t="e">
        <f>IF(OR(#REF!="",J480=""),"",#REF!+7*J480)</f>
        <v>#REF!</v>
      </c>
      <c r="F480" s="149" t="e">
        <f t="shared" ca="1" si="237"/>
        <v>#REF!</v>
      </c>
      <c r="G480" s="120" t="s">
        <v>94</v>
      </c>
      <c r="H480" s="113" t="e">
        <f t="shared" si="248"/>
        <v>#REF!</v>
      </c>
      <c r="I480" s="113" t="e">
        <f t="shared" si="247"/>
        <v>#REF!</v>
      </c>
      <c r="J480" s="122">
        <v>24</v>
      </c>
      <c r="K480" s="122" t="s">
        <v>28</v>
      </c>
      <c r="L480" s="232" t="s">
        <v>81</v>
      </c>
      <c r="M480" s="13" t="s">
        <v>1002</v>
      </c>
      <c r="N480" s="399">
        <v>0</v>
      </c>
      <c r="O480" s="130">
        <v>3</v>
      </c>
      <c r="P480" s="122"/>
      <c r="Q480" s="122"/>
      <c r="R480" s="122" t="s">
        <v>84</v>
      </c>
      <c r="S480" s="130" t="s">
        <v>97</v>
      </c>
      <c r="T480" s="123" t="s">
        <v>98</v>
      </c>
      <c r="U480" s="102" t="s">
        <v>99</v>
      </c>
      <c r="V480" s="102" t="s">
        <v>737</v>
      </c>
      <c r="W480" s="147">
        <v>1</v>
      </c>
      <c r="X480" s="113"/>
      <c r="Y480" s="130">
        <f t="shared" si="250"/>
        <v>1</v>
      </c>
      <c r="Z480" s="122">
        <v>1</v>
      </c>
      <c r="AA480" s="101">
        <v>8999.9</v>
      </c>
      <c r="AB480" s="131"/>
      <c r="AC480" s="151" t="str">
        <f t="shared" si="239"/>
        <v/>
      </c>
      <c r="AD480" s="120"/>
      <c r="AE480" s="132"/>
      <c r="AF480" s="101">
        <f t="shared" si="242"/>
        <v>0</v>
      </c>
      <c r="AG480" s="101">
        <f t="shared" si="243"/>
        <v>0</v>
      </c>
      <c r="AH480" s="101">
        <f t="shared" si="244"/>
        <v>0</v>
      </c>
      <c r="AI480" s="101">
        <f t="shared" si="249"/>
        <v>8999.9</v>
      </c>
      <c r="AJ480" s="101">
        <f t="shared" si="245"/>
        <v>0</v>
      </c>
      <c r="AK480" s="101">
        <f t="shared" si="238"/>
        <v>8999.9</v>
      </c>
      <c r="AL480" s="102" t="s">
        <v>9</v>
      </c>
      <c r="AM480" s="144"/>
      <c r="AN480" s="101">
        <f t="shared" si="240"/>
        <v>8999.9</v>
      </c>
      <c r="AO480" s="134"/>
      <c r="AP480" s="113"/>
      <c r="AQ480" s="113" t="s">
        <v>754</v>
      </c>
      <c r="AR480" s="113" t="s">
        <v>754</v>
      </c>
      <c r="AS480" s="113" t="s">
        <v>754</v>
      </c>
      <c r="AT480" s="113" t="s">
        <v>754</v>
      </c>
      <c r="AU480" s="113" t="s">
        <v>754</v>
      </c>
      <c r="AV480" s="113" t="s">
        <v>754</v>
      </c>
    </row>
    <row r="481" spans="1:50" x14ac:dyDescent="0.25">
      <c r="A481" s="102">
        <v>1102500161</v>
      </c>
      <c r="B481" s="133">
        <v>46030</v>
      </c>
      <c r="C481" s="102" t="s">
        <v>79</v>
      </c>
      <c r="D481" s="552">
        <v>46039</v>
      </c>
      <c r="E481" s="552" t="e">
        <f>IF(OR(#REF!="",J481=""),"",#REF!+7*J481)</f>
        <v>#REF!</v>
      </c>
      <c r="F481" s="149" t="str">
        <f t="shared" ca="1" si="237"/>
        <v>DELIVERED</v>
      </c>
      <c r="G481" s="120" t="s">
        <v>80</v>
      </c>
      <c r="H481" s="113" t="e">
        <f t="shared" si="248"/>
        <v>#REF!</v>
      </c>
      <c r="I481" s="113" t="e">
        <f t="shared" si="247"/>
        <v>#REF!</v>
      </c>
      <c r="J481" s="122">
        <v>1.4</v>
      </c>
      <c r="K481" s="122" t="s">
        <v>21</v>
      </c>
      <c r="L481" s="232" t="s">
        <v>81</v>
      </c>
      <c r="M481" s="13" t="s">
        <v>1004</v>
      </c>
      <c r="N481" s="399">
        <v>1</v>
      </c>
      <c r="O481" s="130">
        <v>1</v>
      </c>
      <c r="P481" s="122" t="s">
        <v>243</v>
      </c>
      <c r="Q481" s="122">
        <v>25201132</v>
      </c>
      <c r="R481" s="122" t="s">
        <v>84</v>
      </c>
      <c r="S481" s="130" t="s">
        <v>284</v>
      </c>
      <c r="T481" s="123" t="s">
        <v>285</v>
      </c>
      <c r="U481" s="102" t="s">
        <v>286</v>
      </c>
      <c r="V481" s="102" t="s">
        <v>1005</v>
      </c>
      <c r="W481" s="147">
        <v>3</v>
      </c>
      <c r="X481" s="122">
        <v>3</v>
      </c>
      <c r="Y481" s="130">
        <f t="shared" si="250"/>
        <v>0</v>
      </c>
      <c r="Z481" s="122">
        <v>0</v>
      </c>
      <c r="AA481" s="101">
        <v>1195.6300000000001</v>
      </c>
      <c r="AB481" s="131"/>
      <c r="AC481" s="151" t="str">
        <f t="shared" si="239"/>
        <v>April-26</v>
      </c>
      <c r="AD481" s="120">
        <v>46128</v>
      </c>
      <c r="AE481" s="257" t="s">
        <v>1006</v>
      </c>
      <c r="AF481" s="101">
        <f t="shared" si="242"/>
        <v>3586.8900000000003</v>
      </c>
      <c r="AG481" s="101">
        <f t="shared" si="243"/>
        <v>0</v>
      </c>
      <c r="AH481" s="101">
        <f t="shared" si="244"/>
        <v>3586.8900000000003</v>
      </c>
      <c r="AI481" s="101">
        <f t="shared" si="249"/>
        <v>0</v>
      </c>
      <c r="AJ481" s="101">
        <f t="shared" si="245"/>
        <v>0</v>
      </c>
      <c r="AK481" s="101">
        <f t="shared" si="238"/>
        <v>0</v>
      </c>
      <c r="AL481" s="102" t="s">
        <v>0</v>
      </c>
      <c r="AM481" s="144" t="s">
        <v>102</v>
      </c>
      <c r="AN481" s="101">
        <f t="shared" si="240"/>
        <v>3586.8900000000003</v>
      </c>
      <c r="AO481" s="134" t="s">
        <v>116</v>
      </c>
      <c r="AP481" s="113" t="s">
        <v>104</v>
      </c>
      <c r="AQ481" s="113" t="s">
        <v>104</v>
      </c>
      <c r="AR481" s="113" t="s">
        <v>104</v>
      </c>
      <c r="AS481" s="113" t="s">
        <v>122</v>
      </c>
      <c r="AT481" s="113" t="s">
        <v>122</v>
      </c>
      <c r="AU481" s="113" t="s">
        <v>122</v>
      </c>
      <c r="AV481" s="113" t="s">
        <v>122</v>
      </c>
    </row>
    <row r="482" spans="1:50" ht="12.75" x14ac:dyDescent="0.2">
      <c r="A482" s="102">
        <v>4000589501</v>
      </c>
      <c r="B482" s="133">
        <v>46031</v>
      </c>
      <c r="C482" s="100" t="s">
        <v>79</v>
      </c>
      <c r="D482" s="552">
        <v>46143</v>
      </c>
      <c r="E482" s="552" t="e">
        <f>IF(OR(#REF!="",J482=""),"",#REF!+7*J482)</f>
        <v>#REF!</v>
      </c>
      <c r="F482" s="149" t="e">
        <f t="shared" ca="1" si="237"/>
        <v>#REF!</v>
      </c>
      <c r="G482" s="120" t="s">
        <v>94</v>
      </c>
      <c r="H482" s="113" t="e">
        <f t="shared" si="248"/>
        <v>#REF!</v>
      </c>
      <c r="I482" s="113" t="e">
        <f t="shared" si="247"/>
        <v>#REF!</v>
      </c>
      <c r="J482" s="122">
        <v>16</v>
      </c>
      <c r="K482" s="122" t="s">
        <v>18</v>
      </c>
      <c r="L482" s="232" t="s">
        <v>81</v>
      </c>
      <c r="M482" s="13" t="s">
        <v>1007</v>
      </c>
      <c r="N482" s="399">
        <v>0</v>
      </c>
      <c r="O482" s="130">
        <v>3</v>
      </c>
      <c r="P482" s="122"/>
      <c r="Q482" s="122"/>
      <c r="R482" s="122" t="s">
        <v>84</v>
      </c>
      <c r="S482" s="122" t="s">
        <v>97</v>
      </c>
      <c r="T482" s="123" t="s">
        <v>255</v>
      </c>
      <c r="U482" s="123" t="s">
        <v>99</v>
      </c>
      <c r="V482" s="160" t="s">
        <v>1008</v>
      </c>
      <c r="W482" s="147">
        <v>15</v>
      </c>
      <c r="X482" s="113"/>
      <c r="Y482" s="130">
        <f t="shared" si="250"/>
        <v>15</v>
      </c>
      <c r="Z482" s="122">
        <v>15</v>
      </c>
      <c r="AA482" s="101">
        <v>138210</v>
      </c>
      <c r="AB482" s="131"/>
      <c r="AC482" s="151" t="str">
        <f t="shared" si="239"/>
        <v/>
      </c>
      <c r="AD482" s="120"/>
      <c r="AE482" s="132"/>
      <c r="AF482" s="101">
        <f t="shared" si="242"/>
        <v>0</v>
      </c>
      <c r="AG482" s="101">
        <f t="shared" si="243"/>
        <v>0</v>
      </c>
      <c r="AH482" s="101">
        <f t="shared" si="244"/>
        <v>0</v>
      </c>
      <c r="AI482" s="101">
        <f t="shared" si="249"/>
        <v>2073150</v>
      </c>
      <c r="AJ482" s="101">
        <f t="shared" si="245"/>
        <v>0</v>
      </c>
      <c r="AK482" s="101">
        <f t="shared" si="238"/>
        <v>2073150</v>
      </c>
      <c r="AL482" s="102" t="s">
        <v>9</v>
      </c>
      <c r="AM482" s="144"/>
      <c r="AN482" s="101">
        <f t="shared" si="240"/>
        <v>2073150</v>
      </c>
      <c r="AO482" s="134"/>
      <c r="AP482" s="113"/>
      <c r="AQ482" s="113" t="s">
        <v>754</v>
      </c>
      <c r="AR482" s="113" t="s">
        <v>754</v>
      </c>
      <c r="AS482" s="113" t="s">
        <v>754</v>
      </c>
      <c r="AT482" s="113" t="s">
        <v>754</v>
      </c>
      <c r="AU482" s="113" t="s">
        <v>754</v>
      </c>
      <c r="AV482" s="113" t="s">
        <v>754</v>
      </c>
    </row>
    <row r="483" spans="1:50" ht="12.75" x14ac:dyDescent="0.2">
      <c r="A483" s="102">
        <v>4000589501</v>
      </c>
      <c r="B483" s="133">
        <v>46031</v>
      </c>
      <c r="C483" s="100" t="s">
        <v>79</v>
      </c>
      <c r="D483" s="552">
        <v>46143</v>
      </c>
      <c r="E483" s="552" t="e">
        <f>IF(OR(#REF!="",J483=""),"",#REF!+7*J483)</f>
        <v>#REF!</v>
      </c>
      <c r="F483" s="149" t="e">
        <f t="shared" ca="1" si="237"/>
        <v>#REF!</v>
      </c>
      <c r="G483" s="120" t="s">
        <v>94</v>
      </c>
      <c r="H483" s="113" t="e">
        <f t="shared" si="248"/>
        <v>#REF!</v>
      </c>
      <c r="I483" s="113" t="e">
        <f t="shared" si="247"/>
        <v>#REF!</v>
      </c>
      <c r="J483" s="122">
        <v>16</v>
      </c>
      <c r="K483" s="122" t="s">
        <v>28</v>
      </c>
      <c r="L483" s="232" t="s">
        <v>81</v>
      </c>
      <c r="M483" s="13" t="s">
        <v>1007</v>
      </c>
      <c r="N483" s="399">
        <v>0</v>
      </c>
      <c r="O483" s="130">
        <v>3</v>
      </c>
      <c r="P483" s="122"/>
      <c r="Q483" s="122"/>
      <c r="R483" s="122" t="s">
        <v>84</v>
      </c>
      <c r="S483" s="122" t="s">
        <v>97</v>
      </c>
      <c r="T483" s="123" t="s">
        <v>255</v>
      </c>
      <c r="U483" s="123" t="s">
        <v>99</v>
      </c>
      <c r="V483" s="160" t="s">
        <v>737</v>
      </c>
      <c r="W483" s="147">
        <v>1</v>
      </c>
      <c r="X483" s="113"/>
      <c r="Y483" s="130">
        <f t="shared" si="250"/>
        <v>1</v>
      </c>
      <c r="Z483" s="122">
        <v>1</v>
      </c>
      <c r="AA483" s="101">
        <v>9000</v>
      </c>
      <c r="AB483" s="131"/>
      <c r="AC483" s="151" t="str">
        <f t="shared" si="239"/>
        <v/>
      </c>
      <c r="AD483" s="120"/>
      <c r="AE483" s="132"/>
      <c r="AF483" s="101">
        <f t="shared" si="242"/>
        <v>0</v>
      </c>
      <c r="AG483" s="101">
        <f t="shared" si="243"/>
        <v>0</v>
      </c>
      <c r="AH483" s="101">
        <f t="shared" si="244"/>
        <v>0</v>
      </c>
      <c r="AI483" s="101">
        <f t="shared" si="249"/>
        <v>9000</v>
      </c>
      <c r="AJ483" s="101">
        <f t="shared" si="245"/>
        <v>0</v>
      </c>
      <c r="AK483" s="101">
        <f t="shared" si="238"/>
        <v>9000</v>
      </c>
      <c r="AL483" s="102" t="s">
        <v>9</v>
      </c>
      <c r="AM483" s="144"/>
      <c r="AN483" s="101">
        <f t="shared" si="240"/>
        <v>9000</v>
      </c>
      <c r="AO483" s="134"/>
      <c r="AP483" s="113"/>
      <c r="AQ483" s="113" t="s">
        <v>754</v>
      </c>
      <c r="AR483" s="113" t="s">
        <v>754</v>
      </c>
      <c r="AS483" s="113" t="s">
        <v>754</v>
      </c>
      <c r="AT483" s="113" t="s">
        <v>754</v>
      </c>
      <c r="AU483" s="113" t="s">
        <v>754</v>
      </c>
      <c r="AV483" s="113" t="s">
        <v>754</v>
      </c>
    </row>
    <row r="484" spans="1:50" x14ac:dyDescent="0.25">
      <c r="A484" s="102">
        <v>4300035910</v>
      </c>
      <c r="B484" s="133">
        <v>46031</v>
      </c>
      <c r="C484" s="100" t="s">
        <v>79</v>
      </c>
      <c r="D484" s="552">
        <v>46059</v>
      </c>
      <c r="E484" s="552" t="e">
        <f>IF(OR(#REF!="",J484=""),"",#REF!+7*J484)</f>
        <v>#REF!</v>
      </c>
      <c r="F484" s="149" t="str">
        <f t="shared" ca="1" si="237"/>
        <v>DELIVERED</v>
      </c>
      <c r="G484" s="120" t="s">
        <v>94</v>
      </c>
      <c r="H484" s="113" t="e">
        <f t="shared" si="248"/>
        <v>#REF!</v>
      </c>
      <c r="I484" s="113" t="e">
        <f t="shared" si="247"/>
        <v>#REF!</v>
      </c>
      <c r="J484" s="122">
        <v>4</v>
      </c>
      <c r="K484" s="122" t="s">
        <v>21</v>
      </c>
      <c r="L484" s="232" t="s">
        <v>81</v>
      </c>
      <c r="M484" s="13" t="s">
        <v>1009</v>
      </c>
      <c r="N484" s="399">
        <v>0</v>
      </c>
      <c r="O484" s="130">
        <v>3</v>
      </c>
      <c r="P484" s="122" t="s">
        <v>243</v>
      </c>
      <c r="Q484" s="122">
        <v>25100708</v>
      </c>
      <c r="R484" s="122" t="s">
        <v>84</v>
      </c>
      <c r="S484" s="122" t="s">
        <v>97</v>
      </c>
      <c r="T484" s="123" t="s">
        <v>335</v>
      </c>
      <c r="U484" s="123" t="s">
        <v>99</v>
      </c>
      <c r="V484" s="160" t="s">
        <v>1010</v>
      </c>
      <c r="W484" s="147">
        <v>2</v>
      </c>
      <c r="X484" s="122">
        <v>2</v>
      </c>
      <c r="Y484" s="130">
        <f t="shared" si="250"/>
        <v>0</v>
      </c>
      <c r="Z484" s="122">
        <v>0</v>
      </c>
      <c r="AA484" s="101">
        <v>12000</v>
      </c>
      <c r="AB484" s="131"/>
      <c r="AC484" s="151" t="str">
        <f t="shared" si="239"/>
        <v>April-26</v>
      </c>
      <c r="AD484" s="119">
        <v>46134</v>
      </c>
      <c r="AE484" s="257" t="s">
        <v>1011</v>
      </c>
      <c r="AF484" s="101">
        <f t="shared" si="242"/>
        <v>24000</v>
      </c>
      <c r="AG484" s="101">
        <f t="shared" si="243"/>
        <v>0</v>
      </c>
      <c r="AH484" s="101">
        <f t="shared" si="244"/>
        <v>24000</v>
      </c>
      <c r="AI484" s="101">
        <f t="shared" si="249"/>
        <v>0</v>
      </c>
      <c r="AJ484" s="101">
        <f t="shared" si="245"/>
        <v>0</v>
      </c>
      <c r="AK484" s="101">
        <f t="shared" si="238"/>
        <v>0</v>
      </c>
      <c r="AL484" s="102" t="s">
        <v>0</v>
      </c>
      <c r="AM484" s="144" t="s">
        <v>102</v>
      </c>
      <c r="AN484" s="101">
        <f t="shared" si="240"/>
        <v>24000</v>
      </c>
      <c r="AO484" s="134" t="s">
        <v>103</v>
      </c>
      <c r="AP484" s="113"/>
      <c r="AQ484" s="113" t="s">
        <v>754</v>
      </c>
      <c r="AR484" s="113" t="s">
        <v>754</v>
      </c>
      <c r="AS484" s="113" t="s">
        <v>754</v>
      </c>
      <c r="AT484" s="113" t="s">
        <v>754</v>
      </c>
      <c r="AU484" s="113" t="s">
        <v>754</v>
      </c>
      <c r="AV484" s="113" t="s">
        <v>754</v>
      </c>
    </row>
    <row r="485" spans="1:50" x14ac:dyDescent="0.25">
      <c r="A485" s="102" t="s">
        <v>1012</v>
      </c>
      <c r="B485" s="133">
        <v>46034</v>
      </c>
      <c r="C485" s="100" t="s">
        <v>79</v>
      </c>
      <c r="D485" s="552">
        <v>46062</v>
      </c>
      <c r="E485" s="552" t="e">
        <f>IF(OR(#REF!="",J485=""),"",#REF!+7*J485)</f>
        <v>#REF!</v>
      </c>
      <c r="F485" s="149" t="str">
        <f t="shared" ca="1" si="237"/>
        <v>DELIVERED</v>
      </c>
      <c r="G485" s="120" t="s">
        <v>80</v>
      </c>
      <c r="H485" s="113" t="e">
        <f t="shared" si="248"/>
        <v>#REF!</v>
      </c>
      <c r="I485" s="113" t="e">
        <f t="shared" si="247"/>
        <v>#REF!</v>
      </c>
      <c r="J485" s="122">
        <v>4</v>
      </c>
      <c r="K485" s="122" t="s">
        <v>18</v>
      </c>
      <c r="L485" s="232" t="s">
        <v>142</v>
      </c>
      <c r="M485" s="13" t="s">
        <v>1013</v>
      </c>
      <c r="N485" s="399">
        <v>0</v>
      </c>
      <c r="O485" s="130">
        <v>3</v>
      </c>
      <c r="P485" s="122" t="s">
        <v>1014</v>
      </c>
      <c r="Q485" s="122">
        <v>25201111</v>
      </c>
      <c r="R485" s="122" t="s">
        <v>84</v>
      </c>
      <c r="S485" s="122" t="s">
        <v>671</v>
      </c>
      <c r="T485" s="113" t="s">
        <v>672</v>
      </c>
      <c r="U485" s="123" t="s">
        <v>193</v>
      </c>
      <c r="V485" s="160" t="s">
        <v>1015</v>
      </c>
      <c r="W485" s="147">
        <v>1</v>
      </c>
      <c r="X485" s="122">
        <v>1</v>
      </c>
      <c r="Y485" s="130">
        <f t="shared" si="250"/>
        <v>0</v>
      </c>
      <c r="Z485" s="122">
        <v>0</v>
      </c>
      <c r="AA485" s="185">
        <v>34504.36</v>
      </c>
      <c r="AB485" s="369"/>
      <c r="AC485" s="151" t="str">
        <f t="shared" si="239"/>
        <v>April-26</v>
      </c>
      <c r="AD485" s="370">
        <v>46137</v>
      </c>
      <c r="AE485" s="257" t="s">
        <v>1016</v>
      </c>
      <c r="AF485" s="101">
        <f t="shared" si="242"/>
        <v>34504.36</v>
      </c>
      <c r="AG485" s="101">
        <f t="shared" si="243"/>
        <v>0</v>
      </c>
      <c r="AH485" s="101">
        <f t="shared" si="244"/>
        <v>34504.36</v>
      </c>
      <c r="AI485" s="101">
        <f t="shared" si="249"/>
        <v>0</v>
      </c>
      <c r="AJ485" s="185">
        <f t="shared" si="245"/>
        <v>0</v>
      </c>
      <c r="AK485" s="185">
        <f t="shared" si="238"/>
        <v>0</v>
      </c>
      <c r="AL485" s="174" t="s">
        <v>0</v>
      </c>
      <c r="AM485" s="144" t="s">
        <v>102</v>
      </c>
      <c r="AN485" s="185">
        <f t="shared" si="240"/>
        <v>34504.36</v>
      </c>
      <c r="AO485" s="134" t="s">
        <v>116</v>
      </c>
      <c r="AP485" s="113" t="s">
        <v>104</v>
      </c>
      <c r="AQ485" s="113" t="s">
        <v>754</v>
      </c>
      <c r="AR485" s="113" t="s">
        <v>754</v>
      </c>
      <c r="AS485" s="113" t="s">
        <v>754</v>
      </c>
      <c r="AT485" s="113" t="s">
        <v>754</v>
      </c>
      <c r="AU485" s="113" t="s">
        <v>754</v>
      </c>
      <c r="AV485" s="113" t="s">
        <v>754</v>
      </c>
    </row>
    <row r="486" spans="1:50" x14ac:dyDescent="0.25">
      <c r="A486" s="102">
        <v>4516468824</v>
      </c>
      <c r="B486" s="133">
        <v>46035</v>
      </c>
      <c r="C486" s="100" t="s">
        <v>79</v>
      </c>
      <c r="D486" s="552">
        <v>46036</v>
      </c>
      <c r="E486" s="552" t="e">
        <f>IF(OR(#REF!="",J486=""),"",#REF!+7*J486)</f>
        <v>#REF!</v>
      </c>
      <c r="F486" s="149" t="str">
        <f t="shared" ca="1" si="237"/>
        <v>DELIVERED</v>
      </c>
      <c r="G486" s="120" t="s">
        <v>80</v>
      </c>
      <c r="H486" s="113" t="e">
        <f t="shared" si="248"/>
        <v>#REF!</v>
      </c>
      <c r="I486" s="113" t="e">
        <f t="shared" si="247"/>
        <v>#REF!</v>
      </c>
      <c r="J486" s="122">
        <v>0.2</v>
      </c>
      <c r="K486" s="122" t="s">
        <v>24</v>
      </c>
      <c r="L486" s="232" t="s">
        <v>81</v>
      </c>
      <c r="M486" s="13" t="s">
        <v>1017</v>
      </c>
      <c r="N486" s="399">
        <v>1</v>
      </c>
      <c r="O486" s="130">
        <v>1</v>
      </c>
      <c r="P486" s="122" t="s">
        <v>243</v>
      </c>
      <c r="Q486" s="122">
        <v>26100010</v>
      </c>
      <c r="R486" s="122" t="s">
        <v>84</v>
      </c>
      <c r="S486" s="122" t="s">
        <v>620</v>
      </c>
      <c r="T486" s="123" t="s">
        <v>621</v>
      </c>
      <c r="U486" s="123" t="s">
        <v>212</v>
      </c>
      <c r="V486" s="102" t="s">
        <v>1018</v>
      </c>
      <c r="W486" s="147">
        <v>1</v>
      </c>
      <c r="X486" s="122">
        <v>1</v>
      </c>
      <c r="Y486" s="130">
        <f t="shared" si="250"/>
        <v>0</v>
      </c>
      <c r="Z486" s="18">
        <v>0</v>
      </c>
      <c r="AA486" s="101">
        <v>4000</v>
      </c>
      <c r="AB486" s="131"/>
      <c r="AC486" s="270" t="str">
        <f t="shared" si="239"/>
        <v>April-26</v>
      </c>
      <c r="AD486" s="119">
        <v>46121</v>
      </c>
      <c r="AE486" s="257" t="s">
        <v>1019</v>
      </c>
      <c r="AF486" s="101">
        <f t="shared" si="242"/>
        <v>4000</v>
      </c>
      <c r="AG486" s="101">
        <f t="shared" si="243"/>
        <v>0</v>
      </c>
      <c r="AH486" s="101">
        <f t="shared" si="244"/>
        <v>4000</v>
      </c>
      <c r="AI486" s="101">
        <f t="shared" si="249"/>
        <v>0</v>
      </c>
      <c r="AJ486" s="101">
        <f t="shared" si="245"/>
        <v>0</v>
      </c>
      <c r="AK486" s="101">
        <f t="shared" si="238"/>
        <v>0</v>
      </c>
      <c r="AL486" s="102" t="s">
        <v>0</v>
      </c>
      <c r="AM486" s="144" t="s">
        <v>102</v>
      </c>
      <c r="AN486" s="101">
        <f t="shared" si="240"/>
        <v>4000</v>
      </c>
      <c r="AO486" s="134" t="s">
        <v>28</v>
      </c>
      <c r="AP486" s="113" t="s">
        <v>754</v>
      </c>
      <c r="AQ486" s="113" t="s">
        <v>754</v>
      </c>
      <c r="AR486" s="113" t="s">
        <v>754</v>
      </c>
      <c r="AS486" s="113" t="s">
        <v>754</v>
      </c>
      <c r="AT486" s="113" t="s">
        <v>754</v>
      </c>
      <c r="AU486" s="113" t="s">
        <v>754</v>
      </c>
      <c r="AV486" s="113" t="s">
        <v>754</v>
      </c>
    </row>
    <row r="487" spans="1:50" ht="12.75" x14ac:dyDescent="0.2">
      <c r="A487" s="102">
        <v>4000576912</v>
      </c>
      <c r="B487" s="133">
        <v>46034</v>
      </c>
      <c r="C487" s="100" t="s">
        <v>79</v>
      </c>
      <c r="D487" s="552">
        <v>46265</v>
      </c>
      <c r="E487" s="552" t="e">
        <f>IF(OR(#REF!="",J487=""),"",#REF!+7*J487)</f>
        <v>#REF!</v>
      </c>
      <c r="F487" s="149" t="e">
        <f t="shared" ca="1" si="237"/>
        <v>#REF!</v>
      </c>
      <c r="G487" s="120" t="s">
        <v>94</v>
      </c>
      <c r="H487" s="113" t="e">
        <f t="shared" si="248"/>
        <v>#REF!</v>
      </c>
      <c r="I487" s="113" t="e">
        <f t="shared" si="247"/>
        <v>#REF!</v>
      </c>
      <c r="J487" s="122">
        <v>31</v>
      </c>
      <c r="K487" s="122" t="s">
        <v>18</v>
      </c>
      <c r="L487" s="232" t="s">
        <v>81</v>
      </c>
      <c r="M487" s="13" t="s">
        <v>1020</v>
      </c>
      <c r="N487" s="399">
        <v>0</v>
      </c>
      <c r="O487" s="130">
        <v>3</v>
      </c>
      <c r="P487" s="122"/>
      <c r="Q487" s="122"/>
      <c r="R487" s="122" t="s">
        <v>84</v>
      </c>
      <c r="S487" s="122" t="s">
        <v>97</v>
      </c>
      <c r="T487" s="113" t="s">
        <v>119</v>
      </c>
      <c r="U487" s="102" t="s">
        <v>99</v>
      </c>
      <c r="V487" s="102" t="s">
        <v>1021</v>
      </c>
      <c r="W487" s="147">
        <v>5</v>
      </c>
      <c r="X487" s="122"/>
      <c r="Y487" s="130">
        <f t="shared" si="250"/>
        <v>5</v>
      </c>
      <c r="Z487" s="122">
        <v>5</v>
      </c>
      <c r="AA487" s="101">
        <v>9670</v>
      </c>
      <c r="AB487" s="131"/>
      <c r="AC487" s="151" t="str">
        <f t="shared" si="239"/>
        <v/>
      </c>
      <c r="AD487" s="120"/>
      <c r="AE487" s="132"/>
      <c r="AF487" s="101">
        <f t="shared" si="242"/>
        <v>0</v>
      </c>
      <c r="AG487" s="101">
        <f t="shared" si="243"/>
        <v>0</v>
      </c>
      <c r="AH487" s="101">
        <f t="shared" si="244"/>
        <v>0</v>
      </c>
      <c r="AI487" s="101">
        <f t="shared" si="249"/>
        <v>48350</v>
      </c>
      <c r="AJ487" s="101">
        <f t="shared" si="245"/>
        <v>0</v>
      </c>
      <c r="AK487" s="101">
        <f t="shared" si="238"/>
        <v>48350</v>
      </c>
      <c r="AL487" s="102" t="s">
        <v>9</v>
      </c>
      <c r="AM487" s="144"/>
      <c r="AN487" s="101">
        <f t="shared" si="240"/>
        <v>48350</v>
      </c>
      <c r="AO487" s="134"/>
      <c r="AP487" s="113"/>
      <c r="AQ487" s="113" t="s">
        <v>754</v>
      </c>
      <c r="AR487" s="113" t="s">
        <v>754</v>
      </c>
      <c r="AS487" s="113" t="s">
        <v>754</v>
      </c>
      <c r="AT487" s="113" t="s">
        <v>754</v>
      </c>
      <c r="AU487" s="113" t="s">
        <v>754</v>
      </c>
      <c r="AV487" s="113" t="s">
        <v>754</v>
      </c>
    </row>
    <row r="488" spans="1:50" ht="12.75" x14ac:dyDescent="0.2">
      <c r="A488" s="102">
        <v>4000576912</v>
      </c>
      <c r="B488" s="133">
        <v>46034</v>
      </c>
      <c r="C488" s="100" t="s">
        <v>79</v>
      </c>
      <c r="D488" s="552">
        <v>46265</v>
      </c>
      <c r="E488" s="552" t="e">
        <f>IF(OR(#REF!="",J488=""),"",#REF!+7*J488)</f>
        <v>#REF!</v>
      </c>
      <c r="F488" s="149" t="e">
        <f t="shared" ca="1" si="237"/>
        <v>#REF!</v>
      </c>
      <c r="G488" s="120" t="s">
        <v>94</v>
      </c>
      <c r="H488" s="113" t="e">
        <f t="shared" si="248"/>
        <v>#REF!</v>
      </c>
      <c r="I488" s="113" t="e">
        <f t="shared" si="247"/>
        <v>#REF!</v>
      </c>
      <c r="J488" s="122">
        <v>33</v>
      </c>
      <c r="K488" s="122" t="s">
        <v>18</v>
      </c>
      <c r="L488" s="232" t="s">
        <v>81</v>
      </c>
      <c r="M488" s="23" t="s">
        <v>1020</v>
      </c>
      <c r="N488" s="399">
        <v>0</v>
      </c>
      <c r="O488" s="130">
        <v>3</v>
      </c>
      <c r="P488" s="122"/>
      <c r="Q488" s="122"/>
      <c r="R488" s="122" t="s">
        <v>84</v>
      </c>
      <c r="S488" s="122" t="s">
        <v>97</v>
      </c>
      <c r="T488" s="113" t="s">
        <v>119</v>
      </c>
      <c r="U488" s="102" t="s">
        <v>99</v>
      </c>
      <c r="V488" s="102" t="s">
        <v>1021</v>
      </c>
      <c r="W488" s="147">
        <v>329</v>
      </c>
      <c r="X488" s="122"/>
      <c r="Y488" s="130">
        <f t="shared" si="250"/>
        <v>329</v>
      </c>
      <c r="Z488" s="122">
        <v>329</v>
      </c>
      <c r="AA488" s="101">
        <v>9670</v>
      </c>
      <c r="AB488" s="131"/>
      <c r="AC488" s="151" t="str">
        <f t="shared" si="239"/>
        <v/>
      </c>
      <c r="AD488" s="120"/>
      <c r="AE488" s="132"/>
      <c r="AF488" s="101">
        <f t="shared" si="242"/>
        <v>0</v>
      </c>
      <c r="AG488" s="101">
        <f t="shared" si="243"/>
        <v>0</v>
      </c>
      <c r="AH488" s="101">
        <f t="shared" si="244"/>
        <v>0</v>
      </c>
      <c r="AI488" s="101">
        <f t="shared" si="249"/>
        <v>3181430</v>
      </c>
      <c r="AJ488" s="101">
        <f t="shared" si="245"/>
        <v>0</v>
      </c>
      <c r="AK488" s="101">
        <f t="shared" si="238"/>
        <v>3181430</v>
      </c>
      <c r="AL488" s="102" t="s">
        <v>9</v>
      </c>
      <c r="AM488" s="144"/>
      <c r="AN488" s="101">
        <f t="shared" si="240"/>
        <v>3181430</v>
      </c>
      <c r="AO488" s="134"/>
      <c r="AP488" s="113"/>
      <c r="AQ488" s="113" t="s">
        <v>754</v>
      </c>
      <c r="AR488" s="113" t="s">
        <v>754</v>
      </c>
      <c r="AS488" s="113" t="s">
        <v>754</v>
      </c>
      <c r="AT488" s="113" t="s">
        <v>754</v>
      </c>
      <c r="AU488" s="113" t="s">
        <v>754</v>
      </c>
      <c r="AV488" s="113" t="s">
        <v>754</v>
      </c>
    </row>
    <row r="489" spans="1:50" ht="12.75" x14ac:dyDescent="0.2">
      <c r="A489" s="102">
        <v>4000576912</v>
      </c>
      <c r="B489" s="133">
        <v>46034</v>
      </c>
      <c r="C489" s="100" t="s">
        <v>79</v>
      </c>
      <c r="D489" s="552">
        <v>46265</v>
      </c>
      <c r="E489" s="552" t="e">
        <f>IF(OR(#REF!="",J489=""),"",#REF!+7*J489)</f>
        <v>#REF!</v>
      </c>
      <c r="F489" s="149" t="e">
        <f t="shared" ca="1" si="237"/>
        <v>#REF!</v>
      </c>
      <c r="G489" s="120" t="s">
        <v>94</v>
      </c>
      <c r="H489" s="113" t="e">
        <f t="shared" si="248"/>
        <v>#REF!</v>
      </c>
      <c r="I489" s="113" t="e">
        <f t="shared" si="247"/>
        <v>#REF!</v>
      </c>
      <c r="J489" s="122">
        <v>31</v>
      </c>
      <c r="K489" s="122" t="s">
        <v>18</v>
      </c>
      <c r="L489" s="232" t="s">
        <v>81</v>
      </c>
      <c r="M489" s="23" t="s">
        <v>1022</v>
      </c>
      <c r="N489" s="399">
        <v>0</v>
      </c>
      <c r="O489" s="130">
        <v>3</v>
      </c>
      <c r="P489" s="122"/>
      <c r="Q489" s="122"/>
      <c r="R489" s="122" t="s">
        <v>84</v>
      </c>
      <c r="S489" s="122" t="s">
        <v>97</v>
      </c>
      <c r="T489" s="113" t="s">
        <v>119</v>
      </c>
      <c r="U489" s="102" t="s">
        <v>99</v>
      </c>
      <c r="V489" s="102" t="s">
        <v>1023</v>
      </c>
      <c r="W489" s="147">
        <v>5</v>
      </c>
      <c r="X489" s="122"/>
      <c r="Y489" s="130">
        <f t="shared" si="250"/>
        <v>5</v>
      </c>
      <c r="Z489" s="122">
        <v>5</v>
      </c>
      <c r="AA489" s="101">
        <v>10200</v>
      </c>
      <c r="AB489" s="131"/>
      <c r="AC489" s="151" t="str">
        <f t="shared" si="239"/>
        <v/>
      </c>
      <c r="AD489" s="120"/>
      <c r="AE489" s="132"/>
      <c r="AF489" s="101">
        <f t="shared" si="242"/>
        <v>0</v>
      </c>
      <c r="AG489" s="101">
        <f t="shared" si="243"/>
        <v>0</v>
      </c>
      <c r="AH489" s="101">
        <f t="shared" si="244"/>
        <v>0</v>
      </c>
      <c r="AI489" s="101">
        <f t="shared" si="249"/>
        <v>51000</v>
      </c>
      <c r="AJ489" s="101">
        <f t="shared" si="245"/>
        <v>0</v>
      </c>
      <c r="AK489" s="101">
        <f t="shared" si="238"/>
        <v>51000</v>
      </c>
      <c r="AL489" s="102" t="s">
        <v>9</v>
      </c>
      <c r="AM489" s="144"/>
      <c r="AN489" s="101">
        <f t="shared" si="240"/>
        <v>51000</v>
      </c>
      <c r="AO489" s="134"/>
      <c r="AP489" s="113"/>
      <c r="AQ489" s="113" t="s">
        <v>754</v>
      </c>
      <c r="AR489" s="113" t="s">
        <v>754</v>
      </c>
      <c r="AS489" s="113" t="s">
        <v>754</v>
      </c>
      <c r="AT489" s="113" t="s">
        <v>754</v>
      </c>
      <c r="AU489" s="113" t="s">
        <v>754</v>
      </c>
      <c r="AV489" s="113" t="s">
        <v>754</v>
      </c>
    </row>
    <row r="490" spans="1:50" ht="12.75" x14ac:dyDescent="0.2">
      <c r="A490" s="102">
        <v>4000576912</v>
      </c>
      <c r="B490" s="133">
        <v>46034</v>
      </c>
      <c r="C490" s="100" t="s">
        <v>79</v>
      </c>
      <c r="D490" s="552">
        <v>46265</v>
      </c>
      <c r="E490" s="552" t="e">
        <f>IF(OR(#REF!="",J490=""),"",#REF!+7*J490)</f>
        <v>#REF!</v>
      </c>
      <c r="F490" s="149" t="e">
        <f t="shared" ref="F490:F553" ca="1" si="251">IF(AL490="PO CLOSED",
"DELIVERED",
IF(TODAY()&gt;E490,
"-"&amp;ROUNDUP(TODAY()-E490,0)&amp;" days overdue",
"+" &amp;ROUNDUP(E490-TODAY(),0)&amp;" days remaining"))</f>
        <v>#REF!</v>
      </c>
      <c r="G490" s="120" t="s">
        <v>94</v>
      </c>
      <c r="H490" s="113" t="e">
        <f t="shared" si="248"/>
        <v>#REF!</v>
      </c>
      <c r="I490" s="113" t="e">
        <f t="shared" si="247"/>
        <v>#REF!</v>
      </c>
      <c r="J490" s="122">
        <v>33</v>
      </c>
      <c r="K490" s="122" t="s">
        <v>18</v>
      </c>
      <c r="L490" s="232" t="s">
        <v>81</v>
      </c>
      <c r="M490" s="23" t="s">
        <v>1022</v>
      </c>
      <c r="N490" s="399">
        <v>0</v>
      </c>
      <c r="O490" s="130">
        <v>3</v>
      </c>
      <c r="P490" s="122"/>
      <c r="Q490" s="122"/>
      <c r="R490" s="122" t="s">
        <v>84</v>
      </c>
      <c r="S490" s="122" t="s">
        <v>97</v>
      </c>
      <c r="T490" s="113" t="s">
        <v>119</v>
      </c>
      <c r="U490" s="102" t="s">
        <v>99</v>
      </c>
      <c r="V490" s="102" t="s">
        <v>1023</v>
      </c>
      <c r="W490" s="147">
        <v>141</v>
      </c>
      <c r="X490" s="122"/>
      <c r="Y490" s="130">
        <f t="shared" si="250"/>
        <v>141</v>
      </c>
      <c r="Z490" s="122">
        <v>141</v>
      </c>
      <c r="AA490" s="101">
        <v>10200</v>
      </c>
      <c r="AB490" s="131"/>
      <c r="AC490" s="151" t="str">
        <f t="shared" si="239"/>
        <v/>
      </c>
      <c r="AD490" s="120"/>
      <c r="AE490" s="260"/>
      <c r="AF490" s="101">
        <f t="shared" si="242"/>
        <v>0</v>
      </c>
      <c r="AG490" s="101">
        <f t="shared" si="243"/>
        <v>0</v>
      </c>
      <c r="AH490" s="101">
        <f t="shared" si="244"/>
        <v>0</v>
      </c>
      <c r="AI490" s="101">
        <f t="shared" si="249"/>
        <v>1438200</v>
      </c>
      <c r="AJ490" s="101">
        <f t="shared" si="245"/>
        <v>0</v>
      </c>
      <c r="AK490" s="101">
        <f t="shared" ref="AK490:AK553" si="252">SUM(AI490:AJ490)</f>
        <v>1438200</v>
      </c>
      <c r="AL490" s="102" t="s">
        <v>9</v>
      </c>
      <c r="AM490" s="144"/>
      <c r="AN490" s="101">
        <f t="shared" si="240"/>
        <v>1438200</v>
      </c>
      <c r="AO490" s="134"/>
      <c r="AP490" s="113"/>
      <c r="AQ490" s="113" t="s">
        <v>754</v>
      </c>
      <c r="AR490" s="113" t="s">
        <v>754</v>
      </c>
      <c r="AS490" s="113" t="s">
        <v>754</v>
      </c>
      <c r="AT490" s="113" t="s">
        <v>754</v>
      </c>
      <c r="AU490" s="113" t="s">
        <v>754</v>
      </c>
      <c r="AV490" s="113" t="s">
        <v>754</v>
      </c>
    </row>
    <row r="491" spans="1:50" x14ac:dyDescent="0.25">
      <c r="A491" s="102">
        <v>4000594726</v>
      </c>
      <c r="B491" s="133">
        <v>46035</v>
      </c>
      <c r="C491" s="100" t="s">
        <v>79</v>
      </c>
      <c r="D491" s="552">
        <v>46091</v>
      </c>
      <c r="E491" s="552" t="e">
        <f>IF(OR(#REF!="",J491=""),"",#REF!+7*J491)</f>
        <v>#REF!</v>
      </c>
      <c r="F491" s="149" t="str">
        <f t="shared" ca="1" si="251"/>
        <v>DELIVERED</v>
      </c>
      <c r="G491" s="120" t="s">
        <v>94</v>
      </c>
      <c r="H491" s="113" t="e">
        <f t="shared" si="248"/>
        <v>#REF!</v>
      </c>
      <c r="I491" s="113" t="e">
        <f t="shared" si="247"/>
        <v>#REF!</v>
      </c>
      <c r="J491" s="122">
        <v>8</v>
      </c>
      <c r="K491" s="122" t="s">
        <v>18</v>
      </c>
      <c r="L491" s="232" t="s">
        <v>142</v>
      </c>
      <c r="M491" s="23" t="s">
        <v>419</v>
      </c>
      <c r="N491" s="399">
        <v>0</v>
      </c>
      <c r="O491" s="130">
        <v>3</v>
      </c>
      <c r="P491" s="122" t="s">
        <v>420</v>
      </c>
      <c r="Q491" s="122">
        <v>25100711</v>
      </c>
      <c r="R491" s="122" t="s">
        <v>84</v>
      </c>
      <c r="S491" s="122" t="s">
        <v>97</v>
      </c>
      <c r="T491" s="113" t="s">
        <v>138</v>
      </c>
      <c r="U491" s="102" t="s">
        <v>99</v>
      </c>
      <c r="V491" s="102" t="s">
        <v>421</v>
      </c>
      <c r="W491" s="147">
        <v>8</v>
      </c>
      <c r="X491" s="122">
        <v>8</v>
      </c>
      <c r="Y491" s="130">
        <f t="shared" si="250"/>
        <v>0</v>
      </c>
      <c r="Z491" s="122">
        <v>0</v>
      </c>
      <c r="AA491" s="101">
        <v>3350</v>
      </c>
      <c r="AB491" s="131"/>
      <c r="AC491" s="151" t="str">
        <f t="shared" si="239"/>
        <v>April-26</v>
      </c>
      <c r="AD491" s="225">
        <v>46142</v>
      </c>
      <c r="AE491" s="257" t="s">
        <v>1024</v>
      </c>
      <c r="AF491" s="114">
        <f t="shared" si="242"/>
        <v>26800</v>
      </c>
      <c r="AG491" s="101">
        <f t="shared" si="243"/>
        <v>0</v>
      </c>
      <c r="AH491" s="101">
        <f t="shared" si="244"/>
        <v>26800</v>
      </c>
      <c r="AI491" s="101">
        <f t="shared" si="249"/>
        <v>0</v>
      </c>
      <c r="AJ491" s="101">
        <f t="shared" si="245"/>
        <v>0</v>
      </c>
      <c r="AK491" s="101">
        <f t="shared" si="252"/>
        <v>0</v>
      </c>
      <c r="AL491" s="102" t="s">
        <v>0</v>
      </c>
      <c r="AM491" s="144" t="s">
        <v>102</v>
      </c>
      <c r="AN491" s="101">
        <f t="shared" si="240"/>
        <v>26800</v>
      </c>
      <c r="AO491" s="134" t="s">
        <v>116</v>
      </c>
      <c r="AP491" s="113"/>
      <c r="AQ491" s="113" t="s">
        <v>754</v>
      </c>
      <c r="AR491" s="113" t="s">
        <v>754</v>
      </c>
      <c r="AS491" s="113" t="s">
        <v>754</v>
      </c>
      <c r="AT491" s="113" t="s">
        <v>754</v>
      </c>
      <c r="AU491" s="113" t="s">
        <v>754</v>
      </c>
      <c r="AV491" s="113" t="s">
        <v>754</v>
      </c>
    </row>
    <row r="492" spans="1:50" x14ac:dyDescent="0.25">
      <c r="A492" s="102">
        <v>4000593785</v>
      </c>
      <c r="B492" s="133">
        <v>46043</v>
      </c>
      <c r="C492" s="100" t="s">
        <v>79</v>
      </c>
      <c r="D492" s="552">
        <v>46169</v>
      </c>
      <c r="E492" s="552" t="e">
        <f>IF(OR(#REF!="",J492=""),"",#REF!+7*J492)</f>
        <v>#REF!</v>
      </c>
      <c r="F492" s="149" t="str">
        <f t="shared" ca="1" si="251"/>
        <v>DELIVERED</v>
      </c>
      <c r="G492" s="120" t="s">
        <v>94</v>
      </c>
      <c r="H492" s="113" t="e">
        <f t="shared" si="248"/>
        <v>#REF!</v>
      </c>
      <c r="I492" s="113" t="e">
        <f t="shared" si="247"/>
        <v>#REF!</v>
      </c>
      <c r="J492" s="122">
        <v>18</v>
      </c>
      <c r="K492" s="122" t="s">
        <v>18</v>
      </c>
      <c r="L492" s="232" t="s">
        <v>81</v>
      </c>
      <c r="M492" s="23" t="s">
        <v>1025</v>
      </c>
      <c r="N492" s="399">
        <v>0</v>
      </c>
      <c r="O492" s="130">
        <v>3</v>
      </c>
      <c r="P492" s="568" t="s">
        <v>1026</v>
      </c>
      <c r="Q492" s="122">
        <v>26100082</v>
      </c>
      <c r="R492" s="122" t="s">
        <v>84</v>
      </c>
      <c r="S492" s="122" t="s">
        <v>97</v>
      </c>
      <c r="T492" s="113" t="s">
        <v>98</v>
      </c>
      <c r="U492" s="102" t="s">
        <v>99</v>
      </c>
      <c r="V492" s="102" t="s">
        <v>1027</v>
      </c>
      <c r="W492" s="147">
        <v>50</v>
      </c>
      <c r="X492" s="122">
        <v>49</v>
      </c>
      <c r="Y492" s="130">
        <f t="shared" si="250"/>
        <v>1</v>
      </c>
      <c r="Z492" s="122">
        <v>0</v>
      </c>
      <c r="AA492" s="101">
        <v>171670</v>
      </c>
      <c r="AB492" s="131"/>
      <c r="AC492" s="151" t="str">
        <f t="shared" si="239"/>
        <v>June-26</v>
      </c>
      <c r="AD492" s="225">
        <v>46181</v>
      </c>
      <c r="AE492" s="257" t="s">
        <v>1028</v>
      </c>
      <c r="AF492" s="114">
        <f t="shared" si="242"/>
        <v>8411830</v>
      </c>
      <c r="AG492" s="101">
        <f t="shared" si="243"/>
        <v>0</v>
      </c>
      <c r="AH492" s="101">
        <f t="shared" si="244"/>
        <v>8411830</v>
      </c>
      <c r="AI492" s="101">
        <f t="shared" si="249"/>
        <v>0</v>
      </c>
      <c r="AJ492" s="101">
        <f t="shared" si="245"/>
        <v>0</v>
      </c>
      <c r="AK492" s="101">
        <f t="shared" si="252"/>
        <v>0</v>
      </c>
      <c r="AL492" s="102" t="s">
        <v>0</v>
      </c>
      <c r="AM492" s="144" t="s">
        <v>102</v>
      </c>
      <c r="AN492" s="101">
        <f t="shared" si="240"/>
        <v>8411830</v>
      </c>
      <c r="AO492" s="134" t="s">
        <v>116</v>
      </c>
      <c r="AP492" s="113" t="s">
        <v>104</v>
      </c>
      <c r="AQ492" s="113" t="s">
        <v>754</v>
      </c>
      <c r="AR492" s="113" t="s">
        <v>754</v>
      </c>
      <c r="AS492" s="113" t="s">
        <v>754</v>
      </c>
      <c r="AT492" s="113" t="s">
        <v>754</v>
      </c>
      <c r="AU492" s="113" t="s">
        <v>754</v>
      </c>
      <c r="AV492" s="113" t="s">
        <v>754</v>
      </c>
    </row>
    <row r="493" spans="1:50" ht="12.75" x14ac:dyDescent="0.2">
      <c r="A493" s="569">
        <v>4000593785</v>
      </c>
      <c r="B493" s="570">
        <v>46043</v>
      </c>
      <c r="C493" s="562" t="s">
        <v>79</v>
      </c>
      <c r="D493" s="552">
        <v>46169</v>
      </c>
      <c r="E493" s="552" t="e">
        <f>IF(OR(#REF!="",J493=""),"",#REF!+7*J493)</f>
        <v>#REF!</v>
      </c>
      <c r="F493" s="572" t="e">
        <f ca="1">IF(AL493="PO CLOSED",
"DELIVERED",
IF(TODAY()&gt;E493,
"-"&amp;ROUNDUP(TODAY()-E493,0)&amp;" days overdue",
"+" &amp;ROUNDUP(E493-TODAY(),0)&amp;" days remaining"))</f>
        <v>#REF!</v>
      </c>
      <c r="G493" s="571" t="s">
        <v>94</v>
      </c>
      <c r="H493" s="573" t="e">
        <f>TEXT(E493,"MMM-YY")</f>
        <v>#REF!</v>
      </c>
      <c r="I493" s="573" t="e">
        <f>TEXT(E493,"YYYY")</f>
        <v>#REF!</v>
      </c>
      <c r="J493" s="568">
        <v>18</v>
      </c>
      <c r="K493" s="568" t="s">
        <v>18</v>
      </c>
      <c r="L493" s="574" t="s">
        <v>81</v>
      </c>
      <c r="M493" s="505" t="s">
        <v>1025</v>
      </c>
      <c r="N493" s="576">
        <v>0</v>
      </c>
      <c r="O493" s="577">
        <v>3</v>
      </c>
      <c r="P493" s="568" t="s">
        <v>1026</v>
      </c>
      <c r="Q493" s="568">
        <v>26100082</v>
      </c>
      <c r="R493" s="568" t="s">
        <v>84</v>
      </c>
      <c r="S493" s="568" t="s">
        <v>97</v>
      </c>
      <c r="T493" s="573" t="s">
        <v>98</v>
      </c>
      <c r="U493" s="569" t="s">
        <v>99</v>
      </c>
      <c r="V493" s="569" t="s">
        <v>1027</v>
      </c>
      <c r="W493" s="578">
        <v>1</v>
      </c>
      <c r="X493" s="568"/>
      <c r="Y493" s="577">
        <f>W493-X493</f>
        <v>1</v>
      </c>
      <c r="Z493" s="568">
        <v>1</v>
      </c>
      <c r="AA493" s="579">
        <v>171670</v>
      </c>
      <c r="AB493" s="580"/>
      <c r="AC493" s="536" t="str">
        <f>IF(AD493="","",TEXT(AD493,"mmmm-yy"))</f>
        <v/>
      </c>
      <c r="AD493" s="753"/>
      <c r="AE493" s="535"/>
      <c r="AF493" s="680">
        <f>X493*AA493</f>
        <v>0</v>
      </c>
      <c r="AG493" s="579">
        <f>(X493*AB493)*86</f>
        <v>0</v>
      </c>
      <c r="AH493" s="579">
        <f>SUM(AF493:AG493)</f>
        <v>0</v>
      </c>
      <c r="AI493" s="579">
        <f>Z493*AA493</f>
        <v>171670</v>
      </c>
      <c r="AJ493" s="579">
        <f>(Z493*AB493)*86</f>
        <v>0</v>
      </c>
      <c r="AK493" s="579">
        <f>SUM(AI493:AJ493)</f>
        <v>171670</v>
      </c>
      <c r="AL493" s="569" t="s">
        <v>2</v>
      </c>
      <c r="AM493" s="540" t="s">
        <v>112</v>
      </c>
      <c r="AN493" s="579">
        <f>SUM(AH493,AK493)</f>
        <v>171670</v>
      </c>
      <c r="AO493" s="582" t="s">
        <v>116</v>
      </c>
      <c r="AP493" s="573" t="s">
        <v>104</v>
      </c>
      <c r="AQ493" s="573" t="s">
        <v>754</v>
      </c>
      <c r="AR493" s="573" t="s">
        <v>754</v>
      </c>
      <c r="AS493" s="573" t="s">
        <v>754</v>
      </c>
      <c r="AT493" s="573" t="s">
        <v>754</v>
      </c>
      <c r="AU493" s="573" t="s">
        <v>754</v>
      </c>
      <c r="AV493" s="573" t="s">
        <v>754</v>
      </c>
      <c r="AW493" s="534"/>
      <c r="AX493" s="534"/>
    </row>
    <row r="494" spans="1:50" x14ac:dyDescent="0.25">
      <c r="A494" s="102">
        <v>4000593785</v>
      </c>
      <c r="B494" s="133">
        <v>46043</v>
      </c>
      <c r="C494" s="100" t="s">
        <v>79</v>
      </c>
      <c r="D494" s="552">
        <v>46169</v>
      </c>
      <c r="E494" s="552" t="e">
        <f>IF(OR(#REF!="",J494=""),"",#REF!+7*J494)</f>
        <v>#REF!</v>
      </c>
      <c r="F494" s="149" t="str">
        <f t="shared" ca="1" si="251"/>
        <v>DELIVERED</v>
      </c>
      <c r="G494" s="120" t="s">
        <v>94</v>
      </c>
      <c r="H494" s="113" t="e">
        <f t="shared" si="248"/>
        <v>#REF!</v>
      </c>
      <c r="I494" s="113" t="e">
        <f t="shared" si="247"/>
        <v>#REF!</v>
      </c>
      <c r="J494" s="122">
        <v>18</v>
      </c>
      <c r="K494" s="122" t="s">
        <v>28</v>
      </c>
      <c r="L494" s="232" t="s">
        <v>81</v>
      </c>
      <c r="M494" s="23" t="s">
        <v>1025</v>
      </c>
      <c r="N494" s="399">
        <v>0</v>
      </c>
      <c r="O494" s="130">
        <v>3</v>
      </c>
      <c r="P494" s="122" t="s">
        <v>243</v>
      </c>
      <c r="Q494" s="122">
        <v>26100082</v>
      </c>
      <c r="R494" s="122" t="s">
        <v>84</v>
      </c>
      <c r="S494" s="122" t="s">
        <v>97</v>
      </c>
      <c r="T494" s="113" t="s">
        <v>98</v>
      </c>
      <c r="U494" s="102" t="s">
        <v>99</v>
      </c>
      <c r="V494" s="102" t="s">
        <v>737</v>
      </c>
      <c r="W494" s="147">
        <v>1</v>
      </c>
      <c r="X494" s="122">
        <v>1</v>
      </c>
      <c r="Y494" s="130">
        <f t="shared" si="250"/>
        <v>0</v>
      </c>
      <c r="Z494" s="122">
        <v>0</v>
      </c>
      <c r="AA494" s="101">
        <v>9000</v>
      </c>
      <c r="AB494" s="131"/>
      <c r="AC494" s="151" t="str">
        <f t="shared" ref="AC494:AC556" si="253">IF(AD494="","",TEXT(AD494,"mmmm-yy"))</f>
        <v>June-26</v>
      </c>
      <c r="AD494" s="225">
        <v>46181</v>
      </c>
      <c r="AE494" s="257" t="s">
        <v>1028</v>
      </c>
      <c r="AF494" s="114">
        <f t="shared" si="242"/>
        <v>9000</v>
      </c>
      <c r="AG494" s="101">
        <f t="shared" si="243"/>
        <v>0</v>
      </c>
      <c r="AH494" s="101">
        <f t="shared" si="244"/>
        <v>9000</v>
      </c>
      <c r="AI494" s="101">
        <f t="shared" si="249"/>
        <v>0</v>
      </c>
      <c r="AJ494" s="101">
        <f t="shared" si="245"/>
        <v>0</v>
      </c>
      <c r="AK494" s="101">
        <f t="shared" si="252"/>
        <v>0</v>
      </c>
      <c r="AL494" s="102" t="s">
        <v>0</v>
      </c>
      <c r="AM494" s="144" t="s">
        <v>102</v>
      </c>
      <c r="AN494" s="101">
        <f t="shared" si="240"/>
        <v>9000</v>
      </c>
      <c r="AO494" s="134" t="s">
        <v>28</v>
      </c>
      <c r="AP494" s="113"/>
      <c r="AQ494" s="113" t="s">
        <v>754</v>
      </c>
      <c r="AR494" s="113" t="s">
        <v>754</v>
      </c>
      <c r="AS494" s="113" t="s">
        <v>754</v>
      </c>
      <c r="AT494" s="113" t="s">
        <v>754</v>
      </c>
      <c r="AU494" s="113" t="s">
        <v>754</v>
      </c>
      <c r="AV494" s="113" t="s">
        <v>754</v>
      </c>
    </row>
    <row r="495" spans="1:50" ht="12.75" x14ac:dyDescent="0.2">
      <c r="A495" s="102">
        <v>4000586056</v>
      </c>
      <c r="B495" s="133">
        <v>46010</v>
      </c>
      <c r="C495" s="102" t="s">
        <v>79</v>
      </c>
      <c r="D495" s="552">
        <v>46150</v>
      </c>
      <c r="E495" s="552" t="e">
        <f>IF(OR(#REF!="",J495=""),"",#REF!+7*J495)</f>
        <v>#REF!</v>
      </c>
      <c r="F495" s="149" t="e">
        <f t="shared" ca="1" si="251"/>
        <v>#REF!</v>
      </c>
      <c r="G495" s="120" t="s">
        <v>94</v>
      </c>
      <c r="H495" s="113" t="e">
        <f t="shared" si="248"/>
        <v>#REF!</v>
      </c>
      <c r="I495" s="113" t="e">
        <f t="shared" si="247"/>
        <v>#REF!</v>
      </c>
      <c r="J495" s="122">
        <v>16.2</v>
      </c>
      <c r="K495" s="122" t="s">
        <v>18</v>
      </c>
      <c r="L495" s="232" t="s">
        <v>81</v>
      </c>
      <c r="M495" s="23" t="s">
        <v>1029</v>
      </c>
      <c r="N495" s="399">
        <v>0</v>
      </c>
      <c r="O495" s="130">
        <v>3</v>
      </c>
      <c r="P495" s="122"/>
      <c r="Q495" s="122"/>
      <c r="R495" s="122" t="s">
        <v>84</v>
      </c>
      <c r="S495" s="122" t="s">
        <v>97</v>
      </c>
      <c r="T495" s="113" t="s">
        <v>172</v>
      </c>
      <c r="U495" s="102" t="s">
        <v>99</v>
      </c>
      <c r="V495" s="102" t="s">
        <v>1030</v>
      </c>
      <c r="W495" s="147">
        <v>3</v>
      </c>
      <c r="X495" s="113"/>
      <c r="Y495" s="130">
        <f t="shared" si="250"/>
        <v>3</v>
      </c>
      <c r="Z495" s="122">
        <v>3</v>
      </c>
      <c r="AA495" s="101">
        <v>560556.32999999996</v>
      </c>
      <c r="AB495" s="131"/>
      <c r="AC495" s="151" t="str">
        <f t="shared" si="253"/>
        <v/>
      </c>
      <c r="AD495" s="120"/>
      <c r="AE495" s="261"/>
      <c r="AF495" s="101">
        <f t="shared" si="242"/>
        <v>0</v>
      </c>
      <c r="AG495" s="101">
        <f t="shared" si="243"/>
        <v>0</v>
      </c>
      <c r="AH495" s="101">
        <f t="shared" si="244"/>
        <v>0</v>
      </c>
      <c r="AI495" s="101">
        <f t="shared" si="249"/>
        <v>1681668.9899999998</v>
      </c>
      <c r="AJ495" s="101">
        <f t="shared" si="245"/>
        <v>0</v>
      </c>
      <c r="AK495" s="101">
        <f t="shared" si="252"/>
        <v>1681668.9899999998</v>
      </c>
      <c r="AL495" s="102" t="s">
        <v>2</v>
      </c>
      <c r="AM495" s="144" t="s">
        <v>1031</v>
      </c>
      <c r="AN495" s="101">
        <f t="shared" si="240"/>
        <v>1681668.9899999998</v>
      </c>
      <c r="AO495" s="134" t="s">
        <v>103</v>
      </c>
      <c r="AP495" s="113" t="s">
        <v>104</v>
      </c>
      <c r="AQ495" s="113" t="s">
        <v>754</v>
      </c>
      <c r="AR495" s="113" t="s">
        <v>754</v>
      </c>
      <c r="AS495" s="113" t="s">
        <v>754</v>
      </c>
      <c r="AT495" s="113" t="s">
        <v>754</v>
      </c>
      <c r="AU495" s="113" t="s">
        <v>754</v>
      </c>
      <c r="AV495" s="113" t="s">
        <v>754</v>
      </c>
    </row>
    <row r="496" spans="1:50" ht="12.75" x14ac:dyDescent="0.2">
      <c r="A496" s="102">
        <v>4000592012</v>
      </c>
      <c r="B496" s="133">
        <v>46035</v>
      </c>
      <c r="C496" s="102" t="s">
        <v>79</v>
      </c>
      <c r="D496" s="552">
        <v>46161</v>
      </c>
      <c r="E496" s="552" t="e">
        <f>IF(OR(#REF!="",J496=""),"",#REF!+7*J496)</f>
        <v>#REF!</v>
      </c>
      <c r="F496" s="149" t="e">
        <f t="shared" ca="1" si="251"/>
        <v>#REF!</v>
      </c>
      <c r="G496" s="120" t="s">
        <v>94</v>
      </c>
      <c r="H496" s="113" t="e">
        <f t="shared" si="248"/>
        <v>#REF!</v>
      </c>
      <c r="I496" s="113" t="e">
        <f t="shared" si="247"/>
        <v>#REF!</v>
      </c>
      <c r="J496" s="122">
        <v>18</v>
      </c>
      <c r="K496" s="122" t="s">
        <v>18</v>
      </c>
      <c r="L496" s="232" t="s">
        <v>81</v>
      </c>
      <c r="M496" s="23" t="s">
        <v>1032</v>
      </c>
      <c r="N496" s="399">
        <v>0</v>
      </c>
      <c r="O496" s="130">
        <v>3</v>
      </c>
      <c r="P496" s="122"/>
      <c r="Q496" s="122"/>
      <c r="R496" s="122" t="s">
        <v>84</v>
      </c>
      <c r="S496" s="122" t="s">
        <v>97</v>
      </c>
      <c r="T496" s="113" t="s">
        <v>114</v>
      </c>
      <c r="U496" s="102" t="s">
        <v>99</v>
      </c>
      <c r="V496" s="102" t="s">
        <v>1033</v>
      </c>
      <c r="W496" s="147">
        <v>40</v>
      </c>
      <c r="X496" s="113"/>
      <c r="Y496" s="130">
        <f t="shared" si="250"/>
        <v>40</v>
      </c>
      <c r="Z496" s="122">
        <v>40</v>
      </c>
      <c r="AA496" s="101">
        <v>5642</v>
      </c>
      <c r="AB496" s="131"/>
      <c r="AC496" s="151" t="str">
        <f t="shared" si="253"/>
        <v/>
      </c>
      <c r="AD496" s="120"/>
      <c r="AE496" s="132"/>
      <c r="AF496" s="101">
        <f t="shared" si="242"/>
        <v>0</v>
      </c>
      <c r="AG496" s="101">
        <f t="shared" si="243"/>
        <v>0</v>
      </c>
      <c r="AH496" s="101">
        <f t="shared" si="244"/>
        <v>0</v>
      </c>
      <c r="AI496" s="101">
        <f t="shared" si="249"/>
        <v>225680</v>
      </c>
      <c r="AJ496" s="101">
        <f t="shared" si="245"/>
        <v>0</v>
      </c>
      <c r="AK496" s="101">
        <f t="shared" si="252"/>
        <v>225680</v>
      </c>
      <c r="AL496" s="102" t="s">
        <v>9</v>
      </c>
      <c r="AM496" s="144"/>
      <c r="AN496" s="101">
        <f t="shared" si="240"/>
        <v>225680</v>
      </c>
      <c r="AO496" s="134"/>
      <c r="AP496" s="113"/>
      <c r="AQ496" s="113" t="s">
        <v>754</v>
      </c>
      <c r="AR496" s="113" t="s">
        <v>754</v>
      </c>
      <c r="AS496" s="113" t="s">
        <v>754</v>
      </c>
      <c r="AT496" s="113" t="s">
        <v>754</v>
      </c>
      <c r="AU496" s="113" t="s">
        <v>754</v>
      </c>
      <c r="AV496" s="113" t="s">
        <v>754</v>
      </c>
    </row>
    <row r="497" spans="1:48" ht="12.75" x14ac:dyDescent="0.2">
      <c r="A497" s="102">
        <v>4000594791</v>
      </c>
      <c r="B497" s="133">
        <v>46036</v>
      </c>
      <c r="C497" s="102" t="s">
        <v>79</v>
      </c>
      <c r="D497" s="552">
        <v>46162</v>
      </c>
      <c r="E497" s="552" t="e">
        <f>IF(OR(#REF!="",J497=""),"",#REF!+7*J497)</f>
        <v>#REF!</v>
      </c>
      <c r="F497" s="149" t="e">
        <f t="shared" ca="1" si="251"/>
        <v>#REF!</v>
      </c>
      <c r="G497" s="120" t="s">
        <v>94</v>
      </c>
      <c r="H497" s="113" t="e">
        <f t="shared" si="248"/>
        <v>#REF!</v>
      </c>
      <c r="I497" s="113" t="e">
        <f t="shared" si="247"/>
        <v>#REF!</v>
      </c>
      <c r="J497" s="122">
        <v>18</v>
      </c>
      <c r="K497" s="122" t="s">
        <v>18</v>
      </c>
      <c r="L497" s="232" t="s">
        <v>81</v>
      </c>
      <c r="M497" s="23" t="s">
        <v>90</v>
      </c>
      <c r="N497" s="399">
        <v>0</v>
      </c>
      <c r="O497" s="130">
        <v>3</v>
      </c>
      <c r="P497" s="122"/>
      <c r="Q497" s="122"/>
      <c r="R497" s="122" t="s">
        <v>84</v>
      </c>
      <c r="S497" s="122" t="s">
        <v>97</v>
      </c>
      <c r="T497" s="113" t="s">
        <v>138</v>
      </c>
      <c r="U497" s="102" t="s">
        <v>99</v>
      </c>
      <c r="V497" s="102" t="s">
        <v>139</v>
      </c>
      <c r="W497" s="147">
        <v>4</v>
      </c>
      <c r="X497" s="113"/>
      <c r="Y497" s="130">
        <f t="shared" si="250"/>
        <v>4</v>
      </c>
      <c r="Z497" s="122">
        <v>4</v>
      </c>
      <c r="AA497" s="101">
        <v>45776</v>
      </c>
      <c r="AB497" s="131"/>
      <c r="AC497" s="151" t="str">
        <f t="shared" si="253"/>
        <v/>
      </c>
      <c r="AD497" s="120"/>
      <c r="AE497" s="132"/>
      <c r="AF497" s="101">
        <f t="shared" si="242"/>
        <v>0</v>
      </c>
      <c r="AG497" s="101">
        <f t="shared" si="243"/>
        <v>0</v>
      </c>
      <c r="AH497" s="101">
        <f t="shared" si="244"/>
        <v>0</v>
      </c>
      <c r="AI497" s="101">
        <f t="shared" si="249"/>
        <v>183104</v>
      </c>
      <c r="AJ497" s="101">
        <f t="shared" si="245"/>
        <v>0</v>
      </c>
      <c r="AK497" s="101">
        <f t="shared" si="252"/>
        <v>183104</v>
      </c>
      <c r="AL497" s="102" t="s">
        <v>9</v>
      </c>
      <c r="AM497" s="144"/>
      <c r="AN497" s="101">
        <f t="shared" si="240"/>
        <v>183104</v>
      </c>
      <c r="AO497" s="134"/>
      <c r="AP497" s="113"/>
      <c r="AQ497" s="113" t="s">
        <v>754</v>
      </c>
      <c r="AR497" s="113" t="s">
        <v>754</v>
      </c>
      <c r="AS497" s="113" t="s">
        <v>754</v>
      </c>
      <c r="AT497" s="113" t="s">
        <v>754</v>
      </c>
      <c r="AU497" s="113" t="s">
        <v>754</v>
      </c>
      <c r="AV497" s="113" t="s">
        <v>754</v>
      </c>
    </row>
    <row r="498" spans="1:48" ht="12.75" x14ac:dyDescent="0.2">
      <c r="A498" s="102">
        <v>4000594790</v>
      </c>
      <c r="B498" s="133">
        <v>46036</v>
      </c>
      <c r="C498" s="102" t="s">
        <v>79</v>
      </c>
      <c r="D498" s="552">
        <v>46162</v>
      </c>
      <c r="E498" s="552" t="e">
        <f>IF(OR(#REF!="",J498=""),"",#REF!+7*J498)</f>
        <v>#REF!</v>
      </c>
      <c r="F498" s="149" t="e">
        <f t="shared" ca="1" si="251"/>
        <v>#REF!</v>
      </c>
      <c r="G498" s="120" t="s">
        <v>94</v>
      </c>
      <c r="H498" s="113" t="e">
        <f t="shared" si="248"/>
        <v>#REF!</v>
      </c>
      <c r="I498" s="113" t="e">
        <f t="shared" si="247"/>
        <v>#REF!</v>
      </c>
      <c r="J498" s="122">
        <v>18</v>
      </c>
      <c r="K498" s="122" t="s">
        <v>18</v>
      </c>
      <c r="L498" s="232" t="s">
        <v>81</v>
      </c>
      <c r="M498" s="23" t="s">
        <v>90</v>
      </c>
      <c r="N498" s="399">
        <v>0</v>
      </c>
      <c r="O498" s="130">
        <v>3</v>
      </c>
      <c r="P498" s="122"/>
      <c r="Q498" s="122"/>
      <c r="R498" s="122" t="s">
        <v>84</v>
      </c>
      <c r="S498" s="122" t="s">
        <v>97</v>
      </c>
      <c r="T498" s="113" t="s">
        <v>138</v>
      </c>
      <c r="U498" s="102" t="s">
        <v>99</v>
      </c>
      <c r="V498" s="102" t="s">
        <v>1034</v>
      </c>
      <c r="W498" s="147">
        <v>6</v>
      </c>
      <c r="X498" s="113"/>
      <c r="Y498" s="130">
        <f t="shared" si="250"/>
        <v>6</v>
      </c>
      <c r="Z498" s="122">
        <v>6</v>
      </c>
      <c r="AA498" s="101">
        <v>48900</v>
      </c>
      <c r="AB498" s="131"/>
      <c r="AC498" s="151" t="str">
        <f t="shared" si="253"/>
        <v/>
      </c>
      <c r="AD498" s="120"/>
      <c r="AE498" s="132"/>
      <c r="AF498" s="101">
        <f t="shared" si="242"/>
        <v>0</v>
      </c>
      <c r="AG498" s="101">
        <f t="shared" si="243"/>
        <v>0</v>
      </c>
      <c r="AH498" s="101">
        <f t="shared" si="244"/>
        <v>0</v>
      </c>
      <c r="AI498" s="101">
        <f t="shared" si="249"/>
        <v>293400</v>
      </c>
      <c r="AJ498" s="101">
        <f t="shared" si="245"/>
        <v>0</v>
      </c>
      <c r="AK498" s="101">
        <f t="shared" si="252"/>
        <v>293400</v>
      </c>
      <c r="AL498" s="102" t="s">
        <v>2</v>
      </c>
      <c r="AM498" s="144" t="s">
        <v>112</v>
      </c>
      <c r="AN498" s="101">
        <f t="shared" ref="AN498:AN560" si="254">SUM(AH498,AK498)</f>
        <v>293400</v>
      </c>
      <c r="AO498" s="134" t="s">
        <v>103</v>
      </c>
      <c r="AP498" s="113" t="s">
        <v>104</v>
      </c>
      <c r="AQ498" s="113" t="s">
        <v>754</v>
      </c>
      <c r="AR498" s="113" t="s">
        <v>754</v>
      </c>
      <c r="AS498" s="113" t="s">
        <v>754</v>
      </c>
      <c r="AT498" s="113" t="s">
        <v>754</v>
      </c>
      <c r="AU498" s="113" t="s">
        <v>754</v>
      </c>
      <c r="AV498" s="113" t="s">
        <v>754</v>
      </c>
    </row>
    <row r="499" spans="1:48" ht="12.75" x14ac:dyDescent="0.2">
      <c r="A499" s="102">
        <v>4000591987</v>
      </c>
      <c r="B499" s="133">
        <v>46039</v>
      </c>
      <c r="C499" s="102" t="s">
        <v>79</v>
      </c>
      <c r="D499" s="552">
        <v>46165</v>
      </c>
      <c r="E499" s="552" t="e">
        <f>IF(OR(#REF!="",J499=""),"",#REF!+7*J499)</f>
        <v>#REF!</v>
      </c>
      <c r="F499" s="149" t="e">
        <f t="shared" ca="1" si="251"/>
        <v>#REF!</v>
      </c>
      <c r="G499" s="120" t="s">
        <v>94</v>
      </c>
      <c r="H499" s="113" t="e">
        <f t="shared" si="248"/>
        <v>#REF!</v>
      </c>
      <c r="I499" s="113" t="e">
        <f t="shared" si="247"/>
        <v>#REF!</v>
      </c>
      <c r="J499" s="122">
        <v>18</v>
      </c>
      <c r="K499" s="122" t="s">
        <v>18</v>
      </c>
      <c r="L499" s="232" t="s">
        <v>81</v>
      </c>
      <c r="M499" s="23" t="s">
        <v>1035</v>
      </c>
      <c r="N499" s="399">
        <v>0</v>
      </c>
      <c r="O499" s="130">
        <v>3</v>
      </c>
      <c r="P499" s="122"/>
      <c r="Q499" s="122"/>
      <c r="R499" s="122" t="s">
        <v>84</v>
      </c>
      <c r="S499" s="122" t="s">
        <v>97</v>
      </c>
      <c r="T499" s="113" t="s">
        <v>114</v>
      </c>
      <c r="U499" s="102" t="s">
        <v>99</v>
      </c>
      <c r="V499" s="102" t="s">
        <v>1036</v>
      </c>
      <c r="W499" s="147">
        <v>26</v>
      </c>
      <c r="X499" s="113"/>
      <c r="Y499" s="130">
        <f t="shared" si="250"/>
        <v>26</v>
      </c>
      <c r="Z499" s="122">
        <v>26</v>
      </c>
      <c r="AA499" s="101">
        <v>56105</v>
      </c>
      <c r="AB499" s="131"/>
      <c r="AC499" s="151" t="str">
        <f t="shared" si="253"/>
        <v/>
      </c>
      <c r="AD499" s="120"/>
      <c r="AE499" s="132"/>
      <c r="AF499" s="101">
        <f t="shared" si="242"/>
        <v>0</v>
      </c>
      <c r="AG499" s="101">
        <f t="shared" si="243"/>
        <v>0</v>
      </c>
      <c r="AH499" s="101">
        <f t="shared" si="244"/>
        <v>0</v>
      </c>
      <c r="AI499" s="101">
        <f t="shared" si="249"/>
        <v>1458730</v>
      </c>
      <c r="AJ499" s="101">
        <f t="shared" si="245"/>
        <v>0</v>
      </c>
      <c r="AK499" s="101">
        <f t="shared" si="252"/>
        <v>1458730</v>
      </c>
      <c r="AL499" s="102" t="s">
        <v>11</v>
      </c>
      <c r="AM499" s="144" t="s">
        <v>1037</v>
      </c>
      <c r="AN499" s="101">
        <f t="shared" si="254"/>
        <v>1458730</v>
      </c>
      <c r="AO499" s="134" t="s">
        <v>103</v>
      </c>
      <c r="AP499" s="113" t="s">
        <v>104</v>
      </c>
      <c r="AQ499" s="113" t="s">
        <v>754</v>
      </c>
      <c r="AR499" s="113" t="s">
        <v>754</v>
      </c>
      <c r="AS499" s="113" t="s">
        <v>754</v>
      </c>
      <c r="AT499" s="113" t="s">
        <v>754</v>
      </c>
      <c r="AU499" s="113" t="s">
        <v>754</v>
      </c>
      <c r="AV499" s="113" t="s">
        <v>754</v>
      </c>
    </row>
    <row r="500" spans="1:48" ht="12.75" x14ac:dyDescent="0.2">
      <c r="A500" s="102">
        <v>4516455594</v>
      </c>
      <c r="B500" s="133">
        <v>46044</v>
      </c>
      <c r="C500" s="102" t="s">
        <v>79</v>
      </c>
      <c r="D500" s="552">
        <v>46081</v>
      </c>
      <c r="E500" s="552" t="e">
        <f>IF(OR(#REF!="",J500=""),"",#REF!+7*J500)</f>
        <v>#REF!</v>
      </c>
      <c r="F500" s="149" t="e">
        <f t="shared" ca="1" si="251"/>
        <v>#REF!</v>
      </c>
      <c r="G500" s="120" t="s">
        <v>80</v>
      </c>
      <c r="H500" s="113" t="e">
        <f t="shared" si="248"/>
        <v>#REF!</v>
      </c>
      <c r="I500" s="113" t="e">
        <f t="shared" ref="I500:I530" si="255">TEXT(E500,"YYYY")</f>
        <v>#REF!</v>
      </c>
      <c r="J500" s="122">
        <v>7</v>
      </c>
      <c r="K500" s="122" t="s">
        <v>18</v>
      </c>
      <c r="L500" s="232" t="s">
        <v>81</v>
      </c>
      <c r="M500" s="23" t="s">
        <v>1038</v>
      </c>
      <c r="N500" s="399">
        <v>1</v>
      </c>
      <c r="O500" s="130">
        <v>1</v>
      </c>
      <c r="P500" s="122"/>
      <c r="Q500" s="122"/>
      <c r="R500" s="122" t="s">
        <v>84</v>
      </c>
      <c r="S500" s="122" t="s">
        <v>620</v>
      </c>
      <c r="T500" s="123" t="s">
        <v>621</v>
      </c>
      <c r="U500" s="102" t="s">
        <v>212</v>
      </c>
      <c r="V500" s="102" t="s">
        <v>1039</v>
      </c>
      <c r="W500" s="147">
        <v>20</v>
      </c>
      <c r="X500" s="113"/>
      <c r="Y500" s="130">
        <f t="shared" si="250"/>
        <v>20</v>
      </c>
      <c r="Z500" s="122">
        <v>20</v>
      </c>
      <c r="AA500" s="101">
        <v>39617.949999999997</v>
      </c>
      <c r="AB500" s="131"/>
      <c r="AC500" s="151" t="str">
        <f t="shared" si="253"/>
        <v/>
      </c>
      <c r="AD500" s="120"/>
      <c r="AE500" s="260"/>
      <c r="AF500" s="101">
        <f t="shared" si="242"/>
        <v>0</v>
      </c>
      <c r="AG500" s="101">
        <f t="shared" si="243"/>
        <v>0</v>
      </c>
      <c r="AH500" s="101">
        <f t="shared" si="244"/>
        <v>0</v>
      </c>
      <c r="AI500" s="101">
        <f t="shared" si="249"/>
        <v>792359</v>
      </c>
      <c r="AJ500" s="101">
        <f t="shared" si="245"/>
        <v>0</v>
      </c>
      <c r="AK500" s="101">
        <f t="shared" si="252"/>
        <v>792359</v>
      </c>
      <c r="AL500" s="102" t="s">
        <v>9</v>
      </c>
      <c r="AM500" s="144"/>
      <c r="AN500" s="101">
        <f t="shared" si="254"/>
        <v>792359</v>
      </c>
      <c r="AO500" s="134"/>
      <c r="AP500" s="113"/>
      <c r="AQ500" s="113" t="s">
        <v>754</v>
      </c>
      <c r="AR500" s="113" t="s">
        <v>754</v>
      </c>
      <c r="AS500" s="113" t="s">
        <v>754</v>
      </c>
      <c r="AT500" s="113" t="s">
        <v>754</v>
      </c>
      <c r="AU500" s="113" t="s">
        <v>754</v>
      </c>
      <c r="AV500" s="113" t="s">
        <v>754</v>
      </c>
    </row>
    <row r="501" spans="1:48" x14ac:dyDescent="0.25">
      <c r="A501" s="102">
        <v>4516455594</v>
      </c>
      <c r="B501" s="133">
        <v>46044</v>
      </c>
      <c r="C501" s="102" t="s">
        <v>79</v>
      </c>
      <c r="D501" s="552">
        <v>46081</v>
      </c>
      <c r="E501" s="552" t="e">
        <f>IF(OR(#REF!="",J501=""),"",#REF!+7*J501)</f>
        <v>#REF!</v>
      </c>
      <c r="F501" s="149" t="str">
        <f t="shared" ca="1" si="251"/>
        <v>DELIVERED</v>
      </c>
      <c r="G501" s="120" t="s">
        <v>80</v>
      </c>
      <c r="H501" s="113" t="e">
        <f t="shared" ref="H501:H531" si="256">TEXT(E501,"MMM-YY")</f>
        <v>#REF!</v>
      </c>
      <c r="I501" s="113" t="e">
        <f t="shared" si="255"/>
        <v>#REF!</v>
      </c>
      <c r="J501" s="122">
        <v>7</v>
      </c>
      <c r="K501" s="122" t="s">
        <v>28</v>
      </c>
      <c r="L501" s="232" t="s">
        <v>81</v>
      </c>
      <c r="M501" s="23" t="s">
        <v>1038</v>
      </c>
      <c r="N501" s="399">
        <v>1</v>
      </c>
      <c r="O501" s="130">
        <v>1</v>
      </c>
      <c r="P501" s="122" t="s">
        <v>243</v>
      </c>
      <c r="Q501" s="122">
        <v>26100156</v>
      </c>
      <c r="R501" s="122" t="s">
        <v>84</v>
      </c>
      <c r="S501" s="122" t="s">
        <v>620</v>
      </c>
      <c r="T501" s="123" t="s">
        <v>621</v>
      </c>
      <c r="U501" s="102" t="s">
        <v>212</v>
      </c>
      <c r="V501" s="102" t="s">
        <v>1040</v>
      </c>
      <c r="W501" s="147">
        <v>1</v>
      </c>
      <c r="X501" s="122">
        <v>1</v>
      </c>
      <c r="Y501" s="130">
        <f t="shared" si="250"/>
        <v>0</v>
      </c>
      <c r="Z501" s="122">
        <v>0</v>
      </c>
      <c r="AA501" s="101">
        <v>19000</v>
      </c>
      <c r="AB501" s="131"/>
      <c r="AC501" s="151" t="str">
        <f t="shared" si="253"/>
        <v>June-26</v>
      </c>
      <c r="AD501" s="225">
        <v>46175</v>
      </c>
      <c r="AE501" s="257" t="s">
        <v>1041</v>
      </c>
      <c r="AF501" s="114">
        <f t="shared" ref="AF501:AF563" si="257">X501*AA501</f>
        <v>19000</v>
      </c>
      <c r="AG501" s="101">
        <f t="shared" ref="AG501:AG563" si="258">(X501*AB501)*86</f>
        <v>0</v>
      </c>
      <c r="AH501" s="101">
        <f t="shared" ref="AH501:AH563" si="259">SUM(AF501:AG501)</f>
        <v>19000</v>
      </c>
      <c r="AI501" s="101">
        <f t="shared" si="249"/>
        <v>0</v>
      </c>
      <c r="AJ501" s="101">
        <f t="shared" ref="AJ501:AJ563" si="260">(Z501*AB501)*86</f>
        <v>0</v>
      </c>
      <c r="AK501" s="101">
        <f t="shared" si="252"/>
        <v>0</v>
      </c>
      <c r="AL501" s="102" t="s">
        <v>0</v>
      </c>
      <c r="AM501" s="144" t="s">
        <v>102</v>
      </c>
      <c r="AN501" s="101">
        <f t="shared" si="254"/>
        <v>19000</v>
      </c>
      <c r="AO501" s="134" t="s">
        <v>28</v>
      </c>
      <c r="AP501" s="113"/>
      <c r="AQ501" s="113" t="s">
        <v>754</v>
      </c>
      <c r="AR501" s="113" t="s">
        <v>754</v>
      </c>
      <c r="AS501" s="113" t="s">
        <v>754</v>
      </c>
      <c r="AT501" s="113" t="s">
        <v>754</v>
      </c>
      <c r="AU501" s="113" t="s">
        <v>754</v>
      </c>
      <c r="AV501" s="113" t="s">
        <v>754</v>
      </c>
    </row>
    <row r="502" spans="1:48" ht="15" x14ac:dyDescent="0.25">
      <c r="A502" s="102">
        <v>4300035667</v>
      </c>
      <c r="B502" s="133">
        <v>46044</v>
      </c>
      <c r="C502" s="102" t="s">
        <v>79</v>
      </c>
      <c r="D502" s="552">
        <v>46177</v>
      </c>
      <c r="E502" s="552" t="e">
        <f>IF(OR(#REF!="",J502=""),"",#REF!+7*J502)</f>
        <v>#REF!</v>
      </c>
      <c r="F502" s="149" t="e">
        <f t="shared" ca="1" si="251"/>
        <v>#REF!</v>
      </c>
      <c r="G502" s="120" t="s">
        <v>94</v>
      </c>
      <c r="H502" s="113" t="e">
        <f t="shared" si="256"/>
        <v>#REF!</v>
      </c>
      <c r="I502" s="113" t="e">
        <f t="shared" si="255"/>
        <v>#REF!</v>
      </c>
      <c r="J502" s="122">
        <v>19</v>
      </c>
      <c r="K502" s="122" t="s">
        <v>19</v>
      </c>
      <c r="L502" s="232" t="s">
        <v>81</v>
      </c>
      <c r="M502" s="23" t="s">
        <v>1042</v>
      </c>
      <c r="N502" s="399">
        <v>0</v>
      </c>
      <c r="O502" s="130">
        <v>3</v>
      </c>
      <c r="P502" s="122"/>
      <c r="Q502" s="122"/>
      <c r="R502" s="122" t="s">
        <v>84</v>
      </c>
      <c r="S502" s="122" t="s">
        <v>97</v>
      </c>
      <c r="T502" s="113" t="s">
        <v>335</v>
      </c>
      <c r="U502" s="102" t="s">
        <v>99</v>
      </c>
      <c r="V502" s="163" t="s">
        <v>1043</v>
      </c>
      <c r="W502" s="290">
        <v>45</v>
      </c>
      <c r="X502" s="113"/>
      <c r="Y502" s="130">
        <f t="shared" si="250"/>
        <v>45</v>
      </c>
      <c r="Z502" s="122">
        <v>45</v>
      </c>
      <c r="AA502" s="101">
        <v>12738</v>
      </c>
      <c r="AB502" s="131"/>
      <c r="AC502" s="151" t="str">
        <f t="shared" si="253"/>
        <v/>
      </c>
      <c r="AD502" s="120"/>
      <c r="AE502" s="261"/>
      <c r="AF502" s="101">
        <f t="shared" si="257"/>
        <v>0</v>
      </c>
      <c r="AG502" s="101">
        <f t="shared" si="258"/>
        <v>0</v>
      </c>
      <c r="AH502" s="101">
        <f t="shared" si="259"/>
        <v>0</v>
      </c>
      <c r="AI502" s="101">
        <f t="shared" si="249"/>
        <v>573210</v>
      </c>
      <c r="AJ502" s="101">
        <f t="shared" si="260"/>
        <v>0</v>
      </c>
      <c r="AK502" s="101">
        <f t="shared" si="252"/>
        <v>573210</v>
      </c>
      <c r="AL502" s="102" t="s">
        <v>9</v>
      </c>
      <c r="AM502" s="144"/>
      <c r="AN502" s="101">
        <f t="shared" si="254"/>
        <v>573210</v>
      </c>
      <c r="AO502" s="134"/>
      <c r="AP502" s="113"/>
      <c r="AQ502" s="113" t="s">
        <v>754</v>
      </c>
      <c r="AR502" s="113" t="s">
        <v>754</v>
      </c>
      <c r="AS502" s="113" t="s">
        <v>754</v>
      </c>
      <c r="AT502" s="113" t="s">
        <v>754</v>
      </c>
      <c r="AU502" s="113" t="s">
        <v>754</v>
      </c>
      <c r="AV502" s="113" t="s">
        <v>754</v>
      </c>
    </row>
    <row r="503" spans="1:48" ht="12.75" x14ac:dyDescent="0.2">
      <c r="A503" s="102">
        <v>4000595564</v>
      </c>
      <c r="B503" s="133">
        <v>46045</v>
      </c>
      <c r="C503" s="102" t="s">
        <v>79</v>
      </c>
      <c r="D503" s="552">
        <v>46212</v>
      </c>
      <c r="E503" s="552" t="e">
        <f>IF(OR(#REF!="",J503=""),"",#REF!+7*J503)</f>
        <v>#REF!</v>
      </c>
      <c r="F503" s="149" t="e">
        <f t="shared" ca="1" si="251"/>
        <v>#REF!</v>
      </c>
      <c r="G503" s="120" t="s">
        <v>94</v>
      </c>
      <c r="H503" s="113" t="e">
        <f t="shared" si="256"/>
        <v>#REF!</v>
      </c>
      <c r="I503" s="113" t="e">
        <f t="shared" si="255"/>
        <v>#REF!</v>
      </c>
      <c r="J503" s="122">
        <v>24</v>
      </c>
      <c r="K503" s="122" t="s">
        <v>18</v>
      </c>
      <c r="L503" s="232" t="s">
        <v>81</v>
      </c>
      <c r="M503" s="23" t="s">
        <v>1044</v>
      </c>
      <c r="N503" s="399">
        <v>0</v>
      </c>
      <c r="O503" s="130">
        <v>3</v>
      </c>
      <c r="P503" s="122"/>
      <c r="Q503" s="122"/>
      <c r="R503" s="122" t="s">
        <v>84</v>
      </c>
      <c r="S503" s="122" t="s">
        <v>97</v>
      </c>
      <c r="T503" s="113" t="s">
        <v>114</v>
      </c>
      <c r="U503" s="102" t="s">
        <v>99</v>
      </c>
      <c r="V503" s="102" t="s">
        <v>1045</v>
      </c>
      <c r="W503" s="147">
        <v>10</v>
      </c>
      <c r="X503" s="113"/>
      <c r="Y503" s="130">
        <f t="shared" si="250"/>
        <v>10</v>
      </c>
      <c r="Z503" s="122">
        <v>10</v>
      </c>
      <c r="AA503" s="101">
        <v>50263</v>
      </c>
      <c r="AB503" s="131"/>
      <c r="AC503" s="151" t="str">
        <f t="shared" si="253"/>
        <v/>
      </c>
      <c r="AD503" s="120"/>
      <c r="AE503" s="132"/>
      <c r="AF503" s="101">
        <f t="shared" si="257"/>
        <v>0</v>
      </c>
      <c r="AG503" s="101">
        <f t="shared" si="258"/>
        <v>0</v>
      </c>
      <c r="AH503" s="101">
        <f t="shared" si="259"/>
        <v>0</v>
      </c>
      <c r="AI503" s="101">
        <f t="shared" si="249"/>
        <v>502630</v>
      </c>
      <c r="AJ503" s="101">
        <f t="shared" si="260"/>
        <v>0</v>
      </c>
      <c r="AK503" s="101">
        <f t="shared" si="252"/>
        <v>502630</v>
      </c>
      <c r="AL503" s="102" t="s">
        <v>9</v>
      </c>
      <c r="AM503" s="144"/>
      <c r="AN503" s="101">
        <f t="shared" si="254"/>
        <v>502630</v>
      </c>
      <c r="AO503" s="134"/>
      <c r="AP503" s="113"/>
      <c r="AQ503" s="113" t="s">
        <v>754</v>
      </c>
      <c r="AR503" s="113" t="s">
        <v>754</v>
      </c>
      <c r="AS503" s="113" t="s">
        <v>754</v>
      </c>
      <c r="AT503" s="113" t="s">
        <v>754</v>
      </c>
      <c r="AU503" s="113" t="s">
        <v>754</v>
      </c>
      <c r="AV503" s="113" t="s">
        <v>754</v>
      </c>
    </row>
    <row r="504" spans="1:48" ht="12.75" x14ac:dyDescent="0.2">
      <c r="A504" s="102">
        <v>4000595564</v>
      </c>
      <c r="B504" s="133">
        <v>46045</v>
      </c>
      <c r="C504" s="102" t="s">
        <v>79</v>
      </c>
      <c r="D504" s="552">
        <v>46212</v>
      </c>
      <c r="E504" s="552" t="e">
        <f>IF(OR(#REF!="",J504=""),"",#REF!+7*J504)</f>
        <v>#REF!</v>
      </c>
      <c r="F504" s="149" t="e">
        <f t="shared" ca="1" si="251"/>
        <v>#REF!</v>
      </c>
      <c r="G504" s="120" t="s">
        <v>94</v>
      </c>
      <c r="H504" s="113" t="e">
        <f t="shared" si="256"/>
        <v>#REF!</v>
      </c>
      <c r="I504" s="113" t="e">
        <f t="shared" si="255"/>
        <v>#REF!</v>
      </c>
      <c r="J504" s="122">
        <v>24</v>
      </c>
      <c r="K504" s="122" t="s">
        <v>18</v>
      </c>
      <c r="L504" s="232" t="s">
        <v>81</v>
      </c>
      <c r="M504" s="23" t="s">
        <v>1046</v>
      </c>
      <c r="N504" s="399">
        <v>0</v>
      </c>
      <c r="O504" s="130">
        <v>3</v>
      </c>
      <c r="P504" s="122"/>
      <c r="Q504" s="122"/>
      <c r="R504" s="122" t="s">
        <v>84</v>
      </c>
      <c r="S504" s="122" t="s">
        <v>97</v>
      </c>
      <c r="T504" s="113" t="s">
        <v>114</v>
      </c>
      <c r="U504" s="102" t="s">
        <v>99</v>
      </c>
      <c r="V504" s="102" t="s">
        <v>1047</v>
      </c>
      <c r="W504" s="147">
        <v>10</v>
      </c>
      <c r="X504" s="113"/>
      <c r="Y504" s="130">
        <f t="shared" si="250"/>
        <v>10</v>
      </c>
      <c r="Z504" s="122">
        <v>10</v>
      </c>
      <c r="AA504" s="101">
        <v>83227</v>
      </c>
      <c r="AB504" s="131"/>
      <c r="AC504" s="151" t="str">
        <f t="shared" si="253"/>
        <v/>
      </c>
      <c r="AD504" s="120"/>
      <c r="AE504" s="132"/>
      <c r="AF504" s="101">
        <f t="shared" si="257"/>
        <v>0</v>
      </c>
      <c r="AG504" s="101">
        <f t="shared" si="258"/>
        <v>0</v>
      </c>
      <c r="AH504" s="101">
        <f t="shared" si="259"/>
        <v>0</v>
      </c>
      <c r="AI504" s="101">
        <f t="shared" si="249"/>
        <v>832270</v>
      </c>
      <c r="AJ504" s="101">
        <f t="shared" si="260"/>
        <v>0</v>
      </c>
      <c r="AK504" s="101">
        <f t="shared" si="252"/>
        <v>832270</v>
      </c>
      <c r="AL504" s="102" t="s">
        <v>9</v>
      </c>
      <c r="AM504" s="144"/>
      <c r="AN504" s="101">
        <f t="shared" si="254"/>
        <v>832270</v>
      </c>
      <c r="AO504" s="134"/>
      <c r="AP504" s="113"/>
      <c r="AQ504" s="113" t="s">
        <v>754</v>
      </c>
      <c r="AR504" s="113" t="s">
        <v>754</v>
      </c>
      <c r="AS504" s="113" t="s">
        <v>754</v>
      </c>
      <c r="AT504" s="113" t="s">
        <v>754</v>
      </c>
      <c r="AU504" s="113" t="s">
        <v>754</v>
      </c>
      <c r="AV504" s="113" t="s">
        <v>754</v>
      </c>
    </row>
    <row r="505" spans="1:48" ht="12.75" x14ac:dyDescent="0.2">
      <c r="A505" s="102">
        <v>4000595564</v>
      </c>
      <c r="B505" s="133">
        <v>46045</v>
      </c>
      <c r="C505" s="102" t="s">
        <v>79</v>
      </c>
      <c r="D505" s="552">
        <v>46212</v>
      </c>
      <c r="E505" s="552" t="e">
        <f>IF(OR(#REF!="",J505=""),"",#REF!+7*J505)</f>
        <v>#REF!</v>
      </c>
      <c r="F505" s="149" t="e">
        <f t="shared" ca="1" si="251"/>
        <v>#REF!</v>
      </c>
      <c r="G505" s="120" t="s">
        <v>94</v>
      </c>
      <c r="H505" s="113" t="e">
        <f t="shared" si="256"/>
        <v>#REF!</v>
      </c>
      <c r="I505" s="113" t="e">
        <f t="shared" si="255"/>
        <v>#REF!</v>
      </c>
      <c r="J505" s="122">
        <v>24</v>
      </c>
      <c r="K505" s="122" t="s">
        <v>18</v>
      </c>
      <c r="L505" s="232" t="s">
        <v>81</v>
      </c>
      <c r="M505" s="23" t="s">
        <v>1048</v>
      </c>
      <c r="N505" s="399">
        <v>0</v>
      </c>
      <c r="O505" s="130">
        <v>3</v>
      </c>
      <c r="P505" s="122"/>
      <c r="Q505" s="122"/>
      <c r="R505" s="122" t="s">
        <v>84</v>
      </c>
      <c r="S505" s="122" t="s">
        <v>97</v>
      </c>
      <c r="T505" s="113" t="s">
        <v>114</v>
      </c>
      <c r="U505" s="102" t="s">
        <v>99</v>
      </c>
      <c r="V505" s="102" t="s">
        <v>1049</v>
      </c>
      <c r="W505" s="147">
        <v>10</v>
      </c>
      <c r="X505" s="113"/>
      <c r="Y505" s="130">
        <f t="shared" si="250"/>
        <v>10</v>
      </c>
      <c r="Z505" s="122">
        <v>10</v>
      </c>
      <c r="AA505" s="101">
        <v>141299</v>
      </c>
      <c r="AB505" s="131"/>
      <c r="AC505" s="151" t="str">
        <f t="shared" si="253"/>
        <v/>
      </c>
      <c r="AD505" s="120"/>
      <c r="AE505" s="132"/>
      <c r="AF505" s="101">
        <f t="shared" si="257"/>
        <v>0</v>
      </c>
      <c r="AG505" s="101">
        <f t="shared" si="258"/>
        <v>0</v>
      </c>
      <c r="AH505" s="101">
        <f t="shared" si="259"/>
        <v>0</v>
      </c>
      <c r="AI505" s="101">
        <f t="shared" si="249"/>
        <v>1412990</v>
      </c>
      <c r="AJ505" s="101">
        <f t="shared" si="260"/>
        <v>0</v>
      </c>
      <c r="AK505" s="101">
        <f t="shared" si="252"/>
        <v>1412990</v>
      </c>
      <c r="AL505" s="102" t="s">
        <v>9</v>
      </c>
      <c r="AM505" s="144"/>
      <c r="AN505" s="101">
        <f t="shared" si="254"/>
        <v>1412990</v>
      </c>
      <c r="AO505" s="134"/>
      <c r="AP505" s="113"/>
      <c r="AQ505" s="113" t="s">
        <v>754</v>
      </c>
      <c r="AR505" s="113" t="s">
        <v>754</v>
      </c>
      <c r="AS505" s="113" t="s">
        <v>754</v>
      </c>
      <c r="AT505" s="113" t="s">
        <v>754</v>
      </c>
      <c r="AU505" s="113" t="s">
        <v>754</v>
      </c>
      <c r="AV505" s="113" t="s">
        <v>754</v>
      </c>
    </row>
    <row r="506" spans="1:48" ht="12.75" x14ac:dyDescent="0.2">
      <c r="A506" s="102">
        <v>4000595564</v>
      </c>
      <c r="B506" s="133">
        <v>46045</v>
      </c>
      <c r="C506" s="102" t="s">
        <v>79</v>
      </c>
      <c r="D506" s="552">
        <v>46212</v>
      </c>
      <c r="E506" s="552" t="e">
        <f>IF(OR(#REF!="",J506=""),"",#REF!+7*J506)</f>
        <v>#REF!</v>
      </c>
      <c r="F506" s="149" t="e">
        <f t="shared" ca="1" si="251"/>
        <v>#REF!</v>
      </c>
      <c r="G506" s="120" t="s">
        <v>94</v>
      </c>
      <c r="H506" s="113" t="e">
        <f t="shared" si="256"/>
        <v>#REF!</v>
      </c>
      <c r="I506" s="113" t="e">
        <f t="shared" si="255"/>
        <v>#REF!</v>
      </c>
      <c r="J506" s="122">
        <v>24</v>
      </c>
      <c r="K506" s="122" t="s">
        <v>18</v>
      </c>
      <c r="L506" s="232" t="s">
        <v>81</v>
      </c>
      <c r="M506" s="23" t="s">
        <v>1050</v>
      </c>
      <c r="N506" s="399">
        <v>0</v>
      </c>
      <c r="O506" s="130">
        <v>3</v>
      </c>
      <c r="P506" s="122"/>
      <c r="Q506" s="122"/>
      <c r="R506" s="122" t="s">
        <v>84</v>
      </c>
      <c r="S506" s="122" t="s">
        <v>97</v>
      </c>
      <c r="T506" s="113" t="s">
        <v>114</v>
      </c>
      <c r="U506" s="102" t="s">
        <v>99</v>
      </c>
      <c r="V506" s="102" t="s">
        <v>1051</v>
      </c>
      <c r="W506" s="147">
        <v>10</v>
      </c>
      <c r="X506" s="113"/>
      <c r="Y506" s="130">
        <f t="shared" si="250"/>
        <v>10</v>
      </c>
      <c r="Z506" s="122">
        <v>10</v>
      </c>
      <c r="AA506" s="101">
        <v>307987</v>
      </c>
      <c r="AB506" s="131"/>
      <c r="AC506" s="151" t="str">
        <f t="shared" si="253"/>
        <v/>
      </c>
      <c r="AD506" s="120"/>
      <c r="AE506" s="142"/>
      <c r="AF506" s="101">
        <f t="shared" si="257"/>
        <v>0</v>
      </c>
      <c r="AG506" s="101">
        <f t="shared" si="258"/>
        <v>0</v>
      </c>
      <c r="AH506" s="101">
        <f t="shared" si="259"/>
        <v>0</v>
      </c>
      <c r="AI506" s="101">
        <f t="shared" si="249"/>
        <v>3079870</v>
      </c>
      <c r="AJ506" s="101">
        <f t="shared" si="260"/>
        <v>0</v>
      </c>
      <c r="AK506" s="101">
        <f t="shared" si="252"/>
        <v>3079870</v>
      </c>
      <c r="AL506" s="102" t="s">
        <v>9</v>
      </c>
      <c r="AM506" s="144"/>
      <c r="AN506" s="101">
        <f t="shared" si="254"/>
        <v>3079870</v>
      </c>
      <c r="AO506" s="134"/>
      <c r="AP506" s="113"/>
      <c r="AQ506" s="113" t="s">
        <v>754</v>
      </c>
      <c r="AR506" s="113" t="s">
        <v>754</v>
      </c>
      <c r="AS506" s="113" t="s">
        <v>754</v>
      </c>
      <c r="AT506" s="113" t="s">
        <v>754</v>
      </c>
      <c r="AU506" s="113" t="s">
        <v>754</v>
      </c>
      <c r="AV506" s="113" t="s">
        <v>754</v>
      </c>
    </row>
    <row r="507" spans="1:48" x14ac:dyDescent="0.25">
      <c r="A507" s="102">
        <v>4000582041</v>
      </c>
      <c r="B507" s="133">
        <v>46041</v>
      </c>
      <c r="C507" s="102" t="s">
        <v>79</v>
      </c>
      <c r="D507" s="552">
        <v>46139</v>
      </c>
      <c r="E507" s="552" t="e">
        <f>IF(OR(#REF!="",J507=""),"",#REF!+7*J507)</f>
        <v>#REF!</v>
      </c>
      <c r="F507" s="149" t="str">
        <f t="shared" ca="1" si="251"/>
        <v>DELIVERED</v>
      </c>
      <c r="G507" s="120" t="s">
        <v>94</v>
      </c>
      <c r="H507" s="113" t="e">
        <f t="shared" si="256"/>
        <v>#REF!</v>
      </c>
      <c r="I507" s="113" t="e">
        <f t="shared" si="255"/>
        <v>#REF!</v>
      </c>
      <c r="J507" s="122">
        <v>14</v>
      </c>
      <c r="K507" s="122" t="s">
        <v>18</v>
      </c>
      <c r="L507" s="232" t="s">
        <v>81</v>
      </c>
      <c r="M507" s="23" t="s">
        <v>1052</v>
      </c>
      <c r="N507" s="399">
        <v>0</v>
      </c>
      <c r="O507" s="130">
        <v>3</v>
      </c>
      <c r="P507" s="122" t="s">
        <v>1053</v>
      </c>
      <c r="Q507" s="122">
        <v>26100016</v>
      </c>
      <c r="R507" s="122" t="s">
        <v>84</v>
      </c>
      <c r="S507" s="122" t="s">
        <v>97</v>
      </c>
      <c r="T507" s="113" t="s">
        <v>179</v>
      </c>
      <c r="U507" s="102" t="s">
        <v>99</v>
      </c>
      <c r="V507" s="102" t="s">
        <v>1054</v>
      </c>
      <c r="W507" s="147">
        <v>4</v>
      </c>
      <c r="X507" s="122">
        <v>4</v>
      </c>
      <c r="Y507" s="130">
        <f t="shared" si="250"/>
        <v>0</v>
      </c>
      <c r="Z507" s="122">
        <v>0</v>
      </c>
      <c r="AA507" s="185">
        <v>21005</v>
      </c>
      <c r="AB507" s="131"/>
      <c r="AC507" s="151" t="str">
        <f t="shared" si="253"/>
        <v>April-26</v>
      </c>
      <c r="AD507" s="119">
        <v>46125</v>
      </c>
      <c r="AE507" s="476" t="s">
        <v>1055</v>
      </c>
      <c r="AF507" s="101">
        <f t="shared" si="257"/>
        <v>84020</v>
      </c>
      <c r="AG507" s="101">
        <f t="shared" si="258"/>
        <v>0</v>
      </c>
      <c r="AH507" s="101">
        <f t="shared" si="259"/>
        <v>84020</v>
      </c>
      <c r="AI507" s="101">
        <f t="shared" si="249"/>
        <v>0</v>
      </c>
      <c r="AJ507" s="185">
        <f t="shared" si="260"/>
        <v>0</v>
      </c>
      <c r="AK507" s="185">
        <f t="shared" si="252"/>
        <v>0</v>
      </c>
      <c r="AL507" s="174" t="s">
        <v>0</v>
      </c>
      <c r="AM507" s="144" t="s">
        <v>102</v>
      </c>
      <c r="AN507" s="185">
        <f t="shared" si="254"/>
        <v>84020</v>
      </c>
      <c r="AO507" s="134" t="s">
        <v>103</v>
      </c>
      <c r="AP507" s="113" t="s">
        <v>104</v>
      </c>
      <c r="AQ507" s="113" t="s">
        <v>754</v>
      </c>
      <c r="AR507" s="113" t="s">
        <v>754</v>
      </c>
      <c r="AS507" s="113" t="s">
        <v>754</v>
      </c>
      <c r="AT507" s="113" t="s">
        <v>754</v>
      </c>
      <c r="AU507" s="113" t="s">
        <v>754</v>
      </c>
      <c r="AV507" s="113" t="s">
        <v>754</v>
      </c>
    </row>
    <row r="508" spans="1:48" x14ac:dyDescent="0.25">
      <c r="A508" s="102">
        <v>4000582041</v>
      </c>
      <c r="B508" s="133">
        <v>46041</v>
      </c>
      <c r="C508" s="102" t="s">
        <v>79</v>
      </c>
      <c r="D508" s="552">
        <v>46139</v>
      </c>
      <c r="E508" s="552" t="e">
        <f>IF(OR(#REF!="",J508=""),"",#REF!+7*J508)</f>
        <v>#REF!</v>
      </c>
      <c r="F508" s="149" t="str">
        <f t="shared" ca="1" si="251"/>
        <v>DELIVERED</v>
      </c>
      <c r="G508" s="120" t="s">
        <v>94</v>
      </c>
      <c r="H508" s="113" t="e">
        <f t="shared" si="256"/>
        <v>#REF!</v>
      </c>
      <c r="I508" s="113" t="e">
        <f t="shared" si="255"/>
        <v>#REF!</v>
      </c>
      <c r="J508" s="122">
        <v>14</v>
      </c>
      <c r="K508" s="122" t="s">
        <v>18</v>
      </c>
      <c r="L508" s="232" t="s">
        <v>81</v>
      </c>
      <c r="M508" s="413" t="s">
        <v>1056</v>
      </c>
      <c r="N508" s="399">
        <v>0</v>
      </c>
      <c r="O508" s="130">
        <v>3</v>
      </c>
      <c r="P508" s="122" t="s">
        <v>1057</v>
      </c>
      <c r="Q508" s="122">
        <v>2610016</v>
      </c>
      <c r="R508" s="122" t="s">
        <v>84</v>
      </c>
      <c r="S508" s="122" t="s">
        <v>97</v>
      </c>
      <c r="T508" s="113" t="s">
        <v>179</v>
      </c>
      <c r="U508" s="102" t="s">
        <v>99</v>
      </c>
      <c r="V508" s="102" t="s">
        <v>1058</v>
      </c>
      <c r="W508" s="147">
        <v>2</v>
      </c>
      <c r="X508" s="122">
        <v>2</v>
      </c>
      <c r="Y508" s="130">
        <f t="shared" si="250"/>
        <v>0</v>
      </c>
      <c r="Z508" s="122">
        <v>0</v>
      </c>
      <c r="AA508" s="101">
        <v>75765</v>
      </c>
      <c r="AB508" s="131"/>
      <c r="AC508" s="151" t="str">
        <f t="shared" si="253"/>
        <v>April-26</v>
      </c>
      <c r="AD508" s="225">
        <v>46140</v>
      </c>
      <c r="AE508" s="257" t="s">
        <v>1059</v>
      </c>
      <c r="AF508" s="114">
        <f t="shared" si="257"/>
        <v>151530</v>
      </c>
      <c r="AG508" s="101">
        <f t="shared" si="258"/>
        <v>0</v>
      </c>
      <c r="AH508" s="101">
        <f t="shared" si="259"/>
        <v>151530</v>
      </c>
      <c r="AI508" s="101">
        <f t="shared" si="249"/>
        <v>0</v>
      </c>
      <c r="AJ508" s="101">
        <f t="shared" si="260"/>
        <v>0</v>
      </c>
      <c r="AK508" s="101">
        <f t="shared" si="252"/>
        <v>0</v>
      </c>
      <c r="AL508" s="102" t="s">
        <v>0</v>
      </c>
      <c r="AM508" s="144" t="s">
        <v>102</v>
      </c>
      <c r="AN508" s="101">
        <f t="shared" si="254"/>
        <v>151530</v>
      </c>
      <c r="AO508" s="134" t="s">
        <v>103</v>
      </c>
      <c r="AP508" s="113"/>
      <c r="AQ508" s="113" t="s">
        <v>754</v>
      </c>
      <c r="AR508" s="113" t="s">
        <v>754</v>
      </c>
      <c r="AS508" s="113" t="s">
        <v>754</v>
      </c>
      <c r="AT508" s="113" t="s">
        <v>754</v>
      </c>
      <c r="AU508" s="113" t="s">
        <v>754</v>
      </c>
      <c r="AV508" s="113" t="s">
        <v>754</v>
      </c>
    </row>
    <row r="509" spans="1:48" ht="12.75" x14ac:dyDescent="0.2">
      <c r="A509" s="102">
        <v>4300035895</v>
      </c>
      <c r="B509" s="133">
        <v>46045</v>
      </c>
      <c r="C509" s="102" t="s">
        <v>79</v>
      </c>
      <c r="D509" s="552">
        <v>46080</v>
      </c>
      <c r="E509" s="552" t="e">
        <f>IF(OR(#REF!="",J509=""),"",#REF!+7*J509)</f>
        <v>#REF!</v>
      </c>
      <c r="F509" s="149" t="e">
        <f t="shared" ca="1" si="251"/>
        <v>#REF!</v>
      </c>
      <c r="G509" s="120" t="s">
        <v>94</v>
      </c>
      <c r="H509" s="113" t="e">
        <f t="shared" si="256"/>
        <v>#REF!</v>
      </c>
      <c r="I509" s="113" t="e">
        <f t="shared" si="255"/>
        <v>#REF!</v>
      </c>
      <c r="J509" s="122">
        <v>5</v>
      </c>
      <c r="K509" s="122" t="s">
        <v>21</v>
      </c>
      <c r="L509" s="232" t="s">
        <v>81</v>
      </c>
      <c r="M509" s="413" t="s">
        <v>1060</v>
      </c>
      <c r="N509" s="399">
        <v>0</v>
      </c>
      <c r="O509" s="130">
        <v>3</v>
      </c>
      <c r="P509" s="122"/>
      <c r="Q509" s="122"/>
      <c r="R509" s="122" t="s">
        <v>84</v>
      </c>
      <c r="S509" s="122" t="s">
        <v>97</v>
      </c>
      <c r="T509" s="113" t="s">
        <v>335</v>
      </c>
      <c r="U509" s="102" t="s">
        <v>99</v>
      </c>
      <c r="V509" s="102" t="s">
        <v>1061</v>
      </c>
      <c r="W509" s="147">
        <v>8</v>
      </c>
      <c r="X509" s="122"/>
      <c r="Y509" s="130">
        <f t="shared" si="250"/>
        <v>8</v>
      </c>
      <c r="Z509" s="122">
        <v>8</v>
      </c>
      <c r="AA509" s="101">
        <v>10623</v>
      </c>
      <c r="AB509" s="131"/>
      <c r="AC509" s="151" t="str">
        <f t="shared" si="253"/>
        <v/>
      </c>
      <c r="AD509" s="120"/>
      <c r="AE509" s="261"/>
      <c r="AF509" s="101">
        <f t="shared" si="257"/>
        <v>0</v>
      </c>
      <c r="AG509" s="101">
        <f t="shared" si="258"/>
        <v>0</v>
      </c>
      <c r="AH509" s="101">
        <f t="shared" si="259"/>
        <v>0</v>
      </c>
      <c r="AI509" s="101">
        <f t="shared" si="249"/>
        <v>84984</v>
      </c>
      <c r="AJ509" s="101">
        <f t="shared" si="260"/>
        <v>0</v>
      </c>
      <c r="AK509" s="101">
        <f t="shared" si="252"/>
        <v>84984</v>
      </c>
      <c r="AL509" s="102" t="s">
        <v>9</v>
      </c>
      <c r="AM509" s="144"/>
      <c r="AN509" s="101">
        <f t="shared" si="254"/>
        <v>84984</v>
      </c>
      <c r="AO509" s="134"/>
      <c r="AP509" s="113"/>
      <c r="AQ509" s="113" t="s">
        <v>754</v>
      </c>
      <c r="AR509" s="113" t="s">
        <v>754</v>
      </c>
      <c r="AS509" s="113" t="s">
        <v>754</v>
      </c>
      <c r="AT509" s="113" t="s">
        <v>754</v>
      </c>
      <c r="AU509" s="113" t="s">
        <v>754</v>
      </c>
      <c r="AV509" s="113" t="s">
        <v>754</v>
      </c>
    </row>
    <row r="510" spans="1:48" ht="12.75" x14ac:dyDescent="0.2">
      <c r="A510" s="102">
        <v>4000593557</v>
      </c>
      <c r="B510" s="133">
        <v>46049</v>
      </c>
      <c r="C510" s="102" t="s">
        <v>79</v>
      </c>
      <c r="D510" s="552">
        <v>46357</v>
      </c>
      <c r="E510" s="552" t="e">
        <f>IF(OR(#REF!="",J510=""),"",#REF!+7*J510)</f>
        <v>#REF!</v>
      </c>
      <c r="F510" s="149" t="e">
        <f t="shared" ca="1" si="251"/>
        <v>#REF!</v>
      </c>
      <c r="G510" s="120" t="s">
        <v>94</v>
      </c>
      <c r="H510" s="113" t="e">
        <f t="shared" si="256"/>
        <v>#REF!</v>
      </c>
      <c r="I510" s="113" t="e">
        <f t="shared" si="255"/>
        <v>#REF!</v>
      </c>
      <c r="J510" s="122">
        <v>44</v>
      </c>
      <c r="K510" s="122" t="s">
        <v>18</v>
      </c>
      <c r="L510" s="232" t="s">
        <v>81</v>
      </c>
      <c r="M510" s="413" t="s">
        <v>1062</v>
      </c>
      <c r="N510" s="399">
        <v>0</v>
      </c>
      <c r="O510" s="130">
        <v>3</v>
      </c>
      <c r="P510" s="122"/>
      <c r="Q510" s="122"/>
      <c r="R510" s="122" t="s">
        <v>84</v>
      </c>
      <c r="S510" s="122" t="s">
        <v>97</v>
      </c>
      <c r="T510" s="113" t="s">
        <v>114</v>
      </c>
      <c r="U510" s="102" t="s">
        <v>99</v>
      </c>
      <c r="V510" s="102" t="s">
        <v>1063</v>
      </c>
      <c r="W510" s="147">
        <v>10</v>
      </c>
      <c r="X510" s="122"/>
      <c r="Y510" s="130">
        <f t="shared" si="250"/>
        <v>10</v>
      </c>
      <c r="Z510" s="122">
        <v>10</v>
      </c>
      <c r="AA510" s="101">
        <v>743729</v>
      </c>
      <c r="AB510" s="131"/>
      <c r="AC510" s="151" t="str">
        <f t="shared" si="253"/>
        <v/>
      </c>
      <c r="AD510" s="120"/>
      <c r="AE510" s="132"/>
      <c r="AF510" s="101">
        <f t="shared" si="257"/>
        <v>0</v>
      </c>
      <c r="AG510" s="101">
        <f t="shared" si="258"/>
        <v>0</v>
      </c>
      <c r="AH510" s="101">
        <f t="shared" si="259"/>
        <v>0</v>
      </c>
      <c r="AI510" s="101">
        <f t="shared" si="249"/>
        <v>7437290</v>
      </c>
      <c r="AJ510" s="101">
        <f t="shared" si="260"/>
        <v>0</v>
      </c>
      <c r="AK510" s="101">
        <f t="shared" si="252"/>
        <v>7437290</v>
      </c>
      <c r="AL510" s="102" t="s">
        <v>9</v>
      </c>
      <c r="AM510" s="144"/>
      <c r="AN510" s="101">
        <f t="shared" si="254"/>
        <v>7437290</v>
      </c>
      <c r="AO510" s="134"/>
      <c r="AP510" s="113"/>
      <c r="AQ510" s="113" t="s">
        <v>754</v>
      </c>
      <c r="AR510" s="113" t="s">
        <v>754</v>
      </c>
      <c r="AS510" s="113" t="s">
        <v>754</v>
      </c>
      <c r="AT510" s="113" t="s">
        <v>754</v>
      </c>
      <c r="AU510" s="113" t="s">
        <v>754</v>
      </c>
      <c r="AV510" s="113" t="s">
        <v>754</v>
      </c>
    </row>
    <row r="511" spans="1:48" x14ac:dyDescent="0.25">
      <c r="A511" s="102">
        <v>4300035918</v>
      </c>
      <c r="B511" s="133">
        <v>46049</v>
      </c>
      <c r="C511" s="102" t="s">
        <v>79</v>
      </c>
      <c r="D511" s="552">
        <v>46084</v>
      </c>
      <c r="E511" s="552" t="e">
        <f>IF(OR(#REF!="",J511=""),"",#REF!+7*J511)</f>
        <v>#REF!</v>
      </c>
      <c r="F511" s="149" t="str">
        <f t="shared" ca="1" si="251"/>
        <v>DELIVERED</v>
      </c>
      <c r="G511" s="120" t="s">
        <v>94</v>
      </c>
      <c r="H511" s="113" t="e">
        <f t="shared" si="256"/>
        <v>#REF!</v>
      </c>
      <c r="I511" s="113" t="e">
        <f t="shared" si="255"/>
        <v>#REF!</v>
      </c>
      <c r="J511" s="122">
        <v>5</v>
      </c>
      <c r="K511" s="122" t="s">
        <v>21</v>
      </c>
      <c r="L511" s="232" t="s">
        <v>81</v>
      </c>
      <c r="M511" s="413" t="s">
        <v>1064</v>
      </c>
      <c r="N511" s="399">
        <v>0</v>
      </c>
      <c r="O511" s="130">
        <v>3</v>
      </c>
      <c r="P511" s="122" t="s">
        <v>243</v>
      </c>
      <c r="Q511" s="122">
        <v>25100884</v>
      </c>
      <c r="R511" s="122" t="s">
        <v>84</v>
      </c>
      <c r="S511" s="122" t="s">
        <v>97</v>
      </c>
      <c r="T511" s="113" t="s">
        <v>335</v>
      </c>
      <c r="U511" s="102" t="s">
        <v>99</v>
      </c>
      <c r="V511" s="102" t="s">
        <v>1065</v>
      </c>
      <c r="W511" s="147">
        <v>2</v>
      </c>
      <c r="X511" s="122">
        <v>2</v>
      </c>
      <c r="Y511" s="130">
        <f t="shared" si="250"/>
        <v>0</v>
      </c>
      <c r="Z511" s="122">
        <v>0</v>
      </c>
      <c r="AA511" s="185">
        <v>7608</v>
      </c>
      <c r="AB511" s="131"/>
      <c r="AC511" s="151" t="str">
        <f t="shared" si="253"/>
        <v>April-26</v>
      </c>
      <c r="AD511" s="119">
        <v>46128</v>
      </c>
      <c r="AE511" s="476" t="s">
        <v>1066</v>
      </c>
      <c r="AF511" s="101">
        <f t="shared" si="257"/>
        <v>15216</v>
      </c>
      <c r="AG511" s="101">
        <f t="shared" si="258"/>
        <v>0</v>
      </c>
      <c r="AH511" s="101">
        <f t="shared" si="259"/>
        <v>15216</v>
      </c>
      <c r="AI511" s="101">
        <f t="shared" si="249"/>
        <v>0</v>
      </c>
      <c r="AJ511" s="185">
        <f t="shared" si="260"/>
        <v>0</v>
      </c>
      <c r="AK511" s="185">
        <f t="shared" si="252"/>
        <v>0</v>
      </c>
      <c r="AL511" s="174" t="s">
        <v>0</v>
      </c>
      <c r="AM511" s="144" t="s">
        <v>102</v>
      </c>
      <c r="AN511" s="185">
        <f t="shared" si="254"/>
        <v>15216</v>
      </c>
      <c r="AO511" s="134" t="s">
        <v>116</v>
      </c>
      <c r="AP511" s="113" t="s">
        <v>104</v>
      </c>
      <c r="AQ511" s="113" t="s">
        <v>754</v>
      </c>
      <c r="AR511" s="113" t="s">
        <v>754</v>
      </c>
      <c r="AS511" s="113" t="s">
        <v>754</v>
      </c>
      <c r="AT511" s="113" t="s">
        <v>754</v>
      </c>
      <c r="AU511" s="113" t="s">
        <v>754</v>
      </c>
      <c r="AV511" s="113" t="s">
        <v>754</v>
      </c>
    </row>
    <row r="512" spans="1:48" x14ac:dyDescent="0.25">
      <c r="A512" s="102" t="s">
        <v>1067</v>
      </c>
      <c r="B512" s="133">
        <v>46052</v>
      </c>
      <c r="C512" s="102" t="s">
        <v>79</v>
      </c>
      <c r="D512" s="552">
        <v>46087</v>
      </c>
      <c r="E512" s="552" t="e">
        <f>IF(OR(#REF!="",J512=""),"",#REF!+7*J512)</f>
        <v>#REF!</v>
      </c>
      <c r="F512" s="149" t="str">
        <f t="shared" ca="1" si="251"/>
        <v>DELIVERED</v>
      </c>
      <c r="G512" s="120" t="s">
        <v>80</v>
      </c>
      <c r="H512" s="113" t="e">
        <f t="shared" si="256"/>
        <v>#REF!</v>
      </c>
      <c r="I512" s="113" t="e">
        <f t="shared" si="255"/>
        <v>#REF!</v>
      </c>
      <c r="J512" s="122">
        <v>5</v>
      </c>
      <c r="K512" s="122" t="s">
        <v>19</v>
      </c>
      <c r="L512" s="232" t="s">
        <v>142</v>
      </c>
      <c r="M512" s="23" t="s">
        <v>1068</v>
      </c>
      <c r="N512" s="399">
        <v>0</v>
      </c>
      <c r="O512" s="130">
        <v>3</v>
      </c>
      <c r="P512" s="122" t="s">
        <v>1069</v>
      </c>
      <c r="Q512" s="122">
        <v>25201448</v>
      </c>
      <c r="R512" s="122" t="s">
        <v>84</v>
      </c>
      <c r="S512" s="130" t="s">
        <v>1070</v>
      </c>
      <c r="T512" s="136" t="s">
        <v>1071</v>
      </c>
      <c r="U512" s="102" t="s">
        <v>87</v>
      </c>
      <c r="V512" s="186" t="s">
        <v>1072</v>
      </c>
      <c r="W512" s="147">
        <v>20</v>
      </c>
      <c r="X512" s="122">
        <v>18</v>
      </c>
      <c r="Y512" s="130">
        <f t="shared" ref="Y512:Y533" si="261">W512-X512</f>
        <v>2</v>
      </c>
      <c r="Z512" s="122">
        <v>0</v>
      </c>
      <c r="AA512" s="101">
        <v>55895.3</v>
      </c>
      <c r="AB512" s="131"/>
      <c r="AC512" s="151" t="str">
        <f t="shared" si="253"/>
        <v>May-26</v>
      </c>
      <c r="AD512" s="119">
        <v>46162</v>
      </c>
      <c r="AE512" s="476" t="s">
        <v>1073</v>
      </c>
      <c r="AF512" s="101">
        <f t="shared" si="257"/>
        <v>1006115.4</v>
      </c>
      <c r="AG512" s="101">
        <f t="shared" si="258"/>
        <v>0</v>
      </c>
      <c r="AH512" s="101">
        <f t="shared" si="259"/>
        <v>1006115.4</v>
      </c>
      <c r="AI512" s="101">
        <f t="shared" si="249"/>
        <v>0</v>
      </c>
      <c r="AJ512" s="101">
        <f t="shared" si="260"/>
        <v>0</v>
      </c>
      <c r="AK512" s="101">
        <f t="shared" si="252"/>
        <v>0</v>
      </c>
      <c r="AL512" s="102" t="s">
        <v>0</v>
      </c>
      <c r="AM512" s="144" t="s">
        <v>102</v>
      </c>
      <c r="AN512" s="101">
        <f t="shared" si="254"/>
        <v>1006115.4</v>
      </c>
      <c r="AO512" s="134" t="s">
        <v>103</v>
      </c>
      <c r="AP512" s="113" t="s">
        <v>104</v>
      </c>
      <c r="AQ512" s="113" t="s">
        <v>754</v>
      </c>
      <c r="AR512" s="113" t="s">
        <v>754</v>
      </c>
      <c r="AS512" s="113" t="s">
        <v>754</v>
      </c>
      <c r="AT512" s="113" t="s">
        <v>754</v>
      </c>
      <c r="AU512" s="113" t="s">
        <v>754</v>
      </c>
      <c r="AV512" s="113" t="s">
        <v>754</v>
      </c>
    </row>
    <row r="513" spans="1:48" x14ac:dyDescent="0.25">
      <c r="A513" s="102" t="s">
        <v>1067</v>
      </c>
      <c r="B513" s="133">
        <v>46052</v>
      </c>
      <c r="C513" s="102" t="s">
        <v>79</v>
      </c>
      <c r="D513" s="552">
        <v>46087</v>
      </c>
      <c r="E513" s="552" t="e">
        <f>IF(OR(#REF!="",J513=""),"",#REF!+7*J513)</f>
        <v>#REF!</v>
      </c>
      <c r="F513" s="149" t="str">
        <f t="shared" ca="1" si="251"/>
        <v>DELIVERED</v>
      </c>
      <c r="G513" s="120" t="s">
        <v>80</v>
      </c>
      <c r="H513" s="113" t="e">
        <f t="shared" si="256"/>
        <v>#REF!</v>
      </c>
      <c r="I513" s="113" t="e">
        <f t="shared" si="255"/>
        <v>#REF!</v>
      </c>
      <c r="J513" s="122">
        <v>5</v>
      </c>
      <c r="K513" s="122" t="s">
        <v>19</v>
      </c>
      <c r="L513" s="232" t="s">
        <v>142</v>
      </c>
      <c r="M513" s="13" t="s">
        <v>1068</v>
      </c>
      <c r="N513" s="399">
        <v>0</v>
      </c>
      <c r="O513" s="130">
        <v>3</v>
      </c>
      <c r="P513" s="122" t="s">
        <v>1069</v>
      </c>
      <c r="Q513" s="122">
        <v>25201448</v>
      </c>
      <c r="R513" s="122" t="s">
        <v>84</v>
      </c>
      <c r="S513" s="130" t="s">
        <v>1070</v>
      </c>
      <c r="T513" s="136" t="s">
        <v>1071</v>
      </c>
      <c r="U513" s="102" t="s">
        <v>87</v>
      </c>
      <c r="V513" s="186" t="s">
        <v>1072</v>
      </c>
      <c r="W513" s="147">
        <v>2</v>
      </c>
      <c r="X513" s="122">
        <v>2</v>
      </c>
      <c r="Y513" s="130">
        <f t="shared" si="261"/>
        <v>0</v>
      </c>
      <c r="Z513" s="122">
        <v>0</v>
      </c>
      <c r="AA513" s="101">
        <v>55895.3</v>
      </c>
      <c r="AB513" s="131"/>
      <c r="AC513" s="151" t="str">
        <f t="shared" si="253"/>
        <v>June-26</v>
      </c>
      <c r="AD513" s="119">
        <v>46183</v>
      </c>
      <c r="AE513" s="257" t="s">
        <v>1074</v>
      </c>
      <c r="AF513" s="101">
        <f t="shared" si="257"/>
        <v>111790.6</v>
      </c>
      <c r="AG513" s="101">
        <f t="shared" si="258"/>
        <v>0</v>
      </c>
      <c r="AH513" s="101">
        <f t="shared" si="259"/>
        <v>111790.6</v>
      </c>
      <c r="AI513" s="101">
        <f t="shared" si="249"/>
        <v>0</v>
      </c>
      <c r="AJ513" s="101">
        <f t="shared" si="260"/>
        <v>0</v>
      </c>
      <c r="AK513" s="101">
        <f t="shared" si="252"/>
        <v>0</v>
      </c>
      <c r="AL513" s="102" t="s">
        <v>0</v>
      </c>
      <c r="AM513" s="144" t="s">
        <v>102</v>
      </c>
      <c r="AN513" s="101">
        <f t="shared" si="254"/>
        <v>111790.6</v>
      </c>
      <c r="AO513" s="134" t="s">
        <v>103</v>
      </c>
      <c r="AP513" s="113" t="s">
        <v>104</v>
      </c>
      <c r="AQ513" s="113" t="s">
        <v>754</v>
      </c>
      <c r="AR513" s="113" t="s">
        <v>754</v>
      </c>
      <c r="AS513" s="113" t="s">
        <v>754</v>
      </c>
      <c r="AT513" s="113" t="s">
        <v>754</v>
      </c>
      <c r="AU513" s="113" t="s">
        <v>754</v>
      </c>
      <c r="AV513" s="113" t="s">
        <v>754</v>
      </c>
    </row>
    <row r="514" spans="1:48" x14ac:dyDescent="0.25">
      <c r="A514" s="102">
        <v>1102500171</v>
      </c>
      <c r="B514" s="133">
        <v>46055</v>
      </c>
      <c r="C514" s="102" t="s">
        <v>79</v>
      </c>
      <c r="D514" s="552">
        <v>46064</v>
      </c>
      <c r="E514" s="552" t="e">
        <f>IF(OR(#REF!="",J514=""),"",#REF!+7*J514)</f>
        <v>#REF!</v>
      </c>
      <c r="F514" s="149" t="str">
        <f t="shared" ca="1" si="251"/>
        <v>DELIVERED</v>
      </c>
      <c r="G514" s="120" t="s">
        <v>80</v>
      </c>
      <c r="H514" s="113" t="e">
        <f t="shared" si="256"/>
        <v>#REF!</v>
      </c>
      <c r="I514" s="113" t="e">
        <f t="shared" si="255"/>
        <v>#REF!</v>
      </c>
      <c r="J514" s="122">
        <v>1.3</v>
      </c>
      <c r="K514" s="122" t="s">
        <v>21</v>
      </c>
      <c r="L514" s="232" t="s">
        <v>81</v>
      </c>
      <c r="M514" s="13" t="s">
        <v>1075</v>
      </c>
      <c r="N514" s="399">
        <v>1</v>
      </c>
      <c r="O514" s="130">
        <v>1</v>
      </c>
      <c r="P514" s="122" t="s">
        <v>243</v>
      </c>
      <c r="Q514" s="122">
        <v>25201200</v>
      </c>
      <c r="R514" s="122" t="s">
        <v>84</v>
      </c>
      <c r="S514" s="130" t="s">
        <v>284</v>
      </c>
      <c r="T514" s="123" t="s">
        <v>285</v>
      </c>
      <c r="U514" s="102" t="s">
        <v>286</v>
      </c>
      <c r="V514" s="102" t="s">
        <v>1076</v>
      </c>
      <c r="W514" s="147">
        <v>4</v>
      </c>
      <c r="X514" s="122">
        <v>1</v>
      </c>
      <c r="Y514" s="130">
        <f t="shared" si="261"/>
        <v>3</v>
      </c>
      <c r="Z514" s="193">
        <v>0</v>
      </c>
      <c r="AA514" s="101">
        <v>23584</v>
      </c>
      <c r="AB514" s="131"/>
      <c r="AC514" s="151" t="str">
        <f t="shared" si="253"/>
        <v>April-26</v>
      </c>
      <c r="AD514" s="119">
        <v>46118</v>
      </c>
      <c r="AE514" s="257" t="s">
        <v>1077</v>
      </c>
      <c r="AF514" s="101">
        <f t="shared" si="257"/>
        <v>23584</v>
      </c>
      <c r="AG514" s="101">
        <f t="shared" si="258"/>
        <v>0</v>
      </c>
      <c r="AH514" s="101">
        <f t="shared" si="259"/>
        <v>23584</v>
      </c>
      <c r="AI514" s="101">
        <f t="shared" si="249"/>
        <v>0</v>
      </c>
      <c r="AJ514" s="101">
        <f t="shared" si="260"/>
        <v>0</v>
      </c>
      <c r="AK514" s="101">
        <f t="shared" si="252"/>
        <v>0</v>
      </c>
      <c r="AL514" s="102" t="s">
        <v>0</v>
      </c>
      <c r="AM514" s="144" t="s">
        <v>102</v>
      </c>
      <c r="AN514" s="101">
        <f t="shared" si="254"/>
        <v>23584</v>
      </c>
      <c r="AO514" s="134" t="s">
        <v>116</v>
      </c>
      <c r="AP514" s="113" t="s">
        <v>104</v>
      </c>
      <c r="AQ514" s="113" t="s">
        <v>754</v>
      </c>
      <c r="AR514" s="113" t="s">
        <v>754</v>
      </c>
      <c r="AS514" s="113" t="s">
        <v>754</v>
      </c>
      <c r="AT514" s="113" t="s">
        <v>754</v>
      </c>
      <c r="AU514" s="113" t="s">
        <v>754</v>
      </c>
      <c r="AV514" s="113" t="s">
        <v>754</v>
      </c>
    </row>
    <row r="515" spans="1:48" x14ac:dyDescent="0.25">
      <c r="A515" s="102">
        <v>1102500171</v>
      </c>
      <c r="B515" s="133">
        <v>46055</v>
      </c>
      <c r="C515" s="102" t="s">
        <v>79</v>
      </c>
      <c r="D515" s="552">
        <v>46064</v>
      </c>
      <c r="E515" s="552" t="e">
        <f>IF(OR(#REF!="",J515=""),"",#REF!+7*J515)</f>
        <v>#REF!</v>
      </c>
      <c r="F515" s="149" t="str">
        <f t="shared" ca="1" si="251"/>
        <v>DELIVERED</v>
      </c>
      <c r="G515" s="120" t="s">
        <v>80</v>
      </c>
      <c r="H515" s="113" t="e">
        <f t="shared" si="256"/>
        <v>#REF!</v>
      </c>
      <c r="I515" s="113" t="e">
        <f t="shared" si="255"/>
        <v>#REF!</v>
      </c>
      <c r="J515" s="122">
        <v>1.3</v>
      </c>
      <c r="K515" s="122" t="s">
        <v>21</v>
      </c>
      <c r="L515" s="232" t="s">
        <v>81</v>
      </c>
      <c r="M515" s="13" t="s">
        <v>1078</v>
      </c>
      <c r="N515" s="399">
        <v>1</v>
      </c>
      <c r="O515" s="130">
        <v>1</v>
      </c>
      <c r="P515" s="122" t="s">
        <v>243</v>
      </c>
      <c r="Q515" s="122">
        <v>25201200</v>
      </c>
      <c r="R515" s="122" t="s">
        <v>84</v>
      </c>
      <c r="S515" s="130" t="s">
        <v>284</v>
      </c>
      <c r="T515" s="123" t="s">
        <v>285</v>
      </c>
      <c r="U515" s="102" t="s">
        <v>286</v>
      </c>
      <c r="V515" s="102" t="s">
        <v>1079</v>
      </c>
      <c r="W515" s="147">
        <v>4</v>
      </c>
      <c r="X515" s="122">
        <v>1</v>
      </c>
      <c r="Y515" s="130">
        <f t="shared" si="261"/>
        <v>3</v>
      </c>
      <c r="Z515" s="193">
        <v>0</v>
      </c>
      <c r="AA515" s="101">
        <v>23584</v>
      </c>
      <c r="AB515" s="131"/>
      <c r="AC515" s="151" t="str">
        <f t="shared" si="253"/>
        <v>April-26</v>
      </c>
      <c r="AD515" s="119">
        <v>46118</v>
      </c>
      <c r="AE515" s="257" t="s">
        <v>1077</v>
      </c>
      <c r="AF515" s="101">
        <f t="shared" si="257"/>
        <v>23584</v>
      </c>
      <c r="AG515" s="101">
        <f t="shared" si="258"/>
        <v>0</v>
      </c>
      <c r="AH515" s="101">
        <f t="shared" si="259"/>
        <v>23584</v>
      </c>
      <c r="AI515" s="101">
        <f t="shared" si="249"/>
        <v>0</v>
      </c>
      <c r="AJ515" s="101">
        <f t="shared" si="260"/>
        <v>0</v>
      </c>
      <c r="AK515" s="101">
        <f t="shared" si="252"/>
        <v>0</v>
      </c>
      <c r="AL515" s="102" t="s">
        <v>0</v>
      </c>
      <c r="AM515" s="144" t="s">
        <v>102</v>
      </c>
      <c r="AN515" s="101">
        <f t="shared" si="254"/>
        <v>23584</v>
      </c>
      <c r="AO515" s="134" t="s">
        <v>116</v>
      </c>
      <c r="AP515" s="113" t="s">
        <v>104</v>
      </c>
      <c r="AQ515" s="113" t="s">
        <v>754</v>
      </c>
      <c r="AR515" s="113" t="s">
        <v>754</v>
      </c>
      <c r="AS515" s="113" t="s">
        <v>754</v>
      </c>
      <c r="AT515" s="113" t="s">
        <v>754</v>
      </c>
      <c r="AU515" s="113" t="s">
        <v>754</v>
      </c>
      <c r="AV515" s="113" t="s">
        <v>754</v>
      </c>
    </row>
    <row r="516" spans="1:48" ht="12.75" x14ac:dyDescent="0.2">
      <c r="A516" s="102">
        <v>4300035560</v>
      </c>
      <c r="B516" s="133">
        <v>45967</v>
      </c>
      <c r="C516" s="102" t="s">
        <v>79</v>
      </c>
      <c r="D516" s="552">
        <v>46107</v>
      </c>
      <c r="E516" s="552" t="e">
        <f>IF(OR(#REF!="",J516=""),"",#REF!+7*J516)</f>
        <v>#REF!</v>
      </c>
      <c r="F516" s="149" t="e">
        <f t="shared" ca="1" si="251"/>
        <v>#REF!</v>
      </c>
      <c r="G516" s="120" t="s">
        <v>94</v>
      </c>
      <c r="H516" s="113" t="e">
        <f t="shared" si="256"/>
        <v>#REF!</v>
      </c>
      <c r="I516" s="113" t="e">
        <f t="shared" si="255"/>
        <v>#REF!</v>
      </c>
      <c r="J516" s="122">
        <v>7.5</v>
      </c>
      <c r="K516" s="122" t="s">
        <v>19</v>
      </c>
      <c r="L516" s="232" t="s">
        <v>81</v>
      </c>
      <c r="M516" s="13" t="s">
        <v>1080</v>
      </c>
      <c r="N516" s="399">
        <v>0</v>
      </c>
      <c r="O516" s="130">
        <v>3</v>
      </c>
      <c r="P516" s="122"/>
      <c r="Q516" s="122"/>
      <c r="R516" s="122" t="s">
        <v>84</v>
      </c>
      <c r="S516" s="122" t="s">
        <v>97</v>
      </c>
      <c r="T516" s="113" t="s">
        <v>130</v>
      </c>
      <c r="U516" s="102" t="s">
        <v>99</v>
      </c>
      <c r="V516" s="102" t="s">
        <v>1081</v>
      </c>
      <c r="W516" s="147">
        <v>15</v>
      </c>
      <c r="X516" s="122"/>
      <c r="Y516" s="130">
        <f t="shared" si="261"/>
        <v>15</v>
      </c>
      <c r="Z516" s="122">
        <v>15</v>
      </c>
      <c r="AA516" s="101">
        <v>72621</v>
      </c>
      <c r="AB516" s="131"/>
      <c r="AC516" s="151" t="str">
        <f t="shared" si="253"/>
        <v/>
      </c>
      <c r="AD516" s="120"/>
      <c r="AE516" s="132"/>
      <c r="AF516" s="101">
        <f t="shared" si="257"/>
        <v>0</v>
      </c>
      <c r="AG516" s="101">
        <f t="shared" si="258"/>
        <v>0</v>
      </c>
      <c r="AH516" s="101">
        <f t="shared" si="259"/>
        <v>0</v>
      </c>
      <c r="AI516" s="101">
        <f t="shared" si="249"/>
        <v>1089315</v>
      </c>
      <c r="AJ516" s="101">
        <f t="shared" si="260"/>
        <v>0</v>
      </c>
      <c r="AK516" s="101">
        <f t="shared" si="252"/>
        <v>1089315</v>
      </c>
      <c r="AL516" s="102" t="s">
        <v>9</v>
      </c>
      <c r="AM516" s="144"/>
      <c r="AN516" s="101">
        <f t="shared" si="254"/>
        <v>1089315</v>
      </c>
      <c r="AO516" s="134"/>
      <c r="AP516" s="113"/>
      <c r="AQ516" s="113" t="s">
        <v>754</v>
      </c>
      <c r="AR516" s="113" t="s">
        <v>754</v>
      </c>
      <c r="AS516" s="113" t="s">
        <v>754</v>
      </c>
      <c r="AT516" s="113" t="s">
        <v>754</v>
      </c>
      <c r="AU516" s="113" t="s">
        <v>754</v>
      </c>
      <c r="AV516" s="113" t="s">
        <v>754</v>
      </c>
    </row>
    <row r="517" spans="1:48" ht="12.75" x14ac:dyDescent="0.2">
      <c r="A517" s="102">
        <v>4300035560</v>
      </c>
      <c r="B517" s="133">
        <v>45967</v>
      </c>
      <c r="C517" s="102" t="s">
        <v>79</v>
      </c>
      <c r="D517" s="552">
        <v>46107</v>
      </c>
      <c r="E517" s="552" t="e">
        <f>IF(OR(#REF!="",J517=""),"",#REF!+7*J517)</f>
        <v>#REF!</v>
      </c>
      <c r="F517" s="149" t="e">
        <f t="shared" ca="1" si="251"/>
        <v>#REF!</v>
      </c>
      <c r="G517" s="120" t="s">
        <v>94</v>
      </c>
      <c r="H517" s="113" t="e">
        <f t="shared" si="256"/>
        <v>#REF!</v>
      </c>
      <c r="I517" s="113" t="e">
        <f t="shared" si="255"/>
        <v>#REF!</v>
      </c>
      <c r="J517" s="122">
        <v>7.5</v>
      </c>
      <c r="K517" s="122" t="s">
        <v>19</v>
      </c>
      <c r="L517" s="232" t="s">
        <v>81</v>
      </c>
      <c r="M517" s="13" t="s">
        <v>1082</v>
      </c>
      <c r="N517" s="399">
        <v>0</v>
      </c>
      <c r="O517" s="130">
        <v>3</v>
      </c>
      <c r="P517" s="122"/>
      <c r="Q517" s="122"/>
      <c r="R517" s="122" t="s">
        <v>84</v>
      </c>
      <c r="S517" s="122" t="s">
        <v>97</v>
      </c>
      <c r="T517" s="113" t="s">
        <v>130</v>
      </c>
      <c r="U517" s="102" t="s">
        <v>99</v>
      </c>
      <c r="V517" s="102" t="s">
        <v>1083</v>
      </c>
      <c r="W517" s="147">
        <v>31</v>
      </c>
      <c r="X517" s="122"/>
      <c r="Y517" s="130">
        <f t="shared" si="261"/>
        <v>31</v>
      </c>
      <c r="Z517" s="122">
        <v>31</v>
      </c>
      <c r="AA517" s="101">
        <v>39182</v>
      </c>
      <c r="AB517" s="131"/>
      <c r="AC517" s="151" t="str">
        <f t="shared" si="253"/>
        <v/>
      </c>
      <c r="AD517" s="120"/>
      <c r="AE517" s="132"/>
      <c r="AF517" s="101">
        <f t="shared" si="257"/>
        <v>0</v>
      </c>
      <c r="AG517" s="101">
        <f t="shared" si="258"/>
        <v>0</v>
      </c>
      <c r="AH517" s="101">
        <f t="shared" si="259"/>
        <v>0</v>
      </c>
      <c r="AI517" s="101">
        <f t="shared" si="249"/>
        <v>1214642</v>
      </c>
      <c r="AJ517" s="101">
        <f t="shared" si="260"/>
        <v>0</v>
      </c>
      <c r="AK517" s="101">
        <f t="shared" si="252"/>
        <v>1214642</v>
      </c>
      <c r="AL517" s="102" t="s">
        <v>9</v>
      </c>
      <c r="AM517" s="144"/>
      <c r="AN517" s="101">
        <f t="shared" si="254"/>
        <v>1214642</v>
      </c>
      <c r="AO517" s="134"/>
      <c r="AP517" s="113"/>
      <c r="AQ517" s="113" t="s">
        <v>754</v>
      </c>
      <c r="AR517" s="113" t="s">
        <v>754</v>
      </c>
      <c r="AS517" s="113" t="s">
        <v>754</v>
      </c>
      <c r="AT517" s="113" t="s">
        <v>754</v>
      </c>
      <c r="AU517" s="113" t="s">
        <v>754</v>
      </c>
      <c r="AV517" s="113" t="s">
        <v>754</v>
      </c>
    </row>
    <row r="518" spans="1:48" x14ac:dyDescent="0.25">
      <c r="A518" s="102">
        <v>1102500166</v>
      </c>
      <c r="B518" s="133">
        <v>46055</v>
      </c>
      <c r="C518" s="102" t="s">
        <v>79</v>
      </c>
      <c r="D518" s="552">
        <v>46064</v>
      </c>
      <c r="E518" s="552" t="e">
        <f>IF(OR(#REF!="",J518=""),"",#REF!+7*J518)</f>
        <v>#REF!</v>
      </c>
      <c r="F518" s="149" t="str">
        <f t="shared" ca="1" si="251"/>
        <v>DELIVERED</v>
      </c>
      <c r="G518" s="120" t="s">
        <v>80</v>
      </c>
      <c r="H518" s="113" t="e">
        <f t="shared" si="256"/>
        <v>#REF!</v>
      </c>
      <c r="I518" s="113" t="e">
        <f t="shared" si="255"/>
        <v>#REF!</v>
      </c>
      <c r="J518" s="122">
        <v>1.3</v>
      </c>
      <c r="K518" s="122" t="s">
        <v>21</v>
      </c>
      <c r="L518" s="232" t="s">
        <v>81</v>
      </c>
      <c r="M518" s="13" t="s">
        <v>1084</v>
      </c>
      <c r="N518" s="399">
        <v>1</v>
      </c>
      <c r="O518" s="130">
        <v>1</v>
      </c>
      <c r="P518" s="122" t="s">
        <v>243</v>
      </c>
      <c r="Q518" s="122">
        <v>25201230</v>
      </c>
      <c r="R518" s="122" t="s">
        <v>84</v>
      </c>
      <c r="S518" s="130" t="s">
        <v>284</v>
      </c>
      <c r="T518" s="123" t="s">
        <v>285</v>
      </c>
      <c r="U518" s="102" t="s">
        <v>286</v>
      </c>
      <c r="V518" s="102" t="s">
        <v>1085</v>
      </c>
      <c r="W518" s="147">
        <v>10</v>
      </c>
      <c r="X518" s="122">
        <v>9</v>
      </c>
      <c r="Y518" s="130">
        <f t="shared" si="261"/>
        <v>1</v>
      </c>
      <c r="Z518" s="122">
        <v>0</v>
      </c>
      <c r="AA518" s="101">
        <v>23507.47</v>
      </c>
      <c r="AB518" s="131"/>
      <c r="AC518" s="151" t="str">
        <f t="shared" si="253"/>
        <v>April-26</v>
      </c>
      <c r="AD518" s="119">
        <v>46125</v>
      </c>
      <c r="AE518" s="257" t="s">
        <v>1086</v>
      </c>
      <c r="AF518" s="101">
        <f t="shared" si="257"/>
        <v>211567.23</v>
      </c>
      <c r="AG518" s="101">
        <f t="shared" si="258"/>
        <v>0</v>
      </c>
      <c r="AH518" s="101">
        <f t="shared" si="259"/>
        <v>211567.23</v>
      </c>
      <c r="AI518" s="101">
        <f t="shared" si="249"/>
        <v>0</v>
      </c>
      <c r="AJ518" s="101">
        <f t="shared" si="260"/>
        <v>0</v>
      </c>
      <c r="AK518" s="101">
        <f t="shared" si="252"/>
        <v>0</v>
      </c>
      <c r="AL518" s="102" t="s">
        <v>0</v>
      </c>
      <c r="AM518" s="144" t="s">
        <v>102</v>
      </c>
      <c r="AN518" s="101">
        <f t="shared" si="254"/>
        <v>211567.23</v>
      </c>
      <c r="AO518" s="134" t="s">
        <v>103</v>
      </c>
      <c r="AP518" s="113" t="s">
        <v>104</v>
      </c>
      <c r="AQ518" s="113" t="s">
        <v>104</v>
      </c>
      <c r="AR518" s="113" t="s">
        <v>104</v>
      </c>
      <c r="AS518" s="113" t="s">
        <v>122</v>
      </c>
      <c r="AT518" s="113" t="s">
        <v>122</v>
      </c>
      <c r="AU518" s="113" t="s">
        <v>122</v>
      </c>
      <c r="AV518" s="113" t="s">
        <v>122</v>
      </c>
    </row>
    <row r="519" spans="1:48" ht="12.75" x14ac:dyDescent="0.2">
      <c r="A519" s="102">
        <v>4000577106</v>
      </c>
      <c r="B519" s="133">
        <v>46053</v>
      </c>
      <c r="C519" s="102" t="s">
        <v>79</v>
      </c>
      <c r="D519" s="552">
        <v>46305</v>
      </c>
      <c r="E519" s="552" t="e">
        <f>IF(OR(#REF!="",J519=""),"",#REF!+7*J519)</f>
        <v>#REF!</v>
      </c>
      <c r="F519" s="149" t="e">
        <f t="shared" ca="1" si="251"/>
        <v>#REF!</v>
      </c>
      <c r="G519" s="120" t="s">
        <v>94</v>
      </c>
      <c r="H519" s="113" t="e">
        <f t="shared" si="256"/>
        <v>#REF!</v>
      </c>
      <c r="I519" s="113" t="e">
        <f t="shared" si="255"/>
        <v>#REF!</v>
      </c>
      <c r="J519" s="122">
        <v>36</v>
      </c>
      <c r="K519" s="122" t="s">
        <v>18</v>
      </c>
      <c r="L519" s="232" t="s">
        <v>81</v>
      </c>
      <c r="M519" s="13" t="s">
        <v>1087</v>
      </c>
      <c r="N519" s="399">
        <v>0</v>
      </c>
      <c r="O519" s="130">
        <v>3</v>
      </c>
      <c r="P519" s="122"/>
      <c r="Q519" s="122"/>
      <c r="R519" s="122" t="s">
        <v>84</v>
      </c>
      <c r="S519" s="122" t="s">
        <v>97</v>
      </c>
      <c r="T519" s="113" t="s">
        <v>119</v>
      </c>
      <c r="U519" s="102" t="s">
        <v>99</v>
      </c>
      <c r="V519" s="102" t="s">
        <v>1088</v>
      </c>
      <c r="W519" s="147">
        <v>5</v>
      </c>
      <c r="X519" s="113"/>
      <c r="Y519" s="130">
        <f t="shared" si="261"/>
        <v>5</v>
      </c>
      <c r="Z519" s="122">
        <v>5</v>
      </c>
      <c r="AA519" s="101">
        <v>54620</v>
      </c>
      <c r="AB519" s="131"/>
      <c r="AC519" s="151" t="str">
        <f t="shared" si="253"/>
        <v/>
      </c>
      <c r="AD519" s="120"/>
      <c r="AE519" s="132"/>
      <c r="AF519" s="101">
        <f t="shared" si="257"/>
        <v>0</v>
      </c>
      <c r="AG519" s="101">
        <f t="shared" si="258"/>
        <v>0</v>
      </c>
      <c r="AH519" s="101">
        <f t="shared" si="259"/>
        <v>0</v>
      </c>
      <c r="AI519" s="101">
        <f t="shared" si="249"/>
        <v>273100</v>
      </c>
      <c r="AJ519" s="101">
        <f t="shared" si="260"/>
        <v>0</v>
      </c>
      <c r="AK519" s="101">
        <f t="shared" si="252"/>
        <v>273100</v>
      </c>
      <c r="AL519" s="102" t="s">
        <v>9</v>
      </c>
      <c r="AM519" s="144"/>
      <c r="AN519" s="101">
        <f t="shared" si="254"/>
        <v>273100</v>
      </c>
      <c r="AO519" s="134"/>
      <c r="AP519" s="113"/>
      <c r="AQ519" s="113" t="s">
        <v>754</v>
      </c>
      <c r="AR519" s="113" t="s">
        <v>754</v>
      </c>
      <c r="AS519" s="113" t="s">
        <v>754</v>
      </c>
      <c r="AT519" s="113" t="s">
        <v>754</v>
      </c>
      <c r="AU519" s="113" t="s">
        <v>754</v>
      </c>
      <c r="AV519" s="113" t="s">
        <v>754</v>
      </c>
    </row>
    <row r="520" spans="1:48" ht="12.75" x14ac:dyDescent="0.2">
      <c r="A520" s="102">
        <v>4000577106</v>
      </c>
      <c r="B520" s="133">
        <v>46053</v>
      </c>
      <c r="C520" s="102" t="s">
        <v>79</v>
      </c>
      <c r="D520" s="552">
        <v>46305</v>
      </c>
      <c r="E520" s="552" t="e">
        <f>IF(OR(#REF!="",J520=""),"",#REF!+7*J520)</f>
        <v>#REF!</v>
      </c>
      <c r="F520" s="149" t="e">
        <f t="shared" ca="1" si="251"/>
        <v>#REF!</v>
      </c>
      <c r="G520" s="120" t="s">
        <v>94</v>
      </c>
      <c r="H520" s="113" t="e">
        <f t="shared" si="256"/>
        <v>#REF!</v>
      </c>
      <c r="I520" s="113" t="e">
        <f t="shared" si="255"/>
        <v>#REF!</v>
      </c>
      <c r="J520" s="122">
        <v>36</v>
      </c>
      <c r="K520" s="122" t="s">
        <v>18</v>
      </c>
      <c r="L520" s="232" t="s">
        <v>81</v>
      </c>
      <c r="M520" s="13" t="s">
        <v>1087</v>
      </c>
      <c r="N520" s="399">
        <v>0</v>
      </c>
      <c r="O520" s="130">
        <v>3</v>
      </c>
      <c r="P520" s="122"/>
      <c r="Q520" s="122"/>
      <c r="R520" s="122" t="s">
        <v>84</v>
      </c>
      <c r="S520" s="122" t="s">
        <v>97</v>
      </c>
      <c r="T520" s="113" t="s">
        <v>119</v>
      </c>
      <c r="U520" s="102" t="s">
        <v>99</v>
      </c>
      <c r="V520" s="102" t="s">
        <v>1088</v>
      </c>
      <c r="W520" s="147">
        <v>174</v>
      </c>
      <c r="X520" s="113"/>
      <c r="Y520" s="130">
        <f t="shared" si="261"/>
        <v>174</v>
      </c>
      <c r="Z520" s="122">
        <v>174</v>
      </c>
      <c r="AA520" s="101">
        <v>54620</v>
      </c>
      <c r="AB520" s="131"/>
      <c r="AC520" s="151" t="str">
        <f t="shared" si="253"/>
        <v/>
      </c>
      <c r="AD520" s="120"/>
      <c r="AE520" s="132"/>
      <c r="AF520" s="101">
        <f t="shared" si="257"/>
        <v>0</v>
      </c>
      <c r="AG520" s="101">
        <f t="shared" si="258"/>
        <v>0</v>
      </c>
      <c r="AH520" s="101">
        <f t="shared" si="259"/>
        <v>0</v>
      </c>
      <c r="AI520" s="101">
        <f t="shared" si="249"/>
        <v>9503880</v>
      </c>
      <c r="AJ520" s="101">
        <f t="shared" si="260"/>
        <v>0</v>
      </c>
      <c r="AK520" s="101">
        <f t="shared" si="252"/>
        <v>9503880</v>
      </c>
      <c r="AL520" s="102" t="s">
        <v>9</v>
      </c>
      <c r="AM520" s="144"/>
      <c r="AN520" s="101">
        <f t="shared" si="254"/>
        <v>9503880</v>
      </c>
      <c r="AO520" s="134"/>
      <c r="AP520" s="113"/>
      <c r="AQ520" s="113" t="s">
        <v>754</v>
      </c>
      <c r="AR520" s="113" t="s">
        <v>754</v>
      </c>
      <c r="AS520" s="113" t="s">
        <v>754</v>
      </c>
      <c r="AT520" s="113" t="s">
        <v>754</v>
      </c>
      <c r="AU520" s="113" t="s">
        <v>754</v>
      </c>
      <c r="AV520" s="113" t="s">
        <v>754</v>
      </c>
    </row>
    <row r="521" spans="1:48" ht="12.75" x14ac:dyDescent="0.2">
      <c r="A521" s="102">
        <v>4300035941</v>
      </c>
      <c r="B521" s="133">
        <v>46053</v>
      </c>
      <c r="C521" s="102" t="s">
        <v>79</v>
      </c>
      <c r="D521" s="552">
        <v>46307</v>
      </c>
      <c r="E521" s="552" t="e">
        <f>IF(OR(#REF!="",J521=""),"",#REF!+7*J521)</f>
        <v>#REF!</v>
      </c>
      <c r="F521" s="149" t="e">
        <f t="shared" ca="1" si="251"/>
        <v>#REF!</v>
      </c>
      <c r="G521" s="120" t="s">
        <v>94</v>
      </c>
      <c r="H521" s="113" t="e">
        <f t="shared" si="256"/>
        <v>#REF!</v>
      </c>
      <c r="I521" s="113" t="e">
        <f t="shared" si="255"/>
        <v>#REF!</v>
      </c>
      <c r="J521" s="122">
        <v>36</v>
      </c>
      <c r="K521" s="122" t="s">
        <v>18</v>
      </c>
      <c r="L521" s="232" t="s">
        <v>81</v>
      </c>
      <c r="M521" s="13" t="s">
        <v>1089</v>
      </c>
      <c r="N521" s="399">
        <v>0</v>
      </c>
      <c r="O521" s="130">
        <v>3</v>
      </c>
      <c r="P521" s="122"/>
      <c r="Q521" s="122"/>
      <c r="R521" s="122" t="s">
        <v>84</v>
      </c>
      <c r="S521" s="122" t="s">
        <v>97</v>
      </c>
      <c r="T521" s="113" t="s">
        <v>119</v>
      </c>
      <c r="U521" s="102" t="s">
        <v>99</v>
      </c>
      <c r="V521" s="102" t="s">
        <v>1090</v>
      </c>
      <c r="W521" s="147">
        <v>2</v>
      </c>
      <c r="X521" s="113"/>
      <c r="Y521" s="130">
        <f t="shared" si="261"/>
        <v>2</v>
      </c>
      <c r="Z521" s="122">
        <v>2</v>
      </c>
      <c r="AA521" s="101">
        <v>23648</v>
      </c>
      <c r="AB521" s="131"/>
      <c r="AC521" s="151" t="str">
        <f t="shared" si="253"/>
        <v/>
      </c>
      <c r="AD521" s="120"/>
      <c r="AE521" s="132"/>
      <c r="AF521" s="101">
        <f t="shared" si="257"/>
        <v>0</v>
      </c>
      <c r="AG521" s="101">
        <f t="shared" si="258"/>
        <v>0</v>
      </c>
      <c r="AH521" s="101">
        <f t="shared" si="259"/>
        <v>0</v>
      </c>
      <c r="AI521" s="101">
        <f t="shared" si="249"/>
        <v>47296</v>
      </c>
      <c r="AJ521" s="101">
        <f t="shared" si="260"/>
        <v>0</v>
      </c>
      <c r="AK521" s="101">
        <f t="shared" si="252"/>
        <v>47296</v>
      </c>
      <c r="AL521" s="102" t="s">
        <v>9</v>
      </c>
      <c r="AM521" s="144"/>
      <c r="AN521" s="101">
        <f t="shared" si="254"/>
        <v>47296</v>
      </c>
      <c r="AO521" s="134"/>
      <c r="AP521" s="113"/>
      <c r="AQ521" s="113" t="s">
        <v>754</v>
      </c>
      <c r="AR521" s="113" t="s">
        <v>754</v>
      </c>
      <c r="AS521" s="113" t="s">
        <v>754</v>
      </c>
      <c r="AT521" s="113" t="s">
        <v>754</v>
      </c>
      <c r="AU521" s="113" t="s">
        <v>754</v>
      </c>
      <c r="AV521" s="113" t="s">
        <v>754</v>
      </c>
    </row>
    <row r="522" spans="1:48" ht="12.75" x14ac:dyDescent="0.2">
      <c r="A522" s="102">
        <v>4300035941</v>
      </c>
      <c r="B522" s="133">
        <v>46053</v>
      </c>
      <c r="C522" s="102" t="s">
        <v>79</v>
      </c>
      <c r="D522" s="552">
        <v>46307</v>
      </c>
      <c r="E522" s="552" t="e">
        <f>IF(OR(#REF!="",J522=""),"",#REF!+7*J522)</f>
        <v>#REF!</v>
      </c>
      <c r="F522" s="149" t="e">
        <f t="shared" ca="1" si="251"/>
        <v>#REF!</v>
      </c>
      <c r="G522" s="120" t="s">
        <v>94</v>
      </c>
      <c r="H522" s="113" t="e">
        <f t="shared" si="256"/>
        <v>#REF!</v>
      </c>
      <c r="I522" s="113" t="e">
        <f t="shared" si="255"/>
        <v>#REF!</v>
      </c>
      <c r="J522" s="122">
        <v>36</v>
      </c>
      <c r="K522" s="122" t="s">
        <v>18</v>
      </c>
      <c r="L522" s="232" t="s">
        <v>81</v>
      </c>
      <c r="M522" s="13" t="s">
        <v>1089</v>
      </c>
      <c r="N522" s="399">
        <v>0</v>
      </c>
      <c r="O522" s="130">
        <v>3</v>
      </c>
      <c r="P522" s="122"/>
      <c r="Q522" s="122"/>
      <c r="R522" s="122" t="s">
        <v>84</v>
      </c>
      <c r="S522" s="122" t="s">
        <v>97</v>
      </c>
      <c r="T522" s="113" t="s">
        <v>119</v>
      </c>
      <c r="U522" s="102" t="s">
        <v>99</v>
      </c>
      <c r="V522" s="102" t="s">
        <v>1090</v>
      </c>
      <c r="W522" s="147">
        <v>388</v>
      </c>
      <c r="X522" s="113"/>
      <c r="Y522" s="130">
        <f t="shared" si="261"/>
        <v>388</v>
      </c>
      <c r="Z522" s="122">
        <v>388</v>
      </c>
      <c r="AA522" s="101">
        <v>23648</v>
      </c>
      <c r="AB522" s="131"/>
      <c r="AC522" s="151" t="str">
        <f t="shared" si="253"/>
        <v/>
      </c>
      <c r="AD522" s="120"/>
      <c r="AE522" s="132"/>
      <c r="AF522" s="101">
        <f t="shared" si="257"/>
        <v>0</v>
      </c>
      <c r="AG522" s="101">
        <f t="shared" si="258"/>
        <v>0</v>
      </c>
      <c r="AH522" s="101">
        <f t="shared" si="259"/>
        <v>0</v>
      </c>
      <c r="AI522" s="101">
        <f t="shared" si="249"/>
        <v>9175424</v>
      </c>
      <c r="AJ522" s="101">
        <f t="shared" si="260"/>
        <v>0</v>
      </c>
      <c r="AK522" s="101">
        <f t="shared" si="252"/>
        <v>9175424</v>
      </c>
      <c r="AL522" s="102" t="s">
        <v>9</v>
      </c>
      <c r="AM522" s="144"/>
      <c r="AN522" s="101">
        <f t="shared" si="254"/>
        <v>9175424</v>
      </c>
      <c r="AO522" s="134"/>
      <c r="AP522" s="113"/>
      <c r="AQ522" s="113" t="s">
        <v>754</v>
      </c>
      <c r="AR522" s="113" t="s">
        <v>754</v>
      </c>
      <c r="AS522" s="113" t="s">
        <v>754</v>
      </c>
      <c r="AT522" s="113" t="s">
        <v>754</v>
      </c>
      <c r="AU522" s="113" t="s">
        <v>754</v>
      </c>
      <c r="AV522" s="113" t="s">
        <v>754</v>
      </c>
    </row>
    <row r="523" spans="1:48" ht="12.75" x14ac:dyDescent="0.2">
      <c r="A523" s="102">
        <v>4300035941</v>
      </c>
      <c r="B523" s="133">
        <v>46053</v>
      </c>
      <c r="C523" s="102" t="s">
        <v>79</v>
      </c>
      <c r="D523" s="552">
        <v>46307</v>
      </c>
      <c r="E523" s="552" t="e">
        <f>IF(OR(#REF!="",J523=""),"",#REF!+7*J523)</f>
        <v>#REF!</v>
      </c>
      <c r="F523" s="149" t="e">
        <f t="shared" ca="1" si="251"/>
        <v>#REF!</v>
      </c>
      <c r="G523" s="120" t="s">
        <v>94</v>
      </c>
      <c r="H523" s="113" t="e">
        <f t="shared" si="256"/>
        <v>#REF!</v>
      </c>
      <c r="I523" s="113" t="e">
        <f t="shared" si="255"/>
        <v>#REF!</v>
      </c>
      <c r="J523" s="122">
        <v>36</v>
      </c>
      <c r="K523" s="122" t="s">
        <v>18</v>
      </c>
      <c r="L523" s="232" t="s">
        <v>81</v>
      </c>
      <c r="M523" s="13" t="s">
        <v>1091</v>
      </c>
      <c r="N523" s="399">
        <v>0</v>
      </c>
      <c r="O523" s="130">
        <v>3</v>
      </c>
      <c r="P523" s="122"/>
      <c r="Q523" s="122"/>
      <c r="R523" s="122" t="s">
        <v>84</v>
      </c>
      <c r="S523" s="122" t="s">
        <v>97</v>
      </c>
      <c r="T523" s="113" t="s">
        <v>119</v>
      </c>
      <c r="U523" s="102" t="s">
        <v>99</v>
      </c>
      <c r="V523" s="102" t="s">
        <v>120</v>
      </c>
      <c r="W523" s="147">
        <v>2</v>
      </c>
      <c r="X523" s="113"/>
      <c r="Y523" s="130">
        <f t="shared" si="261"/>
        <v>2</v>
      </c>
      <c r="Z523" s="122">
        <v>2</v>
      </c>
      <c r="AA523" s="101">
        <v>19771</v>
      </c>
      <c r="AB523" s="131"/>
      <c r="AC523" s="151" t="str">
        <f t="shared" si="253"/>
        <v/>
      </c>
      <c r="AD523" s="120"/>
      <c r="AE523" s="132"/>
      <c r="AF523" s="101">
        <f t="shared" si="257"/>
        <v>0</v>
      </c>
      <c r="AG523" s="101">
        <f t="shared" si="258"/>
        <v>0</v>
      </c>
      <c r="AH523" s="101">
        <f t="shared" si="259"/>
        <v>0</v>
      </c>
      <c r="AI523" s="101">
        <f t="shared" si="249"/>
        <v>39542</v>
      </c>
      <c r="AJ523" s="101">
        <f t="shared" si="260"/>
        <v>0</v>
      </c>
      <c r="AK523" s="101">
        <f t="shared" si="252"/>
        <v>39542</v>
      </c>
      <c r="AL523" s="102" t="s">
        <v>9</v>
      </c>
      <c r="AM523" s="144"/>
      <c r="AN523" s="101">
        <f t="shared" si="254"/>
        <v>39542</v>
      </c>
      <c r="AO523" s="134"/>
      <c r="AP523" s="113"/>
      <c r="AQ523" s="113" t="s">
        <v>754</v>
      </c>
      <c r="AR523" s="113" t="s">
        <v>754</v>
      </c>
      <c r="AS523" s="113" t="s">
        <v>754</v>
      </c>
      <c r="AT523" s="113" t="s">
        <v>754</v>
      </c>
      <c r="AU523" s="113" t="s">
        <v>754</v>
      </c>
      <c r="AV523" s="113" t="s">
        <v>754</v>
      </c>
    </row>
    <row r="524" spans="1:48" ht="12.75" x14ac:dyDescent="0.2">
      <c r="A524" s="102">
        <v>4300035941</v>
      </c>
      <c r="B524" s="133">
        <v>46053</v>
      </c>
      <c r="C524" s="102" t="s">
        <v>79</v>
      </c>
      <c r="D524" s="552">
        <v>46307</v>
      </c>
      <c r="E524" s="552" t="e">
        <f>IF(OR(#REF!="",J524=""),"",#REF!+7*J524)</f>
        <v>#REF!</v>
      </c>
      <c r="F524" s="149" t="e">
        <f t="shared" ca="1" si="251"/>
        <v>#REF!</v>
      </c>
      <c r="G524" s="120" t="s">
        <v>94</v>
      </c>
      <c r="H524" s="113" t="e">
        <f t="shared" si="256"/>
        <v>#REF!</v>
      </c>
      <c r="I524" s="113" t="e">
        <f t="shared" si="255"/>
        <v>#REF!</v>
      </c>
      <c r="J524" s="122">
        <v>36</v>
      </c>
      <c r="K524" s="122" t="s">
        <v>18</v>
      </c>
      <c r="L524" s="232" t="s">
        <v>81</v>
      </c>
      <c r="M524" s="13" t="s">
        <v>1091</v>
      </c>
      <c r="N524" s="399">
        <v>0</v>
      </c>
      <c r="O524" s="130">
        <v>3</v>
      </c>
      <c r="P524" s="122"/>
      <c r="Q524" s="122"/>
      <c r="R524" s="122" t="s">
        <v>84</v>
      </c>
      <c r="S524" s="122" t="s">
        <v>97</v>
      </c>
      <c r="T524" s="113" t="s">
        <v>119</v>
      </c>
      <c r="U524" s="102" t="s">
        <v>99</v>
      </c>
      <c r="V524" s="102" t="s">
        <v>120</v>
      </c>
      <c r="W524" s="147">
        <v>123</v>
      </c>
      <c r="X524" s="113"/>
      <c r="Y524" s="130">
        <f t="shared" si="261"/>
        <v>123</v>
      </c>
      <c r="Z524" s="122">
        <v>123</v>
      </c>
      <c r="AA524" s="101">
        <v>19771</v>
      </c>
      <c r="AB524" s="131"/>
      <c r="AC524" s="151" t="str">
        <f t="shared" si="253"/>
        <v/>
      </c>
      <c r="AD524" s="120"/>
      <c r="AE524" s="142"/>
      <c r="AF524" s="101">
        <f t="shared" si="257"/>
        <v>0</v>
      </c>
      <c r="AG524" s="101">
        <f t="shared" si="258"/>
        <v>0</v>
      </c>
      <c r="AH524" s="101">
        <f t="shared" si="259"/>
        <v>0</v>
      </c>
      <c r="AI524" s="101">
        <f t="shared" si="249"/>
        <v>2431833</v>
      </c>
      <c r="AJ524" s="101">
        <f t="shared" si="260"/>
        <v>0</v>
      </c>
      <c r="AK524" s="101">
        <f t="shared" si="252"/>
        <v>2431833</v>
      </c>
      <c r="AL524" s="102" t="s">
        <v>9</v>
      </c>
      <c r="AM524" s="144"/>
      <c r="AN524" s="101">
        <f t="shared" si="254"/>
        <v>2431833</v>
      </c>
      <c r="AO524" s="134"/>
      <c r="AP524" s="113"/>
      <c r="AQ524" s="113" t="s">
        <v>754</v>
      </c>
      <c r="AR524" s="113" t="s">
        <v>754</v>
      </c>
      <c r="AS524" s="113" t="s">
        <v>754</v>
      </c>
      <c r="AT524" s="113" t="s">
        <v>754</v>
      </c>
      <c r="AU524" s="113" t="s">
        <v>754</v>
      </c>
      <c r="AV524" s="113" t="s">
        <v>754</v>
      </c>
    </row>
    <row r="525" spans="1:48" ht="12.75" x14ac:dyDescent="0.2">
      <c r="A525" s="102">
        <v>2626350001</v>
      </c>
      <c r="B525" s="133">
        <v>46055</v>
      </c>
      <c r="C525" s="102" t="s">
        <v>1092</v>
      </c>
      <c r="D525" s="552">
        <v>46111</v>
      </c>
      <c r="E525" s="552" t="e">
        <f>IF(OR(#REF!="",J525=""),"",#REF!+7*J525)</f>
        <v>#REF!</v>
      </c>
      <c r="F525" s="149" t="e">
        <f t="shared" ca="1" si="251"/>
        <v>#REF!</v>
      </c>
      <c r="G525" s="120" t="s">
        <v>80</v>
      </c>
      <c r="H525" s="113" t="e">
        <f t="shared" si="256"/>
        <v>#REF!</v>
      </c>
      <c r="I525" s="113" t="e">
        <f t="shared" si="255"/>
        <v>#REF!</v>
      </c>
      <c r="J525" s="122">
        <v>8</v>
      </c>
      <c r="K525" s="126" t="s">
        <v>20</v>
      </c>
      <c r="L525" s="232" t="s">
        <v>142</v>
      </c>
      <c r="M525" s="13" t="s">
        <v>1093</v>
      </c>
      <c r="N525" s="399">
        <v>0</v>
      </c>
      <c r="O525" s="130">
        <v>3</v>
      </c>
      <c r="P525" s="122"/>
      <c r="Q525" s="122"/>
      <c r="R525" s="122" t="s">
        <v>307</v>
      </c>
      <c r="S525" s="130" t="s">
        <v>1094</v>
      </c>
      <c r="T525" s="123" t="s">
        <v>1095</v>
      </c>
      <c r="U525" s="100" t="s">
        <v>87</v>
      </c>
      <c r="V525" s="160" t="s">
        <v>1096</v>
      </c>
      <c r="W525" s="147">
        <v>250</v>
      </c>
      <c r="X525" s="113"/>
      <c r="Y525" s="130">
        <f t="shared" si="261"/>
        <v>250</v>
      </c>
      <c r="Z525" s="122">
        <v>250</v>
      </c>
      <c r="AA525" s="101"/>
      <c r="AB525" s="131">
        <v>109.42</v>
      </c>
      <c r="AC525" s="151" t="str">
        <f t="shared" si="253"/>
        <v/>
      </c>
      <c r="AD525" s="120"/>
      <c r="AE525" s="132"/>
      <c r="AF525" s="101">
        <f t="shared" si="257"/>
        <v>0</v>
      </c>
      <c r="AG525" s="101">
        <f t="shared" si="258"/>
        <v>0</v>
      </c>
      <c r="AH525" s="101">
        <f t="shared" si="259"/>
        <v>0</v>
      </c>
      <c r="AI525" s="101">
        <f t="shared" si="249"/>
        <v>0</v>
      </c>
      <c r="AJ525" s="101">
        <f t="shared" si="260"/>
        <v>2352530</v>
      </c>
      <c r="AK525" s="101">
        <f t="shared" si="252"/>
        <v>2352530</v>
      </c>
      <c r="AL525" s="102" t="s">
        <v>2</v>
      </c>
      <c r="AM525" s="144" t="s">
        <v>112</v>
      </c>
      <c r="AN525" s="101">
        <f t="shared" si="254"/>
        <v>2352530</v>
      </c>
      <c r="AO525" s="134" t="s">
        <v>116</v>
      </c>
      <c r="AP525" s="113" t="s">
        <v>104</v>
      </c>
      <c r="AQ525" s="113" t="s">
        <v>754</v>
      </c>
      <c r="AR525" s="113" t="s">
        <v>754</v>
      </c>
      <c r="AS525" s="113" t="s">
        <v>754</v>
      </c>
      <c r="AT525" s="113" t="s">
        <v>754</v>
      </c>
      <c r="AU525" s="113" t="s">
        <v>754</v>
      </c>
      <c r="AV525" s="113" t="s">
        <v>754</v>
      </c>
    </row>
    <row r="526" spans="1:48" ht="12.75" x14ac:dyDescent="0.2">
      <c r="A526" s="102">
        <v>2626350001</v>
      </c>
      <c r="B526" s="133">
        <v>46055</v>
      </c>
      <c r="C526" s="102" t="s">
        <v>1092</v>
      </c>
      <c r="D526" s="552">
        <v>46083</v>
      </c>
      <c r="E526" s="552" t="e">
        <f>IF(OR(#REF!="",J526=""),"",#REF!+7*J526)</f>
        <v>#REF!</v>
      </c>
      <c r="F526" s="149" t="e">
        <f t="shared" ca="1" si="251"/>
        <v>#REF!</v>
      </c>
      <c r="G526" s="120" t="s">
        <v>80</v>
      </c>
      <c r="H526" s="113" t="e">
        <f t="shared" si="256"/>
        <v>#REF!</v>
      </c>
      <c r="I526" s="113" t="e">
        <f t="shared" si="255"/>
        <v>#REF!</v>
      </c>
      <c r="J526" s="122">
        <v>4</v>
      </c>
      <c r="K526" s="122" t="s">
        <v>30</v>
      </c>
      <c r="L526" s="232" t="s">
        <v>142</v>
      </c>
      <c r="M526" s="13" t="s">
        <v>1097</v>
      </c>
      <c r="N526" s="399">
        <v>0</v>
      </c>
      <c r="O526" s="130">
        <v>3</v>
      </c>
      <c r="P526" s="122"/>
      <c r="Q526" s="122"/>
      <c r="R526" s="122" t="s">
        <v>307</v>
      </c>
      <c r="S526" s="130" t="s">
        <v>1094</v>
      </c>
      <c r="T526" s="123" t="s">
        <v>1095</v>
      </c>
      <c r="U526" s="100" t="s">
        <v>87</v>
      </c>
      <c r="V526" s="160" t="s">
        <v>1098</v>
      </c>
      <c r="W526" s="147">
        <v>250</v>
      </c>
      <c r="X526" s="113"/>
      <c r="Y526" s="130">
        <f t="shared" si="261"/>
        <v>250</v>
      </c>
      <c r="Z526" s="122">
        <v>250</v>
      </c>
      <c r="AA526" s="101"/>
      <c r="AB526" s="131">
        <v>2.57</v>
      </c>
      <c r="AC526" s="151" t="str">
        <f t="shared" si="253"/>
        <v/>
      </c>
      <c r="AD526" s="120"/>
      <c r="AE526" s="132"/>
      <c r="AF526" s="101">
        <f t="shared" si="257"/>
        <v>0</v>
      </c>
      <c r="AG526" s="101">
        <f t="shared" si="258"/>
        <v>0</v>
      </c>
      <c r="AH526" s="101">
        <f t="shared" si="259"/>
        <v>0</v>
      </c>
      <c r="AI526" s="101">
        <f t="shared" si="249"/>
        <v>0</v>
      </c>
      <c r="AJ526" s="101">
        <f t="shared" si="260"/>
        <v>55255</v>
      </c>
      <c r="AK526" s="101">
        <f t="shared" si="252"/>
        <v>55255</v>
      </c>
      <c r="AL526" s="102" t="s">
        <v>9</v>
      </c>
      <c r="AM526" s="144"/>
      <c r="AN526" s="101">
        <f t="shared" si="254"/>
        <v>55255</v>
      </c>
      <c r="AO526" s="134"/>
      <c r="AP526" s="113"/>
      <c r="AQ526" s="113" t="s">
        <v>754</v>
      </c>
      <c r="AR526" s="113" t="s">
        <v>754</v>
      </c>
      <c r="AS526" s="113" t="s">
        <v>754</v>
      </c>
      <c r="AT526" s="113" t="s">
        <v>754</v>
      </c>
      <c r="AU526" s="113" t="s">
        <v>754</v>
      </c>
      <c r="AV526" s="113" t="s">
        <v>754</v>
      </c>
    </row>
    <row r="527" spans="1:48" ht="12.75" x14ac:dyDescent="0.2">
      <c r="A527" s="102">
        <v>2626350001</v>
      </c>
      <c r="B527" s="133">
        <v>46055</v>
      </c>
      <c r="C527" s="102" t="s">
        <v>1092</v>
      </c>
      <c r="D527" s="552">
        <v>46083</v>
      </c>
      <c r="E527" s="552" t="e">
        <f>IF(OR(#REF!="",J527=""),"",#REF!+7*J527)</f>
        <v>#REF!</v>
      </c>
      <c r="F527" s="149" t="e">
        <f t="shared" ca="1" si="251"/>
        <v>#REF!</v>
      </c>
      <c r="G527" s="120" t="s">
        <v>80</v>
      </c>
      <c r="H527" s="113" t="e">
        <f t="shared" si="256"/>
        <v>#REF!</v>
      </c>
      <c r="I527" s="113" t="e">
        <f t="shared" si="255"/>
        <v>#REF!</v>
      </c>
      <c r="J527" s="122">
        <v>4</v>
      </c>
      <c r="K527" s="122" t="s">
        <v>30</v>
      </c>
      <c r="L527" s="232" t="s">
        <v>142</v>
      </c>
      <c r="M527" s="13" t="s">
        <v>1099</v>
      </c>
      <c r="N527" s="399">
        <v>0</v>
      </c>
      <c r="O527" s="130">
        <v>3</v>
      </c>
      <c r="P527" s="122"/>
      <c r="Q527" s="122"/>
      <c r="R527" s="122" t="s">
        <v>307</v>
      </c>
      <c r="S527" s="130" t="s">
        <v>1094</v>
      </c>
      <c r="T527" s="123" t="s">
        <v>1095</v>
      </c>
      <c r="U527" s="100" t="s">
        <v>87</v>
      </c>
      <c r="V527" s="160" t="s">
        <v>1100</v>
      </c>
      <c r="W527" s="147">
        <v>250</v>
      </c>
      <c r="X527" s="113"/>
      <c r="Y527" s="130">
        <f t="shared" si="261"/>
        <v>250</v>
      </c>
      <c r="Z527" s="122">
        <v>250</v>
      </c>
      <c r="AA527" s="101"/>
      <c r="AB527" s="131">
        <v>0.62</v>
      </c>
      <c r="AC527" s="151" t="str">
        <f t="shared" si="253"/>
        <v/>
      </c>
      <c r="AD527" s="120"/>
      <c r="AE527" s="132"/>
      <c r="AF527" s="101">
        <f t="shared" si="257"/>
        <v>0</v>
      </c>
      <c r="AG527" s="101">
        <f t="shared" si="258"/>
        <v>0</v>
      </c>
      <c r="AH527" s="101">
        <f t="shared" si="259"/>
        <v>0</v>
      </c>
      <c r="AI527" s="101">
        <f t="shared" si="249"/>
        <v>0</v>
      </c>
      <c r="AJ527" s="101">
        <f t="shared" si="260"/>
        <v>13330</v>
      </c>
      <c r="AK527" s="101">
        <f t="shared" si="252"/>
        <v>13330</v>
      </c>
      <c r="AL527" s="102" t="s">
        <v>9</v>
      </c>
      <c r="AM527" s="144"/>
      <c r="AN527" s="101">
        <f t="shared" si="254"/>
        <v>13330</v>
      </c>
      <c r="AO527" s="134"/>
      <c r="AP527" s="113"/>
      <c r="AQ527" s="113" t="s">
        <v>754</v>
      </c>
      <c r="AR527" s="113" t="s">
        <v>754</v>
      </c>
      <c r="AS527" s="113" t="s">
        <v>754</v>
      </c>
      <c r="AT527" s="113" t="s">
        <v>754</v>
      </c>
      <c r="AU527" s="113" t="s">
        <v>754</v>
      </c>
      <c r="AV527" s="113" t="s">
        <v>754</v>
      </c>
    </row>
    <row r="528" spans="1:48" ht="12.75" x14ac:dyDescent="0.2">
      <c r="A528" s="102">
        <v>2626350001</v>
      </c>
      <c r="B528" s="133">
        <v>46055</v>
      </c>
      <c r="C528" s="102" t="s">
        <v>1092</v>
      </c>
      <c r="D528" s="552">
        <v>46083</v>
      </c>
      <c r="E528" s="552" t="e">
        <f>IF(OR(#REF!="",J528=""),"",#REF!+7*J528)</f>
        <v>#REF!</v>
      </c>
      <c r="F528" s="149" t="e">
        <f t="shared" ca="1" si="251"/>
        <v>#REF!</v>
      </c>
      <c r="G528" s="120" t="s">
        <v>80</v>
      </c>
      <c r="H528" s="113" t="e">
        <f t="shared" si="256"/>
        <v>#REF!</v>
      </c>
      <c r="I528" s="113" t="e">
        <f t="shared" si="255"/>
        <v>#REF!</v>
      </c>
      <c r="J528" s="122">
        <v>4</v>
      </c>
      <c r="K528" s="122" t="s">
        <v>30</v>
      </c>
      <c r="L528" s="232" t="s">
        <v>142</v>
      </c>
      <c r="M528" s="13" t="s">
        <v>1101</v>
      </c>
      <c r="N528" s="399">
        <v>0</v>
      </c>
      <c r="O528" s="130">
        <v>3</v>
      </c>
      <c r="P528" s="122"/>
      <c r="Q528" s="122"/>
      <c r="R528" s="122" t="s">
        <v>307</v>
      </c>
      <c r="S528" s="130" t="s">
        <v>1094</v>
      </c>
      <c r="T528" s="123" t="s">
        <v>1095</v>
      </c>
      <c r="U528" s="100" t="s">
        <v>87</v>
      </c>
      <c r="V528" s="160" t="s">
        <v>1102</v>
      </c>
      <c r="W528" s="147">
        <v>250</v>
      </c>
      <c r="X528" s="113"/>
      <c r="Y528" s="130">
        <f t="shared" si="261"/>
        <v>250</v>
      </c>
      <c r="Z528" s="122">
        <v>250</v>
      </c>
      <c r="AA528" s="101"/>
      <c r="AB528" s="131">
        <v>1.02</v>
      </c>
      <c r="AC528" s="151" t="str">
        <f t="shared" si="253"/>
        <v/>
      </c>
      <c r="AD528" s="120"/>
      <c r="AE528" s="132"/>
      <c r="AF528" s="101">
        <f t="shared" si="257"/>
        <v>0</v>
      </c>
      <c r="AG528" s="101">
        <f t="shared" si="258"/>
        <v>0</v>
      </c>
      <c r="AH528" s="101">
        <f t="shared" si="259"/>
        <v>0</v>
      </c>
      <c r="AI528" s="101">
        <f t="shared" si="249"/>
        <v>0</v>
      </c>
      <c r="AJ528" s="101">
        <f t="shared" si="260"/>
        <v>21930</v>
      </c>
      <c r="AK528" s="101">
        <f t="shared" si="252"/>
        <v>21930</v>
      </c>
      <c r="AL528" s="102" t="s">
        <v>9</v>
      </c>
      <c r="AM528" s="144"/>
      <c r="AN528" s="101">
        <f t="shared" si="254"/>
        <v>21930</v>
      </c>
      <c r="AO528" s="134"/>
      <c r="AP528" s="113"/>
      <c r="AQ528" s="113" t="s">
        <v>754</v>
      </c>
      <c r="AR528" s="113" t="s">
        <v>754</v>
      </c>
      <c r="AS528" s="113" t="s">
        <v>754</v>
      </c>
      <c r="AT528" s="113" t="s">
        <v>754</v>
      </c>
      <c r="AU528" s="113" t="s">
        <v>754</v>
      </c>
      <c r="AV528" s="113" t="s">
        <v>754</v>
      </c>
    </row>
    <row r="529" spans="1:48" ht="12.75" x14ac:dyDescent="0.2">
      <c r="A529" s="102">
        <v>2626350001</v>
      </c>
      <c r="B529" s="133">
        <v>46055</v>
      </c>
      <c r="C529" s="102" t="s">
        <v>1092</v>
      </c>
      <c r="D529" s="552">
        <v>46118</v>
      </c>
      <c r="E529" s="552" t="e">
        <f>IF(OR(#REF!="",J529=""),"",#REF!+7*J529)</f>
        <v>#REF!</v>
      </c>
      <c r="F529" s="149" t="e">
        <f t="shared" ca="1" si="251"/>
        <v>#REF!</v>
      </c>
      <c r="G529" s="120" t="s">
        <v>80</v>
      </c>
      <c r="H529" s="113" t="e">
        <f t="shared" si="256"/>
        <v>#REF!</v>
      </c>
      <c r="I529" s="113" t="e">
        <f t="shared" si="255"/>
        <v>#REF!</v>
      </c>
      <c r="J529" s="122">
        <v>9</v>
      </c>
      <c r="K529" s="126" t="s">
        <v>20</v>
      </c>
      <c r="L529" s="232" t="s">
        <v>142</v>
      </c>
      <c r="M529" s="13" t="s">
        <v>1103</v>
      </c>
      <c r="N529" s="399">
        <v>0</v>
      </c>
      <c r="O529" s="130">
        <v>3</v>
      </c>
      <c r="P529" s="122"/>
      <c r="Q529" s="122"/>
      <c r="R529" s="122" t="s">
        <v>307</v>
      </c>
      <c r="S529" s="130" t="s">
        <v>1094</v>
      </c>
      <c r="T529" s="123" t="s">
        <v>1095</v>
      </c>
      <c r="U529" s="100" t="s">
        <v>87</v>
      </c>
      <c r="V529" s="160" t="s">
        <v>1104</v>
      </c>
      <c r="W529" s="147">
        <v>250</v>
      </c>
      <c r="X529" s="113"/>
      <c r="Y529" s="130">
        <f t="shared" si="261"/>
        <v>250</v>
      </c>
      <c r="Z529" s="122">
        <v>250</v>
      </c>
      <c r="AA529" s="101"/>
      <c r="AB529" s="131">
        <v>22.28</v>
      </c>
      <c r="AC529" s="151" t="str">
        <f t="shared" si="253"/>
        <v/>
      </c>
      <c r="AD529" s="120"/>
      <c r="AE529" s="132"/>
      <c r="AF529" s="101">
        <f t="shared" si="257"/>
        <v>0</v>
      </c>
      <c r="AG529" s="101">
        <f t="shared" si="258"/>
        <v>0</v>
      </c>
      <c r="AH529" s="101">
        <f t="shared" si="259"/>
        <v>0</v>
      </c>
      <c r="AI529" s="101">
        <f t="shared" si="249"/>
        <v>0</v>
      </c>
      <c r="AJ529" s="101">
        <f t="shared" si="260"/>
        <v>479020</v>
      </c>
      <c r="AK529" s="101">
        <f t="shared" si="252"/>
        <v>479020</v>
      </c>
      <c r="AL529" s="102" t="s">
        <v>2</v>
      </c>
      <c r="AM529" s="144" t="s">
        <v>112</v>
      </c>
      <c r="AN529" s="101">
        <f t="shared" si="254"/>
        <v>479020</v>
      </c>
      <c r="AO529" s="134" t="s">
        <v>116</v>
      </c>
      <c r="AP529" s="113" t="s">
        <v>104</v>
      </c>
      <c r="AQ529" s="113" t="s">
        <v>754</v>
      </c>
      <c r="AR529" s="113" t="s">
        <v>754</v>
      </c>
      <c r="AS529" s="113" t="s">
        <v>754</v>
      </c>
      <c r="AT529" s="113" t="s">
        <v>754</v>
      </c>
      <c r="AU529" s="113" t="s">
        <v>754</v>
      </c>
      <c r="AV529" s="113" t="s">
        <v>754</v>
      </c>
    </row>
    <row r="530" spans="1:48" ht="12.75" x14ac:dyDescent="0.2">
      <c r="A530" s="102">
        <v>2626350001</v>
      </c>
      <c r="B530" s="133">
        <v>46055</v>
      </c>
      <c r="C530" s="102" t="s">
        <v>1092</v>
      </c>
      <c r="D530" s="552">
        <v>46083</v>
      </c>
      <c r="E530" s="552" t="e">
        <f>IF(OR(#REF!="",J530=""),"",#REF!+7*J530)</f>
        <v>#REF!</v>
      </c>
      <c r="F530" s="149" t="e">
        <f t="shared" ca="1" si="251"/>
        <v>#REF!</v>
      </c>
      <c r="G530" s="120" t="s">
        <v>80</v>
      </c>
      <c r="H530" s="113" t="e">
        <f t="shared" si="256"/>
        <v>#REF!</v>
      </c>
      <c r="I530" s="113" t="e">
        <f t="shared" si="255"/>
        <v>#REF!</v>
      </c>
      <c r="J530" s="122">
        <v>5</v>
      </c>
      <c r="K530" s="126" t="s">
        <v>20</v>
      </c>
      <c r="L530" s="232" t="s">
        <v>142</v>
      </c>
      <c r="M530" s="13" t="s">
        <v>1105</v>
      </c>
      <c r="N530" s="399">
        <v>0</v>
      </c>
      <c r="O530" s="130">
        <v>3</v>
      </c>
      <c r="P530" s="122"/>
      <c r="Q530" s="122"/>
      <c r="R530" s="122" t="s">
        <v>307</v>
      </c>
      <c r="S530" s="130" t="s">
        <v>1094</v>
      </c>
      <c r="T530" s="123" t="s">
        <v>1095</v>
      </c>
      <c r="U530" s="100" t="s">
        <v>87</v>
      </c>
      <c r="V530" s="160" t="s">
        <v>1106</v>
      </c>
      <c r="W530" s="147">
        <v>250</v>
      </c>
      <c r="X530" s="113"/>
      <c r="Y530" s="130">
        <f t="shared" si="261"/>
        <v>250</v>
      </c>
      <c r="Z530" s="122">
        <v>250</v>
      </c>
      <c r="AA530" s="101"/>
      <c r="AB530" s="131">
        <v>11.12</v>
      </c>
      <c r="AC530" s="151" t="str">
        <f t="shared" si="253"/>
        <v/>
      </c>
      <c r="AD530" s="120"/>
      <c r="AE530" s="132"/>
      <c r="AF530" s="101">
        <f t="shared" si="257"/>
        <v>0</v>
      </c>
      <c r="AG530" s="101">
        <f t="shared" si="258"/>
        <v>0</v>
      </c>
      <c r="AH530" s="101">
        <f t="shared" si="259"/>
        <v>0</v>
      </c>
      <c r="AI530" s="101">
        <f t="shared" si="249"/>
        <v>0</v>
      </c>
      <c r="AJ530" s="101">
        <f t="shared" si="260"/>
        <v>239080</v>
      </c>
      <c r="AK530" s="101">
        <f t="shared" si="252"/>
        <v>239080</v>
      </c>
      <c r="AL530" s="102" t="s">
        <v>2</v>
      </c>
      <c r="AM530" s="144" t="s">
        <v>112</v>
      </c>
      <c r="AN530" s="101">
        <f t="shared" si="254"/>
        <v>239080</v>
      </c>
      <c r="AO530" s="134" t="s">
        <v>116</v>
      </c>
      <c r="AP530" s="113" t="s">
        <v>104</v>
      </c>
      <c r="AQ530" s="113" t="s">
        <v>754</v>
      </c>
      <c r="AR530" s="113" t="s">
        <v>754</v>
      </c>
      <c r="AS530" s="113" t="s">
        <v>754</v>
      </c>
      <c r="AT530" s="113" t="s">
        <v>754</v>
      </c>
      <c r="AU530" s="113" t="s">
        <v>754</v>
      </c>
      <c r="AV530" s="113" t="s">
        <v>754</v>
      </c>
    </row>
    <row r="531" spans="1:48" ht="12.75" x14ac:dyDescent="0.2">
      <c r="A531" s="102">
        <v>2626350001</v>
      </c>
      <c r="B531" s="133">
        <v>46055</v>
      </c>
      <c r="C531" s="102" t="s">
        <v>1092</v>
      </c>
      <c r="D531" s="552">
        <v>46083</v>
      </c>
      <c r="E531" s="552" t="e">
        <f>IF(OR(#REF!="",J531=""),"",#REF!+7*J531)</f>
        <v>#REF!</v>
      </c>
      <c r="F531" s="149" t="e">
        <f t="shared" ca="1" si="251"/>
        <v>#REF!</v>
      </c>
      <c r="G531" s="120" t="s">
        <v>80</v>
      </c>
      <c r="H531" s="113" t="e">
        <f t="shared" si="256"/>
        <v>#REF!</v>
      </c>
      <c r="I531" s="113" t="e">
        <f t="shared" ref="I531:I542" si="262">TEXT(E531,"YYYY")</f>
        <v>#REF!</v>
      </c>
      <c r="J531" s="122">
        <v>4</v>
      </c>
      <c r="K531" s="122" t="s">
        <v>30</v>
      </c>
      <c r="L531" s="232" t="s">
        <v>142</v>
      </c>
      <c r="M531" s="13" t="s">
        <v>1107</v>
      </c>
      <c r="N531" s="399">
        <v>0</v>
      </c>
      <c r="O531" s="130">
        <v>3</v>
      </c>
      <c r="P531" s="122"/>
      <c r="Q531" s="122"/>
      <c r="R531" s="122" t="s">
        <v>307</v>
      </c>
      <c r="S531" s="130" t="s">
        <v>1094</v>
      </c>
      <c r="T531" s="123" t="s">
        <v>1095</v>
      </c>
      <c r="U531" s="100" t="s">
        <v>87</v>
      </c>
      <c r="V531" s="160" t="s">
        <v>1108</v>
      </c>
      <c r="W531" s="147">
        <v>250</v>
      </c>
      <c r="X531" s="113"/>
      <c r="Y531" s="130">
        <f t="shared" si="261"/>
        <v>250</v>
      </c>
      <c r="Z531" s="122">
        <v>250</v>
      </c>
      <c r="AA531" s="101"/>
      <c r="AB531" s="131">
        <v>8.01</v>
      </c>
      <c r="AC531" s="151" t="str">
        <f t="shared" si="253"/>
        <v/>
      </c>
      <c r="AD531" s="120"/>
      <c r="AE531" s="132"/>
      <c r="AF531" s="101">
        <f t="shared" si="257"/>
        <v>0</v>
      </c>
      <c r="AG531" s="101">
        <f t="shared" si="258"/>
        <v>0</v>
      </c>
      <c r="AH531" s="101">
        <f t="shared" si="259"/>
        <v>0</v>
      </c>
      <c r="AI531" s="101">
        <f t="shared" si="249"/>
        <v>0</v>
      </c>
      <c r="AJ531" s="101">
        <f t="shared" si="260"/>
        <v>172215</v>
      </c>
      <c r="AK531" s="101">
        <f t="shared" si="252"/>
        <v>172215</v>
      </c>
      <c r="AL531" s="102" t="s">
        <v>9</v>
      </c>
      <c r="AM531" s="144"/>
      <c r="AN531" s="101">
        <f t="shared" si="254"/>
        <v>172215</v>
      </c>
      <c r="AO531" s="134"/>
      <c r="AP531" s="113"/>
      <c r="AQ531" s="113" t="s">
        <v>754</v>
      </c>
      <c r="AR531" s="113" t="s">
        <v>754</v>
      </c>
      <c r="AS531" s="113" t="s">
        <v>754</v>
      </c>
      <c r="AT531" s="113" t="s">
        <v>754</v>
      </c>
      <c r="AU531" s="113" t="s">
        <v>754</v>
      </c>
      <c r="AV531" s="113" t="s">
        <v>754</v>
      </c>
    </row>
    <row r="532" spans="1:48" ht="12.75" x14ac:dyDescent="0.2">
      <c r="A532" s="102">
        <v>2626350001</v>
      </c>
      <c r="B532" s="133">
        <v>46055</v>
      </c>
      <c r="C532" s="102" t="s">
        <v>1092</v>
      </c>
      <c r="D532" s="552">
        <v>46083</v>
      </c>
      <c r="E532" s="552" t="e">
        <f>IF(OR(#REF!="",J532=""),"",#REF!+7*J532)</f>
        <v>#REF!</v>
      </c>
      <c r="F532" s="149" t="e">
        <f t="shared" ca="1" si="251"/>
        <v>#REF!</v>
      </c>
      <c r="G532" s="120" t="s">
        <v>80</v>
      </c>
      <c r="H532" s="113" t="e">
        <f t="shared" ref="H532:H542" si="263">TEXT(E532,"MMM-YY")</f>
        <v>#REF!</v>
      </c>
      <c r="I532" s="113" t="e">
        <f t="shared" si="262"/>
        <v>#REF!</v>
      </c>
      <c r="J532" s="122">
        <v>4</v>
      </c>
      <c r="K532" s="122" t="s">
        <v>30</v>
      </c>
      <c r="L532" s="232" t="s">
        <v>142</v>
      </c>
      <c r="M532" s="13" t="s">
        <v>1109</v>
      </c>
      <c r="N532" s="399">
        <v>0</v>
      </c>
      <c r="O532" s="130">
        <v>3</v>
      </c>
      <c r="P532" s="122"/>
      <c r="Q532" s="122"/>
      <c r="R532" s="122" t="s">
        <v>307</v>
      </c>
      <c r="S532" s="130" t="s">
        <v>1094</v>
      </c>
      <c r="T532" s="123" t="s">
        <v>1095</v>
      </c>
      <c r="U532" s="100" t="s">
        <v>87</v>
      </c>
      <c r="V532" s="160" t="s">
        <v>1110</v>
      </c>
      <c r="W532" s="147">
        <v>250</v>
      </c>
      <c r="X532" s="113"/>
      <c r="Y532" s="130">
        <f t="shared" si="261"/>
        <v>250</v>
      </c>
      <c r="Z532" s="122">
        <v>250</v>
      </c>
      <c r="AA532" s="101"/>
      <c r="AB532" s="131">
        <v>0.72</v>
      </c>
      <c r="AC532" s="151" t="str">
        <f t="shared" si="253"/>
        <v/>
      </c>
      <c r="AD532" s="120"/>
      <c r="AE532" s="132"/>
      <c r="AF532" s="101">
        <f t="shared" si="257"/>
        <v>0</v>
      </c>
      <c r="AG532" s="101">
        <f t="shared" si="258"/>
        <v>0</v>
      </c>
      <c r="AH532" s="101">
        <f t="shared" si="259"/>
        <v>0</v>
      </c>
      <c r="AI532" s="101">
        <f t="shared" si="249"/>
        <v>0</v>
      </c>
      <c r="AJ532" s="101">
        <f t="shared" si="260"/>
        <v>15480</v>
      </c>
      <c r="AK532" s="101">
        <f t="shared" si="252"/>
        <v>15480</v>
      </c>
      <c r="AL532" s="102" t="s">
        <v>9</v>
      </c>
      <c r="AM532" s="144"/>
      <c r="AN532" s="101">
        <f t="shared" si="254"/>
        <v>15480</v>
      </c>
      <c r="AO532" s="134"/>
      <c r="AP532" s="113"/>
      <c r="AQ532" s="113" t="s">
        <v>754</v>
      </c>
      <c r="AR532" s="113" t="s">
        <v>754</v>
      </c>
      <c r="AS532" s="113" t="s">
        <v>754</v>
      </c>
      <c r="AT532" s="113" t="s">
        <v>754</v>
      </c>
      <c r="AU532" s="113" t="s">
        <v>754</v>
      </c>
      <c r="AV532" s="113" t="s">
        <v>754</v>
      </c>
    </row>
    <row r="533" spans="1:48" ht="12.75" x14ac:dyDescent="0.2">
      <c r="A533" s="102">
        <v>2626350001</v>
      </c>
      <c r="B533" s="133">
        <v>46055</v>
      </c>
      <c r="C533" s="102" t="s">
        <v>1092</v>
      </c>
      <c r="D533" s="552">
        <v>46118</v>
      </c>
      <c r="E533" s="552" t="e">
        <f>IF(OR(#REF!="",J533=""),"",#REF!+7*J533)</f>
        <v>#REF!</v>
      </c>
      <c r="F533" s="149" t="e">
        <f t="shared" ca="1" si="251"/>
        <v>#REF!</v>
      </c>
      <c r="G533" s="120" t="s">
        <v>80</v>
      </c>
      <c r="H533" s="113" t="e">
        <f t="shared" si="263"/>
        <v>#REF!</v>
      </c>
      <c r="I533" s="113" t="e">
        <f t="shared" si="262"/>
        <v>#REF!</v>
      </c>
      <c r="J533" s="122">
        <v>9</v>
      </c>
      <c r="K533" s="126" t="s">
        <v>20</v>
      </c>
      <c r="L533" s="232" t="s">
        <v>142</v>
      </c>
      <c r="M533" s="13" t="s">
        <v>1111</v>
      </c>
      <c r="N533" s="399">
        <v>0</v>
      </c>
      <c r="O533" s="130">
        <v>3</v>
      </c>
      <c r="P533" s="122"/>
      <c r="Q533" s="122"/>
      <c r="R533" s="122" t="s">
        <v>307</v>
      </c>
      <c r="S533" s="130" t="s">
        <v>1094</v>
      </c>
      <c r="T533" s="123" t="s">
        <v>1095</v>
      </c>
      <c r="U533" s="100" t="s">
        <v>87</v>
      </c>
      <c r="V533" s="160" t="s">
        <v>1112</v>
      </c>
      <c r="W533" s="147">
        <v>250</v>
      </c>
      <c r="X533" s="113"/>
      <c r="Y533" s="130">
        <f t="shared" si="261"/>
        <v>250</v>
      </c>
      <c r="Z533" s="122">
        <v>250</v>
      </c>
      <c r="AA533" s="101"/>
      <c r="AB533" s="131">
        <v>50.34</v>
      </c>
      <c r="AC533" s="151" t="str">
        <f t="shared" si="253"/>
        <v/>
      </c>
      <c r="AD533" s="120"/>
      <c r="AE533" s="132"/>
      <c r="AF533" s="101">
        <f t="shared" si="257"/>
        <v>0</v>
      </c>
      <c r="AG533" s="101">
        <f t="shared" si="258"/>
        <v>0</v>
      </c>
      <c r="AH533" s="101">
        <f t="shared" si="259"/>
        <v>0</v>
      </c>
      <c r="AI533" s="101">
        <f t="shared" si="249"/>
        <v>0</v>
      </c>
      <c r="AJ533" s="101">
        <f t="shared" si="260"/>
        <v>1082310</v>
      </c>
      <c r="AK533" s="101">
        <f t="shared" si="252"/>
        <v>1082310</v>
      </c>
      <c r="AL533" s="102" t="s">
        <v>2</v>
      </c>
      <c r="AM533" s="144" t="s">
        <v>112</v>
      </c>
      <c r="AN533" s="101">
        <f t="shared" si="254"/>
        <v>1082310</v>
      </c>
      <c r="AO533" s="134" t="s">
        <v>116</v>
      </c>
      <c r="AP533" s="113" t="s">
        <v>104</v>
      </c>
      <c r="AQ533" s="113" t="s">
        <v>754</v>
      </c>
      <c r="AR533" s="113" t="s">
        <v>754</v>
      </c>
      <c r="AS533" s="113" t="s">
        <v>754</v>
      </c>
      <c r="AT533" s="113" t="s">
        <v>754</v>
      </c>
      <c r="AU533" s="113" t="s">
        <v>754</v>
      </c>
      <c r="AV533" s="113" t="s">
        <v>754</v>
      </c>
    </row>
    <row r="534" spans="1:48" ht="12.75" x14ac:dyDescent="0.2">
      <c r="A534" s="102">
        <v>2626350001</v>
      </c>
      <c r="B534" s="133">
        <v>46055</v>
      </c>
      <c r="C534" s="102" t="s">
        <v>1092</v>
      </c>
      <c r="D534" s="552">
        <v>46083</v>
      </c>
      <c r="E534" s="552" t="e">
        <f>IF(OR(#REF!="",J534=""),"",#REF!+7*J534)</f>
        <v>#REF!</v>
      </c>
      <c r="F534" s="149" t="e">
        <f t="shared" ca="1" si="251"/>
        <v>#REF!</v>
      </c>
      <c r="G534" s="120" t="s">
        <v>80</v>
      </c>
      <c r="H534" s="113" t="e">
        <f t="shared" si="263"/>
        <v>#REF!</v>
      </c>
      <c r="I534" s="113" t="e">
        <f t="shared" si="262"/>
        <v>#REF!</v>
      </c>
      <c r="J534" s="122">
        <v>4</v>
      </c>
      <c r="K534" s="122" t="s">
        <v>18</v>
      </c>
      <c r="L534" s="232" t="s">
        <v>142</v>
      </c>
      <c r="M534" s="13" t="s">
        <v>1113</v>
      </c>
      <c r="N534" s="399">
        <v>0</v>
      </c>
      <c r="O534" s="130">
        <v>3</v>
      </c>
      <c r="P534" s="122"/>
      <c r="Q534" s="122"/>
      <c r="R534" s="122" t="s">
        <v>307</v>
      </c>
      <c r="S534" s="130" t="s">
        <v>1094</v>
      </c>
      <c r="T534" s="123" t="s">
        <v>1095</v>
      </c>
      <c r="U534" s="100" t="s">
        <v>87</v>
      </c>
      <c r="V534" s="160" t="s">
        <v>1114</v>
      </c>
      <c r="W534" s="147">
        <v>250</v>
      </c>
      <c r="X534" s="113"/>
      <c r="Y534" s="130">
        <v>250</v>
      </c>
      <c r="Z534" s="122">
        <v>250</v>
      </c>
      <c r="AA534" s="101"/>
      <c r="AB534" s="131">
        <v>59</v>
      </c>
      <c r="AC534" s="151" t="str">
        <f t="shared" si="253"/>
        <v/>
      </c>
      <c r="AD534" s="120"/>
      <c r="AE534" s="132"/>
      <c r="AF534" s="101">
        <f t="shared" si="257"/>
        <v>0</v>
      </c>
      <c r="AG534" s="101">
        <f t="shared" si="258"/>
        <v>0</v>
      </c>
      <c r="AH534" s="101">
        <f t="shared" si="259"/>
        <v>0</v>
      </c>
      <c r="AI534" s="101">
        <f t="shared" ref="AI534:AI597" si="264">Z534*AA534</f>
        <v>0</v>
      </c>
      <c r="AJ534" s="101">
        <f t="shared" si="260"/>
        <v>1268500</v>
      </c>
      <c r="AK534" s="101">
        <f t="shared" si="252"/>
        <v>1268500</v>
      </c>
      <c r="AL534" s="102" t="s">
        <v>2</v>
      </c>
      <c r="AM534" s="144" t="s">
        <v>112</v>
      </c>
      <c r="AN534" s="101">
        <f t="shared" si="254"/>
        <v>1268500</v>
      </c>
      <c r="AO534" s="134" t="s">
        <v>103</v>
      </c>
      <c r="AP534" s="113" t="s">
        <v>104</v>
      </c>
      <c r="AQ534" s="113" t="s">
        <v>754</v>
      </c>
      <c r="AR534" s="113" t="s">
        <v>754</v>
      </c>
      <c r="AS534" s="113" t="s">
        <v>754</v>
      </c>
      <c r="AT534" s="113" t="s">
        <v>754</v>
      </c>
      <c r="AU534" s="113" t="s">
        <v>754</v>
      </c>
      <c r="AV534" s="113" t="s">
        <v>754</v>
      </c>
    </row>
    <row r="535" spans="1:48" ht="12.75" x14ac:dyDescent="0.2">
      <c r="A535" s="102">
        <v>4000595255</v>
      </c>
      <c r="B535" s="133">
        <v>46052</v>
      </c>
      <c r="C535" s="102" t="s">
        <v>79</v>
      </c>
      <c r="D535" s="552">
        <v>46178</v>
      </c>
      <c r="E535" s="552" t="e">
        <f>IF(OR(#REF!="",J535=""),"",#REF!+7*J535)</f>
        <v>#REF!</v>
      </c>
      <c r="F535" s="149" t="e">
        <f t="shared" ca="1" si="251"/>
        <v>#REF!</v>
      </c>
      <c r="G535" s="120" t="s">
        <v>94</v>
      </c>
      <c r="H535" s="113" t="e">
        <f t="shared" si="263"/>
        <v>#REF!</v>
      </c>
      <c r="I535" s="113" t="e">
        <f t="shared" si="262"/>
        <v>#REF!</v>
      </c>
      <c r="J535" s="122">
        <v>18</v>
      </c>
      <c r="K535" s="122" t="s">
        <v>18</v>
      </c>
      <c r="L535" s="232" t="s">
        <v>81</v>
      </c>
      <c r="M535" s="13" t="s">
        <v>1115</v>
      </c>
      <c r="N535" s="399">
        <v>0</v>
      </c>
      <c r="O535" s="130">
        <v>3</v>
      </c>
      <c r="P535" s="122"/>
      <c r="Q535" s="122"/>
      <c r="R535" s="122" t="s">
        <v>84</v>
      </c>
      <c r="S535" s="122" t="s">
        <v>97</v>
      </c>
      <c r="T535" s="113" t="s">
        <v>114</v>
      </c>
      <c r="U535" s="102" t="s">
        <v>99</v>
      </c>
      <c r="V535" s="102" t="s">
        <v>1116</v>
      </c>
      <c r="W535" s="147">
        <v>10</v>
      </c>
      <c r="X535" s="113"/>
      <c r="Y535" s="130">
        <f t="shared" ref="Y535:Y566" si="265">W535-X535</f>
        <v>10</v>
      </c>
      <c r="Z535" s="122">
        <v>10</v>
      </c>
      <c r="AA535" s="101">
        <v>10777</v>
      </c>
      <c r="AB535" s="131"/>
      <c r="AC535" s="151" t="str">
        <f t="shared" si="253"/>
        <v/>
      </c>
      <c r="AD535" s="120"/>
      <c r="AE535" s="132"/>
      <c r="AF535" s="101">
        <f t="shared" si="257"/>
        <v>0</v>
      </c>
      <c r="AG535" s="101">
        <f t="shared" si="258"/>
        <v>0</v>
      </c>
      <c r="AH535" s="101">
        <f t="shared" si="259"/>
        <v>0</v>
      </c>
      <c r="AI535" s="101">
        <f t="shared" si="264"/>
        <v>107770</v>
      </c>
      <c r="AJ535" s="101">
        <f t="shared" si="260"/>
        <v>0</v>
      </c>
      <c r="AK535" s="101">
        <f t="shared" si="252"/>
        <v>107770</v>
      </c>
      <c r="AL535" s="102" t="s">
        <v>9</v>
      </c>
      <c r="AM535" s="144"/>
      <c r="AN535" s="101">
        <f t="shared" si="254"/>
        <v>107770</v>
      </c>
      <c r="AO535" s="134"/>
      <c r="AP535" s="113"/>
      <c r="AQ535" s="113" t="s">
        <v>754</v>
      </c>
      <c r="AR535" s="113" t="s">
        <v>754</v>
      </c>
      <c r="AS535" s="113" t="s">
        <v>754</v>
      </c>
      <c r="AT535" s="113" t="s">
        <v>754</v>
      </c>
      <c r="AU535" s="113" t="s">
        <v>754</v>
      </c>
      <c r="AV535" s="113" t="s">
        <v>754</v>
      </c>
    </row>
    <row r="536" spans="1:48" ht="12.75" x14ac:dyDescent="0.2">
      <c r="A536" s="102">
        <v>4000595255</v>
      </c>
      <c r="B536" s="133">
        <v>46052</v>
      </c>
      <c r="C536" s="102" t="s">
        <v>79</v>
      </c>
      <c r="D536" s="552">
        <v>46178</v>
      </c>
      <c r="E536" s="552" t="e">
        <f>IF(OR(#REF!="",J536=""),"",#REF!+7*J536)</f>
        <v>#REF!</v>
      </c>
      <c r="F536" s="149" t="e">
        <f t="shared" ca="1" si="251"/>
        <v>#REF!</v>
      </c>
      <c r="G536" s="120" t="s">
        <v>94</v>
      </c>
      <c r="H536" s="113" t="e">
        <f t="shared" si="263"/>
        <v>#REF!</v>
      </c>
      <c r="I536" s="113" t="e">
        <f t="shared" si="262"/>
        <v>#REF!</v>
      </c>
      <c r="J536" s="122">
        <v>18</v>
      </c>
      <c r="K536" s="122" t="s">
        <v>18</v>
      </c>
      <c r="L536" s="232" t="s">
        <v>81</v>
      </c>
      <c r="M536" s="13" t="s">
        <v>1117</v>
      </c>
      <c r="N536" s="399">
        <v>0</v>
      </c>
      <c r="O536" s="130">
        <v>3</v>
      </c>
      <c r="P536" s="122"/>
      <c r="Q536" s="122"/>
      <c r="R536" s="122" t="s">
        <v>84</v>
      </c>
      <c r="S536" s="122" t="s">
        <v>97</v>
      </c>
      <c r="T536" s="113" t="s">
        <v>114</v>
      </c>
      <c r="U536" s="102" t="s">
        <v>99</v>
      </c>
      <c r="V536" s="102" t="s">
        <v>1118</v>
      </c>
      <c r="W536" s="147">
        <v>15</v>
      </c>
      <c r="X536" s="113"/>
      <c r="Y536" s="130">
        <f t="shared" si="265"/>
        <v>15</v>
      </c>
      <c r="Z536" s="122">
        <v>15</v>
      </c>
      <c r="AA536" s="101">
        <v>11733</v>
      </c>
      <c r="AB536" s="131"/>
      <c r="AC536" s="151" t="str">
        <f t="shared" si="253"/>
        <v/>
      </c>
      <c r="AD536" s="120"/>
      <c r="AE536" s="132"/>
      <c r="AF536" s="101">
        <f t="shared" si="257"/>
        <v>0</v>
      </c>
      <c r="AG536" s="101">
        <f t="shared" si="258"/>
        <v>0</v>
      </c>
      <c r="AH536" s="101">
        <f t="shared" si="259"/>
        <v>0</v>
      </c>
      <c r="AI536" s="101">
        <f t="shared" si="264"/>
        <v>175995</v>
      </c>
      <c r="AJ536" s="101">
        <f t="shared" si="260"/>
        <v>0</v>
      </c>
      <c r="AK536" s="101">
        <f t="shared" si="252"/>
        <v>175995</v>
      </c>
      <c r="AL536" s="102" t="s">
        <v>9</v>
      </c>
      <c r="AM536" s="144"/>
      <c r="AN536" s="101">
        <f t="shared" si="254"/>
        <v>175995</v>
      </c>
      <c r="AO536" s="134"/>
      <c r="AP536" s="113"/>
      <c r="AQ536" s="113" t="s">
        <v>754</v>
      </c>
      <c r="AR536" s="113" t="s">
        <v>754</v>
      </c>
      <c r="AS536" s="113" t="s">
        <v>754</v>
      </c>
      <c r="AT536" s="113" t="s">
        <v>754</v>
      </c>
      <c r="AU536" s="113" t="s">
        <v>754</v>
      </c>
      <c r="AV536" s="113" t="s">
        <v>754</v>
      </c>
    </row>
    <row r="537" spans="1:48" ht="12.75" x14ac:dyDescent="0.2">
      <c r="A537" s="102">
        <v>4000595255</v>
      </c>
      <c r="B537" s="133">
        <v>46052</v>
      </c>
      <c r="C537" s="102" t="s">
        <v>79</v>
      </c>
      <c r="D537" s="552">
        <v>46178</v>
      </c>
      <c r="E537" s="552" t="e">
        <f>IF(OR(#REF!="",J537=""),"",#REF!+7*J537)</f>
        <v>#REF!</v>
      </c>
      <c r="F537" s="149" t="e">
        <f t="shared" ca="1" si="251"/>
        <v>#REF!</v>
      </c>
      <c r="G537" s="120" t="s">
        <v>94</v>
      </c>
      <c r="H537" s="113" t="e">
        <f t="shared" si="263"/>
        <v>#REF!</v>
      </c>
      <c r="I537" s="113" t="e">
        <f t="shared" si="262"/>
        <v>#REF!</v>
      </c>
      <c r="J537" s="122">
        <v>18</v>
      </c>
      <c r="K537" s="122" t="s">
        <v>18</v>
      </c>
      <c r="L537" s="232" t="s">
        <v>81</v>
      </c>
      <c r="M537" s="13" t="s">
        <v>1119</v>
      </c>
      <c r="N537" s="399">
        <v>0</v>
      </c>
      <c r="O537" s="130">
        <v>3</v>
      </c>
      <c r="P537" s="122"/>
      <c r="Q537" s="122"/>
      <c r="R537" s="122" t="s">
        <v>84</v>
      </c>
      <c r="S537" s="122" t="s">
        <v>97</v>
      </c>
      <c r="T537" s="113" t="s">
        <v>114</v>
      </c>
      <c r="U537" s="102" t="s">
        <v>99</v>
      </c>
      <c r="V537" s="102" t="s">
        <v>1120</v>
      </c>
      <c r="W537" s="147">
        <v>15</v>
      </c>
      <c r="X537" s="113"/>
      <c r="Y537" s="130">
        <f t="shared" si="265"/>
        <v>15</v>
      </c>
      <c r="Z537" s="122">
        <v>15</v>
      </c>
      <c r="AA537" s="101">
        <v>8921</v>
      </c>
      <c r="AB537" s="131"/>
      <c r="AC537" s="151" t="str">
        <f t="shared" si="253"/>
        <v/>
      </c>
      <c r="AD537" s="120"/>
      <c r="AE537" s="132"/>
      <c r="AF537" s="101">
        <f t="shared" si="257"/>
        <v>0</v>
      </c>
      <c r="AG537" s="101">
        <f t="shared" si="258"/>
        <v>0</v>
      </c>
      <c r="AH537" s="101">
        <f t="shared" si="259"/>
        <v>0</v>
      </c>
      <c r="AI537" s="101">
        <f t="shared" si="264"/>
        <v>133815</v>
      </c>
      <c r="AJ537" s="101">
        <f t="shared" si="260"/>
        <v>0</v>
      </c>
      <c r="AK537" s="101">
        <f t="shared" si="252"/>
        <v>133815</v>
      </c>
      <c r="AL537" s="102" t="s">
        <v>9</v>
      </c>
      <c r="AM537" s="144"/>
      <c r="AN537" s="101">
        <f t="shared" si="254"/>
        <v>133815</v>
      </c>
      <c r="AO537" s="134"/>
      <c r="AP537" s="113"/>
      <c r="AQ537" s="113" t="s">
        <v>754</v>
      </c>
      <c r="AR537" s="113" t="s">
        <v>754</v>
      </c>
      <c r="AS537" s="113" t="s">
        <v>754</v>
      </c>
      <c r="AT537" s="113" t="s">
        <v>754</v>
      </c>
      <c r="AU537" s="113" t="s">
        <v>754</v>
      </c>
      <c r="AV537" s="113" t="s">
        <v>754</v>
      </c>
    </row>
    <row r="538" spans="1:48" ht="12.75" x14ac:dyDescent="0.2">
      <c r="A538" s="102">
        <v>4000588259</v>
      </c>
      <c r="B538" s="133">
        <v>46013</v>
      </c>
      <c r="C538" s="102" t="s">
        <v>79</v>
      </c>
      <c r="D538" s="552">
        <v>46111</v>
      </c>
      <c r="E538" s="552" t="e">
        <f>IF(OR(#REF!="",J538=""),"",#REF!+7*J538)</f>
        <v>#REF!</v>
      </c>
      <c r="F538" s="149" t="e">
        <f t="shared" ca="1" si="251"/>
        <v>#REF!</v>
      </c>
      <c r="G538" s="120" t="s">
        <v>94</v>
      </c>
      <c r="H538" s="113" t="e">
        <f t="shared" si="263"/>
        <v>#REF!</v>
      </c>
      <c r="I538" s="113" t="e">
        <f t="shared" si="262"/>
        <v>#REF!</v>
      </c>
      <c r="J538" s="122">
        <v>6</v>
      </c>
      <c r="K538" s="122" t="s">
        <v>18</v>
      </c>
      <c r="L538" s="232" t="s">
        <v>81</v>
      </c>
      <c r="M538" s="13" t="s">
        <v>1121</v>
      </c>
      <c r="N538" s="399">
        <v>0</v>
      </c>
      <c r="O538" s="130">
        <v>3</v>
      </c>
      <c r="P538" s="122"/>
      <c r="Q538" s="122"/>
      <c r="R538" s="122" t="s">
        <v>84</v>
      </c>
      <c r="S538" s="122" t="s">
        <v>97</v>
      </c>
      <c r="T538" s="113" t="s">
        <v>138</v>
      </c>
      <c r="U538" s="102" t="s">
        <v>99</v>
      </c>
      <c r="V538" s="102" t="s">
        <v>1122</v>
      </c>
      <c r="W538" s="147">
        <v>5</v>
      </c>
      <c r="X538" s="113"/>
      <c r="Y538" s="130">
        <f t="shared" si="265"/>
        <v>5</v>
      </c>
      <c r="Z538" s="122">
        <v>5</v>
      </c>
      <c r="AA538" s="101">
        <v>210000</v>
      </c>
      <c r="AB538" s="131"/>
      <c r="AC538" s="151" t="str">
        <f t="shared" si="253"/>
        <v/>
      </c>
      <c r="AD538" s="120"/>
      <c r="AE538" s="132"/>
      <c r="AF538" s="101">
        <f t="shared" si="257"/>
        <v>0</v>
      </c>
      <c r="AG538" s="101">
        <f t="shared" si="258"/>
        <v>0</v>
      </c>
      <c r="AH538" s="101">
        <f t="shared" si="259"/>
        <v>0</v>
      </c>
      <c r="AI538" s="101">
        <f t="shared" si="264"/>
        <v>1050000</v>
      </c>
      <c r="AJ538" s="101">
        <f t="shared" si="260"/>
        <v>0</v>
      </c>
      <c r="AK538" s="101">
        <f t="shared" si="252"/>
        <v>1050000</v>
      </c>
      <c r="AL538" s="102" t="s">
        <v>9</v>
      </c>
      <c r="AM538" s="144"/>
      <c r="AN538" s="101">
        <f t="shared" si="254"/>
        <v>1050000</v>
      </c>
      <c r="AO538" s="134"/>
      <c r="AP538" s="113"/>
      <c r="AQ538" s="113" t="s">
        <v>754</v>
      </c>
      <c r="AR538" s="113" t="s">
        <v>754</v>
      </c>
      <c r="AS538" s="113" t="s">
        <v>754</v>
      </c>
      <c r="AT538" s="113" t="s">
        <v>754</v>
      </c>
      <c r="AU538" s="113" t="s">
        <v>754</v>
      </c>
      <c r="AV538" s="113" t="s">
        <v>754</v>
      </c>
    </row>
    <row r="539" spans="1:48" ht="12.75" x14ac:dyDescent="0.2">
      <c r="A539" s="102" t="s">
        <v>78</v>
      </c>
      <c r="B539" s="133">
        <v>46058</v>
      </c>
      <c r="C539" s="102"/>
      <c r="D539" s="552">
        <v>46072</v>
      </c>
      <c r="E539" s="552" t="e">
        <f>IF(OR(#REF!="",J539=""),"",#REF!+7*J539)</f>
        <v>#REF!</v>
      </c>
      <c r="F539" s="149" t="e">
        <f t="shared" ca="1" si="251"/>
        <v>#REF!</v>
      </c>
      <c r="G539" s="120" t="s">
        <v>80</v>
      </c>
      <c r="H539" s="113" t="e">
        <f t="shared" si="263"/>
        <v>#REF!</v>
      </c>
      <c r="I539" s="113" t="e">
        <f t="shared" si="262"/>
        <v>#REF!</v>
      </c>
      <c r="J539" s="122">
        <v>3</v>
      </c>
      <c r="K539" s="122" t="s">
        <v>18</v>
      </c>
      <c r="L539" s="232" t="s">
        <v>81</v>
      </c>
      <c r="M539" s="13" t="s">
        <v>1123</v>
      </c>
      <c r="N539" s="399">
        <v>0</v>
      </c>
      <c r="O539" s="130">
        <v>3</v>
      </c>
      <c r="P539" s="122"/>
      <c r="Q539" s="122"/>
      <c r="R539" s="122" t="s">
        <v>84</v>
      </c>
      <c r="S539" s="122" t="s">
        <v>85</v>
      </c>
      <c r="T539" s="113" t="s">
        <v>1124</v>
      </c>
      <c r="U539" s="102" t="s">
        <v>87</v>
      </c>
      <c r="V539" s="160" t="s">
        <v>1125</v>
      </c>
      <c r="W539" s="147">
        <v>1</v>
      </c>
      <c r="X539" s="113"/>
      <c r="Y539" s="130">
        <f t="shared" si="265"/>
        <v>1</v>
      </c>
      <c r="Z539" s="122">
        <v>1</v>
      </c>
      <c r="AA539" s="101"/>
      <c r="AB539" s="131"/>
      <c r="AC539" s="151" t="str">
        <f t="shared" si="253"/>
        <v/>
      </c>
      <c r="AD539" s="120"/>
      <c r="AE539" s="132"/>
      <c r="AF539" s="101">
        <f t="shared" si="257"/>
        <v>0</v>
      </c>
      <c r="AG539" s="101">
        <f t="shared" si="258"/>
        <v>0</v>
      </c>
      <c r="AH539" s="101">
        <f t="shared" si="259"/>
        <v>0</v>
      </c>
      <c r="AI539" s="101">
        <f t="shared" si="264"/>
        <v>0</v>
      </c>
      <c r="AJ539" s="101">
        <f t="shared" si="260"/>
        <v>0</v>
      </c>
      <c r="AK539" s="101">
        <f t="shared" si="252"/>
        <v>0</v>
      </c>
      <c r="AL539" s="102" t="s">
        <v>9</v>
      </c>
      <c r="AM539" s="157" t="s">
        <v>89</v>
      </c>
      <c r="AN539" s="101">
        <f t="shared" si="254"/>
        <v>0</v>
      </c>
      <c r="AO539" s="134"/>
      <c r="AP539" s="113"/>
      <c r="AQ539" s="113" t="s">
        <v>754</v>
      </c>
      <c r="AR539" s="113" t="s">
        <v>754</v>
      </c>
      <c r="AS539" s="113" t="s">
        <v>754</v>
      </c>
      <c r="AT539" s="113" t="s">
        <v>754</v>
      </c>
      <c r="AU539" s="113" t="s">
        <v>754</v>
      </c>
      <c r="AV539" s="113" t="s">
        <v>754</v>
      </c>
    </row>
    <row r="540" spans="1:48" ht="12.75" x14ac:dyDescent="0.2">
      <c r="A540" s="102">
        <v>1102500181</v>
      </c>
      <c r="B540" s="133">
        <v>46059</v>
      </c>
      <c r="C540" s="102" t="s">
        <v>79</v>
      </c>
      <c r="D540" s="552">
        <v>46069</v>
      </c>
      <c r="E540" s="552" t="e">
        <f>IF(OR(#REF!="",J540=""),"",#REF!+7*J540)</f>
        <v>#REF!</v>
      </c>
      <c r="F540" s="149" t="str">
        <f t="shared" ca="1" si="251"/>
        <v>DELIVERED</v>
      </c>
      <c r="G540" s="120" t="s">
        <v>80</v>
      </c>
      <c r="H540" s="113" t="e">
        <f t="shared" si="263"/>
        <v>#REF!</v>
      </c>
      <c r="I540" s="113" t="e">
        <f t="shared" si="262"/>
        <v>#REF!</v>
      </c>
      <c r="J540" s="122">
        <v>1.5</v>
      </c>
      <c r="K540" s="122" t="s">
        <v>21</v>
      </c>
      <c r="L540" s="232" t="s">
        <v>142</v>
      </c>
      <c r="M540" s="13" t="s">
        <v>1126</v>
      </c>
      <c r="N540" s="399">
        <v>1</v>
      </c>
      <c r="O540" s="130">
        <v>1</v>
      </c>
      <c r="P540" s="122" t="s">
        <v>1127</v>
      </c>
      <c r="Q540" s="122">
        <v>26200005</v>
      </c>
      <c r="R540" s="122" t="s">
        <v>84</v>
      </c>
      <c r="S540" s="130" t="s">
        <v>284</v>
      </c>
      <c r="T540" s="123" t="s">
        <v>285</v>
      </c>
      <c r="U540" s="102" t="s">
        <v>286</v>
      </c>
      <c r="V540" s="160" t="s">
        <v>1128</v>
      </c>
      <c r="W540" s="147">
        <v>12</v>
      </c>
      <c r="X540" s="122">
        <v>5</v>
      </c>
      <c r="Y540" s="130">
        <f t="shared" si="265"/>
        <v>7</v>
      </c>
      <c r="Z540" s="122">
        <v>0</v>
      </c>
      <c r="AA540" s="101">
        <v>8105</v>
      </c>
      <c r="AB540" s="131"/>
      <c r="AC540" s="151" t="str">
        <f t="shared" si="253"/>
        <v>April-26</v>
      </c>
      <c r="AD540" s="119">
        <v>46114</v>
      </c>
      <c r="AE540" s="142" t="s">
        <v>1129</v>
      </c>
      <c r="AF540" s="101">
        <f t="shared" si="257"/>
        <v>40525</v>
      </c>
      <c r="AG540" s="101">
        <f t="shared" si="258"/>
        <v>0</v>
      </c>
      <c r="AH540" s="101">
        <f t="shared" si="259"/>
        <v>40525</v>
      </c>
      <c r="AI540" s="101">
        <f t="shared" si="264"/>
        <v>0</v>
      </c>
      <c r="AJ540" s="101">
        <f t="shared" si="260"/>
        <v>0</v>
      </c>
      <c r="AK540" s="101">
        <f t="shared" si="252"/>
        <v>0</v>
      </c>
      <c r="AL540" s="102" t="s">
        <v>0</v>
      </c>
      <c r="AM540" s="144" t="s">
        <v>102</v>
      </c>
      <c r="AN540" s="101">
        <f t="shared" si="254"/>
        <v>40525</v>
      </c>
      <c r="AO540" s="134" t="s">
        <v>116</v>
      </c>
      <c r="AP540" s="113" t="s">
        <v>104</v>
      </c>
      <c r="AQ540" s="113" t="s">
        <v>754</v>
      </c>
      <c r="AR540" s="113" t="s">
        <v>754</v>
      </c>
      <c r="AS540" s="113" t="s">
        <v>754</v>
      </c>
      <c r="AT540" s="113" t="s">
        <v>754</v>
      </c>
      <c r="AU540" s="113" t="s">
        <v>754</v>
      </c>
      <c r="AV540" s="113" t="s">
        <v>754</v>
      </c>
    </row>
    <row r="541" spans="1:48" ht="12.75" x14ac:dyDescent="0.2">
      <c r="A541" s="102">
        <v>1102500181</v>
      </c>
      <c r="B541" s="133">
        <v>46059</v>
      </c>
      <c r="C541" s="102" t="s">
        <v>79</v>
      </c>
      <c r="D541" s="552">
        <v>46069</v>
      </c>
      <c r="E541" s="552" t="e">
        <f>IF(OR(#REF!="",J541=""),"",#REF!+7*J541)</f>
        <v>#REF!</v>
      </c>
      <c r="F541" s="149" t="e">
        <f t="shared" ca="1" si="251"/>
        <v>#REF!</v>
      </c>
      <c r="G541" s="120" t="s">
        <v>80</v>
      </c>
      <c r="H541" s="113" t="e">
        <f t="shared" si="263"/>
        <v>#REF!</v>
      </c>
      <c r="I541" s="113" t="e">
        <f t="shared" si="262"/>
        <v>#REF!</v>
      </c>
      <c r="J541" s="122">
        <v>1.5</v>
      </c>
      <c r="K541" s="122" t="s">
        <v>21</v>
      </c>
      <c r="L541" s="232" t="s">
        <v>142</v>
      </c>
      <c r="M541" s="13" t="s">
        <v>1126</v>
      </c>
      <c r="N541" s="399">
        <v>1</v>
      </c>
      <c r="O541" s="130">
        <v>1</v>
      </c>
      <c r="P541" s="122" t="s">
        <v>1127</v>
      </c>
      <c r="Q541" s="122">
        <v>26200005</v>
      </c>
      <c r="R541" s="122" t="s">
        <v>84</v>
      </c>
      <c r="S541" s="130" t="s">
        <v>284</v>
      </c>
      <c r="T541" s="123" t="s">
        <v>285</v>
      </c>
      <c r="U541" s="102" t="s">
        <v>286</v>
      </c>
      <c r="V541" s="160" t="s">
        <v>1128</v>
      </c>
      <c r="W541" s="147">
        <v>7</v>
      </c>
      <c r="X541" s="122"/>
      <c r="Y541" s="130">
        <f t="shared" si="265"/>
        <v>7</v>
      </c>
      <c r="Z541" s="122">
        <v>7</v>
      </c>
      <c r="AA541" s="101">
        <v>8105</v>
      </c>
      <c r="AB541" s="131"/>
      <c r="AC541" s="151" t="str">
        <f t="shared" si="253"/>
        <v/>
      </c>
      <c r="AD541" s="120"/>
      <c r="AE541" s="132"/>
      <c r="AF541" s="101">
        <f t="shared" si="257"/>
        <v>0</v>
      </c>
      <c r="AG541" s="101">
        <f t="shared" si="258"/>
        <v>0</v>
      </c>
      <c r="AH541" s="101">
        <f t="shared" si="259"/>
        <v>0</v>
      </c>
      <c r="AI541" s="101">
        <f t="shared" si="264"/>
        <v>56735</v>
      </c>
      <c r="AJ541" s="101">
        <f t="shared" si="260"/>
        <v>0</v>
      </c>
      <c r="AK541" s="101">
        <f t="shared" si="252"/>
        <v>56735</v>
      </c>
      <c r="AL541" s="102" t="s">
        <v>9</v>
      </c>
      <c r="AM541" s="144"/>
      <c r="AN541" s="101">
        <f t="shared" si="254"/>
        <v>56735</v>
      </c>
      <c r="AO541" s="134"/>
      <c r="AP541" s="113"/>
      <c r="AQ541" s="113" t="s">
        <v>754</v>
      </c>
      <c r="AR541" s="113" t="s">
        <v>754</v>
      </c>
      <c r="AS541" s="113" t="s">
        <v>754</v>
      </c>
      <c r="AT541" s="113" t="s">
        <v>754</v>
      </c>
      <c r="AU541" s="113" t="s">
        <v>754</v>
      </c>
      <c r="AV541" s="113" t="s">
        <v>754</v>
      </c>
    </row>
    <row r="542" spans="1:48" ht="12.75" x14ac:dyDescent="0.2">
      <c r="A542" s="102">
        <v>1162501747</v>
      </c>
      <c r="B542" s="133">
        <v>46059</v>
      </c>
      <c r="C542" s="102" t="s">
        <v>79</v>
      </c>
      <c r="D542" s="552">
        <v>46069</v>
      </c>
      <c r="E542" s="552" t="e">
        <f>IF(OR(#REF!="",J542=""),"",#REF!+7*J542)</f>
        <v>#REF!</v>
      </c>
      <c r="F542" s="149" t="str">
        <f t="shared" ca="1" si="251"/>
        <v>DELIVERED</v>
      </c>
      <c r="G542" s="120" t="s">
        <v>80</v>
      </c>
      <c r="H542" s="113" t="e">
        <f t="shared" si="263"/>
        <v>#REF!</v>
      </c>
      <c r="I542" s="113" t="e">
        <f t="shared" si="262"/>
        <v>#REF!</v>
      </c>
      <c r="J542" s="122">
        <v>1.5</v>
      </c>
      <c r="K542" s="122" t="s">
        <v>28</v>
      </c>
      <c r="L542" s="232" t="s">
        <v>142</v>
      </c>
      <c r="M542" s="13" t="s">
        <v>1126</v>
      </c>
      <c r="N542" s="399">
        <v>1</v>
      </c>
      <c r="O542" s="130">
        <v>1</v>
      </c>
      <c r="P542" s="122" t="s">
        <v>1127</v>
      </c>
      <c r="Q542" s="122">
        <v>25201418</v>
      </c>
      <c r="R542" s="122" t="s">
        <v>84</v>
      </c>
      <c r="S542" s="130" t="s">
        <v>284</v>
      </c>
      <c r="T542" s="123" t="s">
        <v>285</v>
      </c>
      <c r="U542" s="102" t="s">
        <v>286</v>
      </c>
      <c r="V542" s="160" t="s">
        <v>1130</v>
      </c>
      <c r="W542" s="147">
        <v>1</v>
      </c>
      <c r="X542" s="122">
        <v>1</v>
      </c>
      <c r="Y542" s="130">
        <f t="shared" si="265"/>
        <v>0</v>
      </c>
      <c r="Z542" s="122">
        <v>0</v>
      </c>
      <c r="AA542" s="101">
        <v>1400</v>
      </c>
      <c r="AB542" s="131"/>
      <c r="AC542" s="151" t="str">
        <f t="shared" si="253"/>
        <v>April-26</v>
      </c>
      <c r="AD542" s="119">
        <v>46114</v>
      </c>
      <c r="AE542" s="142" t="s">
        <v>1131</v>
      </c>
      <c r="AF542" s="101">
        <f t="shared" si="257"/>
        <v>1400</v>
      </c>
      <c r="AG542" s="101">
        <f t="shared" si="258"/>
        <v>0</v>
      </c>
      <c r="AH542" s="101">
        <f t="shared" si="259"/>
        <v>1400</v>
      </c>
      <c r="AI542" s="101">
        <f t="shared" si="264"/>
        <v>0</v>
      </c>
      <c r="AJ542" s="101">
        <f t="shared" si="260"/>
        <v>0</v>
      </c>
      <c r="AK542" s="101">
        <f t="shared" si="252"/>
        <v>0</v>
      </c>
      <c r="AL542" s="102" t="s">
        <v>0</v>
      </c>
      <c r="AM542" s="144" t="s">
        <v>102</v>
      </c>
      <c r="AN542" s="101">
        <f t="shared" si="254"/>
        <v>1400</v>
      </c>
      <c r="AO542" s="134" t="s">
        <v>28</v>
      </c>
      <c r="AP542" s="113" t="s">
        <v>754</v>
      </c>
      <c r="AQ542" s="113" t="s">
        <v>754</v>
      </c>
      <c r="AR542" s="113" t="s">
        <v>754</v>
      </c>
      <c r="AS542" s="113" t="s">
        <v>754</v>
      </c>
      <c r="AT542" s="113" t="s">
        <v>754</v>
      </c>
      <c r="AU542" s="113" t="s">
        <v>754</v>
      </c>
      <c r="AV542" s="113" t="s">
        <v>754</v>
      </c>
    </row>
    <row r="543" spans="1:48" ht="12.75" x14ac:dyDescent="0.2">
      <c r="A543" s="102">
        <v>5400067319</v>
      </c>
      <c r="B543" s="133">
        <v>46059</v>
      </c>
      <c r="C543" s="102" t="s">
        <v>79</v>
      </c>
      <c r="D543" s="552"/>
      <c r="E543" s="552" t="e">
        <f>IF(OR(#REF!="",J543=""),"",#REF!+7*J543)</f>
        <v>#REF!</v>
      </c>
      <c r="F543" s="149" t="e">
        <f t="shared" ca="1" si="251"/>
        <v>#REF!</v>
      </c>
      <c r="G543" s="120" t="s">
        <v>94</v>
      </c>
      <c r="H543" s="113"/>
      <c r="I543" s="113"/>
      <c r="J543" s="122">
        <v>2</v>
      </c>
      <c r="K543" s="122" t="s">
        <v>28</v>
      </c>
      <c r="L543" s="232" t="s">
        <v>81</v>
      </c>
      <c r="M543" s="13" t="s">
        <v>1132</v>
      </c>
      <c r="N543" s="399">
        <v>0</v>
      </c>
      <c r="O543" s="130">
        <v>3</v>
      </c>
      <c r="P543" s="122"/>
      <c r="Q543" s="122"/>
      <c r="R543" s="122" t="s">
        <v>84</v>
      </c>
      <c r="S543" s="130" t="s">
        <v>412</v>
      </c>
      <c r="T543" s="123" t="s">
        <v>413</v>
      </c>
      <c r="U543" s="102" t="s">
        <v>99</v>
      </c>
      <c r="V543" s="163" t="s">
        <v>1133</v>
      </c>
      <c r="W543" s="147">
        <v>1</v>
      </c>
      <c r="X543" s="113"/>
      <c r="Y543" s="130">
        <f t="shared" si="265"/>
        <v>1</v>
      </c>
      <c r="Z543" s="122">
        <v>1</v>
      </c>
      <c r="AA543" s="101">
        <v>377000</v>
      </c>
      <c r="AB543" s="131"/>
      <c r="AC543" s="151" t="str">
        <f t="shared" si="253"/>
        <v/>
      </c>
      <c r="AD543" s="120"/>
      <c r="AE543" s="142"/>
      <c r="AF543" s="101">
        <f t="shared" si="257"/>
        <v>0</v>
      </c>
      <c r="AG543" s="101">
        <f t="shared" si="258"/>
        <v>0</v>
      </c>
      <c r="AH543" s="101">
        <f t="shared" si="259"/>
        <v>0</v>
      </c>
      <c r="AI543" s="101">
        <f t="shared" si="264"/>
        <v>377000</v>
      </c>
      <c r="AJ543" s="101">
        <f t="shared" si="260"/>
        <v>0</v>
      </c>
      <c r="AK543" s="101">
        <f t="shared" si="252"/>
        <v>377000</v>
      </c>
      <c r="AL543" s="102" t="s">
        <v>9</v>
      </c>
      <c r="AM543" s="144"/>
      <c r="AN543" s="101">
        <f t="shared" si="254"/>
        <v>377000</v>
      </c>
      <c r="AO543" s="134"/>
      <c r="AP543" s="113"/>
      <c r="AQ543" s="113" t="s">
        <v>754</v>
      </c>
      <c r="AR543" s="113" t="s">
        <v>754</v>
      </c>
      <c r="AS543" s="113" t="s">
        <v>754</v>
      </c>
      <c r="AT543" s="113" t="s">
        <v>754</v>
      </c>
      <c r="AU543" s="113" t="s">
        <v>754</v>
      </c>
      <c r="AV543" s="113" t="s">
        <v>754</v>
      </c>
    </row>
    <row r="544" spans="1:48" x14ac:dyDescent="0.25">
      <c r="A544" s="102">
        <v>4000567856</v>
      </c>
      <c r="B544" s="133">
        <v>45912</v>
      </c>
      <c r="C544" s="102" t="s">
        <v>79</v>
      </c>
      <c r="D544" s="552">
        <v>45996</v>
      </c>
      <c r="E544" s="552" t="e">
        <f>IF(OR(#REF!="",J544=""),"",#REF!+7*J544)</f>
        <v>#REF!</v>
      </c>
      <c r="F544" s="149" t="str">
        <f t="shared" ca="1" si="251"/>
        <v>DELIVERED</v>
      </c>
      <c r="G544" s="120" t="s">
        <v>94</v>
      </c>
      <c r="H544" s="113" t="e">
        <f t="shared" ref="H544:H575" si="266">TEXT(E544,"MMM-YY")</f>
        <v>#REF!</v>
      </c>
      <c r="I544" s="113" t="e">
        <f t="shared" ref="I544:I569" si="267">TEXT(E544,"YYYY")</f>
        <v>#REF!</v>
      </c>
      <c r="J544" s="122">
        <v>12</v>
      </c>
      <c r="K544" s="122" t="s">
        <v>18</v>
      </c>
      <c r="L544" s="232" t="s">
        <v>81</v>
      </c>
      <c r="M544" s="13" t="s">
        <v>1134</v>
      </c>
      <c r="N544" s="399">
        <v>0</v>
      </c>
      <c r="O544" s="130">
        <v>3</v>
      </c>
      <c r="P544" s="173" t="s">
        <v>1135</v>
      </c>
      <c r="Q544" s="122">
        <v>26100043</v>
      </c>
      <c r="R544" s="122" t="s">
        <v>84</v>
      </c>
      <c r="S544" s="130" t="s">
        <v>97</v>
      </c>
      <c r="T544" s="123" t="s">
        <v>130</v>
      </c>
      <c r="U544" s="102" t="s">
        <v>99</v>
      </c>
      <c r="V544" s="160" t="s">
        <v>1136</v>
      </c>
      <c r="W544" s="147">
        <v>120</v>
      </c>
      <c r="X544" s="122">
        <v>120</v>
      </c>
      <c r="Y544" s="130">
        <f t="shared" si="265"/>
        <v>0</v>
      </c>
      <c r="Z544" s="122">
        <v>0</v>
      </c>
      <c r="AA544" s="101">
        <v>722</v>
      </c>
      <c r="AB544" s="131"/>
      <c r="AC544" s="151" t="str">
        <f t="shared" si="253"/>
        <v>April-26</v>
      </c>
      <c r="AD544" s="119">
        <v>46139</v>
      </c>
      <c r="AE544" s="142" t="s">
        <v>1137</v>
      </c>
      <c r="AF544" s="101">
        <f t="shared" si="257"/>
        <v>86640</v>
      </c>
      <c r="AG544" s="101">
        <f t="shared" si="258"/>
        <v>0</v>
      </c>
      <c r="AH544" s="101">
        <f t="shared" si="259"/>
        <v>86640</v>
      </c>
      <c r="AI544" s="101">
        <f t="shared" si="264"/>
        <v>0</v>
      </c>
      <c r="AJ544" s="101">
        <f t="shared" si="260"/>
        <v>0</v>
      </c>
      <c r="AK544" s="101">
        <f t="shared" si="252"/>
        <v>0</v>
      </c>
      <c r="AL544" s="102" t="s">
        <v>0</v>
      </c>
      <c r="AM544" s="144" t="s">
        <v>102</v>
      </c>
      <c r="AN544" s="101">
        <f t="shared" si="254"/>
        <v>86640</v>
      </c>
      <c r="AO544" s="134" t="s">
        <v>103</v>
      </c>
      <c r="AP544" s="113"/>
      <c r="AQ544" s="113" t="s">
        <v>754</v>
      </c>
      <c r="AR544" s="113" t="s">
        <v>754</v>
      </c>
      <c r="AS544" s="113" t="s">
        <v>754</v>
      </c>
      <c r="AT544" s="113" t="s">
        <v>754</v>
      </c>
      <c r="AU544" s="113" t="s">
        <v>754</v>
      </c>
      <c r="AV544" s="113" t="s">
        <v>754</v>
      </c>
    </row>
    <row r="545" spans="1:48" ht="12.75" x14ac:dyDescent="0.2">
      <c r="A545" s="102">
        <v>4000597014</v>
      </c>
      <c r="B545" s="133">
        <v>46058</v>
      </c>
      <c r="C545" s="102" t="s">
        <v>79</v>
      </c>
      <c r="D545" s="552">
        <v>46267</v>
      </c>
      <c r="E545" s="552" t="e">
        <f>IF(OR(#REF!="",J545=""),"",#REF!+7*J545)</f>
        <v>#REF!</v>
      </c>
      <c r="F545" s="149" t="e">
        <f t="shared" ca="1" si="251"/>
        <v>#REF!</v>
      </c>
      <c r="G545" s="120" t="s">
        <v>94</v>
      </c>
      <c r="H545" s="113" t="e">
        <f t="shared" si="266"/>
        <v>#REF!</v>
      </c>
      <c r="I545" s="113" t="e">
        <f t="shared" si="267"/>
        <v>#REF!</v>
      </c>
      <c r="J545" s="122">
        <v>30</v>
      </c>
      <c r="K545" s="122" t="s">
        <v>18</v>
      </c>
      <c r="L545" s="232" t="s">
        <v>81</v>
      </c>
      <c r="M545" s="13" t="s">
        <v>1138</v>
      </c>
      <c r="N545" s="399">
        <v>0</v>
      </c>
      <c r="O545" s="130">
        <v>3</v>
      </c>
      <c r="P545" s="122"/>
      <c r="Q545" s="122"/>
      <c r="R545" s="122" t="s">
        <v>84</v>
      </c>
      <c r="S545" s="130" t="s">
        <v>97</v>
      </c>
      <c r="T545" s="123" t="s">
        <v>1139</v>
      </c>
      <c r="U545" s="102" t="s">
        <v>99</v>
      </c>
      <c r="V545" s="160" t="s">
        <v>1140</v>
      </c>
      <c r="W545" s="147">
        <v>10</v>
      </c>
      <c r="X545" s="113"/>
      <c r="Y545" s="130">
        <f t="shared" si="265"/>
        <v>10</v>
      </c>
      <c r="Z545" s="122">
        <v>10</v>
      </c>
      <c r="AA545" s="101">
        <v>4349</v>
      </c>
      <c r="AB545" s="131"/>
      <c r="AC545" s="151" t="str">
        <f t="shared" si="253"/>
        <v/>
      </c>
      <c r="AD545" s="120"/>
      <c r="AE545" s="132"/>
      <c r="AF545" s="101">
        <f t="shared" si="257"/>
        <v>0</v>
      </c>
      <c r="AG545" s="101">
        <f t="shared" si="258"/>
        <v>0</v>
      </c>
      <c r="AH545" s="101">
        <f t="shared" si="259"/>
        <v>0</v>
      </c>
      <c r="AI545" s="101">
        <f t="shared" si="264"/>
        <v>43490</v>
      </c>
      <c r="AJ545" s="101">
        <f t="shared" si="260"/>
        <v>0</v>
      </c>
      <c r="AK545" s="101">
        <f t="shared" si="252"/>
        <v>43490</v>
      </c>
      <c r="AL545" s="102" t="s">
        <v>9</v>
      </c>
      <c r="AM545" s="144"/>
      <c r="AN545" s="101">
        <f t="shared" si="254"/>
        <v>43490</v>
      </c>
      <c r="AO545" s="134"/>
      <c r="AP545" s="113"/>
      <c r="AQ545" s="113" t="s">
        <v>754</v>
      </c>
      <c r="AR545" s="113" t="s">
        <v>754</v>
      </c>
      <c r="AS545" s="113" t="s">
        <v>754</v>
      </c>
      <c r="AT545" s="113" t="s">
        <v>754</v>
      </c>
      <c r="AU545" s="113" t="s">
        <v>754</v>
      </c>
      <c r="AV545" s="113" t="s">
        <v>754</v>
      </c>
    </row>
    <row r="546" spans="1:48" ht="12.75" x14ac:dyDescent="0.2">
      <c r="A546" s="102">
        <v>4000597014</v>
      </c>
      <c r="B546" s="133">
        <v>46058</v>
      </c>
      <c r="C546" s="102" t="s">
        <v>79</v>
      </c>
      <c r="D546" s="552">
        <v>46267</v>
      </c>
      <c r="E546" s="552" t="e">
        <f>IF(OR(#REF!="",J546=""),"",#REF!+7*J546)</f>
        <v>#REF!</v>
      </c>
      <c r="F546" s="149" t="e">
        <f t="shared" ca="1" si="251"/>
        <v>#REF!</v>
      </c>
      <c r="G546" s="120" t="s">
        <v>94</v>
      </c>
      <c r="H546" s="113" t="e">
        <f t="shared" si="266"/>
        <v>#REF!</v>
      </c>
      <c r="I546" s="113" t="e">
        <f t="shared" si="267"/>
        <v>#REF!</v>
      </c>
      <c r="J546" s="122">
        <v>30</v>
      </c>
      <c r="K546" s="122" t="s">
        <v>18</v>
      </c>
      <c r="L546" s="232" t="s">
        <v>81</v>
      </c>
      <c r="M546" s="13" t="s">
        <v>1138</v>
      </c>
      <c r="N546" s="399">
        <v>0</v>
      </c>
      <c r="O546" s="130">
        <v>3</v>
      </c>
      <c r="P546" s="122"/>
      <c r="Q546" s="122"/>
      <c r="R546" s="122" t="s">
        <v>84</v>
      </c>
      <c r="S546" s="130" t="s">
        <v>97</v>
      </c>
      <c r="T546" s="123" t="s">
        <v>1139</v>
      </c>
      <c r="U546" s="102" t="s">
        <v>99</v>
      </c>
      <c r="V546" s="160" t="s">
        <v>1141</v>
      </c>
      <c r="W546" s="147">
        <v>10</v>
      </c>
      <c r="X546" s="113"/>
      <c r="Y546" s="130">
        <f t="shared" si="265"/>
        <v>10</v>
      </c>
      <c r="Z546" s="122">
        <v>10</v>
      </c>
      <c r="AA546" s="101">
        <v>102181</v>
      </c>
      <c r="AB546" s="131"/>
      <c r="AC546" s="151" t="str">
        <f t="shared" si="253"/>
        <v/>
      </c>
      <c r="AD546" s="120"/>
      <c r="AE546" s="132"/>
      <c r="AF546" s="101">
        <f t="shared" si="257"/>
        <v>0</v>
      </c>
      <c r="AG546" s="101">
        <f t="shared" si="258"/>
        <v>0</v>
      </c>
      <c r="AH546" s="101">
        <f t="shared" si="259"/>
        <v>0</v>
      </c>
      <c r="AI546" s="101">
        <f t="shared" si="264"/>
        <v>1021810</v>
      </c>
      <c r="AJ546" s="101">
        <f t="shared" si="260"/>
        <v>0</v>
      </c>
      <c r="AK546" s="101">
        <f t="shared" si="252"/>
        <v>1021810</v>
      </c>
      <c r="AL546" s="102" t="s">
        <v>9</v>
      </c>
      <c r="AM546" s="144"/>
      <c r="AN546" s="101">
        <f t="shared" si="254"/>
        <v>1021810</v>
      </c>
      <c r="AO546" s="134"/>
      <c r="AP546" s="113"/>
      <c r="AQ546" s="113" t="s">
        <v>754</v>
      </c>
      <c r="AR546" s="113" t="s">
        <v>754</v>
      </c>
      <c r="AS546" s="113" t="s">
        <v>754</v>
      </c>
      <c r="AT546" s="113" t="s">
        <v>754</v>
      </c>
      <c r="AU546" s="113" t="s">
        <v>754</v>
      </c>
      <c r="AV546" s="113" t="s">
        <v>754</v>
      </c>
    </row>
    <row r="547" spans="1:48" ht="12.75" x14ac:dyDescent="0.2">
      <c r="A547" s="102">
        <v>4000597014</v>
      </c>
      <c r="B547" s="133">
        <v>46058</v>
      </c>
      <c r="C547" s="102" t="s">
        <v>79</v>
      </c>
      <c r="D547" s="552">
        <v>46267</v>
      </c>
      <c r="E547" s="552" t="e">
        <f>IF(OR(#REF!="",J547=""),"",#REF!+7*J547)</f>
        <v>#REF!</v>
      </c>
      <c r="F547" s="149" t="e">
        <f t="shared" ca="1" si="251"/>
        <v>#REF!</v>
      </c>
      <c r="G547" s="120" t="s">
        <v>94</v>
      </c>
      <c r="H547" s="113" t="e">
        <f t="shared" si="266"/>
        <v>#REF!</v>
      </c>
      <c r="I547" s="113" t="e">
        <f t="shared" si="267"/>
        <v>#REF!</v>
      </c>
      <c r="J547" s="122">
        <v>30</v>
      </c>
      <c r="K547" s="122" t="s">
        <v>18</v>
      </c>
      <c r="L547" s="232" t="s">
        <v>81</v>
      </c>
      <c r="M547" s="13" t="s">
        <v>1142</v>
      </c>
      <c r="N547" s="399">
        <v>0</v>
      </c>
      <c r="O547" s="130">
        <v>3</v>
      </c>
      <c r="P547" s="122"/>
      <c r="Q547" s="122"/>
      <c r="R547" s="122" t="s">
        <v>84</v>
      </c>
      <c r="S547" s="130" t="s">
        <v>97</v>
      </c>
      <c r="T547" s="123" t="s">
        <v>1139</v>
      </c>
      <c r="U547" s="102" t="s">
        <v>99</v>
      </c>
      <c r="V547" s="160" t="s">
        <v>1143</v>
      </c>
      <c r="W547" s="147">
        <v>10</v>
      </c>
      <c r="X547" s="113"/>
      <c r="Y547" s="130">
        <f t="shared" si="265"/>
        <v>10</v>
      </c>
      <c r="Z547" s="122">
        <v>10</v>
      </c>
      <c r="AA547" s="101">
        <v>34704</v>
      </c>
      <c r="AB547" s="131"/>
      <c r="AC547" s="151" t="str">
        <f t="shared" si="253"/>
        <v/>
      </c>
      <c r="AD547" s="120"/>
      <c r="AE547" s="132"/>
      <c r="AF547" s="101">
        <f t="shared" si="257"/>
        <v>0</v>
      </c>
      <c r="AG547" s="101">
        <f t="shared" si="258"/>
        <v>0</v>
      </c>
      <c r="AH547" s="101">
        <f t="shared" si="259"/>
        <v>0</v>
      </c>
      <c r="AI547" s="101">
        <f t="shared" si="264"/>
        <v>347040</v>
      </c>
      <c r="AJ547" s="101">
        <f t="shared" si="260"/>
        <v>0</v>
      </c>
      <c r="AK547" s="101">
        <f t="shared" si="252"/>
        <v>347040</v>
      </c>
      <c r="AL547" s="102" t="s">
        <v>9</v>
      </c>
      <c r="AM547" s="144"/>
      <c r="AN547" s="101">
        <f t="shared" si="254"/>
        <v>347040</v>
      </c>
      <c r="AO547" s="134"/>
      <c r="AP547" s="113"/>
      <c r="AQ547" s="113" t="s">
        <v>754</v>
      </c>
      <c r="AR547" s="113" t="s">
        <v>754</v>
      </c>
      <c r="AS547" s="113" t="s">
        <v>754</v>
      </c>
      <c r="AT547" s="113" t="s">
        <v>754</v>
      </c>
      <c r="AU547" s="113" t="s">
        <v>754</v>
      </c>
      <c r="AV547" s="113" t="s">
        <v>754</v>
      </c>
    </row>
    <row r="548" spans="1:48" ht="12.75" x14ac:dyDescent="0.2">
      <c r="A548" s="102">
        <v>4000597014</v>
      </c>
      <c r="B548" s="133">
        <v>46058</v>
      </c>
      <c r="C548" s="102" t="s">
        <v>79</v>
      </c>
      <c r="D548" s="552">
        <v>46267</v>
      </c>
      <c r="E548" s="552" t="e">
        <f>IF(OR(#REF!="",J548=""),"",#REF!+7*J548)</f>
        <v>#REF!</v>
      </c>
      <c r="F548" s="149" t="e">
        <f t="shared" ca="1" si="251"/>
        <v>#REF!</v>
      </c>
      <c r="G548" s="120" t="s">
        <v>94</v>
      </c>
      <c r="H548" s="113" t="e">
        <f t="shared" si="266"/>
        <v>#REF!</v>
      </c>
      <c r="I548" s="113" t="e">
        <f t="shared" si="267"/>
        <v>#REF!</v>
      </c>
      <c r="J548" s="122">
        <v>30</v>
      </c>
      <c r="K548" s="122" t="s">
        <v>18</v>
      </c>
      <c r="L548" s="232" t="s">
        <v>81</v>
      </c>
      <c r="M548" s="13" t="s">
        <v>1144</v>
      </c>
      <c r="N548" s="399">
        <v>0</v>
      </c>
      <c r="O548" s="130">
        <v>3</v>
      </c>
      <c r="P548" s="122"/>
      <c r="Q548" s="122"/>
      <c r="R548" s="122" t="s">
        <v>84</v>
      </c>
      <c r="S548" s="130" t="s">
        <v>97</v>
      </c>
      <c r="T548" s="123" t="s">
        <v>1139</v>
      </c>
      <c r="U548" s="102" t="s">
        <v>99</v>
      </c>
      <c r="V548" s="160" t="s">
        <v>1145</v>
      </c>
      <c r="W548" s="147">
        <v>10</v>
      </c>
      <c r="X548" s="113"/>
      <c r="Y548" s="130">
        <f t="shared" si="265"/>
        <v>10</v>
      </c>
      <c r="Z548" s="122">
        <v>10</v>
      </c>
      <c r="AA548" s="101">
        <v>2260</v>
      </c>
      <c r="AB548" s="131"/>
      <c r="AC548" s="151" t="str">
        <f t="shared" si="253"/>
        <v/>
      </c>
      <c r="AD548" s="120"/>
      <c r="AE548" s="132"/>
      <c r="AF548" s="101">
        <f t="shared" si="257"/>
        <v>0</v>
      </c>
      <c r="AG548" s="101">
        <f t="shared" si="258"/>
        <v>0</v>
      </c>
      <c r="AH548" s="101">
        <f t="shared" si="259"/>
        <v>0</v>
      </c>
      <c r="AI548" s="101">
        <f t="shared" si="264"/>
        <v>22600</v>
      </c>
      <c r="AJ548" s="101">
        <f t="shared" si="260"/>
        <v>0</v>
      </c>
      <c r="AK548" s="101">
        <f t="shared" si="252"/>
        <v>22600</v>
      </c>
      <c r="AL548" s="102" t="s">
        <v>9</v>
      </c>
      <c r="AM548" s="144"/>
      <c r="AN548" s="101">
        <f t="shared" si="254"/>
        <v>22600</v>
      </c>
      <c r="AO548" s="134"/>
      <c r="AP548" s="113"/>
      <c r="AQ548" s="113" t="s">
        <v>754</v>
      </c>
      <c r="AR548" s="113" t="s">
        <v>754</v>
      </c>
      <c r="AS548" s="113" t="s">
        <v>754</v>
      </c>
      <c r="AT548" s="113" t="s">
        <v>754</v>
      </c>
      <c r="AU548" s="113" t="s">
        <v>754</v>
      </c>
      <c r="AV548" s="113" t="s">
        <v>754</v>
      </c>
    </row>
    <row r="549" spans="1:48" ht="12.75" x14ac:dyDescent="0.2">
      <c r="A549" s="102">
        <v>4000597014</v>
      </c>
      <c r="B549" s="133">
        <v>46058</v>
      </c>
      <c r="C549" s="102" t="s">
        <v>79</v>
      </c>
      <c r="D549" s="552">
        <v>46267</v>
      </c>
      <c r="E549" s="552" t="e">
        <f>IF(OR(#REF!="",J549=""),"",#REF!+7*J549)</f>
        <v>#REF!</v>
      </c>
      <c r="F549" s="149" t="e">
        <f t="shared" ca="1" si="251"/>
        <v>#REF!</v>
      </c>
      <c r="G549" s="120" t="s">
        <v>94</v>
      </c>
      <c r="H549" s="113" t="e">
        <f t="shared" si="266"/>
        <v>#REF!</v>
      </c>
      <c r="I549" s="113" t="e">
        <f t="shared" si="267"/>
        <v>#REF!</v>
      </c>
      <c r="J549" s="122">
        <v>30</v>
      </c>
      <c r="K549" s="122" t="s">
        <v>18</v>
      </c>
      <c r="L549" s="232" t="s">
        <v>81</v>
      </c>
      <c r="M549" s="13" t="s">
        <v>1146</v>
      </c>
      <c r="N549" s="399">
        <v>0</v>
      </c>
      <c r="O549" s="130">
        <v>3</v>
      </c>
      <c r="P549" s="122"/>
      <c r="Q549" s="122"/>
      <c r="R549" s="122" t="s">
        <v>84</v>
      </c>
      <c r="S549" s="130" t="s">
        <v>97</v>
      </c>
      <c r="T549" s="123" t="s">
        <v>1139</v>
      </c>
      <c r="U549" s="102" t="s">
        <v>99</v>
      </c>
      <c r="V549" s="160" t="s">
        <v>1147</v>
      </c>
      <c r="W549" s="147">
        <v>10</v>
      </c>
      <c r="X549" s="113"/>
      <c r="Y549" s="130">
        <f t="shared" si="265"/>
        <v>10</v>
      </c>
      <c r="Z549" s="122">
        <v>10</v>
      </c>
      <c r="AA549" s="101">
        <v>2106</v>
      </c>
      <c r="AB549" s="131"/>
      <c r="AC549" s="151" t="str">
        <f t="shared" si="253"/>
        <v/>
      </c>
      <c r="AD549" s="120"/>
      <c r="AE549" s="132"/>
      <c r="AF549" s="101">
        <f t="shared" si="257"/>
        <v>0</v>
      </c>
      <c r="AG549" s="101">
        <f t="shared" si="258"/>
        <v>0</v>
      </c>
      <c r="AH549" s="101">
        <f t="shared" si="259"/>
        <v>0</v>
      </c>
      <c r="AI549" s="101">
        <f t="shared" si="264"/>
        <v>21060</v>
      </c>
      <c r="AJ549" s="101">
        <f t="shared" si="260"/>
        <v>0</v>
      </c>
      <c r="AK549" s="101">
        <f t="shared" si="252"/>
        <v>21060</v>
      </c>
      <c r="AL549" s="102" t="s">
        <v>9</v>
      </c>
      <c r="AM549" s="144"/>
      <c r="AN549" s="101">
        <f t="shared" si="254"/>
        <v>21060</v>
      </c>
      <c r="AO549" s="134"/>
      <c r="AP549" s="113"/>
      <c r="AQ549" s="113" t="s">
        <v>754</v>
      </c>
      <c r="AR549" s="113" t="s">
        <v>754</v>
      </c>
      <c r="AS549" s="113" t="s">
        <v>754</v>
      </c>
      <c r="AT549" s="113" t="s">
        <v>754</v>
      </c>
      <c r="AU549" s="113" t="s">
        <v>754</v>
      </c>
      <c r="AV549" s="113" t="s">
        <v>754</v>
      </c>
    </row>
    <row r="550" spans="1:48" x14ac:dyDescent="0.25">
      <c r="A550" s="180">
        <v>4516471836</v>
      </c>
      <c r="B550" s="133">
        <v>46059</v>
      </c>
      <c r="C550" s="102" t="s">
        <v>79</v>
      </c>
      <c r="D550" s="552">
        <v>46053</v>
      </c>
      <c r="E550" s="552" t="e">
        <f>IF(OR(#REF!="",J550=""),"",#REF!+7*J550)</f>
        <v>#REF!</v>
      </c>
      <c r="F550" s="149" t="e">
        <f t="shared" ca="1" si="251"/>
        <v>#REF!</v>
      </c>
      <c r="G550" s="120" t="s">
        <v>80</v>
      </c>
      <c r="H550" s="113" t="e">
        <f t="shared" si="266"/>
        <v>#REF!</v>
      </c>
      <c r="I550" s="113" t="e">
        <f t="shared" si="267"/>
        <v>#REF!</v>
      </c>
      <c r="J550" s="122">
        <v>3</v>
      </c>
      <c r="K550" s="122" t="s">
        <v>28</v>
      </c>
      <c r="L550" s="232" t="s">
        <v>81</v>
      </c>
      <c r="M550" s="13" t="s">
        <v>1148</v>
      </c>
      <c r="N550" s="399">
        <v>1</v>
      </c>
      <c r="O550" s="130">
        <v>1</v>
      </c>
      <c r="P550" s="122"/>
      <c r="Q550" s="122"/>
      <c r="R550" s="122" t="s">
        <v>84</v>
      </c>
      <c r="S550" s="122" t="s">
        <v>620</v>
      </c>
      <c r="T550" s="123" t="s">
        <v>621</v>
      </c>
      <c r="U550" s="102" t="s">
        <v>212</v>
      </c>
      <c r="V550" s="102" t="s">
        <v>1149</v>
      </c>
      <c r="W550" s="147">
        <v>1</v>
      </c>
      <c r="X550" s="113"/>
      <c r="Y550" s="130">
        <f t="shared" si="265"/>
        <v>1</v>
      </c>
      <c r="Z550" s="122">
        <v>1</v>
      </c>
      <c r="AA550" s="101">
        <v>31000</v>
      </c>
      <c r="AB550" s="131"/>
      <c r="AC550" s="151" t="str">
        <f t="shared" si="253"/>
        <v/>
      </c>
      <c r="AD550" s="120"/>
      <c r="AE550" s="132"/>
      <c r="AF550" s="101">
        <f t="shared" si="257"/>
        <v>0</v>
      </c>
      <c r="AG550" s="101">
        <f t="shared" si="258"/>
        <v>0</v>
      </c>
      <c r="AH550" s="101">
        <f t="shared" si="259"/>
        <v>0</v>
      </c>
      <c r="AI550" s="101">
        <f t="shared" si="264"/>
        <v>31000</v>
      </c>
      <c r="AJ550" s="101">
        <f t="shared" si="260"/>
        <v>0</v>
      </c>
      <c r="AK550" s="101">
        <f t="shared" si="252"/>
        <v>31000</v>
      </c>
      <c r="AL550" s="102" t="s">
        <v>9</v>
      </c>
      <c r="AM550" s="144"/>
      <c r="AN550" s="101">
        <f t="shared" si="254"/>
        <v>31000</v>
      </c>
      <c r="AO550" s="134"/>
      <c r="AP550" s="113"/>
      <c r="AQ550" s="113" t="s">
        <v>754</v>
      </c>
      <c r="AR550" s="113" t="s">
        <v>754</v>
      </c>
      <c r="AS550" s="113" t="s">
        <v>754</v>
      </c>
      <c r="AT550" s="113" t="s">
        <v>754</v>
      </c>
      <c r="AU550" s="113" t="s">
        <v>754</v>
      </c>
      <c r="AV550" s="113" t="s">
        <v>754</v>
      </c>
    </row>
    <row r="551" spans="1:48" ht="12.75" x14ac:dyDescent="0.2">
      <c r="A551" s="194" t="s">
        <v>1150</v>
      </c>
      <c r="B551" s="133">
        <v>46062</v>
      </c>
      <c r="C551" s="100" t="s">
        <v>79</v>
      </c>
      <c r="D551" s="552">
        <v>46104</v>
      </c>
      <c r="E551" s="552" t="e">
        <f>IF(OR(#REF!="",J551=""),"",#REF!+7*J551)</f>
        <v>#REF!</v>
      </c>
      <c r="F551" s="149" t="str">
        <f t="shared" ca="1" si="251"/>
        <v>DELIVERED</v>
      </c>
      <c r="G551" s="120" t="s">
        <v>80</v>
      </c>
      <c r="H551" s="113" t="e">
        <f t="shared" si="266"/>
        <v>#REF!</v>
      </c>
      <c r="I551" s="113" t="e">
        <f t="shared" si="267"/>
        <v>#REF!</v>
      </c>
      <c r="J551" s="122">
        <v>6</v>
      </c>
      <c r="K551" s="122" t="s">
        <v>22</v>
      </c>
      <c r="L551" s="232" t="s">
        <v>81</v>
      </c>
      <c r="M551" s="13" t="s">
        <v>1151</v>
      </c>
      <c r="N551" s="399">
        <v>0</v>
      </c>
      <c r="O551" s="130">
        <v>3</v>
      </c>
      <c r="P551" s="122" t="s">
        <v>1152</v>
      </c>
      <c r="Q551" s="122">
        <v>26200026</v>
      </c>
      <c r="R551" s="122" t="s">
        <v>84</v>
      </c>
      <c r="S551" s="130" t="s">
        <v>1153</v>
      </c>
      <c r="T551" s="122" t="s">
        <v>1154</v>
      </c>
      <c r="U551" s="102" t="s">
        <v>193</v>
      </c>
      <c r="V551" s="186" t="s">
        <v>1155</v>
      </c>
      <c r="W551" s="147">
        <v>3</v>
      </c>
      <c r="X551" s="122">
        <v>3</v>
      </c>
      <c r="Y551" s="130">
        <f t="shared" si="265"/>
        <v>0</v>
      </c>
      <c r="Z551" s="122">
        <v>0</v>
      </c>
      <c r="AA551" s="101">
        <v>13574</v>
      </c>
      <c r="AB551" s="131"/>
      <c r="AC551" s="151" t="str">
        <f t="shared" si="253"/>
        <v>April-26</v>
      </c>
      <c r="AD551" s="119">
        <v>46122</v>
      </c>
      <c r="AE551" s="142" t="s">
        <v>1156</v>
      </c>
      <c r="AF551" s="101">
        <f t="shared" si="257"/>
        <v>40722</v>
      </c>
      <c r="AG551" s="101">
        <f t="shared" si="258"/>
        <v>0</v>
      </c>
      <c r="AH551" s="101">
        <f t="shared" si="259"/>
        <v>40722</v>
      </c>
      <c r="AI551" s="101">
        <f t="shared" si="264"/>
        <v>0</v>
      </c>
      <c r="AJ551" s="101">
        <f t="shared" si="260"/>
        <v>0</v>
      </c>
      <c r="AK551" s="101">
        <f t="shared" si="252"/>
        <v>0</v>
      </c>
      <c r="AL551" s="102" t="s">
        <v>0</v>
      </c>
      <c r="AM551" s="143" t="s">
        <v>102</v>
      </c>
      <c r="AN551" s="101">
        <f t="shared" si="254"/>
        <v>40722</v>
      </c>
      <c r="AO551" s="134" t="s">
        <v>22</v>
      </c>
      <c r="AP551" s="113" t="s">
        <v>754</v>
      </c>
      <c r="AQ551" s="113" t="s">
        <v>754</v>
      </c>
      <c r="AR551" s="113" t="s">
        <v>754</v>
      </c>
      <c r="AS551" s="113" t="s">
        <v>754</v>
      </c>
      <c r="AT551" s="113" t="s">
        <v>754</v>
      </c>
      <c r="AU551" s="113" t="s">
        <v>754</v>
      </c>
      <c r="AV551" s="113" t="s">
        <v>754</v>
      </c>
    </row>
    <row r="552" spans="1:48" ht="12.75" x14ac:dyDescent="0.2">
      <c r="A552" s="194">
        <v>1102500176</v>
      </c>
      <c r="B552" s="133">
        <v>46062</v>
      </c>
      <c r="C552" s="102" t="s">
        <v>79</v>
      </c>
      <c r="D552" s="552">
        <v>46071</v>
      </c>
      <c r="E552" s="552" t="e">
        <f>IF(OR(#REF!="",J552=""),"",#REF!+7*J552)</f>
        <v>#REF!</v>
      </c>
      <c r="F552" s="149" t="str">
        <f t="shared" ca="1" si="251"/>
        <v>DELIVERED</v>
      </c>
      <c r="G552" s="120" t="s">
        <v>80</v>
      </c>
      <c r="H552" s="113" t="e">
        <f t="shared" si="266"/>
        <v>#REF!</v>
      </c>
      <c r="I552" s="113" t="e">
        <f t="shared" si="267"/>
        <v>#REF!</v>
      </c>
      <c r="J552" s="122">
        <v>1.4</v>
      </c>
      <c r="K552" s="122" t="s">
        <v>21</v>
      </c>
      <c r="L552" s="232" t="s">
        <v>81</v>
      </c>
      <c r="M552" s="238" t="s">
        <v>1157</v>
      </c>
      <c r="N552" s="399">
        <v>1</v>
      </c>
      <c r="O552" s="130">
        <v>1</v>
      </c>
      <c r="P552" s="122" t="s">
        <v>243</v>
      </c>
      <c r="Q552" s="122">
        <v>26200136</v>
      </c>
      <c r="R552" s="122" t="s">
        <v>84</v>
      </c>
      <c r="S552" s="130" t="s">
        <v>284</v>
      </c>
      <c r="T552" s="123" t="s">
        <v>285</v>
      </c>
      <c r="U552" s="102" t="s">
        <v>286</v>
      </c>
      <c r="V552" s="186" t="s">
        <v>1158</v>
      </c>
      <c r="W552" s="147">
        <v>6</v>
      </c>
      <c r="X552" s="122">
        <v>6</v>
      </c>
      <c r="Y552" s="130">
        <f t="shared" si="265"/>
        <v>0</v>
      </c>
      <c r="Z552" s="122">
        <v>0</v>
      </c>
      <c r="AA552" s="101">
        <v>1434</v>
      </c>
      <c r="AB552" s="131"/>
      <c r="AC552" s="151" t="str">
        <f t="shared" si="253"/>
        <v>May-26</v>
      </c>
      <c r="AD552" s="119">
        <v>46146</v>
      </c>
      <c r="AE552" s="142" t="s">
        <v>1159</v>
      </c>
      <c r="AF552" s="101">
        <f t="shared" si="257"/>
        <v>8604</v>
      </c>
      <c r="AG552" s="101">
        <f t="shared" si="258"/>
        <v>0</v>
      </c>
      <c r="AH552" s="101">
        <f t="shared" si="259"/>
        <v>8604</v>
      </c>
      <c r="AI552" s="101">
        <f t="shared" si="264"/>
        <v>0</v>
      </c>
      <c r="AJ552" s="101">
        <f t="shared" si="260"/>
        <v>0</v>
      </c>
      <c r="AK552" s="101">
        <f t="shared" si="252"/>
        <v>0</v>
      </c>
      <c r="AL552" s="102" t="s">
        <v>0</v>
      </c>
      <c r="AM552" s="143" t="s">
        <v>102</v>
      </c>
      <c r="AN552" s="101">
        <f t="shared" si="254"/>
        <v>8604</v>
      </c>
      <c r="AO552" s="134" t="s">
        <v>103</v>
      </c>
      <c r="AP552" s="113"/>
      <c r="AQ552" s="113" t="s">
        <v>754</v>
      </c>
      <c r="AR552" s="113" t="s">
        <v>754</v>
      </c>
      <c r="AS552" s="113" t="s">
        <v>754</v>
      </c>
      <c r="AT552" s="113" t="s">
        <v>754</v>
      </c>
      <c r="AU552" s="113" t="s">
        <v>754</v>
      </c>
      <c r="AV552" s="113" t="s">
        <v>754</v>
      </c>
    </row>
    <row r="553" spans="1:48" ht="12.75" x14ac:dyDescent="0.2">
      <c r="A553" s="194">
        <v>1162501764</v>
      </c>
      <c r="B553" s="133">
        <v>46062</v>
      </c>
      <c r="C553" s="102" t="s">
        <v>79</v>
      </c>
      <c r="D553" s="552">
        <v>46071</v>
      </c>
      <c r="E553" s="552" t="e">
        <f>IF(OR(#REF!="",J553=""),"",#REF!+7*J553)</f>
        <v>#REF!</v>
      </c>
      <c r="F553" s="149" t="str">
        <f t="shared" ca="1" si="251"/>
        <v>DELIVERED</v>
      </c>
      <c r="G553" s="120" t="s">
        <v>80</v>
      </c>
      <c r="H553" s="113" t="e">
        <f t="shared" si="266"/>
        <v>#REF!</v>
      </c>
      <c r="I553" s="113" t="e">
        <f t="shared" si="267"/>
        <v>#REF!</v>
      </c>
      <c r="J553" s="122">
        <v>1.4</v>
      </c>
      <c r="K553" s="122" t="s">
        <v>28</v>
      </c>
      <c r="L553" s="232" t="s">
        <v>81</v>
      </c>
      <c r="M553" s="414" t="s">
        <v>1157</v>
      </c>
      <c r="N553" s="399">
        <v>1</v>
      </c>
      <c r="O553" s="130">
        <v>1</v>
      </c>
      <c r="P553" s="122" t="s">
        <v>243</v>
      </c>
      <c r="Q553" s="122">
        <v>26200137</v>
      </c>
      <c r="R553" s="122" t="s">
        <v>84</v>
      </c>
      <c r="S553" s="130" t="s">
        <v>284</v>
      </c>
      <c r="T553" s="123" t="s">
        <v>285</v>
      </c>
      <c r="U553" s="102" t="s">
        <v>286</v>
      </c>
      <c r="V553" s="160" t="s">
        <v>1160</v>
      </c>
      <c r="W553" s="147">
        <v>1</v>
      </c>
      <c r="X553" s="122">
        <v>1</v>
      </c>
      <c r="Y553" s="130">
        <f t="shared" si="265"/>
        <v>0</v>
      </c>
      <c r="Z553" s="122">
        <v>0</v>
      </c>
      <c r="AA553" s="101">
        <v>13700</v>
      </c>
      <c r="AB553" s="131"/>
      <c r="AC553" s="151" t="str">
        <f t="shared" si="253"/>
        <v>May-26</v>
      </c>
      <c r="AD553" s="119">
        <v>46146</v>
      </c>
      <c r="AE553" s="142" t="s">
        <v>1161</v>
      </c>
      <c r="AF553" s="101">
        <f t="shared" si="257"/>
        <v>13700</v>
      </c>
      <c r="AG553" s="101">
        <f t="shared" si="258"/>
        <v>0</v>
      </c>
      <c r="AH553" s="101">
        <f t="shared" si="259"/>
        <v>13700</v>
      </c>
      <c r="AI553" s="101">
        <f t="shared" si="264"/>
        <v>0</v>
      </c>
      <c r="AJ553" s="101">
        <f t="shared" si="260"/>
        <v>0</v>
      </c>
      <c r="AK553" s="101">
        <f t="shared" si="252"/>
        <v>0</v>
      </c>
      <c r="AL553" s="102" t="s">
        <v>0</v>
      </c>
      <c r="AM553" s="143" t="s">
        <v>102</v>
      </c>
      <c r="AN553" s="101">
        <f t="shared" si="254"/>
        <v>13700</v>
      </c>
      <c r="AO553" s="134" t="s">
        <v>28</v>
      </c>
      <c r="AP553" s="113"/>
      <c r="AQ553" s="113" t="s">
        <v>754</v>
      </c>
      <c r="AR553" s="113" t="s">
        <v>754</v>
      </c>
      <c r="AS553" s="113" t="s">
        <v>754</v>
      </c>
      <c r="AT553" s="113" t="s">
        <v>754</v>
      </c>
      <c r="AU553" s="113" t="s">
        <v>754</v>
      </c>
      <c r="AV553" s="113" t="s">
        <v>754</v>
      </c>
    </row>
    <row r="554" spans="1:48" ht="12.75" x14ac:dyDescent="0.2">
      <c r="A554" s="194" t="s">
        <v>1162</v>
      </c>
      <c r="B554" s="133">
        <v>46063</v>
      </c>
      <c r="C554" s="102" t="s">
        <v>79</v>
      </c>
      <c r="D554" s="552">
        <v>46106</v>
      </c>
      <c r="E554" s="552" t="e">
        <f>IF(OR(#REF!="",J554=""),"",#REF!+7*J554)</f>
        <v>#REF!</v>
      </c>
      <c r="F554" s="149" t="str">
        <f t="shared" ref="F554:F617" ca="1" si="268">IF(AL554="PO CLOSED",
"DELIVERED",
IF(TODAY()&gt;E554,
"-"&amp;ROUNDUP(TODAY()-E554,0)&amp;" days overdue",
"+" &amp;ROUNDUP(E554-TODAY(),0)&amp;" days remaining"))</f>
        <v>DELIVERED</v>
      </c>
      <c r="G554" s="120" t="s">
        <v>80</v>
      </c>
      <c r="H554" s="113" t="e">
        <f t="shared" si="266"/>
        <v>#REF!</v>
      </c>
      <c r="I554" s="113" t="e">
        <f t="shared" si="267"/>
        <v>#REF!</v>
      </c>
      <c r="J554" s="122">
        <v>4</v>
      </c>
      <c r="K554" s="122" t="s">
        <v>29</v>
      </c>
      <c r="L554" s="232" t="s">
        <v>81</v>
      </c>
      <c r="M554" s="343" t="s">
        <v>1163</v>
      </c>
      <c r="N554" s="399">
        <v>0</v>
      </c>
      <c r="O554" s="130">
        <v>3</v>
      </c>
      <c r="P554" s="18" t="s">
        <v>1164</v>
      </c>
      <c r="Q554" s="122">
        <v>26100092</v>
      </c>
      <c r="R554" s="122" t="s">
        <v>84</v>
      </c>
      <c r="S554" s="130" t="s">
        <v>191</v>
      </c>
      <c r="T554" s="123" t="s">
        <v>192</v>
      </c>
      <c r="U554" s="102" t="s">
        <v>193</v>
      </c>
      <c r="V554" s="160" t="s">
        <v>1165</v>
      </c>
      <c r="W554" s="147">
        <v>5</v>
      </c>
      <c r="X554" s="122">
        <v>5</v>
      </c>
      <c r="Y554" s="130">
        <f t="shared" si="265"/>
        <v>0</v>
      </c>
      <c r="Z554" s="122">
        <v>0</v>
      </c>
      <c r="AA554" s="101">
        <v>58532.5</v>
      </c>
      <c r="AB554" s="131"/>
      <c r="AC554" s="151" t="str">
        <f t="shared" si="253"/>
        <v>May-26</v>
      </c>
      <c r="AD554" s="119">
        <v>46155</v>
      </c>
      <c r="AE554" s="142" t="s">
        <v>1166</v>
      </c>
      <c r="AF554" s="101">
        <f t="shared" si="257"/>
        <v>292662.5</v>
      </c>
      <c r="AG554" s="101">
        <f t="shared" si="258"/>
        <v>0</v>
      </c>
      <c r="AH554" s="101">
        <f t="shared" si="259"/>
        <v>292662.5</v>
      </c>
      <c r="AI554" s="101">
        <f t="shared" si="264"/>
        <v>0</v>
      </c>
      <c r="AJ554" s="101">
        <f t="shared" si="260"/>
        <v>0</v>
      </c>
      <c r="AK554" s="101">
        <f t="shared" ref="AK554:AK617" si="269">SUM(AI554:AJ554)</f>
        <v>0</v>
      </c>
      <c r="AL554" s="102" t="s">
        <v>0</v>
      </c>
      <c r="AM554" s="143" t="s">
        <v>102</v>
      </c>
      <c r="AN554" s="101">
        <f t="shared" si="254"/>
        <v>292662.5</v>
      </c>
      <c r="AO554" s="134" t="s">
        <v>103</v>
      </c>
      <c r="AP554" s="113" t="s">
        <v>104</v>
      </c>
      <c r="AQ554" s="113" t="s">
        <v>754</v>
      </c>
      <c r="AR554" s="113" t="s">
        <v>754</v>
      </c>
      <c r="AS554" s="113" t="s">
        <v>754</v>
      </c>
      <c r="AT554" s="113" t="s">
        <v>754</v>
      </c>
      <c r="AU554" s="113" t="s">
        <v>754</v>
      </c>
      <c r="AV554" s="113" t="s">
        <v>754</v>
      </c>
    </row>
    <row r="555" spans="1:48" ht="12.75" x14ac:dyDescent="0.2">
      <c r="A555" s="194" t="s">
        <v>1162</v>
      </c>
      <c r="B555" s="133">
        <v>46063</v>
      </c>
      <c r="C555" s="102" t="s">
        <v>79</v>
      </c>
      <c r="D555" s="552">
        <v>46106</v>
      </c>
      <c r="E555" s="552" t="e">
        <f>IF(OR(#REF!="",J555=""),"",#REF!+7*J555)</f>
        <v>#REF!</v>
      </c>
      <c r="F555" s="149" t="str">
        <f t="shared" ca="1" si="268"/>
        <v>DELIVERED</v>
      </c>
      <c r="G555" s="120" t="s">
        <v>80</v>
      </c>
      <c r="H555" s="113" t="e">
        <f t="shared" si="266"/>
        <v>#REF!</v>
      </c>
      <c r="I555" s="113" t="e">
        <f t="shared" si="267"/>
        <v>#REF!</v>
      </c>
      <c r="J555" s="122">
        <v>4</v>
      </c>
      <c r="K555" s="122" t="s">
        <v>29</v>
      </c>
      <c r="L555" s="232" t="s">
        <v>81</v>
      </c>
      <c r="M555" s="13" t="s">
        <v>1163</v>
      </c>
      <c r="N555" s="399">
        <v>0</v>
      </c>
      <c r="O555" s="130">
        <v>3</v>
      </c>
      <c r="P555" s="18" t="s">
        <v>1164</v>
      </c>
      <c r="Q555" s="122">
        <v>26100092</v>
      </c>
      <c r="R555" s="122" t="s">
        <v>84</v>
      </c>
      <c r="S555" s="130" t="s">
        <v>191</v>
      </c>
      <c r="T555" s="123" t="s">
        <v>192</v>
      </c>
      <c r="U555" s="102" t="s">
        <v>193</v>
      </c>
      <c r="V555" s="160" t="s">
        <v>1165</v>
      </c>
      <c r="W555" s="147">
        <v>3</v>
      </c>
      <c r="X555" s="122">
        <v>3</v>
      </c>
      <c r="Y555" s="130">
        <f t="shared" si="265"/>
        <v>0</v>
      </c>
      <c r="Z555" s="122">
        <v>0</v>
      </c>
      <c r="AA555" s="101">
        <v>58532.5</v>
      </c>
      <c r="AB555" s="131"/>
      <c r="AC555" s="151" t="str">
        <f t="shared" si="253"/>
        <v>May-26</v>
      </c>
      <c r="AD555" s="119">
        <v>46155</v>
      </c>
      <c r="AE555" s="142" t="s">
        <v>1166</v>
      </c>
      <c r="AF555" s="101">
        <f t="shared" si="257"/>
        <v>175597.5</v>
      </c>
      <c r="AG555" s="101">
        <f t="shared" si="258"/>
        <v>0</v>
      </c>
      <c r="AH555" s="101">
        <f t="shared" si="259"/>
        <v>175597.5</v>
      </c>
      <c r="AI555" s="101">
        <f t="shared" si="264"/>
        <v>0</v>
      </c>
      <c r="AJ555" s="101">
        <f t="shared" si="260"/>
        <v>0</v>
      </c>
      <c r="AK555" s="101">
        <f t="shared" si="269"/>
        <v>0</v>
      </c>
      <c r="AL555" s="102" t="s">
        <v>0</v>
      </c>
      <c r="AM555" s="143" t="s">
        <v>102</v>
      </c>
      <c r="AN555" s="101">
        <f t="shared" si="254"/>
        <v>175597.5</v>
      </c>
      <c r="AO555" s="134" t="s">
        <v>103</v>
      </c>
      <c r="AP555" s="113" t="s">
        <v>104</v>
      </c>
      <c r="AQ555" s="113" t="s">
        <v>754</v>
      </c>
      <c r="AR555" s="113" t="s">
        <v>754</v>
      </c>
      <c r="AS555" s="113" t="s">
        <v>754</v>
      </c>
      <c r="AT555" s="113" t="s">
        <v>754</v>
      </c>
      <c r="AU555" s="113" t="s">
        <v>754</v>
      </c>
      <c r="AV555" s="113" t="s">
        <v>754</v>
      </c>
    </row>
    <row r="556" spans="1:48" ht="12.75" x14ac:dyDescent="0.2">
      <c r="A556" s="194">
        <v>5100739038</v>
      </c>
      <c r="B556" s="133">
        <v>46063</v>
      </c>
      <c r="C556" s="102" t="s">
        <v>79</v>
      </c>
      <c r="D556" s="552">
        <v>46142</v>
      </c>
      <c r="E556" s="552" t="e">
        <f>IF(OR(#REF!="",J556=""),"",#REF!+7*J556)</f>
        <v>#REF!</v>
      </c>
      <c r="F556" s="149" t="e">
        <f t="shared" ca="1" si="268"/>
        <v>#REF!</v>
      </c>
      <c r="G556" s="120" t="s">
        <v>80</v>
      </c>
      <c r="H556" s="113" t="e">
        <f t="shared" si="266"/>
        <v>#REF!</v>
      </c>
      <c r="I556" s="113" t="e">
        <f t="shared" si="267"/>
        <v>#REF!</v>
      </c>
      <c r="J556" s="122">
        <v>0.4</v>
      </c>
      <c r="K556" s="122" t="s">
        <v>24</v>
      </c>
      <c r="L556" s="232" t="s">
        <v>81</v>
      </c>
      <c r="M556" s="13" t="s">
        <v>1167</v>
      </c>
      <c r="N556" s="399">
        <v>0</v>
      </c>
      <c r="O556" s="130">
        <v>3</v>
      </c>
      <c r="P556" s="122"/>
      <c r="Q556" s="122"/>
      <c r="R556" s="122" t="s">
        <v>84</v>
      </c>
      <c r="S556" s="130" t="s">
        <v>888</v>
      </c>
      <c r="T556" s="123" t="s">
        <v>889</v>
      </c>
      <c r="U556" s="100" t="s">
        <v>87</v>
      </c>
      <c r="V556" s="160" t="s">
        <v>1168</v>
      </c>
      <c r="W556" s="147">
        <v>2</v>
      </c>
      <c r="X556" s="122"/>
      <c r="Y556" s="130">
        <f t="shared" si="265"/>
        <v>2</v>
      </c>
      <c r="Z556" s="122">
        <v>2</v>
      </c>
      <c r="AA556" s="101">
        <v>4525</v>
      </c>
      <c r="AB556" s="131"/>
      <c r="AC556" s="151" t="str">
        <f t="shared" si="253"/>
        <v/>
      </c>
      <c r="AD556" s="120"/>
      <c r="AE556" s="132"/>
      <c r="AF556" s="101">
        <f t="shared" si="257"/>
        <v>0</v>
      </c>
      <c r="AG556" s="101">
        <f t="shared" si="258"/>
        <v>0</v>
      </c>
      <c r="AH556" s="101">
        <f t="shared" si="259"/>
        <v>0</v>
      </c>
      <c r="AI556" s="101">
        <f t="shared" si="264"/>
        <v>9050</v>
      </c>
      <c r="AJ556" s="101">
        <f t="shared" si="260"/>
        <v>0</v>
      </c>
      <c r="AK556" s="101">
        <f t="shared" si="269"/>
        <v>9050</v>
      </c>
      <c r="AL556" s="102" t="s">
        <v>9</v>
      </c>
      <c r="AM556" s="144"/>
      <c r="AN556" s="101">
        <f t="shared" si="254"/>
        <v>9050</v>
      </c>
      <c r="AO556" s="134"/>
      <c r="AP556" s="113"/>
      <c r="AQ556" s="113" t="s">
        <v>754</v>
      </c>
      <c r="AR556" s="113" t="s">
        <v>754</v>
      </c>
      <c r="AS556" s="113" t="s">
        <v>754</v>
      </c>
      <c r="AT556" s="113" t="s">
        <v>754</v>
      </c>
      <c r="AU556" s="113" t="s">
        <v>754</v>
      </c>
      <c r="AV556" s="113" t="s">
        <v>754</v>
      </c>
    </row>
    <row r="557" spans="1:48" ht="12.75" x14ac:dyDescent="0.2">
      <c r="A557" s="234">
        <v>4800002420</v>
      </c>
      <c r="B557" s="133">
        <v>46063</v>
      </c>
      <c r="C557" s="100" t="s">
        <v>79</v>
      </c>
      <c r="D557" s="552">
        <v>46070</v>
      </c>
      <c r="E557" s="552" t="e">
        <f>IF(OR(#REF!="",J557=""),"",#REF!+7*J557)</f>
        <v>#REF!</v>
      </c>
      <c r="F557" s="149" t="e">
        <f t="shared" ca="1" si="268"/>
        <v>#REF!</v>
      </c>
      <c r="G557" s="120" t="s">
        <v>80</v>
      </c>
      <c r="H557" s="113" t="e">
        <f t="shared" si="266"/>
        <v>#REF!</v>
      </c>
      <c r="I557" s="113" t="e">
        <f t="shared" si="267"/>
        <v>#REF!</v>
      </c>
      <c r="J557" s="122">
        <v>1</v>
      </c>
      <c r="K557" s="122" t="s">
        <v>21</v>
      </c>
      <c r="L557" s="232" t="s">
        <v>81</v>
      </c>
      <c r="M557" s="13" t="s">
        <v>1169</v>
      </c>
      <c r="N557" s="399">
        <v>0</v>
      </c>
      <c r="O557" s="130">
        <v>3</v>
      </c>
      <c r="P557" s="122"/>
      <c r="Q557" s="122"/>
      <c r="R557" s="122" t="s">
        <v>84</v>
      </c>
      <c r="S557" s="130" t="s">
        <v>1170</v>
      </c>
      <c r="T557" s="123" t="s">
        <v>1171</v>
      </c>
      <c r="U557" s="100" t="s">
        <v>158</v>
      </c>
      <c r="V557" s="102" t="s">
        <v>1172</v>
      </c>
      <c r="W557" s="147">
        <v>6</v>
      </c>
      <c r="X557" s="113"/>
      <c r="Y557" s="130">
        <f t="shared" si="265"/>
        <v>6</v>
      </c>
      <c r="Z557" s="122">
        <v>6</v>
      </c>
      <c r="AA557" s="101">
        <v>5958.33</v>
      </c>
      <c r="AB557" s="131"/>
      <c r="AC557" s="151" t="str">
        <f t="shared" ref="AC557:AC620" si="270">IF(AD557="","",TEXT(AD557,"mmmm-yy"))</f>
        <v/>
      </c>
      <c r="AD557" s="120"/>
      <c r="AE557" s="132"/>
      <c r="AF557" s="101">
        <f t="shared" si="257"/>
        <v>0</v>
      </c>
      <c r="AG557" s="101">
        <f t="shared" si="258"/>
        <v>0</v>
      </c>
      <c r="AH557" s="101">
        <f t="shared" si="259"/>
        <v>0</v>
      </c>
      <c r="AI557" s="101">
        <f t="shared" si="264"/>
        <v>35749.979999999996</v>
      </c>
      <c r="AJ557" s="101">
        <f t="shared" si="260"/>
        <v>0</v>
      </c>
      <c r="AK557" s="101">
        <f t="shared" si="269"/>
        <v>35749.979999999996</v>
      </c>
      <c r="AL557" s="102" t="s">
        <v>9</v>
      </c>
      <c r="AM557" s="144"/>
      <c r="AN557" s="101">
        <f t="shared" si="254"/>
        <v>35749.979999999996</v>
      </c>
      <c r="AO557" s="134"/>
      <c r="AP557" s="113"/>
      <c r="AQ557" s="113" t="s">
        <v>754</v>
      </c>
      <c r="AR557" s="113" t="s">
        <v>754</v>
      </c>
      <c r="AS557" s="113" t="s">
        <v>754</v>
      </c>
      <c r="AT557" s="113" t="s">
        <v>754</v>
      </c>
      <c r="AU557" s="113" t="s">
        <v>754</v>
      </c>
      <c r="AV557" s="113" t="s">
        <v>754</v>
      </c>
    </row>
    <row r="558" spans="1:48" s="368" customFormat="1" ht="12.75" x14ac:dyDescent="0.2">
      <c r="A558" s="365">
        <v>4516483784</v>
      </c>
      <c r="B558" s="133">
        <v>46064</v>
      </c>
      <c r="C558" s="174" t="s">
        <v>79</v>
      </c>
      <c r="D558" s="552">
        <v>46111</v>
      </c>
      <c r="E558" s="552" t="e">
        <f>IF(OR(#REF!="",J558=""),"",#REF!+7*J558)</f>
        <v>#REF!</v>
      </c>
      <c r="F558" s="367" t="str">
        <f t="shared" ca="1" si="268"/>
        <v>DELIVERED</v>
      </c>
      <c r="G558" s="366" t="s">
        <v>80</v>
      </c>
      <c r="H558" s="190" t="e">
        <f t="shared" si="266"/>
        <v>#REF!</v>
      </c>
      <c r="I558" s="190" t="e">
        <f t="shared" si="267"/>
        <v>#REF!</v>
      </c>
      <c r="J558" s="147">
        <v>4</v>
      </c>
      <c r="K558" s="147" t="s">
        <v>18</v>
      </c>
      <c r="L558" s="306" t="s">
        <v>81</v>
      </c>
      <c r="M558" s="343" t="s">
        <v>1173</v>
      </c>
      <c r="N558" s="404">
        <v>1</v>
      </c>
      <c r="O558" s="283">
        <v>1</v>
      </c>
      <c r="P558" s="18" t="s">
        <v>1174</v>
      </c>
      <c r="Q558" s="147">
        <v>26100049</v>
      </c>
      <c r="R558" s="147" t="s">
        <v>84</v>
      </c>
      <c r="S558" s="147" t="s">
        <v>620</v>
      </c>
      <c r="T558" s="172" t="s">
        <v>621</v>
      </c>
      <c r="U558" s="174" t="s">
        <v>212</v>
      </c>
      <c r="V558" s="174" t="s">
        <v>1175</v>
      </c>
      <c r="W558" s="147">
        <v>30</v>
      </c>
      <c r="X558" s="147">
        <v>30</v>
      </c>
      <c r="Y558" s="283">
        <f t="shared" si="265"/>
        <v>0</v>
      </c>
      <c r="Z558" s="147">
        <v>0</v>
      </c>
      <c r="AA558" s="185">
        <v>7876.36</v>
      </c>
      <c r="AB558" s="132"/>
      <c r="AC558" s="162" t="str">
        <f t="shared" si="270"/>
        <v>April-26</v>
      </c>
      <c r="AD558" s="176">
        <v>46139</v>
      </c>
      <c r="AE558" s="142" t="s">
        <v>1176</v>
      </c>
      <c r="AF558" s="185">
        <f t="shared" si="257"/>
        <v>236290.8</v>
      </c>
      <c r="AG558" s="185">
        <f t="shared" si="258"/>
        <v>0</v>
      </c>
      <c r="AH558" s="185">
        <f t="shared" si="259"/>
        <v>236290.8</v>
      </c>
      <c r="AI558" s="185">
        <f t="shared" si="264"/>
        <v>0</v>
      </c>
      <c r="AJ558" s="185">
        <f t="shared" si="260"/>
        <v>0</v>
      </c>
      <c r="AK558" s="185">
        <f t="shared" si="269"/>
        <v>0</v>
      </c>
      <c r="AL558" s="174" t="s">
        <v>0</v>
      </c>
      <c r="AM558" s="143" t="s">
        <v>102</v>
      </c>
      <c r="AN558" s="185">
        <f t="shared" si="254"/>
        <v>236290.8</v>
      </c>
      <c r="AO558" s="134" t="s">
        <v>103</v>
      </c>
      <c r="AP558" s="190"/>
      <c r="AQ558" s="190" t="s">
        <v>754</v>
      </c>
      <c r="AR558" s="190" t="s">
        <v>754</v>
      </c>
      <c r="AS558" s="190" t="s">
        <v>754</v>
      </c>
      <c r="AT558" s="190" t="s">
        <v>754</v>
      </c>
      <c r="AU558" s="190" t="s">
        <v>754</v>
      </c>
      <c r="AV558" s="190" t="s">
        <v>754</v>
      </c>
    </row>
    <row r="559" spans="1:48" s="368" customFormat="1" ht="12.75" x14ac:dyDescent="0.2">
      <c r="A559" s="365">
        <v>4516483784</v>
      </c>
      <c r="B559" s="133">
        <v>46064</v>
      </c>
      <c r="C559" s="174" t="s">
        <v>79</v>
      </c>
      <c r="D559" s="552">
        <v>46111</v>
      </c>
      <c r="E559" s="552" t="e">
        <f>IF(OR(#REF!="",J559=""),"",#REF!+7*J559)</f>
        <v>#REF!</v>
      </c>
      <c r="F559" s="367" t="e">
        <f t="shared" ca="1" si="268"/>
        <v>#REF!</v>
      </c>
      <c r="G559" s="366" t="s">
        <v>80</v>
      </c>
      <c r="H559" s="190" t="e">
        <f t="shared" si="266"/>
        <v>#REF!</v>
      </c>
      <c r="I559" s="190" t="e">
        <f t="shared" si="267"/>
        <v>#REF!</v>
      </c>
      <c r="J559" s="147">
        <v>4</v>
      </c>
      <c r="K559" s="147" t="s">
        <v>18</v>
      </c>
      <c r="L559" s="306" t="s">
        <v>81</v>
      </c>
      <c r="M559" s="414" t="s">
        <v>1173</v>
      </c>
      <c r="N559" s="404">
        <v>1</v>
      </c>
      <c r="O559" s="283">
        <v>1</v>
      </c>
      <c r="P559" s="147"/>
      <c r="Q559" s="147"/>
      <c r="R559" s="147" t="s">
        <v>84</v>
      </c>
      <c r="S559" s="147" t="s">
        <v>620</v>
      </c>
      <c r="T559" s="172" t="s">
        <v>621</v>
      </c>
      <c r="U559" s="174" t="s">
        <v>212</v>
      </c>
      <c r="V559" s="174" t="s">
        <v>1175</v>
      </c>
      <c r="W559" s="147">
        <v>20</v>
      </c>
      <c r="X559" s="190"/>
      <c r="Y559" s="283">
        <f t="shared" si="265"/>
        <v>20</v>
      </c>
      <c r="Z559" s="147">
        <v>20</v>
      </c>
      <c r="AA559" s="185">
        <v>7876.36</v>
      </c>
      <c r="AB559" s="132"/>
      <c r="AC559" s="162" t="str">
        <f t="shared" si="270"/>
        <v/>
      </c>
      <c r="AD559" s="366"/>
      <c r="AE559" s="132"/>
      <c r="AF559" s="185">
        <f t="shared" si="257"/>
        <v>0</v>
      </c>
      <c r="AG559" s="185">
        <f t="shared" si="258"/>
        <v>0</v>
      </c>
      <c r="AH559" s="185">
        <f t="shared" si="259"/>
        <v>0</v>
      </c>
      <c r="AI559" s="185">
        <f t="shared" si="264"/>
        <v>157527.19999999998</v>
      </c>
      <c r="AJ559" s="185">
        <f t="shared" si="260"/>
        <v>0</v>
      </c>
      <c r="AK559" s="185">
        <f t="shared" si="269"/>
        <v>157527.19999999998</v>
      </c>
      <c r="AL559" s="174" t="s">
        <v>9</v>
      </c>
      <c r="AM559" s="276"/>
      <c r="AN559" s="185">
        <f t="shared" si="254"/>
        <v>157527.19999999998</v>
      </c>
      <c r="AO559" s="181"/>
      <c r="AP559" s="190"/>
      <c r="AQ559" s="190" t="s">
        <v>754</v>
      </c>
      <c r="AR559" s="190" t="s">
        <v>754</v>
      </c>
      <c r="AS559" s="190" t="s">
        <v>754</v>
      </c>
      <c r="AT559" s="190" t="s">
        <v>754</v>
      </c>
      <c r="AU559" s="190" t="s">
        <v>754</v>
      </c>
      <c r="AV559" s="190" t="s">
        <v>754</v>
      </c>
    </row>
    <row r="560" spans="1:48" s="368" customFormat="1" ht="12.75" x14ac:dyDescent="0.2">
      <c r="A560" s="365">
        <v>4516502243</v>
      </c>
      <c r="B560" s="133">
        <v>46136</v>
      </c>
      <c r="C560" s="174" t="s">
        <v>79</v>
      </c>
      <c r="D560" s="552">
        <v>46164</v>
      </c>
      <c r="E560" s="552" t="e">
        <f>IF(OR(#REF!="",J560=""),"",#REF!+7*J560)</f>
        <v>#REF!</v>
      </c>
      <c r="F560" s="367" t="str">
        <f t="shared" ca="1" si="268"/>
        <v>DELIVERED</v>
      </c>
      <c r="G560" s="366" t="s">
        <v>80</v>
      </c>
      <c r="H560" s="190" t="e">
        <f t="shared" si="266"/>
        <v>#REF!</v>
      </c>
      <c r="I560" s="190" t="e">
        <f t="shared" si="267"/>
        <v>#REF!</v>
      </c>
      <c r="J560" s="147">
        <v>4</v>
      </c>
      <c r="K560" s="147" t="s">
        <v>22</v>
      </c>
      <c r="L560" s="306" t="s">
        <v>81</v>
      </c>
      <c r="M560" s="414" t="s">
        <v>1173</v>
      </c>
      <c r="N560" s="399">
        <v>0</v>
      </c>
      <c r="O560" s="130">
        <v>3</v>
      </c>
      <c r="P560" s="147" t="s">
        <v>243</v>
      </c>
      <c r="Q560" s="147">
        <v>26100045</v>
      </c>
      <c r="R560" s="147" t="s">
        <v>84</v>
      </c>
      <c r="S560" s="147" t="s">
        <v>620</v>
      </c>
      <c r="T560" s="172" t="s">
        <v>621</v>
      </c>
      <c r="U560" s="174" t="s">
        <v>212</v>
      </c>
      <c r="V560" s="365" t="s">
        <v>1177</v>
      </c>
      <c r="W560" s="147">
        <v>1</v>
      </c>
      <c r="X560" s="147">
        <v>1</v>
      </c>
      <c r="Y560" s="283">
        <f t="shared" si="265"/>
        <v>0</v>
      </c>
      <c r="Z560" s="147">
        <v>0</v>
      </c>
      <c r="AA560" s="185">
        <v>160898</v>
      </c>
      <c r="AB560" s="132"/>
      <c r="AC560" s="151" t="str">
        <f t="shared" si="270"/>
        <v>April-26</v>
      </c>
      <c r="AD560" s="176">
        <v>46136</v>
      </c>
      <c r="AE560" s="142" t="s">
        <v>1178</v>
      </c>
      <c r="AF560" s="185">
        <f t="shared" si="257"/>
        <v>160898</v>
      </c>
      <c r="AG560" s="185">
        <f t="shared" si="258"/>
        <v>0</v>
      </c>
      <c r="AH560" s="185">
        <f t="shared" si="259"/>
        <v>160898</v>
      </c>
      <c r="AI560" s="185">
        <f t="shared" si="264"/>
        <v>0</v>
      </c>
      <c r="AJ560" s="185">
        <f t="shared" si="260"/>
        <v>0</v>
      </c>
      <c r="AK560" s="185">
        <f t="shared" si="269"/>
        <v>0</v>
      </c>
      <c r="AL560" s="174" t="s">
        <v>0</v>
      </c>
      <c r="AM560" s="143" t="s">
        <v>102</v>
      </c>
      <c r="AN560" s="185">
        <f t="shared" si="254"/>
        <v>160898</v>
      </c>
      <c r="AO560" s="134" t="s">
        <v>22</v>
      </c>
      <c r="AP560" s="190"/>
      <c r="AQ560" s="190" t="s">
        <v>754</v>
      </c>
      <c r="AR560" s="190" t="s">
        <v>754</v>
      </c>
      <c r="AS560" s="190" t="s">
        <v>754</v>
      </c>
      <c r="AT560" s="190" t="s">
        <v>754</v>
      </c>
      <c r="AU560" s="190" t="s">
        <v>754</v>
      </c>
      <c r="AV560" s="190" t="s">
        <v>754</v>
      </c>
    </row>
    <row r="561" spans="1:48" ht="12.75" x14ac:dyDescent="0.2">
      <c r="A561" s="194">
        <v>4520458683</v>
      </c>
      <c r="B561" s="133">
        <v>46065</v>
      </c>
      <c r="C561" s="102" t="s">
        <v>79</v>
      </c>
      <c r="D561" s="552">
        <v>46079</v>
      </c>
      <c r="E561" s="552" t="e">
        <f>IF(OR(#REF!="",J561=""),"",#REF!+7*J561)</f>
        <v>#REF!</v>
      </c>
      <c r="F561" s="149" t="str">
        <f t="shared" ca="1" si="268"/>
        <v>DELIVERED</v>
      </c>
      <c r="G561" s="120" t="s">
        <v>80</v>
      </c>
      <c r="H561" s="113" t="e">
        <f t="shared" si="266"/>
        <v>#REF!</v>
      </c>
      <c r="I561" s="113" t="e">
        <f t="shared" si="267"/>
        <v>#REF!</v>
      </c>
      <c r="J561" s="122">
        <v>2</v>
      </c>
      <c r="K561" s="122" t="s">
        <v>22</v>
      </c>
      <c r="L561" s="232" t="s">
        <v>81</v>
      </c>
      <c r="M561" s="414" t="s">
        <v>1179</v>
      </c>
      <c r="N561" s="399">
        <v>1</v>
      </c>
      <c r="O561" s="130">
        <v>1</v>
      </c>
      <c r="P561" s="18" t="s">
        <v>1180</v>
      </c>
      <c r="Q561" s="122">
        <v>26200033</v>
      </c>
      <c r="R561" s="122" t="s">
        <v>84</v>
      </c>
      <c r="S561" s="122" t="s">
        <v>210</v>
      </c>
      <c r="T561" s="123" t="s">
        <v>211</v>
      </c>
      <c r="U561" s="123" t="s">
        <v>212</v>
      </c>
      <c r="V561" s="102" t="s">
        <v>1181</v>
      </c>
      <c r="W561" s="147">
        <v>1</v>
      </c>
      <c r="X561" s="122">
        <v>1</v>
      </c>
      <c r="Y561" s="130">
        <f t="shared" si="265"/>
        <v>0</v>
      </c>
      <c r="Z561" s="122">
        <v>0</v>
      </c>
      <c r="AA561" s="101">
        <v>62777</v>
      </c>
      <c r="AB561" s="131"/>
      <c r="AC561" s="151" t="str">
        <f t="shared" si="270"/>
        <v>April-26</v>
      </c>
      <c r="AD561" s="119">
        <v>46125</v>
      </c>
      <c r="AE561" s="226" t="s">
        <v>1182</v>
      </c>
      <c r="AF561" s="101">
        <f t="shared" si="257"/>
        <v>62777</v>
      </c>
      <c r="AG561" s="101">
        <f t="shared" si="258"/>
        <v>0</v>
      </c>
      <c r="AH561" s="101">
        <f t="shared" si="259"/>
        <v>62777</v>
      </c>
      <c r="AI561" s="101">
        <f t="shared" si="264"/>
        <v>0</v>
      </c>
      <c r="AJ561" s="101">
        <f t="shared" si="260"/>
        <v>0</v>
      </c>
      <c r="AK561" s="101">
        <f t="shared" si="269"/>
        <v>0</v>
      </c>
      <c r="AL561" s="102" t="s">
        <v>0</v>
      </c>
      <c r="AM561" s="143" t="s">
        <v>102</v>
      </c>
      <c r="AN561" s="101">
        <f t="shared" ref="AN561:AN624" si="271">SUM(AH561,AK561)</f>
        <v>62777</v>
      </c>
      <c r="AO561" s="134" t="s">
        <v>22</v>
      </c>
      <c r="AP561" s="113" t="s">
        <v>754</v>
      </c>
      <c r="AQ561" s="113" t="s">
        <v>754</v>
      </c>
      <c r="AR561" s="113" t="s">
        <v>754</v>
      </c>
      <c r="AS561" s="113" t="s">
        <v>754</v>
      </c>
      <c r="AT561" s="113" t="s">
        <v>754</v>
      </c>
      <c r="AU561" s="113" t="s">
        <v>754</v>
      </c>
      <c r="AV561" s="113" t="s">
        <v>754</v>
      </c>
    </row>
    <row r="562" spans="1:48" ht="12.75" x14ac:dyDescent="0.2">
      <c r="A562" s="102">
        <v>4516455594</v>
      </c>
      <c r="B562" s="133">
        <v>46065</v>
      </c>
      <c r="C562" s="102" t="s">
        <v>79</v>
      </c>
      <c r="D562" s="552">
        <v>46072</v>
      </c>
      <c r="E562" s="552" t="e">
        <f>IF(OR(#REF!="",J562=""),"",#REF!+7*J562)</f>
        <v>#REF!</v>
      </c>
      <c r="F562" s="149" t="str">
        <f t="shared" ca="1" si="268"/>
        <v>DELIVERED</v>
      </c>
      <c r="G562" s="120" t="s">
        <v>80</v>
      </c>
      <c r="H562" s="113" t="e">
        <f t="shared" si="266"/>
        <v>#REF!</v>
      </c>
      <c r="I562" s="113" t="e">
        <f t="shared" si="267"/>
        <v>#REF!</v>
      </c>
      <c r="J562" s="122">
        <v>1</v>
      </c>
      <c r="K562" s="122" t="s">
        <v>28</v>
      </c>
      <c r="L562" s="232" t="s">
        <v>81</v>
      </c>
      <c r="M562" s="13" t="s">
        <v>1038</v>
      </c>
      <c r="N562" s="399">
        <v>1</v>
      </c>
      <c r="O562" s="130">
        <v>1</v>
      </c>
      <c r="P562" s="122" t="s">
        <v>243</v>
      </c>
      <c r="Q562" s="122">
        <v>26100156</v>
      </c>
      <c r="R562" s="122" t="s">
        <v>84</v>
      </c>
      <c r="S562" s="122" t="s">
        <v>620</v>
      </c>
      <c r="T562" s="123" t="s">
        <v>621</v>
      </c>
      <c r="U562" s="102" t="s">
        <v>212</v>
      </c>
      <c r="V562" s="102" t="s">
        <v>1183</v>
      </c>
      <c r="W562" s="147">
        <v>1</v>
      </c>
      <c r="X562" s="122">
        <v>1</v>
      </c>
      <c r="Y562" s="130">
        <f t="shared" si="265"/>
        <v>0</v>
      </c>
      <c r="Z562" s="122">
        <v>0</v>
      </c>
      <c r="AA562" s="101">
        <v>10563</v>
      </c>
      <c r="AB562" s="131"/>
      <c r="AC562" s="151" t="str">
        <f t="shared" si="270"/>
        <v>June-26</v>
      </c>
      <c r="AD562" s="225">
        <v>46175</v>
      </c>
      <c r="AE562" s="226" t="s">
        <v>1041</v>
      </c>
      <c r="AF562" s="114">
        <f t="shared" si="257"/>
        <v>10563</v>
      </c>
      <c r="AG562" s="101">
        <f t="shared" si="258"/>
        <v>0</v>
      </c>
      <c r="AH562" s="101">
        <f t="shared" si="259"/>
        <v>10563</v>
      </c>
      <c r="AI562" s="101">
        <f t="shared" si="264"/>
        <v>0</v>
      </c>
      <c r="AJ562" s="101">
        <f t="shared" si="260"/>
        <v>0</v>
      </c>
      <c r="AK562" s="101">
        <f t="shared" si="269"/>
        <v>0</v>
      </c>
      <c r="AL562" s="102" t="s">
        <v>0</v>
      </c>
      <c r="AM562" s="143" t="s">
        <v>102</v>
      </c>
      <c r="AN562" s="101">
        <f t="shared" si="271"/>
        <v>10563</v>
      </c>
      <c r="AO562" s="134" t="s">
        <v>28</v>
      </c>
      <c r="AP562" s="113"/>
      <c r="AQ562" s="113" t="s">
        <v>754</v>
      </c>
      <c r="AR562" s="113" t="s">
        <v>754</v>
      </c>
      <c r="AS562" s="113" t="s">
        <v>754</v>
      </c>
      <c r="AT562" s="113" t="s">
        <v>754</v>
      </c>
      <c r="AU562" s="113" t="s">
        <v>754</v>
      </c>
      <c r="AV562" s="113" t="s">
        <v>754</v>
      </c>
    </row>
    <row r="563" spans="1:48" x14ac:dyDescent="0.25">
      <c r="A563" s="102">
        <v>4300036037</v>
      </c>
      <c r="B563" s="133">
        <v>46064</v>
      </c>
      <c r="C563" s="102" t="s">
        <v>79</v>
      </c>
      <c r="D563" s="552">
        <v>46183</v>
      </c>
      <c r="E563" s="552" t="e">
        <f>IF(OR(#REF!="",J563=""),"",#REF!+7*J563)</f>
        <v>#REF!</v>
      </c>
      <c r="F563" s="149" t="str">
        <f t="shared" ca="1" si="268"/>
        <v>DELIVERED</v>
      </c>
      <c r="G563" s="120" t="s">
        <v>94</v>
      </c>
      <c r="H563" s="113" t="e">
        <f t="shared" si="266"/>
        <v>#REF!</v>
      </c>
      <c r="I563" s="113" t="e">
        <f t="shared" si="267"/>
        <v>#REF!</v>
      </c>
      <c r="J563" s="122">
        <v>17</v>
      </c>
      <c r="K563" s="122" t="s">
        <v>19</v>
      </c>
      <c r="L563" s="232" t="s">
        <v>81</v>
      </c>
      <c r="M563" s="13" t="s">
        <v>1184</v>
      </c>
      <c r="N563" s="399">
        <v>0</v>
      </c>
      <c r="O563" s="130">
        <v>3</v>
      </c>
      <c r="P563" s="18" t="s">
        <v>1185</v>
      </c>
      <c r="Q563" s="122">
        <v>26100032</v>
      </c>
      <c r="R563" s="122" t="s">
        <v>84</v>
      </c>
      <c r="S563" s="122" t="s">
        <v>97</v>
      </c>
      <c r="T563" s="123" t="s">
        <v>179</v>
      </c>
      <c r="U563" s="102" t="s">
        <v>99</v>
      </c>
      <c r="V563" s="102" t="s">
        <v>1186</v>
      </c>
      <c r="W563" s="147">
        <v>4</v>
      </c>
      <c r="X563" s="122">
        <v>4</v>
      </c>
      <c r="Y563" s="130">
        <f t="shared" si="265"/>
        <v>0</v>
      </c>
      <c r="Z563" s="122">
        <v>0</v>
      </c>
      <c r="AA563" s="101">
        <v>74952</v>
      </c>
      <c r="AB563" s="131"/>
      <c r="AC563" s="151" t="str">
        <f t="shared" si="270"/>
        <v>April-26</v>
      </c>
      <c r="AD563" s="119">
        <v>46132</v>
      </c>
      <c r="AE563" s="373" t="s">
        <v>1187</v>
      </c>
      <c r="AF563" s="101">
        <f t="shared" si="257"/>
        <v>299808</v>
      </c>
      <c r="AG563" s="101">
        <f t="shared" si="258"/>
        <v>0</v>
      </c>
      <c r="AH563" s="101">
        <f t="shared" si="259"/>
        <v>299808</v>
      </c>
      <c r="AI563" s="101">
        <f t="shared" si="264"/>
        <v>0</v>
      </c>
      <c r="AJ563" s="101">
        <f t="shared" si="260"/>
        <v>0</v>
      </c>
      <c r="AK563" s="101">
        <f t="shared" si="269"/>
        <v>0</v>
      </c>
      <c r="AL563" s="102" t="s">
        <v>0</v>
      </c>
      <c r="AM563" s="143" t="s">
        <v>102</v>
      </c>
      <c r="AN563" s="101">
        <f t="shared" si="271"/>
        <v>299808</v>
      </c>
      <c r="AO563" s="134" t="s">
        <v>103</v>
      </c>
      <c r="AP563" s="113"/>
      <c r="AQ563" s="113" t="s">
        <v>754</v>
      </c>
      <c r="AR563" s="113" t="s">
        <v>754</v>
      </c>
      <c r="AS563" s="113" t="s">
        <v>754</v>
      </c>
      <c r="AT563" s="113" t="s">
        <v>754</v>
      </c>
      <c r="AU563" s="113" t="s">
        <v>754</v>
      </c>
      <c r="AV563" s="113" t="s">
        <v>754</v>
      </c>
    </row>
    <row r="564" spans="1:48" x14ac:dyDescent="0.25">
      <c r="A564" s="102">
        <v>4300036036</v>
      </c>
      <c r="B564" s="133">
        <v>46064</v>
      </c>
      <c r="C564" s="102" t="s">
        <v>79</v>
      </c>
      <c r="D564" s="552">
        <v>46183</v>
      </c>
      <c r="E564" s="552" t="e">
        <f>IF(OR(#REF!="",J564=""),"",#REF!+7*J564)</f>
        <v>#REF!</v>
      </c>
      <c r="F564" s="149" t="str">
        <f t="shared" ca="1" si="268"/>
        <v>DELIVERED</v>
      </c>
      <c r="G564" s="120" t="s">
        <v>94</v>
      </c>
      <c r="H564" s="113" t="e">
        <f t="shared" si="266"/>
        <v>#REF!</v>
      </c>
      <c r="I564" s="113" t="e">
        <f t="shared" si="267"/>
        <v>#REF!</v>
      </c>
      <c r="J564" s="122">
        <v>17</v>
      </c>
      <c r="K564" s="122" t="s">
        <v>19</v>
      </c>
      <c r="L564" s="232" t="s">
        <v>81</v>
      </c>
      <c r="M564" s="13" t="s">
        <v>1184</v>
      </c>
      <c r="N564" s="399">
        <v>0</v>
      </c>
      <c r="O564" s="130">
        <v>3</v>
      </c>
      <c r="P564" s="18" t="s">
        <v>1185</v>
      </c>
      <c r="Q564" s="122">
        <v>26100033</v>
      </c>
      <c r="R564" s="122" t="s">
        <v>84</v>
      </c>
      <c r="S564" s="122" t="s">
        <v>97</v>
      </c>
      <c r="T564" s="123" t="s">
        <v>179</v>
      </c>
      <c r="U564" s="102" t="s">
        <v>99</v>
      </c>
      <c r="V564" s="102" t="s">
        <v>1186</v>
      </c>
      <c r="W564" s="147">
        <v>4</v>
      </c>
      <c r="X564" s="122">
        <v>4</v>
      </c>
      <c r="Y564" s="130">
        <f t="shared" si="265"/>
        <v>0</v>
      </c>
      <c r="Z564" s="122">
        <v>0</v>
      </c>
      <c r="AA564" s="101">
        <v>74952</v>
      </c>
      <c r="AB564" s="131"/>
      <c r="AC564" s="151" t="str">
        <f t="shared" si="270"/>
        <v>April-26</v>
      </c>
      <c r="AD564" s="119">
        <v>46132</v>
      </c>
      <c r="AE564" s="257" t="s">
        <v>1188</v>
      </c>
      <c r="AF564" s="101">
        <f t="shared" ref="AF564:AF627" si="272">X564*AA564</f>
        <v>299808</v>
      </c>
      <c r="AG564" s="101">
        <f t="shared" ref="AG564:AG627" si="273">(X564*AB564)*86</f>
        <v>0</v>
      </c>
      <c r="AH564" s="101">
        <f t="shared" ref="AH564:AH627" si="274">SUM(AF564:AG564)</f>
        <v>299808</v>
      </c>
      <c r="AI564" s="101">
        <f t="shared" si="264"/>
        <v>0</v>
      </c>
      <c r="AJ564" s="101">
        <f t="shared" ref="AJ564:AJ627" si="275">(Z564*AB564)*86</f>
        <v>0</v>
      </c>
      <c r="AK564" s="101">
        <f t="shared" si="269"/>
        <v>0</v>
      </c>
      <c r="AL564" s="102" t="s">
        <v>0</v>
      </c>
      <c r="AM564" s="143" t="s">
        <v>102</v>
      </c>
      <c r="AN564" s="101">
        <f t="shared" si="271"/>
        <v>299808</v>
      </c>
      <c r="AO564" s="134" t="s">
        <v>103</v>
      </c>
      <c r="AP564" s="113"/>
      <c r="AQ564" s="113" t="s">
        <v>754</v>
      </c>
      <c r="AR564" s="113" t="s">
        <v>754</v>
      </c>
      <c r="AS564" s="113" t="s">
        <v>754</v>
      </c>
      <c r="AT564" s="113" t="s">
        <v>754</v>
      </c>
      <c r="AU564" s="113" t="s">
        <v>754</v>
      </c>
      <c r="AV564" s="113" t="s">
        <v>754</v>
      </c>
    </row>
    <row r="565" spans="1:48" x14ac:dyDescent="0.25">
      <c r="A565" s="102">
        <v>4000599766</v>
      </c>
      <c r="B565" s="133">
        <v>46065</v>
      </c>
      <c r="C565" s="102" t="s">
        <v>79</v>
      </c>
      <c r="D565" s="552">
        <v>46135</v>
      </c>
      <c r="E565" s="552" t="e">
        <f>IF(OR(#REF!="",J565=""),"",#REF!+7*J565)</f>
        <v>#REF!</v>
      </c>
      <c r="F565" s="149" t="str">
        <f t="shared" ca="1" si="268"/>
        <v>DELIVERED</v>
      </c>
      <c r="G565" s="120" t="s">
        <v>94</v>
      </c>
      <c r="H565" s="113" t="e">
        <f t="shared" si="266"/>
        <v>#REF!</v>
      </c>
      <c r="I565" s="113" t="e">
        <f t="shared" si="267"/>
        <v>#REF!</v>
      </c>
      <c r="J565" s="122">
        <v>10</v>
      </c>
      <c r="K565" s="122" t="s">
        <v>18</v>
      </c>
      <c r="L565" s="232" t="s">
        <v>81</v>
      </c>
      <c r="M565" s="13" t="s">
        <v>1189</v>
      </c>
      <c r="N565" s="399">
        <v>0</v>
      </c>
      <c r="O565" s="216">
        <v>3</v>
      </c>
      <c r="P565" s="14" t="s">
        <v>1190</v>
      </c>
      <c r="Q565" s="242">
        <v>26100025</v>
      </c>
      <c r="R565" s="122" t="s">
        <v>84</v>
      </c>
      <c r="S565" s="122" t="s">
        <v>97</v>
      </c>
      <c r="T565" s="123" t="s">
        <v>1191</v>
      </c>
      <c r="U565" s="102" t="s">
        <v>99</v>
      </c>
      <c r="V565" s="102" t="s">
        <v>1192</v>
      </c>
      <c r="W565" s="147">
        <v>19</v>
      </c>
      <c r="X565" s="122">
        <v>18</v>
      </c>
      <c r="Y565" s="130">
        <f t="shared" si="265"/>
        <v>1</v>
      </c>
      <c r="Z565" s="122">
        <v>0</v>
      </c>
      <c r="AA565" s="101">
        <v>8970</v>
      </c>
      <c r="AB565" s="131"/>
      <c r="AC565" s="151" t="str">
        <f t="shared" si="270"/>
        <v>April-26</v>
      </c>
      <c r="AD565" s="119">
        <v>46128</v>
      </c>
      <c r="AE565" s="142" t="s">
        <v>1193</v>
      </c>
      <c r="AF565" s="101">
        <f t="shared" si="272"/>
        <v>161460</v>
      </c>
      <c r="AG565" s="101">
        <f t="shared" si="273"/>
        <v>0</v>
      </c>
      <c r="AH565" s="101">
        <f t="shared" si="274"/>
        <v>161460</v>
      </c>
      <c r="AI565" s="101">
        <f t="shared" si="264"/>
        <v>0</v>
      </c>
      <c r="AJ565" s="101">
        <f t="shared" si="275"/>
        <v>0</v>
      </c>
      <c r="AK565" s="101">
        <f t="shared" si="269"/>
        <v>0</v>
      </c>
      <c r="AL565" s="102" t="s">
        <v>0</v>
      </c>
      <c r="AM565" s="143" t="s">
        <v>102</v>
      </c>
      <c r="AN565" s="101">
        <f t="shared" si="271"/>
        <v>161460</v>
      </c>
      <c r="AO565" s="134" t="s">
        <v>103</v>
      </c>
      <c r="AP565" s="113" t="s">
        <v>104</v>
      </c>
      <c r="AQ565" s="113" t="s">
        <v>122</v>
      </c>
      <c r="AR565" s="113" t="s">
        <v>122</v>
      </c>
      <c r="AS565" s="113" t="s">
        <v>122</v>
      </c>
      <c r="AT565" s="113" t="s">
        <v>122</v>
      </c>
      <c r="AU565" s="113" t="s">
        <v>122</v>
      </c>
      <c r="AV565" s="113" t="s">
        <v>122</v>
      </c>
    </row>
    <row r="566" spans="1:48" x14ac:dyDescent="0.25">
      <c r="A566" s="102">
        <v>4000599766</v>
      </c>
      <c r="B566" s="133">
        <v>46065</v>
      </c>
      <c r="C566" s="102" t="s">
        <v>79</v>
      </c>
      <c r="D566" s="552">
        <v>46135</v>
      </c>
      <c r="E566" s="552" t="e">
        <f>IF(OR(#REF!="",J566=""),"",#REF!+7*J566)</f>
        <v>#REF!</v>
      </c>
      <c r="F566" s="149" t="str">
        <f t="shared" ca="1" si="268"/>
        <v>DELIVERED</v>
      </c>
      <c r="G566" s="120" t="s">
        <v>94</v>
      </c>
      <c r="H566" s="113" t="e">
        <f t="shared" si="266"/>
        <v>#REF!</v>
      </c>
      <c r="I566" s="113" t="e">
        <f t="shared" si="267"/>
        <v>#REF!</v>
      </c>
      <c r="J566" s="122">
        <v>10</v>
      </c>
      <c r="K566" s="122" t="s">
        <v>18</v>
      </c>
      <c r="L566" s="232" t="s">
        <v>81</v>
      </c>
      <c r="M566" s="13" t="s">
        <v>1189</v>
      </c>
      <c r="N566" s="399">
        <v>0</v>
      </c>
      <c r="O566" s="216">
        <v>3</v>
      </c>
      <c r="P566" s="14" t="s">
        <v>1190</v>
      </c>
      <c r="Q566" s="242">
        <v>26100025</v>
      </c>
      <c r="R566" s="122" t="s">
        <v>84</v>
      </c>
      <c r="S566" s="122" t="s">
        <v>97</v>
      </c>
      <c r="T566" s="123" t="s">
        <v>1191</v>
      </c>
      <c r="U566" s="102" t="s">
        <v>99</v>
      </c>
      <c r="V566" s="102" t="s">
        <v>1192</v>
      </c>
      <c r="W566" s="147">
        <v>1</v>
      </c>
      <c r="X566" s="122">
        <v>1</v>
      </c>
      <c r="Y566" s="130">
        <f t="shared" si="265"/>
        <v>0</v>
      </c>
      <c r="Z566" s="122">
        <v>0</v>
      </c>
      <c r="AA566" s="101">
        <v>8970</v>
      </c>
      <c r="AB566" s="131"/>
      <c r="AC566" s="151" t="str">
        <f t="shared" si="270"/>
        <v>May-26</v>
      </c>
      <c r="AD566" s="119">
        <v>46165</v>
      </c>
      <c r="AE566" s="581" t="s">
        <v>1194</v>
      </c>
      <c r="AF566" s="101">
        <f t="shared" si="272"/>
        <v>8970</v>
      </c>
      <c r="AG566" s="101">
        <f t="shared" si="273"/>
        <v>0</v>
      </c>
      <c r="AH566" s="101">
        <f t="shared" si="274"/>
        <v>8970</v>
      </c>
      <c r="AI566" s="101">
        <f t="shared" si="264"/>
        <v>0</v>
      </c>
      <c r="AJ566" s="101">
        <f t="shared" si="275"/>
        <v>0</v>
      </c>
      <c r="AK566" s="101">
        <f t="shared" si="269"/>
        <v>0</v>
      </c>
      <c r="AL566" s="102" t="s">
        <v>0</v>
      </c>
      <c r="AM566" s="538" t="s">
        <v>102</v>
      </c>
      <c r="AN566" s="101">
        <f t="shared" si="271"/>
        <v>8970</v>
      </c>
      <c r="AO566" s="134" t="s">
        <v>103</v>
      </c>
      <c r="AP566" s="113" t="s">
        <v>104</v>
      </c>
      <c r="AQ566" s="113" t="s">
        <v>754</v>
      </c>
      <c r="AR566" s="113" t="s">
        <v>754</v>
      </c>
      <c r="AS566" s="113" t="s">
        <v>754</v>
      </c>
      <c r="AT566" s="113" t="s">
        <v>754</v>
      </c>
      <c r="AU566" s="113" t="s">
        <v>754</v>
      </c>
      <c r="AV566" s="113" t="s">
        <v>754</v>
      </c>
    </row>
    <row r="567" spans="1:48" ht="12.75" x14ac:dyDescent="0.2">
      <c r="A567" s="102">
        <v>1102500187</v>
      </c>
      <c r="B567" s="133">
        <v>46066</v>
      </c>
      <c r="C567" s="100" t="s">
        <v>79</v>
      </c>
      <c r="D567" s="552">
        <v>46076</v>
      </c>
      <c r="E567" s="552" t="e">
        <f>IF(OR(#REF!="",J567=""),"",#REF!+7*J567)</f>
        <v>#REF!</v>
      </c>
      <c r="F567" s="149" t="str">
        <f t="shared" ca="1" si="268"/>
        <v>DELIVERED</v>
      </c>
      <c r="G567" s="120" t="s">
        <v>80</v>
      </c>
      <c r="H567" s="113" t="e">
        <f t="shared" si="266"/>
        <v>#REF!</v>
      </c>
      <c r="I567" s="113" t="e">
        <f t="shared" si="267"/>
        <v>#REF!</v>
      </c>
      <c r="J567" s="122">
        <v>1.5</v>
      </c>
      <c r="K567" s="122" t="s">
        <v>21</v>
      </c>
      <c r="L567" s="232" t="s">
        <v>81</v>
      </c>
      <c r="M567" s="13" t="s">
        <v>1195</v>
      </c>
      <c r="N567" s="399">
        <v>1</v>
      </c>
      <c r="O567" s="130">
        <v>1</v>
      </c>
      <c r="P567" s="219" t="s">
        <v>243</v>
      </c>
      <c r="Q567" s="122">
        <v>25201334</v>
      </c>
      <c r="R567" s="122" t="s">
        <v>84</v>
      </c>
      <c r="S567" s="130" t="s">
        <v>284</v>
      </c>
      <c r="T567" s="123" t="s">
        <v>285</v>
      </c>
      <c r="U567" s="102" t="s">
        <v>286</v>
      </c>
      <c r="V567" s="102" t="s">
        <v>1196</v>
      </c>
      <c r="W567" s="147">
        <v>12</v>
      </c>
      <c r="X567" s="122">
        <v>12</v>
      </c>
      <c r="Y567" s="130">
        <f t="shared" ref="Y567:Y591" si="276">W567-X567</f>
        <v>0</v>
      </c>
      <c r="Z567" s="122">
        <v>0</v>
      </c>
      <c r="AA567" s="101">
        <v>3613</v>
      </c>
      <c r="AB567" s="131"/>
      <c r="AC567" s="151" t="str">
        <f t="shared" si="270"/>
        <v>April-26</v>
      </c>
      <c r="AD567" s="119">
        <v>46113</v>
      </c>
      <c r="AE567" s="142" t="s">
        <v>1197</v>
      </c>
      <c r="AF567" s="101">
        <f t="shared" si="272"/>
        <v>43356</v>
      </c>
      <c r="AG567" s="101">
        <f t="shared" si="273"/>
        <v>0</v>
      </c>
      <c r="AH567" s="101">
        <f t="shared" si="274"/>
        <v>43356</v>
      </c>
      <c r="AI567" s="101">
        <f t="shared" si="264"/>
        <v>0</v>
      </c>
      <c r="AJ567" s="101">
        <f t="shared" si="275"/>
        <v>0</v>
      </c>
      <c r="AK567" s="101">
        <f t="shared" si="269"/>
        <v>0</v>
      </c>
      <c r="AL567" s="102" t="s">
        <v>0</v>
      </c>
      <c r="AM567" s="143" t="s">
        <v>102</v>
      </c>
      <c r="AN567" s="101">
        <f t="shared" si="271"/>
        <v>43356</v>
      </c>
      <c r="AO567" s="134" t="s">
        <v>116</v>
      </c>
      <c r="AP567" s="113" t="s">
        <v>104</v>
      </c>
      <c r="AQ567" s="113" t="s">
        <v>754</v>
      </c>
      <c r="AR567" s="113" t="s">
        <v>754</v>
      </c>
      <c r="AS567" s="113" t="s">
        <v>754</v>
      </c>
      <c r="AT567" s="113" t="s">
        <v>754</v>
      </c>
      <c r="AU567" s="113" t="s">
        <v>754</v>
      </c>
      <c r="AV567" s="113" t="s">
        <v>754</v>
      </c>
    </row>
    <row r="568" spans="1:48" ht="12.75" x14ac:dyDescent="0.2">
      <c r="A568" s="102">
        <v>1162501808</v>
      </c>
      <c r="B568" s="133">
        <v>46066</v>
      </c>
      <c r="C568" s="100" t="s">
        <v>79</v>
      </c>
      <c r="D568" s="552">
        <v>46076</v>
      </c>
      <c r="E568" s="552" t="e">
        <f>IF(OR(#REF!="",J568=""),"",#REF!+7*J568)</f>
        <v>#REF!</v>
      </c>
      <c r="F568" s="149" t="str">
        <f t="shared" ca="1" si="268"/>
        <v>DELIVERED</v>
      </c>
      <c r="G568" s="120" t="s">
        <v>80</v>
      </c>
      <c r="H568" s="113" t="e">
        <f t="shared" si="266"/>
        <v>#REF!</v>
      </c>
      <c r="I568" s="113" t="e">
        <f t="shared" si="267"/>
        <v>#REF!</v>
      </c>
      <c r="J568" s="122">
        <v>1.5</v>
      </c>
      <c r="K568" s="122" t="s">
        <v>28</v>
      </c>
      <c r="L568" s="232" t="s">
        <v>81</v>
      </c>
      <c r="M568" s="13" t="s">
        <v>1195</v>
      </c>
      <c r="N568" s="399">
        <v>1</v>
      </c>
      <c r="O568" s="130">
        <v>1</v>
      </c>
      <c r="P568" s="218" t="s">
        <v>243</v>
      </c>
      <c r="Q568" s="122">
        <v>25201260</v>
      </c>
      <c r="R568" s="122" t="s">
        <v>84</v>
      </c>
      <c r="S568" s="130" t="s">
        <v>284</v>
      </c>
      <c r="T568" s="123" t="s">
        <v>285</v>
      </c>
      <c r="U568" s="102" t="s">
        <v>286</v>
      </c>
      <c r="V568" s="102" t="s">
        <v>1198</v>
      </c>
      <c r="W568" s="147">
        <v>1</v>
      </c>
      <c r="X568" s="122">
        <v>1</v>
      </c>
      <c r="Y568" s="130">
        <f t="shared" si="276"/>
        <v>0</v>
      </c>
      <c r="Z568" s="122">
        <v>0</v>
      </c>
      <c r="AA568" s="101">
        <v>14700</v>
      </c>
      <c r="AB568" s="131"/>
      <c r="AC568" s="151" t="str">
        <f t="shared" si="270"/>
        <v>April-26</v>
      </c>
      <c r="AD568" s="119">
        <v>46113</v>
      </c>
      <c r="AE568" s="142" t="s">
        <v>1199</v>
      </c>
      <c r="AF568" s="101">
        <f t="shared" si="272"/>
        <v>14700</v>
      </c>
      <c r="AG568" s="101">
        <f t="shared" si="273"/>
        <v>0</v>
      </c>
      <c r="AH568" s="101">
        <f t="shared" si="274"/>
        <v>14700</v>
      </c>
      <c r="AI568" s="101">
        <f t="shared" si="264"/>
        <v>0</v>
      </c>
      <c r="AJ568" s="101">
        <f t="shared" si="275"/>
        <v>0</v>
      </c>
      <c r="AK568" s="101">
        <f t="shared" si="269"/>
        <v>0</v>
      </c>
      <c r="AL568" s="102" t="s">
        <v>0</v>
      </c>
      <c r="AM568" s="143" t="s">
        <v>102</v>
      </c>
      <c r="AN568" s="101">
        <f t="shared" si="271"/>
        <v>14700</v>
      </c>
      <c r="AO568" s="134" t="s">
        <v>28</v>
      </c>
      <c r="AP568" s="113" t="s">
        <v>754</v>
      </c>
      <c r="AQ568" s="113" t="s">
        <v>754</v>
      </c>
      <c r="AR568" s="113" t="s">
        <v>754</v>
      </c>
      <c r="AS568" s="113" t="s">
        <v>754</v>
      </c>
      <c r="AT568" s="113" t="s">
        <v>754</v>
      </c>
      <c r="AU568" s="113" t="s">
        <v>754</v>
      </c>
      <c r="AV568" s="113" t="s">
        <v>754</v>
      </c>
    </row>
    <row r="569" spans="1:48" x14ac:dyDescent="0.25">
      <c r="A569" s="102" t="s">
        <v>1200</v>
      </c>
      <c r="B569" s="133">
        <v>46067</v>
      </c>
      <c r="C569" s="102" t="s">
        <v>79</v>
      </c>
      <c r="D569" s="552">
        <v>46095</v>
      </c>
      <c r="E569" s="552" t="e">
        <f>IF(OR(#REF!="",J569=""),"",#REF!+7*J569)</f>
        <v>#REF!</v>
      </c>
      <c r="F569" s="149" t="str">
        <f t="shared" ca="1" si="268"/>
        <v>DELIVERED</v>
      </c>
      <c r="G569" s="120" t="s">
        <v>80</v>
      </c>
      <c r="H569" s="113" t="e">
        <f t="shared" si="266"/>
        <v>#REF!</v>
      </c>
      <c r="I569" s="113" t="e">
        <f t="shared" si="267"/>
        <v>#REF!</v>
      </c>
      <c r="J569" s="122">
        <v>4</v>
      </c>
      <c r="K569" s="122" t="s">
        <v>19</v>
      </c>
      <c r="L569" s="232" t="s">
        <v>142</v>
      </c>
      <c r="M569" s="13" t="s">
        <v>1201</v>
      </c>
      <c r="N569" s="399">
        <v>0</v>
      </c>
      <c r="O569" s="216">
        <v>3</v>
      </c>
      <c r="P569" s="14" t="s">
        <v>1202</v>
      </c>
      <c r="Q569" s="242">
        <v>26200131</v>
      </c>
      <c r="R569" s="122" t="s">
        <v>84</v>
      </c>
      <c r="S569" s="122" t="s">
        <v>1070</v>
      </c>
      <c r="T569" s="136" t="s">
        <v>1071</v>
      </c>
      <c r="U569" s="102" t="s">
        <v>87</v>
      </c>
      <c r="V569" s="102" t="s">
        <v>1203</v>
      </c>
      <c r="W569" s="147">
        <v>10</v>
      </c>
      <c r="X569" s="122">
        <v>10</v>
      </c>
      <c r="Y569" s="130">
        <f t="shared" si="276"/>
        <v>0</v>
      </c>
      <c r="Z569" s="122">
        <v>0</v>
      </c>
      <c r="AA569" s="101">
        <v>72795.5</v>
      </c>
      <c r="AB569" s="131"/>
      <c r="AC569" s="151" t="str">
        <f t="shared" si="270"/>
        <v>April-26</v>
      </c>
      <c r="AD569" s="119">
        <v>46142</v>
      </c>
      <c r="AE569" s="142" t="s">
        <v>1204</v>
      </c>
      <c r="AF569" s="101">
        <f t="shared" si="272"/>
        <v>727955</v>
      </c>
      <c r="AG569" s="101">
        <f t="shared" si="273"/>
        <v>0</v>
      </c>
      <c r="AH569" s="101">
        <f t="shared" si="274"/>
        <v>727955</v>
      </c>
      <c r="AI569" s="101">
        <f t="shared" si="264"/>
        <v>0</v>
      </c>
      <c r="AJ569" s="101">
        <f t="shared" si="275"/>
        <v>0</v>
      </c>
      <c r="AK569" s="101">
        <f t="shared" si="269"/>
        <v>0</v>
      </c>
      <c r="AL569" s="102" t="s">
        <v>0</v>
      </c>
      <c r="AM569" s="143" t="s">
        <v>102</v>
      </c>
      <c r="AN569" s="101">
        <f t="shared" si="271"/>
        <v>727955</v>
      </c>
      <c r="AO569" s="134" t="s">
        <v>103</v>
      </c>
      <c r="AP569" s="113"/>
      <c r="AQ569" s="113" t="s">
        <v>754</v>
      </c>
      <c r="AR569" s="113" t="s">
        <v>754</v>
      </c>
      <c r="AS569" s="113" t="s">
        <v>754</v>
      </c>
      <c r="AT569" s="113" t="s">
        <v>754</v>
      </c>
      <c r="AU569" s="113" t="s">
        <v>754</v>
      </c>
      <c r="AV569" s="113" t="s">
        <v>754</v>
      </c>
    </row>
    <row r="570" spans="1:48" x14ac:dyDescent="0.25">
      <c r="A570" s="102">
        <v>1102500189</v>
      </c>
      <c r="B570" s="133">
        <v>46069</v>
      </c>
      <c r="C570" s="100" t="s">
        <v>79</v>
      </c>
      <c r="D570" s="552">
        <v>46078</v>
      </c>
      <c r="E570" s="552" t="e">
        <f>IF(OR(#REF!="",J570=""),"",#REF!+7*J570)</f>
        <v>#REF!</v>
      </c>
      <c r="F570" s="149" t="str">
        <f t="shared" ca="1" si="268"/>
        <v>DELIVERED</v>
      </c>
      <c r="G570" s="120" t="s">
        <v>80</v>
      </c>
      <c r="H570" s="113" t="e">
        <f t="shared" si="266"/>
        <v>#REF!</v>
      </c>
      <c r="I570" s="113" t="str">
        <f ca="1">TEXT(F570,"MMM-YY")</f>
        <v>DELIVERED</v>
      </c>
      <c r="J570" s="122">
        <v>1.4</v>
      </c>
      <c r="K570" s="122" t="s">
        <v>21</v>
      </c>
      <c r="L570" s="232" t="s">
        <v>81</v>
      </c>
      <c r="M570" s="13" t="s">
        <v>1205</v>
      </c>
      <c r="N570" s="399">
        <v>1</v>
      </c>
      <c r="O570" s="130">
        <v>1</v>
      </c>
      <c r="P570" s="219" t="s">
        <v>243</v>
      </c>
      <c r="Q570" s="122">
        <v>25201333</v>
      </c>
      <c r="R570" s="122" t="s">
        <v>84</v>
      </c>
      <c r="S570" s="130" t="s">
        <v>284</v>
      </c>
      <c r="T570" s="123" t="s">
        <v>285</v>
      </c>
      <c r="U570" s="102" t="s">
        <v>286</v>
      </c>
      <c r="V570" s="192" t="s">
        <v>1206</v>
      </c>
      <c r="W570" s="147">
        <v>3</v>
      </c>
      <c r="X570" s="122">
        <v>3</v>
      </c>
      <c r="Y570" s="130">
        <f t="shared" si="276"/>
        <v>0</v>
      </c>
      <c r="Z570" s="122">
        <v>0</v>
      </c>
      <c r="AA570" s="101">
        <v>733.33</v>
      </c>
      <c r="AB570" s="131"/>
      <c r="AC570" s="151" t="str">
        <f t="shared" si="270"/>
        <v>April-26</v>
      </c>
      <c r="AD570" s="119">
        <v>46114</v>
      </c>
      <c r="AE570" s="142" t="s">
        <v>1207</v>
      </c>
      <c r="AF570" s="101">
        <f t="shared" si="272"/>
        <v>2199.9900000000002</v>
      </c>
      <c r="AG570" s="101">
        <f t="shared" si="273"/>
        <v>0</v>
      </c>
      <c r="AH570" s="101">
        <f t="shared" si="274"/>
        <v>2199.9900000000002</v>
      </c>
      <c r="AI570" s="101">
        <f t="shared" si="264"/>
        <v>0</v>
      </c>
      <c r="AJ570" s="101">
        <f t="shared" si="275"/>
        <v>0</v>
      </c>
      <c r="AK570" s="101">
        <f t="shared" si="269"/>
        <v>0</v>
      </c>
      <c r="AL570" s="102" t="s">
        <v>0</v>
      </c>
      <c r="AM570" s="143" t="s">
        <v>102</v>
      </c>
      <c r="AN570" s="101">
        <f t="shared" si="271"/>
        <v>2199.9900000000002</v>
      </c>
      <c r="AO570" s="134" t="s">
        <v>103</v>
      </c>
      <c r="AP570" s="113" t="s">
        <v>104</v>
      </c>
      <c r="AQ570" s="113" t="s">
        <v>754</v>
      </c>
      <c r="AR570" s="113" t="s">
        <v>754</v>
      </c>
      <c r="AS570" s="113" t="s">
        <v>754</v>
      </c>
      <c r="AT570" s="113" t="s">
        <v>754</v>
      </c>
      <c r="AU570" s="113" t="s">
        <v>754</v>
      </c>
      <c r="AV570" s="113" t="s">
        <v>754</v>
      </c>
    </row>
    <row r="571" spans="1:48" x14ac:dyDescent="0.25">
      <c r="A571" s="102">
        <v>1162501810</v>
      </c>
      <c r="B571" s="133">
        <v>46069</v>
      </c>
      <c r="C571" s="100" t="s">
        <v>79</v>
      </c>
      <c r="D571" s="552">
        <v>46078</v>
      </c>
      <c r="E571" s="552" t="e">
        <f>IF(OR(#REF!="",J571=""),"",#REF!+7*J571)</f>
        <v>#REF!</v>
      </c>
      <c r="F571" s="149" t="str">
        <f t="shared" ca="1" si="268"/>
        <v>DELIVERED</v>
      </c>
      <c r="G571" s="120" t="s">
        <v>80</v>
      </c>
      <c r="H571" s="113" t="e">
        <f t="shared" si="266"/>
        <v>#REF!</v>
      </c>
      <c r="I571" s="113" t="str">
        <f ca="1">TEXT(F571,"MMM-YY")</f>
        <v>DELIVERED</v>
      </c>
      <c r="J571" s="122">
        <v>1.4</v>
      </c>
      <c r="K571" s="122" t="s">
        <v>28</v>
      </c>
      <c r="L571" s="232" t="s">
        <v>81</v>
      </c>
      <c r="M571" s="13" t="s">
        <v>1205</v>
      </c>
      <c r="N571" s="399">
        <v>1</v>
      </c>
      <c r="O571" s="130">
        <v>1</v>
      </c>
      <c r="P571" s="122" t="s">
        <v>243</v>
      </c>
      <c r="Q571" s="122">
        <v>25201279</v>
      </c>
      <c r="R571" s="122" t="s">
        <v>84</v>
      </c>
      <c r="S571" s="130" t="s">
        <v>284</v>
      </c>
      <c r="T571" s="123" t="s">
        <v>285</v>
      </c>
      <c r="U571" s="102" t="s">
        <v>286</v>
      </c>
      <c r="V571" s="192" t="s">
        <v>1208</v>
      </c>
      <c r="W571" s="147">
        <v>1</v>
      </c>
      <c r="X571" s="122">
        <v>1</v>
      </c>
      <c r="Y571" s="130">
        <f t="shared" si="276"/>
        <v>0</v>
      </c>
      <c r="Z571" s="122">
        <v>0</v>
      </c>
      <c r="AA571" s="101">
        <v>11900</v>
      </c>
      <c r="AB571" s="131"/>
      <c r="AC571" s="151" t="str">
        <f t="shared" si="270"/>
        <v>April-26</v>
      </c>
      <c r="AD571" s="119">
        <v>46114</v>
      </c>
      <c r="AE571" s="142" t="s">
        <v>1209</v>
      </c>
      <c r="AF571" s="101">
        <f t="shared" si="272"/>
        <v>11900</v>
      </c>
      <c r="AG571" s="101">
        <f t="shared" si="273"/>
        <v>0</v>
      </c>
      <c r="AH571" s="101">
        <f t="shared" si="274"/>
        <v>11900</v>
      </c>
      <c r="AI571" s="101">
        <f t="shared" si="264"/>
        <v>0</v>
      </c>
      <c r="AJ571" s="101">
        <f t="shared" si="275"/>
        <v>0</v>
      </c>
      <c r="AK571" s="101">
        <f t="shared" si="269"/>
        <v>0</v>
      </c>
      <c r="AL571" s="102" t="s">
        <v>0</v>
      </c>
      <c r="AM571" s="143" t="s">
        <v>102</v>
      </c>
      <c r="AN571" s="101">
        <f t="shared" si="271"/>
        <v>11900</v>
      </c>
      <c r="AO571" s="134" t="s">
        <v>28</v>
      </c>
      <c r="AP571" s="113" t="s">
        <v>754</v>
      </c>
      <c r="AQ571" s="113" t="s">
        <v>754</v>
      </c>
      <c r="AR571" s="113" t="s">
        <v>754</v>
      </c>
      <c r="AS571" s="113" t="s">
        <v>754</v>
      </c>
      <c r="AT571" s="113" t="s">
        <v>754</v>
      </c>
      <c r="AU571" s="113" t="s">
        <v>754</v>
      </c>
      <c r="AV571" s="113" t="s">
        <v>754</v>
      </c>
    </row>
    <row r="572" spans="1:48" ht="12.75" x14ac:dyDescent="0.2">
      <c r="A572" s="102" t="s">
        <v>1210</v>
      </c>
      <c r="B572" s="133">
        <v>46069</v>
      </c>
      <c r="C572" s="100" t="s">
        <v>79</v>
      </c>
      <c r="D572" s="552">
        <v>46097</v>
      </c>
      <c r="E572" s="552" t="e">
        <f>IF(OR(#REF!="",J572=""),"",#REF!+7*J572)</f>
        <v>#REF!</v>
      </c>
      <c r="F572" s="149" t="str">
        <f t="shared" ca="1" si="268"/>
        <v>DELIVERED</v>
      </c>
      <c r="G572" s="120" t="s">
        <v>80</v>
      </c>
      <c r="H572" s="113" t="e">
        <f t="shared" si="266"/>
        <v>#REF!</v>
      </c>
      <c r="I572" s="113" t="str">
        <f ca="1">TEXT(F572,"MMM-YY")</f>
        <v>DELIVERED</v>
      </c>
      <c r="J572" s="122">
        <v>4</v>
      </c>
      <c r="K572" s="122" t="s">
        <v>18</v>
      </c>
      <c r="L572" s="232" t="s">
        <v>81</v>
      </c>
      <c r="M572" s="13" t="s">
        <v>1211</v>
      </c>
      <c r="N572" s="399">
        <v>0</v>
      </c>
      <c r="O572" s="130">
        <v>3</v>
      </c>
      <c r="P572" s="18" t="s">
        <v>1212</v>
      </c>
      <c r="Q572" s="122">
        <v>26200009</v>
      </c>
      <c r="R572" s="122" t="s">
        <v>84</v>
      </c>
      <c r="S572" s="130" t="s">
        <v>1153</v>
      </c>
      <c r="T572" s="122" t="s">
        <v>1154</v>
      </c>
      <c r="U572" s="102" t="s">
        <v>193</v>
      </c>
      <c r="V572" s="102" t="s">
        <v>1213</v>
      </c>
      <c r="W572" s="147">
        <v>20</v>
      </c>
      <c r="X572" s="122">
        <v>20</v>
      </c>
      <c r="Y572" s="130">
        <f t="shared" si="276"/>
        <v>0</v>
      </c>
      <c r="Z572" s="122">
        <v>0</v>
      </c>
      <c r="AA572" s="101">
        <v>4139.7</v>
      </c>
      <c r="AB572" s="131"/>
      <c r="AC572" s="151" t="str">
        <f t="shared" si="270"/>
        <v>April-26</v>
      </c>
      <c r="AD572" s="119">
        <v>46118</v>
      </c>
      <c r="AE572" s="142" t="s">
        <v>1214</v>
      </c>
      <c r="AF572" s="101">
        <f t="shared" si="272"/>
        <v>82794</v>
      </c>
      <c r="AG572" s="101">
        <f t="shared" si="273"/>
        <v>0</v>
      </c>
      <c r="AH572" s="101">
        <f t="shared" si="274"/>
        <v>82794</v>
      </c>
      <c r="AI572" s="101">
        <f t="shared" si="264"/>
        <v>0</v>
      </c>
      <c r="AJ572" s="101">
        <f t="shared" si="275"/>
        <v>0</v>
      </c>
      <c r="AK572" s="101">
        <f t="shared" si="269"/>
        <v>0</v>
      </c>
      <c r="AL572" s="102" t="s">
        <v>0</v>
      </c>
      <c r="AM572" s="143" t="s">
        <v>102</v>
      </c>
      <c r="AN572" s="101">
        <f t="shared" si="271"/>
        <v>82794</v>
      </c>
      <c r="AO572" s="134" t="s">
        <v>103</v>
      </c>
      <c r="AP572" s="113" t="s">
        <v>104</v>
      </c>
      <c r="AQ572" s="113" t="s">
        <v>754</v>
      </c>
      <c r="AR572" s="113" t="s">
        <v>754</v>
      </c>
      <c r="AS572" s="113" t="s">
        <v>754</v>
      </c>
      <c r="AT572" s="113" t="s">
        <v>754</v>
      </c>
      <c r="AU572" s="113" t="s">
        <v>754</v>
      </c>
      <c r="AV572" s="113" t="s">
        <v>754</v>
      </c>
    </row>
    <row r="573" spans="1:48" s="138" customFormat="1" ht="12.75" x14ac:dyDescent="0.2">
      <c r="A573" s="102" t="s">
        <v>1215</v>
      </c>
      <c r="B573" s="133">
        <v>46070</v>
      </c>
      <c r="C573" s="128" t="s">
        <v>79</v>
      </c>
      <c r="D573" s="552">
        <v>46081</v>
      </c>
      <c r="E573" s="552" t="e">
        <f>IF(OR(#REF!="",J573=""),"",#REF!+7*J573)</f>
        <v>#REF!</v>
      </c>
      <c r="F573" s="149" t="str">
        <f t="shared" ca="1" si="268"/>
        <v>DELIVERED</v>
      </c>
      <c r="G573" s="120" t="s">
        <v>80</v>
      </c>
      <c r="H573" s="113" t="e">
        <f t="shared" si="266"/>
        <v>#REF!</v>
      </c>
      <c r="I573" s="113" t="e">
        <f t="shared" ref="I573:I604" si="277">TEXT(E573,"YYYY")</f>
        <v>#REF!</v>
      </c>
      <c r="J573" s="122">
        <v>1.6</v>
      </c>
      <c r="K573" s="122" t="s">
        <v>21</v>
      </c>
      <c r="L573" s="232" t="s">
        <v>81</v>
      </c>
      <c r="M573" s="13" t="s">
        <v>1216</v>
      </c>
      <c r="N573" s="405">
        <v>1</v>
      </c>
      <c r="O573" s="122">
        <v>1</v>
      </c>
      <c r="P573" s="122" t="s">
        <v>243</v>
      </c>
      <c r="Q573" s="122">
        <v>25100840</v>
      </c>
      <c r="R573" s="122" t="s">
        <v>84</v>
      </c>
      <c r="S573" s="122" t="s">
        <v>1217</v>
      </c>
      <c r="T573" s="102" t="s">
        <v>1218</v>
      </c>
      <c r="U573" s="102" t="s">
        <v>87</v>
      </c>
      <c r="V573" s="128" t="s">
        <v>1219</v>
      </c>
      <c r="W573" s="147">
        <v>90</v>
      </c>
      <c r="X573" s="122">
        <v>5</v>
      </c>
      <c r="Y573" s="122">
        <f t="shared" si="276"/>
        <v>85</v>
      </c>
      <c r="Z573" s="122">
        <v>0</v>
      </c>
      <c r="AA573" s="101">
        <v>6748.29</v>
      </c>
      <c r="AB573" s="131"/>
      <c r="AC573" s="151" t="str">
        <f t="shared" si="270"/>
        <v>April-26</v>
      </c>
      <c r="AD573" s="119">
        <v>46114</v>
      </c>
      <c r="AE573" s="142" t="s">
        <v>1220</v>
      </c>
      <c r="AF573" s="101">
        <f t="shared" si="272"/>
        <v>33741.449999999997</v>
      </c>
      <c r="AG573" s="101">
        <f t="shared" si="273"/>
        <v>0</v>
      </c>
      <c r="AH573" s="101">
        <f t="shared" si="274"/>
        <v>33741.449999999997</v>
      </c>
      <c r="AI573" s="101">
        <f t="shared" si="264"/>
        <v>0</v>
      </c>
      <c r="AJ573" s="101">
        <f t="shared" si="275"/>
        <v>0</v>
      </c>
      <c r="AK573" s="101">
        <f t="shared" si="269"/>
        <v>0</v>
      </c>
      <c r="AL573" s="102" t="s">
        <v>0</v>
      </c>
      <c r="AM573" s="143" t="s">
        <v>102</v>
      </c>
      <c r="AN573" s="101">
        <f t="shared" si="271"/>
        <v>33741.449999999997</v>
      </c>
      <c r="AO573" s="134" t="s">
        <v>116</v>
      </c>
      <c r="AP573" s="113" t="s">
        <v>104</v>
      </c>
      <c r="AQ573" s="113" t="s">
        <v>754</v>
      </c>
      <c r="AR573" s="113" t="s">
        <v>754</v>
      </c>
      <c r="AS573" s="113" t="s">
        <v>754</v>
      </c>
      <c r="AT573" s="113" t="s">
        <v>754</v>
      </c>
      <c r="AU573" s="113" t="s">
        <v>754</v>
      </c>
      <c r="AV573" s="113" t="s">
        <v>754</v>
      </c>
    </row>
    <row r="574" spans="1:48" s="138" customFormat="1" x14ac:dyDescent="0.25">
      <c r="A574" s="171" t="s">
        <v>1215</v>
      </c>
      <c r="B574" s="196">
        <v>46070</v>
      </c>
      <c r="C574" s="197" t="s">
        <v>79</v>
      </c>
      <c r="D574" s="552">
        <v>46081</v>
      </c>
      <c r="E574" s="552" t="e">
        <f>IF(OR(#REF!="",J574=""),"",#REF!+7*J574)</f>
        <v>#REF!</v>
      </c>
      <c r="F574" s="149" t="str">
        <f t="shared" ca="1" si="268"/>
        <v>DELIVERED</v>
      </c>
      <c r="G574" s="198" t="s">
        <v>80</v>
      </c>
      <c r="H574" s="165" t="e">
        <f t="shared" si="266"/>
        <v>#REF!</v>
      </c>
      <c r="I574" s="165" t="e">
        <f t="shared" si="277"/>
        <v>#REF!</v>
      </c>
      <c r="J574" s="199">
        <v>1.6</v>
      </c>
      <c r="K574" s="199" t="s">
        <v>21</v>
      </c>
      <c r="L574" s="396" t="s">
        <v>81</v>
      </c>
      <c r="M574" s="22" t="s">
        <v>1216</v>
      </c>
      <c r="N574" s="402">
        <v>1</v>
      </c>
      <c r="O574" s="199">
        <v>1</v>
      </c>
      <c r="P574" s="173" t="s">
        <v>243</v>
      </c>
      <c r="Q574" s="199">
        <v>25100840</v>
      </c>
      <c r="R574" s="199" t="s">
        <v>84</v>
      </c>
      <c r="S574" s="199" t="s">
        <v>1217</v>
      </c>
      <c r="T574" s="171" t="s">
        <v>1218</v>
      </c>
      <c r="U574" s="171" t="s">
        <v>87</v>
      </c>
      <c r="V574" s="197" t="s">
        <v>1219</v>
      </c>
      <c r="W574" s="289">
        <v>105</v>
      </c>
      <c r="X574" s="199">
        <v>6</v>
      </c>
      <c r="Y574" s="199">
        <f t="shared" si="276"/>
        <v>99</v>
      </c>
      <c r="Z574" s="199">
        <v>0</v>
      </c>
      <c r="AA574" s="166">
        <v>6748.29</v>
      </c>
      <c r="AB574" s="201"/>
      <c r="AC574" s="151" t="str">
        <f t="shared" si="270"/>
        <v>April-26</v>
      </c>
      <c r="AD574" s="137">
        <v>46114</v>
      </c>
      <c r="AE574" s="142" t="s">
        <v>1221</v>
      </c>
      <c r="AF574" s="166">
        <f t="shared" si="272"/>
        <v>40489.74</v>
      </c>
      <c r="AG574" s="166">
        <f t="shared" si="273"/>
        <v>0</v>
      </c>
      <c r="AH574" s="166">
        <f t="shared" si="274"/>
        <v>40489.74</v>
      </c>
      <c r="AI574" s="166">
        <f t="shared" si="264"/>
        <v>0</v>
      </c>
      <c r="AJ574" s="166">
        <f t="shared" si="275"/>
        <v>0</v>
      </c>
      <c r="AK574" s="166">
        <f t="shared" si="269"/>
        <v>0</v>
      </c>
      <c r="AL574" s="171" t="s">
        <v>0</v>
      </c>
      <c r="AM574" s="143" t="s">
        <v>102</v>
      </c>
      <c r="AN574" s="166">
        <f t="shared" si="271"/>
        <v>40489.74</v>
      </c>
      <c r="AO574" s="134" t="s">
        <v>116</v>
      </c>
      <c r="AP574" s="113" t="s">
        <v>104</v>
      </c>
      <c r="AQ574" s="113" t="s">
        <v>754</v>
      </c>
      <c r="AR574" s="113" t="s">
        <v>754</v>
      </c>
      <c r="AS574" s="113" t="s">
        <v>754</v>
      </c>
      <c r="AT574" s="113" t="s">
        <v>754</v>
      </c>
      <c r="AU574" s="113" t="s">
        <v>754</v>
      </c>
      <c r="AV574" s="113" t="s">
        <v>754</v>
      </c>
    </row>
    <row r="575" spans="1:48" s="138" customFormat="1" x14ac:dyDescent="0.25">
      <c r="A575" s="171" t="s">
        <v>1215</v>
      </c>
      <c r="B575" s="196">
        <v>46070</v>
      </c>
      <c r="C575" s="197" t="s">
        <v>79</v>
      </c>
      <c r="D575" s="552">
        <v>46081</v>
      </c>
      <c r="E575" s="552" t="e">
        <f>IF(OR(#REF!="",J575=""),"",#REF!+7*J575)</f>
        <v>#REF!</v>
      </c>
      <c r="F575" s="149" t="str">
        <f t="shared" ca="1" si="268"/>
        <v>DELIVERED</v>
      </c>
      <c r="G575" s="198" t="s">
        <v>80</v>
      </c>
      <c r="H575" s="165" t="e">
        <f t="shared" si="266"/>
        <v>#REF!</v>
      </c>
      <c r="I575" s="165" t="e">
        <f t="shared" si="277"/>
        <v>#REF!</v>
      </c>
      <c r="J575" s="199">
        <v>1.6</v>
      </c>
      <c r="K575" s="199" t="s">
        <v>21</v>
      </c>
      <c r="L575" s="396" t="s">
        <v>81</v>
      </c>
      <c r="M575" s="410" t="s">
        <v>1216</v>
      </c>
      <c r="N575" s="402">
        <v>1</v>
      </c>
      <c r="O575" s="199">
        <v>1</v>
      </c>
      <c r="P575" s="173" t="s">
        <v>243</v>
      </c>
      <c r="Q575" s="199">
        <v>25100840</v>
      </c>
      <c r="R575" s="199" t="s">
        <v>84</v>
      </c>
      <c r="S575" s="199" t="s">
        <v>1217</v>
      </c>
      <c r="T575" s="171" t="s">
        <v>1218</v>
      </c>
      <c r="U575" s="171" t="s">
        <v>87</v>
      </c>
      <c r="V575" s="197" t="s">
        <v>1219</v>
      </c>
      <c r="W575" s="289">
        <v>99</v>
      </c>
      <c r="X575" s="199">
        <v>20</v>
      </c>
      <c r="Y575" s="199">
        <f t="shared" si="276"/>
        <v>79</v>
      </c>
      <c r="Z575" s="199">
        <v>0</v>
      </c>
      <c r="AA575" s="166">
        <v>6748.29</v>
      </c>
      <c r="AB575" s="201"/>
      <c r="AC575" s="151" t="str">
        <f t="shared" si="270"/>
        <v>April-26</v>
      </c>
      <c r="AD575" s="137">
        <v>46115</v>
      </c>
      <c r="AE575" s="142" t="s">
        <v>1222</v>
      </c>
      <c r="AF575" s="166">
        <f t="shared" si="272"/>
        <v>134965.79999999999</v>
      </c>
      <c r="AG575" s="166">
        <f t="shared" si="273"/>
        <v>0</v>
      </c>
      <c r="AH575" s="166">
        <f t="shared" si="274"/>
        <v>134965.79999999999</v>
      </c>
      <c r="AI575" s="166">
        <f t="shared" si="264"/>
        <v>0</v>
      </c>
      <c r="AJ575" s="166">
        <f t="shared" si="275"/>
        <v>0</v>
      </c>
      <c r="AK575" s="166">
        <f t="shared" si="269"/>
        <v>0</v>
      </c>
      <c r="AL575" s="171" t="s">
        <v>0</v>
      </c>
      <c r="AM575" s="143" t="s">
        <v>102</v>
      </c>
      <c r="AN575" s="166">
        <f t="shared" si="271"/>
        <v>134965.79999999999</v>
      </c>
      <c r="AO575" s="455" t="s">
        <v>116</v>
      </c>
      <c r="AP575" s="113" t="s">
        <v>104</v>
      </c>
      <c r="AQ575" s="113" t="s">
        <v>754</v>
      </c>
      <c r="AR575" s="113" t="s">
        <v>754</v>
      </c>
      <c r="AS575" s="113" t="s">
        <v>754</v>
      </c>
      <c r="AT575" s="113" t="s">
        <v>754</v>
      </c>
      <c r="AU575" s="113" t="s">
        <v>754</v>
      </c>
      <c r="AV575" s="113" t="s">
        <v>754</v>
      </c>
    </row>
    <row r="576" spans="1:48" s="138" customFormat="1" x14ac:dyDescent="0.25">
      <c r="A576" s="171" t="s">
        <v>1215</v>
      </c>
      <c r="B576" s="196">
        <v>46070</v>
      </c>
      <c r="C576" s="197" t="s">
        <v>79</v>
      </c>
      <c r="D576" s="552">
        <v>46081</v>
      </c>
      <c r="E576" s="552" t="e">
        <f>IF(OR(#REF!="",J576=""),"",#REF!+7*J576)</f>
        <v>#REF!</v>
      </c>
      <c r="F576" s="149" t="str">
        <f t="shared" ca="1" si="268"/>
        <v>DELIVERED</v>
      </c>
      <c r="G576" s="198" t="s">
        <v>80</v>
      </c>
      <c r="H576" s="165" t="e">
        <f t="shared" ref="H576:H607" si="278">TEXT(E576,"MMM-YY")</f>
        <v>#REF!</v>
      </c>
      <c r="I576" s="165" t="e">
        <f t="shared" si="277"/>
        <v>#REF!</v>
      </c>
      <c r="J576" s="199">
        <v>1.6</v>
      </c>
      <c r="K576" s="199" t="s">
        <v>21</v>
      </c>
      <c r="L576" s="396" t="s">
        <v>81</v>
      </c>
      <c r="M576" s="410" t="s">
        <v>1216</v>
      </c>
      <c r="N576" s="402">
        <v>1</v>
      </c>
      <c r="O576" s="199">
        <v>1</v>
      </c>
      <c r="P576" s="173" t="s">
        <v>243</v>
      </c>
      <c r="Q576" s="199">
        <v>25100840</v>
      </c>
      <c r="R576" s="199" t="s">
        <v>84</v>
      </c>
      <c r="S576" s="199" t="s">
        <v>1217</v>
      </c>
      <c r="T576" s="171" t="s">
        <v>1218</v>
      </c>
      <c r="U576" s="171" t="s">
        <v>87</v>
      </c>
      <c r="V576" s="197" t="s">
        <v>1219</v>
      </c>
      <c r="W576" s="289">
        <v>79</v>
      </c>
      <c r="X576" s="199">
        <v>10</v>
      </c>
      <c r="Y576" s="199">
        <f t="shared" si="276"/>
        <v>69</v>
      </c>
      <c r="Z576" s="199">
        <v>0</v>
      </c>
      <c r="AA576" s="166">
        <v>6748.29</v>
      </c>
      <c r="AB576" s="201"/>
      <c r="AC576" s="151" t="str">
        <f t="shared" si="270"/>
        <v>April-26</v>
      </c>
      <c r="AD576" s="137">
        <v>46118</v>
      </c>
      <c r="AE576" s="142" t="s">
        <v>1223</v>
      </c>
      <c r="AF576" s="166">
        <f t="shared" si="272"/>
        <v>67482.899999999994</v>
      </c>
      <c r="AG576" s="166">
        <f t="shared" si="273"/>
        <v>0</v>
      </c>
      <c r="AH576" s="166">
        <f t="shared" si="274"/>
        <v>67482.899999999994</v>
      </c>
      <c r="AI576" s="166">
        <f t="shared" si="264"/>
        <v>0</v>
      </c>
      <c r="AJ576" s="166">
        <f t="shared" si="275"/>
        <v>0</v>
      </c>
      <c r="AK576" s="166">
        <f t="shared" si="269"/>
        <v>0</v>
      </c>
      <c r="AL576" s="171" t="s">
        <v>0</v>
      </c>
      <c r="AM576" s="143" t="s">
        <v>102</v>
      </c>
      <c r="AN576" s="166">
        <f t="shared" si="271"/>
        <v>67482.899999999994</v>
      </c>
      <c r="AO576" s="455" t="s">
        <v>116</v>
      </c>
      <c r="AP576" s="113" t="s">
        <v>104</v>
      </c>
      <c r="AQ576" s="113" t="s">
        <v>754</v>
      </c>
      <c r="AR576" s="113" t="s">
        <v>754</v>
      </c>
      <c r="AS576" s="113" t="s">
        <v>754</v>
      </c>
      <c r="AT576" s="113" t="s">
        <v>754</v>
      </c>
      <c r="AU576" s="113" t="s">
        <v>754</v>
      </c>
      <c r="AV576" s="113" t="s">
        <v>754</v>
      </c>
    </row>
    <row r="577" spans="1:48" s="138" customFormat="1" x14ac:dyDescent="0.25">
      <c r="A577" s="171" t="s">
        <v>1215</v>
      </c>
      <c r="B577" s="196">
        <v>46070</v>
      </c>
      <c r="C577" s="197" t="s">
        <v>79</v>
      </c>
      <c r="D577" s="552">
        <v>46081</v>
      </c>
      <c r="E577" s="552" t="e">
        <f>IF(OR(#REF!="",J577=""),"",#REF!+7*J577)</f>
        <v>#REF!</v>
      </c>
      <c r="F577" s="149" t="str">
        <f t="shared" ca="1" si="268"/>
        <v>DELIVERED</v>
      </c>
      <c r="G577" s="198" t="s">
        <v>80</v>
      </c>
      <c r="H577" s="165" t="e">
        <f t="shared" si="278"/>
        <v>#REF!</v>
      </c>
      <c r="I577" s="165" t="e">
        <f t="shared" si="277"/>
        <v>#REF!</v>
      </c>
      <c r="J577" s="199">
        <v>1.6</v>
      </c>
      <c r="K577" s="199" t="s">
        <v>21</v>
      </c>
      <c r="L577" s="396" t="s">
        <v>81</v>
      </c>
      <c r="M577" s="410" t="s">
        <v>1216</v>
      </c>
      <c r="N577" s="402">
        <v>1</v>
      </c>
      <c r="O577" s="199">
        <v>1</v>
      </c>
      <c r="P577" s="173" t="s">
        <v>243</v>
      </c>
      <c r="Q577" s="199">
        <v>25100840</v>
      </c>
      <c r="R577" s="199" t="s">
        <v>84</v>
      </c>
      <c r="S577" s="199" t="s">
        <v>1217</v>
      </c>
      <c r="T577" s="171" t="s">
        <v>1218</v>
      </c>
      <c r="U577" s="171" t="s">
        <v>87</v>
      </c>
      <c r="V577" s="197" t="s">
        <v>1219</v>
      </c>
      <c r="W577" s="289">
        <v>69</v>
      </c>
      <c r="X577" s="199">
        <v>20</v>
      </c>
      <c r="Y577" s="199">
        <f t="shared" si="276"/>
        <v>49</v>
      </c>
      <c r="Z577" s="199">
        <v>0</v>
      </c>
      <c r="AA577" s="166">
        <v>6748.29</v>
      </c>
      <c r="AB577" s="201"/>
      <c r="AC577" s="151" t="str">
        <f t="shared" si="270"/>
        <v>April-26</v>
      </c>
      <c r="AD577" s="137">
        <v>46118</v>
      </c>
      <c r="AE577" s="142" t="s">
        <v>1224</v>
      </c>
      <c r="AF577" s="166">
        <f t="shared" si="272"/>
        <v>134965.79999999999</v>
      </c>
      <c r="AG577" s="166">
        <f t="shared" si="273"/>
        <v>0</v>
      </c>
      <c r="AH577" s="166">
        <f t="shared" si="274"/>
        <v>134965.79999999999</v>
      </c>
      <c r="AI577" s="166">
        <f t="shared" si="264"/>
        <v>0</v>
      </c>
      <c r="AJ577" s="166">
        <f t="shared" si="275"/>
        <v>0</v>
      </c>
      <c r="AK577" s="166">
        <f t="shared" si="269"/>
        <v>0</v>
      </c>
      <c r="AL577" s="171" t="s">
        <v>0</v>
      </c>
      <c r="AM577" s="143" t="s">
        <v>102</v>
      </c>
      <c r="AN577" s="166">
        <f t="shared" si="271"/>
        <v>134965.79999999999</v>
      </c>
      <c r="AO577" s="455" t="s">
        <v>116</v>
      </c>
      <c r="AP577" s="113" t="s">
        <v>104</v>
      </c>
      <c r="AQ577" s="113" t="s">
        <v>754</v>
      </c>
      <c r="AR577" s="113" t="s">
        <v>754</v>
      </c>
      <c r="AS577" s="113" t="s">
        <v>754</v>
      </c>
      <c r="AT577" s="113" t="s">
        <v>754</v>
      </c>
      <c r="AU577" s="113" t="s">
        <v>754</v>
      </c>
      <c r="AV577" s="113" t="s">
        <v>754</v>
      </c>
    </row>
    <row r="578" spans="1:48" s="138" customFormat="1" x14ac:dyDescent="0.25">
      <c r="A578" s="171" t="s">
        <v>1215</v>
      </c>
      <c r="B578" s="196">
        <v>46070</v>
      </c>
      <c r="C578" s="197" t="s">
        <v>79</v>
      </c>
      <c r="D578" s="552">
        <v>46081</v>
      </c>
      <c r="E578" s="552" t="e">
        <f>IF(OR(#REF!="",J578=""),"",#REF!+7*J578)</f>
        <v>#REF!</v>
      </c>
      <c r="F578" s="149" t="str">
        <f t="shared" ca="1" si="268"/>
        <v>DELIVERED</v>
      </c>
      <c r="G578" s="198" t="s">
        <v>80</v>
      </c>
      <c r="H578" s="165" t="e">
        <f t="shared" si="278"/>
        <v>#REF!</v>
      </c>
      <c r="I578" s="165" t="e">
        <f t="shared" si="277"/>
        <v>#REF!</v>
      </c>
      <c r="J578" s="199">
        <v>1.6</v>
      </c>
      <c r="K578" s="199" t="s">
        <v>21</v>
      </c>
      <c r="L578" s="396" t="s">
        <v>81</v>
      </c>
      <c r="M578" s="410" t="s">
        <v>1216</v>
      </c>
      <c r="N578" s="402">
        <v>1</v>
      </c>
      <c r="O578" s="199">
        <v>1</v>
      </c>
      <c r="P578" s="173" t="s">
        <v>243</v>
      </c>
      <c r="Q578" s="199">
        <v>25100840</v>
      </c>
      <c r="R578" s="199" t="s">
        <v>84</v>
      </c>
      <c r="S578" s="199" t="s">
        <v>1217</v>
      </c>
      <c r="T578" s="171" t="s">
        <v>1218</v>
      </c>
      <c r="U578" s="171" t="s">
        <v>87</v>
      </c>
      <c r="V578" s="197" t="s">
        <v>1219</v>
      </c>
      <c r="W578" s="289">
        <v>49</v>
      </c>
      <c r="X578" s="199">
        <v>20</v>
      </c>
      <c r="Y578" s="199">
        <f t="shared" si="276"/>
        <v>29</v>
      </c>
      <c r="Z578" s="199">
        <v>0</v>
      </c>
      <c r="AA578" s="166">
        <v>6748.29</v>
      </c>
      <c r="AB578" s="201"/>
      <c r="AC578" s="151" t="str">
        <f t="shared" si="270"/>
        <v>April-26</v>
      </c>
      <c r="AD578" s="137">
        <v>46119</v>
      </c>
      <c r="AE578" s="226" t="s">
        <v>1225</v>
      </c>
      <c r="AF578" s="166">
        <f t="shared" si="272"/>
        <v>134965.79999999999</v>
      </c>
      <c r="AG578" s="166">
        <f t="shared" si="273"/>
        <v>0</v>
      </c>
      <c r="AH578" s="166">
        <f t="shared" si="274"/>
        <v>134965.79999999999</v>
      </c>
      <c r="AI578" s="166">
        <f t="shared" si="264"/>
        <v>0</v>
      </c>
      <c r="AJ578" s="166">
        <f t="shared" si="275"/>
        <v>0</v>
      </c>
      <c r="AK578" s="166">
        <f t="shared" si="269"/>
        <v>0</v>
      </c>
      <c r="AL578" s="171" t="s">
        <v>0</v>
      </c>
      <c r="AM578" s="143" t="s">
        <v>102</v>
      </c>
      <c r="AN578" s="166">
        <f t="shared" si="271"/>
        <v>134965.79999999999</v>
      </c>
      <c r="AO578" s="455" t="s">
        <v>116</v>
      </c>
      <c r="AP578" s="113" t="s">
        <v>104</v>
      </c>
      <c r="AQ578" s="113" t="s">
        <v>754</v>
      </c>
      <c r="AR578" s="113" t="s">
        <v>754</v>
      </c>
      <c r="AS578" s="113" t="s">
        <v>754</v>
      </c>
      <c r="AT578" s="113" t="s">
        <v>754</v>
      </c>
      <c r="AU578" s="113" t="s">
        <v>754</v>
      </c>
      <c r="AV578" s="113" t="s">
        <v>754</v>
      </c>
    </row>
    <row r="579" spans="1:48" s="138" customFormat="1" x14ac:dyDescent="0.25">
      <c r="A579" s="171" t="s">
        <v>1215</v>
      </c>
      <c r="B579" s="196">
        <v>46070</v>
      </c>
      <c r="C579" s="197" t="s">
        <v>79</v>
      </c>
      <c r="D579" s="552">
        <v>46081</v>
      </c>
      <c r="E579" s="552" t="e">
        <f>IF(OR(#REF!="",J579=""),"",#REF!+7*J579)</f>
        <v>#REF!</v>
      </c>
      <c r="F579" s="149" t="str">
        <f t="shared" ca="1" si="268"/>
        <v>DELIVERED</v>
      </c>
      <c r="G579" s="198" t="s">
        <v>80</v>
      </c>
      <c r="H579" s="165" t="e">
        <f t="shared" si="278"/>
        <v>#REF!</v>
      </c>
      <c r="I579" s="165" t="e">
        <f t="shared" si="277"/>
        <v>#REF!</v>
      </c>
      <c r="J579" s="199">
        <v>1.6</v>
      </c>
      <c r="K579" s="199" t="s">
        <v>21</v>
      </c>
      <c r="L579" s="396" t="s">
        <v>81</v>
      </c>
      <c r="M579" s="410" t="s">
        <v>1216</v>
      </c>
      <c r="N579" s="402">
        <v>1</v>
      </c>
      <c r="O579" s="199">
        <v>1</v>
      </c>
      <c r="P579" s="173" t="s">
        <v>243</v>
      </c>
      <c r="Q579" s="199">
        <v>25100840</v>
      </c>
      <c r="R579" s="199" t="s">
        <v>84</v>
      </c>
      <c r="S579" s="199" t="s">
        <v>1217</v>
      </c>
      <c r="T579" s="171" t="s">
        <v>1218</v>
      </c>
      <c r="U579" s="171" t="s">
        <v>87</v>
      </c>
      <c r="V579" s="197" t="s">
        <v>1219</v>
      </c>
      <c r="W579" s="289">
        <v>29</v>
      </c>
      <c r="X579" s="199">
        <v>9</v>
      </c>
      <c r="Y579" s="199">
        <f t="shared" si="276"/>
        <v>20</v>
      </c>
      <c r="Z579" s="199">
        <v>0</v>
      </c>
      <c r="AA579" s="166">
        <v>6748.29</v>
      </c>
      <c r="AB579" s="201"/>
      <c r="AC579" s="151" t="str">
        <f t="shared" si="270"/>
        <v>April-26</v>
      </c>
      <c r="AD579" s="258">
        <v>46121</v>
      </c>
      <c r="AE579" s="256" t="s">
        <v>1226</v>
      </c>
      <c r="AF579" s="259">
        <f t="shared" si="272"/>
        <v>60734.61</v>
      </c>
      <c r="AG579" s="166">
        <f t="shared" si="273"/>
        <v>0</v>
      </c>
      <c r="AH579" s="166">
        <f t="shared" si="274"/>
        <v>60734.61</v>
      </c>
      <c r="AI579" s="166">
        <f t="shared" si="264"/>
        <v>0</v>
      </c>
      <c r="AJ579" s="166">
        <f t="shared" si="275"/>
        <v>0</v>
      </c>
      <c r="AK579" s="166">
        <f t="shared" si="269"/>
        <v>0</v>
      </c>
      <c r="AL579" s="171" t="s">
        <v>0</v>
      </c>
      <c r="AM579" s="143" t="s">
        <v>102</v>
      </c>
      <c r="AN579" s="166">
        <f t="shared" si="271"/>
        <v>60734.61</v>
      </c>
      <c r="AO579" s="455" t="s">
        <v>116</v>
      </c>
      <c r="AP579" s="113" t="s">
        <v>104</v>
      </c>
      <c r="AQ579" s="113" t="s">
        <v>754</v>
      </c>
      <c r="AR579" s="113" t="s">
        <v>754</v>
      </c>
      <c r="AS579" s="113" t="s">
        <v>754</v>
      </c>
      <c r="AT579" s="113" t="s">
        <v>754</v>
      </c>
      <c r="AU579" s="113" t="s">
        <v>754</v>
      </c>
      <c r="AV579" s="113" t="s">
        <v>754</v>
      </c>
    </row>
    <row r="580" spans="1:48" s="138" customFormat="1" x14ac:dyDescent="0.25">
      <c r="A580" s="171" t="s">
        <v>1215</v>
      </c>
      <c r="B580" s="196">
        <v>46070</v>
      </c>
      <c r="C580" s="197" t="s">
        <v>79</v>
      </c>
      <c r="D580" s="552">
        <v>46081</v>
      </c>
      <c r="E580" s="552" t="e">
        <f>IF(OR(#REF!="",J580=""),"",#REF!+7*J580)</f>
        <v>#REF!</v>
      </c>
      <c r="F580" s="149" t="e">
        <f t="shared" ca="1" si="268"/>
        <v>#REF!</v>
      </c>
      <c r="G580" s="198" t="s">
        <v>80</v>
      </c>
      <c r="H580" s="165" t="e">
        <f t="shared" si="278"/>
        <v>#REF!</v>
      </c>
      <c r="I580" s="165" t="e">
        <f t="shared" si="277"/>
        <v>#REF!</v>
      </c>
      <c r="J580" s="199">
        <v>1.6</v>
      </c>
      <c r="K580" s="199" t="s">
        <v>21</v>
      </c>
      <c r="L580" s="396" t="s">
        <v>81</v>
      </c>
      <c r="M580" s="410" t="s">
        <v>1216</v>
      </c>
      <c r="N580" s="402">
        <v>1</v>
      </c>
      <c r="O580" s="199">
        <v>1</v>
      </c>
      <c r="P580" s="173" t="s">
        <v>243</v>
      </c>
      <c r="Q580" s="199">
        <v>25100840</v>
      </c>
      <c r="R580" s="199" t="s">
        <v>84</v>
      </c>
      <c r="S580" s="199" t="s">
        <v>1217</v>
      </c>
      <c r="T580" s="171" t="s">
        <v>1218</v>
      </c>
      <c r="U580" s="171" t="s">
        <v>87</v>
      </c>
      <c r="V580" s="197" t="s">
        <v>1219</v>
      </c>
      <c r="W580" s="289">
        <v>20</v>
      </c>
      <c r="X580" s="199"/>
      <c r="Y580" s="199">
        <f t="shared" si="276"/>
        <v>20</v>
      </c>
      <c r="Z580" s="199">
        <v>20</v>
      </c>
      <c r="AA580" s="166">
        <v>6748.29</v>
      </c>
      <c r="AB580" s="201"/>
      <c r="AC580" s="151" t="str">
        <f t="shared" si="270"/>
        <v/>
      </c>
      <c r="AD580" s="198"/>
      <c r="AE580" s="437"/>
      <c r="AF580" s="166">
        <f t="shared" si="272"/>
        <v>0</v>
      </c>
      <c r="AG580" s="166">
        <f t="shared" si="273"/>
        <v>0</v>
      </c>
      <c r="AH580" s="166">
        <f t="shared" si="274"/>
        <v>0</v>
      </c>
      <c r="AI580" s="166">
        <f t="shared" si="264"/>
        <v>134965.79999999999</v>
      </c>
      <c r="AJ580" s="166">
        <f t="shared" si="275"/>
        <v>0</v>
      </c>
      <c r="AK580" s="166">
        <f t="shared" si="269"/>
        <v>134965.79999999999</v>
      </c>
      <c r="AL580" s="171" t="s">
        <v>9</v>
      </c>
      <c r="AM580" s="143"/>
      <c r="AN580" s="166">
        <f t="shared" si="271"/>
        <v>134965.79999999999</v>
      </c>
      <c r="AO580" s="455"/>
      <c r="AP580" s="113"/>
      <c r="AQ580" s="113"/>
      <c r="AR580" s="113"/>
      <c r="AS580" s="113"/>
      <c r="AT580" s="113"/>
      <c r="AU580" s="113"/>
      <c r="AV580" s="113"/>
    </row>
    <row r="581" spans="1:48" ht="12.75" x14ac:dyDescent="0.2">
      <c r="A581" s="102">
        <v>4500006972</v>
      </c>
      <c r="B581" s="133">
        <v>46070</v>
      </c>
      <c r="C581" s="100" t="s">
        <v>79</v>
      </c>
      <c r="D581" s="552">
        <v>46098</v>
      </c>
      <c r="E581" s="552" t="e">
        <f>IF(OR(#REF!="",J581=""),"",#REF!+7*J581)</f>
        <v>#REF!</v>
      </c>
      <c r="F581" s="149" t="str">
        <f t="shared" ca="1" si="268"/>
        <v>DELIVERED</v>
      </c>
      <c r="G581" s="120" t="s">
        <v>80</v>
      </c>
      <c r="H581" s="113" t="e">
        <f t="shared" si="278"/>
        <v>#REF!</v>
      </c>
      <c r="I581" s="113" t="e">
        <f t="shared" si="277"/>
        <v>#REF!</v>
      </c>
      <c r="J581" s="122">
        <v>4</v>
      </c>
      <c r="K581" s="122" t="s">
        <v>18</v>
      </c>
      <c r="L581" s="232" t="s">
        <v>81</v>
      </c>
      <c r="M581" s="410" t="s">
        <v>1227</v>
      </c>
      <c r="N581" s="399">
        <v>0</v>
      </c>
      <c r="O581" s="130">
        <v>3</v>
      </c>
      <c r="P581" s="18" t="s">
        <v>1228</v>
      </c>
      <c r="Q581" s="122">
        <v>25201255</v>
      </c>
      <c r="R581" s="122" t="s">
        <v>84</v>
      </c>
      <c r="S581" s="122" t="s">
        <v>1229</v>
      </c>
      <c r="T581" s="113" t="s">
        <v>1230</v>
      </c>
      <c r="U581" s="102" t="s">
        <v>158</v>
      </c>
      <c r="V581" s="160" t="s">
        <v>1231</v>
      </c>
      <c r="W581" s="147">
        <v>3</v>
      </c>
      <c r="X581" s="122">
        <v>3</v>
      </c>
      <c r="Y581" s="130">
        <f t="shared" si="276"/>
        <v>0</v>
      </c>
      <c r="Z581" s="122">
        <v>0</v>
      </c>
      <c r="AA581" s="101">
        <v>31040.6</v>
      </c>
      <c r="AB581" s="131"/>
      <c r="AC581" s="151" t="str">
        <f t="shared" si="270"/>
        <v>April-26</v>
      </c>
      <c r="AD581" s="119">
        <v>46118</v>
      </c>
      <c r="AE581" s="142" t="s">
        <v>1232</v>
      </c>
      <c r="AF581" s="101">
        <f t="shared" si="272"/>
        <v>93121.799999999988</v>
      </c>
      <c r="AG581" s="101">
        <f t="shared" si="273"/>
        <v>0</v>
      </c>
      <c r="AH581" s="101">
        <f t="shared" si="274"/>
        <v>93121.799999999988</v>
      </c>
      <c r="AI581" s="101">
        <f t="shared" si="264"/>
        <v>0</v>
      </c>
      <c r="AJ581" s="101">
        <f t="shared" si="275"/>
        <v>0</v>
      </c>
      <c r="AK581" s="101">
        <f t="shared" si="269"/>
        <v>0</v>
      </c>
      <c r="AL581" s="102" t="s">
        <v>0</v>
      </c>
      <c r="AM581" s="143" t="s">
        <v>102</v>
      </c>
      <c r="AN581" s="101">
        <f t="shared" si="271"/>
        <v>93121.799999999988</v>
      </c>
      <c r="AO581" s="134" t="s">
        <v>103</v>
      </c>
      <c r="AP581" s="113" t="s">
        <v>104</v>
      </c>
      <c r="AQ581" s="113" t="s">
        <v>754</v>
      </c>
      <c r="AR581" s="113" t="s">
        <v>754</v>
      </c>
      <c r="AS581" s="113" t="s">
        <v>754</v>
      </c>
      <c r="AT581" s="113" t="s">
        <v>754</v>
      </c>
      <c r="AU581" s="113" t="s">
        <v>754</v>
      </c>
      <c r="AV581" s="113" t="s">
        <v>754</v>
      </c>
    </row>
    <row r="582" spans="1:48" ht="12.75" x14ac:dyDescent="0.2">
      <c r="A582" s="102">
        <v>4500006972</v>
      </c>
      <c r="B582" s="133">
        <v>46070</v>
      </c>
      <c r="C582" s="100" t="s">
        <v>79</v>
      </c>
      <c r="D582" s="552">
        <v>46098</v>
      </c>
      <c r="E582" s="552" t="e">
        <f>IF(OR(#REF!="",J582=""),"",#REF!+7*J582)</f>
        <v>#REF!</v>
      </c>
      <c r="F582" s="149" t="e">
        <f t="shared" ca="1" si="268"/>
        <v>#REF!</v>
      </c>
      <c r="G582" s="120" t="s">
        <v>80</v>
      </c>
      <c r="H582" s="113" t="e">
        <f t="shared" si="278"/>
        <v>#REF!</v>
      </c>
      <c r="I582" s="113" t="e">
        <f t="shared" si="277"/>
        <v>#REF!</v>
      </c>
      <c r="J582" s="122">
        <v>4</v>
      </c>
      <c r="K582" s="122" t="s">
        <v>18</v>
      </c>
      <c r="L582" s="232" t="s">
        <v>81</v>
      </c>
      <c r="M582" s="13" t="s">
        <v>1227</v>
      </c>
      <c r="N582" s="399">
        <v>0</v>
      </c>
      <c r="O582" s="130">
        <v>3</v>
      </c>
      <c r="P582" s="122"/>
      <c r="Q582" s="122"/>
      <c r="R582" s="122" t="s">
        <v>84</v>
      </c>
      <c r="S582" s="122" t="s">
        <v>1229</v>
      </c>
      <c r="T582" s="113" t="s">
        <v>1230</v>
      </c>
      <c r="U582" s="102" t="s">
        <v>158</v>
      </c>
      <c r="V582" s="160" t="s">
        <v>1233</v>
      </c>
      <c r="W582" s="147">
        <v>7</v>
      </c>
      <c r="X582" s="113"/>
      <c r="Y582" s="130">
        <f t="shared" si="276"/>
        <v>7</v>
      </c>
      <c r="Z582" s="122">
        <v>7</v>
      </c>
      <c r="AA582" s="101">
        <v>31040.6</v>
      </c>
      <c r="AB582" s="131"/>
      <c r="AC582" s="151" t="str">
        <f t="shared" si="270"/>
        <v/>
      </c>
      <c r="AD582" s="120"/>
      <c r="AE582" s="132"/>
      <c r="AF582" s="101">
        <f t="shared" si="272"/>
        <v>0</v>
      </c>
      <c r="AG582" s="101">
        <f t="shared" si="273"/>
        <v>0</v>
      </c>
      <c r="AH582" s="101">
        <f t="shared" si="274"/>
        <v>0</v>
      </c>
      <c r="AI582" s="101">
        <f t="shared" si="264"/>
        <v>217284.19999999998</v>
      </c>
      <c r="AJ582" s="101">
        <f t="shared" si="275"/>
        <v>0</v>
      </c>
      <c r="AK582" s="101">
        <f t="shared" si="269"/>
        <v>217284.19999999998</v>
      </c>
      <c r="AL582" s="102" t="s">
        <v>9</v>
      </c>
      <c r="AM582" s="144"/>
      <c r="AN582" s="101">
        <f t="shared" si="271"/>
        <v>217284.19999999998</v>
      </c>
      <c r="AO582" s="134"/>
      <c r="AP582" s="113"/>
      <c r="AQ582" s="113" t="s">
        <v>754</v>
      </c>
      <c r="AR582" s="113" t="s">
        <v>754</v>
      </c>
      <c r="AS582" s="113" t="s">
        <v>754</v>
      </c>
      <c r="AT582" s="113" t="s">
        <v>754</v>
      </c>
      <c r="AU582" s="113" t="s">
        <v>754</v>
      </c>
      <c r="AV582" s="113" t="s">
        <v>754</v>
      </c>
    </row>
    <row r="583" spans="1:48" ht="12.75" x14ac:dyDescent="0.2">
      <c r="A583" s="102" t="s">
        <v>1234</v>
      </c>
      <c r="B583" s="133">
        <v>46070</v>
      </c>
      <c r="C583" s="102" t="s">
        <v>79</v>
      </c>
      <c r="D583" s="552">
        <v>46105</v>
      </c>
      <c r="E583" s="552" t="e">
        <f>IF(OR(#REF!="",J583=""),"",#REF!+7*J583)</f>
        <v>#REF!</v>
      </c>
      <c r="F583" s="149" t="e">
        <f t="shared" ca="1" si="268"/>
        <v>#REF!</v>
      </c>
      <c r="G583" s="120" t="s">
        <v>80</v>
      </c>
      <c r="H583" s="113" t="e">
        <f t="shared" si="278"/>
        <v>#REF!</v>
      </c>
      <c r="I583" s="113" t="e">
        <f t="shared" si="277"/>
        <v>#REF!</v>
      </c>
      <c r="J583" s="122">
        <v>5</v>
      </c>
      <c r="K583" s="122" t="s">
        <v>19</v>
      </c>
      <c r="L583" s="232" t="s">
        <v>142</v>
      </c>
      <c r="M583" s="13" t="s">
        <v>1235</v>
      </c>
      <c r="N583" s="399">
        <v>0</v>
      </c>
      <c r="O583" s="130">
        <v>3</v>
      </c>
      <c r="P583" s="122"/>
      <c r="Q583" s="122"/>
      <c r="R583" s="122" t="s">
        <v>84</v>
      </c>
      <c r="S583" s="122" t="s">
        <v>1070</v>
      </c>
      <c r="T583" s="113" t="s">
        <v>1071</v>
      </c>
      <c r="U583" s="102" t="s">
        <v>87</v>
      </c>
      <c r="V583" s="160" t="s">
        <v>1236</v>
      </c>
      <c r="W583" s="147">
        <v>25</v>
      </c>
      <c r="X583" s="113"/>
      <c r="Y583" s="130">
        <f t="shared" si="276"/>
        <v>25</v>
      </c>
      <c r="Z583" s="122">
        <v>25</v>
      </c>
      <c r="AA583" s="101">
        <v>59409.919999999998</v>
      </c>
      <c r="AB583" s="131"/>
      <c r="AC583" s="151" t="str">
        <f t="shared" si="270"/>
        <v/>
      </c>
      <c r="AD583" s="120"/>
      <c r="AE583" s="132"/>
      <c r="AF583" s="101">
        <f t="shared" si="272"/>
        <v>0</v>
      </c>
      <c r="AG583" s="101">
        <f t="shared" si="273"/>
        <v>0</v>
      </c>
      <c r="AH583" s="101">
        <f t="shared" si="274"/>
        <v>0</v>
      </c>
      <c r="AI583" s="101">
        <f t="shared" si="264"/>
        <v>1485248</v>
      </c>
      <c r="AJ583" s="101">
        <f t="shared" si="275"/>
        <v>0</v>
      </c>
      <c r="AK583" s="101">
        <f t="shared" si="269"/>
        <v>1485248</v>
      </c>
      <c r="AL583" s="102" t="s">
        <v>9</v>
      </c>
      <c r="AM583" s="144"/>
      <c r="AN583" s="101">
        <f t="shared" si="271"/>
        <v>1485248</v>
      </c>
      <c r="AO583" s="134"/>
      <c r="AP583" s="113"/>
      <c r="AQ583" s="113" t="s">
        <v>754</v>
      </c>
      <c r="AR583" s="113" t="s">
        <v>754</v>
      </c>
      <c r="AS583" s="113" t="s">
        <v>754</v>
      </c>
      <c r="AT583" s="113" t="s">
        <v>754</v>
      </c>
      <c r="AU583" s="113" t="s">
        <v>754</v>
      </c>
      <c r="AV583" s="113" t="s">
        <v>754</v>
      </c>
    </row>
    <row r="584" spans="1:48" ht="12.75" x14ac:dyDescent="0.2">
      <c r="A584" s="102" t="s">
        <v>1234</v>
      </c>
      <c r="B584" s="133">
        <v>46070</v>
      </c>
      <c r="C584" s="102" t="s">
        <v>79</v>
      </c>
      <c r="D584" s="552">
        <v>46105</v>
      </c>
      <c r="E584" s="552" t="e">
        <f>IF(OR(#REF!="",J584=""),"",#REF!+7*J584)</f>
        <v>#REF!</v>
      </c>
      <c r="F584" s="149" t="e">
        <f t="shared" ca="1" si="268"/>
        <v>#REF!</v>
      </c>
      <c r="G584" s="120" t="s">
        <v>80</v>
      </c>
      <c r="H584" s="113" t="e">
        <f t="shared" si="278"/>
        <v>#REF!</v>
      </c>
      <c r="I584" s="113" t="e">
        <f t="shared" si="277"/>
        <v>#REF!</v>
      </c>
      <c r="J584" s="122">
        <v>5</v>
      </c>
      <c r="K584" s="122" t="s">
        <v>28</v>
      </c>
      <c r="L584" s="232" t="s">
        <v>142</v>
      </c>
      <c r="M584" s="238" t="s">
        <v>1235</v>
      </c>
      <c r="N584" s="399">
        <v>0</v>
      </c>
      <c r="O584" s="130">
        <v>3</v>
      </c>
      <c r="P584" s="122"/>
      <c r="Q584" s="122"/>
      <c r="R584" s="122" t="s">
        <v>84</v>
      </c>
      <c r="S584" s="122" t="s">
        <v>1070</v>
      </c>
      <c r="T584" s="113" t="s">
        <v>1071</v>
      </c>
      <c r="U584" s="102" t="s">
        <v>87</v>
      </c>
      <c r="V584" s="160" t="s">
        <v>1237</v>
      </c>
      <c r="W584" s="147">
        <v>1</v>
      </c>
      <c r="X584" s="113"/>
      <c r="Y584" s="130">
        <f t="shared" si="276"/>
        <v>1</v>
      </c>
      <c r="Z584" s="122">
        <v>1</v>
      </c>
      <c r="AA584" s="101">
        <v>19320</v>
      </c>
      <c r="AB584" s="131"/>
      <c r="AC584" s="151" t="str">
        <f t="shared" si="270"/>
        <v/>
      </c>
      <c r="AD584" s="120"/>
      <c r="AE584" s="132"/>
      <c r="AF584" s="101">
        <f t="shared" si="272"/>
        <v>0</v>
      </c>
      <c r="AG584" s="101">
        <f t="shared" si="273"/>
        <v>0</v>
      </c>
      <c r="AH584" s="101">
        <f t="shared" si="274"/>
        <v>0</v>
      </c>
      <c r="AI584" s="101">
        <f t="shared" si="264"/>
        <v>19320</v>
      </c>
      <c r="AJ584" s="101">
        <f t="shared" si="275"/>
        <v>0</v>
      </c>
      <c r="AK584" s="101">
        <f t="shared" si="269"/>
        <v>19320</v>
      </c>
      <c r="AL584" s="102" t="s">
        <v>9</v>
      </c>
      <c r="AM584" s="144"/>
      <c r="AN584" s="101">
        <f t="shared" si="271"/>
        <v>19320</v>
      </c>
      <c r="AO584" s="134"/>
      <c r="AP584" s="113"/>
      <c r="AQ584" s="113" t="s">
        <v>754</v>
      </c>
      <c r="AR584" s="113" t="s">
        <v>754</v>
      </c>
      <c r="AS584" s="113" t="s">
        <v>754</v>
      </c>
      <c r="AT584" s="113" t="s">
        <v>754</v>
      </c>
      <c r="AU584" s="113" t="s">
        <v>754</v>
      </c>
      <c r="AV584" s="113" t="s">
        <v>754</v>
      </c>
    </row>
    <row r="585" spans="1:48" ht="12.75" x14ac:dyDescent="0.2">
      <c r="A585" s="102" t="s">
        <v>1238</v>
      </c>
      <c r="B585" s="133">
        <v>46070</v>
      </c>
      <c r="C585" s="102" t="s">
        <v>79</v>
      </c>
      <c r="D585" s="552">
        <v>46077</v>
      </c>
      <c r="E585" s="552" t="e">
        <f>IF(OR(#REF!="",J585=""),"",#REF!+7*J585)</f>
        <v>#REF!</v>
      </c>
      <c r="F585" s="149" t="str">
        <f t="shared" ca="1" si="268"/>
        <v>DELIVERED</v>
      </c>
      <c r="G585" s="120" t="s">
        <v>80</v>
      </c>
      <c r="H585" s="113" t="e">
        <f t="shared" si="278"/>
        <v>#REF!</v>
      </c>
      <c r="I585" s="113" t="e">
        <f t="shared" si="277"/>
        <v>#REF!</v>
      </c>
      <c r="J585" s="122">
        <v>1</v>
      </c>
      <c r="K585" s="122" t="s">
        <v>21</v>
      </c>
      <c r="L585" s="232" t="s">
        <v>142</v>
      </c>
      <c r="M585" s="238" t="s">
        <v>1239</v>
      </c>
      <c r="N585" s="399">
        <v>0</v>
      </c>
      <c r="O585" s="130">
        <v>3</v>
      </c>
      <c r="P585" s="122" t="s">
        <v>243</v>
      </c>
      <c r="Q585" s="122">
        <v>26200133</v>
      </c>
      <c r="R585" s="122" t="s">
        <v>84</v>
      </c>
      <c r="S585" s="122" t="s">
        <v>1070</v>
      </c>
      <c r="T585" s="113" t="s">
        <v>1071</v>
      </c>
      <c r="U585" s="102" t="s">
        <v>87</v>
      </c>
      <c r="V585" s="160" t="s">
        <v>1240</v>
      </c>
      <c r="W585" s="147">
        <v>10</v>
      </c>
      <c r="X585" s="122">
        <v>5</v>
      </c>
      <c r="Y585" s="130">
        <f t="shared" si="276"/>
        <v>5</v>
      </c>
      <c r="Z585" s="122">
        <v>0</v>
      </c>
      <c r="AA585" s="101">
        <v>32080.799999999999</v>
      </c>
      <c r="AB585" s="131"/>
      <c r="AC585" s="151" t="str">
        <f t="shared" si="270"/>
        <v>April-26</v>
      </c>
      <c r="AD585" s="119">
        <v>46142</v>
      </c>
      <c r="AE585" s="142" t="s">
        <v>1241</v>
      </c>
      <c r="AF585" s="101">
        <f t="shared" si="272"/>
        <v>160404</v>
      </c>
      <c r="AG585" s="101">
        <f t="shared" si="273"/>
        <v>0</v>
      </c>
      <c r="AH585" s="101">
        <f t="shared" si="274"/>
        <v>160404</v>
      </c>
      <c r="AI585" s="101">
        <f t="shared" si="264"/>
        <v>0</v>
      </c>
      <c r="AJ585" s="101">
        <f t="shared" si="275"/>
        <v>0</v>
      </c>
      <c r="AK585" s="101">
        <f t="shared" si="269"/>
        <v>0</v>
      </c>
      <c r="AL585" s="102" t="s">
        <v>0</v>
      </c>
      <c r="AM585" s="271" t="s">
        <v>102</v>
      </c>
      <c r="AN585" s="101">
        <f t="shared" si="271"/>
        <v>160404</v>
      </c>
      <c r="AO585" s="134" t="s">
        <v>103</v>
      </c>
      <c r="AP585" s="113"/>
      <c r="AQ585" s="113" t="s">
        <v>754</v>
      </c>
      <c r="AR585" s="113" t="s">
        <v>754</v>
      </c>
      <c r="AS585" s="113" t="s">
        <v>754</v>
      </c>
      <c r="AT585" s="113" t="s">
        <v>754</v>
      </c>
      <c r="AU585" s="113" t="s">
        <v>754</v>
      </c>
      <c r="AV585" s="113" t="s">
        <v>754</v>
      </c>
    </row>
    <row r="586" spans="1:48" ht="12.75" x14ac:dyDescent="0.2">
      <c r="A586" s="102" t="s">
        <v>1238</v>
      </c>
      <c r="B586" s="133">
        <v>46070</v>
      </c>
      <c r="C586" s="102" t="s">
        <v>79</v>
      </c>
      <c r="D586" s="552">
        <v>46077</v>
      </c>
      <c r="E586" s="552" t="e">
        <f>IF(OR(#REF!="",J586=""),"",#REF!+7*J586)</f>
        <v>#REF!</v>
      </c>
      <c r="F586" s="149" t="str">
        <f t="shared" ca="1" si="268"/>
        <v>DELIVERED</v>
      </c>
      <c r="G586" s="120" t="s">
        <v>80</v>
      </c>
      <c r="H586" s="113" t="e">
        <f t="shared" si="278"/>
        <v>#REF!</v>
      </c>
      <c r="I586" s="113" t="e">
        <f t="shared" si="277"/>
        <v>#REF!</v>
      </c>
      <c r="J586" s="122">
        <v>1</v>
      </c>
      <c r="K586" s="122" t="s">
        <v>21</v>
      </c>
      <c r="L586" s="232" t="s">
        <v>142</v>
      </c>
      <c r="M586" s="13" t="s">
        <v>1239</v>
      </c>
      <c r="N586" s="399">
        <v>0</v>
      </c>
      <c r="O586" s="130">
        <v>3</v>
      </c>
      <c r="P586" s="122" t="s">
        <v>243</v>
      </c>
      <c r="Q586" s="122">
        <v>26200133</v>
      </c>
      <c r="R586" s="122" t="s">
        <v>84</v>
      </c>
      <c r="S586" s="122" t="s">
        <v>1070</v>
      </c>
      <c r="T586" s="113" t="s">
        <v>1071</v>
      </c>
      <c r="U586" s="102" t="s">
        <v>87</v>
      </c>
      <c r="V586" s="160" t="s">
        <v>1240</v>
      </c>
      <c r="W586" s="147">
        <v>5</v>
      </c>
      <c r="X586" s="122">
        <v>5</v>
      </c>
      <c r="Y586" s="130">
        <f t="shared" si="276"/>
        <v>0</v>
      </c>
      <c r="Z586" s="122">
        <v>0</v>
      </c>
      <c r="AA586" s="101">
        <v>32080.799999999999</v>
      </c>
      <c r="AB586" s="131"/>
      <c r="AC586" s="151" t="str">
        <f t="shared" si="270"/>
        <v>May-26</v>
      </c>
      <c r="AD586" s="119">
        <v>46153</v>
      </c>
      <c r="AE586" s="142" t="s">
        <v>1242</v>
      </c>
      <c r="AF586" s="101">
        <f t="shared" si="272"/>
        <v>160404</v>
      </c>
      <c r="AG586" s="101">
        <f t="shared" si="273"/>
        <v>0</v>
      </c>
      <c r="AH586" s="101">
        <f t="shared" si="274"/>
        <v>160404</v>
      </c>
      <c r="AI586" s="101">
        <f t="shared" si="264"/>
        <v>0</v>
      </c>
      <c r="AJ586" s="101">
        <f t="shared" si="275"/>
        <v>0</v>
      </c>
      <c r="AK586" s="101">
        <f t="shared" si="269"/>
        <v>0</v>
      </c>
      <c r="AL586" s="102" t="s">
        <v>0</v>
      </c>
      <c r="AM586" s="271" t="s">
        <v>102</v>
      </c>
      <c r="AN586" s="101">
        <f t="shared" si="271"/>
        <v>160404</v>
      </c>
      <c r="AO586" s="134" t="s">
        <v>103</v>
      </c>
      <c r="AP586" s="113"/>
      <c r="AQ586" s="113" t="s">
        <v>754</v>
      </c>
      <c r="AR586" s="113" t="s">
        <v>754</v>
      </c>
      <c r="AS586" s="113" t="s">
        <v>754</v>
      </c>
      <c r="AT586" s="113" t="s">
        <v>754</v>
      </c>
      <c r="AU586" s="113" t="s">
        <v>754</v>
      </c>
      <c r="AV586" s="113" t="s">
        <v>754</v>
      </c>
    </row>
    <row r="587" spans="1:48" ht="12.75" x14ac:dyDescent="0.2">
      <c r="A587" s="240" t="s">
        <v>1238</v>
      </c>
      <c r="B587" s="244">
        <v>46070</v>
      </c>
      <c r="C587" s="240" t="s">
        <v>79</v>
      </c>
      <c r="D587" s="552">
        <v>46077</v>
      </c>
      <c r="E587" s="552" t="e">
        <f>IF(OR(#REF!="",J587=""),"",#REF!+7*J587)</f>
        <v>#REF!</v>
      </c>
      <c r="F587" s="264" t="str">
        <f t="shared" ca="1" si="268"/>
        <v>DELIVERED</v>
      </c>
      <c r="G587" s="221" t="s">
        <v>80</v>
      </c>
      <c r="H587" s="207" t="e">
        <f t="shared" si="278"/>
        <v>#REF!</v>
      </c>
      <c r="I587" s="207" t="e">
        <f t="shared" si="277"/>
        <v>#REF!</v>
      </c>
      <c r="J587" s="218">
        <v>1</v>
      </c>
      <c r="K587" s="218" t="s">
        <v>28</v>
      </c>
      <c r="L587" s="125" t="s">
        <v>142</v>
      </c>
      <c r="M587" s="13" t="s">
        <v>1239</v>
      </c>
      <c r="N587" s="298">
        <v>0</v>
      </c>
      <c r="O587" s="278">
        <v>3</v>
      </c>
      <c r="P587" s="218" t="s">
        <v>243</v>
      </c>
      <c r="Q587" s="122">
        <v>26200133</v>
      </c>
      <c r="R587" s="218" t="s">
        <v>84</v>
      </c>
      <c r="S587" s="218" t="s">
        <v>1070</v>
      </c>
      <c r="T587" s="207" t="s">
        <v>1071</v>
      </c>
      <c r="U587" s="240" t="s">
        <v>87</v>
      </c>
      <c r="V587" s="375" t="s">
        <v>1243</v>
      </c>
      <c r="W587" s="293">
        <v>1</v>
      </c>
      <c r="X587" s="218">
        <v>1</v>
      </c>
      <c r="Y587" s="278">
        <f t="shared" si="276"/>
        <v>0</v>
      </c>
      <c r="Z587" s="218">
        <v>0</v>
      </c>
      <c r="AA587" s="266">
        <v>19320</v>
      </c>
      <c r="AB587" s="222"/>
      <c r="AC587" s="151" t="str">
        <f t="shared" si="270"/>
        <v>April-26</v>
      </c>
      <c r="AD587" s="389">
        <v>46142</v>
      </c>
      <c r="AE587" s="142" t="s">
        <v>1241</v>
      </c>
      <c r="AF587" s="266">
        <f t="shared" si="272"/>
        <v>19320</v>
      </c>
      <c r="AG587" s="266">
        <f t="shared" si="273"/>
        <v>0</v>
      </c>
      <c r="AH587" s="266">
        <f t="shared" si="274"/>
        <v>19320</v>
      </c>
      <c r="AI587" s="266">
        <f t="shared" si="264"/>
        <v>0</v>
      </c>
      <c r="AJ587" s="266">
        <f t="shared" si="275"/>
        <v>0</v>
      </c>
      <c r="AK587" s="266">
        <f t="shared" si="269"/>
        <v>0</v>
      </c>
      <c r="AL587" s="16" t="s">
        <v>0</v>
      </c>
      <c r="AM587" s="271" t="s">
        <v>102</v>
      </c>
      <c r="AN587" s="266">
        <f t="shared" si="271"/>
        <v>19320</v>
      </c>
      <c r="AO587" s="134" t="s">
        <v>28</v>
      </c>
      <c r="AP587" s="207"/>
      <c r="AQ587" s="207" t="s">
        <v>754</v>
      </c>
      <c r="AR587" s="207" t="s">
        <v>754</v>
      </c>
      <c r="AS587" s="207" t="s">
        <v>754</v>
      </c>
      <c r="AT587" s="207" t="s">
        <v>754</v>
      </c>
      <c r="AU587" s="207" t="s">
        <v>754</v>
      </c>
      <c r="AV587" s="207" t="s">
        <v>754</v>
      </c>
    </row>
    <row r="588" spans="1:48" s="23" customFormat="1" ht="15" x14ac:dyDescent="0.25">
      <c r="A588" s="16">
        <v>4000600741</v>
      </c>
      <c r="B588" s="243">
        <v>46069</v>
      </c>
      <c r="C588" s="6" t="s">
        <v>79</v>
      </c>
      <c r="D588" s="552">
        <v>46111</v>
      </c>
      <c r="E588" s="552" t="e">
        <f>IF(OR(#REF!="",J588=""),"",#REF!+7*J588)</f>
        <v>#REF!</v>
      </c>
      <c r="F588" s="271" t="str">
        <f t="shared" ca="1" si="268"/>
        <v>DELIVERED</v>
      </c>
      <c r="G588" s="65" t="s">
        <v>94</v>
      </c>
      <c r="H588" s="23" t="e">
        <f t="shared" si="278"/>
        <v>#REF!</v>
      </c>
      <c r="I588" s="23" t="e">
        <f t="shared" si="277"/>
        <v>#REF!</v>
      </c>
      <c r="J588" s="24">
        <v>6</v>
      </c>
      <c r="K588" s="24" t="s">
        <v>23</v>
      </c>
      <c r="L588" s="38" t="s">
        <v>81</v>
      </c>
      <c r="M588" s="13" t="s">
        <v>1244</v>
      </c>
      <c r="N588" s="91">
        <v>0</v>
      </c>
      <c r="O588" s="9">
        <v>3</v>
      </c>
      <c r="P588" s="459" t="s">
        <v>1245</v>
      </c>
      <c r="Q588" s="24">
        <v>26100006</v>
      </c>
      <c r="R588" s="24" t="s">
        <v>84</v>
      </c>
      <c r="S588" s="9" t="s">
        <v>97</v>
      </c>
      <c r="T588" s="7" t="s">
        <v>1139</v>
      </c>
      <c r="U588" s="7" t="s">
        <v>99</v>
      </c>
      <c r="V588" s="19" t="s">
        <v>1246</v>
      </c>
      <c r="W588" s="294">
        <v>4</v>
      </c>
      <c r="X588" s="24">
        <v>4</v>
      </c>
      <c r="Y588" s="9">
        <f t="shared" si="276"/>
        <v>0</v>
      </c>
      <c r="Z588" s="24">
        <v>0</v>
      </c>
      <c r="AA588" s="58">
        <v>39800</v>
      </c>
      <c r="AB588" s="66"/>
      <c r="AC588" s="62" t="str">
        <f t="shared" si="270"/>
        <v>April-26</v>
      </c>
      <c r="AD588" s="25">
        <v>46139</v>
      </c>
      <c r="AE588" s="257" t="s">
        <v>1247</v>
      </c>
      <c r="AF588" s="58">
        <f t="shared" si="272"/>
        <v>159200</v>
      </c>
      <c r="AG588" s="58">
        <f t="shared" si="273"/>
        <v>0</v>
      </c>
      <c r="AH588" s="58">
        <f t="shared" si="274"/>
        <v>159200</v>
      </c>
      <c r="AI588" s="58">
        <f t="shared" si="264"/>
        <v>0</v>
      </c>
      <c r="AJ588" s="58">
        <f t="shared" si="275"/>
        <v>0</v>
      </c>
      <c r="AK588" s="58">
        <f t="shared" si="269"/>
        <v>0</v>
      </c>
      <c r="AL588" s="16" t="s">
        <v>0</v>
      </c>
      <c r="AM588" s="271" t="s">
        <v>102</v>
      </c>
      <c r="AN588" s="58">
        <f t="shared" si="271"/>
        <v>159200</v>
      </c>
      <c r="AO588" s="134" t="s">
        <v>23</v>
      </c>
      <c r="AQ588" s="23" t="s">
        <v>754</v>
      </c>
      <c r="AR588" s="23" t="s">
        <v>754</v>
      </c>
      <c r="AS588" s="23" t="s">
        <v>754</v>
      </c>
      <c r="AT588" s="23" t="s">
        <v>754</v>
      </c>
      <c r="AU588" s="23" t="s">
        <v>754</v>
      </c>
      <c r="AV588" s="23" t="s">
        <v>754</v>
      </c>
    </row>
    <row r="589" spans="1:48" ht="15" x14ac:dyDescent="0.25">
      <c r="A589" s="241">
        <v>4000600741</v>
      </c>
      <c r="B589" s="246">
        <v>46069</v>
      </c>
      <c r="C589" s="312" t="s">
        <v>79</v>
      </c>
      <c r="D589" s="552">
        <v>46111</v>
      </c>
      <c r="E589" s="552" t="e">
        <f>IF(OR(#REF!="",J589=""),"",#REF!+7*J589)</f>
        <v>#REF!</v>
      </c>
      <c r="F589" s="267" t="str">
        <f t="shared" ca="1" si="268"/>
        <v>DELIVERED</v>
      </c>
      <c r="G589" s="223" t="s">
        <v>94</v>
      </c>
      <c r="H589" s="215" t="e">
        <f t="shared" si="278"/>
        <v>#REF!</v>
      </c>
      <c r="I589" s="215" t="e">
        <f t="shared" si="277"/>
        <v>#REF!</v>
      </c>
      <c r="J589" s="219">
        <v>6</v>
      </c>
      <c r="K589" s="219" t="s">
        <v>23</v>
      </c>
      <c r="L589" s="332" t="s">
        <v>81</v>
      </c>
      <c r="M589" s="13" t="s">
        <v>1248</v>
      </c>
      <c r="N589" s="398">
        <v>0</v>
      </c>
      <c r="O589" s="313">
        <v>3</v>
      </c>
      <c r="P589" s="107" t="s">
        <v>1249</v>
      </c>
      <c r="Q589" s="219">
        <v>26100006</v>
      </c>
      <c r="R589" s="219" t="s">
        <v>84</v>
      </c>
      <c r="S589" s="313" t="s">
        <v>97</v>
      </c>
      <c r="T589" s="255" t="s">
        <v>1139</v>
      </c>
      <c r="U589" s="255" t="s">
        <v>99</v>
      </c>
      <c r="V589" s="376" t="s">
        <v>1250</v>
      </c>
      <c r="W589" s="295">
        <v>4</v>
      </c>
      <c r="X589" s="219">
        <v>4</v>
      </c>
      <c r="Y589" s="313">
        <f t="shared" si="276"/>
        <v>0</v>
      </c>
      <c r="Z589" s="219">
        <v>0</v>
      </c>
      <c r="AA589" s="269">
        <v>22475</v>
      </c>
      <c r="AB589" s="224"/>
      <c r="AC589" s="270" t="str">
        <f t="shared" si="270"/>
        <v>April-26</v>
      </c>
      <c r="AD589" s="377">
        <v>46121</v>
      </c>
      <c r="AE589" s="373" t="s">
        <v>1251</v>
      </c>
      <c r="AF589" s="124">
        <f t="shared" si="272"/>
        <v>89900</v>
      </c>
      <c r="AG589" s="269">
        <f t="shared" si="273"/>
        <v>0</v>
      </c>
      <c r="AH589" s="269">
        <f t="shared" si="274"/>
        <v>89900</v>
      </c>
      <c r="AI589" s="269">
        <f t="shared" si="264"/>
        <v>0</v>
      </c>
      <c r="AJ589" s="269">
        <f t="shared" si="275"/>
        <v>0</v>
      </c>
      <c r="AK589" s="269">
        <f t="shared" si="269"/>
        <v>0</v>
      </c>
      <c r="AL589" s="241" t="s">
        <v>0</v>
      </c>
      <c r="AM589" s="267" t="s">
        <v>102</v>
      </c>
      <c r="AN589" s="269">
        <f t="shared" si="271"/>
        <v>89900</v>
      </c>
      <c r="AO589" s="134" t="s">
        <v>23</v>
      </c>
      <c r="AP589" s="215" t="s">
        <v>754</v>
      </c>
      <c r="AQ589" s="215" t="s">
        <v>754</v>
      </c>
      <c r="AR589" s="215" t="s">
        <v>754</v>
      </c>
      <c r="AS589" s="215" t="s">
        <v>754</v>
      </c>
      <c r="AT589" s="215" t="s">
        <v>754</v>
      </c>
      <c r="AU589" s="215" t="s">
        <v>754</v>
      </c>
      <c r="AV589" s="215" t="s">
        <v>754</v>
      </c>
    </row>
    <row r="590" spans="1:48" ht="12.75" x14ac:dyDescent="0.2">
      <c r="A590" s="102">
        <v>4000579174</v>
      </c>
      <c r="B590" s="133">
        <v>45980</v>
      </c>
      <c r="C590" s="100" t="s">
        <v>79</v>
      </c>
      <c r="D590" s="552">
        <v>46246</v>
      </c>
      <c r="E590" s="552" t="e">
        <f>IF(OR(#REF!="",J590=""),"",#REF!+7*J590)</f>
        <v>#REF!</v>
      </c>
      <c r="F590" s="149" t="e">
        <f t="shared" ca="1" si="268"/>
        <v>#REF!</v>
      </c>
      <c r="G590" s="120" t="s">
        <v>94</v>
      </c>
      <c r="H590" s="113" t="e">
        <f t="shared" si="278"/>
        <v>#REF!</v>
      </c>
      <c r="I590" s="113" t="e">
        <f t="shared" si="277"/>
        <v>#REF!</v>
      </c>
      <c r="J590" s="122">
        <v>25</v>
      </c>
      <c r="K590" s="122" t="s">
        <v>18</v>
      </c>
      <c r="L590" s="232" t="s">
        <v>142</v>
      </c>
      <c r="M590" s="13" t="s">
        <v>90</v>
      </c>
      <c r="N590" s="399">
        <v>0</v>
      </c>
      <c r="O590" s="130">
        <v>3</v>
      </c>
      <c r="P590" s="122"/>
      <c r="Q590" s="122"/>
      <c r="R590" s="122" t="s">
        <v>84</v>
      </c>
      <c r="S590" s="130" t="s">
        <v>97</v>
      </c>
      <c r="T590" s="123" t="s">
        <v>586</v>
      </c>
      <c r="U590" s="123" t="s">
        <v>99</v>
      </c>
      <c r="V590" s="160" t="s">
        <v>384</v>
      </c>
      <c r="W590" s="147">
        <v>4</v>
      </c>
      <c r="X590" s="113"/>
      <c r="Y590" s="130">
        <f t="shared" si="276"/>
        <v>4</v>
      </c>
      <c r="Z590" s="122">
        <v>4</v>
      </c>
      <c r="AA590" s="101">
        <v>165343</v>
      </c>
      <c r="AB590" s="131"/>
      <c r="AC590" s="151" t="str">
        <f t="shared" si="270"/>
        <v/>
      </c>
      <c r="AD590" s="120"/>
      <c r="AE590" s="261"/>
      <c r="AF590" s="101">
        <f t="shared" si="272"/>
        <v>0</v>
      </c>
      <c r="AG590" s="101">
        <f t="shared" si="273"/>
        <v>0</v>
      </c>
      <c r="AH590" s="101">
        <f t="shared" si="274"/>
        <v>0</v>
      </c>
      <c r="AI590" s="101">
        <f t="shared" si="264"/>
        <v>661372</v>
      </c>
      <c r="AJ590" s="101">
        <f t="shared" si="275"/>
        <v>0</v>
      </c>
      <c r="AK590" s="101">
        <f t="shared" si="269"/>
        <v>661372</v>
      </c>
      <c r="AL590" s="102" t="s">
        <v>9</v>
      </c>
      <c r="AM590" s="144"/>
      <c r="AN590" s="101">
        <f t="shared" si="271"/>
        <v>661372</v>
      </c>
      <c r="AO590" s="134"/>
      <c r="AP590" s="113"/>
      <c r="AQ590" s="113" t="s">
        <v>754</v>
      </c>
      <c r="AR590" s="113" t="s">
        <v>754</v>
      </c>
      <c r="AS590" s="113" t="s">
        <v>754</v>
      </c>
      <c r="AT590" s="113" t="s">
        <v>754</v>
      </c>
      <c r="AU590" s="113" t="s">
        <v>754</v>
      </c>
      <c r="AV590" s="113" t="s">
        <v>754</v>
      </c>
    </row>
    <row r="591" spans="1:48" ht="12.75" x14ac:dyDescent="0.2">
      <c r="A591" s="102">
        <v>4300036109</v>
      </c>
      <c r="B591" s="133">
        <v>46071</v>
      </c>
      <c r="C591" s="100" t="s">
        <v>79</v>
      </c>
      <c r="D591" s="552">
        <v>46211</v>
      </c>
      <c r="E591" s="552" t="e">
        <f>IF(OR(#REF!="",J591=""),"",#REF!+7*J591)</f>
        <v>#REF!</v>
      </c>
      <c r="F591" s="149" t="e">
        <f t="shared" ca="1" si="268"/>
        <v>#REF!</v>
      </c>
      <c r="G591" s="120" t="s">
        <v>94</v>
      </c>
      <c r="H591" s="113" t="e">
        <f t="shared" si="278"/>
        <v>#REF!</v>
      </c>
      <c r="I591" s="113" t="e">
        <f t="shared" si="277"/>
        <v>#REF!</v>
      </c>
      <c r="J591" s="122">
        <v>20</v>
      </c>
      <c r="K591" s="122" t="s">
        <v>19</v>
      </c>
      <c r="L591" s="232" t="s">
        <v>81</v>
      </c>
      <c r="M591" s="13" t="s">
        <v>1080</v>
      </c>
      <c r="N591" s="399">
        <v>0</v>
      </c>
      <c r="O591" s="130">
        <v>3</v>
      </c>
      <c r="P591" s="122"/>
      <c r="Q591" s="122"/>
      <c r="R591" s="122" t="s">
        <v>84</v>
      </c>
      <c r="S591" s="130" t="s">
        <v>97</v>
      </c>
      <c r="T591" s="123" t="s">
        <v>130</v>
      </c>
      <c r="U591" s="100" t="s">
        <v>99</v>
      </c>
      <c r="V591" s="102" t="s">
        <v>1081</v>
      </c>
      <c r="W591" s="147">
        <v>1</v>
      </c>
      <c r="X591" s="113"/>
      <c r="Y591" s="130">
        <f t="shared" si="276"/>
        <v>1</v>
      </c>
      <c r="Z591" s="122">
        <v>1</v>
      </c>
      <c r="AA591" s="101">
        <v>72621</v>
      </c>
      <c r="AB591" s="131"/>
      <c r="AC591" s="151" t="str">
        <f t="shared" si="270"/>
        <v/>
      </c>
      <c r="AD591" s="120"/>
      <c r="AE591" s="132"/>
      <c r="AF591" s="101">
        <f t="shared" si="272"/>
        <v>0</v>
      </c>
      <c r="AG591" s="101">
        <f t="shared" si="273"/>
        <v>0</v>
      </c>
      <c r="AH591" s="101">
        <f t="shared" si="274"/>
        <v>0</v>
      </c>
      <c r="AI591" s="101">
        <f t="shared" si="264"/>
        <v>72621</v>
      </c>
      <c r="AJ591" s="101">
        <f t="shared" si="275"/>
        <v>0</v>
      </c>
      <c r="AK591" s="101">
        <f t="shared" si="269"/>
        <v>72621</v>
      </c>
      <c r="AL591" s="102" t="s">
        <v>9</v>
      </c>
      <c r="AM591" s="144"/>
      <c r="AN591" s="101">
        <f t="shared" si="271"/>
        <v>72621</v>
      </c>
      <c r="AO591" s="134"/>
      <c r="AP591" s="113"/>
      <c r="AQ591" s="113" t="s">
        <v>754</v>
      </c>
      <c r="AR591" s="113" t="s">
        <v>754</v>
      </c>
      <c r="AS591" s="113" t="s">
        <v>754</v>
      </c>
      <c r="AT591" s="113" t="s">
        <v>754</v>
      </c>
      <c r="AU591" s="113" t="s">
        <v>754</v>
      </c>
      <c r="AV591" s="113" t="s">
        <v>754</v>
      </c>
    </row>
    <row r="592" spans="1:48" ht="12.75" x14ac:dyDescent="0.2">
      <c r="A592" s="102">
        <v>4300036109</v>
      </c>
      <c r="B592" s="133">
        <v>46071</v>
      </c>
      <c r="C592" s="100" t="s">
        <v>79</v>
      </c>
      <c r="D592" s="552">
        <v>46211</v>
      </c>
      <c r="E592" s="552" t="e">
        <f>IF(OR(#REF!="",J592=""),"",#REF!+7*J592)</f>
        <v>#REF!</v>
      </c>
      <c r="F592" s="149" t="e">
        <f t="shared" ca="1" si="268"/>
        <v>#REF!</v>
      </c>
      <c r="G592" s="120" t="s">
        <v>94</v>
      </c>
      <c r="H592" s="113" t="e">
        <f t="shared" si="278"/>
        <v>#REF!</v>
      </c>
      <c r="I592" s="113" t="e">
        <f t="shared" si="277"/>
        <v>#REF!</v>
      </c>
      <c r="J592" s="122">
        <v>20</v>
      </c>
      <c r="K592" s="122" t="s">
        <v>19</v>
      </c>
      <c r="L592" s="232" t="s">
        <v>81</v>
      </c>
      <c r="M592" s="13" t="s">
        <v>1082</v>
      </c>
      <c r="N592" s="399">
        <v>0</v>
      </c>
      <c r="O592" s="130">
        <v>3</v>
      </c>
      <c r="P592" s="122"/>
      <c r="Q592" s="122"/>
      <c r="R592" s="122" t="s">
        <v>84</v>
      </c>
      <c r="S592" s="130" t="s">
        <v>97</v>
      </c>
      <c r="T592" s="123" t="s">
        <v>130</v>
      </c>
      <c r="U592" s="100" t="s">
        <v>99</v>
      </c>
      <c r="V592" s="102" t="s">
        <v>1083</v>
      </c>
      <c r="W592" s="147">
        <v>1</v>
      </c>
      <c r="X592" s="113"/>
      <c r="Y592" s="130">
        <v>1</v>
      </c>
      <c r="Z592" s="122">
        <v>1</v>
      </c>
      <c r="AA592" s="101">
        <v>39182</v>
      </c>
      <c r="AB592" s="131"/>
      <c r="AC592" s="151" t="str">
        <f t="shared" si="270"/>
        <v/>
      </c>
      <c r="AD592" s="120"/>
      <c r="AE592" s="132"/>
      <c r="AF592" s="101">
        <f t="shared" si="272"/>
        <v>0</v>
      </c>
      <c r="AG592" s="101">
        <f t="shared" si="273"/>
        <v>0</v>
      </c>
      <c r="AH592" s="101">
        <f t="shared" si="274"/>
        <v>0</v>
      </c>
      <c r="AI592" s="101">
        <f t="shared" si="264"/>
        <v>39182</v>
      </c>
      <c r="AJ592" s="101">
        <f t="shared" si="275"/>
        <v>0</v>
      </c>
      <c r="AK592" s="101">
        <f t="shared" si="269"/>
        <v>39182</v>
      </c>
      <c r="AL592" s="102" t="s">
        <v>9</v>
      </c>
      <c r="AM592" s="144"/>
      <c r="AN592" s="101">
        <f t="shared" si="271"/>
        <v>39182</v>
      </c>
      <c r="AO592" s="134"/>
      <c r="AP592" s="113"/>
      <c r="AQ592" s="113" t="s">
        <v>754</v>
      </c>
      <c r="AR592" s="113" t="s">
        <v>754</v>
      </c>
      <c r="AS592" s="113" t="s">
        <v>754</v>
      </c>
      <c r="AT592" s="113" t="s">
        <v>754</v>
      </c>
      <c r="AU592" s="113" t="s">
        <v>754</v>
      </c>
      <c r="AV592" s="113" t="s">
        <v>754</v>
      </c>
    </row>
    <row r="593" spans="1:48" ht="15" x14ac:dyDescent="0.25">
      <c r="A593" s="102">
        <v>4000603493</v>
      </c>
      <c r="B593" s="133">
        <v>46072</v>
      </c>
      <c r="C593" s="100" t="s">
        <v>79</v>
      </c>
      <c r="D593" s="552">
        <v>46170</v>
      </c>
      <c r="E593" s="552" t="e">
        <f>IF(OR(#REF!="",J593=""),"",#REF!+7*J593)</f>
        <v>#REF!</v>
      </c>
      <c r="F593" s="149" t="str">
        <f t="shared" ca="1" si="268"/>
        <v>DELIVERED</v>
      </c>
      <c r="G593" s="120" t="s">
        <v>94</v>
      </c>
      <c r="H593" s="113" t="e">
        <f t="shared" si="278"/>
        <v>#REF!</v>
      </c>
      <c r="I593" s="113" t="e">
        <f t="shared" si="277"/>
        <v>#REF!</v>
      </c>
      <c r="J593" s="122">
        <v>14</v>
      </c>
      <c r="K593" s="122" t="s">
        <v>18</v>
      </c>
      <c r="L593" s="232" t="s">
        <v>142</v>
      </c>
      <c r="M593" s="13" t="s">
        <v>1252</v>
      </c>
      <c r="N593" s="399">
        <v>0</v>
      </c>
      <c r="O593" s="130">
        <v>3</v>
      </c>
      <c r="P593" s="459" t="s">
        <v>1253</v>
      </c>
      <c r="Q593" s="122">
        <v>25100911</v>
      </c>
      <c r="R593" s="122" t="s">
        <v>84</v>
      </c>
      <c r="S593" s="122" t="s">
        <v>97</v>
      </c>
      <c r="T593" s="113" t="s">
        <v>138</v>
      </c>
      <c r="U593" s="102" t="s">
        <v>99</v>
      </c>
      <c r="V593" s="102" t="s">
        <v>271</v>
      </c>
      <c r="W593" s="147">
        <v>55</v>
      </c>
      <c r="X593" s="122">
        <v>55</v>
      </c>
      <c r="Y593" s="130">
        <f t="shared" ref="Y593:Y638" si="279">W593-X593</f>
        <v>0</v>
      </c>
      <c r="Z593" s="122">
        <v>0</v>
      </c>
      <c r="AA593" s="185">
        <v>9104</v>
      </c>
      <c r="AB593" s="131"/>
      <c r="AC593" s="151" t="str">
        <f t="shared" si="270"/>
        <v>April-26</v>
      </c>
      <c r="AD593" s="225">
        <v>46123</v>
      </c>
      <c r="AE593" s="132" t="s">
        <v>1254</v>
      </c>
      <c r="AF593" s="101">
        <f t="shared" si="272"/>
        <v>500720</v>
      </c>
      <c r="AG593" s="101">
        <f t="shared" si="273"/>
        <v>0</v>
      </c>
      <c r="AH593" s="101">
        <f t="shared" si="274"/>
        <v>500720</v>
      </c>
      <c r="AI593" s="101">
        <f t="shared" si="264"/>
        <v>0</v>
      </c>
      <c r="AJ593" s="185">
        <f t="shared" si="275"/>
        <v>0</v>
      </c>
      <c r="AK593" s="185">
        <f t="shared" si="269"/>
        <v>0</v>
      </c>
      <c r="AL593" s="174" t="s">
        <v>0</v>
      </c>
      <c r="AM593" s="149" t="s">
        <v>102</v>
      </c>
      <c r="AN593" s="185">
        <f t="shared" si="271"/>
        <v>500720</v>
      </c>
      <c r="AO593" s="134" t="s">
        <v>103</v>
      </c>
      <c r="AP593" s="113" t="s">
        <v>104</v>
      </c>
      <c r="AQ593" s="113" t="s">
        <v>754</v>
      </c>
      <c r="AR593" s="113" t="s">
        <v>754</v>
      </c>
      <c r="AS593" s="113" t="s">
        <v>754</v>
      </c>
      <c r="AT593" s="113" t="s">
        <v>754</v>
      </c>
      <c r="AU593" s="113" t="s">
        <v>754</v>
      </c>
      <c r="AV593" s="113" t="s">
        <v>754</v>
      </c>
    </row>
    <row r="594" spans="1:48" ht="12.75" x14ac:dyDescent="0.2">
      <c r="A594" s="102">
        <v>4000603545</v>
      </c>
      <c r="B594" s="133">
        <v>46072</v>
      </c>
      <c r="C594" s="100" t="s">
        <v>79</v>
      </c>
      <c r="D594" s="552">
        <v>46170</v>
      </c>
      <c r="E594" s="552" t="e">
        <f>IF(OR(#REF!="",J594=""),"",#REF!+7*J594)</f>
        <v>#REF!</v>
      </c>
      <c r="F594" s="149" t="e">
        <f t="shared" ca="1" si="268"/>
        <v>#REF!</v>
      </c>
      <c r="G594" s="120" t="s">
        <v>94</v>
      </c>
      <c r="H594" s="113" t="e">
        <f t="shared" si="278"/>
        <v>#REF!</v>
      </c>
      <c r="I594" s="113" t="e">
        <f t="shared" si="277"/>
        <v>#REF!</v>
      </c>
      <c r="J594" s="122">
        <v>14</v>
      </c>
      <c r="K594" s="122" t="s">
        <v>18</v>
      </c>
      <c r="L594" s="232" t="s">
        <v>81</v>
      </c>
      <c r="M594" s="23" t="s">
        <v>1255</v>
      </c>
      <c r="N594" s="399">
        <v>0</v>
      </c>
      <c r="O594" s="130">
        <v>3</v>
      </c>
      <c r="P594" s="122"/>
      <c r="Q594" s="122"/>
      <c r="R594" s="122" t="s">
        <v>84</v>
      </c>
      <c r="S594" s="122" t="s">
        <v>97</v>
      </c>
      <c r="T594" s="123" t="s">
        <v>138</v>
      </c>
      <c r="U594" s="100" t="s">
        <v>99</v>
      </c>
      <c r="V594" s="102" t="s">
        <v>1256</v>
      </c>
      <c r="W594" s="147">
        <v>5</v>
      </c>
      <c r="X594" s="113"/>
      <c r="Y594" s="130">
        <f t="shared" si="279"/>
        <v>5</v>
      </c>
      <c r="Z594" s="122">
        <v>5</v>
      </c>
      <c r="AA594" s="101">
        <v>14750</v>
      </c>
      <c r="AB594" s="131"/>
      <c r="AC594" s="151" t="str">
        <f t="shared" si="270"/>
        <v/>
      </c>
      <c r="AD594" s="120"/>
      <c r="AE594" s="132"/>
      <c r="AF594" s="101">
        <f t="shared" si="272"/>
        <v>0</v>
      </c>
      <c r="AG594" s="101">
        <f t="shared" si="273"/>
        <v>0</v>
      </c>
      <c r="AH594" s="101">
        <f t="shared" si="274"/>
        <v>0</v>
      </c>
      <c r="AI594" s="101">
        <f t="shared" si="264"/>
        <v>73750</v>
      </c>
      <c r="AJ594" s="101">
        <f t="shared" si="275"/>
        <v>0</v>
      </c>
      <c r="AK594" s="101">
        <f t="shared" si="269"/>
        <v>73750</v>
      </c>
      <c r="AL594" s="102" t="s">
        <v>2</v>
      </c>
      <c r="AM594" s="144" t="s">
        <v>112</v>
      </c>
      <c r="AN594" s="101">
        <f t="shared" si="271"/>
        <v>73750</v>
      </c>
      <c r="AO594" s="134" t="s">
        <v>103</v>
      </c>
      <c r="AP594" s="113"/>
      <c r="AQ594" s="113" t="s">
        <v>754</v>
      </c>
      <c r="AR594" s="113" t="s">
        <v>754</v>
      </c>
      <c r="AS594" s="113" t="s">
        <v>754</v>
      </c>
      <c r="AT594" s="113" t="s">
        <v>754</v>
      </c>
      <c r="AU594" s="113" t="s">
        <v>754</v>
      </c>
      <c r="AV594" s="113" t="s">
        <v>754</v>
      </c>
    </row>
    <row r="595" spans="1:48" ht="12.75" x14ac:dyDescent="0.2">
      <c r="A595" s="102">
        <v>4000595507</v>
      </c>
      <c r="B595" s="133">
        <v>46071</v>
      </c>
      <c r="C595" s="100" t="s">
        <v>79</v>
      </c>
      <c r="D595" s="552">
        <v>46225</v>
      </c>
      <c r="E595" s="552" t="e">
        <f>IF(OR(#REF!="",J595=""),"",#REF!+7*J595)</f>
        <v>#REF!</v>
      </c>
      <c r="F595" s="149" t="e">
        <f t="shared" ca="1" si="268"/>
        <v>#REF!</v>
      </c>
      <c r="G595" s="120" t="s">
        <v>94</v>
      </c>
      <c r="H595" s="113" t="e">
        <f t="shared" si="278"/>
        <v>#REF!</v>
      </c>
      <c r="I595" s="113" t="e">
        <f t="shared" si="277"/>
        <v>#REF!</v>
      </c>
      <c r="J595" s="122">
        <v>22</v>
      </c>
      <c r="K595" s="122" t="s">
        <v>18</v>
      </c>
      <c r="L595" s="232" t="s">
        <v>81</v>
      </c>
      <c r="M595" s="13" t="s">
        <v>1257</v>
      </c>
      <c r="N595" s="399">
        <v>0</v>
      </c>
      <c r="O595" s="130">
        <v>3</v>
      </c>
      <c r="P595" s="122"/>
      <c r="Q595" s="122"/>
      <c r="R595" s="122" t="s">
        <v>84</v>
      </c>
      <c r="S595" s="122" t="s">
        <v>97</v>
      </c>
      <c r="T595" s="123" t="s">
        <v>1258</v>
      </c>
      <c r="U595" s="100" t="s">
        <v>99</v>
      </c>
      <c r="V595" s="102" t="s">
        <v>1259</v>
      </c>
      <c r="W595" s="147">
        <v>10</v>
      </c>
      <c r="X595" s="113"/>
      <c r="Y595" s="130">
        <f t="shared" si="279"/>
        <v>10</v>
      </c>
      <c r="Z595" s="122">
        <v>10</v>
      </c>
      <c r="AA595" s="101">
        <v>62005</v>
      </c>
      <c r="AB595" s="131"/>
      <c r="AC595" s="151" t="str">
        <f t="shared" si="270"/>
        <v/>
      </c>
      <c r="AD595" s="120"/>
      <c r="AE595" s="132"/>
      <c r="AF595" s="101">
        <f t="shared" si="272"/>
        <v>0</v>
      </c>
      <c r="AG595" s="101">
        <f t="shared" si="273"/>
        <v>0</v>
      </c>
      <c r="AH595" s="101">
        <f t="shared" si="274"/>
        <v>0</v>
      </c>
      <c r="AI595" s="101">
        <f t="shared" si="264"/>
        <v>620050</v>
      </c>
      <c r="AJ595" s="101">
        <f t="shared" si="275"/>
        <v>0</v>
      </c>
      <c r="AK595" s="101">
        <f t="shared" si="269"/>
        <v>620050</v>
      </c>
      <c r="AL595" s="102" t="s">
        <v>9</v>
      </c>
      <c r="AM595" s="144"/>
      <c r="AN595" s="101">
        <f t="shared" si="271"/>
        <v>620050</v>
      </c>
      <c r="AO595" s="134"/>
      <c r="AP595" s="113"/>
      <c r="AQ595" s="113" t="s">
        <v>754</v>
      </c>
      <c r="AR595" s="113" t="s">
        <v>754</v>
      </c>
      <c r="AS595" s="113" t="s">
        <v>754</v>
      </c>
      <c r="AT595" s="113" t="s">
        <v>754</v>
      </c>
      <c r="AU595" s="113" t="s">
        <v>754</v>
      </c>
      <c r="AV595" s="113" t="s">
        <v>754</v>
      </c>
    </row>
    <row r="596" spans="1:48" x14ac:dyDescent="0.25">
      <c r="A596" s="102">
        <v>4800094342</v>
      </c>
      <c r="B596" s="133">
        <v>46073</v>
      </c>
      <c r="C596" s="100" t="s">
        <v>79</v>
      </c>
      <c r="D596" s="552">
        <v>46102</v>
      </c>
      <c r="E596" s="552" t="e">
        <f>IF(OR(#REF!="",J596=""),"",#REF!+7*J596)</f>
        <v>#REF!</v>
      </c>
      <c r="F596" s="149" t="str">
        <f t="shared" ca="1" si="268"/>
        <v>DELIVERED</v>
      </c>
      <c r="G596" s="120" t="s">
        <v>94</v>
      </c>
      <c r="H596" s="113" t="e">
        <f t="shared" si="278"/>
        <v>#REF!</v>
      </c>
      <c r="I596" s="113" t="e">
        <f t="shared" si="277"/>
        <v>#REF!</v>
      </c>
      <c r="J596" s="122">
        <v>4</v>
      </c>
      <c r="K596" s="122" t="s">
        <v>24</v>
      </c>
      <c r="L596" s="232" t="s">
        <v>81</v>
      </c>
      <c r="M596" s="13" t="s">
        <v>1260</v>
      </c>
      <c r="N596" s="399">
        <v>0</v>
      </c>
      <c r="O596" s="130">
        <v>3</v>
      </c>
      <c r="P596" s="218" t="s">
        <v>243</v>
      </c>
      <c r="Q596" s="122">
        <v>25100834</v>
      </c>
      <c r="R596" s="122" t="s">
        <v>84</v>
      </c>
      <c r="S596" s="122" t="s">
        <v>97</v>
      </c>
      <c r="T596" s="123" t="s">
        <v>565</v>
      </c>
      <c r="U596" s="100" t="s">
        <v>99</v>
      </c>
      <c r="V596" s="102" t="s">
        <v>1261</v>
      </c>
      <c r="W596" s="147">
        <v>9</v>
      </c>
      <c r="X596" s="122">
        <v>3</v>
      </c>
      <c r="Y596" s="130">
        <f t="shared" si="279"/>
        <v>6</v>
      </c>
      <c r="Z596" s="122">
        <v>0</v>
      </c>
      <c r="AA596" s="101">
        <v>903</v>
      </c>
      <c r="AB596" s="131"/>
      <c r="AC596" s="151" t="str">
        <f t="shared" si="270"/>
        <v>April-26</v>
      </c>
      <c r="AD596" s="119">
        <v>46136</v>
      </c>
      <c r="AE596" s="257" t="s">
        <v>1262</v>
      </c>
      <c r="AF596" s="101">
        <f t="shared" si="272"/>
        <v>2709</v>
      </c>
      <c r="AG596" s="101">
        <f t="shared" si="273"/>
        <v>0</v>
      </c>
      <c r="AH596" s="101">
        <f t="shared" si="274"/>
        <v>2709</v>
      </c>
      <c r="AI596" s="101">
        <f t="shared" si="264"/>
        <v>0</v>
      </c>
      <c r="AJ596" s="101">
        <f t="shared" si="275"/>
        <v>0</v>
      </c>
      <c r="AK596" s="101">
        <f t="shared" si="269"/>
        <v>0</v>
      </c>
      <c r="AL596" s="102" t="s">
        <v>0</v>
      </c>
      <c r="AM596" s="149" t="s">
        <v>102</v>
      </c>
      <c r="AN596" s="101">
        <f t="shared" si="271"/>
        <v>2709</v>
      </c>
      <c r="AO596" s="134" t="s">
        <v>28</v>
      </c>
      <c r="AP596" s="113"/>
      <c r="AQ596" s="113" t="s">
        <v>754</v>
      </c>
      <c r="AR596" s="113" t="s">
        <v>754</v>
      </c>
      <c r="AS596" s="113" t="s">
        <v>754</v>
      </c>
      <c r="AT596" s="113" t="s">
        <v>754</v>
      </c>
      <c r="AU596" s="113" t="s">
        <v>754</v>
      </c>
      <c r="AV596" s="113" t="s">
        <v>754</v>
      </c>
    </row>
    <row r="597" spans="1:48" ht="12.75" x14ac:dyDescent="0.2">
      <c r="A597" s="102">
        <v>4800094342</v>
      </c>
      <c r="B597" s="133">
        <v>46073</v>
      </c>
      <c r="C597" s="100" t="s">
        <v>79</v>
      </c>
      <c r="D597" s="552">
        <v>46102</v>
      </c>
      <c r="E597" s="552" t="e">
        <f>IF(OR(#REF!="",J597=""),"",#REF!+7*J597)</f>
        <v>#REF!</v>
      </c>
      <c r="F597" s="149" t="e">
        <f t="shared" ca="1" si="268"/>
        <v>#REF!</v>
      </c>
      <c r="G597" s="120" t="s">
        <v>94</v>
      </c>
      <c r="H597" s="113" t="e">
        <f t="shared" si="278"/>
        <v>#REF!</v>
      </c>
      <c r="I597" s="113" t="e">
        <f t="shared" si="277"/>
        <v>#REF!</v>
      </c>
      <c r="J597" s="122">
        <v>4</v>
      </c>
      <c r="K597" s="122" t="s">
        <v>24</v>
      </c>
      <c r="L597" s="232" t="s">
        <v>81</v>
      </c>
      <c r="M597" s="13" t="s">
        <v>1260</v>
      </c>
      <c r="N597" s="399">
        <v>0</v>
      </c>
      <c r="O597" s="130">
        <v>3</v>
      </c>
      <c r="P597" s="218" t="s">
        <v>243</v>
      </c>
      <c r="Q597" s="122">
        <v>25100834</v>
      </c>
      <c r="R597" s="122" t="s">
        <v>84</v>
      </c>
      <c r="S597" s="122" t="s">
        <v>97</v>
      </c>
      <c r="T597" s="123" t="s">
        <v>565</v>
      </c>
      <c r="U597" s="100" t="s">
        <v>99</v>
      </c>
      <c r="V597" s="102" t="s">
        <v>1261</v>
      </c>
      <c r="W597" s="147">
        <v>6</v>
      </c>
      <c r="X597" s="122"/>
      <c r="Y597" s="130">
        <f t="shared" si="279"/>
        <v>6</v>
      </c>
      <c r="Z597" s="122">
        <v>6</v>
      </c>
      <c r="AA597" s="101">
        <v>903</v>
      </c>
      <c r="AB597" s="131"/>
      <c r="AC597" s="151" t="str">
        <f t="shared" si="270"/>
        <v/>
      </c>
      <c r="AD597" s="120"/>
      <c r="AE597" s="132"/>
      <c r="AF597" s="101">
        <f t="shared" si="272"/>
        <v>0</v>
      </c>
      <c r="AG597" s="101">
        <f t="shared" si="273"/>
        <v>0</v>
      </c>
      <c r="AH597" s="101">
        <f t="shared" si="274"/>
        <v>0</v>
      </c>
      <c r="AI597" s="101">
        <f t="shared" si="264"/>
        <v>5418</v>
      </c>
      <c r="AJ597" s="101">
        <f t="shared" si="275"/>
        <v>0</v>
      </c>
      <c r="AK597" s="101">
        <f t="shared" si="269"/>
        <v>5418</v>
      </c>
      <c r="AL597" s="102" t="s">
        <v>9</v>
      </c>
      <c r="AM597" s="144"/>
      <c r="AN597" s="101">
        <f t="shared" si="271"/>
        <v>5418</v>
      </c>
      <c r="AO597" s="134"/>
      <c r="AP597" s="113"/>
      <c r="AQ597" s="113" t="s">
        <v>754</v>
      </c>
      <c r="AR597" s="113" t="s">
        <v>754</v>
      </c>
      <c r="AS597" s="113" t="s">
        <v>754</v>
      </c>
      <c r="AT597" s="113" t="s">
        <v>754</v>
      </c>
      <c r="AU597" s="113" t="s">
        <v>754</v>
      </c>
      <c r="AV597" s="113" t="s">
        <v>754</v>
      </c>
    </row>
    <row r="598" spans="1:48" ht="15" x14ac:dyDescent="0.25">
      <c r="A598" s="102">
        <v>4516483906</v>
      </c>
      <c r="B598" s="133">
        <v>46073</v>
      </c>
      <c r="C598" s="100" t="s">
        <v>79</v>
      </c>
      <c r="D598" s="552">
        <v>46112</v>
      </c>
      <c r="E598" s="552" t="e">
        <f>IF(OR(#REF!="",J598=""),"",#REF!+7*J598)</f>
        <v>#REF!</v>
      </c>
      <c r="F598" s="149" t="str">
        <f t="shared" ca="1" si="268"/>
        <v>DELIVERED</v>
      </c>
      <c r="G598" s="120" t="s">
        <v>80</v>
      </c>
      <c r="H598" s="113" t="e">
        <f t="shared" si="278"/>
        <v>#REF!</v>
      </c>
      <c r="I598" s="113" t="e">
        <f t="shared" si="277"/>
        <v>#REF!</v>
      </c>
      <c r="J598" s="122">
        <v>5</v>
      </c>
      <c r="K598" s="122" t="s">
        <v>18</v>
      </c>
      <c r="L598" s="232" t="s">
        <v>81</v>
      </c>
      <c r="M598" s="13" t="s">
        <v>1263</v>
      </c>
      <c r="N598" s="399">
        <v>1</v>
      </c>
      <c r="O598" s="216">
        <v>1</v>
      </c>
      <c r="P598" s="459" t="s">
        <v>1264</v>
      </c>
      <c r="Q598" s="242">
        <v>26100013</v>
      </c>
      <c r="R598" s="122" t="s">
        <v>84</v>
      </c>
      <c r="S598" s="122" t="s">
        <v>620</v>
      </c>
      <c r="T598" s="123" t="s">
        <v>621</v>
      </c>
      <c r="U598" s="102" t="s">
        <v>212</v>
      </c>
      <c r="V598" s="102" t="s">
        <v>1265</v>
      </c>
      <c r="W598" s="147">
        <v>30</v>
      </c>
      <c r="X598" s="122">
        <v>9</v>
      </c>
      <c r="Y598" s="130">
        <f t="shared" si="279"/>
        <v>21</v>
      </c>
      <c r="Z598" s="122">
        <v>0</v>
      </c>
      <c r="AA598" s="185">
        <v>30774</v>
      </c>
      <c r="AB598" s="131"/>
      <c r="AC598" s="151" t="str">
        <f t="shared" si="270"/>
        <v>April-26</v>
      </c>
      <c r="AD598" s="119">
        <v>46122</v>
      </c>
      <c r="AE598" s="257" t="s">
        <v>1266</v>
      </c>
      <c r="AF598" s="101">
        <f t="shared" si="272"/>
        <v>276966</v>
      </c>
      <c r="AG598" s="101">
        <f t="shared" si="273"/>
        <v>0</v>
      </c>
      <c r="AH598" s="101">
        <f t="shared" si="274"/>
        <v>276966</v>
      </c>
      <c r="AI598" s="101">
        <f t="shared" ref="AI598:AI661" si="280">Z598*AA598</f>
        <v>0</v>
      </c>
      <c r="AJ598" s="185">
        <f t="shared" si="275"/>
        <v>0</v>
      </c>
      <c r="AK598" s="185">
        <f t="shared" si="269"/>
        <v>0</v>
      </c>
      <c r="AL598" s="174" t="s">
        <v>0</v>
      </c>
      <c r="AM598" s="149" t="s">
        <v>102</v>
      </c>
      <c r="AN598" s="185">
        <f t="shared" si="271"/>
        <v>276966</v>
      </c>
      <c r="AO598" s="134" t="s">
        <v>103</v>
      </c>
      <c r="AP598" s="113" t="s">
        <v>104</v>
      </c>
      <c r="AQ598" s="113" t="s">
        <v>122</v>
      </c>
      <c r="AR598" s="113" t="s">
        <v>104</v>
      </c>
      <c r="AS598" s="113" t="s">
        <v>122</v>
      </c>
      <c r="AT598" s="113" t="s">
        <v>122</v>
      </c>
      <c r="AU598" s="113" t="s">
        <v>122</v>
      </c>
      <c r="AV598" s="113" t="s">
        <v>122</v>
      </c>
    </row>
    <row r="599" spans="1:48" ht="15" x14ac:dyDescent="0.25">
      <c r="A599" s="102">
        <v>4516483906</v>
      </c>
      <c r="B599" s="133">
        <v>46073</v>
      </c>
      <c r="C599" s="100" t="s">
        <v>79</v>
      </c>
      <c r="D599" s="552">
        <v>46112</v>
      </c>
      <c r="E599" s="552" t="e">
        <f>IF(OR(#REF!="",J599=""),"",#REF!+7*J599)</f>
        <v>#REF!</v>
      </c>
      <c r="F599" s="149" t="str">
        <f t="shared" ca="1" si="268"/>
        <v>DELIVERED</v>
      </c>
      <c r="G599" s="120" t="s">
        <v>80</v>
      </c>
      <c r="H599" s="113" t="e">
        <f t="shared" si="278"/>
        <v>#REF!</v>
      </c>
      <c r="I599" s="113" t="e">
        <f t="shared" si="277"/>
        <v>#REF!</v>
      </c>
      <c r="J599" s="122">
        <v>5</v>
      </c>
      <c r="K599" s="122" t="s">
        <v>18</v>
      </c>
      <c r="L599" s="232" t="s">
        <v>81</v>
      </c>
      <c r="M599" s="13" t="s">
        <v>1263</v>
      </c>
      <c r="N599" s="399">
        <v>1</v>
      </c>
      <c r="O599" s="216">
        <v>1</v>
      </c>
      <c r="P599" s="459" t="s">
        <v>1264</v>
      </c>
      <c r="Q599" s="242">
        <v>26100013</v>
      </c>
      <c r="R599" s="122" t="s">
        <v>84</v>
      </c>
      <c r="S599" s="122" t="s">
        <v>620</v>
      </c>
      <c r="T599" s="123" t="s">
        <v>621</v>
      </c>
      <c r="U599" s="102" t="s">
        <v>212</v>
      </c>
      <c r="V599" s="102" t="s">
        <v>1265</v>
      </c>
      <c r="W599" s="147">
        <v>21</v>
      </c>
      <c r="X599" s="122">
        <v>21</v>
      </c>
      <c r="Y599" s="130">
        <f t="shared" si="279"/>
        <v>0</v>
      </c>
      <c r="Z599" s="122">
        <v>0</v>
      </c>
      <c r="AA599" s="185">
        <v>30774</v>
      </c>
      <c r="AB599" s="131"/>
      <c r="AC599" s="151" t="str">
        <f t="shared" si="270"/>
        <v>April-26</v>
      </c>
      <c r="AD599" s="119">
        <v>46123</v>
      </c>
      <c r="AE599" s="257" t="s">
        <v>1267</v>
      </c>
      <c r="AF599" s="101">
        <f t="shared" si="272"/>
        <v>646254</v>
      </c>
      <c r="AG599" s="101">
        <f t="shared" si="273"/>
        <v>0</v>
      </c>
      <c r="AH599" s="101">
        <f t="shared" si="274"/>
        <v>646254</v>
      </c>
      <c r="AI599" s="101">
        <f t="shared" si="280"/>
        <v>0</v>
      </c>
      <c r="AJ599" s="185">
        <f t="shared" si="275"/>
        <v>0</v>
      </c>
      <c r="AK599" s="185">
        <f t="shared" si="269"/>
        <v>0</v>
      </c>
      <c r="AL599" s="174" t="s">
        <v>0</v>
      </c>
      <c r="AM599" s="149" t="s">
        <v>102</v>
      </c>
      <c r="AN599" s="185">
        <f t="shared" si="271"/>
        <v>646254</v>
      </c>
      <c r="AO599" s="134" t="s">
        <v>103</v>
      </c>
      <c r="AP599" s="113" t="s">
        <v>104</v>
      </c>
      <c r="AQ599" s="113" t="s">
        <v>122</v>
      </c>
      <c r="AR599" s="113" t="s">
        <v>104</v>
      </c>
      <c r="AS599" s="113" t="s">
        <v>122</v>
      </c>
      <c r="AT599" s="113" t="s">
        <v>122</v>
      </c>
      <c r="AU599" s="113" t="s">
        <v>122</v>
      </c>
      <c r="AV599" s="113" t="s">
        <v>122</v>
      </c>
    </row>
    <row r="600" spans="1:48" ht="12.75" x14ac:dyDescent="0.2">
      <c r="A600" s="102">
        <v>4000602355</v>
      </c>
      <c r="B600" s="133">
        <v>46073</v>
      </c>
      <c r="C600" s="100" t="s">
        <v>79</v>
      </c>
      <c r="D600" s="552">
        <v>46185</v>
      </c>
      <c r="E600" s="552" t="e">
        <f>IF(OR(#REF!="",J600=""),"",#REF!+7*J600)</f>
        <v>#REF!</v>
      </c>
      <c r="F600" s="149" t="e">
        <f t="shared" ca="1" si="268"/>
        <v>#REF!</v>
      </c>
      <c r="G600" s="120" t="s">
        <v>94</v>
      </c>
      <c r="H600" s="113" t="e">
        <f t="shared" si="278"/>
        <v>#REF!</v>
      </c>
      <c r="I600" s="113" t="e">
        <f t="shared" si="277"/>
        <v>#REF!</v>
      </c>
      <c r="J600" s="122">
        <v>16</v>
      </c>
      <c r="K600" s="122" t="s">
        <v>18</v>
      </c>
      <c r="L600" s="232" t="s">
        <v>81</v>
      </c>
      <c r="M600" s="13" t="s">
        <v>1268</v>
      </c>
      <c r="N600" s="399">
        <v>0</v>
      </c>
      <c r="O600" s="130">
        <v>3</v>
      </c>
      <c r="P600" s="219"/>
      <c r="Q600" s="122"/>
      <c r="R600" s="122" t="s">
        <v>84</v>
      </c>
      <c r="S600" s="122" t="s">
        <v>97</v>
      </c>
      <c r="T600" s="113" t="s">
        <v>114</v>
      </c>
      <c r="U600" s="102" t="s">
        <v>99</v>
      </c>
      <c r="V600" s="102" t="s">
        <v>465</v>
      </c>
      <c r="W600" s="147">
        <v>20</v>
      </c>
      <c r="X600" s="122"/>
      <c r="Y600" s="130">
        <f t="shared" si="279"/>
        <v>20</v>
      </c>
      <c r="Z600" s="122">
        <v>20</v>
      </c>
      <c r="AA600" s="101">
        <v>10597</v>
      </c>
      <c r="AB600" s="131"/>
      <c r="AC600" s="151" t="str">
        <f t="shared" si="270"/>
        <v/>
      </c>
      <c r="AD600" s="120"/>
      <c r="AE600" s="260"/>
      <c r="AF600" s="101">
        <f t="shared" si="272"/>
        <v>0</v>
      </c>
      <c r="AG600" s="101">
        <f t="shared" si="273"/>
        <v>0</v>
      </c>
      <c r="AH600" s="101">
        <f t="shared" si="274"/>
        <v>0</v>
      </c>
      <c r="AI600" s="101">
        <f t="shared" si="280"/>
        <v>211940</v>
      </c>
      <c r="AJ600" s="101">
        <f t="shared" si="275"/>
        <v>0</v>
      </c>
      <c r="AK600" s="101">
        <f t="shared" si="269"/>
        <v>211940</v>
      </c>
      <c r="AL600" s="102" t="s">
        <v>9</v>
      </c>
      <c r="AM600" s="144"/>
      <c r="AN600" s="101">
        <f t="shared" si="271"/>
        <v>211940</v>
      </c>
      <c r="AO600" s="134"/>
      <c r="AP600" s="113"/>
      <c r="AQ600" s="113" t="s">
        <v>754</v>
      </c>
      <c r="AR600" s="113" t="s">
        <v>754</v>
      </c>
      <c r="AS600" s="113" t="s">
        <v>754</v>
      </c>
      <c r="AT600" s="113" t="s">
        <v>754</v>
      </c>
      <c r="AU600" s="113" t="s">
        <v>754</v>
      </c>
      <c r="AV600" s="113" t="s">
        <v>754</v>
      </c>
    </row>
    <row r="601" spans="1:48" x14ac:dyDescent="0.25">
      <c r="A601" s="102" t="s">
        <v>1269</v>
      </c>
      <c r="B601" s="133">
        <v>46076</v>
      </c>
      <c r="C601" s="100" t="s">
        <v>79</v>
      </c>
      <c r="D601" s="552">
        <v>46085</v>
      </c>
      <c r="E601" s="552" t="e">
        <f>IF(OR(#REF!="",J601=""),"",#REF!+7*J601)</f>
        <v>#REF!</v>
      </c>
      <c r="F601" s="149" t="str">
        <f t="shared" ca="1" si="268"/>
        <v>DELIVERED</v>
      </c>
      <c r="G601" s="120" t="s">
        <v>80</v>
      </c>
      <c r="H601" s="113" t="e">
        <f t="shared" si="278"/>
        <v>#REF!</v>
      </c>
      <c r="I601" s="113" t="e">
        <f t="shared" si="277"/>
        <v>#REF!</v>
      </c>
      <c r="J601" s="122">
        <v>1.4</v>
      </c>
      <c r="K601" s="122" t="s">
        <v>21</v>
      </c>
      <c r="L601" s="232" t="s">
        <v>81</v>
      </c>
      <c r="M601" s="23" t="s">
        <v>1270</v>
      </c>
      <c r="N601" s="399">
        <v>0</v>
      </c>
      <c r="O601" s="130">
        <v>3</v>
      </c>
      <c r="P601" s="122" t="s">
        <v>243</v>
      </c>
      <c r="Q601" s="122">
        <v>26200027</v>
      </c>
      <c r="R601" s="122" t="s">
        <v>84</v>
      </c>
      <c r="S601" s="122" t="s">
        <v>1271</v>
      </c>
      <c r="T601" s="113" t="s">
        <v>1272</v>
      </c>
      <c r="U601" s="102" t="s">
        <v>1273</v>
      </c>
      <c r="V601" s="186" t="s">
        <v>1274</v>
      </c>
      <c r="W601" s="147">
        <v>36</v>
      </c>
      <c r="X601" s="122">
        <v>22</v>
      </c>
      <c r="Y601" s="130">
        <f t="shared" si="279"/>
        <v>14</v>
      </c>
      <c r="Z601" s="122">
        <v>0</v>
      </c>
      <c r="AA601" s="185">
        <v>3557</v>
      </c>
      <c r="AB601" s="131"/>
      <c r="AC601" s="151" t="str">
        <f t="shared" si="270"/>
        <v>April-26</v>
      </c>
      <c r="AD601" s="225">
        <v>46121</v>
      </c>
      <c r="AE601" s="257" t="s">
        <v>1275</v>
      </c>
      <c r="AF601" s="114">
        <f t="shared" si="272"/>
        <v>78254</v>
      </c>
      <c r="AG601" s="101">
        <f t="shared" si="273"/>
        <v>0</v>
      </c>
      <c r="AH601" s="101">
        <f t="shared" si="274"/>
        <v>78254</v>
      </c>
      <c r="AI601" s="101">
        <f t="shared" si="280"/>
        <v>0</v>
      </c>
      <c r="AJ601" s="185">
        <f t="shared" si="275"/>
        <v>0</v>
      </c>
      <c r="AK601" s="185">
        <f t="shared" si="269"/>
        <v>0</v>
      </c>
      <c r="AL601" s="174" t="s">
        <v>0</v>
      </c>
      <c r="AM601" s="143" t="s">
        <v>102</v>
      </c>
      <c r="AN601" s="185">
        <f t="shared" si="271"/>
        <v>78254</v>
      </c>
      <c r="AO601" s="455" t="s">
        <v>116</v>
      </c>
      <c r="AP601" s="113" t="s">
        <v>104</v>
      </c>
      <c r="AQ601" s="113" t="s">
        <v>754</v>
      </c>
      <c r="AR601" s="113" t="s">
        <v>754</v>
      </c>
      <c r="AS601" s="113" t="s">
        <v>754</v>
      </c>
      <c r="AT601" s="113" t="s">
        <v>754</v>
      </c>
      <c r="AU601" s="113" t="s">
        <v>754</v>
      </c>
      <c r="AV601" s="113" t="s">
        <v>754</v>
      </c>
    </row>
    <row r="602" spans="1:48" x14ac:dyDescent="0.25">
      <c r="A602" s="102" t="s">
        <v>1269</v>
      </c>
      <c r="B602" s="133">
        <v>46076</v>
      </c>
      <c r="C602" s="100" t="s">
        <v>79</v>
      </c>
      <c r="D602" s="552">
        <v>46085</v>
      </c>
      <c r="E602" s="552" t="e">
        <f>IF(OR(#REF!="",J602=""),"",#REF!+7*J602)</f>
        <v>#REF!</v>
      </c>
      <c r="F602" s="149" t="str">
        <f t="shared" ca="1" si="268"/>
        <v>DELIVERED</v>
      </c>
      <c r="G602" s="120" t="s">
        <v>80</v>
      </c>
      <c r="H602" s="113" t="e">
        <f t="shared" si="278"/>
        <v>#REF!</v>
      </c>
      <c r="I602" s="113" t="e">
        <f t="shared" si="277"/>
        <v>#REF!</v>
      </c>
      <c r="J602" s="122">
        <v>1.4</v>
      </c>
      <c r="K602" s="122" t="s">
        <v>21</v>
      </c>
      <c r="L602" s="232" t="s">
        <v>81</v>
      </c>
      <c r="M602" s="23" t="s">
        <v>1270</v>
      </c>
      <c r="N602" s="399">
        <v>0</v>
      </c>
      <c r="O602" s="130">
        <v>3</v>
      </c>
      <c r="P602" s="122" t="s">
        <v>243</v>
      </c>
      <c r="Q602" s="122">
        <v>26200027</v>
      </c>
      <c r="R602" s="122" t="s">
        <v>84</v>
      </c>
      <c r="S602" s="122" t="s">
        <v>1271</v>
      </c>
      <c r="T602" s="113" t="s">
        <v>1272</v>
      </c>
      <c r="U602" s="102" t="s">
        <v>1273</v>
      </c>
      <c r="V602" s="160" t="s">
        <v>1274</v>
      </c>
      <c r="W602" s="147">
        <v>14</v>
      </c>
      <c r="X602" s="122">
        <v>12</v>
      </c>
      <c r="Y602" s="130">
        <f t="shared" si="279"/>
        <v>2</v>
      </c>
      <c r="Z602" s="122">
        <v>0</v>
      </c>
      <c r="AA602" s="185">
        <v>3557</v>
      </c>
      <c r="AB602" s="131"/>
      <c r="AC602" s="151" t="str">
        <f t="shared" si="270"/>
        <v>April-26</v>
      </c>
      <c r="AD602" s="225">
        <v>46122</v>
      </c>
      <c r="AE602" s="257" t="s">
        <v>1276</v>
      </c>
      <c r="AF602" s="114">
        <f t="shared" si="272"/>
        <v>42684</v>
      </c>
      <c r="AG602" s="101">
        <f t="shared" si="273"/>
        <v>0</v>
      </c>
      <c r="AH602" s="101">
        <f t="shared" si="274"/>
        <v>42684</v>
      </c>
      <c r="AI602" s="101">
        <f t="shared" si="280"/>
        <v>0</v>
      </c>
      <c r="AJ602" s="185">
        <f t="shared" si="275"/>
        <v>0</v>
      </c>
      <c r="AK602" s="185">
        <f t="shared" si="269"/>
        <v>0</v>
      </c>
      <c r="AL602" s="174" t="s">
        <v>0</v>
      </c>
      <c r="AM602" s="143" t="s">
        <v>102</v>
      </c>
      <c r="AN602" s="185">
        <f t="shared" si="271"/>
        <v>42684</v>
      </c>
      <c r="AO602" s="455" t="s">
        <v>116</v>
      </c>
      <c r="AP602" s="113" t="s">
        <v>104</v>
      </c>
      <c r="AQ602" s="113" t="s">
        <v>754</v>
      </c>
      <c r="AR602" s="113" t="s">
        <v>754</v>
      </c>
      <c r="AS602" s="113" t="s">
        <v>754</v>
      </c>
      <c r="AT602" s="113" t="s">
        <v>754</v>
      </c>
      <c r="AU602" s="113" t="s">
        <v>754</v>
      </c>
      <c r="AV602" s="113" t="s">
        <v>754</v>
      </c>
    </row>
    <row r="603" spans="1:48" x14ac:dyDescent="0.25">
      <c r="A603" s="102" t="s">
        <v>1269</v>
      </c>
      <c r="B603" s="133">
        <v>46076</v>
      </c>
      <c r="C603" s="100" t="s">
        <v>79</v>
      </c>
      <c r="D603" s="552">
        <v>46085</v>
      </c>
      <c r="E603" s="552" t="e">
        <f>IF(OR(#REF!="",J603=""),"",#REF!+7*J603)</f>
        <v>#REF!</v>
      </c>
      <c r="F603" s="149" t="str">
        <f t="shared" ca="1" si="268"/>
        <v>DELIVERED</v>
      </c>
      <c r="G603" s="120" t="s">
        <v>80</v>
      </c>
      <c r="H603" s="113" t="e">
        <f t="shared" si="278"/>
        <v>#REF!</v>
      </c>
      <c r="I603" s="113" t="e">
        <f t="shared" si="277"/>
        <v>#REF!</v>
      </c>
      <c r="J603" s="122">
        <v>1.4</v>
      </c>
      <c r="K603" s="122" t="s">
        <v>21</v>
      </c>
      <c r="L603" s="232" t="s">
        <v>81</v>
      </c>
      <c r="M603" s="23" t="s">
        <v>1270</v>
      </c>
      <c r="N603" s="399">
        <v>0</v>
      </c>
      <c r="O603" s="130">
        <v>3</v>
      </c>
      <c r="P603" s="122" t="s">
        <v>243</v>
      </c>
      <c r="Q603" s="122">
        <v>26200027</v>
      </c>
      <c r="R603" s="122" t="s">
        <v>84</v>
      </c>
      <c r="S603" s="122" t="s">
        <v>1271</v>
      </c>
      <c r="T603" s="113" t="s">
        <v>1272</v>
      </c>
      <c r="U603" s="102" t="s">
        <v>1273</v>
      </c>
      <c r="V603" s="160" t="s">
        <v>1274</v>
      </c>
      <c r="W603" s="147">
        <v>2</v>
      </c>
      <c r="X603" s="122">
        <v>2</v>
      </c>
      <c r="Y603" s="130">
        <f t="shared" si="279"/>
        <v>0</v>
      </c>
      <c r="Z603" s="122">
        <v>0</v>
      </c>
      <c r="AA603" s="185">
        <v>3557</v>
      </c>
      <c r="AB603" s="131"/>
      <c r="AC603" s="151" t="str">
        <f t="shared" si="270"/>
        <v>April-26</v>
      </c>
      <c r="AD603" s="225">
        <v>46127</v>
      </c>
      <c r="AE603" s="257" t="s">
        <v>1277</v>
      </c>
      <c r="AF603" s="114">
        <f t="shared" si="272"/>
        <v>7114</v>
      </c>
      <c r="AG603" s="101">
        <f t="shared" si="273"/>
        <v>0</v>
      </c>
      <c r="AH603" s="101">
        <f t="shared" si="274"/>
        <v>7114</v>
      </c>
      <c r="AI603" s="101">
        <f t="shared" si="280"/>
        <v>0</v>
      </c>
      <c r="AJ603" s="185">
        <f t="shared" si="275"/>
        <v>0</v>
      </c>
      <c r="AK603" s="185">
        <f t="shared" si="269"/>
        <v>0</v>
      </c>
      <c r="AL603" s="174" t="s">
        <v>0</v>
      </c>
      <c r="AM603" s="143" t="s">
        <v>102</v>
      </c>
      <c r="AN603" s="185">
        <f t="shared" si="271"/>
        <v>7114</v>
      </c>
      <c r="AO603" s="455" t="s">
        <v>116</v>
      </c>
      <c r="AP603" s="113" t="s">
        <v>104</v>
      </c>
      <c r="AQ603" s="113" t="s">
        <v>754</v>
      </c>
      <c r="AR603" s="113" t="s">
        <v>754</v>
      </c>
      <c r="AS603" s="113" t="s">
        <v>754</v>
      </c>
      <c r="AT603" s="113" t="s">
        <v>754</v>
      </c>
      <c r="AU603" s="113" t="s">
        <v>754</v>
      </c>
      <c r="AV603" s="113" t="s">
        <v>754</v>
      </c>
    </row>
    <row r="604" spans="1:48" ht="12.75" x14ac:dyDescent="0.2">
      <c r="A604" s="102" t="s">
        <v>1269</v>
      </c>
      <c r="B604" s="133">
        <v>46076</v>
      </c>
      <c r="C604" s="100" t="s">
        <v>79</v>
      </c>
      <c r="D604" s="552">
        <v>46085</v>
      </c>
      <c r="E604" s="552" t="e">
        <f>IF(OR(#REF!="",J604=""),"",#REF!+7*J604)</f>
        <v>#REF!</v>
      </c>
      <c r="F604" s="149" t="e">
        <f t="shared" ca="1" si="268"/>
        <v>#REF!</v>
      </c>
      <c r="G604" s="120" t="s">
        <v>80</v>
      </c>
      <c r="H604" s="113" t="e">
        <f t="shared" si="278"/>
        <v>#REF!</v>
      </c>
      <c r="I604" s="113" t="e">
        <f t="shared" si="277"/>
        <v>#REF!</v>
      </c>
      <c r="J604" s="122">
        <v>1.4</v>
      </c>
      <c r="K604" s="122" t="s">
        <v>28</v>
      </c>
      <c r="L604" s="232" t="s">
        <v>81</v>
      </c>
      <c r="M604" s="23" t="s">
        <v>1270</v>
      </c>
      <c r="N604" s="399">
        <v>0</v>
      </c>
      <c r="O604" s="130">
        <v>3</v>
      </c>
      <c r="P604" s="122" t="s">
        <v>243</v>
      </c>
      <c r="Q604" s="122">
        <v>26200027</v>
      </c>
      <c r="R604" s="122" t="s">
        <v>84</v>
      </c>
      <c r="S604" s="122" t="s">
        <v>1271</v>
      </c>
      <c r="T604" s="113" t="s">
        <v>1272</v>
      </c>
      <c r="U604" s="102" t="s">
        <v>1273</v>
      </c>
      <c r="V604" s="160" t="s">
        <v>1278</v>
      </c>
      <c r="W604" s="147">
        <v>36</v>
      </c>
      <c r="X604" s="113"/>
      <c r="Y604" s="130">
        <f t="shared" si="279"/>
        <v>36</v>
      </c>
      <c r="Z604" s="122">
        <v>36</v>
      </c>
      <c r="AA604" s="185">
        <v>592</v>
      </c>
      <c r="AB604" s="131"/>
      <c r="AC604" s="151" t="str">
        <f t="shared" si="270"/>
        <v/>
      </c>
      <c r="AD604" s="225"/>
      <c r="AE604" s="256"/>
      <c r="AF604" s="114">
        <f t="shared" si="272"/>
        <v>0</v>
      </c>
      <c r="AG604" s="101">
        <f t="shared" si="273"/>
        <v>0</v>
      </c>
      <c r="AH604" s="101">
        <f t="shared" si="274"/>
        <v>0</v>
      </c>
      <c r="AI604" s="101">
        <f t="shared" si="280"/>
        <v>21312</v>
      </c>
      <c r="AJ604" s="185">
        <f t="shared" si="275"/>
        <v>0</v>
      </c>
      <c r="AK604" s="185">
        <f t="shared" si="269"/>
        <v>21312</v>
      </c>
      <c r="AL604" s="174" t="s">
        <v>9</v>
      </c>
      <c r="AM604" s="233"/>
      <c r="AN604" s="185">
        <f t="shared" si="271"/>
        <v>21312</v>
      </c>
      <c r="AO604" s="455" t="s">
        <v>116</v>
      </c>
      <c r="AP604" s="113" t="s">
        <v>104</v>
      </c>
      <c r="AQ604" s="113" t="s">
        <v>754</v>
      </c>
      <c r="AR604" s="113" t="s">
        <v>754</v>
      </c>
      <c r="AS604" s="113" t="s">
        <v>754</v>
      </c>
      <c r="AT604" s="113" t="s">
        <v>754</v>
      </c>
      <c r="AU604" s="113" t="s">
        <v>754</v>
      </c>
      <c r="AV604" s="113" t="s">
        <v>754</v>
      </c>
    </row>
    <row r="605" spans="1:48" x14ac:dyDescent="0.25">
      <c r="A605" s="102" t="s">
        <v>1269</v>
      </c>
      <c r="B605" s="133">
        <v>46076</v>
      </c>
      <c r="C605" s="100" t="s">
        <v>79</v>
      </c>
      <c r="D605" s="552">
        <v>46085</v>
      </c>
      <c r="E605" s="552" t="e">
        <f>IF(OR(#REF!="",J605=""),"",#REF!+7*J605)</f>
        <v>#REF!</v>
      </c>
      <c r="F605" s="149" t="str">
        <f t="shared" ca="1" si="268"/>
        <v>DELIVERED</v>
      </c>
      <c r="G605" s="120" t="s">
        <v>80</v>
      </c>
      <c r="H605" s="113" t="e">
        <f t="shared" si="278"/>
        <v>#REF!</v>
      </c>
      <c r="I605" s="113" t="e">
        <f t="shared" ref="I605:I636" si="281">TEXT(E605,"YYYY")</f>
        <v>#REF!</v>
      </c>
      <c r="J605" s="122">
        <v>1.4</v>
      </c>
      <c r="K605" s="122" t="s">
        <v>28</v>
      </c>
      <c r="L605" s="232" t="s">
        <v>81</v>
      </c>
      <c r="M605" s="23" t="s">
        <v>1270</v>
      </c>
      <c r="N605" s="399">
        <v>0</v>
      </c>
      <c r="O605" s="130">
        <v>3</v>
      </c>
      <c r="P605" s="122" t="s">
        <v>243</v>
      </c>
      <c r="Q605" s="122">
        <v>26200027</v>
      </c>
      <c r="R605" s="122" t="s">
        <v>84</v>
      </c>
      <c r="S605" s="122" t="s">
        <v>1271</v>
      </c>
      <c r="T605" s="113" t="s">
        <v>1272</v>
      </c>
      <c r="U605" s="102" t="s">
        <v>1273</v>
      </c>
      <c r="V605" s="160" t="s">
        <v>1279</v>
      </c>
      <c r="W605" s="147">
        <v>1</v>
      </c>
      <c r="X605" s="122">
        <v>1</v>
      </c>
      <c r="Y605" s="130">
        <f t="shared" si="279"/>
        <v>0</v>
      </c>
      <c r="Z605" s="122">
        <v>0</v>
      </c>
      <c r="AA605" s="185">
        <v>4900</v>
      </c>
      <c r="AB605" s="131"/>
      <c r="AC605" s="151" t="str">
        <f t="shared" si="270"/>
        <v>April-26</v>
      </c>
      <c r="AD605" s="225">
        <v>46121</v>
      </c>
      <c r="AE605" s="257" t="s">
        <v>1275</v>
      </c>
      <c r="AF605" s="114">
        <f t="shared" si="272"/>
        <v>4900</v>
      </c>
      <c r="AG605" s="101">
        <f t="shared" si="273"/>
        <v>0</v>
      </c>
      <c r="AH605" s="101">
        <f t="shared" si="274"/>
        <v>4900</v>
      </c>
      <c r="AI605" s="101">
        <f t="shared" si="280"/>
        <v>0</v>
      </c>
      <c r="AJ605" s="185">
        <f t="shared" si="275"/>
        <v>0</v>
      </c>
      <c r="AK605" s="185">
        <f t="shared" si="269"/>
        <v>0</v>
      </c>
      <c r="AL605" s="174" t="s">
        <v>0</v>
      </c>
      <c r="AM605" s="143" t="s">
        <v>102</v>
      </c>
      <c r="AN605" s="185">
        <f t="shared" si="271"/>
        <v>4900</v>
      </c>
      <c r="AO605" s="134" t="s">
        <v>28</v>
      </c>
      <c r="AP605" s="113" t="s">
        <v>754</v>
      </c>
      <c r="AQ605" s="113" t="s">
        <v>754</v>
      </c>
      <c r="AR605" s="113" t="s">
        <v>754</v>
      </c>
      <c r="AS605" s="113" t="s">
        <v>754</v>
      </c>
      <c r="AT605" s="113" t="s">
        <v>754</v>
      </c>
      <c r="AU605" s="113" t="s">
        <v>754</v>
      </c>
      <c r="AV605" s="113" t="s">
        <v>754</v>
      </c>
    </row>
    <row r="606" spans="1:48" x14ac:dyDescent="0.25">
      <c r="A606" s="102" t="s">
        <v>1269</v>
      </c>
      <c r="B606" s="133">
        <v>46076</v>
      </c>
      <c r="C606" s="100" t="s">
        <v>79</v>
      </c>
      <c r="D606" s="552">
        <v>46085</v>
      </c>
      <c r="E606" s="552" t="e">
        <f>IF(OR(#REF!="",J606=""),"",#REF!+7*J606)</f>
        <v>#REF!</v>
      </c>
      <c r="F606" s="149" t="str">
        <f t="shared" ca="1" si="268"/>
        <v>DELIVERED</v>
      </c>
      <c r="G606" s="120" t="s">
        <v>80</v>
      </c>
      <c r="H606" s="113" t="e">
        <f t="shared" si="278"/>
        <v>#REF!</v>
      </c>
      <c r="I606" s="113" t="e">
        <f t="shared" si="281"/>
        <v>#REF!</v>
      </c>
      <c r="J606" s="122">
        <v>1.4</v>
      </c>
      <c r="K606" s="122" t="s">
        <v>28</v>
      </c>
      <c r="L606" s="232" t="s">
        <v>81</v>
      </c>
      <c r="M606" s="23" t="s">
        <v>1270</v>
      </c>
      <c r="N606" s="399">
        <v>0</v>
      </c>
      <c r="O606" s="130">
        <v>3</v>
      </c>
      <c r="P606" s="122" t="s">
        <v>243</v>
      </c>
      <c r="Q606" s="122">
        <v>26200027</v>
      </c>
      <c r="R606" s="122" t="s">
        <v>84</v>
      </c>
      <c r="S606" s="122" t="s">
        <v>1271</v>
      </c>
      <c r="T606" s="113" t="s">
        <v>1272</v>
      </c>
      <c r="U606" s="102" t="s">
        <v>1273</v>
      </c>
      <c r="V606" s="160" t="s">
        <v>1280</v>
      </c>
      <c r="W606" s="147">
        <v>1</v>
      </c>
      <c r="X606" s="122">
        <v>1</v>
      </c>
      <c r="Y606" s="130">
        <f t="shared" si="279"/>
        <v>0</v>
      </c>
      <c r="Z606" s="122">
        <v>0</v>
      </c>
      <c r="AA606" s="185">
        <v>1465</v>
      </c>
      <c r="AB606" s="131"/>
      <c r="AC606" s="151" t="str">
        <f t="shared" si="270"/>
        <v>April-26</v>
      </c>
      <c r="AD606" s="225">
        <v>46121</v>
      </c>
      <c r="AE606" s="257" t="s">
        <v>1275</v>
      </c>
      <c r="AF606" s="114">
        <f t="shared" si="272"/>
        <v>1465</v>
      </c>
      <c r="AG606" s="101">
        <f t="shared" si="273"/>
        <v>0</v>
      </c>
      <c r="AH606" s="101">
        <f t="shared" si="274"/>
        <v>1465</v>
      </c>
      <c r="AI606" s="101">
        <f t="shared" si="280"/>
        <v>0</v>
      </c>
      <c r="AJ606" s="185">
        <f t="shared" si="275"/>
        <v>0</v>
      </c>
      <c r="AK606" s="185">
        <f t="shared" si="269"/>
        <v>0</v>
      </c>
      <c r="AL606" s="174" t="s">
        <v>0</v>
      </c>
      <c r="AM606" s="143" t="s">
        <v>102</v>
      </c>
      <c r="AN606" s="185">
        <f t="shared" si="271"/>
        <v>1465</v>
      </c>
      <c r="AO606" s="134" t="s">
        <v>28</v>
      </c>
      <c r="AP606" s="113" t="s">
        <v>754</v>
      </c>
      <c r="AQ606" s="113" t="s">
        <v>754</v>
      </c>
      <c r="AR606" s="113" t="s">
        <v>754</v>
      </c>
      <c r="AS606" s="113" t="s">
        <v>754</v>
      </c>
      <c r="AT606" s="113" t="s">
        <v>754</v>
      </c>
      <c r="AU606" s="113" t="s">
        <v>754</v>
      </c>
      <c r="AV606" s="113" t="s">
        <v>754</v>
      </c>
    </row>
    <row r="607" spans="1:48" x14ac:dyDescent="0.25">
      <c r="A607" s="102" t="s">
        <v>1281</v>
      </c>
      <c r="B607" s="133">
        <v>46076</v>
      </c>
      <c r="C607" s="100" t="s">
        <v>79</v>
      </c>
      <c r="D607" s="552">
        <v>46104</v>
      </c>
      <c r="E607" s="552" t="e">
        <f>IF(OR(#REF!="",J607=""),"",#REF!+7*J607)</f>
        <v>#REF!</v>
      </c>
      <c r="F607" s="149" t="str">
        <f t="shared" ca="1" si="268"/>
        <v>DELIVERED</v>
      </c>
      <c r="G607" s="120" t="s">
        <v>80</v>
      </c>
      <c r="H607" s="113" t="e">
        <f t="shared" si="278"/>
        <v>#REF!</v>
      </c>
      <c r="I607" s="113" t="e">
        <f t="shared" si="281"/>
        <v>#REF!</v>
      </c>
      <c r="J607" s="122">
        <v>4</v>
      </c>
      <c r="K607" s="122" t="s">
        <v>18</v>
      </c>
      <c r="L607" s="232" t="s">
        <v>81</v>
      </c>
      <c r="M607" s="23" t="s">
        <v>1282</v>
      </c>
      <c r="N607" s="399">
        <v>0</v>
      </c>
      <c r="O607" s="130">
        <v>3</v>
      </c>
      <c r="P607" s="122" t="s">
        <v>1283</v>
      </c>
      <c r="Q607" s="122">
        <v>26100069</v>
      </c>
      <c r="R607" s="122" t="s">
        <v>84</v>
      </c>
      <c r="S607" s="122" t="s">
        <v>1284</v>
      </c>
      <c r="T607" s="113" t="s">
        <v>1285</v>
      </c>
      <c r="U607" s="102" t="s">
        <v>87</v>
      </c>
      <c r="V607" s="186" t="s">
        <v>1286</v>
      </c>
      <c r="W607" s="147">
        <v>6</v>
      </c>
      <c r="X607" s="193">
        <v>6</v>
      </c>
      <c r="Y607" s="130">
        <f t="shared" si="279"/>
        <v>0</v>
      </c>
      <c r="Z607" s="122">
        <v>0</v>
      </c>
      <c r="AA607" s="101">
        <v>22917.33</v>
      </c>
      <c r="AB607" s="131"/>
      <c r="AC607" s="151" t="str">
        <f t="shared" si="270"/>
        <v>April-26</v>
      </c>
      <c r="AD607" s="119">
        <v>46140</v>
      </c>
      <c r="AE607" s="257" t="s">
        <v>1287</v>
      </c>
      <c r="AF607" s="101">
        <f t="shared" si="272"/>
        <v>137503.98000000001</v>
      </c>
      <c r="AG607" s="101">
        <f t="shared" si="273"/>
        <v>0</v>
      </c>
      <c r="AH607" s="101">
        <f t="shared" si="274"/>
        <v>137503.98000000001</v>
      </c>
      <c r="AI607" s="101">
        <f t="shared" si="280"/>
        <v>0</v>
      </c>
      <c r="AJ607" s="101">
        <f t="shared" si="275"/>
        <v>0</v>
      </c>
      <c r="AK607" s="101">
        <f t="shared" si="269"/>
        <v>0</v>
      </c>
      <c r="AL607" s="102" t="s">
        <v>0</v>
      </c>
      <c r="AM607" s="144" t="s">
        <v>102</v>
      </c>
      <c r="AN607" s="101">
        <f t="shared" si="271"/>
        <v>137503.98000000001</v>
      </c>
      <c r="AO607" s="134" t="s">
        <v>103</v>
      </c>
      <c r="AP607" s="113"/>
      <c r="AQ607" s="113" t="s">
        <v>754</v>
      </c>
      <c r="AR607" s="113" t="s">
        <v>754</v>
      </c>
      <c r="AS607" s="113" t="s">
        <v>754</v>
      </c>
      <c r="AT607" s="113" t="s">
        <v>754</v>
      </c>
      <c r="AU607" s="113" t="s">
        <v>754</v>
      </c>
      <c r="AV607" s="113" t="s">
        <v>754</v>
      </c>
    </row>
    <row r="608" spans="1:48" ht="12.75" x14ac:dyDescent="0.2">
      <c r="A608" s="102" t="s">
        <v>1288</v>
      </c>
      <c r="B608" s="133">
        <v>46076</v>
      </c>
      <c r="C608" s="100" t="s">
        <v>79</v>
      </c>
      <c r="D608" s="552">
        <v>46085</v>
      </c>
      <c r="E608" s="552" t="e">
        <f>IF(OR(#REF!="",J608=""),"",#REF!+7*J608)</f>
        <v>#REF!</v>
      </c>
      <c r="F608" s="149" t="str">
        <f t="shared" ca="1" si="268"/>
        <v>DELIVERED</v>
      </c>
      <c r="G608" s="120" t="s">
        <v>80</v>
      </c>
      <c r="H608" s="113" t="e">
        <f t="shared" ref="H608:H639" si="282">TEXT(E608,"MMM-YY")</f>
        <v>#REF!</v>
      </c>
      <c r="I608" s="113" t="e">
        <f t="shared" si="281"/>
        <v>#REF!</v>
      </c>
      <c r="J608" s="122">
        <v>1.4</v>
      </c>
      <c r="K608" s="122" t="s">
        <v>21</v>
      </c>
      <c r="L608" s="232" t="s">
        <v>81</v>
      </c>
      <c r="M608" s="23" t="s">
        <v>1289</v>
      </c>
      <c r="N608" s="399">
        <v>0</v>
      </c>
      <c r="O608" s="130">
        <v>3</v>
      </c>
      <c r="P608" s="122" t="s">
        <v>243</v>
      </c>
      <c r="Q608" s="122">
        <v>25201479</v>
      </c>
      <c r="R608" s="122" t="s">
        <v>84</v>
      </c>
      <c r="S608" s="122" t="s">
        <v>1271</v>
      </c>
      <c r="T608" s="113" t="s">
        <v>1272</v>
      </c>
      <c r="U608" s="102" t="s">
        <v>1273</v>
      </c>
      <c r="V608" s="160" t="s">
        <v>1290</v>
      </c>
      <c r="W608" s="147">
        <v>32</v>
      </c>
      <c r="X608" s="122">
        <v>10</v>
      </c>
      <c r="Y608" s="130">
        <f t="shared" si="279"/>
        <v>22</v>
      </c>
      <c r="Z608" s="122">
        <v>0</v>
      </c>
      <c r="AA608" s="101">
        <v>3557</v>
      </c>
      <c r="AB608" s="131"/>
      <c r="AC608" s="151" t="str">
        <f t="shared" si="270"/>
        <v>April-26</v>
      </c>
      <c r="AD608" s="119">
        <v>46115</v>
      </c>
      <c r="AE608" s="142" t="s">
        <v>1291</v>
      </c>
      <c r="AF608" s="101">
        <f t="shared" si="272"/>
        <v>35570</v>
      </c>
      <c r="AG608" s="101">
        <f t="shared" si="273"/>
        <v>0</v>
      </c>
      <c r="AH608" s="101">
        <f t="shared" si="274"/>
        <v>35570</v>
      </c>
      <c r="AI608" s="101">
        <f t="shared" si="280"/>
        <v>0</v>
      </c>
      <c r="AJ608" s="101">
        <f t="shared" si="275"/>
        <v>0</v>
      </c>
      <c r="AK608" s="101">
        <f t="shared" si="269"/>
        <v>0</v>
      </c>
      <c r="AL608" s="102" t="s">
        <v>0</v>
      </c>
      <c r="AM608" s="144" t="s">
        <v>102</v>
      </c>
      <c r="AN608" s="101">
        <f t="shared" si="271"/>
        <v>35570</v>
      </c>
      <c r="AO608" s="134" t="s">
        <v>116</v>
      </c>
      <c r="AP608" s="113" t="s">
        <v>104</v>
      </c>
      <c r="AQ608" s="113" t="s">
        <v>754</v>
      </c>
      <c r="AR608" s="113" t="s">
        <v>754</v>
      </c>
      <c r="AS608" s="113" t="s">
        <v>754</v>
      </c>
      <c r="AT608" s="113" t="s">
        <v>754</v>
      </c>
      <c r="AU608" s="113" t="s">
        <v>754</v>
      </c>
      <c r="AV608" s="113" t="s">
        <v>754</v>
      </c>
    </row>
    <row r="609" spans="1:48" ht="12.75" x14ac:dyDescent="0.2">
      <c r="A609" s="102" t="s">
        <v>1288</v>
      </c>
      <c r="B609" s="133">
        <v>46076</v>
      </c>
      <c r="C609" s="100" t="s">
        <v>79</v>
      </c>
      <c r="D609" s="552">
        <v>46085</v>
      </c>
      <c r="E609" s="552" t="e">
        <f>IF(OR(#REF!="",J609=""),"",#REF!+7*J609)</f>
        <v>#REF!</v>
      </c>
      <c r="F609" s="149" t="str">
        <f t="shared" ca="1" si="268"/>
        <v>DELIVERED</v>
      </c>
      <c r="G609" s="120" t="s">
        <v>80</v>
      </c>
      <c r="H609" s="113" t="e">
        <f t="shared" si="282"/>
        <v>#REF!</v>
      </c>
      <c r="I609" s="113" t="e">
        <f t="shared" si="281"/>
        <v>#REF!</v>
      </c>
      <c r="J609" s="122">
        <v>1.4</v>
      </c>
      <c r="K609" s="122" t="s">
        <v>21</v>
      </c>
      <c r="L609" s="232" t="s">
        <v>81</v>
      </c>
      <c r="M609" s="23" t="s">
        <v>1289</v>
      </c>
      <c r="N609" s="399">
        <v>0</v>
      </c>
      <c r="O609" s="130">
        <v>3</v>
      </c>
      <c r="P609" s="122" t="s">
        <v>243</v>
      </c>
      <c r="Q609" s="122">
        <v>25201479</v>
      </c>
      <c r="R609" s="122" t="s">
        <v>84</v>
      </c>
      <c r="S609" s="122" t="s">
        <v>1271</v>
      </c>
      <c r="T609" s="113" t="s">
        <v>1272</v>
      </c>
      <c r="U609" s="102" t="s">
        <v>1273</v>
      </c>
      <c r="V609" s="160" t="s">
        <v>1290</v>
      </c>
      <c r="W609" s="147">
        <v>22</v>
      </c>
      <c r="X609" s="122">
        <v>15</v>
      </c>
      <c r="Y609" s="130">
        <f t="shared" si="279"/>
        <v>7</v>
      </c>
      <c r="Z609" s="122">
        <v>0</v>
      </c>
      <c r="AA609" s="101">
        <v>3557</v>
      </c>
      <c r="AB609" s="131"/>
      <c r="AC609" s="151" t="str">
        <f t="shared" si="270"/>
        <v>April-26</v>
      </c>
      <c r="AD609" s="119">
        <v>46115</v>
      </c>
      <c r="AE609" s="142" t="s">
        <v>1292</v>
      </c>
      <c r="AF609" s="101">
        <f t="shared" si="272"/>
        <v>53355</v>
      </c>
      <c r="AG609" s="101">
        <f t="shared" si="273"/>
        <v>0</v>
      </c>
      <c r="AH609" s="101">
        <f t="shared" si="274"/>
        <v>53355</v>
      </c>
      <c r="AI609" s="101">
        <f t="shared" si="280"/>
        <v>0</v>
      </c>
      <c r="AJ609" s="101">
        <f t="shared" si="275"/>
        <v>0</v>
      </c>
      <c r="AK609" s="101">
        <f t="shared" si="269"/>
        <v>0</v>
      </c>
      <c r="AL609" s="102" t="s">
        <v>0</v>
      </c>
      <c r="AM609" s="144" t="s">
        <v>102</v>
      </c>
      <c r="AN609" s="101">
        <f t="shared" si="271"/>
        <v>53355</v>
      </c>
      <c r="AO609" s="134" t="s">
        <v>116</v>
      </c>
      <c r="AP609" s="113" t="s">
        <v>104</v>
      </c>
      <c r="AQ609" s="113" t="s">
        <v>754</v>
      </c>
      <c r="AR609" s="113" t="s">
        <v>754</v>
      </c>
      <c r="AS609" s="113" t="s">
        <v>754</v>
      </c>
      <c r="AT609" s="113" t="s">
        <v>754</v>
      </c>
      <c r="AU609" s="113" t="s">
        <v>754</v>
      </c>
      <c r="AV609" s="113" t="s">
        <v>754</v>
      </c>
    </row>
    <row r="610" spans="1:48" ht="12.75" x14ac:dyDescent="0.2">
      <c r="A610" s="102" t="s">
        <v>1288</v>
      </c>
      <c r="B610" s="133">
        <v>46076</v>
      </c>
      <c r="C610" s="100" t="s">
        <v>79</v>
      </c>
      <c r="D610" s="552">
        <v>46085</v>
      </c>
      <c r="E610" s="552" t="e">
        <f>IF(OR(#REF!="",J610=""),"",#REF!+7*J610)</f>
        <v>#REF!</v>
      </c>
      <c r="F610" s="149" t="str">
        <f t="shared" ca="1" si="268"/>
        <v>DELIVERED</v>
      </c>
      <c r="G610" s="120" t="s">
        <v>80</v>
      </c>
      <c r="H610" s="113" t="e">
        <f t="shared" si="282"/>
        <v>#REF!</v>
      </c>
      <c r="I610" s="113" t="e">
        <f t="shared" si="281"/>
        <v>#REF!</v>
      </c>
      <c r="J610" s="122">
        <v>1.4</v>
      </c>
      <c r="K610" s="122" t="s">
        <v>21</v>
      </c>
      <c r="L610" s="232" t="s">
        <v>81</v>
      </c>
      <c r="M610" s="23" t="s">
        <v>1289</v>
      </c>
      <c r="N610" s="399">
        <v>0</v>
      </c>
      <c r="O610" s="130">
        <v>3</v>
      </c>
      <c r="P610" s="122" t="s">
        <v>243</v>
      </c>
      <c r="Q610" s="122">
        <v>25201479</v>
      </c>
      <c r="R610" s="122" t="s">
        <v>84</v>
      </c>
      <c r="S610" s="122" t="s">
        <v>1271</v>
      </c>
      <c r="T610" s="113" t="s">
        <v>1272</v>
      </c>
      <c r="U610" s="102" t="s">
        <v>1273</v>
      </c>
      <c r="V610" s="160" t="s">
        <v>1290</v>
      </c>
      <c r="W610" s="147">
        <v>7</v>
      </c>
      <c r="X610" s="122">
        <v>7</v>
      </c>
      <c r="Y610" s="130">
        <f t="shared" si="279"/>
        <v>0</v>
      </c>
      <c r="Z610" s="122">
        <v>0</v>
      </c>
      <c r="AA610" s="101">
        <v>3557</v>
      </c>
      <c r="AB610" s="131"/>
      <c r="AC610" s="151" t="str">
        <f t="shared" si="270"/>
        <v>April-26</v>
      </c>
      <c r="AD610" s="119">
        <v>46118</v>
      </c>
      <c r="AE610" s="142" t="s">
        <v>1293</v>
      </c>
      <c r="AF610" s="101">
        <f t="shared" si="272"/>
        <v>24899</v>
      </c>
      <c r="AG610" s="101">
        <f t="shared" si="273"/>
        <v>0</v>
      </c>
      <c r="AH610" s="101">
        <f t="shared" si="274"/>
        <v>24899</v>
      </c>
      <c r="AI610" s="101">
        <f t="shared" si="280"/>
        <v>0</v>
      </c>
      <c r="AJ610" s="101">
        <f t="shared" si="275"/>
        <v>0</v>
      </c>
      <c r="AK610" s="101">
        <f t="shared" si="269"/>
        <v>0</v>
      </c>
      <c r="AL610" s="102" t="s">
        <v>0</v>
      </c>
      <c r="AM610" s="144" t="s">
        <v>102</v>
      </c>
      <c r="AN610" s="101">
        <f t="shared" si="271"/>
        <v>24899</v>
      </c>
      <c r="AO610" s="134" t="s">
        <v>116</v>
      </c>
      <c r="AP610" s="113" t="s">
        <v>104</v>
      </c>
      <c r="AQ610" s="113" t="s">
        <v>754</v>
      </c>
      <c r="AR610" s="113" t="s">
        <v>754</v>
      </c>
      <c r="AS610" s="113" t="s">
        <v>754</v>
      </c>
      <c r="AT610" s="113" t="s">
        <v>754</v>
      </c>
      <c r="AU610" s="113" t="s">
        <v>754</v>
      </c>
      <c r="AV610" s="113" t="s">
        <v>754</v>
      </c>
    </row>
    <row r="611" spans="1:48" ht="12.75" x14ac:dyDescent="0.2">
      <c r="A611" s="102" t="s">
        <v>1288</v>
      </c>
      <c r="B611" s="133">
        <v>46076</v>
      </c>
      <c r="C611" s="100" t="s">
        <v>79</v>
      </c>
      <c r="D611" s="552">
        <v>46085</v>
      </c>
      <c r="E611" s="552" t="e">
        <f>IF(OR(#REF!="",J611=""),"",#REF!+7*J611)</f>
        <v>#REF!</v>
      </c>
      <c r="F611" s="149" t="e">
        <f t="shared" ca="1" si="268"/>
        <v>#REF!</v>
      </c>
      <c r="G611" s="120" t="s">
        <v>80</v>
      </c>
      <c r="H611" s="113" t="e">
        <f t="shared" si="282"/>
        <v>#REF!</v>
      </c>
      <c r="I611" s="113" t="e">
        <f t="shared" si="281"/>
        <v>#REF!</v>
      </c>
      <c r="J611" s="122">
        <v>1.4</v>
      </c>
      <c r="K611" s="122" t="s">
        <v>21</v>
      </c>
      <c r="L611" s="232" t="s">
        <v>81</v>
      </c>
      <c r="M611" s="23" t="s">
        <v>1289</v>
      </c>
      <c r="N611" s="399">
        <v>0</v>
      </c>
      <c r="O611" s="130">
        <v>3</v>
      </c>
      <c r="P611" s="122" t="s">
        <v>243</v>
      </c>
      <c r="Q611" s="122">
        <v>25201479</v>
      </c>
      <c r="R611" s="122" t="s">
        <v>84</v>
      </c>
      <c r="S611" s="122" t="s">
        <v>1271</v>
      </c>
      <c r="T611" s="113" t="s">
        <v>1272</v>
      </c>
      <c r="U611" s="102" t="s">
        <v>1273</v>
      </c>
      <c r="V611" s="160" t="s">
        <v>1294</v>
      </c>
      <c r="W611" s="147">
        <v>36</v>
      </c>
      <c r="X611" s="122"/>
      <c r="Y611" s="130">
        <f t="shared" si="279"/>
        <v>36</v>
      </c>
      <c r="Z611" s="122">
        <v>36</v>
      </c>
      <c r="AA611" s="185">
        <v>592</v>
      </c>
      <c r="AB611" s="131"/>
      <c r="AC611" s="151" t="str">
        <f t="shared" si="270"/>
        <v/>
      </c>
      <c r="AD611" s="120"/>
      <c r="AE611" s="132"/>
      <c r="AF611" s="101">
        <f t="shared" si="272"/>
        <v>0</v>
      </c>
      <c r="AG611" s="101">
        <f t="shared" si="273"/>
        <v>0</v>
      </c>
      <c r="AH611" s="101">
        <f t="shared" si="274"/>
        <v>0</v>
      </c>
      <c r="AI611" s="101">
        <f t="shared" si="280"/>
        <v>21312</v>
      </c>
      <c r="AJ611" s="185">
        <f t="shared" si="275"/>
        <v>0</v>
      </c>
      <c r="AK611" s="185">
        <f t="shared" si="269"/>
        <v>21312</v>
      </c>
      <c r="AL611" s="174" t="s">
        <v>9</v>
      </c>
      <c r="AM611" s="233"/>
      <c r="AN611" s="185">
        <f t="shared" si="271"/>
        <v>21312</v>
      </c>
      <c r="AO611" s="134" t="s">
        <v>28</v>
      </c>
      <c r="AP611" s="113" t="s">
        <v>754</v>
      </c>
      <c r="AQ611" s="113" t="s">
        <v>754</v>
      </c>
      <c r="AR611" s="113" t="s">
        <v>754</v>
      </c>
      <c r="AS611" s="113" t="s">
        <v>754</v>
      </c>
      <c r="AT611" s="113" t="s">
        <v>754</v>
      </c>
      <c r="AU611" s="113" t="s">
        <v>754</v>
      </c>
      <c r="AV611" s="113" t="s">
        <v>122</v>
      </c>
    </row>
    <row r="612" spans="1:48" x14ac:dyDescent="0.25">
      <c r="A612" s="102">
        <v>4300035751</v>
      </c>
      <c r="B612" s="133">
        <v>46074</v>
      </c>
      <c r="C612" s="100" t="s">
        <v>79</v>
      </c>
      <c r="D612" s="552">
        <v>46215</v>
      </c>
      <c r="E612" s="552" t="e">
        <f>IF(OR(#REF!="",J612=""),"",#REF!+7*J612)</f>
        <v>#REF!</v>
      </c>
      <c r="F612" s="149" t="str">
        <f t="shared" ca="1" si="268"/>
        <v>DELIVERED</v>
      </c>
      <c r="G612" s="120" t="s">
        <v>94</v>
      </c>
      <c r="H612" s="113" t="e">
        <f t="shared" si="282"/>
        <v>#REF!</v>
      </c>
      <c r="I612" s="113" t="e">
        <f t="shared" si="281"/>
        <v>#REF!</v>
      </c>
      <c r="J612" s="122">
        <v>20</v>
      </c>
      <c r="K612" s="122" t="s">
        <v>19</v>
      </c>
      <c r="L612" s="232" t="s">
        <v>81</v>
      </c>
      <c r="M612" s="23" t="s">
        <v>1295</v>
      </c>
      <c r="N612" s="399">
        <v>0</v>
      </c>
      <c r="O612" s="130">
        <v>3</v>
      </c>
      <c r="P612" s="122" t="s">
        <v>1296</v>
      </c>
      <c r="Q612" s="122">
        <v>26100035</v>
      </c>
      <c r="R612" s="122" t="s">
        <v>84</v>
      </c>
      <c r="S612" s="122" t="s">
        <v>97</v>
      </c>
      <c r="T612" s="113" t="s">
        <v>98</v>
      </c>
      <c r="U612" s="102" t="s">
        <v>99</v>
      </c>
      <c r="V612" s="102" t="s">
        <v>1297</v>
      </c>
      <c r="W612" s="147">
        <v>51</v>
      </c>
      <c r="X612" s="122">
        <v>42</v>
      </c>
      <c r="Y612" s="130">
        <f t="shared" si="279"/>
        <v>9</v>
      </c>
      <c r="Z612" s="122">
        <v>0</v>
      </c>
      <c r="AA612" s="101">
        <v>5082.9399999999996</v>
      </c>
      <c r="AB612" s="131"/>
      <c r="AC612" s="151" t="str">
        <f t="shared" si="270"/>
        <v>April-26</v>
      </c>
      <c r="AD612" s="119">
        <v>46140</v>
      </c>
      <c r="AE612" s="476" t="s">
        <v>1298</v>
      </c>
      <c r="AF612" s="101">
        <f t="shared" si="272"/>
        <v>213483.47999999998</v>
      </c>
      <c r="AG612" s="101">
        <f t="shared" si="273"/>
        <v>0</v>
      </c>
      <c r="AH612" s="101">
        <f t="shared" si="274"/>
        <v>213483.47999999998</v>
      </c>
      <c r="AI612" s="101">
        <f t="shared" si="280"/>
        <v>0</v>
      </c>
      <c r="AJ612" s="101">
        <f t="shared" si="275"/>
        <v>0</v>
      </c>
      <c r="AK612" s="101">
        <f t="shared" si="269"/>
        <v>0</v>
      </c>
      <c r="AL612" s="102" t="s">
        <v>0</v>
      </c>
      <c r="AM612" s="143" t="s">
        <v>102</v>
      </c>
      <c r="AN612" s="101">
        <f t="shared" si="271"/>
        <v>213483.47999999998</v>
      </c>
      <c r="AO612" s="134" t="s">
        <v>103</v>
      </c>
      <c r="AP612" s="113"/>
      <c r="AQ612" s="113"/>
      <c r="AR612" s="113"/>
      <c r="AS612" s="113"/>
      <c r="AT612" s="113"/>
      <c r="AU612" s="113"/>
      <c r="AV612" s="113"/>
    </row>
    <row r="613" spans="1:48" ht="12.75" x14ac:dyDescent="0.2">
      <c r="A613" s="102">
        <v>4300035751</v>
      </c>
      <c r="B613" s="133">
        <v>46074</v>
      </c>
      <c r="C613" s="100" t="s">
        <v>79</v>
      </c>
      <c r="D613" s="552">
        <v>46215</v>
      </c>
      <c r="E613" s="552" t="e">
        <f>IF(OR(#REF!="",J613=""),"",#REF!+7*J613)</f>
        <v>#REF!</v>
      </c>
      <c r="F613" s="149" t="e">
        <f t="shared" ca="1" si="268"/>
        <v>#REF!</v>
      </c>
      <c r="G613" s="120" t="s">
        <v>94</v>
      </c>
      <c r="H613" s="113" t="e">
        <f t="shared" si="282"/>
        <v>#REF!</v>
      </c>
      <c r="I613" s="113" t="e">
        <f t="shared" si="281"/>
        <v>#REF!</v>
      </c>
      <c r="J613" s="122">
        <v>20</v>
      </c>
      <c r="K613" s="122" t="s">
        <v>19</v>
      </c>
      <c r="L613" s="232" t="s">
        <v>81</v>
      </c>
      <c r="M613" s="23" t="s">
        <v>1295</v>
      </c>
      <c r="N613" s="399">
        <v>0</v>
      </c>
      <c r="O613" s="130">
        <v>3</v>
      </c>
      <c r="P613" s="122" t="s">
        <v>1296</v>
      </c>
      <c r="Q613" s="122">
        <v>26100035</v>
      </c>
      <c r="R613" s="122" t="s">
        <v>84</v>
      </c>
      <c r="S613" s="122" t="s">
        <v>97</v>
      </c>
      <c r="T613" s="113" t="s">
        <v>98</v>
      </c>
      <c r="U613" s="102" t="s">
        <v>99</v>
      </c>
      <c r="V613" s="102" t="s">
        <v>1297</v>
      </c>
      <c r="W613" s="147">
        <v>9</v>
      </c>
      <c r="X613" s="122"/>
      <c r="Y613" s="130">
        <f t="shared" si="279"/>
        <v>9</v>
      </c>
      <c r="Z613" s="122">
        <v>9</v>
      </c>
      <c r="AA613" s="101">
        <v>5082.9399999999996</v>
      </c>
      <c r="AB613" s="131"/>
      <c r="AC613" s="151" t="str">
        <f t="shared" si="270"/>
        <v/>
      </c>
      <c r="AD613" s="120"/>
      <c r="AE613" s="132"/>
      <c r="AF613" s="101">
        <f t="shared" si="272"/>
        <v>0</v>
      </c>
      <c r="AG613" s="101">
        <f t="shared" si="273"/>
        <v>0</v>
      </c>
      <c r="AH613" s="101">
        <f t="shared" si="274"/>
        <v>0</v>
      </c>
      <c r="AI613" s="101">
        <f t="shared" si="280"/>
        <v>45746.46</v>
      </c>
      <c r="AJ613" s="101">
        <f t="shared" si="275"/>
        <v>0</v>
      </c>
      <c r="AK613" s="101">
        <f t="shared" si="269"/>
        <v>45746.46</v>
      </c>
      <c r="AL613" s="102" t="s">
        <v>2</v>
      </c>
      <c r="AM613" s="144" t="s">
        <v>112</v>
      </c>
      <c r="AN613" s="101">
        <f t="shared" si="271"/>
        <v>45746.46</v>
      </c>
      <c r="AO613" s="134" t="s">
        <v>103</v>
      </c>
      <c r="AP613" s="113" t="s">
        <v>104</v>
      </c>
      <c r="AQ613" s="113"/>
      <c r="AR613" s="113"/>
      <c r="AS613" s="113"/>
      <c r="AT613" s="113"/>
      <c r="AU613" s="113"/>
      <c r="AV613" s="113"/>
    </row>
    <row r="614" spans="1:48" ht="12.75" x14ac:dyDescent="0.2">
      <c r="A614" s="102">
        <v>4000602622</v>
      </c>
      <c r="B614" s="133">
        <v>46074</v>
      </c>
      <c r="C614" s="100" t="s">
        <v>79</v>
      </c>
      <c r="D614" s="552">
        <v>46144</v>
      </c>
      <c r="E614" s="552" t="e">
        <f>IF(OR(#REF!="",J614=""),"",#REF!+7*J614)</f>
        <v>#REF!</v>
      </c>
      <c r="F614" s="149" t="e">
        <f t="shared" ca="1" si="268"/>
        <v>#REF!</v>
      </c>
      <c r="G614" s="120" t="s">
        <v>94</v>
      </c>
      <c r="H614" s="113" t="e">
        <f t="shared" si="282"/>
        <v>#REF!</v>
      </c>
      <c r="I614" s="113" t="e">
        <f t="shared" si="281"/>
        <v>#REF!</v>
      </c>
      <c r="J614" s="122">
        <v>10</v>
      </c>
      <c r="K614" s="122" t="s">
        <v>18</v>
      </c>
      <c r="L614" s="232" t="s">
        <v>81</v>
      </c>
      <c r="M614" s="23" t="s">
        <v>90</v>
      </c>
      <c r="N614" s="399">
        <v>0</v>
      </c>
      <c r="O614" s="130">
        <v>3</v>
      </c>
      <c r="P614" s="122"/>
      <c r="Q614" s="122"/>
      <c r="R614" s="122" t="s">
        <v>84</v>
      </c>
      <c r="S614" s="122" t="s">
        <v>97</v>
      </c>
      <c r="T614" s="113" t="s">
        <v>138</v>
      </c>
      <c r="U614" s="102" t="s">
        <v>99</v>
      </c>
      <c r="V614" s="102" t="s">
        <v>1299</v>
      </c>
      <c r="W614" s="147">
        <v>8</v>
      </c>
      <c r="X614" s="122"/>
      <c r="Y614" s="130">
        <f t="shared" si="279"/>
        <v>8</v>
      </c>
      <c r="Z614" s="122">
        <v>8</v>
      </c>
      <c r="AA614" s="101">
        <v>371000</v>
      </c>
      <c r="AB614" s="131"/>
      <c r="AC614" s="151" t="str">
        <f t="shared" si="270"/>
        <v/>
      </c>
      <c r="AD614" s="120"/>
      <c r="AE614" s="132"/>
      <c r="AF614" s="101">
        <f t="shared" si="272"/>
        <v>0</v>
      </c>
      <c r="AG614" s="101">
        <f t="shared" si="273"/>
        <v>0</v>
      </c>
      <c r="AH614" s="101">
        <f t="shared" si="274"/>
        <v>0</v>
      </c>
      <c r="AI614" s="101">
        <f t="shared" si="280"/>
        <v>2968000</v>
      </c>
      <c r="AJ614" s="101">
        <f t="shared" si="275"/>
        <v>0</v>
      </c>
      <c r="AK614" s="101">
        <f t="shared" si="269"/>
        <v>2968000</v>
      </c>
      <c r="AL614" s="102" t="s">
        <v>9</v>
      </c>
      <c r="AM614" s="144"/>
      <c r="AN614" s="101">
        <f t="shared" si="271"/>
        <v>2968000</v>
      </c>
      <c r="AO614" s="134"/>
      <c r="AP614" s="113"/>
      <c r="AQ614" s="113"/>
      <c r="AR614" s="113"/>
      <c r="AS614" s="113"/>
      <c r="AT614" s="113"/>
      <c r="AU614" s="113"/>
      <c r="AV614" s="113"/>
    </row>
    <row r="615" spans="1:48" ht="12.75" x14ac:dyDescent="0.2">
      <c r="A615" s="102">
        <v>4000603122</v>
      </c>
      <c r="B615" s="133">
        <v>46076</v>
      </c>
      <c r="C615" s="100" t="s">
        <v>79</v>
      </c>
      <c r="D615" s="552">
        <v>46216</v>
      </c>
      <c r="E615" s="552" t="e">
        <f>IF(OR(#REF!="",J615=""),"",#REF!+7*J615)</f>
        <v>#REF!</v>
      </c>
      <c r="F615" s="149" t="e">
        <f t="shared" ca="1" si="268"/>
        <v>#REF!</v>
      </c>
      <c r="G615" s="120" t="s">
        <v>94</v>
      </c>
      <c r="H615" s="113" t="e">
        <f t="shared" si="282"/>
        <v>#REF!</v>
      </c>
      <c r="I615" s="113" t="e">
        <f t="shared" si="281"/>
        <v>#REF!</v>
      </c>
      <c r="J615" s="122">
        <v>20</v>
      </c>
      <c r="K615" s="122" t="s">
        <v>18</v>
      </c>
      <c r="L615" s="232" t="s">
        <v>81</v>
      </c>
      <c r="M615" s="23" t="s">
        <v>1300</v>
      </c>
      <c r="N615" s="399">
        <v>0</v>
      </c>
      <c r="O615" s="130">
        <v>3</v>
      </c>
      <c r="P615" s="122"/>
      <c r="Q615" s="122"/>
      <c r="R615" s="122" t="s">
        <v>84</v>
      </c>
      <c r="S615" s="122" t="s">
        <v>97</v>
      </c>
      <c r="T615" s="113" t="s">
        <v>114</v>
      </c>
      <c r="U615" s="102" t="s">
        <v>99</v>
      </c>
      <c r="V615" s="102" t="s">
        <v>1301</v>
      </c>
      <c r="W615" s="147">
        <v>66</v>
      </c>
      <c r="X615" s="122"/>
      <c r="Y615" s="130">
        <f t="shared" si="279"/>
        <v>66</v>
      </c>
      <c r="Z615" s="122">
        <v>66</v>
      </c>
      <c r="AA615" s="101">
        <v>12042</v>
      </c>
      <c r="AB615" s="131"/>
      <c r="AC615" s="151" t="str">
        <f t="shared" si="270"/>
        <v/>
      </c>
      <c r="AD615" s="120"/>
      <c r="AE615" s="132"/>
      <c r="AF615" s="101">
        <f t="shared" si="272"/>
        <v>0</v>
      </c>
      <c r="AG615" s="101">
        <f t="shared" si="273"/>
        <v>0</v>
      </c>
      <c r="AH615" s="101">
        <f t="shared" si="274"/>
        <v>0</v>
      </c>
      <c r="AI615" s="101">
        <f t="shared" si="280"/>
        <v>794772</v>
      </c>
      <c r="AJ615" s="101">
        <f t="shared" si="275"/>
        <v>0</v>
      </c>
      <c r="AK615" s="101">
        <f t="shared" si="269"/>
        <v>794772</v>
      </c>
      <c r="AL615" s="102" t="s">
        <v>9</v>
      </c>
      <c r="AM615" s="144"/>
      <c r="AN615" s="101">
        <f t="shared" si="271"/>
        <v>794772</v>
      </c>
      <c r="AO615" s="134"/>
      <c r="AP615" s="113"/>
      <c r="AQ615" s="113"/>
      <c r="AR615" s="113"/>
      <c r="AS615" s="113"/>
      <c r="AT615" s="113"/>
      <c r="AU615" s="113"/>
      <c r="AV615" s="113"/>
    </row>
    <row r="616" spans="1:48" ht="12.75" x14ac:dyDescent="0.2">
      <c r="A616" s="102">
        <v>4000593215</v>
      </c>
      <c r="B616" s="133">
        <v>46074</v>
      </c>
      <c r="C616" s="100" t="s">
        <v>79</v>
      </c>
      <c r="D616" s="552">
        <v>46221</v>
      </c>
      <c r="E616" s="552" t="e">
        <f>IF(OR(#REF!="",J616=""),"",#REF!+7*J616)</f>
        <v>#REF!</v>
      </c>
      <c r="F616" s="149" t="e">
        <f t="shared" ca="1" si="268"/>
        <v>#REF!</v>
      </c>
      <c r="G616" s="120" t="s">
        <v>94</v>
      </c>
      <c r="H616" s="113" t="e">
        <f t="shared" si="282"/>
        <v>#REF!</v>
      </c>
      <c r="I616" s="113" t="e">
        <f t="shared" si="281"/>
        <v>#REF!</v>
      </c>
      <c r="J616" s="122">
        <v>20.7</v>
      </c>
      <c r="K616" s="122" t="s">
        <v>18</v>
      </c>
      <c r="L616" s="232" t="s">
        <v>81</v>
      </c>
      <c r="M616" s="23" t="s">
        <v>1302</v>
      </c>
      <c r="N616" s="399">
        <v>0</v>
      </c>
      <c r="O616" s="130">
        <v>3</v>
      </c>
      <c r="P616" s="122"/>
      <c r="Q616" s="122"/>
      <c r="R616" s="122" t="s">
        <v>84</v>
      </c>
      <c r="S616" s="122" t="s">
        <v>97</v>
      </c>
      <c r="T616" s="113" t="s">
        <v>179</v>
      </c>
      <c r="U616" s="102" t="s">
        <v>99</v>
      </c>
      <c r="V616" s="102" t="s">
        <v>1303</v>
      </c>
      <c r="W616" s="147">
        <v>3</v>
      </c>
      <c r="X616" s="122"/>
      <c r="Y616" s="130">
        <f t="shared" si="279"/>
        <v>3</v>
      </c>
      <c r="Z616" s="122">
        <v>3</v>
      </c>
      <c r="AA616" s="101">
        <v>259314</v>
      </c>
      <c r="AB616" s="131"/>
      <c r="AC616" s="151" t="str">
        <f t="shared" si="270"/>
        <v/>
      </c>
      <c r="AD616" s="120"/>
      <c r="AE616" s="132"/>
      <c r="AF616" s="101">
        <f t="shared" si="272"/>
        <v>0</v>
      </c>
      <c r="AG616" s="101">
        <f t="shared" si="273"/>
        <v>0</v>
      </c>
      <c r="AH616" s="101">
        <f t="shared" si="274"/>
        <v>0</v>
      </c>
      <c r="AI616" s="101">
        <f t="shared" si="280"/>
        <v>777942</v>
      </c>
      <c r="AJ616" s="101">
        <f t="shared" si="275"/>
        <v>0</v>
      </c>
      <c r="AK616" s="101">
        <f t="shared" si="269"/>
        <v>777942</v>
      </c>
      <c r="AL616" s="102" t="s">
        <v>9</v>
      </c>
      <c r="AM616" s="144"/>
      <c r="AN616" s="101">
        <f t="shared" si="271"/>
        <v>777942</v>
      </c>
      <c r="AO616" s="134"/>
      <c r="AP616" s="113"/>
      <c r="AQ616" s="113"/>
      <c r="AR616" s="113"/>
      <c r="AS616" s="113"/>
      <c r="AT616" s="113"/>
      <c r="AU616" s="113"/>
      <c r="AV616" s="113"/>
    </row>
    <row r="617" spans="1:48" ht="12.75" x14ac:dyDescent="0.2">
      <c r="A617" s="102">
        <v>4300036019</v>
      </c>
      <c r="B617" s="133">
        <v>46076</v>
      </c>
      <c r="C617" s="100" t="s">
        <v>79</v>
      </c>
      <c r="D617" s="552">
        <v>46258</v>
      </c>
      <c r="E617" s="552" t="e">
        <f>IF(OR(#REF!="",J617=""),"",#REF!+7*J617)</f>
        <v>#REF!</v>
      </c>
      <c r="F617" s="149" t="e">
        <f t="shared" ca="1" si="268"/>
        <v>#REF!</v>
      </c>
      <c r="G617" s="120" t="s">
        <v>94</v>
      </c>
      <c r="H617" s="113" t="e">
        <f t="shared" si="282"/>
        <v>#REF!</v>
      </c>
      <c r="I617" s="113" t="e">
        <f t="shared" si="281"/>
        <v>#REF!</v>
      </c>
      <c r="J617" s="122">
        <v>26</v>
      </c>
      <c r="K617" s="122" t="s">
        <v>18</v>
      </c>
      <c r="L617" s="232" t="s">
        <v>81</v>
      </c>
      <c r="M617" s="23" t="s">
        <v>1304</v>
      </c>
      <c r="N617" s="399">
        <v>0</v>
      </c>
      <c r="O617" s="130">
        <v>3</v>
      </c>
      <c r="P617" s="122"/>
      <c r="Q617" s="122"/>
      <c r="R617" s="122" t="s">
        <v>84</v>
      </c>
      <c r="S617" s="122" t="s">
        <v>97</v>
      </c>
      <c r="T617" s="113" t="s">
        <v>179</v>
      </c>
      <c r="U617" s="102" t="s">
        <v>99</v>
      </c>
      <c r="V617" s="102" t="s">
        <v>1305</v>
      </c>
      <c r="W617" s="147">
        <v>4</v>
      </c>
      <c r="X617" s="122"/>
      <c r="Y617" s="130">
        <f t="shared" si="279"/>
        <v>4</v>
      </c>
      <c r="Z617" s="122">
        <v>4</v>
      </c>
      <c r="AA617" s="101">
        <v>167825</v>
      </c>
      <c r="AB617" s="131"/>
      <c r="AC617" s="151" t="str">
        <f t="shared" si="270"/>
        <v/>
      </c>
      <c r="AD617" s="120"/>
      <c r="AE617" s="132"/>
      <c r="AF617" s="101">
        <f t="shared" si="272"/>
        <v>0</v>
      </c>
      <c r="AG617" s="101">
        <f t="shared" si="273"/>
        <v>0</v>
      </c>
      <c r="AH617" s="101">
        <f t="shared" si="274"/>
        <v>0</v>
      </c>
      <c r="AI617" s="101">
        <f t="shared" si="280"/>
        <v>671300</v>
      </c>
      <c r="AJ617" s="101">
        <f t="shared" si="275"/>
        <v>0</v>
      </c>
      <c r="AK617" s="101">
        <f t="shared" si="269"/>
        <v>671300</v>
      </c>
      <c r="AL617" s="102" t="s">
        <v>9</v>
      </c>
      <c r="AM617" s="144"/>
      <c r="AN617" s="101">
        <f t="shared" si="271"/>
        <v>671300</v>
      </c>
      <c r="AO617" s="134"/>
      <c r="AP617" s="113"/>
      <c r="AQ617" s="113"/>
      <c r="AR617" s="113"/>
      <c r="AS617" s="113"/>
      <c r="AT617" s="113"/>
      <c r="AU617" s="113"/>
      <c r="AV617" s="113"/>
    </row>
    <row r="618" spans="1:48" ht="12.75" x14ac:dyDescent="0.2">
      <c r="A618" s="102">
        <v>4516475955</v>
      </c>
      <c r="B618" s="133">
        <v>46077</v>
      </c>
      <c r="C618" s="100" t="s">
        <v>79</v>
      </c>
      <c r="D618" s="552">
        <v>46086</v>
      </c>
      <c r="E618" s="552" t="e">
        <f>IF(OR(#REF!="",J618=""),"",#REF!+7*J618)</f>
        <v>#REF!</v>
      </c>
      <c r="F618" s="149" t="str">
        <f t="shared" ref="F618:F681" ca="1" si="283">IF(AL618="PO CLOSED",
"DELIVERED",
IF(TODAY()&gt;E618,
"-"&amp;ROUNDUP(TODAY()-E618,0)&amp;" days overdue",
"+" &amp;ROUNDUP(E618-TODAY(),0)&amp;" days remaining"))</f>
        <v>DELIVERED</v>
      </c>
      <c r="G618" s="120" t="s">
        <v>80</v>
      </c>
      <c r="H618" s="113" t="e">
        <f t="shared" si="282"/>
        <v>#REF!</v>
      </c>
      <c r="I618" s="113" t="e">
        <f t="shared" si="281"/>
        <v>#REF!</v>
      </c>
      <c r="J618" s="122">
        <v>3</v>
      </c>
      <c r="K618" s="122" t="s">
        <v>19</v>
      </c>
      <c r="L618" s="232" t="s">
        <v>142</v>
      </c>
      <c r="M618" s="23" t="s">
        <v>1306</v>
      </c>
      <c r="N618" s="399">
        <v>1</v>
      </c>
      <c r="O618" s="130">
        <v>1</v>
      </c>
      <c r="P618" s="122" t="s">
        <v>1307</v>
      </c>
      <c r="Q618" s="122">
        <v>26100027</v>
      </c>
      <c r="R618" s="122" t="s">
        <v>84</v>
      </c>
      <c r="S618" s="122" t="s">
        <v>620</v>
      </c>
      <c r="T618" s="113" t="s">
        <v>621</v>
      </c>
      <c r="U618" s="102" t="s">
        <v>212</v>
      </c>
      <c r="V618" s="102" t="s">
        <v>1308</v>
      </c>
      <c r="W618" s="147">
        <v>20</v>
      </c>
      <c r="X618" s="122">
        <v>18</v>
      </c>
      <c r="Y618" s="130">
        <f t="shared" si="279"/>
        <v>2</v>
      </c>
      <c r="Z618" s="122">
        <v>0</v>
      </c>
      <c r="AA618" s="101">
        <v>4544.6000000000004</v>
      </c>
      <c r="AB618" s="131"/>
      <c r="AC618" s="151" t="str">
        <f t="shared" si="270"/>
        <v>April-26</v>
      </c>
      <c r="AD618" s="119">
        <v>46129</v>
      </c>
      <c r="AE618" s="142" t="s">
        <v>1309</v>
      </c>
      <c r="AF618" s="101">
        <f t="shared" si="272"/>
        <v>81802.8</v>
      </c>
      <c r="AG618" s="101">
        <f t="shared" si="273"/>
        <v>0</v>
      </c>
      <c r="AH618" s="101">
        <f t="shared" si="274"/>
        <v>81802.8</v>
      </c>
      <c r="AI618" s="101">
        <f t="shared" si="280"/>
        <v>0</v>
      </c>
      <c r="AJ618" s="101">
        <f t="shared" si="275"/>
        <v>0</v>
      </c>
      <c r="AK618" s="101">
        <f t="shared" ref="AK618:AK681" si="284">SUM(AI618:AJ618)</f>
        <v>0</v>
      </c>
      <c r="AL618" s="102" t="s">
        <v>0</v>
      </c>
      <c r="AM618" s="143" t="s">
        <v>102</v>
      </c>
      <c r="AN618" s="101">
        <f t="shared" si="271"/>
        <v>81802.8</v>
      </c>
      <c r="AO618" s="134" t="s">
        <v>103</v>
      </c>
      <c r="AP618" s="113" t="s">
        <v>104</v>
      </c>
      <c r="AQ618" s="113" t="s">
        <v>122</v>
      </c>
      <c r="AR618" s="113" t="s">
        <v>122</v>
      </c>
      <c r="AS618" s="113" t="s">
        <v>122</v>
      </c>
      <c r="AT618" s="113" t="s">
        <v>122</v>
      </c>
      <c r="AU618" s="113" t="s">
        <v>122</v>
      </c>
      <c r="AV618" s="113" t="s">
        <v>122</v>
      </c>
    </row>
    <row r="619" spans="1:48" ht="12.75" x14ac:dyDescent="0.2">
      <c r="A619" s="102">
        <v>4516475955</v>
      </c>
      <c r="B619" s="133">
        <v>46077</v>
      </c>
      <c r="C619" s="100" t="s">
        <v>79</v>
      </c>
      <c r="D619" s="552">
        <v>46086</v>
      </c>
      <c r="E619" s="552" t="e">
        <f>IF(OR(#REF!="",J619=""),"",#REF!+7*J619)</f>
        <v>#REF!</v>
      </c>
      <c r="F619" s="149" t="e">
        <f t="shared" ca="1" si="283"/>
        <v>#REF!</v>
      </c>
      <c r="G619" s="120" t="s">
        <v>80</v>
      </c>
      <c r="H619" s="113" t="e">
        <f t="shared" si="282"/>
        <v>#REF!</v>
      </c>
      <c r="I619" s="113" t="e">
        <f t="shared" si="281"/>
        <v>#REF!</v>
      </c>
      <c r="J619" s="122">
        <v>3</v>
      </c>
      <c r="K619" s="122" t="s">
        <v>19</v>
      </c>
      <c r="L619" s="232" t="s">
        <v>142</v>
      </c>
      <c r="M619" s="23" t="s">
        <v>1306</v>
      </c>
      <c r="N619" s="399">
        <v>1</v>
      </c>
      <c r="O619" s="130">
        <v>1</v>
      </c>
      <c r="P619" s="122" t="s">
        <v>1307</v>
      </c>
      <c r="Q619" s="122">
        <v>26100027</v>
      </c>
      <c r="R619" s="122" t="s">
        <v>84</v>
      </c>
      <c r="S619" s="122" t="s">
        <v>620</v>
      </c>
      <c r="T619" s="113" t="s">
        <v>621</v>
      </c>
      <c r="U619" s="102" t="s">
        <v>212</v>
      </c>
      <c r="V619" s="102" t="s">
        <v>1308</v>
      </c>
      <c r="W619" s="147">
        <v>2</v>
      </c>
      <c r="X619" s="122"/>
      <c r="Y619" s="130">
        <f t="shared" si="279"/>
        <v>2</v>
      </c>
      <c r="Z619" s="122">
        <v>2</v>
      </c>
      <c r="AA619" s="101">
        <v>4544.6000000000004</v>
      </c>
      <c r="AB619" s="131"/>
      <c r="AC619" s="151" t="str">
        <f t="shared" si="270"/>
        <v/>
      </c>
      <c r="AD619" s="119"/>
      <c r="AE619" s="142"/>
      <c r="AF619" s="101">
        <f t="shared" si="272"/>
        <v>0</v>
      </c>
      <c r="AG619" s="101">
        <f t="shared" si="273"/>
        <v>0</v>
      </c>
      <c r="AH619" s="101">
        <f t="shared" si="274"/>
        <v>0</v>
      </c>
      <c r="AI619" s="101">
        <f t="shared" si="280"/>
        <v>9089.2000000000007</v>
      </c>
      <c r="AJ619" s="101">
        <f t="shared" si="275"/>
        <v>0</v>
      </c>
      <c r="AK619" s="101">
        <f t="shared" si="284"/>
        <v>9089.2000000000007</v>
      </c>
      <c r="AL619" s="102" t="s">
        <v>9</v>
      </c>
      <c r="AM619" s="144"/>
      <c r="AN619" s="101">
        <f t="shared" si="271"/>
        <v>9089.2000000000007</v>
      </c>
      <c r="AO619" s="134"/>
      <c r="AP619" s="113"/>
      <c r="AQ619" s="113"/>
      <c r="AR619" s="113"/>
      <c r="AS619" s="113"/>
      <c r="AT619" s="113"/>
      <c r="AU619" s="113"/>
      <c r="AV619" s="113"/>
    </row>
    <row r="620" spans="1:48" ht="12.75" x14ac:dyDescent="0.2">
      <c r="A620" s="102">
        <v>4516475955</v>
      </c>
      <c r="B620" s="133">
        <v>46077</v>
      </c>
      <c r="C620" s="100" t="s">
        <v>79</v>
      </c>
      <c r="D620" s="552">
        <v>46086</v>
      </c>
      <c r="E620" s="552" t="e">
        <f>IF(OR(#REF!="",J620=""),"",#REF!+7*J620)</f>
        <v>#REF!</v>
      </c>
      <c r="F620" s="149" t="str">
        <f t="shared" ca="1" si="283"/>
        <v>DELIVERED</v>
      </c>
      <c r="G620" s="120" t="s">
        <v>80</v>
      </c>
      <c r="H620" s="113" t="e">
        <f t="shared" si="282"/>
        <v>#REF!</v>
      </c>
      <c r="I620" s="113" t="e">
        <f t="shared" si="281"/>
        <v>#REF!</v>
      </c>
      <c r="J620" s="122">
        <v>3</v>
      </c>
      <c r="K620" s="122" t="s">
        <v>19</v>
      </c>
      <c r="L620" s="232" t="s">
        <v>142</v>
      </c>
      <c r="M620" s="23" t="s">
        <v>1306</v>
      </c>
      <c r="N620" s="399">
        <v>1</v>
      </c>
      <c r="O620" s="130">
        <v>1</v>
      </c>
      <c r="P620" s="122" t="s">
        <v>1310</v>
      </c>
      <c r="Q620" s="122">
        <v>26100027</v>
      </c>
      <c r="R620" s="122" t="s">
        <v>84</v>
      </c>
      <c r="S620" s="122" t="s">
        <v>620</v>
      </c>
      <c r="T620" s="113" t="s">
        <v>621</v>
      </c>
      <c r="U620" s="102" t="s">
        <v>212</v>
      </c>
      <c r="V620" s="102" t="s">
        <v>1311</v>
      </c>
      <c r="W620" s="147">
        <v>20</v>
      </c>
      <c r="X620" s="122">
        <v>17</v>
      </c>
      <c r="Y620" s="130">
        <f t="shared" si="279"/>
        <v>3</v>
      </c>
      <c r="Z620" s="122">
        <v>0</v>
      </c>
      <c r="AA620" s="101">
        <v>4544.6000000000004</v>
      </c>
      <c r="AB620" s="131"/>
      <c r="AC620" s="151" t="str">
        <f t="shared" si="270"/>
        <v>April-26</v>
      </c>
      <c r="AD620" s="119">
        <v>46129</v>
      </c>
      <c r="AE620" s="142" t="s">
        <v>1309</v>
      </c>
      <c r="AF620" s="101">
        <f t="shared" si="272"/>
        <v>77258.200000000012</v>
      </c>
      <c r="AG620" s="101">
        <f t="shared" si="273"/>
        <v>0</v>
      </c>
      <c r="AH620" s="101">
        <f t="shared" si="274"/>
        <v>77258.200000000012</v>
      </c>
      <c r="AI620" s="101">
        <f t="shared" si="280"/>
        <v>0</v>
      </c>
      <c r="AJ620" s="101">
        <f t="shared" si="275"/>
        <v>0</v>
      </c>
      <c r="AK620" s="101">
        <f t="shared" si="284"/>
        <v>0</v>
      </c>
      <c r="AL620" s="102" t="s">
        <v>0</v>
      </c>
      <c r="AM620" s="143" t="s">
        <v>102</v>
      </c>
      <c r="AN620" s="101">
        <f t="shared" si="271"/>
        <v>77258.200000000012</v>
      </c>
      <c r="AO620" s="134" t="s">
        <v>103</v>
      </c>
      <c r="AP620" s="113" t="s">
        <v>104</v>
      </c>
      <c r="AQ620" s="113" t="s">
        <v>122</v>
      </c>
      <c r="AR620" s="113" t="s">
        <v>122</v>
      </c>
      <c r="AS620" s="113" t="s">
        <v>122</v>
      </c>
      <c r="AT620" s="113" t="s">
        <v>122</v>
      </c>
      <c r="AU620" s="113" t="s">
        <v>122</v>
      </c>
      <c r="AV620" s="113" t="s">
        <v>122</v>
      </c>
    </row>
    <row r="621" spans="1:48" ht="12.75" x14ac:dyDescent="0.2">
      <c r="A621" s="102">
        <v>4516475955</v>
      </c>
      <c r="B621" s="133">
        <v>46077</v>
      </c>
      <c r="C621" s="100" t="s">
        <v>79</v>
      </c>
      <c r="D621" s="552">
        <v>46086</v>
      </c>
      <c r="E621" s="552" t="e">
        <f>IF(OR(#REF!="",J621=""),"",#REF!+7*J621)</f>
        <v>#REF!</v>
      </c>
      <c r="F621" s="149" t="str">
        <f t="shared" ca="1" si="283"/>
        <v>DELIVERED</v>
      </c>
      <c r="G621" s="120" t="s">
        <v>80</v>
      </c>
      <c r="H621" s="113" t="e">
        <f t="shared" si="282"/>
        <v>#REF!</v>
      </c>
      <c r="I621" s="113" t="e">
        <f t="shared" si="281"/>
        <v>#REF!</v>
      </c>
      <c r="J621" s="122">
        <v>3</v>
      </c>
      <c r="K621" s="122" t="s">
        <v>19</v>
      </c>
      <c r="L621" s="232" t="s">
        <v>142</v>
      </c>
      <c r="M621" s="23" t="s">
        <v>1306</v>
      </c>
      <c r="N621" s="399">
        <v>1</v>
      </c>
      <c r="O621" s="130">
        <v>1</v>
      </c>
      <c r="P621" s="122" t="s">
        <v>1310</v>
      </c>
      <c r="Q621" s="122">
        <v>26100027</v>
      </c>
      <c r="R621" s="122" t="s">
        <v>84</v>
      </c>
      <c r="S621" s="122" t="s">
        <v>620</v>
      </c>
      <c r="T621" s="113" t="s">
        <v>621</v>
      </c>
      <c r="U621" s="102" t="s">
        <v>212</v>
      </c>
      <c r="V621" s="102" t="s">
        <v>1311</v>
      </c>
      <c r="W621" s="147">
        <v>3</v>
      </c>
      <c r="X621" s="122">
        <v>3</v>
      </c>
      <c r="Y621" s="130">
        <f t="shared" si="279"/>
        <v>0</v>
      </c>
      <c r="Z621" s="122">
        <v>0</v>
      </c>
      <c r="AA621" s="101">
        <v>4544.6000000000004</v>
      </c>
      <c r="AB621" s="131"/>
      <c r="AC621" s="151" t="str">
        <f t="shared" ref="AC621:AC684" si="285">IF(AD621="","",TEXT(AD621,"mmmm-yy"))</f>
        <v>May-26</v>
      </c>
      <c r="AD621" s="119">
        <v>46149</v>
      </c>
      <c r="AE621" s="142" t="s">
        <v>1312</v>
      </c>
      <c r="AF621" s="101">
        <f t="shared" si="272"/>
        <v>13633.800000000001</v>
      </c>
      <c r="AG621" s="101">
        <f t="shared" si="273"/>
        <v>0</v>
      </c>
      <c r="AH621" s="101">
        <f t="shared" si="274"/>
        <v>13633.800000000001</v>
      </c>
      <c r="AI621" s="101">
        <f t="shared" si="280"/>
        <v>0</v>
      </c>
      <c r="AJ621" s="101">
        <f t="shared" si="275"/>
        <v>0</v>
      </c>
      <c r="AK621" s="101">
        <f t="shared" si="284"/>
        <v>0</v>
      </c>
      <c r="AL621" s="102" t="s">
        <v>0</v>
      </c>
      <c r="AM621" s="143" t="s">
        <v>102</v>
      </c>
      <c r="AN621" s="101">
        <f t="shared" si="271"/>
        <v>13633.800000000001</v>
      </c>
      <c r="AO621" s="134" t="s">
        <v>103</v>
      </c>
      <c r="AP621" s="113"/>
      <c r="AQ621" s="113"/>
      <c r="AR621" s="113"/>
      <c r="AS621" s="113"/>
      <c r="AT621" s="113"/>
      <c r="AU621" s="113"/>
      <c r="AV621" s="113"/>
    </row>
    <row r="622" spans="1:48" ht="12.75" x14ac:dyDescent="0.2">
      <c r="A622" s="102">
        <v>4516475955</v>
      </c>
      <c r="B622" s="133">
        <v>46077</v>
      </c>
      <c r="C622" s="100" t="s">
        <v>79</v>
      </c>
      <c r="D622" s="552">
        <v>46086</v>
      </c>
      <c r="E622" s="552" t="e">
        <f>IF(OR(#REF!="",J622=""),"",#REF!+7*J622)</f>
        <v>#REF!</v>
      </c>
      <c r="F622" s="149" t="str">
        <f t="shared" ca="1" si="283"/>
        <v>DELIVERED</v>
      </c>
      <c r="G622" s="120" t="s">
        <v>80</v>
      </c>
      <c r="H622" s="113" t="e">
        <f t="shared" si="282"/>
        <v>#REF!</v>
      </c>
      <c r="I622" s="113" t="e">
        <f t="shared" si="281"/>
        <v>#REF!</v>
      </c>
      <c r="J622" s="122">
        <v>3</v>
      </c>
      <c r="K622" s="122" t="s">
        <v>19</v>
      </c>
      <c r="L622" s="232" t="s">
        <v>142</v>
      </c>
      <c r="M622" s="23" t="s">
        <v>1306</v>
      </c>
      <c r="N622" s="399">
        <v>1</v>
      </c>
      <c r="O622" s="130">
        <v>1</v>
      </c>
      <c r="P622" s="122" t="s">
        <v>1313</v>
      </c>
      <c r="Q622" s="122">
        <v>26100027</v>
      </c>
      <c r="R622" s="122" t="s">
        <v>84</v>
      </c>
      <c r="S622" s="122" t="s">
        <v>620</v>
      </c>
      <c r="T622" s="113" t="s">
        <v>621</v>
      </c>
      <c r="U622" s="102" t="s">
        <v>212</v>
      </c>
      <c r="V622" s="102" t="s">
        <v>1314</v>
      </c>
      <c r="W622" s="147">
        <v>20</v>
      </c>
      <c r="X622" s="122">
        <v>20</v>
      </c>
      <c r="Y622" s="130">
        <f t="shared" si="279"/>
        <v>0</v>
      </c>
      <c r="Z622" s="122">
        <v>0</v>
      </c>
      <c r="AA622" s="101">
        <v>4544.6000000000004</v>
      </c>
      <c r="AB622" s="131"/>
      <c r="AC622" s="151" t="str">
        <f t="shared" si="285"/>
        <v>April-26</v>
      </c>
      <c r="AD622" s="119">
        <v>46129</v>
      </c>
      <c r="AE622" s="142" t="s">
        <v>1309</v>
      </c>
      <c r="AF622" s="101">
        <f t="shared" si="272"/>
        <v>90892</v>
      </c>
      <c r="AG622" s="101">
        <f t="shared" si="273"/>
        <v>0</v>
      </c>
      <c r="AH622" s="101">
        <f t="shared" si="274"/>
        <v>90892</v>
      </c>
      <c r="AI622" s="101">
        <f t="shared" si="280"/>
        <v>0</v>
      </c>
      <c r="AJ622" s="101">
        <f t="shared" si="275"/>
        <v>0</v>
      </c>
      <c r="AK622" s="101">
        <f t="shared" si="284"/>
        <v>0</v>
      </c>
      <c r="AL622" s="102" t="s">
        <v>0</v>
      </c>
      <c r="AM622" s="143" t="s">
        <v>102</v>
      </c>
      <c r="AN622" s="101">
        <f t="shared" si="271"/>
        <v>90892</v>
      </c>
      <c r="AO622" s="134" t="s">
        <v>103</v>
      </c>
      <c r="AP622" s="113" t="s">
        <v>104</v>
      </c>
      <c r="AQ622" s="113" t="s">
        <v>122</v>
      </c>
      <c r="AR622" s="113" t="s">
        <v>122</v>
      </c>
      <c r="AS622" s="113" t="s">
        <v>122</v>
      </c>
      <c r="AT622" s="113" t="s">
        <v>122</v>
      </c>
      <c r="AU622" s="113" t="s">
        <v>122</v>
      </c>
      <c r="AV622" s="113" t="s">
        <v>122</v>
      </c>
    </row>
    <row r="623" spans="1:48" ht="12.75" x14ac:dyDescent="0.2">
      <c r="A623" s="102">
        <v>4516475953</v>
      </c>
      <c r="B623" s="133">
        <v>46077</v>
      </c>
      <c r="C623" s="100" t="s">
        <v>79</v>
      </c>
      <c r="D623" s="552">
        <v>46086</v>
      </c>
      <c r="E623" s="552" t="e">
        <f>IF(OR(#REF!="",J623=""),"",#REF!+7*J623)</f>
        <v>#REF!</v>
      </c>
      <c r="F623" s="149" t="str">
        <f t="shared" ca="1" si="283"/>
        <v>DELIVERED</v>
      </c>
      <c r="G623" s="120" t="s">
        <v>80</v>
      </c>
      <c r="H623" s="113" t="e">
        <f t="shared" si="282"/>
        <v>#REF!</v>
      </c>
      <c r="I623" s="113" t="e">
        <f t="shared" si="281"/>
        <v>#REF!</v>
      </c>
      <c r="J623" s="122">
        <v>3</v>
      </c>
      <c r="K623" s="122" t="s">
        <v>19</v>
      </c>
      <c r="L623" s="232" t="s">
        <v>142</v>
      </c>
      <c r="M623" s="23" t="s">
        <v>1315</v>
      </c>
      <c r="N623" s="399">
        <v>1</v>
      </c>
      <c r="O623" s="130">
        <v>1</v>
      </c>
      <c r="P623" s="122" t="s">
        <v>1316</v>
      </c>
      <c r="Q623" s="122">
        <v>26100015</v>
      </c>
      <c r="R623" s="122" t="s">
        <v>84</v>
      </c>
      <c r="S623" s="122" t="s">
        <v>620</v>
      </c>
      <c r="T623" s="113" t="s">
        <v>621</v>
      </c>
      <c r="U623" s="102" t="s">
        <v>212</v>
      </c>
      <c r="V623" s="102" t="s">
        <v>1317</v>
      </c>
      <c r="W623" s="147">
        <v>15</v>
      </c>
      <c r="X623" s="122">
        <v>15</v>
      </c>
      <c r="Y623" s="130">
        <f t="shared" si="279"/>
        <v>0</v>
      </c>
      <c r="Z623" s="122">
        <v>0</v>
      </c>
      <c r="AA623" s="101">
        <v>4368.67</v>
      </c>
      <c r="AB623" s="131"/>
      <c r="AC623" s="151" t="str">
        <f t="shared" si="285"/>
        <v>April-26</v>
      </c>
      <c r="AD623" s="119">
        <v>46125</v>
      </c>
      <c r="AE623" s="142" t="s">
        <v>1318</v>
      </c>
      <c r="AF623" s="101">
        <f t="shared" si="272"/>
        <v>65530.05</v>
      </c>
      <c r="AG623" s="101">
        <f t="shared" si="273"/>
        <v>0</v>
      </c>
      <c r="AH623" s="101">
        <f t="shared" si="274"/>
        <v>65530.05</v>
      </c>
      <c r="AI623" s="101">
        <f t="shared" si="280"/>
        <v>0</v>
      </c>
      <c r="AJ623" s="101">
        <f t="shared" si="275"/>
        <v>0</v>
      </c>
      <c r="AK623" s="101">
        <f t="shared" si="284"/>
        <v>0</v>
      </c>
      <c r="AL623" s="102" t="s">
        <v>0</v>
      </c>
      <c r="AM623" s="143" t="s">
        <v>102</v>
      </c>
      <c r="AN623" s="101">
        <f t="shared" si="271"/>
        <v>65530.05</v>
      </c>
      <c r="AO623" s="134" t="s">
        <v>103</v>
      </c>
      <c r="AP623" s="113" t="s">
        <v>104</v>
      </c>
      <c r="AQ623" s="113" t="s">
        <v>122</v>
      </c>
      <c r="AR623" s="113" t="s">
        <v>122</v>
      </c>
      <c r="AS623" s="113" t="s">
        <v>122</v>
      </c>
      <c r="AT623" s="113" t="s">
        <v>122</v>
      </c>
      <c r="AU623" s="113" t="s">
        <v>122</v>
      </c>
      <c r="AV623" s="113" t="s">
        <v>122</v>
      </c>
    </row>
    <row r="624" spans="1:48" ht="12.75" x14ac:dyDescent="0.2">
      <c r="A624" s="102">
        <v>4516475953</v>
      </c>
      <c r="B624" s="133">
        <v>46077</v>
      </c>
      <c r="C624" s="100" t="s">
        <v>79</v>
      </c>
      <c r="D624" s="552">
        <v>46086</v>
      </c>
      <c r="E624" s="552" t="e">
        <f>IF(OR(#REF!="",J624=""),"",#REF!+7*J624)</f>
        <v>#REF!</v>
      </c>
      <c r="F624" s="149" t="str">
        <f t="shared" ca="1" si="283"/>
        <v>DELIVERED</v>
      </c>
      <c r="G624" s="120" t="s">
        <v>80</v>
      </c>
      <c r="H624" s="113" t="e">
        <f t="shared" si="282"/>
        <v>#REF!</v>
      </c>
      <c r="I624" s="113" t="e">
        <f t="shared" si="281"/>
        <v>#REF!</v>
      </c>
      <c r="J624" s="122">
        <v>3</v>
      </c>
      <c r="K624" s="122" t="s">
        <v>19</v>
      </c>
      <c r="L624" s="232" t="s">
        <v>142</v>
      </c>
      <c r="M624" s="23" t="s">
        <v>1315</v>
      </c>
      <c r="N624" s="399">
        <v>1</v>
      </c>
      <c r="O624" s="130">
        <v>1</v>
      </c>
      <c r="P624" s="122" t="s">
        <v>1319</v>
      </c>
      <c r="Q624" s="122">
        <v>26100015</v>
      </c>
      <c r="R624" s="122" t="s">
        <v>84</v>
      </c>
      <c r="S624" s="122" t="s">
        <v>620</v>
      </c>
      <c r="T624" s="113" t="s">
        <v>621</v>
      </c>
      <c r="U624" s="102" t="s">
        <v>212</v>
      </c>
      <c r="V624" s="102" t="s">
        <v>1320</v>
      </c>
      <c r="W624" s="147">
        <v>15</v>
      </c>
      <c r="X624" s="122">
        <v>15</v>
      </c>
      <c r="Y624" s="130">
        <f t="shared" si="279"/>
        <v>0</v>
      </c>
      <c r="Z624" s="122">
        <v>0</v>
      </c>
      <c r="AA624" s="101">
        <v>4368.67</v>
      </c>
      <c r="AB624" s="131"/>
      <c r="AC624" s="151" t="str">
        <f t="shared" si="285"/>
        <v>April-26</v>
      </c>
      <c r="AD624" s="119">
        <v>46125</v>
      </c>
      <c r="AE624" s="142" t="s">
        <v>1318</v>
      </c>
      <c r="AF624" s="101">
        <f t="shared" si="272"/>
        <v>65530.05</v>
      </c>
      <c r="AG624" s="101">
        <f t="shared" si="273"/>
        <v>0</v>
      </c>
      <c r="AH624" s="101">
        <f t="shared" si="274"/>
        <v>65530.05</v>
      </c>
      <c r="AI624" s="101">
        <f t="shared" si="280"/>
        <v>0</v>
      </c>
      <c r="AJ624" s="101">
        <f t="shared" si="275"/>
        <v>0</v>
      </c>
      <c r="AK624" s="101">
        <f t="shared" si="284"/>
        <v>0</v>
      </c>
      <c r="AL624" s="102" t="s">
        <v>0</v>
      </c>
      <c r="AM624" s="143" t="s">
        <v>102</v>
      </c>
      <c r="AN624" s="101">
        <f t="shared" si="271"/>
        <v>65530.05</v>
      </c>
      <c r="AO624" s="134" t="s">
        <v>103</v>
      </c>
      <c r="AP624" s="113" t="s">
        <v>104</v>
      </c>
      <c r="AQ624" s="113" t="s">
        <v>122</v>
      </c>
      <c r="AR624" s="113" t="s">
        <v>122</v>
      </c>
      <c r="AS624" s="113" t="s">
        <v>122</v>
      </c>
      <c r="AT624" s="113" t="s">
        <v>122</v>
      </c>
      <c r="AU624" s="113" t="s">
        <v>122</v>
      </c>
      <c r="AV624" s="113" t="s">
        <v>122</v>
      </c>
    </row>
    <row r="625" spans="1:50" ht="12.75" x14ac:dyDescent="0.2">
      <c r="A625" s="102">
        <v>4516475953</v>
      </c>
      <c r="B625" s="133">
        <v>46077</v>
      </c>
      <c r="C625" s="100" t="s">
        <v>79</v>
      </c>
      <c r="D625" s="552">
        <v>46086</v>
      </c>
      <c r="E625" s="552" t="e">
        <f>IF(OR(#REF!="",J625=""),"",#REF!+7*J625)</f>
        <v>#REF!</v>
      </c>
      <c r="F625" s="149" t="str">
        <f t="shared" ca="1" si="283"/>
        <v>DELIVERED</v>
      </c>
      <c r="G625" s="120" t="s">
        <v>80</v>
      </c>
      <c r="H625" s="113" t="e">
        <f t="shared" si="282"/>
        <v>#REF!</v>
      </c>
      <c r="I625" s="113" t="e">
        <f t="shared" si="281"/>
        <v>#REF!</v>
      </c>
      <c r="J625" s="122">
        <v>3</v>
      </c>
      <c r="K625" s="122" t="s">
        <v>19</v>
      </c>
      <c r="L625" s="232" t="s">
        <v>142</v>
      </c>
      <c r="M625" s="23" t="s">
        <v>1315</v>
      </c>
      <c r="N625" s="399">
        <v>1</v>
      </c>
      <c r="O625" s="130">
        <v>1</v>
      </c>
      <c r="P625" s="122" t="s">
        <v>1321</v>
      </c>
      <c r="Q625" s="122">
        <v>26100015</v>
      </c>
      <c r="R625" s="122" t="s">
        <v>84</v>
      </c>
      <c r="S625" s="122" t="s">
        <v>620</v>
      </c>
      <c r="T625" s="113" t="s">
        <v>621</v>
      </c>
      <c r="U625" s="102" t="s">
        <v>212</v>
      </c>
      <c r="V625" s="102" t="s">
        <v>1322</v>
      </c>
      <c r="W625" s="147">
        <v>15</v>
      </c>
      <c r="X625" s="122">
        <v>15</v>
      </c>
      <c r="Y625" s="130">
        <f t="shared" si="279"/>
        <v>0</v>
      </c>
      <c r="Z625" s="122">
        <v>0</v>
      </c>
      <c r="AA625" s="101">
        <v>4368.67</v>
      </c>
      <c r="AB625" s="131"/>
      <c r="AC625" s="151" t="str">
        <f t="shared" si="285"/>
        <v>April-26</v>
      </c>
      <c r="AD625" s="119">
        <v>46125</v>
      </c>
      <c r="AE625" s="142" t="s">
        <v>1318</v>
      </c>
      <c r="AF625" s="101">
        <f t="shared" si="272"/>
        <v>65530.05</v>
      </c>
      <c r="AG625" s="101">
        <f t="shared" si="273"/>
        <v>0</v>
      </c>
      <c r="AH625" s="101">
        <f t="shared" si="274"/>
        <v>65530.05</v>
      </c>
      <c r="AI625" s="101">
        <f t="shared" si="280"/>
        <v>0</v>
      </c>
      <c r="AJ625" s="101">
        <f t="shared" si="275"/>
        <v>0</v>
      </c>
      <c r="AK625" s="101">
        <f t="shared" si="284"/>
        <v>0</v>
      </c>
      <c r="AL625" s="102" t="s">
        <v>0</v>
      </c>
      <c r="AM625" s="143" t="s">
        <v>102</v>
      </c>
      <c r="AN625" s="101">
        <f t="shared" ref="AN625:AN688" si="286">SUM(AH625,AK625)</f>
        <v>65530.05</v>
      </c>
      <c r="AO625" s="134" t="s">
        <v>103</v>
      </c>
      <c r="AP625" s="113" t="s">
        <v>104</v>
      </c>
      <c r="AQ625" s="113" t="s">
        <v>122</v>
      </c>
      <c r="AR625" s="113" t="s">
        <v>122</v>
      </c>
      <c r="AS625" s="113" t="s">
        <v>122</v>
      </c>
      <c r="AT625" s="113" t="s">
        <v>122</v>
      </c>
      <c r="AU625" s="113" t="s">
        <v>122</v>
      </c>
      <c r="AV625" s="113" t="s">
        <v>122</v>
      </c>
    </row>
    <row r="626" spans="1:50" ht="12.75" x14ac:dyDescent="0.2">
      <c r="A626" s="102" t="s">
        <v>1323</v>
      </c>
      <c r="B626" s="133">
        <v>46077</v>
      </c>
      <c r="C626" s="100" t="s">
        <v>79</v>
      </c>
      <c r="D626" s="552">
        <v>46119</v>
      </c>
      <c r="E626" s="552" t="e">
        <f>IF(OR(#REF!="",J626=""),"",#REF!+7*J626)</f>
        <v>#REF!</v>
      </c>
      <c r="F626" s="149" t="str">
        <f t="shared" ca="1" si="283"/>
        <v>DELIVERED</v>
      </c>
      <c r="G626" s="120" t="s">
        <v>80</v>
      </c>
      <c r="H626" s="113" t="e">
        <f t="shared" si="282"/>
        <v>#REF!</v>
      </c>
      <c r="I626" s="113" t="e">
        <f t="shared" si="281"/>
        <v>#REF!</v>
      </c>
      <c r="J626" s="122">
        <v>6</v>
      </c>
      <c r="K626" s="122" t="s">
        <v>23</v>
      </c>
      <c r="L626" s="232" t="s">
        <v>81</v>
      </c>
      <c r="M626" s="23" t="s">
        <v>1324</v>
      </c>
      <c r="N626" s="399">
        <v>0</v>
      </c>
      <c r="O626" s="130">
        <v>3</v>
      </c>
      <c r="P626" s="122" t="s">
        <v>1325</v>
      </c>
      <c r="Q626" s="122">
        <v>26100003</v>
      </c>
      <c r="R626" s="122" t="s">
        <v>84</v>
      </c>
      <c r="S626" s="130" t="s">
        <v>191</v>
      </c>
      <c r="T626" s="123" t="s">
        <v>745</v>
      </c>
      <c r="U626" s="100" t="s">
        <v>193</v>
      </c>
      <c r="V626" s="186" t="s">
        <v>1326</v>
      </c>
      <c r="W626" s="147">
        <v>60</v>
      </c>
      <c r="X626" s="122">
        <v>60</v>
      </c>
      <c r="Y626" s="130">
        <f t="shared" si="279"/>
        <v>0</v>
      </c>
      <c r="Z626" s="122">
        <v>0</v>
      </c>
      <c r="AA626" s="101">
        <v>742.92</v>
      </c>
      <c r="AB626" s="131"/>
      <c r="AC626" s="151" t="str">
        <f t="shared" si="285"/>
        <v>April-26</v>
      </c>
      <c r="AD626" s="119">
        <v>46118</v>
      </c>
      <c r="AE626" s="142" t="s">
        <v>1327</v>
      </c>
      <c r="AF626" s="101">
        <f t="shared" si="272"/>
        <v>44575.199999999997</v>
      </c>
      <c r="AG626" s="101">
        <f t="shared" si="273"/>
        <v>0</v>
      </c>
      <c r="AH626" s="101">
        <f t="shared" si="274"/>
        <v>44575.199999999997</v>
      </c>
      <c r="AI626" s="101">
        <f t="shared" si="280"/>
        <v>0</v>
      </c>
      <c r="AJ626" s="101">
        <f t="shared" si="275"/>
        <v>0</v>
      </c>
      <c r="AK626" s="101">
        <f t="shared" si="284"/>
        <v>0</v>
      </c>
      <c r="AL626" s="102" t="s">
        <v>0</v>
      </c>
      <c r="AM626" s="213" t="s">
        <v>102</v>
      </c>
      <c r="AN626" s="101">
        <f t="shared" si="286"/>
        <v>44575.199999999997</v>
      </c>
      <c r="AO626" s="134" t="s">
        <v>23</v>
      </c>
      <c r="AP626" s="113" t="s">
        <v>754</v>
      </c>
      <c r="AQ626" s="113" t="s">
        <v>754</v>
      </c>
      <c r="AR626" s="113" t="s">
        <v>754</v>
      </c>
      <c r="AS626" s="113" t="s">
        <v>754</v>
      </c>
      <c r="AT626" s="113" t="s">
        <v>754</v>
      </c>
      <c r="AU626" s="113" t="s">
        <v>754</v>
      </c>
      <c r="AV626" s="113" t="s">
        <v>754</v>
      </c>
    </row>
    <row r="627" spans="1:50" ht="12.75" x14ac:dyDescent="0.2">
      <c r="A627" s="102" t="s">
        <v>1328</v>
      </c>
      <c r="B627" s="133">
        <v>46077</v>
      </c>
      <c r="C627" s="100" t="s">
        <v>79</v>
      </c>
      <c r="D627" s="552">
        <v>46105</v>
      </c>
      <c r="E627" s="552" t="e">
        <f>IF(OR(#REF!="",J627=""),"",#REF!+7*J627)</f>
        <v>#REF!</v>
      </c>
      <c r="F627" s="149" t="str">
        <f t="shared" ca="1" si="283"/>
        <v>DELIVERED</v>
      </c>
      <c r="G627" s="120" t="s">
        <v>80</v>
      </c>
      <c r="H627" s="113" t="e">
        <f t="shared" si="282"/>
        <v>#REF!</v>
      </c>
      <c r="I627" s="113" t="e">
        <f t="shared" si="281"/>
        <v>#REF!</v>
      </c>
      <c r="J627" s="122">
        <v>4</v>
      </c>
      <c r="K627" s="122" t="s">
        <v>18</v>
      </c>
      <c r="L627" s="232" t="s">
        <v>81</v>
      </c>
      <c r="M627" s="23" t="s">
        <v>1329</v>
      </c>
      <c r="N627" s="399">
        <v>0</v>
      </c>
      <c r="O627" s="130">
        <v>3</v>
      </c>
      <c r="P627" s="122" t="s">
        <v>1330</v>
      </c>
      <c r="Q627" s="122">
        <v>25201311</v>
      </c>
      <c r="R627" s="122" t="s">
        <v>84</v>
      </c>
      <c r="S627" s="122" t="s">
        <v>671</v>
      </c>
      <c r="T627" s="113" t="s">
        <v>672</v>
      </c>
      <c r="U627" s="123" t="s">
        <v>193</v>
      </c>
      <c r="V627" s="102" t="s">
        <v>1331</v>
      </c>
      <c r="W627" s="147">
        <v>10</v>
      </c>
      <c r="X627" s="122">
        <v>10</v>
      </c>
      <c r="Y627" s="130">
        <f t="shared" si="279"/>
        <v>0</v>
      </c>
      <c r="Z627" s="122">
        <v>0</v>
      </c>
      <c r="AA627" s="101">
        <v>8500</v>
      </c>
      <c r="AB627" s="131"/>
      <c r="AC627" s="151" t="str">
        <f t="shared" si="285"/>
        <v>April-26</v>
      </c>
      <c r="AD627" s="119">
        <v>46114</v>
      </c>
      <c r="AE627" s="142" t="s">
        <v>1332</v>
      </c>
      <c r="AF627" s="101">
        <f t="shared" si="272"/>
        <v>85000</v>
      </c>
      <c r="AG627" s="101">
        <f t="shared" si="273"/>
        <v>0</v>
      </c>
      <c r="AH627" s="101">
        <f t="shared" si="274"/>
        <v>85000</v>
      </c>
      <c r="AI627" s="101">
        <f t="shared" si="280"/>
        <v>0</v>
      </c>
      <c r="AJ627" s="101">
        <f t="shared" si="275"/>
        <v>0</v>
      </c>
      <c r="AK627" s="101">
        <f t="shared" si="284"/>
        <v>0</v>
      </c>
      <c r="AL627" s="102" t="s">
        <v>0</v>
      </c>
      <c r="AM627" s="213" t="s">
        <v>102</v>
      </c>
      <c r="AN627" s="101">
        <f t="shared" si="286"/>
        <v>85000</v>
      </c>
      <c r="AO627" s="134" t="s">
        <v>103</v>
      </c>
      <c r="AP627" s="113" t="s">
        <v>754</v>
      </c>
      <c r="AQ627" s="113" t="s">
        <v>754</v>
      </c>
      <c r="AR627" s="113" t="s">
        <v>754</v>
      </c>
      <c r="AS627" s="113" t="s">
        <v>754</v>
      </c>
      <c r="AT627" s="113" t="s">
        <v>754</v>
      </c>
      <c r="AU627" s="113" t="s">
        <v>754</v>
      </c>
      <c r="AV627" s="113" t="s">
        <v>754</v>
      </c>
    </row>
    <row r="628" spans="1:50" ht="12.75" x14ac:dyDescent="0.2">
      <c r="A628" s="102">
        <v>4516477818</v>
      </c>
      <c r="B628" s="133">
        <v>46077</v>
      </c>
      <c r="C628" s="100" t="s">
        <v>79</v>
      </c>
      <c r="D628" s="552">
        <v>46105</v>
      </c>
      <c r="E628" s="552" t="e">
        <f>IF(OR(#REF!="",J628=""),"",#REF!+7*J628)</f>
        <v>#REF!</v>
      </c>
      <c r="F628" s="149" t="str">
        <f t="shared" ca="1" si="283"/>
        <v>DELIVERED</v>
      </c>
      <c r="G628" s="120" t="s">
        <v>80</v>
      </c>
      <c r="H628" s="113" t="e">
        <f t="shared" si="282"/>
        <v>#REF!</v>
      </c>
      <c r="I628" s="113" t="e">
        <f t="shared" si="281"/>
        <v>#REF!</v>
      </c>
      <c r="J628" s="122">
        <v>3</v>
      </c>
      <c r="K628" s="122" t="s">
        <v>18</v>
      </c>
      <c r="L628" s="232" t="s">
        <v>81</v>
      </c>
      <c r="M628" s="23" t="s">
        <v>1333</v>
      </c>
      <c r="N628" s="399">
        <v>1</v>
      </c>
      <c r="O628" s="130">
        <v>1</v>
      </c>
      <c r="P628" s="122" t="s">
        <v>1334</v>
      </c>
      <c r="Q628" s="122">
        <v>26100041</v>
      </c>
      <c r="R628" s="122" t="s">
        <v>84</v>
      </c>
      <c r="S628" s="122" t="s">
        <v>620</v>
      </c>
      <c r="T628" s="113" t="s">
        <v>621</v>
      </c>
      <c r="U628" s="102" t="s">
        <v>212</v>
      </c>
      <c r="V628" s="186" t="s">
        <v>1335</v>
      </c>
      <c r="W628" s="147">
        <v>12</v>
      </c>
      <c r="X628" s="122">
        <v>12</v>
      </c>
      <c r="Y628" s="130">
        <f t="shared" si="279"/>
        <v>0</v>
      </c>
      <c r="Z628" s="122">
        <v>0</v>
      </c>
      <c r="AA628" s="101">
        <v>59495</v>
      </c>
      <c r="AB628" s="131"/>
      <c r="AC628" s="151" t="str">
        <f t="shared" si="285"/>
        <v>April-26</v>
      </c>
      <c r="AD628" s="119">
        <v>46132</v>
      </c>
      <c r="AE628" s="142" t="s">
        <v>1336</v>
      </c>
      <c r="AF628" s="101">
        <f t="shared" ref="AF628:AF691" si="287">X628*AA628</f>
        <v>713940</v>
      </c>
      <c r="AG628" s="101">
        <f t="shared" ref="AG628:AG691" si="288">(X628*AB628)*86</f>
        <v>0</v>
      </c>
      <c r="AH628" s="101">
        <f t="shared" ref="AH628:AH691" si="289">SUM(AF628:AG628)</f>
        <v>713940</v>
      </c>
      <c r="AI628" s="101">
        <f t="shared" si="280"/>
        <v>0</v>
      </c>
      <c r="AJ628" s="101">
        <f t="shared" ref="AJ628:AJ691" si="290">(Z628*AB628)*86</f>
        <v>0</v>
      </c>
      <c r="AK628" s="101">
        <f t="shared" si="284"/>
        <v>0</v>
      </c>
      <c r="AL628" s="102" t="s">
        <v>0</v>
      </c>
      <c r="AM628" s="213" t="s">
        <v>102</v>
      </c>
      <c r="AN628" s="101">
        <f t="shared" si="286"/>
        <v>713940</v>
      </c>
      <c r="AO628" s="134" t="s">
        <v>103</v>
      </c>
      <c r="AP628" s="113" t="s">
        <v>754</v>
      </c>
      <c r="AQ628" s="113" t="s">
        <v>754</v>
      </c>
      <c r="AR628" s="113" t="s">
        <v>754</v>
      </c>
      <c r="AS628" s="113" t="s">
        <v>754</v>
      </c>
      <c r="AT628" s="113" t="s">
        <v>754</v>
      </c>
      <c r="AU628" s="113" t="s">
        <v>754</v>
      </c>
      <c r="AV628" s="113" t="s">
        <v>754</v>
      </c>
    </row>
    <row r="629" spans="1:50" ht="12.75" x14ac:dyDescent="0.2">
      <c r="A629" s="102">
        <v>1102500195</v>
      </c>
      <c r="B629" s="133">
        <v>46078</v>
      </c>
      <c r="C629" s="100" t="s">
        <v>79</v>
      </c>
      <c r="D629" s="552">
        <v>46087</v>
      </c>
      <c r="E629" s="552" t="e">
        <f>IF(OR(#REF!="",J629=""),"",#REF!+7*J629)</f>
        <v>#REF!</v>
      </c>
      <c r="F629" s="149" t="str">
        <f t="shared" ca="1" si="283"/>
        <v>DELIVERED</v>
      </c>
      <c r="G629" s="120" t="s">
        <v>80</v>
      </c>
      <c r="H629" s="113" t="e">
        <f t="shared" si="282"/>
        <v>#REF!</v>
      </c>
      <c r="I629" s="113" t="e">
        <f t="shared" si="281"/>
        <v>#REF!</v>
      </c>
      <c r="J629" s="122">
        <v>1.4</v>
      </c>
      <c r="K629" s="122" t="s">
        <v>21</v>
      </c>
      <c r="L629" s="232" t="s">
        <v>81</v>
      </c>
      <c r="M629" s="23" t="s">
        <v>1337</v>
      </c>
      <c r="N629" s="399">
        <v>1</v>
      </c>
      <c r="O629" s="130">
        <v>1</v>
      </c>
      <c r="P629" s="122" t="s">
        <v>243</v>
      </c>
      <c r="Q629" s="122">
        <v>26200002</v>
      </c>
      <c r="R629" s="122" t="s">
        <v>84</v>
      </c>
      <c r="S629" s="130" t="s">
        <v>284</v>
      </c>
      <c r="T629" s="123" t="s">
        <v>285</v>
      </c>
      <c r="U629" s="102" t="s">
        <v>286</v>
      </c>
      <c r="V629" s="102" t="s">
        <v>1338</v>
      </c>
      <c r="W629" s="147">
        <v>10</v>
      </c>
      <c r="X629" s="122">
        <v>10</v>
      </c>
      <c r="Y629" s="130">
        <f t="shared" si="279"/>
        <v>0</v>
      </c>
      <c r="Z629" s="122">
        <v>0</v>
      </c>
      <c r="AA629" s="101">
        <v>2174</v>
      </c>
      <c r="AB629" s="131"/>
      <c r="AC629" s="151" t="str">
        <f t="shared" si="285"/>
        <v>April-26</v>
      </c>
      <c r="AD629" s="119">
        <v>46113</v>
      </c>
      <c r="AE629" s="176" t="s">
        <v>1339</v>
      </c>
      <c r="AF629" s="101">
        <f t="shared" si="287"/>
        <v>21740</v>
      </c>
      <c r="AG629" s="101">
        <f t="shared" si="288"/>
        <v>0</v>
      </c>
      <c r="AH629" s="101">
        <f t="shared" si="289"/>
        <v>21740</v>
      </c>
      <c r="AI629" s="101">
        <f t="shared" si="280"/>
        <v>0</v>
      </c>
      <c r="AJ629" s="101">
        <f t="shared" si="290"/>
        <v>0</v>
      </c>
      <c r="AK629" s="101">
        <f t="shared" si="284"/>
        <v>0</v>
      </c>
      <c r="AL629" s="102" t="s">
        <v>0</v>
      </c>
      <c r="AM629" s="143" t="s">
        <v>102</v>
      </c>
      <c r="AN629" s="101">
        <f t="shared" si="286"/>
        <v>21740</v>
      </c>
      <c r="AO629" s="134" t="s">
        <v>103</v>
      </c>
      <c r="AP629" s="113" t="s">
        <v>754</v>
      </c>
      <c r="AQ629" s="113" t="s">
        <v>754</v>
      </c>
      <c r="AR629" s="113" t="s">
        <v>754</v>
      </c>
      <c r="AS629" s="113" t="s">
        <v>754</v>
      </c>
      <c r="AT629" s="113" t="s">
        <v>754</v>
      </c>
      <c r="AU629" s="113" t="s">
        <v>754</v>
      </c>
      <c r="AV629" s="113" t="s">
        <v>754</v>
      </c>
    </row>
    <row r="630" spans="1:50" ht="12.75" x14ac:dyDescent="0.2">
      <c r="A630" s="102">
        <v>1162501884</v>
      </c>
      <c r="B630" s="133">
        <v>46078</v>
      </c>
      <c r="C630" s="100" t="s">
        <v>79</v>
      </c>
      <c r="D630" s="552">
        <v>46087</v>
      </c>
      <c r="E630" s="552" t="e">
        <f>IF(OR(#REF!="",J630=""),"",#REF!+7*J630)</f>
        <v>#REF!</v>
      </c>
      <c r="F630" s="149" t="str">
        <f t="shared" ca="1" si="283"/>
        <v>DELIVERED</v>
      </c>
      <c r="G630" s="120" t="s">
        <v>80</v>
      </c>
      <c r="H630" s="113" t="e">
        <f t="shared" si="282"/>
        <v>#REF!</v>
      </c>
      <c r="I630" s="113" t="e">
        <f t="shared" si="281"/>
        <v>#REF!</v>
      </c>
      <c r="J630" s="122">
        <v>1.4</v>
      </c>
      <c r="K630" s="122" t="s">
        <v>28</v>
      </c>
      <c r="L630" s="232" t="s">
        <v>81</v>
      </c>
      <c r="M630" s="23" t="s">
        <v>1337</v>
      </c>
      <c r="N630" s="399">
        <v>1</v>
      </c>
      <c r="O630" s="130">
        <v>1</v>
      </c>
      <c r="P630" s="122" t="s">
        <v>243</v>
      </c>
      <c r="Q630" s="122">
        <v>26200001</v>
      </c>
      <c r="R630" s="122" t="s">
        <v>84</v>
      </c>
      <c r="S630" s="130" t="s">
        <v>284</v>
      </c>
      <c r="T630" s="123" t="s">
        <v>285</v>
      </c>
      <c r="U630" s="102" t="s">
        <v>286</v>
      </c>
      <c r="V630" s="102" t="s">
        <v>1340</v>
      </c>
      <c r="W630" s="147">
        <v>1</v>
      </c>
      <c r="X630" s="122">
        <v>1</v>
      </c>
      <c r="Y630" s="130">
        <f t="shared" si="279"/>
        <v>0</v>
      </c>
      <c r="Z630" s="122">
        <v>0</v>
      </c>
      <c r="AA630" s="101">
        <v>32600</v>
      </c>
      <c r="AB630" s="131"/>
      <c r="AC630" s="151" t="str">
        <f t="shared" si="285"/>
        <v>April-26</v>
      </c>
      <c r="AD630" s="119">
        <v>46113</v>
      </c>
      <c r="AE630" s="176" t="s">
        <v>1341</v>
      </c>
      <c r="AF630" s="101">
        <f t="shared" si="287"/>
        <v>32600</v>
      </c>
      <c r="AG630" s="101">
        <f t="shared" si="288"/>
        <v>0</v>
      </c>
      <c r="AH630" s="101">
        <f t="shared" si="289"/>
        <v>32600</v>
      </c>
      <c r="AI630" s="101">
        <f t="shared" si="280"/>
        <v>0</v>
      </c>
      <c r="AJ630" s="101">
        <f t="shared" si="290"/>
        <v>0</v>
      </c>
      <c r="AK630" s="101">
        <f t="shared" si="284"/>
        <v>0</v>
      </c>
      <c r="AL630" s="102" t="s">
        <v>0</v>
      </c>
      <c r="AM630" s="143" t="s">
        <v>102</v>
      </c>
      <c r="AN630" s="101">
        <f t="shared" si="286"/>
        <v>32600</v>
      </c>
      <c r="AO630" s="134" t="s">
        <v>28</v>
      </c>
      <c r="AP630" s="113" t="s">
        <v>754</v>
      </c>
      <c r="AQ630" s="113" t="s">
        <v>754</v>
      </c>
      <c r="AR630" s="113" t="s">
        <v>754</v>
      </c>
      <c r="AS630" s="113" t="s">
        <v>754</v>
      </c>
      <c r="AT630" s="113" t="s">
        <v>754</v>
      </c>
      <c r="AU630" s="113" t="s">
        <v>754</v>
      </c>
      <c r="AV630" s="113" t="s">
        <v>754</v>
      </c>
    </row>
    <row r="631" spans="1:50" ht="12.75" x14ac:dyDescent="0.2">
      <c r="A631" s="102">
        <v>1102600008</v>
      </c>
      <c r="B631" s="133">
        <v>46136</v>
      </c>
      <c r="C631" s="100" t="s">
        <v>79</v>
      </c>
      <c r="D631" s="552">
        <v>46087</v>
      </c>
      <c r="E631" s="552" t="e">
        <f>IF(OR(#REF!="",J631=""),"",#REF!+7*J631)</f>
        <v>#REF!</v>
      </c>
      <c r="F631" s="149" t="str">
        <f t="shared" ca="1" si="283"/>
        <v>DELIVERED</v>
      </c>
      <c r="G631" s="120" t="s">
        <v>80</v>
      </c>
      <c r="H631" s="113" t="e">
        <f t="shared" si="282"/>
        <v>#REF!</v>
      </c>
      <c r="I631" s="113" t="e">
        <f t="shared" si="281"/>
        <v>#REF!</v>
      </c>
      <c r="J631" s="122">
        <v>1.4</v>
      </c>
      <c r="K631" s="122" t="s">
        <v>21</v>
      </c>
      <c r="L631" s="232" t="s">
        <v>81</v>
      </c>
      <c r="M631" s="23" t="s">
        <v>1337</v>
      </c>
      <c r="N631" s="399">
        <v>1</v>
      </c>
      <c r="O631" s="130">
        <v>1</v>
      </c>
      <c r="P631" s="122" t="s">
        <v>243</v>
      </c>
      <c r="Q631" s="122">
        <v>26200081</v>
      </c>
      <c r="R631" s="122" t="s">
        <v>84</v>
      </c>
      <c r="S631" s="130" t="s">
        <v>284</v>
      </c>
      <c r="T631" s="123" t="s">
        <v>285</v>
      </c>
      <c r="U631" s="102" t="s">
        <v>286</v>
      </c>
      <c r="V631" s="102" t="s">
        <v>1342</v>
      </c>
      <c r="W631" s="147">
        <v>2</v>
      </c>
      <c r="X631" s="122">
        <v>2</v>
      </c>
      <c r="Y631" s="130">
        <f t="shared" si="279"/>
        <v>0</v>
      </c>
      <c r="Z631" s="122">
        <v>0</v>
      </c>
      <c r="AA631" s="101">
        <v>2775</v>
      </c>
      <c r="AB631" s="131"/>
      <c r="AC631" s="151" t="str">
        <f t="shared" si="285"/>
        <v>April-26</v>
      </c>
      <c r="AD631" s="119">
        <v>46136</v>
      </c>
      <c r="AE631" s="176" t="s">
        <v>1343</v>
      </c>
      <c r="AF631" s="101">
        <f t="shared" si="287"/>
        <v>5550</v>
      </c>
      <c r="AG631" s="101">
        <f t="shared" si="288"/>
        <v>0</v>
      </c>
      <c r="AH631" s="101">
        <f t="shared" si="289"/>
        <v>5550</v>
      </c>
      <c r="AI631" s="101">
        <f t="shared" si="280"/>
        <v>0</v>
      </c>
      <c r="AJ631" s="101">
        <f t="shared" si="290"/>
        <v>0</v>
      </c>
      <c r="AK631" s="101">
        <f t="shared" si="284"/>
        <v>0</v>
      </c>
      <c r="AL631" s="102" t="s">
        <v>0</v>
      </c>
      <c r="AM631" s="143" t="s">
        <v>102</v>
      </c>
      <c r="AN631" s="101">
        <f t="shared" si="286"/>
        <v>5550</v>
      </c>
      <c r="AO631" s="134" t="s">
        <v>103</v>
      </c>
      <c r="AP631" s="113" t="s">
        <v>754</v>
      </c>
      <c r="AQ631" s="113" t="s">
        <v>754</v>
      </c>
      <c r="AR631" s="113" t="s">
        <v>754</v>
      </c>
      <c r="AS631" s="113" t="s">
        <v>754</v>
      </c>
      <c r="AT631" s="113" t="s">
        <v>754</v>
      </c>
      <c r="AU631" s="113" t="s">
        <v>754</v>
      </c>
      <c r="AV631" s="113" t="s">
        <v>754</v>
      </c>
    </row>
    <row r="632" spans="1:50" ht="12.75" x14ac:dyDescent="0.2">
      <c r="A632" s="102">
        <v>1162600064</v>
      </c>
      <c r="B632" s="133">
        <v>46136</v>
      </c>
      <c r="C632" s="100" t="s">
        <v>79</v>
      </c>
      <c r="D632" s="552">
        <v>46087</v>
      </c>
      <c r="E632" s="552" t="e">
        <f>IF(OR(#REF!="",J632=""),"",#REF!+7*J632)</f>
        <v>#REF!</v>
      </c>
      <c r="F632" s="149" t="str">
        <f t="shared" ca="1" si="283"/>
        <v>DELIVERED</v>
      </c>
      <c r="G632" s="120" t="s">
        <v>80</v>
      </c>
      <c r="H632" s="113" t="e">
        <f t="shared" si="282"/>
        <v>#REF!</v>
      </c>
      <c r="I632" s="113" t="e">
        <f t="shared" si="281"/>
        <v>#REF!</v>
      </c>
      <c r="J632" s="122">
        <v>1.4</v>
      </c>
      <c r="K632" s="122" t="s">
        <v>28</v>
      </c>
      <c r="L632" s="232" t="s">
        <v>81</v>
      </c>
      <c r="M632" s="23" t="s">
        <v>1337</v>
      </c>
      <c r="N632" s="399">
        <v>1</v>
      </c>
      <c r="O632" s="130">
        <v>1</v>
      </c>
      <c r="P632" s="122" t="s">
        <v>243</v>
      </c>
      <c r="Q632" s="122">
        <v>26200082</v>
      </c>
      <c r="R632" s="122" t="s">
        <v>84</v>
      </c>
      <c r="S632" s="130" t="s">
        <v>284</v>
      </c>
      <c r="T632" s="123" t="s">
        <v>285</v>
      </c>
      <c r="U632" s="102" t="s">
        <v>286</v>
      </c>
      <c r="V632" s="102" t="s">
        <v>1344</v>
      </c>
      <c r="W632" s="147">
        <v>1</v>
      </c>
      <c r="X632" s="122">
        <v>1</v>
      </c>
      <c r="Y632" s="130">
        <f t="shared" si="279"/>
        <v>0</v>
      </c>
      <c r="Z632" s="122">
        <v>0</v>
      </c>
      <c r="AA632" s="101">
        <v>1400</v>
      </c>
      <c r="AB632" s="131"/>
      <c r="AC632" s="151" t="str">
        <f t="shared" si="285"/>
        <v>April-26</v>
      </c>
      <c r="AD632" s="119">
        <v>46136</v>
      </c>
      <c r="AE632" s="176" t="s">
        <v>1345</v>
      </c>
      <c r="AF632" s="101">
        <f t="shared" si="287"/>
        <v>1400</v>
      </c>
      <c r="AG632" s="101">
        <f t="shared" si="288"/>
        <v>0</v>
      </c>
      <c r="AH632" s="101">
        <f t="shared" si="289"/>
        <v>1400</v>
      </c>
      <c r="AI632" s="101">
        <f t="shared" si="280"/>
        <v>0</v>
      </c>
      <c r="AJ632" s="101">
        <f t="shared" si="290"/>
        <v>0</v>
      </c>
      <c r="AK632" s="101">
        <f t="shared" si="284"/>
        <v>0</v>
      </c>
      <c r="AL632" s="102" t="s">
        <v>0</v>
      </c>
      <c r="AM632" s="143" t="s">
        <v>102</v>
      </c>
      <c r="AN632" s="101">
        <f t="shared" si="286"/>
        <v>1400</v>
      </c>
      <c r="AO632" s="134" t="s">
        <v>28</v>
      </c>
      <c r="AP632" s="113" t="s">
        <v>754</v>
      </c>
      <c r="AQ632" s="113" t="s">
        <v>754</v>
      </c>
      <c r="AR632" s="113" t="s">
        <v>754</v>
      </c>
      <c r="AS632" s="113" t="s">
        <v>754</v>
      </c>
      <c r="AT632" s="113" t="s">
        <v>754</v>
      </c>
      <c r="AU632" s="113" t="s">
        <v>754</v>
      </c>
      <c r="AV632" s="113" t="s">
        <v>754</v>
      </c>
    </row>
    <row r="633" spans="1:50" x14ac:dyDescent="0.25">
      <c r="A633" s="102">
        <v>4000605032</v>
      </c>
      <c r="B633" s="133">
        <v>46078</v>
      </c>
      <c r="C633" s="100" t="s">
        <v>79</v>
      </c>
      <c r="D633" s="552">
        <v>46260</v>
      </c>
      <c r="E633" s="552" t="e">
        <f>IF(OR(#REF!="",J633=""),"",#REF!+7*J633)</f>
        <v>#REF!</v>
      </c>
      <c r="F633" s="149" t="e">
        <f t="shared" ca="1" si="283"/>
        <v>#REF!</v>
      </c>
      <c r="G633" s="120" t="s">
        <v>94</v>
      </c>
      <c r="H633" s="113" t="e">
        <f t="shared" si="282"/>
        <v>#REF!</v>
      </c>
      <c r="I633" s="113" t="e">
        <f t="shared" si="281"/>
        <v>#REF!</v>
      </c>
      <c r="J633" s="122">
        <v>26</v>
      </c>
      <c r="K633" s="122" t="s">
        <v>18</v>
      </c>
      <c r="L633" s="232" t="s">
        <v>142</v>
      </c>
      <c r="M633" s="23" t="s">
        <v>1346</v>
      </c>
      <c r="N633" s="399">
        <v>0</v>
      </c>
      <c r="O633" s="130">
        <v>3</v>
      </c>
      <c r="P633" s="122"/>
      <c r="Q633" s="122"/>
      <c r="R633" s="122" t="s">
        <v>84</v>
      </c>
      <c r="S633" s="122" t="s">
        <v>97</v>
      </c>
      <c r="T633" s="113" t="s">
        <v>119</v>
      </c>
      <c r="U633" s="102" t="s">
        <v>99</v>
      </c>
      <c r="V633" s="102" t="s">
        <v>617</v>
      </c>
      <c r="W633" s="147">
        <v>11</v>
      </c>
      <c r="X633" s="122"/>
      <c r="Y633" s="130">
        <f t="shared" si="279"/>
        <v>11</v>
      </c>
      <c r="Z633" s="122">
        <v>11</v>
      </c>
      <c r="AA633" s="101">
        <v>79979</v>
      </c>
      <c r="AB633" s="131"/>
      <c r="AC633" s="151" t="str">
        <f t="shared" si="285"/>
        <v/>
      </c>
      <c r="AD633" s="120"/>
      <c r="AE633" s="178"/>
      <c r="AF633" s="101">
        <f t="shared" si="287"/>
        <v>0</v>
      </c>
      <c r="AG633" s="101">
        <f t="shared" si="288"/>
        <v>0</v>
      </c>
      <c r="AH633" s="101">
        <f t="shared" si="289"/>
        <v>0</v>
      </c>
      <c r="AI633" s="101">
        <f t="shared" si="280"/>
        <v>879769</v>
      </c>
      <c r="AJ633" s="101">
        <f t="shared" si="290"/>
        <v>0</v>
      </c>
      <c r="AK633" s="101">
        <f t="shared" si="284"/>
        <v>879769</v>
      </c>
      <c r="AL633" s="102" t="s">
        <v>9</v>
      </c>
      <c r="AM633" s="143"/>
      <c r="AN633" s="101">
        <f t="shared" si="286"/>
        <v>879769</v>
      </c>
      <c r="AO633" s="134"/>
      <c r="AP633" s="113" t="s">
        <v>754</v>
      </c>
      <c r="AQ633" s="113" t="s">
        <v>754</v>
      </c>
      <c r="AR633" s="113" t="s">
        <v>754</v>
      </c>
      <c r="AS633" s="113" t="s">
        <v>754</v>
      </c>
      <c r="AT633" s="113" t="s">
        <v>754</v>
      </c>
      <c r="AU633" s="113" t="s">
        <v>754</v>
      </c>
      <c r="AV633" s="113" t="s">
        <v>754</v>
      </c>
    </row>
    <row r="634" spans="1:50" ht="12.75" x14ac:dyDescent="0.2">
      <c r="A634" s="102">
        <v>4520458857</v>
      </c>
      <c r="B634" s="133">
        <v>46079</v>
      </c>
      <c r="C634" s="100" t="s">
        <v>79</v>
      </c>
      <c r="D634" s="552">
        <v>46100</v>
      </c>
      <c r="E634" s="552" t="e">
        <f>IF(OR(#REF!="",J634=""),"",#REF!+7*J634)</f>
        <v>#REF!</v>
      </c>
      <c r="F634" s="149" t="str">
        <f t="shared" ca="1" si="283"/>
        <v>DELIVERED</v>
      </c>
      <c r="G634" s="120" t="s">
        <v>80</v>
      </c>
      <c r="H634" s="113" t="e">
        <f t="shared" si="282"/>
        <v>#REF!</v>
      </c>
      <c r="I634" s="113" t="e">
        <f t="shared" si="281"/>
        <v>#REF!</v>
      </c>
      <c r="J634" s="122">
        <v>3</v>
      </c>
      <c r="K634" s="122" t="s">
        <v>22</v>
      </c>
      <c r="L634" s="232" t="s">
        <v>81</v>
      </c>
      <c r="M634" s="23" t="s">
        <v>1347</v>
      </c>
      <c r="N634" s="399">
        <v>1</v>
      </c>
      <c r="O634" s="130">
        <v>1</v>
      </c>
      <c r="P634" s="122" t="s">
        <v>1152</v>
      </c>
      <c r="Q634" s="122">
        <v>26200052</v>
      </c>
      <c r="R634" s="122" t="s">
        <v>84</v>
      </c>
      <c r="S634" s="130" t="s">
        <v>210</v>
      </c>
      <c r="T634" s="123" t="s">
        <v>211</v>
      </c>
      <c r="U634" s="102" t="s">
        <v>212</v>
      </c>
      <c r="V634" s="195" t="s">
        <v>1348</v>
      </c>
      <c r="W634" s="147">
        <v>1</v>
      </c>
      <c r="X634" s="122">
        <v>1</v>
      </c>
      <c r="Y634" s="130">
        <f t="shared" si="279"/>
        <v>0</v>
      </c>
      <c r="Z634" s="122">
        <v>0</v>
      </c>
      <c r="AA634" s="101">
        <v>7078.22</v>
      </c>
      <c r="AB634" s="131"/>
      <c r="AC634" s="151" t="str">
        <f t="shared" si="285"/>
        <v>April-26</v>
      </c>
      <c r="AD634" s="119">
        <v>46127</v>
      </c>
      <c r="AE634" s="176" t="s">
        <v>1349</v>
      </c>
      <c r="AF634" s="101">
        <f t="shared" si="287"/>
        <v>7078.22</v>
      </c>
      <c r="AG634" s="101">
        <f t="shared" si="288"/>
        <v>0</v>
      </c>
      <c r="AH634" s="101">
        <f t="shared" si="289"/>
        <v>7078.22</v>
      </c>
      <c r="AI634" s="101">
        <f t="shared" si="280"/>
        <v>0</v>
      </c>
      <c r="AJ634" s="101">
        <f t="shared" si="290"/>
        <v>0</v>
      </c>
      <c r="AK634" s="101">
        <f t="shared" si="284"/>
        <v>0</v>
      </c>
      <c r="AL634" s="102" t="s">
        <v>0</v>
      </c>
      <c r="AM634" s="143" t="s">
        <v>102</v>
      </c>
      <c r="AN634" s="101">
        <f t="shared" si="286"/>
        <v>7078.22</v>
      </c>
      <c r="AO634" s="134" t="s">
        <v>22</v>
      </c>
      <c r="AP634" s="113" t="s">
        <v>754</v>
      </c>
      <c r="AQ634" s="113" t="s">
        <v>754</v>
      </c>
      <c r="AR634" s="113" t="s">
        <v>754</v>
      </c>
      <c r="AS634" s="113" t="s">
        <v>754</v>
      </c>
      <c r="AT634" s="113" t="s">
        <v>754</v>
      </c>
      <c r="AU634" s="113" t="s">
        <v>754</v>
      </c>
      <c r="AV634" s="113" t="s">
        <v>754</v>
      </c>
    </row>
    <row r="635" spans="1:50" ht="12.75" x14ac:dyDescent="0.2">
      <c r="A635" s="102">
        <v>4000605689</v>
      </c>
      <c r="B635" s="133">
        <v>46078</v>
      </c>
      <c r="C635" s="100" t="s">
        <v>79</v>
      </c>
      <c r="D635" s="552">
        <v>46218</v>
      </c>
      <c r="E635" s="552" t="e">
        <f>IF(OR(#REF!="",J635=""),"",#REF!+7*J635)</f>
        <v>#REF!</v>
      </c>
      <c r="F635" s="149" t="e">
        <f t="shared" ca="1" si="283"/>
        <v>#REF!</v>
      </c>
      <c r="G635" s="120" t="s">
        <v>94</v>
      </c>
      <c r="H635" s="113" t="e">
        <f t="shared" si="282"/>
        <v>#REF!</v>
      </c>
      <c r="I635" s="113" t="e">
        <f t="shared" si="281"/>
        <v>#REF!</v>
      </c>
      <c r="J635" s="122">
        <v>20</v>
      </c>
      <c r="K635" s="122" t="s">
        <v>18</v>
      </c>
      <c r="L635" s="232" t="s">
        <v>81</v>
      </c>
      <c r="M635" s="23" t="s">
        <v>1350</v>
      </c>
      <c r="N635" s="399">
        <v>0</v>
      </c>
      <c r="O635" s="130">
        <v>3</v>
      </c>
      <c r="P635" s="122"/>
      <c r="Q635" s="122"/>
      <c r="R635" s="122" t="s">
        <v>84</v>
      </c>
      <c r="S635" s="122" t="s">
        <v>97</v>
      </c>
      <c r="T635" s="113" t="s">
        <v>138</v>
      </c>
      <c r="U635" s="102" t="s">
        <v>99</v>
      </c>
      <c r="V635" s="102" t="s">
        <v>1351</v>
      </c>
      <c r="W635" s="147">
        <v>5</v>
      </c>
      <c r="X635" s="122"/>
      <c r="Y635" s="130">
        <f t="shared" si="279"/>
        <v>5</v>
      </c>
      <c r="Z635" s="122">
        <v>5</v>
      </c>
      <c r="AA635" s="101">
        <v>58106</v>
      </c>
      <c r="AB635" s="131"/>
      <c r="AC635" s="151" t="str">
        <f t="shared" si="285"/>
        <v/>
      </c>
      <c r="AD635" s="120"/>
      <c r="AE635" s="132"/>
      <c r="AF635" s="101">
        <f t="shared" si="287"/>
        <v>0</v>
      </c>
      <c r="AG635" s="101">
        <f t="shared" si="288"/>
        <v>0</v>
      </c>
      <c r="AH635" s="101">
        <f t="shared" si="289"/>
        <v>0</v>
      </c>
      <c r="AI635" s="101">
        <f t="shared" si="280"/>
        <v>290530</v>
      </c>
      <c r="AJ635" s="101">
        <f t="shared" si="290"/>
        <v>0</v>
      </c>
      <c r="AK635" s="101">
        <f t="shared" si="284"/>
        <v>290530</v>
      </c>
      <c r="AL635" s="102" t="s">
        <v>9</v>
      </c>
      <c r="AM635" s="144"/>
      <c r="AN635" s="101">
        <f t="shared" si="286"/>
        <v>290530</v>
      </c>
      <c r="AO635" s="134"/>
      <c r="AP635" s="113" t="s">
        <v>754</v>
      </c>
      <c r="AQ635" s="113" t="s">
        <v>754</v>
      </c>
      <c r="AR635" s="113" t="s">
        <v>754</v>
      </c>
      <c r="AS635" s="113" t="s">
        <v>754</v>
      </c>
      <c r="AT635" s="113" t="s">
        <v>754</v>
      </c>
      <c r="AU635" s="113" t="s">
        <v>754</v>
      </c>
      <c r="AV635" s="113" t="s">
        <v>754</v>
      </c>
    </row>
    <row r="636" spans="1:50" ht="12.75" x14ac:dyDescent="0.2">
      <c r="A636" s="102">
        <v>4000605665</v>
      </c>
      <c r="B636" s="133">
        <v>46077</v>
      </c>
      <c r="C636" s="100" t="s">
        <v>79</v>
      </c>
      <c r="D636" s="552">
        <v>46175</v>
      </c>
      <c r="E636" s="552" t="e">
        <f>IF(OR(#REF!="",J636=""),"",#REF!+7*J636)</f>
        <v>#REF!</v>
      </c>
      <c r="F636" s="149" t="str">
        <f t="shared" ca="1" si="283"/>
        <v>DELIVERED</v>
      </c>
      <c r="G636" s="120" t="s">
        <v>94</v>
      </c>
      <c r="H636" s="113" t="e">
        <f t="shared" si="282"/>
        <v>#REF!</v>
      </c>
      <c r="I636" s="113" t="e">
        <f t="shared" si="281"/>
        <v>#REF!</v>
      </c>
      <c r="J636" s="122">
        <v>14</v>
      </c>
      <c r="K636" s="122" t="s">
        <v>18</v>
      </c>
      <c r="L636" s="232" t="s">
        <v>142</v>
      </c>
      <c r="M636" s="23" t="s">
        <v>1352</v>
      </c>
      <c r="N636" s="399">
        <v>0</v>
      </c>
      <c r="O636" s="130">
        <v>3</v>
      </c>
      <c r="P636" s="122" t="s">
        <v>1353</v>
      </c>
      <c r="Q636" s="122">
        <v>26100037</v>
      </c>
      <c r="R636" s="122" t="s">
        <v>84</v>
      </c>
      <c r="S636" s="122" t="s">
        <v>97</v>
      </c>
      <c r="T636" s="113" t="s">
        <v>138</v>
      </c>
      <c r="U636" s="102" t="s">
        <v>99</v>
      </c>
      <c r="V636" s="102" t="s">
        <v>1354</v>
      </c>
      <c r="W636" s="147">
        <v>40</v>
      </c>
      <c r="X636" s="122">
        <v>32</v>
      </c>
      <c r="Y636" s="130">
        <f t="shared" si="279"/>
        <v>8</v>
      </c>
      <c r="Z636" s="122">
        <v>0</v>
      </c>
      <c r="AA636" s="101">
        <v>2359.8000000000002</v>
      </c>
      <c r="AB636" s="131"/>
      <c r="AC636" s="151" t="str">
        <f t="shared" si="285"/>
        <v>April-26</v>
      </c>
      <c r="AD636" s="119">
        <v>46136</v>
      </c>
      <c r="AE636" s="393" t="s">
        <v>1355</v>
      </c>
      <c r="AF636" s="101">
        <f t="shared" si="287"/>
        <v>75513.600000000006</v>
      </c>
      <c r="AG636" s="101">
        <f t="shared" si="288"/>
        <v>0</v>
      </c>
      <c r="AH636" s="101">
        <f t="shared" si="289"/>
        <v>75513.600000000006</v>
      </c>
      <c r="AI636" s="101">
        <f t="shared" si="280"/>
        <v>0</v>
      </c>
      <c r="AJ636" s="101">
        <f t="shared" si="290"/>
        <v>0</v>
      </c>
      <c r="AK636" s="101">
        <f t="shared" si="284"/>
        <v>0</v>
      </c>
      <c r="AL636" s="102" t="s">
        <v>0</v>
      </c>
      <c r="AM636" s="143" t="s">
        <v>102</v>
      </c>
      <c r="AN636" s="101">
        <f t="shared" si="286"/>
        <v>75513.600000000006</v>
      </c>
      <c r="AO636" s="134" t="s">
        <v>103</v>
      </c>
      <c r="AP636" s="113" t="s">
        <v>754</v>
      </c>
      <c r="AQ636" s="113" t="s">
        <v>754</v>
      </c>
      <c r="AR636" s="113" t="s">
        <v>754</v>
      </c>
      <c r="AS636" s="113" t="s">
        <v>754</v>
      </c>
      <c r="AT636" s="113" t="s">
        <v>754</v>
      </c>
      <c r="AU636" s="113" t="s">
        <v>754</v>
      </c>
      <c r="AV636" s="113" t="s">
        <v>754</v>
      </c>
    </row>
    <row r="637" spans="1:50" x14ac:dyDescent="0.25">
      <c r="A637" s="102">
        <v>4000605665</v>
      </c>
      <c r="B637" s="133">
        <v>46077</v>
      </c>
      <c r="C637" s="100" t="s">
        <v>79</v>
      </c>
      <c r="D637" s="552">
        <v>46175</v>
      </c>
      <c r="E637" s="552" t="e">
        <f>IF(OR(#REF!="",J637=""),"",#REF!+7*J637)</f>
        <v>#REF!</v>
      </c>
      <c r="F637" s="149" t="str">
        <f t="shared" ca="1" si="283"/>
        <v>DELIVERED</v>
      </c>
      <c r="G637" s="120" t="s">
        <v>94</v>
      </c>
      <c r="H637" s="113" t="e">
        <f t="shared" si="282"/>
        <v>#REF!</v>
      </c>
      <c r="I637" s="113" t="e">
        <f t="shared" ref="I637:I668" si="291">TEXT(E637,"YYYY")</f>
        <v>#REF!</v>
      </c>
      <c r="J637" s="122">
        <v>14</v>
      </c>
      <c r="K637" s="122" t="s">
        <v>18</v>
      </c>
      <c r="L637" s="232" t="s">
        <v>142</v>
      </c>
      <c r="M637" s="23" t="s">
        <v>1352</v>
      </c>
      <c r="N637" s="399">
        <v>0</v>
      </c>
      <c r="O637" s="130">
        <v>3</v>
      </c>
      <c r="P637" s="122" t="s">
        <v>1353</v>
      </c>
      <c r="Q637" s="122">
        <v>26100037</v>
      </c>
      <c r="R637" s="122" t="s">
        <v>84</v>
      </c>
      <c r="S637" s="122" t="s">
        <v>97</v>
      </c>
      <c r="T637" s="113" t="s">
        <v>138</v>
      </c>
      <c r="U637" s="102" t="s">
        <v>99</v>
      </c>
      <c r="V637" s="102" t="s">
        <v>1354</v>
      </c>
      <c r="W637" s="147">
        <v>8</v>
      </c>
      <c r="X637" s="122">
        <v>8</v>
      </c>
      <c r="Y637" s="130">
        <f t="shared" si="279"/>
        <v>0</v>
      </c>
      <c r="Z637" s="122">
        <v>0</v>
      </c>
      <c r="AA637" s="101">
        <v>2359.8000000000002</v>
      </c>
      <c r="AB637" s="131"/>
      <c r="AC637" s="151" t="str">
        <f t="shared" si="285"/>
        <v>April-26</v>
      </c>
      <c r="AD637" s="225">
        <v>46141</v>
      </c>
      <c r="AE637" s="257" t="s">
        <v>1356</v>
      </c>
      <c r="AF637" s="114">
        <f t="shared" si="287"/>
        <v>18878.400000000001</v>
      </c>
      <c r="AG637" s="101">
        <f t="shared" si="288"/>
        <v>0</v>
      </c>
      <c r="AH637" s="101">
        <f t="shared" si="289"/>
        <v>18878.400000000001</v>
      </c>
      <c r="AI637" s="101">
        <f t="shared" si="280"/>
        <v>0</v>
      </c>
      <c r="AJ637" s="101">
        <f t="shared" si="290"/>
        <v>0</v>
      </c>
      <c r="AK637" s="101">
        <f t="shared" si="284"/>
        <v>0</v>
      </c>
      <c r="AL637" s="102" t="s">
        <v>0</v>
      </c>
      <c r="AM637" s="143" t="s">
        <v>102</v>
      </c>
      <c r="AN637" s="101">
        <f t="shared" si="286"/>
        <v>18878.400000000001</v>
      </c>
      <c r="AO637" s="134" t="s">
        <v>103</v>
      </c>
      <c r="AP637" s="113" t="s">
        <v>754</v>
      </c>
      <c r="AQ637" s="113" t="s">
        <v>754</v>
      </c>
      <c r="AR637" s="113" t="s">
        <v>754</v>
      </c>
      <c r="AS637" s="113" t="s">
        <v>754</v>
      </c>
      <c r="AT637" s="113" t="s">
        <v>754</v>
      </c>
      <c r="AU637" s="113" t="s">
        <v>754</v>
      </c>
      <c r="AV637" s="113" t="s">
        <v>754</v>
      </c>
    </row>
    <row r="638" spans="1:50" ht="12.75" x14ac:dyDescent="0.2">
      <c r="A638" s="102">
        <v>4000606482</v>
      </c>
      <c r="B638" s="133">
        <v>46079</v>
      </c>
      <c r="C638" s="100" t="s">
        <v>79</v>
      </c>
      <c r="D638" s="552">
        <v>46205</v>
      </c>
      <c r="E638" s="552" t="e">
        <f>IF(OR(#REF!="",J638=""),"",#REF!+7*J638)</f>
        <v>#REF!</v>
      </c>
      <c r="F638" s="149" t="e">
        <f t="shared" ca="1" si="283"/>
        <v>#REF!</v>
      </c>
      <c r="G638" s="120" t="s">
        <v>94</v>
      </c>
      <c r="H638" s="113" t="e">
        <f t="shared" si="282"/>
        <v>#REF!</v>
      </c>
      <c r="I638" s="113" t="e">
        <f t="shared" si="291"/>
        <v>#REF!</v>
      </c>
      <c r="J638" s="122">
        <v>18</v>
      </c>
      <c r="K638" s="122" t="s">
        <v>18</v>
      </c>
      <c r="L638" s="232" t="s">
        <v>81</v>
      </c>
      <c r="M638" s="23" t="s">
        <v>1357</v>
      </c>
      <c r="N638" s="399">
        <v>0</v>
      </c>
      <c r="O638" s="130">
        <v>3</v>
      </c>
      <c r="P638" s="122"/>
      <c r="Q638" s="122"/>
      <c r="R638" s="122" t="s">
        <v>84</v>
      </c>
      <c r="S638" s="122" t="s">
        <v>97</v>
      </c>
      <c r="T638" s="113" t="s">
        <v>138</v>
      </c>
      <c r="U638" s="102" t="s">
        <v>99</v>
      </c>
      <c r="V638" s="102" t="s">
        <v>1034</v>
      </c>
      <c r="W638" s="147">
        <v>3</v>
      </c>
      <c r="X638" s="122"/>
      <c r="Y638" s="130">
        <f t="shared" si="279"/>
        <v>3</v>
      </c>
      <c r="Z638" s="122">
        <v>3</v>
      </c>
      <c r="AA638" s="101">
        <v>48900</v>
      </c>
      <c r="AB638" s="131"/>
      <c r="AC638" s="151" t="str">
        <f t="shared" si="285"/>
        <v/>
      </c>
      <c r="AD638" s="120"/>
      <c r="AE638" s="261"/>
      <c r="AF638" s="101">
        <f t="shared" si="287"/>
        <v>0</v>
      </c>
      <c r="AG638" s="101">
        <f t="shared" si="288"/>
        <v>0</v>
      </c>
      <c r="AH638" s="101">
        <f t="shared" si="289"/>
        <v>0</v>
      </c>
      <c r="AI638" s="101">
        <f t="shared" si="280"/>
        <v>146700</v>
      </c>
      <c r="AJ638" s="101">
        <f t="shared" si="290"/>
        <v>0</v>
      </c>
      <c r="AK638" s="101">
        <f t="shared" si="284"/>
        <v>146700</v>
      </c>
      <c r="AL638" s="102" t="s">
        <v>9</v>
      </c>
      <c r="AM638" s="144"/>
      <c r="AN638" s="101">
        <f t="shared" si="286"/>
        <v>146700</v>
      </c>
      <c r="AO638" s="134"/>
      <c r="AP638" s="113"/>
      <c r="AQ638" s="113"/>
      <c r="AR638" s="113"/>
      <c r="AS638" s="113"/>
      <c r="AT638" s="113"/>
      <c r="AU638" s="113"/>
      <c r="AV638" s="113"/>
    </row>
    <row r="639" spans="1:50" ht="12.75" x14ac:dyDescent="0.2">
      <c r="A639" s="569">
        <v>4000606482</v>
      </c>
      <c r="B639" s="570">
        <v>46079</v>
      </c>
      <c r="C639" s="562" t="s">
        <v>79</v>
      </c>
      <c r="D639" s="552">
        <v>46205</v>
      </c>
      <c r="E639" s="552" t="e">
        <f>IF(OR(#REF!="",J639=""),"",#REF!+7*J639)</f>
        <v>#REF!</v>
      </c>
      <c r="F639" s="572" t="e">
        <f t="shared" ca="1" si="283"/>
        <v>#REF!</v>
      </c>
      <c r="G639" s="571" t="s">
        <v>94</v>
      </c>
      <c r="H639" s="573" t="e">
        <f t="shared" si="282"/>
        <v>#REF!</v>
      </c>
      <c r="I639" s="573" t="e">
        <f t="shared" si="291"/>
        <v>#REF!</v>
      </c>
      <c r="J639" s="568">
        <v>18</v>
      </c>
      <c r="K639" s="568" t="s">
        <v>18</v>
      </c>
      <c r="L639" s="574" t="s">
        <v>81</v>
      </c>
      <c r="M639" s="23" t="s">
        <v>1357</v>
      </c>
      <c r="N639" s="576">
        <v>0</v>
      </c>
      <c r="O639" s="577">
        <v>3</v>
      </c>
      <c r="P639" s="568"/>
      <c r="Q639" s="568"/>
      <c r="R639" s="568" t="s">
        <v>84</v>
      </c>
      <c r="S639" s="568" t="s">
        <v>97</v>
      </c>
      <c r="T639" s="573" t="s">
        <v>138</v>
      </c>
      <c r="U639" s="569" t="s">
        <v>99</v>
      </c>
      <c r="V639" s="569" t="s">
        <v>1034</v>
      </c>
      <c r="W639" s="578">
        <v>2</v>
      </c>
      <c r="X639" s="568"/>
      <c r="Y639" s="577">
        <v>2</v>
      </c>
      <c r="Z639" s="568">
        <v>2</v>
      </c>
      <c r="AA639" s="579">
        <v>48900</v>
      </c>
      <c r="AB639" s="580"/>
      <c r="AC639" s="536" t="str">
        <f t="shared" si="285"/>
        <v/>
      </c>
      <c r="AD639" s="571"/>
      <c r="AE639" s="651"/>
      <c r="AF639" s="579">
        <f t="shared" si="287"/>
        <v>0</v>
      </c>
      <c r="AG639" s="579">
        <f t="shared" si="288"/>
        <v>0</v>
      </c>
      <c r="AH639" s="579">
        <f t="shared" si="289"/>
        <v>0</v>
      </c>
      <c r="AI639" s="579">
        <f t="shared" si="280"/>
        <v>97800</v>
      </c>
      <c r="AJ639" s="579">
        <f t="shared" si="290"/>
        <v>0</v>
      </c>
      <c r="AK639" s="579">
        <f t="shared" si="284"/>
        <v>97800</v>
      </c>
      <c r="AL639" s="569" t="s">
        <v>9</v>
      </c>
      <c r="AM639" s="540"/>
      <c r="AN639" s="579">
        <f t="shared" si="286"/>
        <v>97800</v>
      </c>
      <c r="AO639" s="582"/>
      <c r="AP639" s="573"/>
      <c r="AQ639" s="573"/>
      <c r="AR639" s="573"/>
      <c r="AS639" s="573"/>
      <c r="AT639" s="573"/>
      <c r="AU639" s="573"/>
      <c r="AV639" s="573"/>
      <c r="AW639" s="534"/>
      <c r="AX639" s="534"/>
    </row>
    <row r="640" spans="1:50" ht="12.75" x14ac:dyDescent="0.2">
      <c r="A640" s="102">
        <v>4000606476</v>
      </c>
      <c r="B640" s="133">
        <v>46079</v>
      </c>
      <c r="C640" s="100" t="s">
        <v>79</v>
      </c>
      <c r="D640" s="552">
        <v>46205</v>
      </c>
      <c r="E640" s="552" t="e">
        <f>IF(OR(#REF!="",J640=""),"",#REF!+7*J640)</f>
        <v>#REF!</v>
      </c>
      <c r="F640" s="149" t="e">
        <f t="shared" ca="1" si="283"/>
        <v>#REF!</v>
      </c>
      <c r="G640" s="120" t="s">
        <v>94</v>
      </c>
      <c r="H640" s="113" t="e">
        <f t="shared" ref="H640:H671" si="292">TEXT(E640,"MMM-YY")</f>
        <v>#REF!</v>
      </c>
      <c r="I640" s="113" t="e">
        <f t="shared" si="291"/>
        <v>#REF!</v>
      </c>
      <c r="J640" s="122">
        <v>18</v>
      </c>
      <c r="K640" s="122" t="s">
        <v>18</v>
      </c>
      <c r="L640" s="232" t="s">
        <v>81</v>
      </c>
      <c r="M640" s="505" t="s">
        <v>1358</v>
      </c>
      <c r="N640" s="399">
        <v>0</v>
      </c>
      <c r="O640" s="130">
        <v>3</v>
      </c>
      <c r="P640" s="122"/>
      <c r="Q640" s="122"/>
      <c r="R640" s="122" t="s">
        <v>84</v>
      </c>
      <c r="S640" s="122" t="s">
        <v>97</v>
      </c>
      <c r="T640" s="113" t="s">
        <v>138</v>
      </c>
      <c r="U640" s="102" t="s">
        <v>99</v>
      </c>
      <c r="V640" s="102" t="s">
        <v>139</v>
      </c>
      <c r="W640" s="147">
        <v>5</v>
      </c>
      <c r="X640" s="218"/>
      <c r="Y640" s="130">
        <f t="shared" ref="Y640:Y703" si="293">W640-X640</f>
        <v>5</v>
      </c>
      <c r="Z640" s="122">
        <v>5</v>
      </c>
      <c r="AA640" s="101">
        <v>45776</v>
      </c>
      <c r="AB640" s="131"/>
      <c r="AC640" s="151" t="str">
        <f t="shared" si="285"/>
        <v/>
      </c>
      <c r="AD640" s="120"/>
      <c r="AE640" s="132"/>
      <c r="AF640" s="101">
        <f t="shared" si="287"/>
        <v>0</v>
      </c>
      <c r="AG640" s="101">
        <f t="shared" si="288"/>
        <v>0</v>
      </c>
      <c r="AH640" s="101">
        <f t="shared" si="289"/>
        <v>0</v>
      </c>
      <c r="AI640" s="101">
        <f t="shared" si="280"/>
        <v>228880</v>
      </c>
      <c r="AJ640" s="101">
        <f t="shared" si="290"/>
        <v>0</v>
      </c>
      <c r="AK640" s="101">
        <f t="shared" si="284"/>
        <v>228880</v>
      </c>
      <c r="AL640" s="102" t="s">
        <v>9</v>
      </c>
      <c r="AM640" s="144"/>
      <c r="AN640" s="101">
        <f t="shared" si="286"/>
        <v>228880</v>
      </c>
      <c r="AO640" s="134"/>
      <c r="AP640" s="113" t="s">
        <v>754</v>
      </c>
      <c r="AQ640" s="113" t="s">
        <v>754</v>
      </c>
      <c r="AR640" s="113" t="s">
        <v>754</v>
      </c>
      <c r="AS640" s="113" t="s">
        <v>754</v>
      </c>
      <c r="AT640" s="113" t="s">
        <v>754</v>
      </c>
      <c r="AU640" s="113" t="s">
        <v>754</v>
      </c>
      <c r="AV640" s="113" t="s">
        <v>754</v>
      </c>
    </row>
    <row r="641" spans="1:48" ht="12.75" x14ac:dyDescent="0.2">
      <c r="A641" s="102">
        <v>4700955454</v>
      </c>
      <c r="B641" s="133">
        <v>46083</v>
      </c>
      <c r="C641" s="100" t="s">
        <v>79</v>
      </c>
      <c r="D641" s="552">
        <v>46111</v>
      </c>
      <c r="E641" s="552" t="e">
        <f>IF(OR(#REF!="",J641=""),"",#REF!+7*J641)</f>
        <v>#REF!</v>
      </c>
      <c r="F641" s="149" t="str">
        <f t="shared" ca="1" si="283"/>
        <v>DELIVERED</v>
      </c>
      <c r="G641" s="120" t="s">
        <v>80</v>
      </c>
      <c r="H641" s="113" t="e">
        <f t="shared" si="292"/>
        <v>#REF!</v>
      </c>
      <c r="I641" s="113" t="e">
        <f t="shared" si="291"/>
        <v>#REF!</v>
      </c>
      <c r="J641" s="122">
        <v>4</v>
      </c>
      <c r="K641" s="122" t="s">
        <v>18</v>
      </c>
      <c r="L641" s="232" t="s">
        <v>81</v>
      </c>
      <c r="M641" s="23" t="s">
        <v>1359</v>
      </c>
      <c r="N641" s="399">
        <v>0</v>
      </c>
      <c r="O641" s="130">
        <v>3</v>
      </c>
      <c r="P641" s="18" t="s">
        <v>1360</v>
      </c>
      <c r="Q641" s="122">
        <v>26200029</v>
      </c>
      <c r="R641" s="122" t="s">
        <v>84</v>
      </c>
      <c r="S641" s="122" t="s">
        <v>1361</v>
      </c>
      <c r="T641" s="113" t="s">
        <v>1362</v>
      </c>
      <c r="U641" s="102" t="s">
        <v>87</v>
      </c>
      <c r="V641" s="115" t="s">
        <v>1363</v>
      </c>
      <c r="W641" s="306">
        <v>11</v>
      </c>
      <c r="X641" s="24">
        <v>5</v>
      </c>
      <c r="Y641" s="307">
        <f t="shared" si="293"/>
        <v>6</v>
      </c>
      <c r="Z641" s="122">
        <v>0</v>
      </c>
      <c r="AA641" s="185">
        <v>45884.45</v>
      </c>
      <c r="AB641" s="131"/>
      <c r="AC641" s="151" t="str">
        <f t="shared" si="285"/>
        <v>April-26</v>
      </c>
      <c r="AD641" s="119">
        <v>46122</v>
      </c>
      <c r="AE641" s="176" t="s">
        <v>1364</v>
      </c>
      <c r="AF641" s="101">
        <f t="shared" si="287"/>
        <v>229422.25</v>
      </c>
      <c r="AG641" s="101">
        <f t="shared" si="288"/>
        <v>0</v>
      </c>
      <c r="AH641" s="101">
        <f t="shared" si="289"/>
        <v>229422.25</v>
      </c>
      <c r="AI641" s="101">
        <f t="shared" si="280"/>
        <v>0</v>
      </c>
      <c r="AJ641" s="185">
        <f t="shared" si="290"/>
        <v>0</v>
      </c>
      <c r="AK641" s="185">
        <f t="shared" si="284"/>
        <v>0</v>
      </c>
      <c r="AL641" s="174" t="s">
        <v>0</v>
      </c>
      <c r="AM641" s="143" t="s">
        <v>102</v>
      </c>
      <c r="AN641" s="185">
        <f t="shared" si="286"/>
        <v>229422.25</v>
      </c>
      <c r="AO641" s="134" t="s">
        <v>103</v>
      </c>
      <c r="AP641" s="113" t="s">
        <v>754</v>
      </c>
      <c r="AQ641" s="113" t="s">
        <v>754</v>
      </c>
      <c r="AR641" s="113" t="s">
        <v>754</v>
      </c>
      <c r="AS641" s="113" t="s">
        <v>754</v>
      </c>
      <c r="AT641" s="113" t="s">
        <v>754</v>
      </c>
      <c r="AU641" s="113" t="s">
        <v>754</v>
      </c>
      <c r="AV641" s="113" t="s">
        <v>754</v>
      </c>
    </row>
    <row r="642" spans="1:48" ht="12.75" x14ac:dyDescent="0.2">
      <c r="A642" s="102">
        <v>4700955454</v>
      </c>
      <c r="B642" s="133">
        <v>46083</v>
      </c>
      <c r="C642" s="100" t="s">
        <v>79</v>
      </c>
      <c r="D642" s="552">
        <v>46111</v>
      </c>
      <c r="E642" s="552" t="e">
        <f>IF(OR(#REF!="",J642=""),"",#REF!+7*J642)</f>
        <v>#REF!</v>
      </c>
      <c r="F642" s="149" t="str">
        <f t="shared" ca="1" si="283"/>
        <v>DELIVERED</v>
      </c>
      <c r="G642" s="120" t="s">
        <v>80</v>
      </c>
      <c r="H642" s="113" t="e">
        <f t="shared" si="292"/>
        <v>#REF!</v>
      </c>
      <c r="I642" s="113" t="e">
        <f t="shared" si="291"/>
        <v>#REF!</v>
      </c>
      <c r="J642" s="122">
        <v>4</v>
      </c>
      <c r="K642" s="122" t="s">
        <v>18</v>
      </c>
      <c r="L642" s="232" t="s">
        <v>81</v>
      </c>
      <c r="M642" s="13" t="s">
        <v>1359</v>
      </c>
      <c r="N642" s="399">
        <v>0</v>
      </c>
      <c r="O642" s="130">
        <v>3</v>
      </c>
      <c r="P642" s="18" t="s">
        <v>1360</v>
      </c>
      <c r="Q642" s="122">
        <v>26200029</v>
      </c>
      <c r="R642" s="122" t="s">
        <v>84</v>
      </c>
      <c r="S642" s="122" t="s">
        <v>1361</v>
      </c>
      <c r="T642" s="113" t="s">
        <v>1362</v>
      </c>
      <c r="U642" s="102" t="s">
        <v>87</v>
      </c>
      <c r="V642" s="115" t="s">
        <v>1363</v>
      </c>
      <c r="W642" s="306">
        <v>6</v>
      </c>
      <c r="X642" s="24">
        <v>6</v>
      </c>
      <c r="Y642" s="307">
        <f t="shared" si="293"/>
        <v>0</v>
      </c>
      <c r="Z642" s="122">
        <v>0</v>
      </c>
      <c r="AA642" s="185">
        <v>45884.45</v>
      </c>
      <c r="AB642" s="131"/>
      <c r="AC642" s="151" t="str">
        <f t="shared" si="285"/>
        <v>April-26</v>
      </c>
      <c r="AD642" s="119">
        <v>46122</v>
      </c>
      <c r="AE642" s="176" t="s">
        <v>1365</v>
      </c>
      <c r="AF642" s="101">
        <f t="shared" si="287"/>
        <v>275306.69999999995</v>
      </c>
      <c r="AG642" s="101">
        <f t="shared" si="288"/>
        <v>0</v>
      </c>
      <c r="AH642" s="101">
        <f t="shared" si="289"/>
        <v>275306.69999999995</v>
      </c>
      <c r="AI642" s="101">
        <f t="shared" si="280"/>
        <v>0</v>
      </c>
      <c r="AJ642" s="185">
        <f t="shared" si="290"/>
        <v>0</v>
      </c>
      <c r="AK642" s="185">
        <f t="shared" si="284"/>
        <v>0</v>
      </c>
      <c r="AL642" s="174" t="s">
        <v>0</v>
      </c>
      <c r="AM642" s="143" t="s">
        <v>102</v>
      </c>
      <c r="AN642" s="185">
        <f t="shared" si="286"/>
        <v>275306.69999999995</v>
      </c>
      <c r="AO642" s="134" t="s">
        <v>103</v>
      </c>
      <c r="AP642" s="113" t="s">
        <v>754</v>
      </c>
      <c r="AQ642" s="113" t="s">
        <v>754</v>
      </c>
      <c r="AR642" s="113" t="s">
        <v>754</v>
      </c>
      <c r="AS642" s="113" t="s">
        <v>754</v>
      </c>
      <c r="AT642" s="113" t="s">
        <v>754</v>
      </c>
      <c r="AU642" s="113" t="s">
        <v>754</v>
      </c>
      <c r="AV642" s="113" t="s">
        <v>754</v>
      </c>
    </row>
    <row r="643" spans="1:48" ht="12.75" x14ac:dyDescent="0.2">
      <c r="A643" s="102">
        <v>4700955454</v>
      </c>
      <c r="B643" s="133">
        <v>46083</v>
      </c>
      <c r="C643" s="100" t="s">
        <v>79</v>
      </c>
      <c r="D643" s="552">
        <v>46111</v>
      </c>
      <c r="E643" s="552" t="e">
        <f>IF(OR(#REF!="",J643=""),"",#REF!+7*J643)</f>
        <v>#REF!</v>
      </c>
      <c r="F643" s="149" t="str">
        <f t="shared" ca="1" si="283"/>
        <v>DELIVERED</v>
      </c>
      <c r="G643" s="120" t="s">
        <v>80</v>
      </c>
      <c r="H643" s="113" t="e">
        <f t="shared" si="292"/>
        <v>#REF!</v>
      </c>
      <c r="I643" s="113" t="e">
        <f t="shared" si="291"/>
        <v>#REF!</v>
      </c>
      <c r="J643" s="122">
        <v>4</v>
      </c>
      <c r="K643" s="122" t="s">
        <v>18</v>
      </c>
      <c r="L643" s="232" t="s">
        <v>81</v>
      </c>
      <c r="M643" s="13" t="s">
        <v>1366</v>
      </c>
      <c r="N643" s="399">
        <v>0</v>
      </c>
      <c r="O643" s="130">
        <v>3</v>
      </c>
      <c r="P643" s="18" t="s">
        <v>1367</v>
      </c>
      <c r="Q643" s="122">
        <v>26200029</v>
      </c>
      <c r="R643" s="122" t="s">
        <v>84</v>
      </c>
      <c r="S643" s="122" t="s">
        <v>1361</v>
      </c>
      <c r="T643" s="113" t="s">
        <v>1362</v>
      </c>
      <c r="U643" s="102" t="s">
        <v>87</v>
      </c>
      <c r="V643" s="115" t="s">
        <v>1368</v>
      </c>
      <c r="W643" s="306">
        <v>11</v>
      </c>
      <c r="X643" s="24">
        <v>5</v>
      </c>
      <c r="Y643" s="307">
        <f t="shared" si="293"/>
        <v>6</v>
      </c>
      <c r="Z643" s="122">
        <v>0</v>
      </c>
      <c r="AA643" s="185">
        <v>28886.639999999999</v>
      </c>
      <c r="AB643" s="131"/>
      <c r="AC643" s="151" t="str">
        <f t="shared" si="285"/>
        <v>April-26</v>
      </c>
      <c r="AD643" s="119">
        <v>46122</v>
      </c>
      <c r="AE643" s="176" t="s">
        <v>1364</v>
      </c>
      <c r="AF643" s="101">
        <f t="shared" si="287"/>
        <v>144433.20000000001</v>
      </c>
      <c r="AG643" s="101">
        <f t="shared" si="288"/>
        <v>0</v>
      </c>
      <c r="AH643" s="101">
        <f t="shared" si="289"/>
        <v>144433.20000000001</v>
      </c>
      <c r="AI643" s="101">
        <f t="shared" si="280"/>
        <v>0</v>
      </c>
      <c r="AJ643" s="185">
        <f t="shared" si="290"/>
        <v>0</v>
      </c>
      <c r="AK643" s="185">
        <f t="shared" si="284"/>
        <v>0</v>
      </c>
      <c r="AL643" s="174" t="s">
        <v>0</v>
      </c>
      <c r="AM643" s="143" t="s">
        <v>102</v>
      </c>
      <c r="AN643" s="185">
        <f t="shared" si="286"/>
        <v>144433.20000000001</v>
      </c>
      <c r="AO643" s="134" t="s">
        <v>103</v>
      </c>
      <c r="AP643" s="113" t="s">
        <v>754</v>
      </c>
      <c r="AQ643" s="113" t="s">
        <v>754</v>
      </c>
      <c r="AR643" s="113" t="s">
        <v>754</v>
      </c>
      <c r="AS643" s="113" t="s">
        <v>754</v>
      </c>
      <c r="AT643" s="113" t="s">
        <v>754</v>
      </c>
      <c r="AU643" s="113" t="s">
        <v>754</v>
      </c>
      <c r="AV643" s="113" t="s">
        <v>754</v>
      </c>
    </row>
    <row r="644" spans="1:48" ht="12.75" x14ac:dyDescent="0.2">
      <c r="A644" s="102">
        <v>4700955454</v>
      </c>
      <c r="B644" s="133">
        <v>46083</v>
      </c>
      <c r="C644" s="100" t="s">
        <v>79</v>
      </c>
      <c r="D644" s="552">
        <v>46111</v>
      </c>
      <c r="E644" s="552" t="e">
        <f>IF(OR(#REF!="",J644=""),"",#REF!+7*J644)</f>
        <v>#REF!</v>
      </c>
      <c r="F644" s="149" t="str">
        <f t="shared" ca="1" si="283"/>
        <v>DELIVERED</v>
      </c>
      <c r="G644" s="120" t="s">
        <v>80</v>
      </c>
      <c r="H644" s="113" t="e">
        <f t="shared" si="292"/>
        <v>#REF!</v>
      </c>
      <c r="I644" s="113" t="e">
        <f t="shared" si="291"/>
        <v>#REF!</v>
      </c>
      <c r="J644" s="122">
        <v>4</v>
      </c>
      <c r="K644" s="122" t="s">
        <v>18</v>
      </c>
      <c r="L644" s="232" t="s">
        <v>81</v>
      </c>
      <c r="M644" s="13" t="s">
        <v>1366</v>
      </c>
      <c r="N644" s="399">
        <v>0</v>
      </c>
      <c r="O644" s="130">
        <v>3</v>
      </c>
      <c r="P644" s="18" t="s">
        <v>1367</v>
      </c>
      <c r="Q644" s="122">
        <v>26200029</v>
      </c>
      <c r="R644" s="122" t="s">
        <v>84</v>
      </c>
      <c r="S644" s="122" t="s">
        <v>1361</v>
      </c>
      <c r="T644" s="113" t="s">
        <v>1362</v>
      </c>
      <c r="U644" s="102" t="s">
        <v>87</v>
      </c>
      <c r="V644" s="115" t="s">
        <v>1368</v>
      </c>
      <c r="W644" s="306">
        <v>6</v>
      </c>
      <c r="X644" s="24">
        <v>6</v>
      </c>
      <c r="Y644" s="307">
        <f t="shared" si="293"/>
        <v>0</v>
      </c>
      <c r="Z644" s="122">
        <v>0</v>
      </c>
      <c r="AA644" s="185">
        <v>28886.639999999999</v>
      </c>
      <c r="AB644" s="131"/>
      <c r="AC644" s="151" t="str">
        <f t="shared" si="285"/>
        <v>April-26</v>
      </c>
      <c r="AD644" s="119">
        <v>46122</v>
      </c>
      <c r="AE644" s="176" t="s">
        <v>1365</v>
      </c>
      <c r="AF644" s="101">
        <f t="shared" si="287"/>
        <v>173319.84</v>
      </c>
      <c r="AG644" s="101">
        <f t="shared" si="288"/>
        <v>0</v>
      </c>
      <c r="AH644" s="101">
        <f t="shared" si="289"/>
        <v>173319.84</v>
      </c>
      <c r="AI644" s="101">
        <f t="shared" si="280"/>
        <v>0</v>
      </c>
      <c r="AJ644" s="185">
        <f t="shared" si="290"/>
        <v>0</v>
      </c>
      <c r="AK644" s="185">
        <f t="shared" si="284"/>
        <v>0</v>
      </c>
      <c r="AL644" s="174" t="s">
        <v>0</v>
      </c>
      <c r="AM644" s="143" t="s">
        <v>102</v>
      </c>
      <c r="AN644" s="185">
        <f t="shared" si="286"/>
        <v>173319.84</v>
      </c>
      <c r="AO644" s="134" t="s">
        <v>103</v>
      </c>
      <c r="AP644" s="113" t="s">
        <v>754</v>
      </c>
      <c r="AQ644" s="113" t="s">
        <v>754</v>
      </c>
      <c r="AR644" s="113" t="s">
        <v>754</v>
      </c>
      <c r="AS644" s="113" t="s">
        <v>754</v>
      </c>
      <c r="AT644" s="113" t="s">
        <v>754</v>
      </c>
      <c r="AU644" s="113" t="s">
        <v>754</v>
      </c>
      <c r="AV644" s="113" t="s">
        <v>754</v>
      </c>
    </row>
    <row r="645" spans="1:48" ht="12.75" x14ac:dyDescent="0.2">
      <c r="A645" s="102">
        <v>4520464822</v>
      </c>
      <c r="B645" s="133">
        <v>46083</v>
      </c>
      <c r="C645" s="100" t="s">
        <v>79</v>
      </c>
      <c r="D645" s="552">
        <v>46104</v>
      </c>
      <c r="E645" s="552" t="e">
        <f>IF(OR(#REF!="",J645=""),"",#REF!+7*J645)</f>
        <v>#REF!</v>
      </c>
      <c r="F645" s="149" t="e">
        <f t="shared" ca="1" si="283"/>
        <v>#REF!</v>
      </c>
      <c r="G645" s="120" t="s">
        <v>80</v>
      </c>
      <c r="H645" s="113" t="e">
        <f t="shared" si="292"/>
        <v>#REF!</v>
      </c>
      <c r="I645" s="113" t="e">
        <f t="shared" si="291"/>
        <v>#REF!</v>
      </c>
      <c r="J645" s="122">
        <v>3</v>
      </c>
      <c r="K645" s="122" t="s">
        <v>22</v>
      </c>
      <c r="L645" s="232" t="s">
        <v>81</v>
      </c>
      <c r="M645" s="13" t="s">
        <v>1369</v>
      </c>
      <c r="N645" s="399">
        <v>1</v>
      </c>
      <c r="O645" s="130">
        <v>1</v>
      </c>
      <c r="P645" s="122"/>
      <c r="Q645" s="122"/>
      <c r="R645" s="122" t="s">
        <v>84</v>
      </c>
      <c r="S645" s="130" t="s">
        <v>210</v>
      </c>
      <c r="T645" s="123" t="s">
        <v>211</v>
      </c>
      <c r="U645" s="102" t="s">
        <v>212</v>
      </c>
      <c r="V645" s="115" t="s">
        <v>1370</v>
      </c>
      <c r="W645" s="147">
        <v>1</v>
      </c>
      <c r="X645" s="219"/>
      <c r="Y645" s="130">
        <f t="shared" si="293"/>
        <v>1</v>
      </c>
      <c r="Z645" s="122">
        <v>1</v>
      </c>
      <c r="AA645" s="101">
        <v>186028</v>
      </c>
      <c r="AB645" s="131"/>
      <c r="AC645" s="151" t="str">
        <f t="shared" si="285"/>
        <v/>
      </c>
      <c r="AD645" s="120"/>
      <c r="AE645" s="132"/>
      <c r="AF645" s="101">
        <f t="shared" si="287"/>
        <v>0</v>
      </c>
      <c r="AG645" s="101">
        <f t="shared" si="288"/>
        <v>0</v>
      </c>
      <c r="AH645" s="101">
        <f t="shared" si="289"/>
        <v>0</v>
      </c>
      <c r="AI645" s="101">
        <f t="shared" si="280"/>
        <v>186028</v>
      </c>
      <c r="AJ645" s="101">
        <f t="shared" si="290"/>
        <v>0</v>
      </c>
      <c r="AK645" s="101">
        <f t="shared" si="284"/>
        <v>186028</v>
      </c>
      <c r="AL645" s="102" t="s">
        <v>9</v>
      </c>
      <c r="AM645" s="144"/>
      <c r="AN645" s="101">
        <f t="shared" si="286"/>
        <v>186028</v>
      </c>
      <c r="AO645" s="134"/>
      <c r="AP645" s="113" t="s">
        <v>754</v>
      </c>
      <c r="AQ645" s="113" t="s">
        <v>754</v>
      </c>
      <c r="AR645" s="113" t="s">
        <v>754</v>
      </c>
      <c r="AS645" s="113" t="s">
        <v>754</v>
      </c>
      <c r="AT645" s="113" t="s">
        <v>754</v>
      </c>
      <c r="AU645" s="113" t="s">
        <v>754</v>
      </c>
      <c r="AV645" s="113" t="s">
        <v>754</v>
      </c>
    </row>
    <row r="646" spans="1:48" ht="12.75" x14ac:dyDescent="0.2">
      <c r="A646" s="102">
        <v>4000605724</v>
      </c>
      <c r="B646" s="133">
        <v>46081</v>
      </c>
      <c r="C646" s="100" t="s">
        <v>79</v>
      </c>
      <c r="D646" s="552">
        <v>46193</v>
      </c>
      <c r="E646" s="552" t="e">
        <f>IF(OR(#REF!="",J646=""),"",#REF!+7*J646)</f>
        <v>#REF!</v>
      </c>
      <c r="F646" s="149" t="e">
        <f t="shared" ca="1" si="283"/>
        <v>#REF!</v>
      </c>
      <c r="G646" s="120" t="s">
        <v>94</v>
      </c>
      <c r="H646" s="113" t="e">
        <f t="shared" si="292"/>
        <v>#REF!</v>
      </c>
      <c r="I646" s="113" t="e">
        <f t="shared" si="291"/>
        <v>#REF!</v>
      </c>
      <c r="J646" s="122">
        <v>15.8</v>
      </c>
      <c r="K646" s="122" t="s">
        <v>18</v>
      </c>
      <c r="L646" s="232" t="s">
        <v>81</v>
      </c>
      <c r="M646" s="13" t="s">
        <v>1371</v>
      </c>
      <c r="N646" s="399">
        <v>0</v>
      </c>
      <c r="O646" s="130">
        <v>3</v>
      </c>
      <c r="P646" s="122"/>
      <c r="Q646" s="122"/>
      <c r="R646" s="122" t="s">
        <v>84</v>
      </c>
      <c r="S646" s="122" t="s">
        <v>97</v>
      </c>
      <c r="T646" s="113" t="s">
        <v>179</v>
      </c>
      <c r="U646" s="102" t="s">
        <v>99</v>
      </c>
      <c r="V646" s="102" t="s">
        <v>1372</v>
      </c>
      <c r="W646" s="147">
        <v>4</v>
      </c>
      <c r="X646" s="122"/>
      <c r="Y646" s="130">
        <f t="shared" si="293"/>
        <v>4</v>
      </c>
      <c r="Z646" s="122">
        <v>4</v>
      </c>
      <c r="AA646" s="101">
        <v>72972</v>
      </c>
      <c r="AB646" s="131"/>
      <c r="AC646" s="151" t="str">
        <f t="shared" si="285"/>
        <v/>
      </c>
      <c r="AD646" s="120"/>
      <c r="AE646" s="132"/>
      <c r="AF646" s="101">
        <f t="shared" si="287"/>
        <v>0</v>
      </c>
      <c r="AG646" s="101">
        <f t="shared" si="288"/>
        <v>0</v>
      </c>
      <c r="AH646" s="101">
        <f t="shared" si="289"/>
        <v>0</v>
      </c>
      <c r="AI646" s="101">
        <f t="shared" si="280"/>
        <v>291888</v>
      </c>
      <c r="AJ646" s="101">
        <f t="shared" si="290"/>
        <v>0</v>
      </c>
      <c r="AK646" s="101">
        <f t="shared" si="284"/>
        <v>291888</v>
      </c>
      <c r="AL646" s="102" t="s">
        <v>9</v>
      </c>
      <c r="AM646" s="144"/>
      <c r="AN646" s="101">
        <f t="shared" si="286"/>
        <v>291888</v>
      </c>
      <c r="AO646" s="134"/>
      <c r="AP646" s="113" t="s">
        <v>754</v>
      </c>
      <c r="AQ646" s="113" t="s">
        <v>754</v>
      </c>
      <c r="AR646" s="113" t="s">
        <v>754</v>
      </c>
      <c r="AS646" s="113" t="s">
        <v>754</v>
      </c>
      <c r="AT646" s="113" t="s">
        <v>754</v>
      </c>
      <c r="AU646" s="113" t="s">
        <v>754</v>
      </c>
      <c r="AV646" s="113" t="s">
        <v>754</v>
      </c>
    </row>
    <row r="647" spans="1:48" ht="12.75" x14ac:dyDescent="0.2">
      <c r="A647" s="102">
        <v>4300036167</v>
      </c>
      <c r="B647" s="133">
        <v>46083</v>
      </c>
      <c r="C647" s="100" t="s">
        <v>79</v>
      </c>
      <c r="D647" s="552">
        <v>46167</v>
      </c>
      <c r="E647" s="552" t="e">
        <f>IF(OR(#REF!="",J647=""),"",#REF!+7*J647)</f>
        <v>#REF!</v>
      </c>
      <c r="F647" s="149" t="e">
        <f t="shared" ca="1" si="283"/>
        <v>#REF!</v>
      </c>
      <c r="G647" s="120" t="s">
        <v>94</v>
      </c>
      <c r="H647" s="113" t="e">
        <f t="shared" si="292"/>
        <v>#REF!</v>
      </c>
      <c r="I647" s="113" t="e">
        <f t="shared" si="291"/>
        <v>#REF!</v>
      </c>
      <c r="J647" s="122">
        <v>12</v>
      </c>
      <c r="K647" s="122" t="s">
        <v>18</v>
      </c>
      <c r="L647" s="232" t="s">
        <v>81</v>
      </c>
      <c r="M647" s="23" t="s">
        <v>1373</v>
      </c>
      <c r="N647" s="399">
        <v>0</v>
      </c>
      <c r="O647" s="130">
        <v>3</v>
      </c>
      <c r="P647" s="122"/>
      <c r="Q647" s="122"/>
      <c r="R647" s="122" t="s">
        <v>84</v>
      </c>
      <c r="S647" s="122" t="s">
        <v>97</v>
      </c>
      <c r="T647" s="113" t="s">
        <v>255</v>
      </c>
      <c r="U647" s="102" t="s">
        <v>99</v>
      </c>
      <c r="V647" s="102" t="s">
        <v>1374</v>
      </c>
      <c r="W647" s="147">
        <v>15</v>
      </c>
      <c r="X647" s="122"/>
      <c r="Y647" s="130">
        <f t="shared" si="293"/>
        <v>15</v>
      </c>
      <c r="Z647" s="122">
        <v>15</v>
      </c>
      <c r="AA647" s="101">
        <v>15197</v>
      </c>
      <c r="AB647" s="131"/>
      <c r="AC647" s="151" t="str">
        <f t="shared" si="285"/>
        <v/>
      </c>
      <c r="AD647" s="120"/>
      <c r="AE647" s="132"/>
      <c r="AF647" s="101">
        <f t="shared" si="287"/>
        <v>0</v>
      </c>
      <c r="AG647" s="101">
        <f t="shared" si="288"/>
        <v>0</v>
      </c>
      <c r="AH647" s="101">
        <f t="shared" si="289"/>
        <v>0</v>
      </c>
      <c r="AI647" s="101">
        <f t="shared" si="280"/>
        <v>227955</v>
      </c>
      <c r="AJ647" s="101">
        <f t="shared" si="290"/>
        <v>0</v>
      </c>
      <c r="AK647" s="101">
        <f t="shared" si="284"/>
        <v>227955</v>
      </c>
      <c r="AL647" s="102" t="s">
        <v>9</v>
      </c>
      <c r="AM647" s="144"/>
      <c r="AN647" s="101">
        <f t="shared" si="286"/>
        <v>227955</v>
      </c>
      <c r="AO647" s="134"/>
      <c r="AP647" s="113" t="s">
        <v>754</v>
      </c>
      <c r="AQ647" s="113" t="s">
        <v>754</v>
      </c>
      <c r="AR647" s="113" t="s">
        <v>754</v>
      </c>
      <c r="AS647" s="113" t="s">
        <v>754</v>
      </c>
      <c r="AT647" s="113" t="s">
        <v>754</v>
      </c>
      <c r="AU647" s="113" t="s">
        <v>754</v>
      </c>
      <c r="AV647" s="113" t="s">
        <v>754</v>
      </c>
    </row>
    <row r="648" spans="1:48" ht="12.75" x14ac:dyDescent="0.2">
      <c r="A648" s="102">
        <v>4000605627</v>
      </c>
      <c r="B648" s="133">
        <v>46083</v>
      </c>
      <c r="C648" s="100" t="s">
        <v>79</v>
      </c>
      <c r="D648" s="552">
        <v>46167</v>
      </c>
      <c r="E648" s="552" t="e">
        <f>IF(OR(#REF!="",J648=""),"",#REF!+7*J648)</f>
        <v>#REF!</v>
      </c>
      <c r="F648" s="149" t="e">
        <f t="shared" ca="1" si="283"/>
        <v>#REF!</v>
      </c>
      <c r="G648" s="120" t="s">
        <v>94</v>
      </c>
      <c r="H648" s="113" t="e">
        <f t="shared" si="292"/>
        <v>#REF!</v>
      </c>
      <c r="I648" s="113" t="e">
        <f t="shared" si="291"/>
        <v>#REF!</v>
      </c>
      <c r="J648" s="122">
        <v>12</v>
      </c>
      <c r="K648" s="122" t="s">
        <v>18</v>
      </c>
      <c r="L648" s="232" t="s">
        <v>81</v>
      </c>
      <c r="M648" s="23" t="s">
        <v>1375</v>
      </c>
      <c r="N648" s="399">
        <v>0</v>
      </c>
      <c r="O648" s="130">
        <v>3</v>
      </c>
      <c r="P648" s="122"/>
      <c r="Q648" s="122"/>
      <c r="R648" s="122" t="s">
        <v>84</v>
      </c>
      <c r="S648" s="122" t="s">
        <v>97</v>
      </c>
      <c r="T648" s="113" t="s">
        <v>138</v>
      </c>
      <c r="U648" s="102" t="s">
        <v>99</v>
      </c>
      <c r="V648" s="102" t="s">
        <v>1376</v>
      </c>
      <c r="W648" s="147">
        <v>5</v>
      </c>
      <c r="X648" s="113"/>
      <c r="Y648" s="130">
        <f t="shared" si="293"/>
        <v>5</v>
      </c>
      <c r="Z648" s="122">
        <v>5</v>
      </c>
      <c r="AA648" s="101">
        <v>31967</v>
      </c>
      <c r="AB648" s="131"/>
      <c r="AC648" s="151" t="str">
        <f t="shared" si="285"/>
        <v/>
      </c>
      <c r="AD648" s="120"/>
      <c r="AE648" s="132"/>
      <c r="AF648" s="101">
        <f t="shared" si="287"/>
        <v>0</v>
      </c>
      <c r="AG648" s="101">
        <f t="shared" si="288"/>
        <v>0</v>
      </c>
      <c r="AH648" s="101">
        <f t="shared" si="289"/>
        <v>0</v>
      </c>
      <c r="AI648" s="101">
        <f t="shared" si="280"/>
        <v>159835</v>
      </c>
      <c r="AJ648" s="101">
        <f t="shared" si="290"/>
        <v>0</v>
      </c>
      <c r="AK648" s="101">
        <f t="shared" si="284"/>
        <v>159835</v>
      </c>
      <c r="AL648" s="102" t="s">
        <v>9</v>
      </c>
      <c r="AM648" s="144"/>
      <c r="AN648" s="101">
        <f t="shared" si="286"/>
        <v>159835</v>
      </c>
      <c r="AO648" s="134"/>
      <c r="AP648" s="113" t="s">
        <v>754</v>
      </c>
      <c r="AQ648" s="113" t="s">
        <v>754</v>
      </c>
      <c r="AR648" s="113" t="s">
        <v>754</v>
      </c>
      <c r="AS648" s="113" t="s">
        <v>754</v>
      </c>
      <c r="AT648" s="113" t="s">
        <v>754</v>
      </c>
      <c r="AU648" s="113" t="s">
        <v>754</v>
      </c>
      <c r="AV648" s="113" t="s">
        <v>754</v>
      </c>
    </row>
    <row r="649" spans="1:48" ht="12.75" x14ac:dyDescent="0.2">
      <c r="A649" s="102">
        <v>4000605627</v>
      </c>
      <c r="B649" s="133">
        <v>46083</v>
      </c>
      <c r="C649" s="100" t="s">
        <v>79</v>
      </c>
      <c r="D649" s="552">
        <v>46188</v>
      </c>
      <c r="E649" s="552" t="e">
        <f>IF(OR(#REF!="",J649=""),"",#REF!+7*J649)</f>
        <v>#REF!</v>
      </c>
      <c r="F649" s="149" t="e">
        <f t="shared" ca="1" si="283"/>
        <v>#REF!</v>
      </c>
      <c r="G649" s="120" t="s">
        <v>94</v>
      </c>
      <c r="H649" s="113" t="e">
        <f t="shared" si="292"/>
        <v>#REF!</v>
      </c>
      <c r="I649" s="113" t="e">
        <f t="shared" si="291"/>
        <v>#REF!</v>
      </c>
      <c r="J649" s="122">
        <v>15</v>
      </c>
      <c r="K649" s="122" t="s">
        <v>18</v>
      </c>
      <c r="L649" s="232" t="s">
        <v>81</v>
      </c>
      <c r="M649" s="23" t="s">
        <v>1375</v>
      </c>
      <c r="N649" s="399">
        <v>0</v>
      </c>
      <c r="O649" s="130">
        <v>3</v>
      </c>
      <c r="P649" s="122"/>
      <c r="Q649" s="122"/>
      <c r="R649" s="122" t="s">
        <v>84</v>
      </c>
      <c r="S649" s="122" t="s">
        <v>97</v>
      </c>
      <c r="T649" s="113" t="s">
        <v>138</v>
      </c>
      <c r="U649" s="102" t="s">
        <v>99</v>
      </c>
      <c r="V649" s="102" t="s">
        <v>1377</v>
      </c>
      <c r="W649" s="147">
        <v>75</v>
      </c>
      <c r="X649" s="113"/>
      <c r="Y649" s="130">
        <f t="shared" si="293"/>
        <v>75</v>
      </c>
      <c r="Z649" s="122">
        <v>75</v>
      </c>
      <c r="AA649" s="101">
        <v>31967</v>
      </c>
      <c r="AB649" s="131"/>
      <c r="AC649" s="151" t="str">
        <f t="shared" si="285"/>
        <v/>
      </c>
      <c r="AD649" s="120"/>
      <c r="AE649" s="132"/>
      <c r="AF649" s="101">
        <f t="shared" si="287"/>
        <v>0</v>
      </c>
      <c r="AG649" s="101">
        <f t="shared" si="288"/>
        <v>0</v>
      </c>
      <c r="AH649" s="101">
        <f t="shared" si="289"/>
        <v>0</v>
      </c>
      <c r="AI649" s="101">
        <f t="shared" si="280"/>
        <v>2397525</v>
      </c>
      <c r="AJ649" s="101">
        <f t="shared" si="290"/>
        <v>0</v>
      </c>
      <c r="AK649" s="101">
        <f t="shared" si="284"/>
        <v>2397525</v>
      </c>
      <c r="AL649" s="102" t="s">
        <v>9</v>
      </c>
      <c r="AM649" s="144"/>
      <c r="AN649" s="101">
        <f t="shared" si="286"/>
        <v>2397525</v>
      </c>
      <c r="AO649" s="134"/>
      <c r="AP649" s="113" t="s">
        <v>754</v>
      </c>
      <c r="AQ649" s="113" t="s">
        <v>754</v>
      </c>
      <c r="AR649" s="113" t="s">
        <v>754</v>
      </c>
      <c r="AS649" s="113" t="s">
        <v>754</v>
      </c>
      <c r="AT649" s="113" t="s">
        <v>754</v>
      </c>
      <c r="AU649" s="113" t="s">
        <v>754</v>
      </c>
      <c r="AV649" s="113" t="s">
        <v>754</v>
      </c>
    </row>
    <row r="650" spans="1:48" x14ac:dyDescent="0.25">
      <c r="A650" s="180">
        <v>4516483908</v>
      </c>
      <c r="B650" s="133">
        <v>46084</v>
      </c>
      <c r="C650" s="100" t="s">
        <v>79</v>
      </c>
      <c r="D650" s="552">
        <v>46105</v>
      </c>
      <c r="E650" s="552" t="e">
        <f>IF(OR(#REF!="",J650=""),"",#REF!+7*J650)</f>
        <v>#REF!</v>
      </c>
      <c r="F650" s="149" t="str">
        <f t="shared" ca="1" si="283"/>
        <v>DELIVERED</v>
      </c>
      <c r="G650" s="120" t="s">
        <v>80</v>
      </c>
      <c r="H650" s="113" t="e">
        <f t="shared" si="292"/>
        <v>#REF!</v>
      </c>
      <c r="I650" s="113" t="e">
        <f t="shared" si="291"/>
        <v>#REF!</v>
      </c>
      <c r="J650" s="122">
        <v>3</v>
      </c>
      <c r="K650" s="122" t="s">
        <v>18</v>
      </c>
      <c r="L650" s="232" t="s">
        <v>81</v>
      </c>
      <c r="M650" s="23" t="s">
        <v>1378</v>
      </c>
      <c r="N650" s="399">
        <v>1</v>
      </c>
      <c r="O650" s="130">
        <v>1</v>
      </c>
      <c r="P650" s="18" t="s">
        <v>1379</v>
      </c>
      <c r="Q650" s="122">
        <v>26100023</v>
      </c>
      <c r="R650" s="122" t="s">
        <v>84</v>
      </c>
      <c r="S650" s="122" t="s">
        <v>620</v>
      </c>
      <c r="T650" s="113" t="s">
        <v>621</v>
      </c>
      <c r="U650" s="102" t="s">
        <v>212</v>
      </c>
      <c r="V650" s="195" t="s">
        <v>1380</v>
      </c>
      <c r="W650" s="147">
        <v>15</v>
      </c>
      <c r="X650" s="122">
        <v>15</v>
      </c>
      <c r="Y650" s="130">
        <f t="shared" si="293"/>
        <v>0</v>
      </c>
      <c r="Z650" s="122">
        <v>0</v>
      </c>
      <c r="AA650" s="185">
        <v>14679.22</v>
      </c>
      <c r="AB650" s="131"/>
      <c r="AC650" s="151" t="str">
        <f t="shared" si="285"/>
        <v>April-26</v>
      </c>
      <c r="AD650" s="119">
        <v>46127</v>
      </c>
      <c r="AE650" s="176" t="s">
        <v>1381</v>
      </c>
      <c r="AF650" s="101">
        <f t="shared" si="287"/>
        <v>220188.3</v>
      </c>
      <c r="AG650" s="101">
        <f t="shared" si="288"/>
        <v>0</v>
      </c>
      <c r="AH650" s="101">
        <f t="shared" si="289"/>
        <v>220188.3</v>
      </c>
      <c r="AI650" s="101">
        <f t="shared" si="280"/>
        <v>0</v>
      </c>
      <c r="AJ650" s="185">
        <f t="shared" si="290"/>
        <v>0</v>
      </c>
      <c r="AK650" s="185">
        <f t="shared" si="284"/>
        <v>0</v>
      </c>
      <c r="AL650" s="174" t="s">
        <v>0</v>
      </c>
      <c r="AM650" s="143" t="s">
        <v>102</v>
      </c>
      <c r="AN650" s="185">
        <f t="shared" si="286"/>
        <v>220188.3</v>
      </c>
      <c r="AO650" s="134" t="s">
        <v>103</v>
      </c>
      <c r="AP650" s="113" t="s">
        <v>104</v>
      </c>
      <c r="AQ650" s="113"/>
      <c r="AR650" s="113" t="s">
        <v>122</v>
      </c>
      <c r="AS650" s="113" t="s">
        <v>122</v>
      </c>
      <c r="AT650" s="113" t="s">
        <v>122</v>
      </c>
      <c r="AU650" s="113"/>
      <c r="AV650" s="113" t="s">
        <v>122</v>
      </c>
    </row>
    <row r="651" spans="1:48" x14ac:dyDescent="0.25">
      <c r="A651" s="180">
        <v>4516483908</v>
      </c>
      <c r="B651" s="133">
        <v>46084</v>
      </c>
      <c r="C651" s="100" t="s">
        <v>79</v>
      </c>
      <c r="D651" s="552">
        <v>46105</v>
      </c>
      <c r="E651" s="552" t="e">
        <f>IF(OR(#REF!="",J651=""),"",#REF!+7*J651)</f>
        <v>#REF!</v>
      </c>
      <c r="F651" s="149" t="str">
        <f t="shared" ca="1" si="283"/>
        <v>DELIVERED</v>
      </c>
      <c r="G651" s="120" t="s">
        <v>80</v>
      </c>
      <c r="H651" s="113" t="e">
        <f t="shared" si="292"/>
        <v>#REF!</v>
      </c>
      <c r="I651" s="113" t="e">
        <f t="shared" si="291"/>
        <v>#REF!</v>
      </c>
      <c r="J651" s="122">
        <v>2</v>
      </c>
      <c r="K651" s="122" t="s">
        <v>22</v>
      </c>
      <c r="L651" s="232" t="s">
        <v>81</v>
      </c>
      <c r="M651" s="13" t="s">
        <v>1378</v>
      </c>
      <c r="N651" s="399">
        <v>1</v>
      </c>
      <c r="O651" s="130">
        <v>1</v>
      </c>
      <c r="P651" s="18" t="s">
        <v>1382</v>
      </c>
      <c r="Q651" s="122">
        <v>26100024</v>
      </c>
      <c r="R651" s="122" t="s">
        <v>84</v>
      </c>
      <c r="S651" s="122" t="s">
        <v>620</v>
      </c>
      <c r="T651" s="113" t="s">
        <v>621</v>
      </c>
      <c r="U651" s="102" t="s">
        <v>212</v>
      </c>
      <c r="V651" s="195" t="s">
        <v>1383</v>
      </c>
      <c r="W651" s="147">
        <v>5</v>
      </c>
      <c r="X651" s="122">
        <v>5</v>
      </c>
      <c r="Y651" s="130">
        <f t="shared" si="293"/>
        <v>0</v>
      </c>
      <c r="Z651" s="122">
        <v>0</v>
      </c>
      <c r="AA651" s="101">
        <v>9318.9500000000007</v>
      </c>
      <c r="AB651" s="131"/>
      <c r="AC651" s="151" t="str">
        <f t="shared" si="285"/>
        <v>April-26</v>
      </c>
      <c r="AD651" s="119">
        <v>46127</v>
      </c>
      <c r="AE651" s="176" t="s">
        <v>1384</v>
      </c>
      <c r="AF651" s="101">
        <f t="shared" si="287"/>
        <v>46594.75</v>
      </c>
      <c r="AG651" s="101">
        <f t="shared" si="288"/>
        <v>0</v>
      </c>
      <c r="AH651" s="101">
        <f t="shared" si="289"/>
        <v>46594.75</v>
      </c>
      <c r="AI651" s="101">
        <f t="shared" si="280"/>
        <v>0</v>
      </c>
      <c r="AJ651" s="101">
        <f t="shared" si="290"/>
        <v>0</v>
      </c>
      <c r="AK651" s="101">
        <f t="shared" si="284"/>
        <v>0</v>
      </c>
      <c r="AL651" s="102" t="s">
        <v>0</v>
      </c>
      <c r="AM651" s="143" t="s">
        <v>102</v>
      </c>
      <c r="AN651" s="101">
        <f t="shared" si="286"/>
        <v>46594.75</v>
      </c>
      <c r="AO651" s="134" t="s">
        <v>22</v>
      </c>
      <c r="AP651" s="113" t="s">
        <v>754</v>
      </c>
      <c r="AQ651" s="113" t="s">
        <v>754</v>
      </c>
      <c r="AR651" s="113" t="s">
        <v>754</v>
      </c>
      <c r="AS651" s="113" t="s">
        <v>754</v>
      </c>
      <c r="AT651" s="113" t="s">
        <v>754</v>
      </c>
      <c r="AU651" s="113" t="s">
        <v>754</v>
      </c>
      <c r="AV651" s="113" t="s">
        <v>754</v>
      </c>
    </row>
    <row r="652" spans="1:48" x14ac:dyDescent="0.25">
      <c r="A652" s="192" t="s">
        <v>1385</v>
      </c>
      <c r="B652" s="133">
        <v>46084</v>
      </c>
      <c r="C652" s="100" t="s">
        <v>79</v>
      </c>
      <c r="D652" s="552">
        <v>46086</v>
      </c>
      <c r="E652" s="552" t="e">
        <f>IF(OR(#REF!="",J652=""),"",#REF!+7*J652)</f>
        <v>#REF!</v>
      </c>
      <c r="F652" s="149" t="e">
        <f t="shared" ca="1" si="283"/>
        <v>#REF!</v>
      </c>
      <c r="G652" s="120" t="s">
        <v>80</v>
      </c>
      <c r="H652" s="113" t="e">
        <f t="shared" si="292"/>
        <v>#REF!</v>
      </c>
      <c r="I652" s="113" t="e">
        <f t="shared" si="291"/>
        <v>#REF!</v>
      </c>
      <c r="J652" s="122">
        <v>0.4</v>
      </c>
      <c r="K652" s="122" t="s">
        <v>24</v>
      </c>
      <c r="L652" s="232" t="s">
        <v>142</v>
      </c>
      <c r="M652" s="13" t="s">
        <v>1386</v>
      </c>
      <c r="N652" s="399">
        <v>0</v>
      </c>
      <c r="O652" s="130">
        <v>3</v>
      </c>
      <c r="P652" s="122"/>
      <c r="Q652" s="122"/>
      <c r="R652" s="122" t="s">
        <v>84</v>
      </c>
      <c r="S652" s="122" t="s">
        <v>1070</v>
      </c>
      <c r="T652" s="113" t="s">
        <v>1071</v>
      </c>
      <c r="U652" s="102" t="s">
        <v>219</v>
      </c>
      <c r="V652" s="102" t="s">
        <v>1387</v>
      </c>
      <c r="W652" s="147">
        <v>4</v>
      </c>
      <c r="X652" s="113"/>
      <c r="Y652" s="130">
        <f t="shared" si="293"/>
        <v>4</v>
      </c>
      <c r="Z652" s="122">
        <v>4</v>
      </c>
      <c r="AA652" s="101">
        <v>2250</v>
      </c>
      <c r="AB652" s="131"/>
      <c r="AC652" s="151" t="str">
        <f t="shared" si="285"/>
        <v/>
      </c>
      <c r="AD652" s="120"/>
      <c r="AE652" s="132"/>
      <c r="AF652" s="101">
        <f t="shared" si="287"/>
        <v>0</v>
      </c>
      <c r="AG652" s="101">
        <f t="shared" si="288"/>
        <v>0</v>
      </c>
      <c r="AH652" s="101">
        <f t="shared" si="289"/>
        <v>0</v>
      </c>
      <c r="AI652" s="101">
        <f t="shared" si="280"/>
        <v>9000</v>
      </c>
      <c r="AJ652" s="101">
        <f t="shared" si="290"/>
        <v>0</v>
      </c>
      <c r="AK652" s="101">
        <f t="shared" si="284"/>
        <v>9000</v>
      </c>
      <c r="AL652" s="102" t="s">
        <v>9</v>
      </c>
      <c r="AM652" s="144"/>
      <c r="AN652" s="101">
        <f t="shared" si="286"/>
        <v>9000</v>
      </c>
      <c r="AO652" s="134"/>
      <c r="AP652" s="113" t="s">
        <v>754</v>
      </c>
      <c r="AQ652" s="113" t="s">
        <v>754</v>
      </c>
      <c r="AR652" s="113" t="s">
        <v>754</v>
      </c>
      <c r="AS652" s="113" t="s">
        <v>754</v>
      </c>
      <c r="AT652" s="113" t="s">
        <v>754</v>
      </c>
      <c r="AU652" s="113" t="s">
        <v>754</v>
      </c>
      <c r="AV652" s="113" t="s">
        <v>754</v>
      </c>
    </row>
    <row r="653" spans="1:48" ht="12.75" x14ac:dyDescent="0.2">
      <c r="A653" s="234" t="s">
        <v>1385</v>
      </c>
      <c r="B653" s="133">
        <v>46084</v>
      </c>
      <c r="C653" s="100" t="s">
        <v>79</v>
      </c>
      <c r="D653" s="552">
        <v>46086</v>
      </c>
      <c r="E653" s="552" t="e">
        <f>IF(OR(#REF!="",J653=""),"",#REF!+7*J653)</f>
        <v>#REF!</v>
      </c>
      <c r="F653" s="149" t="e">
        <f t="shared" ca="1" si="283"/>
        <v>#REF!</v>
      </c>
      <c r="G653" s="120" t="s">
        <v>80</v>
      </c>
      <c r="H653" s="113" t="e">
        <f t="shared" si="292"/>
        <v>#REF!</v>
      </c>
      <c r="I653" s="113" t="e">
        <f t="shared" si="291"/>
        <v>#REF!</v>
      </c>
      <c r="J653" s="122">
        <v>0.4</v>
      </c>
      <c r="K653" s="122" t="s">
        <v>24</v>
      </c>
      <c r="L653" s="232" t="s">
        <v>81</v>
      </c>
      <c r="M653" s="13" t="s">
        <v>1388</v>
      </c>
      <c r="N653" s="399">
        <v>0</v>
      </c>
      <c r="O653" s="130">
        <v>3</v>
      </c>
      <c r="P653" s="122"/>
      <c r="Q653" s="122"/>
      <c r="R653" s="122" t="s">
        <v>84</v>
      </c>
      <c r="S653" s="122" t="s">
        <v>1070</v>
      </c>
      <c r="T653" s="113" t="s">
        <v>1071</v>
      </c>
      <c r="U653" s="102" t="s">
        <v>219</v>
      </c>
      <c r="V653" s="102" t="s">
        <v>1389</v>
      </c>
      <c r="W653" s="147">
        <v>4</v>
      </c>
      <c r="X653" s="113"/>
      <c r="Y653" s="130">
        <f t="shared" si="293"/>
        <v>4</v>
      </c>
      <c r="Z653" s="122">
        <v>4</v>
      </c>
      <c r="AA653" s="101">
        <v>4375</v>
      </c>
      <c r="AB653" s="131"/>
      <c r="AC653" s="151" t="str">
        <f t="shared" si="285"/>
        <v/>
      </c>
      <c r="AD653" s="120"/>
      <c r="AE653" s="132"/>
      <c r="AF653" s="101">
        <f t="shared" si="287"/>
        <v>0</v>
      </c>
      <c r="AG653" s="101">
        <f t="shared" si="288"/>
        <v>0</v>
      </c>
      <c r="AH653" s="101">
        <f t="shared" si="289"/>
        <v>0</v>
      </c>
      <c r="AI653" s="101">
        <f t="shared" si="280"/>
        <v>17500</v>
      </c>
      <c r="AJ653" s="101">
        <f t="shared" si="290"/>
        <v>0</v>
      </c>
      <c r="AK653" s="101">
        <f t="shared" si="284"/>
        <v>17500</v>
      </c>
      <c r="AL653" s="102" t="s">
        <v>9</v>
      </c>
      <c r="AM653" s="144"/>
      <c r="AN653" s="101">
        <f t="shared" si="286"/>
        <v>17500</v>
      </c>
      <c r="AO653" s="134"/>
      <c r="AP653" s="113" t="s">
        <v>754</v>
      </c>
      <c r="AQ653" s="113" t="s">
        <v>754</v>
      </c>
      <c r="AR653" s="113" t="s">
        <v>754</v>
      </c>
      <c r="AS653" s="113" t="s">
        <v>754</v>
      </c>
      <c r="AT653" s="113" t="s">
        <v>754</v>
      </c>
      <c r="AU653" s="113" t="s">
        <v>754</v>
      </c>
      <c r="AV653" s="113" t="s">
        <v>754</v>
      </c>
    </row>
    <row r="654" spans="1:48" ht="12.75" x14ac:dyDescent="0.2">
      <c r="A654" s="102">
        <v>4516485157</v>
      </c>
      <c r="B654" s="133">
        <v>46085</v>
      </c>
      <c r="C654" s="100" t="s">
        <v>79</v>
      </c>
      <c r="D654" s="552">
        <v>46104</v>
      </c>
      <c r="E654" s="552" t="e">
        <f>IF(OR(#REF!="",J654=""),"",#REF!+7*J654)</f>
        <v>#REF!</v>
      </c>
      <c r="F654" s="149" t="str">
        <f t="shared" ca="1" si="283"/>
        <v>DELIVERED</v>
      </c>
      <c r="G654" s="120" t="s">
        <v>80</v>
      </c>
      <c r="H654" s="113" t="e">
        <f t="shared" si="292"/>
        <v>#REF!</v>
      </c>
      <c r="I654" s="113" t="e">
        <f t="shared" si="291"/>
        <v>#REF!</v>
      </c>
      <c r="J654" s="122">
        <v>3</v>
      </c>
      <c r="K654" s="122" t="s">
        <v>18</v>
      </c>
      <c r="L654" s="232" t="s">
        <v>81</v>
      </c>
      <c r="M654" s="13" t="s">
        <v>1390</v>
      </c>
      <c r="N654" s="399">
        <v>1</v>
      </c>
      <c r="O654" s="130">
        <v>1</v>
      </c>
      <c r="P654" s="18" t="s">
        <v>1391</v>
      </c>
      <c r="Q654" s="122">
        <v>25100904</v>
      </c>
      <c r="R654" s="122" t="s">
        <v>84</v>
      </c>
      <c r="S654" s="122" t="s">
        <v>620</v>
      </c>
      <c r="T654" s="113" t="s">
        <v>621</v>
      </c>
      <c r="U654" s="102" t="s">
        <v>212</v>
      </c>
      <c r="V654" s="195" t="s">
        <v>1392</v>
      </c>
      <c r="W654" s="147">
        <v>15</v>
      </c>
      <c r="X654" s="122">
        <v>15</v>
      </c>
      <c r="Y654" s="130">
        <f t="shared" si="293"/>
        <v>0</v>
      </c>
      <c r="Z654" s="122">
        <v>0</v>
      </c>
      <c r="AA654" s="101">
        <v>7352.5</v>
      </c>
      <c r="AB654" s="131"/>
      <c r="AC654" s="151" t="str">
        <f t="shared" si="285"/>
        <v>April-26</v>
      </c>
      <c r="AD654" s="119">
        <v>46128</v>
      </c>
      <c r="AE654" s="176" t="s">
        <v>1393</v>
      </c>
      <c r="AF654" s="101">
        <f t="shared" si="287"/>
        <v>110287.5</v>
      </c>
      <c r="AG654" s="101">
        <f t="shared" si="288"/>
        <v>0</v>
      </c>
      <c r="AH654" s="101">
        <f t="shared" si="289"/>
        <v>110287.5</v>
      </c>
      <c r="AI654" s="101">
        <f t="shared" si="280"/>
        <v>0</v>
      </c>
      <c r="AJ654" s="101">
        <f t="shared" si="290"/>
        <v>0</v>
      </c>
      <c r="AK654" s="101">
        <f t="shared" si="284"/>
        <v>0</v>
      </c>
      <c r="AL654" s="102" t="s">
        <v>0</v>
      </c>
      <c r="AM654" s="143" t="s">
        <v>102</v>
      </c>
      <c r="AN654" s="101">
        <f t="shared" si="286"/>
        <v>110287.5</v>
      </c>
      <c r="AO654" s="134" t="s">
        <v>103</v>
      </c>
      <c r="AP654" s="113" t="s">
        <v>104</v>
      </c>
      <c r="AQ654" s="113" t="s">
        <v>122</v>
      </c>
      <c r="AR654" s="113" t="s">
        <v>104</v>
      </c>
      <c r="AS654" s="113" t="s">
        <v>122</v>
      </c>
      <c r="AT654" s="113" t="s">
        <v>122</v>
      </c>
      <c r="AU654" s="113" t="s">
        <v>122</v>
      </c>
      <c r="AV654" s="113" t="s">
        <v>122</v>
      </c>
    </row>
    <row r="655" spans="1:48" ht="12.75" x14ac:dyDescent="0.2">
      <c r="A655" s="102" t="s">
        <v>1394</v>
      </c>
      <c r="B655" s="133">
        <v>46085</v>
      </c>
      <c r="C655" s="100" t="s">
        <v>79</v>
      </c>
      <c r="D655" s="552">
        <v>46120</v>
      </c>
      <c r="E655" s="552" t="e">
        <f>IF(OR(#REF!="",J655=""),"",#REF!+7*J655)</f>
        <v>#REF!</v>
      </c>
      <c r="F655" s="149" t="str">
        <f t="shared" ca="1" si="283"/>
        <v>DELIVERED</v>
      </c>
      <c r="G655" s="120" t="s">
        <v>80</v>
      </c>
      <c r="H655" s="113" t="e">
        <f t="shared" si="292"/>
        <v>#REF!</v>
      </c>
      <c r="I655" s="113" t="e">
        <f t="shared" si="291"/>
        <v>#REF!</v>
      </c>
      <c r="J655" s="122">
        <v>5</v>
      </c>
      <c r="K655" s="122" t="s">
        <v>18</v>
      </c>
      <c r="L655" s="232" t="s">
        <v>81</v>
      </c>
      <c r="M655" s="13" t="s">
        <v>1395</v>
      </c>
      <c r="N655" s="399">
        <v>0</v>
      </c>
      <c r="O655" s="130">
        <v>3</v>
      </c>
      <c r="P655" s="18" t="s">
        <v>1396</v>
      </c>
      <c r="Q655" s="122">
        <v>26200129</v>
      </c>
      <c r="R655" s="122" t="s">
        <v>84</v>
      </c>
      <c r="S655" s="130" t="s">
        <v>1153</v>
      </c>
      <c r="T655" s="102" t="s">
        <v>1154</v>
      </c>
      <c r="U655" s="102" t="s">
        <v>193</v>
      </c>
      <c r="V655" s="195" t="s">
        <v>1397</v>
      </c>
      <c r="W655" s="147">
        <v>50</v>
      </c>
      <c r="X655" s="122">
        <v>50</v>
      </c>
      <c r="Y655" s="130">
        <f t="shared" si="293"/>
        <v>0</v>
      </c>
      <c r="Z655" s="122">
        <v>0</v>
      </c>
      <c r="AA655" s="101">
        <v>5833.58</v>
      </c>
      <c r="AB655" s="131"/>
      <c r="AC655" s="151" t="str">
        <f t="shared" si="285"/>
        <v>May-26</v>
      </c>
      <c r="AD655" s="379">
        <v>46157</v>
      </c>
      <c r="AE655" s="176" t="s">
        <v>1398</v>
      </c>
      <c r="AF655" s="101">
        <f t="shared" si="287"/>
        <v>291679</v>
      </c>
      <c r="AG655" s="101">
        <f t="shared" si="288"/>
        <v>0</v>
      </c>
      <c r="AH655" s="101">
        <f t="shared" si="289"/>
        <v>291679</v>
      </c>
      <c r="AI655" s="101">
        <f t="shared" si="280"/>
        <v>0</v>
      </c>
      <c r="AJ655" s="101">
        <f t="shared" si="290"/>
        <v>0</v>
      </c>
      <c r="AK655" s="101">
        <f t="shared" si="284"/>
        <v>0</v>
      </c>
      <c r="AL655" s="102" t="s">
        <v>0</v>
      </c>
      <c r="AM655" s="143" t="s">
        <v>102</v>
      </c>
      <c r="AN655" s="101">
        <f t="shared" si="286"/>
        <v>291679</v>
      </c>
      <c r="AO655" s="134" t="s">
        <v>103</v>
      </c>
      <c r="AP655" s="113" t="s">
        <v>104</v>
      </c>
      <c r="AQ655" s="113" t="s">
        <v>754</v>
      </c>
      <c r="AR655" s="113" t="s">
        <v>754</v>
      </c>
      <c r="AS655" s="113" t="s">
        <v>754</v>
      </c>
      <c r="AT655" s="113" t="s">
        <v>754</v>
      </c>
      <c r="AU655" s="113" t="s">
        <v>754</v>
      </c>
      <c r="AV655" s="113" t="s">
        <v>754</v>
      </c>
    </row>
    <row r="656" spans="1:48" ht="12.75" x14ac:dyDescent="0.2">
      <c r="A656" s="102" t="s">
        <v>1399</v>
      </c>
      <c r="B656" s="133">
        <v>46085</v>
      </c>
      <c r="C656" s="100" t="s">
        <v>79</v>
      </c>
      <c r="D656" s="552">
        <v>46120</v>
      </c>
      <c r="E656" s="552" t="e">
        <f>IF(OR(#REF!="",J656=""),"",#REF!+7*J656)</f>
        <v>#REF!</v>
      </c>
      <c r="F656" s="149" t="str">
        <f t="shared" ca="1" si="283"/>
        <v>DELIVERED</v>
      </c>
      <c r="G656" s="120" t="s">
        <v>80</v>
      </c>
      <c r="H656" s="113" t="e">
        <f t="shared" si="292"/>
        <v>#REF!</v>
      </c>
      <c r="I656" s="113" t="e">
        <f t="shared" si="291"/>
        <v>#REF!</v>
      </c>
      <c r="J656" s="122">
        <v>5</v>
      </c>
      <c r="K656" s="122" t="s">
        <v>28</v>
      </c>
      <c r="L656" s="232" t="s">
        <v>81</v>
      </c>
      <c r="M656" s="13" t="s">
        <v>1395</v>
      </c>
      <c r="N656" s="399">
        <v>0</v>
      </c>
      <c r="O656" s="130">
        <v>3</v>
      </c>
      <c r="P656" s="122" t="s">
        <v>243</v>
      </c>
      <c r="Q656" s="122">
        <v>26200145</v>
      </c>
      <c r="R656" s="122" t="s">
        <v>84</v>
      </c>
      <c r="S656" s="130" t="s">
        <v>1153</v>
      </c>
      <c r="T656" s="102" t="s">
        <v>1154</v>
      </c>
      <c r="U656" s="102" t="s">
        <v>193</v>
      </c>
      <c r="V656" s="115" t="s">
        <v>1400</v>
      </c>
      <c r="W656" s="147">
        <v>1</v>
      </c>
      <c r="X656" s="122">
        <v>1</v>
      </c>
      <c r="Y656" s="130">
        <f t="shared" si="293"/>
        <v>0</v>
      </c>
      <c r="Z656" s="122">
        <v>0</v>
      </c>
      <c r="AA656" s="101">
        <v>15737</v>
      </c>
      <c r="AB656" s="131"/>
      <c r="AC656" s="151" t="str">
        <f t="shared" si="285"/>
        <v>May-26</v>
      </c>
      <c r="AD656" s="119">
        <v>46165</v>
      </c>
      <c r="AE656" s="176" t="s">
        <v>1401</v>
      </c>
      <c r="AF656" s="101">
        <f t="shared" si="287"/>
        <v>15737</v>
      </c>
      <c r="AG656" s="101">
        <f t="shared" si="288"/>
        <v>0</v>
      </c>
      <c r="AH656" s="101">
        <f t="shared" si="289"/>
        <v>15737</v>
      </c>
      <c r="AI656" s="101">
        <f t="shared" si="280"/>
        <v>0</v>
      </c>
      <c r="AJ656" s="101">
        <f t="shared" si="290"/>
        <v>0</v>
      </c>
      <c r="AK656" s="101">
        <f t="shared" si="284"/>
        <v>0</v>
      </c>
      <c r="AL656" s="102" t="s">
        <v>0</v>
      </c>
      <c r="AM656" s="144" t="s">
        <v>102</v>
      </c>
      <c r="AN656" s="101">
        <f t="shared" si="286"/>
        <v>15737</v>
      </c>
      <c r="AO656" s="134" t="s">
        <v>103</v>
      </c>
      <c r="AP656" s="113" t="s">
        <v>754</v>
      </c>
      <c r="AQ656" s="113" t="s">
        <v>754</v>
      </c>
      <c r="AR656" s="113" t="s">
        <v>754</v>
      </c>
      <c r="AS656" s="113" t="s">
        <v>754</v>
      </c>
      <c r="AT656" s="113" t="s">
        <v>754</v>
      </c>
      <c r="AU656" s="113" t="s">
        <v>754</v>
      </c>
      <c r="AV656" s="113" t="s">
        <v>754</v>
      </c>
    </row>
    <row r="657" spans="1:48" ht="12.75" x14ac:dyDescent="0.2">
      <c r="A657" s="102">
        <v>4520466365</v>
      </c>
      <c r="B657" s="158">
        <v>46085</v>
      </c>
      <c r="C657" s="102" t="s">
        <v>305</v>
      </c>
      <c r="D657" s="552">
        <v>46127</v>
      </c>
      <c r="E657" s="552" t="e">
        <f>IF(OR(#REF!="",J657=""),"",#REF!+7*J657)</f>
        <v>#REF!</v>
      </c>
      <c r="F657" s="149" t="e">
        <f t="shared" ca="1" si="283"/>
        <v>#REF!</v>
      </c>
      <c r="G657" s="120" t="s">
        <v>80</v>
      </c>
      <c r="H657" s="113" t="e">
        <f t="shared" si="292"/>
        <v>#REF!</v>
      </c>
      <c r="I657" s="113" t="e">
        <f t="shared" si="291"/>
        <v>#REF!</v>
      </c>
      <c r="J657" s="122">
        <v>6</v>
      </c>
      <c r="K657" s="122" t="s">
        <v>19</v>
      </c>
      <c r="L657" s="232" t="s">
        <v>81</v>
      </c>
      <c r="M657" s="13" t="s">
        <v>1402</v>
      </c>
      <c r="N657" s="399">
        <v>1</v>
      </c>
      <c r="O657" s="130">
        <v>1</v>
      </c>
      <c r="P657" s="122"/>
      <c r="Q657" s="122"/>
      <c r="R657" s="122" t="s">
        <v>307</v>
      </c>
      <c r="S657" s="122" t="s">
        <v>210</v>
      </c>
      <c r="T657" s="123" t="s">
        <v>445</v>
      </c>
      <c r="U657" s="123" t="s">
        <v>212</v>
      </c>
      <c r="V657" s="195" t="s">
        <v>1403</v>
      </c>
      <c r="W657" s="147">
        <v>100</v>
      </c>
      <c r="X657" s="113"/>
      <c r="Y657" s="126">
        <f t="shared" si="293"/>
        <v>100</v>
      </c>
      <c r="Z657" s="122">
        <v>100</v>
      </c>
      <c r="AA657" s="101"/>
      <c r="AB657" s="131">
        <v>75.55</v>
      </c>
      <c r="AC657" s="151" t="str">
        <f t="shared" si="285"/>
        <v/>
      </c>
      <c r="AD657" s="120"/>
      <c r="AE657" s="132"/>
      <c r="AF657" s="101">
        <f t="shared" si="287"/>
        <v>0</v>
      </c>
      <c r="AG657" s="101">
        <f t="shared" si="288"/>
        <v>0</v>
      </c>
      <c r="AH657" s="101">
        <f t="shared" si="289"/>
        <v>0</v>
      </c>
      <c r="AI657" s="101">
        <f t="shared" si="280"/>
        <v>0</v>
      </c>
      <c r="AJ657" s="101">
        <f t="shared" si="290"/>
        <v>649730</v>
      </c>
      <c r="AK657" s="101">
        <f t="shared" si="284"/>
        <v>649730</v>
      </c>
      <c r="AL657" s="102" t="s">
        <v>9</v>
      </c>
      <c r="AM657" s="144"/>
      <c r="AN657" s="101">
        <f t="shared" si="286"/>
        <v>649730</v>
      </c>
      <c r="AO657" s="134"/>
      <c r="AP657" s="113" t="s">
        <v>754</v>
      </c>
      <c r="AQ657" s="113" t="s">
        <v>754</v>
      </c>
      <c r="AR657" s="113" t="s">
        <v>754</v>
      </c>
      <c r="AS657" s="113" t="s">
        <v>754</v>
      </c>
      <c r="AT657" s="113" t="s">
        <v>754</v>
      </c>
      <c r="AU657" s="113" t="s">
        <v>754</v>
      </c>
      <c r="AV657" s="113" t="s">
        <v>754</v>
      </c>
    </row>
    <row r="658" spans="1:48" ht="12.75" x14ac:dyDescent="0.2">
      <c r="A658" s="102">
        <v>4520466365</v>
      </c>
      <c r="B658" s="158">
        <v>46085</v>
      </c>
      <c r="C658" s="102" t="s">
        <v>305</v>
      </c>
      <c r="D658" s="552">
        <v>46113</v>
      </c>
      <c r="E658" s="552" t="e">
        <f>IF(OR(#REF!="",J658=""),"",#REF!+7*J658)</f>
        <v>#REF!</v>
      </c>
      <c r="F658" s="149" t="e">
        <f t="shared" ca="1" si="283"/>
        <v>#REF!</v>
      </c>
      <c r="G658" s="120" t="s">
        <v>80</v>
      </c>
      <c r="H658" s="113" t="e">
        <f t="shared" si="292"/>
        <v>#REF!</v>
      </c>
      <c r="I658" s="113" t="e">
        <f t="shared" si="291"/>
        <v>#REF!</v>
      </c>
      <c r="J658" s="122">
        <v>4</v>
      </c>
      <c r="K658" s="122" t="s">
        <v>19</v>
      </c>
      <c r="L658" s="232" t="s">
        <v>142</v>
      </c>
      <c r="M658" s="13" t="s">
        <v>1404</v>
      </c>
      <c r="N658" s="399">
        <v>1</v>
      </c>
      <c r="O658" s="130">
        <v>1</v>
      </c>
      <c r="P658" s="122"/>
      <c r="Q658" s="122"/>
      <c r="R658" s="122" t="s">
        <v>307</v>
      </c>
      <c r="S658" s="122" t="s">
        <v>210</v>
      </c>
      <c r="T658" s="123" t="s">
        <v>445</v>
      </c>
      <c r="U658" s="123" t="s">
        <v>212</v>
      </c>
      <c r="V658" s="195" t="s">
        <v>1405</v>
      </c>
      <c r="W658" s="147">
        <v>200</v>
      </c>
      <c r="X658" s="113"/>
      <c r="Y658" s="126">
        <f t="shared" si="293"/>
        <v>200</v>
      </c>
      <c r="Z658" s="122">
        <v>200</v>
      </c>
      <c r="AA658" s="101"/>
      <c r="AB658" s="131">
        <v>7.87</v>
      </c>
      <c r="AC658" s="151" t="str">
        <f t="shared" si="285"/>
        <v/>
      </c>
      <c r="AD658" s="120"/>
      <c r="AE658" s="132"/>
      <c r="AF658" s="101">
        <f t="shared" si="287"/>
        <v>0</v>
      </c>
      <c r="AG658" s="101">
        <f t="shared" si="288"/>
        <v>0</v>
      </c>
      <c r="AH658" s="101">
        <f t="shared" si="289"/>
        <v>0</v>
      </c>
      <c r="AI658" s="101">
        <f t="shared" si="280"/>
        <v>0</v>
      </c>
      <c r="AJ658" s="101">
        <f t="shared" si="290"/>
        <v>135364</v>
      </c>
      <c r="AK658" s="101">
        <f t="shared" si="284"/>
        <v>135364</v>
      </c>
      <c r="AL658" s="102" t="s">
        <v>9</v>
      </c>
      <c r="AM658" s="144"/>
      <c r="AN658" s="101">
        <f t="shared" si="286"/>
        <v>135364</v>
      </c>
      <c r="AO658" s="134"/>
      <c r="AP658" s="113" t="s">
        <v>754</v>
      </c>
      <c r="AQ658" s="113" t="s">
        <v>754</v>
      </c>
      <c r="AR658" s="113" t="s">
        <v>754</v>
      </c>
      <c r="AS658" s="113" t="s">
        <v>754</v>
      </c>
      <c r="AT658" s="113" t="s">
        <v>754</v>
      </c>
      <c r="AU658" s="113" t="s">
        <v>754</v>
      </c>
      <c r="AV658" s="113" t="s">
        <v>754</v>
      </c>
    </row>
    <row r="659" spans="1:48" ht="12.75" x14ac:dyDescent="0.2">
      <c r="A659" s="102">
        <v>4520466365</v>
      </c>
      <c r="B659" s="158">
        <v>46085</v>
      </c>
      <c r="C659" s="102" t="s">
        <v>305</v>
      </c>
      <c r="D659" s="552">
        <v>46113</v>
      </c>
      <c r="E659" s="552" t="e">
        <f>IF(OR(#REF!="",J659=""),"",#REF!+7*J659)</f>
        <v>#REF!</v>
      </c>
      <c r="F659" s="149" t="e">
        <f t="shared" ca="1" si="283"/>
        <v>#REF!</v>
      </c>
      <c r="G659" s="120" t="s">
        <v>80</v>
      </c>
      <c r="H659" s="113" t="e">
        <f t="shared" si="292"/>
        <v>#REF!</v>
      </c>
      <c r="I659" s="113" t="e">
        <f t="shared" si="291"/>
        <v>#REF!</v>
      </c>
      <c r="J659" s="122">
        <v>4</v>
      </c>
      <c r="K659" s="122" t="s">
        <v>19</v>
      </c>
      <c r="L659" s="232" t="s">
        <v>142</v>
      </c>
      <c r="M659" s="13" t="s">
        <v>1406</v>
      </c>
      <c r="N659" s="399">
        <v>1</v>
      </c>
      <c r="O659" s="130">
        <v>1</v>
      </c>
      <c r="P659" s="122"/>
      <c r="Q659" s="122"/>
      <c r="R659" s="122" t="s">
        <v>307</v>
      </c>
      <c r="S659" s="122" t="s">
        <v>210</v>
      </c>
      <c r="T659" s="123" t="s">
        <v>445</v>
      </c>
      <c r="U659" s="123" t="s">
        <v>212</v>
      </c>
      <c r="V659" s="195" t="s">
        <v>1407</v>
      </c>
      <c r="W659" s="147">
        <v>100</v>
      </c>
      <c r="X659" s="113"/>
      <c r="Y659" s="126">
        <f t="shared" si="293"/>
        <v>100</v>
      </c>
      <c r="Z659" s="122">
        <v>100</v>
      </c>
      <c r="AA659" s="101"/>
      <c r="AB659" s="131">
        <v>11.93</v>
      </c>
      <c r="AC659" s="151" t="str">
        <f t="shared" si="285"/>
        <v/>
      </c>
      <c r="AD659" s="120"/>
      <c r="AE659" s="132"/>
      <c r="AF659" s="101">
        <f t="shared" si="287"/>
        <v>0</v>
      </c>
      <c r="AG659" s="101">
        <f t="shared" si="288"/>
        <v>0</v>
      </c>
      <c r="AH659" s="101">
        <f t="shared" si="289"/>
        <v>0</v>
      </c>
      <c r="AI659" s="101">
        <f t="shared" si="280"/>
        <v>0</v>
      </c>
      <c r="AJ659" s="101">
        <f t="shared" si="290"/>
        <v>102598</v>
      </c>
      <c r="AK659" s="101">
        <f t="shared" si="284"/>
        <v>102598</v>
      </c>
      <c r="AL659" s="102" t="s">
        <v>9</v>
      </c>
      <c r="AM659" s="144"/>
      <c r="AN659" s="101">
        <f t="shared" si="286"/>
        <v>102598</v>
      </c>
      <c r="AO659" s="134"/>
      <c r="AP659" s="113" t="s">
        <v>754</v>
      </c>
      <c r="AQ659" s="113" t="s">
        <v>754</v>
      </c>
      <c r="AR659" s="113" t="s">
        <v>754</v>
      </c>
      <c r="AS659" s="113" t="s">
        <v>754</v>
      </c>
      <c r="AT659" s="113" t="s">
        <v>754</v>
      </c>
      <c r="AU659" s="113" t="s">
        <v>754</v>
      </c>
      <c r="AV659" s="113" t="s">
        <v>754</v>
      </c>
    </row>
    <row r="660" spans="1:48" ht="12.75" x14ac:dyDescent="0.2">
      <c r="A660" s="102">
        <v>4520466364</v>
      </c>
      <c r="B660" s="158">
        <v>46085</v>
      </c>
      <c r="C660" s="100" t="s">
        <v>79</v>
      </c>
      <c r="D660" s="552">
        <v>46113</v>
      </c>
      <c r="E660" s="552" t="e">
        <f>IF(OR(#REF!="",J660=""),"",#REF!+7*J660)</f>
        <v>#REF!</v>
      </c>
      <c r="F660" s="149" t="e">
        <f t="shared" ca="1" si="283"/>
        <v>#REF!</v>
      </c>
      <c r="G660" s="120" t="s">
        <v>80</v>
      </c>
      <c r="H660" s="113" t="e">
        <f t="shared" si="292"/>
        <v>#REF!</v>
      </c>
      <c r="I660" s="113" t="e">
        <f t="shared" si="291"/>
        <v>#REF!</v>
      </c>
      <c r="J660" s="122">
        <v>4</v>
      </c>
      <c r="K660" s="122" t="s">
        <v>19</v>
      </c>
      <c r="L660" s="232" t="s">
        <v>81</v>
      </c>
      <c r="M660" s="13" t="s">
        <v>1408</v>
      </c>
      <c r="N660" s="399">
        <v>1</v>
      </c>
      <c r="O660" s="130">
        <v>1</v>
      </c>
      <c r="P660" s="122"/>
      <c r="Q660" s="122"/>
      <c r="R660" s="122" t="s">
        <v>84</v>
      </c>
      <c r="S660" s="130" t="s">
        <v>210</v>
      </c>
      <c r="T660" s="123" t="s">
        <v>211</v>
      </c>
      <c r="U660" s="102" t="s">
        <v>212</v>
      </c>
      <c r="V660" s="195" t="s">
        <v>1409</v>
      </c>
      <c r="W660" s="147">
        <v>100</v>
      </c>
      <c r="X660" s="113"/>
      <c r="Y660" s="126">
        <f t="shared" si="293"/>
        <v>100</v>
      </c>
      <c r="Z660" s="122">
        <v>100</v>
      </c>
      <c r="AA660" s="101">
        <v>1097</v>
      </c>
      <c r="AB660" s="131"/>
      <c r="AC660" s="151" t="str">
        <f t="shared" si="285"/>
        <v/>
      </c>
      <c r="AD660" s="120"/>
      <c r="AE660" s="132"/>
      <c r="AF660" s="101">
        <f t="shared" si="287"/>
        <v>0</v>
      </c>
      <c r="AG660" s="101">
        <f t="shared" si="288"/>
        <v>0</v>
      </c>
      <c r="AH660" s="101">
        <f t="shared" si="289"/>
        <v>0</v>
      </c>
      <c r="AI660" s="101">
        <f t="shared" si="280"/>
        <v>109700</v>
      </c>
      <c r="AJ660" s="101">
        <f t="shared" si="290"/>
        <v>0</v>
      </c>
      <c r="AK660" s="101">
        <f t="shared" si="284"/>
        <v>109700</v>
      </c>
      <c r="AL660" s="102" t="s">
        <v>9</v>
      </c>
      <c r="AM660" s="144"/>
      <c r="AN660" s="101">
        <f t="shared" si="286"/>
        <v>109700</v>
      </c>
      <c r="AO660" s="134"/>
      <c r="AP660" s="113" t="s">
        <v>754</v>
      </c>
      <c r="AQ660" s="113" t="s">
        <v>754</v>
      </c>
      <c r="AR660" s="113" t="s">
        <v>754</v>
      </c>
      <c r="AS660" s="113" t="s">
        <v>754</v>
      </c>
      <c r="AT660" s="113" t="s">
        <v>754</v>
      </c>
      <c r="AU660" s="113" t="s">
        <v>754</v>
      </c>
      <c r="AV660" s="113" t="s">
        <v>754</v>
      </c>
    </row>
    <row r="661" spans="1:48" ht="15" x14ac:dyDescent="0.25">
      <c r="A661" s="102">
        <v>4520466364</v>
      </c>
      <c r="B661" s="158">
        <v>46085</v>
      </c>
      <c r="C661" s="100" t="s">
        <v>79</v>
      </c>
      <c r="D661" s="552">
        <v>46113</v>
      </c>
      <c r="E661" s="552" t="e">
        <f>IF(OR(#REF!="",J661=""),"",#REF!+7*J661)</f>
        <v>#REF!</v>
      </c>
      <c r="F661" s="149" t="str">
        <f t="shared" ca="1" si="283"/>
        <v>DELIVERED</v>
      </c>
      <c r="G661" s="120" t="s">
        <v>80</v>
      </c>
      <c r="H661" s="113" t="e">
        <f t="shared" si="292"/>
        <v>#REF!</v>
      </c>
      <c r="I661" s="113" t="e">
        <f t="shared" si="291"/>
        <v>#REF!</v>
      </c>
      <c r="J661" s="122">
        <v>4</v>
      </c>
      <c r="K661" s="122" t="s">
        <v>19</v>
      </c>
      <c r="L661" s="232" t="s">
        <v>142</v>
      </c>
      <c r="M661" s="716" t="s">
        <v>1410</v>
      </c>
      <c r="N661" s="399">
        <v>1</v>
      </c>
      <c r="O661" s="130">
        <v>1</v>
      </c>
      <c r="P661" s="122" t="s">
        <v>1411</v>
      </c>
      <c r="Q661" s="122">
        <v>25201351</v>
      </c>
      <c r="R661" s="122" t="s">
        <v>84</v>
      </c>
      <c r="S661" s="130" t="s">
        <v>210</v>
      </c>
      <c r="T661" s="123" t="s">
        <v>211</v>
      </c>
      <c r="U661" s="102" t="s">
        <v>212</v>
      </c>
      <c r="V661" s="195" t="s">
        <v>572</v>
      </c>
      <c r="W661" s="147">
        <v>100</v>
      </c>
      <c r="X661" s="122">
        <v>100</v>
      </c>
      <c r="Y661" s="126">
        <f t="shared" si="293"/>
        <v>0</v>
      </c>
      <c r="Z661" s="122">
        <v>0</v>
      </c>
      <c r="AA661" s="101">
        <v>898</v>
      </c>
      <c r="AB661" s="131"/>
      <c r="AC661" s="151" t="str">
        <f t="shared" si="285"/>
        <v>June-26</v>
      </c>
      <c r="AD661" s="119">
        <v>46174</v>
      </c>
      <c r="AE661" s="257" t="s">
        <v>1412</v>
      </c>
      <c r="AF661" s="101">
        <f t="shared" si="287"/>
        <v>89800</v>
      </c>
      <c r="AG661" s="101">
        <f t="shared" si="288"/>
        <v>0</v>
      </c>
      <c r="AH661" s="101">
        <f t="shared" si="289"/>
        <v>89800</v>
      </c>
      <c r="AI661" s="101">
        <f t="shared" si="280"/>
        <v>0</v>
      </c>
      <c r="AJ661" s="101">
        <f t="shared" si="290"/>
        <v>0</v>
      </c>
      <c r="AK661" s="101">
        <f t="shared" si="284"/>
        <v>0</v>
      </c>
      <c r="AL661" s="102" t="s">
        <v>0</v>
      </c>
      <c r="AM661" s="144" t="s">
        <v>102</v>
      </c>
      <c r="AN661" s="101">
        <f t="shared" si="286"/>
        <v>89800</v>
      </c>
      <c r="AO661" s="134" t="s">
        <v>103</v>
      </c>
      <c r="AP661" s="113" t="s">
        <v>754</v>
      </c>
      <c r="AQ661" s="113" t="s">
        <v>754</v>
      </c>
      <c r="AR661" s="113" t="s">
        <v>754</v>
      </c>
      <c r="AS661" s="113" t="s">
        <v>754</v>
      </c>
      <c r="AT661" s="113" t="s">
        <v>754</v>
      </c>
      <c r="AU661" s="113" t="s">
        <v>754</v>
      </c>
      <c r="AV661" s="113" t="s">
        <v>754</v>
      </c>
    </row>
    <row r="662" spans="1:48" ht="15" x14ac:dyDescent="0.25">
      <c r="A662" s="102">
        <v>4520466364</v>
      </c>
      <c r="B662" s="158">
        <v>46085</v>
      </c>
      <c r="C662" s="100" t="s">
        <v>79</v>
      </c>
      <c r="D662" s="552">
        <v>46113</v>
      </c>
      <c r="E662" s="552" t="e">
        <f>IF(OR(#REF!="",J662=""),"",#REF!+7*J662)</f>
        <v>#REF!</v>
      </c>
      <c r="F662" s="149" t="e">
        <f t="shared" ca="1" si="283"/>
        <v>#REF!</v>
      </c>
      <c r="G662" s="120" t="s">
        <v>80</v>
      </c>
      <c r="H662" s="113" t="e">
        <f t="shared" si="292"/>
        <v>#REF!</v>
      </c>
      <c r="I662" s="113" t="e">
        <f t="shared" si="291"/>
        <v>#REF!</v>
      </c>
      <c r="J662" s="122">
        <v>4</v>
      </c>
      <c r="K662" s="122" t="s">
        <v>19</v>
      </c>
      <c r="L662" s="232" t="s">
        <v>142</v>
      </c>
      <c r="M662" s="247" t="s">
        <v>1413</v>
      </c>
      <c r="N662" s="399">
        <v>1</v>
      </c>
      <c r="O662" s="130">
        <v>1</v>
      </c>
      <c r="P662" s="218"/>
      <c r="Q662" s="218"/>
      <c r="R662" s="122" t="s">
        <v>84</v>
      </c>
      <c r="S662" s="130" t="s">
        <v>210</v>
      </c>
      <c r="T662" s="123" t="s">
        <v>211</v>
      </c>
      <c r="U662" s="102" t="s">
        <v>212</v>
      </c>
      <c r="V662" s="195" t="s">
        <v>333</v>
      </c>
      <c r="W662" s="147">
        <v>100</v>
      </c>
      <c r="X662" s="113"/>
      <c r="Y662" s="126">
        <f t="shared" si="293"/>
        <v>100</v>
      </c>
      <c r="Z662" s="122">
        <v>100</v>
      </c>
      <c r="AA662" s="101">
        <v>881</v>
      </c>
      <c r="AB662" s="131"/>
      <c r="AC662" s="151" t="str">
        <f t="shared" si="285"/>
        <v/>
      </c>
      <c r="AD662" s="120"/>
      <c r="AE662" s="438"/>
      <c r="AF662" s="101">
        <f t="shared" si="287"/>
        <v>0</v>
      </c>
      <c r="AG662" s="101">
        <f t="shared" si="288"/>
        <v>0</v>
      </c>
      <c r="AH662" s="101">
        <f t="shared" si="289"/>
        <v>0</v>
      </c>
      <c r="AI662" s="101">
        <f t="shared" ref="AI662:AI725" si="294">Z662*AA662</f>
        <v>88100</v>
      </c>
      <c r="AJ662" s="101">
        <f t="shared" si="290"/>
        <v>0</v>
      </c>
      <c r="AK662" s="101">
        <f t="shared" si="284"/>
        <v>88100</v>
      </c>
      <c r="AL662" s="102" t="s">
        <v>9</v>
      </c>
      <c r="AM662" s="144"/>
      <c r="AN662" s="101">
        <f t="shared" si="286"/>
        <v>88100</v>
      </c>
      <c r="AO662" s="134"/>
      <c r="AP662" s="113" t="s">
        <v>754</v>
      </c>
      <c r="AQ662" s="113" t="s">
        <v>754</v>
      </c>
      <c r="AR662" s="113" t="s">
        <v>754</v>
      </c>
      <c r="AS662" s="113" t="s">
        <v>754</v>
      </c>
      <c r="AT662" s="113" t="s">
        <v>754</v>
      </c>
      <c r="AU662" s="113" t="s">
        <v>754</v>
      </c>
      <c r="AV662" s="113" t="s">
        <v>754</v>
      </c>
    </row>
    <row r="663" spans="1:48" ht="15" x14ac:dyDescent="0.25">
      <c r="A663" s="102">
        <v>4520466670</v>
      </c>
      <c r="B663" s="158">
        <v>46085</v>
      </c>
      <c r="C663" s="100" t="s">
        <v>79</v>
      </c>
      <c r="D663" s="552">
        <v>46106</v>
      </c>
      <c r="E663" s="552" t="e">
        <f>IF(OR(#REF!="",J663=""),"",#REF!+7*J663)</f>
        <v>#REF!</v>
      </c>
      <c r="F663" s="149" t="str">
        <f t="shared" ca="1" si="283"/>
        <v>DELIVERED</v>
      </c>
      <c r="G663" s="120" t="s">
        <v>80</v>
      </c>
      <c r="H663" s="113" t="e">
        <f t="shared" si="292"/>
        <v>#REF!</v>
      </c>
      <c r="I663" s="113" t="e">
        <f t="shared" si="291"/>
        <v>#REF!</v>
      </c>
      <c r="J663" s="122">
        <v>3</v>
      </c>
      <c r="K663" s="122" t="s">
        <v>22</v>
      </c>
      <c r="L663" s="232" t="s">
        <v>81</v>
      </c>
      <c r="M663" s="247" t="s">
        <v>1414</v>
      </c>
      <c r="N663" s="399">
        <v>1</v>
      </c>
      <c r="O663" s="216">
        <v>1</v>
      </c>
      <c r="P663" s="14" t="s">
        <v>1152</v>
      </c>
      <c r="Q663" s="24">
        <v>26200082</v>
      </c>
      <c r="R663" s="242" t="s">
        <v>84</v>
      </c>
      <c r="S663" s="130" t="s">
        <v>210</v>
      </c>
      <c r="T663" s="123" t="s">
        <v>211</v>
      </c>
      <c r="U663" s="102" t="s">
        <v>212</v>
      </c>
      <c r="V663" s="195" t="s">
        <v>1415</v>
      </c>
      <c r="W663" s="147">
        <v>1</v>
      </c>
      <c r="X663" s="122">
        <v>1</v>
      </c>
      <c r="Y663" s="126">
        <f t="shared" si="293"/>
        <v>0</v>
      </c>
      <c r="Z663" s="122">
        <v>0</v>
      </c>
      <c r="AA663" s="101">
        <v>18488.400000000001</v>
      </c>
      <c r="AB663" s="131"/>
      <c r="AC663" s="151" t="str">
        <f t="shared" si="285"/>
        <v>April-26</v>
      </c>
      <c r="AD663" s="225">
        <v>46139</v>
      </c>
      <c r="AE663" s="257" t="s">
        <v>1416</v>
      </c>
      <c r="AF663" s="114">
        <f t="shared" si="287"/>
        <v>18488.400000000001</v>
      </c>
      <c r="AG663" s="101">
        <f t="shared" si="288"/>
        <v>0</v>
      </c>
      <c r="AH663" s="101">
        <f t="shared" si="289"/>
        <v>18488.400000000001</v>
      </c>
      <c r="AI663" s="101">
        <f t="shared" si="294"/>
        <v>0</v>
      </c>
      <c r="AJ663" s="101">
        <f t="shared" si="290"/>
        <v>0</v>
      </c>
      <c r="AK663" s="101">
        <f t="shared" si="284"/>
        <v>0</v>
      </c>
      <c r="AL663" s="102" t="s">
        <v>0</v>
      </c>
      <c r="AM663" s="144" t="s">
        <v>102</v>
      </c>
      <c r="AN663" s="101">
        <f t="shared" si="286"/>
        <v>18488.400000000001</v>
      </c>
      <c r="AO663" s="134" t="s">
        <v>22</v>
      </c>
      <c r="AP663" s="113" t="s">
        <v>754</v>
      </c>
      <c r="AQ663" s="113" t="s">
        <v>754</v>
      </c>
      <c r="AR663" s="113" t="s">
        <v>754</v>
      </c>
      <c r="AS663" s="113" t="s">
        <v>754</v>
      </c>
      <c r="AT663" s="113" t="s">
        <v>754</v>
      </c>
      <c r="AU663" s="113" t="s">
        <v>754</v>
      </c>
      <c r="AV663" s="113" t="s">
        <v>754</v>
      </c>
    </row>
    <row r="664" spans="1:48" ht="15" x14ac:dyDescent="0.25">
      <c r="A664" s="102">
        <v>4520466670</v>
      </c>
      <c r="B664" s="158">
        <v>46085</v>
      </c>
      <c r="C664" s="100" t="s">
        <v>79</v>
      </c>
      <c r="D664" s="552">
        <v>46106</v>
      </c>
      <c r="E664" s="552" t="e">
        <f>IF(OR(#REF!="",J664=""),"",#REF!+7*J664)</f>
        <v>#REF!</v>
      </c>
      <c r="F664" s="149" t="str">
        <f t="shared" ca="1" si="283"/>
        <v>DELIVERED</v>
      </c>
      <c r="G664" s="120" t="s">
        <v>80</v>
      </c>
      <c r="H664" s="113" t="e">
        <f t="shared" si="292"/>
        <v>#REF!</v>
      </c>
      <c r="I664" s="113" t="e">
        <f t="shared" si="291"/>
        <v>#REF!</v>
      </c>
      <c r="J664" s="122">
        <v>3</v>
      </c>
      <c r="K664" s="122" t="s">
        <v>22</v>
      </c>
      <c r="L664" s="232" t="s">
        <v>81</v>
      </c>
      <c r="M664" s="247" t="s">
        <v>1414</v>
      </c>
      <c r="N664" s="399">
        <v>1</v>
      </c>
      <c r="O664" s="216">
        <v>1</v>
      </c>
      <c r="P664" s="14" t="s">
        <v>1152</v>
      </c>
      <c r="Q664" s="24">
        <v>26200082</v>
      </c>
      <c r="R664" s="242" t="s">
        <v>84</v>
      </c>
      <c r="S664" s="130" t="s">
        <v>210</v>
      </c>
      <c r="T664" s="123" t="s">
        <v>211</v>
      </c>
      <c r="U664" s="102" t="s">
        <v>212</v>
      </c>
      <c r="V664" s="195" t="s">
        <v>1417</v>
      </c>
      <c r="W664" s="147">
        <v>4</v>
      </c>
      <c r="X664" s="122">
        <v>4</v>
      </c>
      <c r="Y664" s="126">
        <f t="shared" si="293"/>
        <v>0</v>
      </c>
      <c r="Z664" s="122">
        <v>0</v>
      </c>
      <c r="AA664" s="101">
        <v>3807.42</v>
      </c>
      <c r="AB664" s="131"/>
      <c r="AC664" s="151" t="str">
        <f t="shared" si="285"/>
        <v>April-26</v>
      </c>
      <c r="AD664" s="225">
        <v>46139</v>
      </c>
      <c r="AE664" s="257" t="s">
        <v>1416</v>
      </c>
      <c r="AF664" s="114">
        <f t="shared" si="287"/>
        <v>15229.68</v>
      </c>
      <c r="AG664" s="101">
        <f t="shared" si="288"/>
        <v>0</v>
      </c>
      <c r="AH664" s="101">
        <f t="shared" si="289"/>
        <v>15229.68</v>
      </c>
      <c r="AI664" s="101">
        <f t="shared" si="294"/>
        <v>0</v>
      </c>
      <c r="AJ664" s="101">
        <f t="shared" si="290"/>
        <v>0</v>
      </c>
      <c r="AK664" s="101">
        <f t="shared" si="284"/>
        <v>0</v>
      </c>
      <c r="AL664" s="102" t="s">
        <v>0</v>
      </c>
      <c r="AM664" s="144" t="s">
        <v>102</v>
      </c>
      <c r="AN664" s="101">
        <f t="shared" si="286"/>
        <v>15229.68</v>
      </c>
      <c r="AO664" s="134" t="s">
        <v>22</v>
      </c>
      <c r="AP664" s="113" t="s">
        <v>754</v>
      </c>
      <c r="AQ664" s="113" t="s">
        <v>754</v>
      </c>
      <c r="AR664" s="113" t="s">
        <v>754</v>
      </c>
      <c r="AS664" s="113" t="s">
        <v>754</v>
      </c>
      <c r="AT664" s="113" t="s">
        <v>754</v>
      </c>
      <c r="AU664" s="113" t="s">
        <v>754</v>
      </c>
      <c r="AV664" s="113" t="s">
        <v>754</v>
      </c>
    </row>
    <row r="665" spans="1:48" ht="15" x14ac:dyDescent="0.25">
      <c r="A665" s="102">
        <v>4520466670</v>
      </c>
      <c r="B665" s="158">
        <v>46085</v>
      </c>
      <c r="C665" s="100" t="s">
        <v>79</v>
      </c>
      <c r="D665" s="552">
        <v>46106</v>
      </c>
      <c r="E665" s="552" t="e">
        <f>IF(OR(#REF!="",J665=""),"",#REF!+7*J665)</f>
        <v>#REF!</v>
      </c>
      <c r="F665" s="149" t="str">
        <f t="shared" ca="1" si="283"/>
        <v>DELIVERED</v>
      </c>
      <c r="G665" s="120" t="s">
        <v>80</v>
      </c>
      <c r="H665" s="113" t="e">
        <f t="shared" si="292"/>
        <v>#REF!</v>
      </c>
      <c r="I665" s="113" t="e">
        <f t="shared" si="291"/>
        <v>#REF!</v>
      </c>
      <c r="J665" s="122">
        <v>3</v>
      </c>
      <c r="K665" s="122" t="s">
        <v>22</v>
      </c>
      <c r="L665" s="232" t="s">
        <v>81</v>
      </c>
      <c r="M665" s="247" t="s">
        <v>1414</v>
      </c>
      <c r="N665" s="399">
        <v>1</v>
      </c>
      <c r="O665" s="216">
        <v>1</v>
      </c>
      <c r="P665" s="14" t="s">
        <v>1152</v>
      </c>
      <c r="Q665" s="24">
        <v>26200082</v>
      </c>
      <c r="R665" s="242" t="s">
        <v>84</v>
      </c>
      <c r="S665" s="130" t="s">
        <v>210</v>
      </c>
      <c r="T665" s="123" t="s">
        <v>211</v>
      </c>
      <c r="U665" s="102" t="s">
        <v>212</v>
      </c>
      <c r="V665" s="195" t="s">
        <v>1418</v>
      </c>
      <c r="W665" s="147">
        <v>6</v>
      </c>
      <c r="X665" s="122">
        <v>6</v>
      </c>
      <c r="Y665" s="126">
        <f t="shared" si="293"/>
        <v>0</v>
      </c>
      <c r="Z665" s="122">
        <v>0</v>
      </c>
      <c r="AA665" s="101">
        <v>1420.42</v>
      </c>
      <c r="AB665" s="131"/>
      <c r="AC665" s="151" t="str">
        <f t="shared" si="285"/>
        <v>April-26</v>
      </c>
      <c r="AD665" s="225">
        <v>46139</v>
      </c>
      <c r="AE665" s="257" t="s">
        <v>1416</v>
      </c>
      <c r="AF665" s="114">
        <f t="shared" si="287"/>
        <v>8522.52</v>
      </c>
      <c r="AG665" s="101">
        <f t="shared" si="288"/>
        <v>0</v>
      </c>
      <c r="AH665" s="101">
        <f t="shared" si="289"/>
        <v>8522.52</v>
      </c>
      <c r="AI665" s="101">
        <f t="shared" si="294"/>
        <v>0</v>
      </c>
      <c r="AJ665" s="101">
        <f t="shared" si="290"/>
        <v>0</v>
      </c>
      <c r="AK665" s="101">
        <f t="shared" si="284"/>
        <v>0</v>
      </c>
      <c r="AL665" s="102" t="s">
        <v>0</v>
      </c>
      <c r="AM665" s="144" t="s">
        <v>102</v>
      </c>
      <c r="AN665" s="101">
        <f t="shared" si="286"/>
        <v>8522.52</v>
      </c>
      <c r="AO665" s="134" t="s">
        <v>22</v>
      </c>
      <c r="AP665" s="113" t="s">
        <v>754</v>
      </c>
      <c r="AQ665" s="113" t="s">
        <v>754</v>
      </c>
      <c r="AR665" s="113" t="s">
        <v>754</v>
      </c>
      <c r="AS665" s="113" t="s">
        <v>754</v>
      </c>
      <c r="AT665" s="113" t="s">
        <v>754</v>
      </c>
      <c r="AU665" s="113" t="s">
        <v>754</v>
      </c>
      <c r="AV665" s="113" t="s">
        <v>754</v>
      </c>
    </row>
    <row r="666" spans="1:48" ht="15" x14ac:dyDescent="0.25">
      <c r="A666" s="102">
        <v>4520466670</v>
      </c>
      <c r="B666" s="158">
        <v>46085</v>
      </c>
      <c r="C666" s="100" t="s">
        <v>79</v>
      </c>
      <c r="D666" s="552">
        <v>46106</v>
      </c>
      <c r="E666" s="552" t="e">
        <f>IF(OR(#REF!="",J666=""),"",#REF!+7*J666)</f>
        <v>#REF!</v>
      </c>
      <c r="F666" s="149" t="str">
        <f t="shared" ca="1" si="283"/>
        <v>DELIVERED</v>
      </c>
      <c r="G666" s="120" t="s">
        <v>80</v>
      </c>
      <c r="H666" s="113" t="e">
        <f t="shared" si="292"/>
        <v>#REF!</v>
      </c>
      <c r="I666" s="113" t="e">
        <f t="shared" si="291"/>
        <v>#REF!</v>
      </c>
      <c r="J666" s="122">
        <v>3</v>
      </c>
      <c r="K666" s="122" t="s">
        <v>22</v>
      </c>
      <c r="L666" s="232" t="s">
        <v>81</v>
      </c>
      <c r="M666" s="247" t="s">
        <v>1414</v>
      </c>
      <c r="N666" s="399">
        <v>1</v>
      </c>
      <c r="O666" s="216">
        <v>1</v>
      </c>
      <c r="P666" s="14" t="s">
        <v>1152</v>
      </c>
      <c r="Q666" s="24">
        <v>26200082</v>
      </c>
      <c r="R666" s="242" t="s">
        <v>84</v>
      </c>
      <c r="S666" s="130" t="s">
        <v>210</v>
      </c>
      <c r="T666" s="123" t="s">
        <v>211</v>
      </c>
      <c r="U666" s="102" t="s">
        <v>212</v>
      </c>
      <c r="V666" s="195" t="s">
        <v>1419</v>
      </c>
      <c r="W666" s="147">
        <v>4</v>
      </c>
      <c r="X666" s="122">
        <v>4</v>
      </c>
      <c r="Y666" s="126">
        <f t="shared" si="293"/>
        <v>0</v>
      </c>
      <c r="Z666" s="122">
        <v>0</v>
      </c>
      <c r="AA666" s="101">
        <v>3163.49</v>
      </c>
      <c r="AB666" s="131"/>
      <c r="AC666" s="151" t="str">
        <f t="shared" si="285"/>
        <v>April-26</v>
      </c>
      <c r="AD666" s="374">
        <v>46139</v>
      </c>
      <c r="AE666" s="257" t="s">
        <v>1416</v>
      </c>
      <c r="AF666" s="114">
        <f t="shared" si="287"/>
        <v>12653.96</v>
      </c>
      <c r="AG666" s="101">
        <f t="shared" si="288"/>
        <v>0</v>
      </c>
      <c r="AH666" s="101">
        <f t="shared" si="289"/>
        <v>12653.96</v>
      </c>
      <c r="AI666" s="101">
        <f t="shared" si="294"/>
        <v>0</v>
      </c>
      <c r="AJ666" s="101">
        <f t="shared" si="290"/>
        <v>0</v>
      </c>
      <c r="AK666" s="101">
        <f t="shared" si="284"/>
        <v>0</v>
      </c>
      <c r="AL666" s="102" t="s">
        <v>0</v>
      </c>
      <c r="AM666" s="144" t="s">
        <v>102</v>
      </c>
      <c r="AN666" s="101">
        <f t="shared" si="286"/>
        <v>12653.96</v>
      </c>
      <c r="AO666" s="134" t="s">
        <v>22</v>
      </c>
      <c r="AP666" s="113" t="s">
        <v>754</v>
      </c>
      <c r="AQ666" s="113" t="s">
        <v>754</v>
      </c>
      <c r="AR666" s="113" t="s">
        <v>754</v>
      </c>
      <c r="AS666" s="113" t="s">
        <v>754</v>
      </c>
      <c r="AT666" s="113" t="s">
        <v>754</v>
      </c>
      <c r="AU666" s="113" t="s">
        <v>754</v>
      </c>
      <c r="AV666" s="113" t="s">
        <v>754</v>
      </c>
    </row>
    <row r="667" spans="1:48" ht="15" x14ac:dyDescent="0.25">
      <c r="A667" s="102">
        <v>4516486933</v>
      </c>
      <c r="B667" s="158">
        <v>46085</v>
      </c>
      <c r="C667" s="100" t="s">
        <v>79</v>
      </c>
      <c r="D667" s="552">
        <v>46134</v>
      </c>
      <c r="E667" s="552" t="e">
        <f>IF(OR(#REF!="",J667=""),"",#REF!+7*J667)</f>
        <v>#REF!</v>
      </c>
      <c r="F667" s="149" t="str">
        <f t="shared" ca="1" si="283"/>
        <v>DELIVERED</v>
      </c>
      <c r="G667" s="120" t="s">
        <v>80</v>
      </c>
      <c r="H667" s="113" t="e">
        <f t="shared" si="292"/>
        <v>#REF!</v>
      </c>
      <c r="I667" s="113" t="e">
        <f t="shared" si="291"/>
        <v>#REF!</v>
      </c>
      <c r="J667" s="122">
        <v>3</v>
      </c>
      <c r="K667" s="122" t="s">
        <v>18</v>
      </c>
      <c r="L667" s="232" t="s">
        <v>81</v>
      </c>
      <c r="M667" s="247" t="s">
        <v>1420</v>
      </c>
      <c r="N667" s="399">
        <v>1</v>
      </c>
      <c r="O667" s="216">
        <v>1</v>
      </c>
      <c r="P667" s="219" t="s">
        <v>1421</v>
      </c>
      <c r="Q667" s="36">
        <v>25100878</v>
      </c>
      <c r="R667" s="242" t="s">
        <v>84</v>
      </c>
      <c r="S667" s="122" t="s">
        <v>620</v>
      </c>
      <c r="T667" s="113" t="s">
        <v>621</v>
      </c>
      <c r="U667" s="102" t="s">
        <v>212</v>
      </c>
      <c r="V667" s="195" t="s">
        <v>1422</v>
      </c>
      <c r="W667" s="147">
        <v>8</v>
      </c>
      <c r="X667" s="122">
        <v>8</v>
      </c>
      <c r="Y667" s="126">
        <f t="shared" si="293"/>
        <v>0</v>
      </c>
      <c r="Z667" s="122">
        <v>0</v>
      </c>
      <c r="AA667" s="101">
        <v>4593</v>
      </c>
      <c r="AB667" s="131"/>
      <c r="AC667" s="220" t="str">
        <f t="shared" si="285"/>
        <v>April-26</v>
      </c>
      <c r="AD667" s="25">
        <v>46118</v>
      </c>
      <c r="AE667" s="373" t="s">
        <v>1423</v>
      </c>
      <c r="AF667" s="114">
        <f t="shared" si="287"/>
        <v>36744</v>
      </c>
      <c r="AG667" s="101">
        <f t="shared" si="288"/>
        <v>0</v>
      </c>
      <c r="AH667" s="101">
        <f t="shared" si="289"/>
        <v>36744</v>
      </c>
      <c r="AI667" s="101">
        <f t="shared" si="294"/>
        <v>0</v>
      </c>
      <c r="AJ667" s="101">
        <f t="shared" si="290"/>
        <v>0</v>
      </c>
      <c r="AK667" s="101">
        <f t="shared" si="284"/>
        <v>0</v>
      </c>
      <c r="AL667" s="102" t="s">
        <v>0</v>
      </c>
      <c r="AM667" s="144" t="s">
        <v>102</v>
      </c>
      <c r="AN667" s="101">
        <f t="shared" si="286"/>
        <v>36744</v>
      </c>
      <c r="AO667" s="134" t="s">
        <v>103</v>
      </c>
      <c r="AP667" s="113" t="s">
        <v>754</v>
      </c>
      <c r="AQ667" s="113" t="s">
        <v>754</v>
      </c>
      <c r="AR667" s="113" t="s">
        <v>754</v>
      </c>
      <c r="AS667" s="113" t="s">
        <v>754</v>
      </c>
      <c r="AT667" s="113" t="s">
        <v>754</v>
      </c>
      <c r="AU667" s="113" t="s">
        <v>754</v>
      </c>
      <c r="AV667" s="113" t="s">
        <v>754</v>
      </c>
    </row>
    <row r="668" spans="1:48" ht="13.5" customHeight="1" x14ac:dyDescent="0.25">
      <c r="A668" s="102">
        <v>4516486933</v>
      </c>
      <c r="B668" s="158">
        <v>46085</v>
      </c>
      <c r="C668" s="100" t="s">
        <v>79</v>
      </c>
      <c r="D668" s="552">
        <v>46134</v>
      </c>
      <c r="E668" s="552" t="e">
        <f>IF(OR(#REF!="",J668=""),"",#REF!+7*J668)</f>
        <v>#REF!</v>
      </c>
      <c r="F668" s="149" t="str">
        <f t="shared" ca="1" si="283"/>
        <v>DELIVERED</v>
      </c>
      <c r="G668" s="120" t="s">
        <v>80</v>
      </c>
      <c r="H668" s="113" t="e">
        <f t="shared" si="292"/>
        <v>#REF!</v>
      </c>
      <c r="I668" s="113" t="e">
        <f t="shared" si="291"/>
        <v>#REF!</v>
      </c>
      <c r="J668" s="122">
        <v>3</v>
      </c>
      <c r="K668" s="122" t="s">
        <v>18</v>
      </c>
      <c r="L668" s="232" t="s">
        <v>81</v>
      </c>
      <c r="M668" s="247" t="s">
        <v>1420</v>
      </c>
      <c r="N668" s="399">
        <v>1</v>
      </c>
      <c r="O668" s="216">
        <v>1</v>
      </c>
      <c r="P668" s="122" t="s">
        <v>1424</v>
      </c>
      <c r="Q668" s="24">
        <v>25100878</v>
      </c>
      <c r="R668" s="242" t="s">
        <v>84</v>
      </c>
      <c r="S668" s="122" t="s">
        <v>620</v>
      </c>
      <c r="T668" s="113" t="s">
        <v>621</v>
      </c>
      <c r="U668" s="102" t="s">
        <v>212</v>
      </c>
      <c r="V668" s="202" t="s">
        <v>1425</v>
      </c>
      <c r="W668" s="147">
        <v>45</v>
      </c>
      <c r="X668" s="122">
        <v>45</v>
      </c>
      <c r="Y668" s="126">
        <f t="shared" si="293"/>
        <v>0</v>
      </c>
      <c r="Z668" s="122">
        <v>0</v>
      </c>
      <c r="AA668" s="101">
        <v>3406</v>
      </c>
      <c r="AB668" s="131"/>
      <c r="AC668" s="220" t="str">
        <f t="shared" si="285"/>
        <v>April-26</v>
      </c>
      <c r="AD668" s="25">
        <v>46118</v>
      </c>
      <c r="AE668" s="257" t="s">
        <v>1423</v>
      </c>
      <c r="AF668" s="114">
        <f t="shared" si="287"/>
        <v>153270</v>
      </c>
      <c r="AG668" s="101">
        <f t="shared" si="288"/>
        <v>0</v>
      </c>
      <c r="AH668" s="101">
        <f t="shared" si="289"/>
        <v>153270</v>
      </c>
      <c r="AI668" s="101">
        <f t="shared" si="294"/>
        <v>0</v>
      </c>
      <c r="AJ668" s="101">
        <f t="shared" si="290"/>
        <v>0</v>
      </c>
      <c r="AK668" s="101">
        <f t="shared" si="284"/>
        <v>0</v>
      </c>
      <c r="AL668" s="102" t="s">
        <v>0</v>
      </c>
      <c r="AM668" s="144" t="s">
        <v>102</v>
      </c>
      <c r="AN668" s="101">
        <f t="shared" si="286"/>
        <v>153270</v>
      </c>
      <c r="AO668" s="134" t="s">
        <v>103</v>
      </c>
      <c r="AP668" s="113" t="s">
        <v>754</v>
      </c>
      <c r="AQ668" s="113" t="s">
        <v>754</v>
      </c>
      <c r="AR668" s="113" t="s">
        <v>754</v>
      </c>
      <c r="AS668" s="113" t="s">
        <v>754</v>
      </c>
      <c r="AT668" s="113" t="s">
        <v>754</v>
      </c>
      <c r="AU668" s="113" t="s">
        <v>754</v>
      </c>
      <c r="AV668" s="113" t="s">
        <v>754</v>
      </c>
    </row>
    <row r="669" spans="1:48" ht="13.5" customHeight="1" x14ac:dyDescent="0.25">
      <c r="A669" s="102">
        <v>4516486933</v>
      </c>
      <c r="B669" s="158">
        <v>46085</v>
      </c>
      <c r="C669" s="100" t="s">
        <v>79</v>
      </c>
      <c r="D669" s="552">
        <v>46134</v>
      </c>
      <c r="E669" s="552" t="e">
        <f>IF(OR(#REF!="",J669=""),"",#REF!+7*J669)</f>
        <v>#REF!</v>
      </c>
      <c r="F669" s="149" t="str">
        <f t="shared" ca="1" si="283"/>
        <v>DELIVERED</v>
      </c>
      <c r="G669" s="120" t="s">
        <v>80</v>
      </c>
      <c r="H669" s="113" t="e">
        <f t="shared" si="292"/>
        <v>#REF!</v>
      </c>
      <c r="I669" s="113" t="e">
        <f t="shared" ref="I669:I700" si="295">TEXT(E669,"YYYY")</f>
        <v>#REF!</v>
      </c>
      <c r="J669" s="122">
        <v>2</v>
      </c>
      <c r="K669" s="122" t="s">
        <v>23</v>
      </c>
      <c r="L669" s="232" t="s">
        <v>81</v>
      </c>
      <c r="M669" s="247" t="s">
        <v>1420</v>
      </c>
      <c r="N669" s="399">
        <v>1</v>
      </c>
      <c r="O669" s="216">
        <v>1</v>
      </c>
      <c r="P669" s="122" t="s">
        <v>1426</v>
      </c>
      <c r="Q669" s="24">
        <v>25100878</v>
      </c>
      <c r="R669" s="242" t="s">
        <v>84</v>
      </c>
      <c r="S669" s="122" t="s">
        <v>620</v>
      </c>
      <c r="T669" s="113" t="s">
        <v>621</v>
      </c>
      <c r="U669" s="102" t="s">
        <v>212</v>
      </c>
      <c r="V669" s="202" t="s">
        <v>1427</v>
      </c>
      <c r="W669" s="147">
        <v>7</v>
      </c>
      <c r="X669" s="122">
        <v>7</v>
      </c>
      <c r="Y669" s="126">
        <f t="shared" si="293"/>
        <v>0</v>
      </c>
      <c r="Z669" s="122">
        <v>0</v>
      </c>
      <c r="AA669" s="101">
        <v>710</v>
      </c>
      <c r="AB669" s="131"/>
      <c r="AC669" s="220" t="str">
        <f t="shared" si="285"/>
        <v>April-26</v>
      </c>
      <c r="AD669" s="25">
        <v>46118</v>
      </c>
      <c r="AE669" s="257" t="s">
        <v>1423</v>
      </c>
      <c r="AF669" s="114">
        <f t="shared" si="287"/>
        <v>4970</v>
      </c>
      <c r="AG669" s="101">
        <f t="shared" si="288"/>
        <v>0</v>
      </c>
      <c r="AH669" s="101">
        <f t="shared" si="289"/>
        <v>4970</v>
      </c>
      <c r="AI669" s="101">
        <f t="shared" si="294"/>
        <v>0</v>
      </c>
      <c r="AJ669" s="101">
        <f t="shared" si="290"/>
        <v>0</v>
      </c>
      <c r="AK669" s="101">
        <f t="shared" si="284"/>
        <v>0</v>
      </c>
      <c r="AL669" s="102" t="s">
        <v>0</v>
      </c>
      <c r="AM669" s="144" t="s">
        <v>102</v>
      </c>
      <c r="AN669" s="101">
        <f t="shared" si="286"/>
        <v>4970</v>
      </c>
      <c r="AO669" s="134" t="s">
        <v>23</v>
      </c>
      <c r="AP669" s="113" t="s">
        <v>754</v>
      </c>
      <c r="AQ669" s="113" t="s">
        <v>754</v>
      </c>
      <c r="AR669" s="113" t="s">
        <v>754</v>
      </c>
      <c r="AS669" s="113" t="s">
        <v>754</v>
      </c>
      <c r="AT669" s="113" t="s">
        <v>754</v>
      </c>
      <c r="AU669" s="113" t="s">
        <v>754</v>
      </c>
      <c r="AV669" s="113" t="s">
        <v>754</v>
      </c>
    </row>
    <row r="670" spans="1:48" ht="20.25" customHeight="1" x14ac:dyDescent="0.25">
      <c r="A670" s="102">
        <v>4516486933</v>
      </c>
      <c r="B670" s="158">
        <v>46085</v>
      </c>
      <c r="C670" s="100" t="s">
        <v>79</v>
      </c>
      <c r="D670" s="552">
        <v>46134</v>
      </c>
      <c r="E670" s="552" t="e">
        <f>IF(OR(#REF!="",J670=""),"",#REF!+7*J670)</f>
        <v>#REF!</v>
      </c>
      <c r="F670" s="149" t="str">
        <f t="shared" ca="1" si="283"/>
        <v>DELIVERED</v>
      </c>
      <c r="G670" s="120" t="s">
        <v>80</v>
      </c>
      <c r="H670" s="113" t="e">
        <f t="shared" si="292"/>
        <v>#REF!</v>
      </c>
      <c r="I670" s="113" t="e">
        <f t="shared" si="295"/>
        <v>#REF!</v>
      </c>
      <c r="J670" s="122">
        <v>3</v>
      </c>
      <c r="K670" s="122" t="s">
        <v>18</v>
      </c>
      <c r="L670" s="232" t="s">
        <v>81</v>
      </c>
      <c r="M670" s="247" t="s">
        <v>1420</v>
      </c>
      <c r="N670" s="399">
        <v>1</v>
      </c>
      <c r="O670" s="216">
        <v>1</v>
      </c>
      <c r="P670" s="122" t="s">
        <v>1428</v>
      </c>
      <c r="Q670" s="24">
        <v>25100878</v>
      </c>
      <c r="R670" s="242" t="s">
        <v>84</v>
      </c>
      <c r="S670" s="122" t="s">
        <v>620</v>
      </c>
      <c r="T670" s="113" t="s">
        <v>621</v>
      </c>
      <c r="U670" s="102" t="s">
        <v>212</v>
      </c>
      <c r="V670" s="202" t="s">
        <v>1429</v>
      </c>
      <c r="W670" s="147">
        <v>6</v>
      </c>
      <c r="X670" s="122">
        <v>6</v>
      </c>
      <c r="Y670" s="126">
        <f t="shared" si="293"/>
        <v>0</v>
      </c>
      <c r="Z670" s="122">
        <v>0</v>
      </c>
      <c r="AA670" s="101">
        <v>5420</v>
      </c>
      <c r="AB670" s="131"/>
      <c r="AC670" s="220" t="str">
        <f t="shared" si="285"/>
        <v>April-26</v>
      </c>
      <c r="AD670" s="25">
        <v>46118</v>
      </c>
      <c r="AE670" s="257" t="s">
        <v>1423</v>
      </c>
      <c r="AF670" s="114">
        <f t="shared" si="287"/>
        <v>32520</v>
      </c>
      <c r="AG670" s="101">
        <f t="shared" si="288"/>
        <v>0</v>
      </c>
      <c r="AH670" s="101">
        <f t="shared" si="289"/>
        <v>32520</v>
      </c>
      <c r="AI670" s="101">
        <f t="shared" si="294"/>
        <v>0</v>
      </c>
      <c r="AJ670" s="101">
        <f t="shared" si="290"/>
        <v>0</v>
      </c>
      <c r="AK670" s="101">
        <f t="shared" si="284"/>
        <v>0</v>
      </c>
      <c r="AL670" s="102" t="s">
        <v>0</v>
      </c>
      <c r="AM670" s="144" t="s">
        <v>102</v>
      </c>
      <c r="AN670" s="101">
        <f t="shared" si="286"/>
        <v>32520</v>
      </c>
      <c r="AO670" s="134" t="s">
        <v>103</v>
      </c>
      <c r="AP670" s="113" t="s">
        <v>754</v>
      </c>
      <c r="AQ670" s="113" t="s">
        <v>754</v>
      </c>
      <c r="AR670" s="113" t="s">
        <v>754</v>
      </c>
      <c r="AS670" s="113" t="s">
        <v>754</v>
      </c>
      <c r="AT670" s="113" t="s">
        <v>754</v>
      </c>
      <c r="AU670" s="113" t="s">
        <v>754</v>
      </c>
      <c r="AV670" s="113" t="s">
        <v>754</v>
      </c>
    </row>
    <row r="671" spans="1:48" ht="18" customHeight="1" x14ac:dyDescent="0.25">
      <c r="A671" s="102">
        <v>4516486933</v>
      </c>
      <c r="B671" s="158">
        <v>46085</v>
      </c>
      <c r="C671" s="100" t="s">
        <v>79</v>
      </c>
      <c r="D671" s="552">
        <v>46134</v>
      </c>
      <c r="E671" s="552" t="e">
        <f>IF(OR(#REF!="",J671=""),"",#REF!+7*J671)</f>
        <v>#REF!</v>
      </c>
      <c r="F671" s="149" t="str">
        <f t="shared" ca="1" si="283"/>
        <v>DELIVERED</v>
      </c>
      <c r="G671" s="120" t="s">
        <v>80</v>
      </c>
      <c r="H671" s="113" t="e">
        <f t="shared" si="292"/>
        <v>#REF!</v>
      </c>
      <c r="I671" s="113" t="e">
        <f t="shared" si="295"/>
        <v>#REF!</v>
      </c>
      <c r="J671" s="122">
        <v>3</v>
      </c>
      <c r="K671" s="122" t="s">
        <v>18</v>
      </c>
      <c r="L671" s="232" t="s">
        <v>81</v>
      </c>
      <c r="M671" s="247" t="s">
        <v>1420</v>
      </c>
      <c r="N671" s="399">
        <v>1</v>
      </c>
      <c r="O671" s="216">
        <v>1</v>
      </c>
      <c r="P671" s="122" t="s">
        <v>1430</v>
      </c>
      <c r="Q671" s="24">
        <v>25100878</v>
      </c>
      <c r="R671" s="242" t="s">
        <v>84</v>
      </c>
      <c r="S671" s="122" t="s">
        <v>620</v>
      </c>
      <c r="T671" s="113" t="s">
        <v>621</v>
      </c>
      <c r="U671" s="102" t="s">
        <v>212</v>
      </c>
      <c r="V671" s="202" t="s">
        <v>1431</v>
      </c>
      <c r="W671" s="147">
        <v>19</v>
      </c>
      <c r="X671" s="122">
        <v>19</v>
      </c>
      <c r="Y671" s="126">
        <f t="shared" si="293"/>
        <v>0</v>
      </c>
      <c r="Z671" s="122">
        <v>0</v>
      </c>
      <c r="AA671" s="101">
        <v>4229</v>
      </c>
      <c r="AB671" s="131"/>
      <c r="AC671" s="220" t="str">
        <f t="shared" si="285"/>
        <v>April-26</v>
      </c>
      <c r="AD671" s="25">
        <v>46118</v>
      </c>
      <c r="AE671" s="257" t="s">
        <v>1423</v>
      </c>
      <c r="AF671" s="114">
        <f t="shared" si="287"/>
        <v>80351</v>
      </c>
      <c r="AG671" s="101">
        <f t="shared" si="288"/>
        <v>0</v>
      </c>
      <c r="AH671" s="101">
        <f t="shared" si="289"/>
        <v>80351</v>
      </c>
      <c r="AI671" s="101">
        <f t="shared" si="294"/>
        <v>0</v>
      </c>
      <c r="AJ671" s="101">
        <f t="shared" si="290"/>
        <v>0</v>
      </c>
      <c r="AK671" s="101">
        <f t="shared" si="284"/>
        <v>0</v>
      </c>
      <c r="AL671" s="102" t="s">
        <v>0</v>
      </c>
      <c r="AM671" s="144" t="s">
        <v>102</v>
      </c>
      <c r="AN671" s="101">
        <f t="shared" si="286"/>
        <v>80351</v>
      </c>
      <c r="AO671" s="134" t="s">
        <v>103</v>
      </c>
      <c r="AP671" s="113" t="s">
        <v>754</v>
      </c>
      <c r="AQ671" s="113" t="s">
        <v>754</v>
      </c>
      <c r="AR671" s="113" t="s">
        <v>754</v>
      </c>
      <c r="AS671" s="113" t="s">
        <v>754</v>
      </c>
      <c r="AT671" s="113" t="s">
        <v>754</v>
      </c>
      <c r="AU671" s="113" t="s">
        <v>754</v>
      </c>
      <c r="AV671" s="113" t="s">
        <v>754</v>
      </c>
    </row>
    <row r="672" spans="1:48" ht="21.75" customHeight="1" x14ac:dyDescent="0.25">
      <c r="A672" s="102">
        <v>4516486933</v>
      </c>
      <c r="B672" s="158">
        <v>46085</v>
      </c>
      <c r="C672" s="100" t="s">
        <v>79</v>
      </c>
      <c r="D672" s="552">
        <v>46134</v>
      </c>
      <c r="E672" s="552" t="e">
        <f>IF(OR(#REF!="",J672=""),"",#REF!+7*J672)</f>
        <v>#REF!</v>
      </c>
      <c r="F672" s="149" t="str">
        <f t="shared" ca="1" si="283"/>
        <v>DELIVERED</v>
      </c>
      <c r="G672" s="120" t="s">
        <v>80</v>
      </c>
      <c r="H672" s="113" t="e">
        <f t="shared" ref="H672:H703" si="296">TEXT(E672,"MMM-YY")</f>
        <v>#REF!</v>
      </c>
      <c r="I672" s="113" t="e">
        <f t="shared" si="295"/>
        <v>#REF!</v>
      </c>
      <c r="J672" s="122">
        <v>2</v>
      </c>
      <c r="K672" s="122" t="s">
        <v>23</v>
      </c>
      <c r="L672" s="232" t="s">
        <v>81</v>
      </c>
      <c r="M672" s="247" t="s">
        <v>1420</v>
      </c>
      <c r="N672" s="399">
        <v>1</v>
      </c>
      <c r="O672" s="216">
        <v>1</v>
      </c>
      <c r="P672" s="122" t="s">
        <v>1432</v>
      </c>
      <c r="Q672" s="24">
        <v>25100878</v>
      </c>
      <c r="R672" s="242" t="s">
        <v>84</v>
      </c>
      <c r="S672" s="122" t="s">
        <v>620</v>
      </c>
      <c r="T672" s="113" t="s">
        <v>621</v>
      </c>
      <c r="U672" s="102" t="s">
        <v>212</v>
      </c>
      <c r="V672" s="202" t="s">
        <v>1433</v>
      </c>
      <c r="W672" s="147">
        <v>5</v>
      </c>
      <c r="X672" s="122">
        <v>5</v>
      </c>
      <c r="Y672" s="126">
        <f t="shared" si="293"/>
        <v>0</v>
      </c>
      <c r="Z672" s="122">
        <v>0</v>
      </c>
      <c r="AA672" s="101">
        <v>710</v>
      </c>
      <c r="AB672" s="131"/>
      <c r="AC672" s="220" t="str">
        <f t="shared" si="285"/>
        <v>April-26</v>
      </c>
      <c r="AD672" s="25">
        <v>46118</v>
      </c>
      <c r="AE672" s="257" t="s">
        <v>1423</v>
      </c>
      <c r="AF672" s="114">
        <f t="shared" si="287"/>
        <v>3550</v>
      </c>
      <c r="AG672" s="101">
        <f t="shared" si="288"/>
        <v>0</v>
      </c>
      <c r="AH672" s="101">
        <f t="shared" si="289"/>
        <v>3550</v>
      </c>
      <c r="AI672" s="101">
        <f t="shared" si="294"/>
        <v>0</v>
      </c>
      <c r="AJ672" s="101">
        <f t="shared" si="290"/>
        <v>0</v>
      </c>
      <c r="AK672" s="101">
        <f t="shared" si="284"/>
        <v>0</v>
      </c>
      <c r="AL672" s="102" t="s">
        <v>0</v>
      </c>
      <c r="AM672" s="144" t="s">
        <v>102</v>
      </c>
      <c r="AN672" s="101">
        <f t="shared" si="286"/>
        <v>3550</v>
      </c>
      <c r="AO672" s="134" t="s">
        <v>23</v>
      </c>
      <c r="AP672" s="113" t="s">
        <v>754</v>
      </c>
      <c r="AQ672" s="113" t="s">
        <v>754</v>
      </c>
      <c r="AR672" s="113" t="s">
        <v>754</v>
      </c>
      <c r="AS672" s="113" t="s">
        <v>754</v>
      </c>
      <c r="AT672" s="113" t="s">
        <v>754</v>
      </c>
      <c r="AU672" s="113" t="s">
        <v>754</v>
      </c>
      <c r="AV672" s="113" t="s">
        <v>754</v>
      </c>
    </row>
    <row r="673" spans="1:48" ht="24.75" customHeight="1" x14ac:dyDescent="0.25">
      <c r="A673" s="102">
        <v>4000601500</v>
      </c>
      <c r="B673" s="158">
        <v>46085</v>
      </c>
      <c r="C673" s="100" t="s">
        <v>79</v>
      </c>
      <c r="D673" s="552">
        <v>46155</v>
      </c>
      <c r="E673" s="552" t="e">
        <f>IF(OR(#REF!="",J673=""),"",#REF!+7*J673)</f>
        <v>#REF!</v>
      </c>
      <c r="F673" s="149" t="str">
        <f t="shared" ca="1" si="283"/>
        <v>DELIVERED</v>
      </c>
      <c r="G673" s="120" t="s">
        <v>94</v>
      </c>
      <c r="H673" s="113" t="e">
        <f t="shared" si="296"/>
        <v>#REF!</v>
      </c>
      <c r="I673" s="113" t="e">
        <f t="shared" si="295"/>
        <v>#REF!</v>
      </c>
      <c r="J673" s="122">
        <v>10</v>
      </c>
      <c r="K673" s="122" t="s">
        <v>18</v>
      </c>
      <c r="L673" s="232" t="s">
        <v>81</v>
      </c>
      <c r="M673" s="247" t="s">
        <v>1434</v>
      </c>
      <c r="N673" s="399">
        <v>0</v>
      </c>
      <c r="O673" s="130">
        <v>3</v>
      </c>
      <c r="P673" s="568" t="s">
        <v>1435</v>
      </c>
      <c r="Q673" s="219">
        <v>26100103</v>
      </c>
      <c r="R673" s="122" t="s">
        <v>84</v>
      </c>
      <c r="S673" s="122" t="s">
        <v>97</v>
      </c>
      <c r="T673" s="113" t="s">
        <v>179</v>
      </c>
      <c r="U673" s="102" t="s">
        <v>99</v>
      </c>
      <c r="V673" s="203" t="s">
        <v>1436</v>
      </c>
      <c r="W673" s="147">
        <v>2</v>
      </c>
      <c r="X673" s="122">
        <v>2</v>
      </c>
      <c r="Y673" s="126">
        <f t="shared" si="293"/>
        <v>0</v>
      </c>
      <c r="Z673" s="122">
        <v>0</v>
      </c>
      <c r="AA673" s="101">
        <v>145077</v>
      </c>
      <c r="AB673" s="131"/>
      <c r="AC673" s="151" t="str">
        <f t="shared" si="285"/>
        <v>June-26</v>
      </c>
      <c r="AD673" s="310">
        <v>46181</v>
      </c>
      <c r="AE673" s="178" t="s">
        <v>1437</v>
      </c>
      <c r="AF673" s="101">
        <f t="shared" si="287"/>
        <v>290154</v>
      </c>
      <c r="AG673" s="101">
        <f t="shared" si="288"/>
        <v>0</v>
      </c>
      <c r="AH673" s="101">
        <f t="shared" si="289"/>
        <v>290154</v>
      </c>
      <c r="AI673" s="101">
        <f t="shared" si="294"/>
        <v>0</v>
      </c>
      <c r="AJ673" s="101">
        <f t="shared" si="290"/>
        <v>0</v>
      </c>
      <c r="AK673" s="101">
        <f t="shared" si="284"/>
        <v>0</v>
      </c>
      <c r="AL673" s="102" t="s">
        <v>0</v>
      </c>
      <c r="AM673" s="144" t="s">
        <v>102</v>
      </c>
      <c r="AN673" s="101">
        <f t="shared" si="286"/>
        <v>290154</v>
      </c>
      <c r="AO673" s="134" t="s">
        <v>103</v>
      </c>
      <c r="AP673" s="113" t="s">
        <v>104</v>
      </c>
      <c r="AQ673" s="113"/>
      <c r="AR673" s="113"/>
      <c r="AS673" s="113"/>
      <c r="AT673" s="113"/>
      <c r="AU673" s="113"/>
      <c r="AV673" s="113"/>
    </row>
    <row r="674" spans="1:48" ht="16.5" customHeight="1" x14ac:dyDescent="0.25">
      <c r="A674" s="102">
        <v>4000606466</v>
      </c>
      <c r="B674" s="158">
        <v>46084</v>
      </c>
      <c r="C674" s="100" t="s">
        <v>79</v>
      </c>
      <c r="D674" s="552">
        <v>46308</v>
      </c>
      <c r="E674" s="552" t="e">
        <f>IF(OR(#REF!="",J674=""),"",#REF!+7*J674)</f>
        <v>#REF!</v>
      </c>
      <c r="F674" s="149" t="e">
        <f t="shared" ca="1" si="283"/>
        <v>#REF!</v>
      </c>
      <c r="G674" s="120" t="s">
        <v>94</v>
      </c>
      <c r="H674" s="113" t="e">
        <f t="shared" si="296"/>
        <v>#REF!</v>
      </c>
      <c r="I674" s="113" t="e">
        <f t="shared" si="295"/>
        <v>#REF!</v>
      </c>
      <c r="J674" s="122">
        <v>31.5</v>
      </c>
      <c r="K674" s="122" t="s">
        <v>18</v>
      </c>
      <c r="L674" s="232" t="s">
        <v>81</v>
      </c>
      <c r="M674" s="77" t="s">
        <v>1438</v>
      </c>
      <c r="N674" s="399">
        <v>0</v>
      </c>
      <c r="O674" s="130">
        <v>3</v>
      </c>
      <c r="P674" s="122"/>
      <c r="Q674" s="122"/>
      <c r="R674" s="122" t="s">
        <v>84</v>
      </c>
      <c r="S674" s="122" t="s">
        <v>97</v>
      </c>
      <c r="T674" s="113" t="s">
        <v>130</v>
      </c>
      <c r="U674" s="102" t="s">
        <v>99</v>
      </c>
      <c r="V674" s="203" t="s">
        <v>1439</v>
      </c>
      <c r="W674" s="147">
        <v>2</v>
      </c>
      <c r="X674" s="113"/>
      <c r="Y674" s="126">
        <f t="shared" si="293"/>
        <v>2</v>
      </c>
      <c r="Z674" s="122">
        <v>2</v>
      </c>
      <c r="AA674" s="101">
        <v>1365000</v>
      </c>
      <c r="AB674" s="131"/>
      <c r="AC674" s="151" t="str">
        <f t="shared" si="285"/>
        <v/>
      </c>
      <c r="AD674" s="120"/>
      <c r="AE674" s="132"/>
      <c r="AF674" s="101">
        <f t="shared" si="287"/>
        <v>0</v>
      </c>
      <c r="AG674" s="101">
        <f t="shared" si="288"/>
        <v>0</v>
      </c>
      <c r="AH674" s="101">
        <f t="shared" si="289"/>
        <v>0</v>
      </c>
      <c r="AI674" s="101">
        <f t="shared" si="294"/>
        <v>2730000</v>
      </c>
      <c r="AJ674" s="101">
        <f t="shared" si="290"/>
        <v>0</v>
      </c>
      <c r="AK674" s="101">
        <f t="shared" si="284"/>
        <v>2730000</v>
      </c>
      <c r="AL674" s="102" t="s">
        <v>9</v>
      </c>
      <c r="AM674" s="144"/>
      <c r="AN674" s="101">
        <f t="shared" si="286"/>
        <v>2730000</v>
      </c>
      <c r="AO674" s="134"/>
      <c r="AP674" s="113" t="s">
        <v>754</v>
      </c>
      <c r="AQ674" s="113" t="s">
        <v>754</v>
      </c>
      <c r="AR674" s="113" t="s">
        <v>754</v>
      </c>
      <c r="AS674" s="113" t="s">
        <v>754</v>
      </c>
      <c r="AT674" s="113" t="s">
        <v>754</v>
      </c>
      <c r="AU674" s="113" t="s">
        <v>754</v>
      </c>
      <c r="AV674" s="113" t="s">
        <v>754</v>
      </c>
    </row>
    <row r="675" spans="1:48" ht="15" x14ac:dyDescent="0.25">
      <c r="A675" s="102" t="s">
        <v>1440</v>
      </c>
      <c r="B675" s="158">
        <v>46087</v>
      </c>
      <c r="C675" s="100" t="s">
        <v>79</v>
      </c>
      <c r="D675" s="552">
        <v>46108</v>
      </c>
      <c r="E675" s="552" t="e">
        <f>IF(OR(#REF!="",J675=""),"",#REF!+7*J675)</f>
        <v>#REF!</v>
      </c>
      <c r="F675" s="149" t="str">
        <f t="shared" ca="1" si="283"/>
        <v>DELIVERED</v>
      </c>
      <c r="G675" s="120" t="s">
        <v>80</v>
      </c>
      <c r="H675" s="113" t="e">
        <f t="shared" si="296"/>
        <v>#REF!</v>
      </c>
      <c r="I675" s="113" t="e">
        <f t="shared" si="295"/>
        <v>#REF!</v>
      </c>
      <c r="J675" s="122">
        <v>3</v>
      </c>
      <c r="K675" s="122" t="s">
        <v>18</v>
      </c>
      <c r="L675" s="232" t="s">
        <v>142</v>
      </c>
      <c r="M675" s="77" t="s">
        <v>1441</v>
      </c>
      <c r="N675" s="399">
        <v>0</v>
      </c>
      <c r="O675" s="130">
        <v>3</v>
      </c>
      <c r="P675" s="122" t="s">
        <v>1442</v>
      </c>
      <c r="Q675" s="122">
        <v>25201353</v>
      </c>
      <c r="R675" s="122" t="s">
        <v>84</v>
      </c>
      <c r="S675" s="122" t="s">
        <v>671</v>
      </c>
      <c r="T675" s="113" t="s">
        <v>672</v>
      </c>
      <c r="U675" s="123" t="s">
        <v>193</v>
      </c>
      <c r="V675" s="115" t="s">
        <v>1443</v>
      </c>
      <c r="W675" s="147">
        <v>150</v>
      </c>
      <c r="X675" s="122">
        <v>150</v>
      </c>
      <c r="Y675" s="126">
        <f t="shared" si="293"/>
        <v>0</v>
      </c>
      <c r="Z675" s="122">
        <v>0</v>
      </c>
      <c r="AA675" s="101">
        <v>390</v>
      </c>
      <c r="AB675" s="131"/>
      <c r="AC675" s="151" t="str">
        <f t="shared" si="285"/>
        <v>April-26</v>
      </c>
      <c r="AD675" s="119">
        <v>46114</v>
      </c>
      <c r="AE675" s="178" t="s">
        <v>1444</v>
      </c>
      <c r="AF675" s="101">
        <f t="shared" si="287"/>
        <v>58500</v>
      </c>
      <c r="AG675" s="101">
        <f t="shared" si="288"/>
        <v>0</v>
      </c>
      <c r="AH675" s="101">
        <f t="shared" si="289"/>
        <v>58500</v>
      </c>
      <c r="AI675" s="101">
        <f t="shared" si="294"/>
        <v>0</v>
      </c>
      <c r="AJ675" s="101">
        <f t="shared" si="290"/>
        <v>0</v>
      </c>
      <c r="AK675" s="101">
        <f t="shared" si="284"/>
        <v>0</v>
      </c>
      <c r="AL675" s="102" t="s">
        <v>0</v>
      </c>
      <c r="AM675" s="144" t="s">
        <v>102</v>
      </c>
      <c r="AN675" s="101">
        <f t="shared" si="286"/>
        <v>58500</v>
      </c>
      <c r="AO675" s="134" t="s">
        <v>116</v>
      </c>
      <c r="AP675" s="113" t="s">
        <v>754</v>
      </c>
      <c r="AQ675" s="113" t="s">
        <v>754</v>
      </c>
      <c r="AR675" s="113" t="s">
        <v>754</v>
      </c>
      <c r="AS675" s="113" t="s">
        <v>754</v>
      </c>
      <c r="AT675" s="113" t="s">
        <v>754</v>
      </c>
      <c r="AU675" s="113" t="s">
        <v>754</v>
      </c>
      <c r="AV675" s="113" t="s">
        <v>754</v>
      </c>
    </row>
    <row r="676" spans="1:48" ht="15" x14ac:dyDescent="0.25">
      <c r="A676" s="102" t="s">
        <v>1440</v>
      </c>
      <c r="B676" s="158">
        <v>46087</v>
      </c>
      <c r="C676" s="100" t="s">
        <v>79</v>
      </c>
      <c r="D676" s="552">
        <v>46107</v>
      </c>
      <c r="E676" s="552" t="e">
        <f>IF(OR(#REF!="",J676=""),"",#REF!+7*J676)</f>
        <v>#REF!</v>
      </c>
      <c r="F676" s="149" t="str">
        <f t="shared" ca="1" si="283"/>
        <v>DELIVERED</v>
      </c>
      <c r="G676" s="120" t="s">
        <v>80</v>
      </c>
      <c r="H676" s="113" t="e">
        <f t="shared" si="296"/>
        <v>#REF!</v>
      </c>
      <c r="I676" s="113" t="e">
        <f t="shared" si="295"/>
        <v>#REF!</v>
      </c>
      <c r="J676" s="122">
        <v>3</v>
      </c>
      <c r="K676" s="122" t="s">
        <v>18</v>
      </c>
      <c r="L676" s="232" t="s">
        <v>142</v>
      </c>
      <c r="M676" s="77" t="s">
        <v>1445</v>
      </c>
      <c r="N676" s="399">
        <v>0</v>
      </c>
      <c r="O676" s="130">
        <v>3</v>
      </c>
      <c r="P676" s="122" t="s">
        <v>1446</v>
      </c>
      <c r="Q676" s="122">
        <v>25201353</v>
      </c>
      <c r="R676" s="122" t="s">
        <v>84</v>
      </c>
      <c r="S676" s="122" t="s">
        <v>671</v>
      </c>
      <c r="T676" s="113" t="s">
        <v>672</v>
      </c>
      <c r="U676" s="123" t="s">
        <v>193</v>
      </c>
      <c r="V676" s="115" t="s">
        <v>1447</v>
      </c>
      <c r="W676" s="147">
        <v>450</v>
      </c>
      <c r="X676" s="122">
        <v>450</v>
      </c>
      <c r="Y676" s="126">
        <f t="shared" si="293"/>
        <v>0</v>
      </c>
      <c r="Z676" s="122">
        <v>0</v>
      </c>
      <c r="AA676" s="101">
        <v>445</v>
      </c>
      <c r="AB676" s="131"/>
      <c r="AC676" s="151" t="str">
        <f t="shared" si="285"/>
        <v>April-26</v>
      </c>
      <c r="AD676" s="119">
        <v>46120</v>
      </c>
      <c r="AE676" s="178" t="s">
        <v>1448</v>
      </c>
      <c r="AF676" s="101">
        <f t="shared" si="287"/>
        <v>200250</v>
      </c>
      <c r="AG676" s="101">
        <f t="shared" si="288"/>
        <v>0</v>
      </c>
      <c r="AH676" s="101">
        <f t="shared" si="289"/>
        <v>200250</v>
      </c>
      <c r="AI676" s="101">
        <f t="shared" si="294"/>
        <v>0</v>
      </c>
      <c r="AJ676" s="101">
        <f t="shared" si="290"/>
        <v>0</v>
      </c>
      <c r="AK676" s="101">
        <f t="shared" si="284"/>
        <v>0</v>
      </c>
      <c r="AL676" s="102" t="s">
        <v>0</v>
      </c>
      <c r="AM676" s="144" t="s">
        <v>102</v>
      </c>
      <c r="AN676" s="101">
        <f t="shared" si="286"/>
        <v>200250</v>
      </c>
      <c r="AO676" s="134" t="s">
        <v>116</v>
      </c>
      <c r="AP676" s="113" t="s">
        <v>754</v>
      </c>
      <c r="AQ676" s="113" t="s">
        <v>754</v>
      </c>
      <c r="AR676" s="113" t="s">
        <v>754</v>
      </c>
      <c r="AS676" s="113" t="s">
        <v>754</v>
      </c>
      <c r="AT676" s="113" t="s">
        <v>754</v>
      </c>
      <c r="AU676" s="113" t="s">
        <v>754</v>
      </c>
      <c r="AV676" s="113" t="s">
        <v>754</v>
      </c>
    </row>
    <row r="677" spans="1:48" ht="15" x14ac:dyDescent="0.25">
      <c r="A677" s="102" t="s">
        <v>1449</v>
      </c>
      <c r="B677" s="158">
        <v>46087</v>
      </c>
      <c r="C677" s="100" t="s">
        <v>79</v>
      </c>
      <c r="D677" s="552">
        <v>46096</v>
      </c>
      <c r="E677" s="552" t="e">
        <f>IF(OR(#REF!="",J677=""),"",#REF!+7*J677)</f>
        <v>#REF!</v>
      </c>
      <c r="F677" s="149" t="str">
        <f t="shared" ca="1" si="283"/>
        <v>DELIVERED</v>
      </c>
      <c r="G677" s="120" t="s">
        <v>80</v>
      </c>
      <c r="H677" s="113" t="e">
        <f t="shared" si="296"/>
        <v>#REF!</v>
      </c>
      <c r="I677" s="113" t="e">
        <f t="shared" si="295"/>
        <v>#REF!</v>
      </c>
      <c r="J677" s="122">
        <v>10</v>
      </c>
      <c r="K677" s="122" t="s">
        <v>18</v>
      </c>
      <c r="L677" s="232" t="s">
        <v>81</v>
      </c>
      <c r="M677" s="386" t="s">
        <v>1450</v>
      </c>
      <c r="N677" s="399">
        <v>0</v>
      </c>
      <c r="O677" s="130">
        <v>3</v>
      </c>
      <c r="P677" s="107" t="s">
        <v>1451</v>
      </c>
      <c r="Q677" s="122">
        <v>26100102</v>
      </c>
      <c r="R677" s="122" t="s">
        <v>84</v>
      </c>
      <c r="S677" s="130" t="s">
        <v>951</v>
      </c>
      <c r="T677" s="123" t="s">
        <v>952</v>
      </c>
      <c r="U677" s="100" t="s">
        <v>212</v>
      </c>
      <c r="V677" s="115" t="s">
        <v>1452</v>
      </c>
      <c r="W677" s="147">
        <v>10</v>
      </c>
      <c r="X677" s="122">
        <v>10</v>
      </c>
      <c r="Y677" s="126">
        <f t="shared" si="293"/>
        <v>0</v>
      </c>
      <c r="Z677" s="122">
        <v>0</v>
      </c>
      <c r="AA677" s="101">
        <v>171090.4</v>
      </c>
      <c r="AB677" s="131"/>
      <c r="AC677" s="151" t="str">
        <f t="shared" si="285"/>
        <v>May-26</v>
      </c>
      <c r="AD677" s="119">
        <v>46162</v>
      </c>
      <c r="AE677" s="178" t="s">
        <v>1453</v>
      </c>
      <c r="AF677" s="101">
        <f t="shared" si="287"/>
        <v>1710904</v>
      </c>
      <c r="AG677" s="101">
        <f t="shared" si="288"/>
        <v>0</v>
      </c>
      <c r="AH677" s="101">
        <f t="shared" si="289"/>
        <v>1710904</v>
      </c>
      <c r="AI677" s="101">
        <f t="shared" si="294"/>
        <v>0</v>
      </c>
      <c r="AJ677" s="101">
        <f t="shared" si="290"/>
        <v>0</v>
      </c>
      <c r="AK677" s="101">
        <f t="shared" si="284"/>
        <v>0</v>
      </c>
      <c r="AL677" s="102" t="s">
        <v>0</v>
      </c>
      <c r="AM677" s="144" t="s">
        <v>102</v>
      </c>
      <c r="AN677" s="101">
        <f t="shared" si="286"/>
        <v>1710904</v>
      </c>
      <c r="AO677" s="134" t="s">
        <v>103</v>
      </c>
      <c r="AP677" s="113" t="s">
        <v>104</v>
      </c>
      <c r="AQ677" s="113" t="s">
        <v>754</v>
      </c>
      <c r="AR677" s="113" t="s">
        <v>754</v>
      </c>
      <c r="AS677" s="113" t="s">
        <v>754</v>
      </c>
      <c r="AT677" s="113" t="s">
        <v>754</v>
      </c>
      <c r="AU677" s="113" t="s">
        <v>754</v>
      </c>
      <c r="AV677" s="113" t="s">
        <v>754</v>
      </c>
    </row>
    <row r="678" spans="1:48" ht="30" x14ac:dyDescent="0.25">
      <c r="A678" s="102" t="s">
        <v>1454</v>
      </c>
      <c r="B678" s="158">
        <v>46088</v>
      </c>
      <c r="C678" s="100" t="s">
        <v>79</v>
      </c>
      <c r="D678" s="552">
        <v>46101</v>
      </c>
      <c r="E678" s="552" t="e">
        <f>IF(OR(#REF!="",J678=""),"",#REF!+7*J678)</f>
        <v>#REF!</v>
      </c>
      <c r="F678" s="149" t="e">
        <f t="shared" ca="1" si="283"/>
        <v>#REF!</v>
      </c>
      <c r="G678" s="120" t="s">
        <v>80</v>
      </c>
      <c r="H678" s="113" t="e">
        <f t="shared" si="296"/>
        <v>#REF!</v>
      </c>
      <c r="I678" s="113" t="e">
        <f t="shared" si="295"/>
        <v>#REF!</v>
      </c>
      <c r="J678" s="122">
        <v>1.9</v>
      </c>
      <c r="K678" s="122" t="s">
        <v>28</v>
      </c>
      <c r="L678" s="232" t="s">
        <v>81</v>
      </c>
      <c r="M678" s="712" t="s">
        <v>1455</v>
      </c>
      <c r="N678" s="399">
        <v>0</v>
      </c>
      <c r="O678" s="130">
        <v>3</v>
      </c>
      <c r="P678" s="122"/>
      <c r="Q678" s="122"/>
      <c r="R678" s="122" t="s">
        <v>84</v>
      </c>
      <c r="S678" s="130" t="s">
        <v>191</v>
      </c>
      <c r="T678" s="123" t="s">
        <v>1456</v>
      </c>
      <c r="U678" s="123" t="s">
        <v>193</v>
      </c>
      <c r="V678" s="115" t="s">
        <v>1278</v>
      </c>
      <c r="W678" s="147">
        <v>1</v>
      </c>
      <c r="X678" s="113"/>
      <c r="Y678" s="126">
        <f t="shared" si="293"/>
        <v>1</v>
      </c>
      <c r="Z678" s="122">
        <v>1</v>
      </c>
      <c r="AA678" s="101">
        <v>84388</v>
      </c>
      <c r="AB678" s="131"/>
      <c r="AC678" s="151" t="str">
        <f t="shared" si="285"/>
        <v/>
      </c>
      <c r="AD678" s="120"/>
      <c r="AE678" s="132"/>
      <c r="AF678" s="101">
        <f t="shared" si="287"/>
        <v>0</v>
      </c>
      <c r="AG678" s="101">
        <f t="shared" si="288"/>
        <v>0</v>
      </c>
      <c r="AH678" s="101">
        <f t="shared" si="289"/>
        <v>0</v>
      </c>
      <c r="AI678" s="101">
        <f t="shared" si="294"/>
        <v>84388</v>
      </c>
      <c r="AJ678" s="101">
        <f t="shared" si="290"/>
        <v>0</v>
      </c>
      <c r="AK678" s="101">
        <f t="shared" si="284"/>
        <v>84388</v>
      </c>
      <c r="AL678" s="102" t="s">
        <v>9</v>
      </c>
      <c r="AM678" s="144"/>
      <c r="AN678" s="101">
        <f t="shared" si="286"/>
        <v>84388</v>
      </c>
      <c r="AO678" s="134"/>
      <c r="AP678" s="113" t="s">
        <v>754</v>
      </c>
      <c r="AQ678" s="113" t="s">
        <v>754</v>
      </c>
      <c r="AR678" s="113" t="s">
        <v>754</v>
      </c>
      <c r="AS678" s="113" t="s">
        <v>754</v>
      </c>
      <c r="AT678" s="113" t="s">
        <v>754</v>
      </c>
      <c r="AU678" s="113" t="s">
        <v>754</v>
      </c>
      <c r="AV678" s="113" t="s">
        <v>754</v>
      </c>
    </row>
    <row r="679" spans="1:48" ht="15" x14ac:dyDescent="0.25">
      <c r="A679" s="102">
        <v>4000602762</v>
      </c>
      <c r="B679" s="158">
        <v>46087</v>
      </c>
      <c r="C679" s="100" t="s">
        <v>79</v>
      </c>
      <c r="D679" s="552">
        <v>46157</v>
      </c>
      <c r="E679" s="552" t="e">
        <f>IF(OR(#REF!="",J679=""),"",#REF!+7*J679)</f>
        <v>#REF!</v>
      </c>
      <c r="F679" s="149" t="e">
        <f t="shared" ca="1" si="283"/>
        <v>#REF!</v>
      </c>
      <c r="G679" s="120" t="s">
        <v>94</v>
      </c>
      <c r="H679" s="113" t="e">
        <f t="shared" si="296"/>
        <v>#REF!</v>
      </c>
      <c r="I679" s="113" t="e">
        <f t="shared" si="295"/>
        <v>#REF!</v>
      </c>
      <c r="J679" s="122">
        <v>10</v>
      </c>
      <c r="K679" s="122" t="s">
        <v>18</v>
      </c>
      <c r="L679" s="232" t="s">
        <v>81</v>
      </c>
      <c r="M679" s="77" t="s">
        <v>1457</v>
      </c>
      <c r="N679" s="399">
        <v>0</v>
      </c>
      <c r="O679" s="130">
        <v>3</v>
      </c>
      <c r="P679" s="122"/>
      <c r="Q679" s="122"/>
      <c r="R679" s="122" t="s">
        <v>84</v>
      </c>
      <c r="S679" s="122" t="s">
        <v>97</v>
      </c>
      <c r="T679" s="113" t="s">
        <v>1458</v>
      </c>
      <c r="U679" s="102" t="s">
        <v>99</v>
      </c>
      <c r="V679" s="203" t="s">
        <v>1459</v>
      </c>
      <c r="W679" s="147">
        <v>43</v>
      </c>
      <c r="X679" s="113"/>
      <c r="Y679" s="126">
        <f t="shared" si="293"/>
        <v>43</v>
      </c>
      <c r="Z679" s="122">
        <v>43</v>
      </c>
      <c r="AA679" s="101">
        <v>12986</v>
      </c>
      <c r="AB679" s="131"/>
      <c r="AC679" s="151" t="str">
        <f t="shared" si="285"/>
        <v/>
      </c>
      <c r="AD679" s="120"/>
      <c r="AE679" s="132"/>
      <c r="AF679" s="101">
        <f t="shared" si="287"/>
        <v>0</v>
      </c>
      <c r="AG679" s="101">
        <f t="shared" si="288"/>
        <v>0</v>
      </c>
      <c r="AH679" s="101">
        <f t="shared" si="289"/>
        <v>0</v>
      </c>
      <c r="AI679" s="101">
        <f t="shared" si="294"/>
        <v>558398</v>
      </c>
      <c r="AJ679" s="101">
        <f t="shared" si="290"/>
        <v>0</v>
      </c>
      <c r="AK679" s="101">
        <f t="shared" si="284"/>
        <v>558398</v>
      </c>
      <c r="AL679" s="102" t="s">
        <v>9</v>
      </c>
      <c r="AM679" s="144"/>
      <c r="AN679" s="101">
        <f t="shared" si="286"/>
        <v>558398</v>
      </c>
      <c r="AO679" s="134"/>
      <c r="AP679" s="113" t="s">
        <v>754</v>
      </c>
      <c r="AQ679" s="113" t="s">
        <v>754</v>
      </c>
      <c r="AR679" s="113" t="s">
        <v>754</v>
      </c>
      <c r="AS679" s="113" t="s">
        <v>754</v>
      </c>
      <c r="AT679" s="113" t="s">
        <v>754</v>
      </c>
      <c r="AU679" s="113" t="s">
        <v>754</v>
      </c>
      <c r="AV679" s="113" t="s">
        <v>754</v>
      </c>
    </row>
    <row r="680" spans="1:48" ht="15" x14ac:dyDescent="0.25">
      <c r="A680" s="102">
        <v>4000603225</v>
      </c>
      <c r="B680" s="158">
        <v>46090</v>
      </c>
      <c r="C680" s="100" t="s">
        <v>79</v>
      </c>
      <c r="D680" s="552">
        <v>46286</v>
      </c>
      <c r="E680" s="552" t="e">
        <f>IF(OR(#REF!="",J680=""),"",#REF!+7*J680)</f>
        <v>#REF!</v>
      </c>
      <c r="F680" s="149" t="e">
        <f t="shared" ca="1" si="283"/>
        <v>#REF!</v>
      </c>
      <c r="G680" s="120" t="s">
        <v>94</v>
      </c>
      <c r="H680" s="113" t="e">
        <f t="shared" si="296"/>
        <v>#REF!</v>
      </c>
      <c r="I680" s="113" t="e">
        <f t="shared" si="295"/>
        <v>#REF!</v>
      </c>
      <c r="J680" s="122">
        <v>28</v>
      </c>
      <c r="K680" s="122" t="s">
        <v>18</v>
      </c>
      <c r="L680" s="232" t="s">
        <v>81</v>
      </c>
      <c r="M680" s="77" t="s">
        <v>1460</v>
      </c>
      <c r="N680" s="399">
        <v>0</v>
      </c>
      <c r="O680" s="130">
        <v>3</v>
      </c>
      <c r="P680" s="122"/>
      <c r="Q680" s="122"/>
      <c r="R680" s="122" t="s">
        <v>84</v>
      </c>
      <c r="S680" s="130" t="s">
        <v>97</v>
      </c>
      <c r="T680" s="123" t="s">
        <v>114</v>
      </c>
      <c r="U680" s="123" t="s">
        <v>99</v>
      </c>
      <c r="V680" s="115" t="s">
        <v>1461</v>
      </c>
      <c r="W680" s="147">
        <v>12</v>
      </c>
      <c r="X680" s="122"/>
      <c r="Y680" s="126">
        <f t="shared" si="293"/>
        <v>12</v>
      </c>
      <c r="Z680" s="122">
        <v>12</v>
      </c>
      <c r="AA680" s="101">
        <v>72900</v>
      </c>
      <c r="AB680" s="131"/>
      <c r="AC680" s="151" t="str">
        <f t="shared" si="285"/>
        <v/>
      </c>
      <c r="AD680" s="120"/>
      <c r="AE680" s="132"/>
      <c r="AF680" s="101">
        <f t="shared" si="287"/>
        <v>0</v>
      </c>
      <c r="AG680" s="101">
        <f t="shared" si="288"/>
        <v>0</v>
      </c>
      <c r="AH680" s="101">
        <f t="shared" si="289"/>
        <v>0</v>
      </c>
      <c r="AI680" s="101">
        <f t="shared" si="294"/>
        <v>874800</v>
      </c>
      <c r="AJ680" s="101">
        <f t="shared" si="290"/>
        <v>0</v>
      </c>
      <c r="AK680" s="101">
        <f t="shared" si="284"/>
        <v>874800</v>
      </c>
      <c r="AL680" s="102" t="s">
        <v>9</v>
      </c>
      <c r="AM680" s="144"/>
      <c r="AN680" s="101">
        <f t="shared" si="286"/>
        <v>874800</v>
      </c>
      <c r="AO680" s="134"/>
      <c r="AP680" s="113" t="s">
        <v>754</v>
      </c>
      <c r="AQ680" s="113" t="s">
        <v>754</v>
      </c>
      <c r="AR680" s="113" t="s">
        <v>754</v>
      </c>
      <c r="AS680" s="113" t="s">
        <v>754</v>
      </c>
      <c r="AT680" s="113" t="s">
        <v>754</v>
      </c>
      <c r="AU680" s="113" t="s">
        <v>754</v>
      </c>
      <c r="AV680" s="113" t="s">
        <v>754</v>
      </c>
    </row>
    <row r="681" spans="1:48" ht="15" x14ac:dyDescent="0.25">
      <c r="A681" s="102">
        <v>4520468289</v>
      </c>
      <c r="B681" s="133">
        <v>46090</v>
      </c>
      <c r="C681" s="100" t="s">
        <v>79</v>
      </c>
      <c r="D681" s="552">
        <v>46119</v>
      </c>
      <c r="E681" s="552" t="e">
        <f>IF(OR(#REF!="",J681=""),"",#REF!+7*J681)</f>
        <v>#REF!</v>
      </c>
      <c r="F681" s="149" t="str">
        <f t="shared" ca="1" si="283"/>
        <v>DELIVERED</v>
      </c>
      <c r="G681" s="120" t="s">
        <v>80</v>
      </c>
      <c r="H681" s="113" t="e">
        <f t="shared" si="296"/>
        <v>#REF!</v>
      </c>
      <c r="I681" s="113" t="e">
        <f t="shared" si="295"/>
        <v>#REF!</v>
      </c>
      <c r="J681" s="122">
        <v>4</v>
      </c>
      <c r="K681" s="122" t="s">
        <v>18</v>
      </c>
      <c r="L681" s="232" t="s">
        <v>81</v>
      </c>
      <c r="M681" s="77" t="s">
        <v>1462</v>
      </c>
      <c r="N681" s="399">
        <v>1</v>
      </c>
      <c r="O681" s="130">
        <v>1</v>
      </c>
      <c r="P681" s="107" t="s">
        <v>1463</v>
      </c>
      <c r="Q681" s="122">
        <v>26100891</v>
      </c>
      <c r="R681" s="122" t="s">
        <v>84</v>
      </c>
      <c r="S681" s="122" t="s">
        <v>210</v>
      </c>
      <c r="T681" s="113" t="s">
        <v>211</v>
      </c>
      <c r="U681" s="102" t="s">
        <v>212</v>
      </c>
      <c r="V681" s="102" t="s">
        <v>1464</v>
      </c>
      <c r="W681" s="147">
        <v>5</v>
      </c>
      <c r="X681" s="122">
        <v>5</v>
      </c>
      <c r="Y681" s="126">
        <f t="shared" si="293"/>
        <v>0</v>
      </c>
      <c r="Z681" s="122">
        <v>0</v>
      </c>
      <c r="AA681" s="101">
        <v>26670.6</v>
      </c>
      <c r="AB681" s="131"/>
      <c r="AC681" s="151" t="str">
        <f t="shared" si="285"/>
        <v>April-26</v>
      </c>
      <c r="AD681" s="119">
        <v>46128</v>
      </c>
      <c r="AE681" s="178" t="s">
        <v>1465</v>
      </c>
      <c r="AF681" s="101">
        <f t="shared" si="287"/>
        <v>133353</v>
      </c>
      <c r="AG681" s="101">
        <f t="shared" si="288"/>
        <v>0</v>
      </c>
      <c r="AH681" s="101">
        <f t="shared" si="289"/>
        <v>133353</v>
      </c>
      <c r="AI681" s="101">
        <f t="shared" si="294"/>
        <v>0</v>
      </c>
      <c r="AJ681" s="101">
        <f t="shared" si="290"/>
        <v>0</v>
      </c>
      <c r="AK681" s="101">
        <f t="shared" si="284"/>
        <v>0</v>
      </c>
      <c r="AL681" s="102" t="s">
        <v>0</v>
      </c>
      <c r="AM681" s="144" t="s">
        <v>102</v>
      </c>
      <c r="AN681" s="101">
        <f t="shared" si="286"/>
        <v>133353</v>
      </c>
      <c r="AO681" s="134" t="s">
        <v>103</v>
      </c>
      <c r="AP681" s="113" t="s">
        <v>104</v>
      </c>
      <c r="AQ681" s="113" t="s">
        <v>122</v>
      </c>
      <c r="AR681" s="113" t="s">
        <v>122</v>
      </c>
      <c r="AS681" s="113" t="s">
        <v>122</v>
      </c>
      <c r="AT681" s="113" t="s">
        <v>122</v>
      </c>
      <c r="AU681" s="113" t="s">
        <v>122</v>
      </c>
      <c r="AV681" s="113" t="s">
        <v>122</v>
      </c>
    </row>
    <row r="682" spans="1:48" ht="15" x14ac:dyDescent="0.25">
      <c r="A682" s="102">
        <v>4516481987</v>
      </c>
      <c r="B682" s="133">
        <v>46091</v>
      </c>
      <c r="C682" s="100" t="s">
        <v>79</v>
      </c>
      <c r="D682" s="552">
        <v>46099</v>
      </c>
      <c r="E682" s="552" t="e">
        <f>IF(OR(#REF!="",J682=""),"",#REF!+7*J682)</f>
        <v>#REF!</v>
      </c>
      <c r="F682" s="149" t="str">
        <f t="shared" ref="F682:F745" ca="1" si="297">IF(AL682="PO CLOSED",
"DELIVERED",
IF(TODAY()&gt;E682,
"-"&amp;ROUNDUP(TODAY()-E682,0)&amp;" days overdue",
"+" &amp;ROUNDUP(E682-TODAY(),0)&amp;" days remaining"))</f>
        <v>DELIVERED</v>
      </c>
      <c r="G682" s="120" t="s">
        <v>80</v>
      </c>
      <c r="H682" s="113" t="e">
        <f t="shared" si="296"/>
        <v>#REF!</v>
      </c>
      <c r="I682" s="113" t="e">
        <f t="shared" si="295"/>
        <v>#REF!</v>
      </c>
      <c r="J682" s="122">
        <v>3</v>
      </c>
      <c r="K682" s="122" t="s">
        <v>18</v>
      </c>
      <c r="L682" s="232" t="s">
        <v>81</v>
      </c>
      <c r="M682" s="415" t="s">
        <v>1466</v>
      </c>
      <c r="N682" s="399">
        <v>1</v>
      </c>
      <c r="O682" s="130">
        <v>1</v>
      </c>
      <c r="P682" s="107" t="s">
        <v>1467</v>
      </c>
      <c r="Q682" s="122">
        <v>26100017</v>
      </c>
      <c r="R682" s="122" t="s">
        <v>84</v>
      </c>
      <c r="S682" s="122" t="s">
        <v>620</v>
      </c>
      <c r="T682" s="113" t="s">
        <v>621</v>
      </c>
      <c r="U682" s="102" t="s">
        <v>212</v>
      </c>
      <c r="V682" s="102" t="s">
        <v>1468</v>
      </c>
      <c r="W682" s="147">
        <v>20</v>
      </c>
      <c r="X682" s="122">
        <v>20</v>
      </c>
      <c r="Y682" s="126">
        <f t="shared" si="293"/>
        <v>0</v>
      </c>
      <c r="Z682" s="122">
        <v>0</v>
      </c>
      <c r="AA682" s="101">
        <v>14012.6</v>
      </c>
      <c r="AB682" s="131"/>
      <c r="AC682" s="151" t="str">
        <f t="shared" si="285"/>
        <v>April-26</v>
      </c>
      <c r="AD682" s="119">
        <v>46125</v>
      </c>
      <c r="AE682" s="178" t="s">
        <v>1469</v>
      </c>
      <c r="AF682" s="101">
        <f t="shared" si="287"/>
        <v>280252</v>
      </c>
      <c r="AG682" s="101">
        <f t="shared" si="288"/>
        <v>0</v>
      </c>
      <c r="AH682" s="101">
        <f t="shared" si="289"/>
        <v>280252</v>
      </c>
      <c r="AI682" s="101">
        <f t="shared" si="294"/>
        <v>0</v>
      </c>
      <c r="AJ682" s="101">
        <f t="shared" si="290"/>
        <v>0</v>
      </c>
      <c r="AK682" s="101">
        <f t="shared" ref="AK682:AK745" si="298">SUM(AI682:AJ682)</f>
        <v>0</v>
      </c>
      <c r="AL682" s="102" t="s">
        <v>0</v>
      </c>
      <c r="AM682" s="144" t="s">
        <v>102</v>
      </c>
      <c r="AN682" s="101">
        <f t="shared" si="286"/>
        <v>280252</v>
      </c>
      <c r="AO682" s="134" t="s">
        <v>103</v>
      </c>
      <c r="AP682" s="113" t="s">
        <v>104</v>
      </c>
      <c r="AQ682" s="113" t="s">
        <v>104</v>
      </c>
      <c r="AR682" s="113" t="s">
        <v>122</v>
      </c>
      <c r="AS682" s="113" t="s">
        <v>122</v>
      </c>
      <c r="AT682" s="113" t="s">
        <v>122</v>
      </c>
      <c r="AU682" s="113" t="s">
        <v>122</v>
      </c>
      <c r="AV682" s="113" t="s">
        <v>122</v>
      </c>
    </row>
    <row r="683" spans="1:48" ht="12.75" x14ac:dyDescent="0.2">
      <c r="A683" s="102">
        <v>4300138608</v>
      </c>
      <c r="B683" s="133">
        <v>46091</v>
      </c>
      <c r="C683" s="100" t="s">
        <v>79</v>
      </c>
      <c r="D683" s="552" t="e">
        <f>#REF!+7*$J683</f>
        <v>#REF!</v>
      </c>
      <c r="E683" s="552" t="e">
        <f>IF(OR(#REF!="",J683=""),"",#REF!+7*J683)</f>
        <v>#REF!</v>
      </c>
      <c r="F683" s="149" t="e">
        <f t="shared" ca="1" si="297"/>
        <v>#REF!</v>
      </c>
      <c r="G683" s="120" t="s">
        <v>80</v>
      </c>
      <c r="H683" s="113" t="e">
        <f t="shared" si="296"/>
        <v>#REF!</v>
      </c>
      <c r="I683" s="113" t="e">
        <f t="shared" si="295"/>
        <v>#REF!</v>
      </c>
      <c r="J683" s="122">
        <v>6</v>
      </c>
      <c r="K683" s="122" t="s">
        <v>18</v>
      </c>
      <c r="L683" s="232" t="s">
        <v>81</v>
      </c>
      <c r="M683" s="416" t="s">
        <v>1470</v>
      </c>
      <c r="N683" s="399">
        <v>0</v>
      </c>
      <c r="O683" s="130">
        <v>3</v>
      </c>
      <c r="P683" s="122"/>
      <c r="Q683" s="122"/>
      <c r="R683" s="122" t="s">
        <v>84</v>
      </c>
      <c r="S683" s="122" t="s">
        <v>403</v>
      </c>
      <c r="T683" s="102" t="s">
        <v>1471</v>
      </c>
      <c r="U683" s="102" t="s">
        <v>193</v>
      </c>
      <c r="V683" s="102" t="s">
        <v>1472</v>
      </c>
      <c r="W683" s="147">
        <v>10</v>
      </c>
      <c r="X683" s="122"/>
      <c r="Y683" s="126">
        <f t="shared" si="293"/>
        <v>10</v>
      </c>
      <c r="Z683" s="122">
        <v>10</v>
      </c>
      <c r="AA683" s="101">
        <v>53329.9</v>
      </c>
      <c r="AB683" s="131"/>
      <c r="AC683" s="151" t="str">
        <f t="shared" si="285"/>
        <v/>
      </c>
      <c r="AD683" s="120"/>
      <c r="AE683" s="132"/>
      <c r="AF683" s="101">
        <f t="shared" si="287"/>
        <v>0</v>
      </c>
      <c r="AG683" s="101">
        <f t="shared" si="288"/>
        <v>0</v>
      </c>
      <c r="AH683" s="101">
        <f t="shared" si="289"/>
        <v>0</v>
      </c>
      <c r="AI683" s="101">
        <f t="shared" si="294"/>
        <v>533299</v>
      </c>
      <c r="AJ683" s="101">
        <f t="shared" si="290"/>
        <v>0</v>
      </c>
      <c r="AK683" s="101">
        <f t="shared" si="298"/>
        <v>533299</v>
      </c>
      <c r="AL683" s="102" t="s">
        <v>9</v>
      </c>
      <c r="AM683" s="144" t="s">
        <v>1473</v>
      </c>
      <c r="AN683" s="101">
        <f t="shared" si="286"/>
        <v>533299</v>
      </c>
      <c r="AO683" s="134"/>
      <c r="AP683" s="113" t="s">
        <v>754</v>
      </c>
      <c r="AQ683" s="113" t="s">
        <v>754</v>
      </c>
      <c r="AR683" s="113" t="s">
        <v>754</v>
      </c>
      <c r="AS683" s="113" t="s">
        <v>754</v>
      </c>
      <c r="AT683" s="113" t="s">
        <v>754</v>
      </c>
      <c r="AU683" s="113" t="s">
        <v>754</v>
      </c>
      <c r="AV683" s="113" t="s">
        <v>754</v>
      </c>
    </row>
    <row r="684" spans="1:48" ht="15" x14ac:dyDescent="0.25">
      <c r="A684" t="s">
        <v>1474</v>
      </c>
      <c r="B684" s="133">
        <v>46092</v>
      </c>
      <c r="C684" s="100" t="s">
        <v>79</v>
      </c>
      <c r="D684" s="552">
        <v>46120</v>
      </c>
      <c r="E684" s="552" t="e">
        <f>IF(OR(#REF!="",J684=""),"",#REF!+7*J684)</f>
        <v>#REF!</v>
      </c>
      <c r="F684" s="149" t="str">
        <f t="shared" ca="1" si="297"/>
        <v>DELIVERED</v>
      </c>
      <c r="G684" s="120" t="s">
        <v>80</v>
      </c>
      <c r="H684" s="113" t="e">
        <f t="shared" si="296"/>
        <v>#REF!</v>
      </c>
      <c r="I684" s="113" t="e">
        <f t="shared" si="295"/>
        <v>#REF!</v>
      </c>
      <c r="J684" s="122">
        <v>4</v>
      </c>
      <c r="K684" s="122" t="s">
        <v>18</v>
      </c>
      <c r="L684" s="232" t="s">
        <v>81</v>
      </c>
      <c r="M684" s="13" t="s">
        <v>1475</v>
      </c>
      <c r="N684" s="399">
        <v>0</v>
      </c>
      <c r="O684" s="130">
        <v>3</v>
      </c>
      <c r="P684" s="459" t="s">
        <v>1476</v>
      </c>
      <c r="Q684" s="122">
        <v>26200020</v>
      </c>
      <c r="R684" s="122" t="s">
        <v>84</v>
      </c>
      <c r="S684" s="122" t="s">
        <v>671</v>
      </c>
      <c r="T684" s="102" t="s">
        <v>672</v>
      </c>
      <c r="U684" s="123" t="s">
        <v>193</v>
      </c>
      <c r="V684" s="102" t="s">
        <v>1477</v>
      </c>
      <c r="W684" s="147">
        <v>6</v>
      </c>
      <c r="X684" s="122">
        <v>6</v>
      </c>
      <c r="Y684" s="126">
        <f t="shared" si="293"/>
        <v>0</v>
      </c>
      <c r="Z684" s="122">
        <v>0</v>
      </c>
      <c r="AA684" s="101">
        <v>21974</v>
      </c>
      <c r="AB684" s="131"/>
      <c r="AC684" s="151" t="str">
        <f t="shared" si="285"/>
        <v>April-26</v>
      </c>
      <c r="AD684" s="119">
        <v>46130</v>
      </c>
      <c r="AE684" s="257" t="s">
        <v>1478</v>
      </c>
      <c r="AF684" s="101">
        <f t="shared" si="287"/>
        <v>131844</v>
      </c>
      <c r="AG684" s="101">
        <f t="shared" si="288"/>
        <v>0</v>
      </c>
      <c r="AH684" s="101">
        <f t="shared" si="289"/>
        <v>131844</v>
      </c>
      <c r="AI684" s="101">
        <f t="shared" si="294"/>
        <v>0</v>
      </c>
      <c r="AJ684" s="101">
        <f t="shared" si="290"/>
        <v>0</v>
      </c>
      <c r="AK684" s="101">
        <f t="shared" si="298"/>
        <v>0</v>
      </c>
      <c r="AL684" s="102" t="s">
        <v>0</v>
      </c>
      <c r="AM684" s="144" t="s">
        <v>102</v>
      </c>
      <c r="AN684" s="101">
        <f t="shared" si="286"/>
        <v>131844</v>
      </c>
      <c r="AO684" s="134" t="s">
        <v>103</v>
      </c>
      <c r="AP684" s="113" t="s">
        <v>754</v>
      </c>
      <c r="AQ684" s="113" t="s">
        <v>754</v>
      </c>
      <c r="AR684" s="113" t="s">
        <v>754</v>
      </c>
      <c r="AS684" s="113" t="s">
        <v>754</v>
      </c>
      <c r="AT684" s="113" t="s">
        <v>754</v>
      </c>
      <c r="AU684" s="113" t="s">
        <v>754</v>
      </c>
      <c r="AV684" s="113" t="s">
        <v>754</v>
      </c>
    </row>
    <row r="685" spans="1:48" ht="15" x14ac:dyDescent="0.25">
      <c r="A685" s="102">
        <v>4700959321</v>
      </c>
      <c r="B685" s="133">
        <v>46092</v>
      </c>
      <c r="C685" s="100" t="s">
        <v>79</v>
      </c>
      <c r="D685" s="552">
        <v>46120</v>
      </c>
      <c r="E685" s="552" t="e">
        <f>IF(OR(#REF!="",J685=""),"",#REF!+7*J685)</f>
        <v>#REF!</v>
      </c>
      <c r="F685" s="149" t="str">
        <f t="shared" ca="1" si="297"/>
        <v>DELIVERED</v>
      </c>
      <c r="G685" s="120" t="s">
        <v>80</v>
      </c>
      <c r="H685" s="113" t="e">
        <f t="shared" si="296"/>
        <v>#REF!</v>
      </c>
      <c r="I685" s="113" t="e">
        <f t="shared" si="295"/>
        <v>#REF!</v>
      </c>
      <c r="J685" s="122">
        <v>4</v>
      </c>
      <c r="K685" s="122" t="s">
        <v>18</v>
      </c>
      <c r="L685" s="232" t="s">
        <v>81</v>
      </c>
      <c r="M685" s="343" t="s">
        <v>1479</v>
      </c>
      <c r="N685" s="399">
        <v>0</v>
      </c>
      <c r="O685" s="130">
        <v>3</v>
      </c>
      <c r="P685" s="459" t="s">
        <v>1480</v>
      </c>
      <c r="Q685" s="122">
        <v>26200022</v>
      </c>
      <c r="R685" s="122" t="s">
        <v>84</v>
      </c>
      <c r="S685" s="122" t="s">
        <v>1361</v>
      </c>
      <c r="T685" s="113" t="s">
        <v>1362</v>
      </c>
      <c r="U685" s="102" t="s">
        <v>87</v>
      </c>
      <c r="V685" s="115" t="s">
        <v>1481</v>
      </c>
      <c r="W685" s="147">
        <v>5</v>
      </c>
      <c r="X685" s="122">
        <v>5</v>
      </c>
      <c r="Y685" s="126">
        <f t="shared" si="293"/>
        <v>0</v>
      </c>
      <c r="Z685" s="122">
        <v>0</v>
      </c>
      <c r="AA685" s="101">
        <v>30454.400000000001</v>
      </c>
      <c r="AB685" s="131"/>
      <c r="AC685" s="151" t="str">
        <f t="shared" ref="AC685:AC748" si="299">IF(AD685="","",TEXT(AD685,"mmmm-yy"))</f>
        <v>April-26</v>
      </c>
      <c r="AD685" s="225">
        <v>46121</v>
      </c>
      <c r="AE685" s="257" t="s">
        <v>1482</v>
      </c>
      <c r="AF685" s="114">
        <f t="shared" si="287"/>
        <v>152272</v>
      </c>
      <c r="AG685" s="101">
        <f t="shared" si="288"/>
        <v>0</v>
      </c>
      <c r="AH685" s="101">
        <f t="shared" si="289"/>
        <v>152272</v>
      </c>
      <c r="AI685" s="101">
        <f t="shared" si="294"/>
        <v>0</v>
      </c>
      <c r="AJ685" s="101">
        <f t="shared" si="290"/>
        <v>0</v>
      </c>
      <c r="AK685" s="101">
        <f t="shared" si="298"/>
        <v>0</v>
      </c>
      <c r="AL685" s="102" t="s">
        <v>0</v>
      </c>
      <c r="AM685" s="144" t="s">
        <v>102</v>
      </c>
      <c r="AN685" s="101">
        <f t="shared" si="286"/>
        <v>152272</v>
      </c>
      <c r="AO685" s="134" t="s">
        <v>103</v>
      </c>
      <c r="AP685" s="113" t="s">
        <v>104</v>
      </c>
      <c r="AQ685" s="113"/>
      <c r="AR685" s="113"/>
      <c r="AS685" s="113"/>
      <c r="AT685" s="113"/>
      <c r="AU685" s="113"/>
      <c r="AV685" s="113"/>
    </row>
    <row r="686" spans="1:48" ht="12.75" x14ac:dyDescent="0.2">
      <c r="A686" s="102">
        <v>4000607472</v>
      </c>
      <c r="B686" s="133">
        <v>46092</v>
      </c>
      <c r="C686" s="100" t="s">
        <v>79</v>
      </c>
      <c r="D686" s="552">
        <v>46176</v>
      </c>
      <c r="E686" s="552" t="e">
        <f>IF(OR(#REF!="",J686=""),"",#REF!+7*J686)</f>
        <v>#REF!</v>
      </c>
      <c r="F686" s="149" t="e">
        <f t="shared" ca="1" si="297"/>
        <v>#REF!</v>
      </c>
      <c r="G686" s="120" t="s">
        <v>94</v>
      </c>
      <c r="H686" s="113" t="e">
        <f t="shared" si="296"/>
        <v>#REF!</v>
      </c>
      <c r="I686" s="113" t="e">
        <f t="shared" si="295"/>
        <v>#REF!</v>
      </c>
      <c r="J686" s="122">
        <v>12</v>
      </c>
      <c r="K686" s="122" t="s">
        <v>18</v>
      </c>
      <c r="L686" s="232" t="s">
        <v>81</v>
      </c>
      <c r="M686" s="343" t="s">
        <v>1479</v>
      </c>
      <c r="N686" s="399">
        <v>0</v>
      </c>
      <c r="O686" s="130">
        <v>3</v>
      </c>
      <c r="P686" s="122"/>
      <c r="Q686" s="122"/>
      <c r="R686" s="122" t="s">
        <v>84</v>
      </c>
      <c r="S686" s="122" t="s">
        <v>97</v>
      </c>
      <c r="T686" s="113" t="s">
        <v>138</v>
      </c>
      <c r="U686" s="102" t="s">
        <v>99</v>
      </c>
      <c r="V686" s="102" t="s">
        <v>1483</v>
      </c>
      <c r="W686" s="147">
        <v>6</v>
      </c>
      <c r="X686" s="113"/>
      <c r="Y686" s="126">
        <f t="shared" si="293"/>
        <v>6</v>
      </c>
      <c r="Z686" s="122">
        <v>6</v>
      </c>
      <c r="AA686" s="101">
        <v>170776</v>
      </c>
      <c r="AB686" s="131"/>
      <c r="AC686" s="151" t="str">
        <f t="shared" si="299"/>
        <v/>
      </c>
      <c r="AD686" s="120"/>
      <c r="AE686" s="261"/>
      <c r="AF686" s="101">
        <f t="shared" si="287"/>
        <v>0</v>
      </c>
      <c r="AG686" s="101">
        <f t="shared" si="288"/>
        <v>0</v>
      </c>
      <c r="AH686" s="101">
        <f t="shared" si="289"/>
        <v>0</v>
      </c>
      <c r="AI686" s="101">
        <f t="shared" si="294"/>
        <v>1024656</v>
      </c>
      <c r="AJ686" s="101">
        <f t="shared" si="290"/>
        <v>0</v>
      </c>
      <c r="AK686" s="101">
        <f t="shared" si="298"/>
        <v>1024656</v>
      </c>
      <c r="AL686" s="102" t="s">
        <v>9</v>
      </c>
      <c r="AM686" s="144"/>
      <c r="AN686" s="101">
        <f t="shared" si="286"/>
        <v>1024656</v>
      </c>
      <c r="AO686" s="134"/>
      <c r="AP686" s="113" t="s">
        <v>754</v>
      </c>
      <c r="AQ686" s="113" t="s">
        <v>754</v>
      </c>
      <c r="AR686" s="113" t="s">
        <v>754</v>
      </c>
      <c r="AS686" s="113" t="s">
        <v>754</v>
      </c>
      <c r="AT686" s="113" t="s">
        <v>754</v>
      </c>
      <c r="AU686" s="113" t="s">
        <v>754</v>
      </c>
      <c r="AV686" s="113" t="s">
        <v>754</v>
      </c>
    </row>
    <row r="687" spans="1:48" ht="12.75" x14ac:dyDescent="0.2">
      <c r="A687" s="102">
        <v>4000607472</v>
      </c>
      <c r="B687" s="133">
        <v>46092</v>
      </c>
      <c r="C687" s="100" t="s">
        <v>79</v>
      </c>
      <c r="D687" s="552">
        <v>46197</v>
      </c>
      <c r="E687" s="552" t="e">
        <f>IF(OR(#REF!="",J687=""),"",#REF!+7*J687)</f>
        <v>#REF!</v>
      </c>
      <c r="F687" s="149" t="e">
        <f t="shared" ca="1" si="297"/>
        <v>#REF!</v>
      </c>
      <c r="G687" s="120" t="s">
        <v>94</v>
      </c>
      <c r="H687" s="113" t="e">
        <f t="shared" si="296"/>
        <v>#REF!</v>
      </c>
      <c r="I687" s="113" t="e">
        <f t="shared" si="295"/>
        <v>#REF!</v>
      </c>
      <c r="J687" s="122">
        <v>15</v>
      </c>
      <c r="K687" s="122" t="s">
        <v>18</v>
      </c>
      <c r="L687" s="232" t="s">
        <v>81</v>
      </c>
      <c r="M687" s="23" t="s">
        <v>1479</v>
      </c>
      <c r="N687" s="399">
        <v>0</v>
      </c>
      <c r="O687" s="130">
        <v>3</v>
      </c>
      <c r="P687" s="218"/>
      <c r="Q687" s="218"/>
      <c r="R687" s="122" t="s">
        <v>84</v>
      </c>
      <c r="S687" s="122" t="s">
        <v>97</v>
      </c>
      <c r="T687" s="113" t="s">
        <v>138</v>
      </c>
      <c r="U687" s="102" t="s">
        <v>99</v>
      </c>
      <c r="V687" s="102" t="s">
        <v>1483</v>
      </c>
      <c r="W687" s="147">
        <v>51</v>
      </c>
      <c r="X687" s="113"/>
      <c r="Y687" s="126">
        <f t="shared" si="293"/>
        <v>51</v>
      </c>
      <c r="Z687" s="122">
        <v>51</v>
      </c>
      <c r="AA687" s="101">
        <v>170776</v>
      </c>
      <c r="AB687" s="131"/>
      <c r="AC687" s="151" t="str">
        <f t="shared" si="299"/>
        <v/>
      </c>
      <c r="AD687" s="120"/>
      <c r="AE687" s="132"/>
      <c r="AF687" s="101">
        <f t="shared" si="287"/>
        <v>0</v>
      </c>
      <c r="AG687" s="101">
        <f t="shared" si="288"/>
        <v>0</v>
      </c>
      <c r="AH687" s="101">
        <f t="shared" si="289"/>
        <v>0</v>
      </c>
      <c r="AI687" s="101">
        <f t="shared" si="294"/>
        <v>8709576</v>
      </c>
      <c r="AJ687" s="101">
        <f t="shared" si="290"/>
        <v>0</v>
      </c>
      <c r="AK687" s="101">
        <f t="shared" si="298"/>
        <v>8709576</v>
      </c>
      <c r="AL687" s="102" t="s">
        <v>9</v>
      </c>
      <c r="AM687" s="144"/>
      <c r="AN687" s="101">
        <f t="shared" si="286"/>
        <v>8709576</v>
      </c>
      <c r="AO687" s="134"/>
      <c r="AP687" s="113" t="s">
        <v>754</v>
      </c>
      <c r="AQ687" s="113" t="s">
        <v>754</v>
      </c>
      <c r="AR687" s="113" t="s">
        <v>754</v>
      </c>
      <c r="AS687" s="113" t="s">
        <v>754</v>
      </c>
      <c r="AT687" s="113" t="s">
        <v>754</v>
      </c>
      <c r="AU687" s="113" t="s">
        <v>754</v>
      </c>
      <c r="AV687" s="113" t="s">
        <v>754</v>
      </c>
    </row>
    <row r="688" spans="1:48" ht="15" x14ac:dyDescent="0.25">
      <c r="A688" s="102">
        <v>4500291494</v>
      </c>
      <c r="B688" s="133">
        <v>46090</v>
      </c>
      <c r="C688" s="100" t="s">
        <v>79</v>
      </c>
      <c r="D688" s="552" t="e">
        <f>#REF!+7*$J688</f>
        <v>#REF!</v>
      </c>
      <c r="E688" s="552" t="e">
        <f>IF(OR(#REF!="",J688=""),"",#REF!+7*J688)</f>
        <v>#REF!</v>
      </c>
      <c r="F688" s="149" t="str">
        <f t="shared" ca="1" si="297"/>
        <v>DELIVERED</v>
      </c>
      <c r="G688" s="120" t="s">
        <v>80</v>
      </c>
      <c r="H688" s="113" t="e">
        <f t="shared" si="296"/>
        <v>#REF!</v>
      </c>
      <c r="I688" s="113" t="e">
        <f t="shared" si="295"/>
        <v>#REF!</v>
      </c>
      <c r="J688" s="122">
        <v>4</v>
      </c>
      <c r="K688" s="122" t="s">
        <v>18</v>
      </c>
      <c r="L688" s="232" t="s">
        <v>81</v>
      </c>
      <c r="M688" s="23" t="s">
        <v>1484</v>
      </c>
      <c r="N688" s="399">
        <v>0</v>
      </c>
      <c r="O688" s="216">
        <v>3</v>
      </c>
      <c r="P688" s="459" t="s">
        <v>1485</v>
      </c>
      <c r="Q688" s="24">
        <v>26200018</v>
      </c>
      <c r="R688" s="242" t="s">
        <v>84</v>
      </c>
      <c r="S688" s="130" t="s">
        <v>1486</v>
      </c>
      <c r="T688" s="123" t="s">
        <v>1487</v>
      </c>
      <c r="U688" s="122" t="s">
        <v>87</v>
      </c>
      <c r="V688" s="102" t="s">
        <v>1488</v>
      </c>
      <c r="W688" s="147">
        <v>2</v>
      </c>
      <c r="X688" s="122">
        <v>2</v>
      </c>
      <c r="Y688" s="126">
        <f t="shared" si="293"/>
        <v>0</v>
      </c>
      <c r="Z688" s="122">
        <v>0</v>
      </c>
      <c r="AA688" s="101">
        <v>15038.19</v>
      </c>
      <c r="AB688" s="131"/>
      <c r="AC688" s="151" t="str">
        <f t="shared" si="299"/>
        <v>April-26</v>
      </c>
      <c r="AD688" s="119">
        <v>46120</v>
      </c>
      <c r="AE688" s="178" t="s">
        <v>1489</v>
      </c>
      <c r="AF688" s="101">
        <f t="shared" si="287"/>
        <v>30076.38</v>
      </c>
      <c r="AG688" s="101">
        <f t="shared" si="288"/>
        <v>0</v>
      </c>
      <c r="AH688" s="101">
        <f t="shared" si="289"/>
        <v>30076.38</v>
      </c>
      <c r="AI688" s="101">
        <f t="shared" si="294"/>
        <v>0</v>
      </c>
      <c r="AJ688" s="101">
        <f t="shared" si="290"/>
        <v>0</v>
      </c>
      <c r="AK688" s="101">
        <f t="shared" si="298"/>
        <v>0</v>
      </c>
      <c r="AL688" s="102" t="s">
        <v>0</v>
      </c>
      <c r="AM688" s="144" t="s">
        <v>102</v>
      </c>
      <c r="AN688" s="101">
        <f t="shared" si="286"/>
        <v>30076.38</v>
      </c>
      <c r="AO688" s="134" t="s">
        <v>103</v>
      </c>
      <c r="AP688" s="113" t="s">
        <v>754</v>
      </c>
      <c r="AQ688" s="113" t="s">
        <v>754</v>
      </c>
      <c r="AR688" s="113" t="s">
        <v>754</v>
      </c>
      <c r="AS688" s="113" t="s">
        <v>754</v>
      </c>
      <c r="AT688" s="113" t="s">
        <v>754</v>
      </c>
      <c r="AU688" s="113" t="s">
        <v>754</v>
      </c>
      <c r="AV688" s="113" t="s">
        <v>754</v>
      </c>
    </row>
    <row r="689" spans="1:48" ht="15" x14ac:dyDescent="0.25">
      <c r="A689" s="102">
        <v>4500291494</v>
      </c>
      <c r="B689" s="133">
        <v>46090</v>
      </c>
      <c r="C689" s="100" t="s">
        <v>79</v>
      </c>
      <c r="D689" s="552" t="e">
        <f>#REF!+7*$J689</f>
        <v>#REF!</v>
      </c>
      <c r="E689" s="552" t="e">
        <f>IF(OR(#REF!="",J689=""),"",#REF!+7*J689)</f>
        <v>#REF!</v>
      </c>
      <c r="F689" s="149" t="str">
        <f t="shared" ca="1" si="297"/>
        <v>DELIVERED</v>
      </c>
      <c r="G689" s="120" t="s">
        <v>80</v>
      </c>
      <c r="H689" s="113" t="e">
        <f t="shared" si="296"/>
        <v>#REF!</v>
      </c>
      <c r="I689" s="113" t="e">
        <f t="shared" si="295"/>
        <v>#REF!</v>
      </c>
      <c r="J689" s="122">
        <v>4</v>
      </c>
      <c r="K689" s="122" t="s">
        <v>18</v>
      </c>
      <c r="L689" s="232" t="s">
        <v>81</v>
      </c>
      <c r="M689" s="415" t="s">
        <v>1484</v>
      </c>
      <c r="N689" s="399">
        <v>0</v>
      </c>
      <c r="O689" s="216">
        <v>3</v>
      </c>
      <c r="P689" s="459" t="s">
        <v>1490</v>
      </c>
      <c r="Q689" s="24">
        <v>26200018</v>
      </c>
      <c r="R689" s="242" t="s">
        <v>84</v>
      </c>
      <c r="S689" s="130" t="s">
        <v>1486</v>
      </c>
      <c r="T689" s="123" t="s">
        <v>1487</v>
      </c>
      <c r="U689" s="122" t="s">
        <v>87</v>
      </c>
      <c r="V689" s="102" t="s">
        <v>1491</v>
      </c>
      <c r="W689" s="147">
        <v>2</v>
      </c>
      <c r="X689" s="122">
        <v>2</v>
      </c>
      <c r="Y689" s="126">
        <f t="shared" si="293"/>
        <v>0</v>
      </c>
      <c r="Z689" s="122">
        <v>0</v>
      </c>
      <c r="AA689" s="101">
        <v>15038.19</v>
      </c>
      <c r="AB689" s="131"/>
      <c r="AC689" s="151" t="str">
        <f t="shared" si="299"/>
        <v>April-26</v>
      </c>
      <c r="AD689" s="119">
        <v>46120</v>
      </c>
      <c r="AE689" s="178" t="s">
        <v>1489</v>
      </c>
      <c r="AF689" s="101">
        <f t="shared" si="287"/>
        <v>30076.38</v>
      </c>
      <c r="AG689" s="101">
        <f t="shared" si="288"/>
        <v>0</v>
      </c>
      <c r="AH689" s="101">
        <f t="shared" si="289"/>
        <v>30076.38</v>
      </c>
      <c r="AI689" s="101">
        <f t="shared" si="294"/>
        <v>0</v>
      </c>
      <c r="AJ689" s="101">
        <f t="shared" si="290"/>
        <v>0</v>
      </c>
      <c r="AK689" s="101">
        <f t="shared" si="298"/>
        <v>0</v>
      </c>
      <c r="AL689" s="102" t="s">
        <v>0</v>
      </c>
      <c r="AM689" s="144" t="s">
        <v>102</v>
      </c>
      <c r="AN689" s="101">
        <f t="shared" ref="AN689:AN752" si="300">SUM(AH689,AK689)</f>
        <v>30076.38</v>
      </c>
      <c r="AO689" s="134" t="s">
        <v>103</v>
      </c>
      <c r="AP689" s="113" t="s">
        <v>754</v>
      </c>
      <c r="AQ689" s="113" t="s">
        <v>754</v>
      </c>
      <c r="AR689" s="113" t="s">
        <v>754</v>
      </c>
      <c r="AS689" s="113" t="s">
        <v>754</v>
      </c>
      <c r="AT689" s="113" t="s">
        <v>754</v>
      </c>
      <c r="AU689" s="113" t="s">
        <v>754</v>
      </c>
      <c r="AV689" s="113" t="s">
        <v>754</v>
      </c>
    </row>
    <row r="690" spans="1:48" ht="15" x14ac:dyDescent="0.25">
      <c r="A690" s="102">
        <v>4500291494</v>
      </c>
      <c r="B690" s="133">
        <v>46090</v>
      </c>
      <c r="C690" s="100" t="s">
        <v>79</v>
      </c>
      <c r="D690" s="552" t="e">
        <f>#REF!+7*$J690</f>
        <v>#REF!</v>
      </c>
      <c r="E690" s="552" t="e">
        <f>IF(OR(#REF!="",J690=""),"",#REF!+7*J690)</f>
        <v>#REF!</v>
      </c>
      <c r="F690" s="149" t="str">
        <f t="shared" ca="1" si="297"/>
        <v>DELIVERED</v>
      </c>
      <c r="G690" s="120" t="s">
        <v>80</v>
      </c>
      <c r="H690" s="113" t="e">
        <f t="shared" si="296"/>
        <v>#REF!</v>
      </c>
      <c r="I690" s="113" t="e">
        <f t="shared" si="295"/>
        <v>#REF!</v>
      </c>
      <c r="J690" s="122">
        <v>4</v>
      </c>
      <c r="K690" s="122" t="s">
        <v>18</v>
      </c>
      <c r="L690" s="232" t="s">
        <v>81</v>
      </c>
      <c r="M690" s="415" t="s">
        <v>1484</v>
      </c>
      <c r="N690" s="399">
        <v>0</v>
      </c>
      <c r="O690" s="216">
        <v>3</v>
      </c>
      <c r="P690" s="459" t="s">
        <v>1492</v>
      </c>
      <c r="Q690" s="24">
        <v>26200018</v>
      </c>
      <c r="R690" s="242" t="s">
        <v>84</v>
      </c>
      <c r="S690" s="130" t="s">
        <v>1486</v>
      </c>
      <c r="T690" s="123" t="s">
        <v>1487</v>
      </c>
      <c r="U690" s="122" t="s">
        <v>87</v>
      </c>
      <c r="V690" s="102" t="s">
        <v>1493</v>
      </c>
      <c r="W690" s="147">
        <v>3</v>
      </c>
      <c r="X690" s="122">
        <v>3</v>
      </c>
      <c r="Y690" s="126">
        <f t="shared" si="293"/>
        <v>0</v>
      </c>
      <c r="Z690" s="122">
        <v>0</v>
      </c>
      <c r="AA690" s="101">
        <v>15038.19</v>
      </c>
      <c r="AB690" s="131"/>
      <c r="AC690" s="151" t="str">
        <f t="shared" si="299"/>
        <v>April-26</v>
      </c>
      <c r="AD690" s="119">
        <v>46120</v>
      </c>
      <c r="AE690" s="178" t="s">
        <v>1489</v>
      </c>
      <c r="AF690" s="101">
        <f t="shared" si="287"/>
        <v>45114.57</v>
      </c>
      <c r="AG690" s="101">
        <f t="shared" si="288"/>
        <v>0</v>
      </c>
      <c r="AH690" s="101">
        <f t="shared" si="289"/>
        <v>45114.57</v>
      </c>
      <c r="AI690" s="101">
        <f t="shared" si="294"/>
        <v>0</v>
      </c>
      <c r="AJ690" s="101">
        <f t="shared" si="290"/>
        <v>0</v>
      </c>
      <c r="AK690" s="101">
        <f t="shared" si="298"/>
        <v>0</v>
      </c>
      <c r="AL690" s="102" t="s">
        <v>0</v>
      </c>
      <c r="AM690" s="144" t="s">
        <v>102</v>
      </c>
      <c r="AN690" s="101">
        <f t="shared" si="300"/>
        <v>45114.57</v>
      </c>
      <c r="AO690" s="134" t="s">
        <v>103</v>
      </c>
      <c r="AP690" s="113" t="s">
        <v>754</v>
      </c>
      <c r="AQ690" s="113" t="s">
        <v>754</v>
      </c>
      <c r="AR690" s="113" t="s">
        <v>754</v>
      </c>
      <c r="AS690" s="113" t="s">
        <v>754</v>
      </c>
      <c r="AT690" s="113" t="s">
        <v>754</v>
      </c>
      <c r="AU690" s="113" t="s">
        <v>754</v>
      </c>
      <c r="AV690" s="113" t="s">
        <v>754</v>
      </c>
    </row>
    <row r="691" spans="1:48" ht="15" x14ac:dyDescent="0.25">
      <c r="A691" s="102">
        <v>4500291494</v>
      </c>
      <c r="B691" s="133">
        <v>46090</v>
      </c>
      <c r="C691" s="100" t="s">
        <v>79</v>
      </c>
      <c r="D691" s="552" t="e">
        <f>#REF!+7*$J691</f>
        <v>#REF!</v>
      </c>
      <c r="E691" s="552" t="e">
        <f>IF(OR(#REF!="",J691=""),"",#REF!+7*J691)</f>
        <v>#REF!</v>
      </c>
      <c r="F691" s="149" t="str">
        <f t="shared" ca="1" si="297"/>
        <v>DELIVERED</v>
      </c>
      <c r="G691" s="120" t="s">
        <v>80</v>
      </c>
      <c r="H691" s="113" t="e">
        <f t="shared" si="296"/>
        <v>#REF!</v>
      </c>
      <c r="I691" s="113" t="e">
        <f t="shared" si="295"/>
        <v>#REF!</v>
      </c>
      <c r="J691" s="122">
        <v>4</v>
      </c>
      <c r="K691" s="122" t="s">
        <v>18</v>
      </c>
      <c r="L691" s="232" t="s">
        <v>81</v>
      </c>
      <c r="M691" s="415" t="s">
        <v>1484</v>
      </c>
      <c r="N691" s="399">
        <v>0</v>
      </c>
      <c r="O691" s="216">
        <v>3</v>
      </c>
      <c r="P691" s="459" t="s">
        <v>1494</v>
      </c>
      <c r="Q691" s="24">
        <v>26200018</v>
      </c>
      <c r="R691" s="242" t="s">
        <v>84</v>
      </c>
      <c r="S691" s="130" t="s">
        <v>1486</v>
      </c>
      <c r="T691" s="123" t="s">
        <v>1487</v>
      </c>
      <c r="U691" s="122" t="s">
        <v>87</v>
      </c>
      <c r="V691" s="102" t="s">
        <v>1495</v>
      </c>
      <c r="W691" s="147">
        <v>3</v>
      </c>
      <c r="X691" s="122">
        <v>3</v>
      </c>
      <c r="Y691" s="126">
        <f t="shared" si="293"/>
        <v>0</v>
      </c>
      <c r="Z691" s="122">
        <v>0</v>
      </c>
      <c r="AA691" s="101">
        <v>15038.19</v>
      </c>
      <c r="AB691" s="131"/>
      <c r="AC691" s="151" t="str">
        <f t="shared" si="299"/>
        <v>April-26</v>
      </c>
      <c r="AD691" s="119">
        <v>46120</v>
      </c>
      <c r="AE691" s="178" t="s">
        <v>1489</v>
      </c>
      <c r="AF691" s="101">
        <f t="shared" si="287"/>
        <v>45114.57</v>
      </c>
      <c r="AG691" s="101">
        <f t="shared" si="288"/>
        <v>0</v>
      </c>
      <c r="AH691" s="101">
        <f t="shared" si="289"/>
        <v>45114.57</v>
      </c>
      <c r="AI691" s="101">
        <f t="shared" si="294"/>
        <v>0</v>
      </c>
      <c r="AJ691" s="101">
        <f t="shared" si="290"/>
        <v>0</v>
      </c>
      <c r="AK691" s="101">
        <f t="shared" si="298"/>
        <v>0</v>
      </c>
      <c r="AL691" s="102" t="s">
        <v>0</v>
      </c>
      <c r="AM691" s="144" t="s">
        <v>102</v>
      </c>
      <c r="AN691" s="101">
        <f t="shared" si="300"/>
        <v>45114.57</v>
      </c>
      <c r="AO691" s="134" t="s">
        <v>103</v>
      </c>
      <c r="AP691" s="113" t="s">
        <v>754</v>
      </c>
      <c r="AQ691" s="113" t="s">
        <v>754</v>
      </c>
      <c r="AR691" s="113" t="s">
        <v>754</v>
      </c>
      <c r="AS691" s="113" t="s">
        <v>754</v>
      </c>
      <c r="AT691" s="113" t="s">
        <v>754</v>
      </c>
      <c r="AU691" s="113" t="s">
        <v>754</v>
      </c>
      <c r="AV691" s="113" t="s">
        <v>754</v>
      </c>
    </row>
    <row r="692" spans="1:48" ht="15" x14ac:dyDescent="0.25">
      <c r="A692" s="102">
        <v>4500291494</v>
      </c>
      <c r="B692" s="133">
        <v>46090</v>
      </c>
      <c r="C692" s="100" t="s">
        <v>79</v>
      </c>
      <c r="D692" s="552" t="e">
        <f>#REF!+7*$J692</f>
        <v>#REF!</v>
      </c>
      <c r="E692" s="552" t="e">
        <f>IF(OR(#REF!="",J692=""),"",#REF!+7*J692)</f>
        <v>#REF!</v>
      </c>
      <c r="F692" s="149" t="str">
        <f t="shared" ca="1" si="297"/>
        <v>DELIVERED</v>
      </c>
      <c r="G692" s="120" t="s">
        <v>80</v>
      </c>
      <c r="H692" s="113" t="e">
        <f t="shared" si="296"/>
        <v>#REF!</v>
      </c>
      <c r="I692" s="113" t="e">
        <f t="shared" si="295"/>
        <v>#REF!</v>
      </c>
      <c r="J692" s="122">
        <v>4</v>
      </c>
      <c r="K692" s="122" t="s">
        <v>18</v>
      </c>
      <c r="L692" s="232" t="s">
        <v>81</v>
      </c>
      <c r="M692" s="415" t="s">
        <v>1484</v>
      </c>
      <c r="N692" s="399">
        <v>0</v>
      </c>
      <c r="O692" s="216">
        <v>3</v>
      </c>
      <c r="P692" s="459" t="s">
        <v>1496</v>
      </c>
      <c r="Q692" s="24">
        <v>26200018</v>
      </c>
      <c r="R692" s="242" t="s">
        <v>84</v>
      </c>
      <c r="S692" s="130" t="s">
        <v>1486</v>
      </c>
      <c r="T692" s="123" t="s">
        <v>1487</v>
      </c>
      <c r="U692" s="122" t="s">
        <v>87</v>
      </c>
      <c r="V692" s="102" t="s">
        <v>1497</v>
      </c>
      <c r="W692" s="147">
        <v>2</v>
      </c>
      <c r="X692" s="122">
        <v>2</v>
      </c>
      <c r="Y692" s="126">
        <f t="shared" si="293"/>
        <v>0</v>
      </c>
      <c r="Z692" s="122">
        <v>0</v>
      </c>
      <c r="AA692" s="101">
        <v>15038.19</v>
      </c>
      <c r="AB692" s="131"/>
      <c r="AC692" s="151" t="str">
        <f t="shared" si="299"/>
        <v>April-26</v>
      </c>
      <c r="AD692" s="119">
        <v>46120</v>
      </c>
      <c r="AE692" s="178" t="s">
        <v>1489</v>
      </c>
      <c r="AF692" s="101">
        <f t="shared" ref="AF692:AF755" si="301">X692*AA692</f>
        <v>30076.38</v>
      </c>
      <c r="AG692" s="101">
        <f t="shared" ref="AG692:AG739" si="302">(X692*AB692)*86</f>
        <v>0</v>
      </c>
      <c r="AH692" s="101">
        <f t="shared" ref="AH692:AH755" si="303">SUM(AF692:AG692)</f>
        <v>30076.38</v>
      </c>
      <c r="AI692" s="101">
        <f t="shared" si="294"/>
        <v>0</v>
      </c>
      <c r="AJ692" s="101">
        <f t="shared" ref="AJ692:AJ739" si="304">(Z692*AB692)*86</f>
        <v>0</v>
      </c>
      <c r="AK692" s="101">
        <f t="shared" si="298"/>
        <v>0</v>
      </c>
      <c r="AL692" s="102" t="s">
        <v>0</v>
      </c>
      <c r="AM692" s="144" t="s">
        <v>102</v>
      </c>
      <c r="AN692" s="101">
        <f t="shared" si="300"/>
        <v>30076.38</v>
      </c>
      <c r="AO692" s="134" t="s">
        <v>103</v>
      </c>
      <c r="AP692" s="113" t="s">
        <v>754</v>
      </c>
      <c r="AQ692" s="113" t="s">
        <v>754</v>
      </c>
      <c r="AR692" s="113" t="s">
        <v>754</v>
      </c>
      <c r="AS692" s="113" t="s">
        <v>754</v>
      </c>
      <c r="AT692" s="113" t="s">
        <v>754</v>
      </c>
      <c r="AU692" s="113" t="s">
        <v>754</v>
      </c>
      <c r="AV692" s="113" t="s">
        <v>754</v>
      </c>
    </row>
    <row r="693" spans="1:48" ht="15" x14ac:dyDescent="0.25">
      <c r="A693" s="102">
        <v>4500291494</v>
      </c>
      <c r="B693" s="133">
        <v>46090</v>
      </c>
      <c r="C693" s="100" t="s">
        <v>79</v>
      </c>
      <c r="D693" s="552" t="e">
        <f>#REF!+7*$J693</f>
        <v>#REF!</v>
      </c>
      <c r="E693" s="552" t="e">
        <f>IF(OR(#REF!="",J693=""),"",#REF!+7*J693)</f>
        <v>#REF!</v>
      </c>
      <c r="F693" s="149" t="str">
        <f t="shared" ca="1" si="297"/>
        <v>DELIVERED</v>
      </c>
      <c r="G693" s="120" t="s">
        <v>80</v>
      </c>
      <c r="H693" s="113" t="e">
        <f t="shared" si="296"/>
        <v>#REF!</v>
      </c>
      <c r="I693" s="113" t="e">
        <f t="shared" si="295"/>
        <v>#REF!</v>
      </c>
      <c r="J693" s="122">
        <v>4</v>
      </c>
      <c r="K693" s="122" t="s">
        <v>18</v>
      </c>
      <c r="L693" s="232" t="s">
        <v>81</v>
      </c>
      <c r="M693" s="415" t="s">
        <v>1484</v>
      </c>
      <c r="N693" s="399">
        <v>0</v>
      </c>
      <c r="O693" s="216">
        <v>3</v>
      </c>
      <c r="P693" s="459" t="s">
        <v>1498</v>
      </c>
      <c r="Q693" s="24">
        <v>26200018</v>
      </c>
      <c r="R693" s="242" t="s">
        <v>84</v>
      </c>
      <c r="S693" s="130" t="s">
        <v>1486</v>
      </c>
      <c r="T693" s="123" t="s">
        <v>1487</v>
      </c>
      <c r="U693" s="122" t="s">
        <v>87</v>
      </c>
      <c r="V693" s="102" t="s">
        <v>1499</v>
      </c>
      <c r="W693" s="147">
        <v>2</v>
      </c>
      <c r="X693" s="122">
        <v>2</v>
      </c>
      <c r="Y693" s="126">
        <f t="shared" si="293"/>
        <v>0</v>
      </c>
      <c r="Z693" s="122">
        <v>0</v>
      </c>
      <c r="AA693" s="101">
        <v>15038.19</v>
      </c>
      <c r="AB693" s="131"/>
      <c r="AC693" s="151" t="str">
        <f t="shared" si="299"/>
        <v>April-26</v>
      </c>
      <c r="AD693" s="119">
        <v>46120</v>
      </c>
      <c r="AE693" s="178" t="s">
        <v>1489</v>
      </c>
      <c r="AF693" s="101">
        <f t="shared" si="301"/>
        <v>30076.38</v>
      </c>
      <c r="AG693" s="101">
        <f t="shared" si="302"/>
        <v>0</v>
      </c>
      <c r="AH693" s="101">
        <f t="shared" si="303"/>
        <v>30076.38</v>
      </c>
      <c r="AI693" s="101">
        <f t="shared" si="294"/>
        <v>0</v>
      </c>
      <c r="AJ693" s="101">
        <f t="shared" si="304"/>
        <v>0</v>
      </c>
      <c r="AK693" s="101">
        <f t="shared" si="298"/>
        <v>0</v>
      </c>
      <c r="AL693" s="102" t="s">
        <v>0</v>
      </c>
      <c r="AM693" s="144" t="s">
        <v>102</v>
      </c>
      <c r="AN693" s="101">
        <f t="shared" si="300"/>
        <v>30076.38</v>
      </c>
      <c r="AO693" s="134" t="s">
        <v>103</v>
      </c>
      <c r="AP693" s="113" t="s">
        <v>754</v>
      </c>
      <c r="AQ693" s="113" t="s">
        <v>754</v>
      </c>
      <c r="AR693" s="113" t="s">
        <v>754</v>
      </c>
      <c r="AS693" s="113" t="s">
        <v>754</v>
      </c>
      <c r="AT693" s="113" t="s">
        <v>754</v>
      </c>
      <c r="AU693" s="113" t="s">
        <v>754</v>
      </c>
      <c r="AV693" s="113" t="s">
        <v>754</v>
      </c>
    </row>
    <row r="694" spans="1:48" ht="15" x14ac:dyDescent="0.25">
      <c r="A694" s="102">
        <v>4500291494</v>
      </c>
      <c r="B694" s="133">
        <v>46090</v>
      </c>
      <c r="C694" s="100" t="s">
        <v>79</v>
      </c>
      <c r="D694" s="552" t="e">
        <f>#REF!+7*$J694</f>
        <v>#REF!</v>
      </c>
      <c r="E694" s="552" t="e">
        <f>IF(OR(#REF!="",J694=""),"",#REF!+7*J694)</f>
        <v>#REF!</v>
      </c>
      <c r="F694" s="149" t="str">
        <f t="shared" ca="1" si="297"/>
        <v>DELIVERED</v>
      </c>
      <c r="G694" s="120" t="s">
        <v>80</v>
      </c>
      <c r="H694" s="113" t="e">
        <f t="shared" si="296"/>
        <v>#REF!</v>
      </c>
      <c r="I694" s="113" t="e">
        <f t="shared" si="295"/>
        <v>#REF!</v>
      </c>
      <c r="J694" s="122">
        <v>4</v>
      </c>
      <c r="K694" s="122" t="s">
        <v>18</v>
      </c>
      <c r="L694" s="232" t="s">
        <v>81</v>
      </c>
      <c r="M694" s="415" t="s">
        <v>1484</v>
      </c>
      <c r="N694" s="399">
        <v>0</v>
      </c>
      <c r="O694" s="216">
        <v>3</v>
      </c>
      <c r="P694" s="459" t="s">
        <v>1500</v>
      </c>
      <c r="Q694" s="24">
        <v>26200018</v>
      </c>
      <c r="R694" s="242" t="s">
        <v>84</v>
      </c>
      <c r="S694" s="130" t="s">
        <v>1486</v>
      </c>
      <c r="T694" s="123" t="s">
        <v>1487</v>
      </c>
      <c r="U694" s="122" t="s">
        <v>87</v>
      </c>
      <c r="V694" s="102" t="s">
        <v>1501</v>
      </c>
      <c r="W694" s="147">
        <v>1</v>
      </c>
      <c r="X694" s="122">
        <v>1</v>
      </c>
      <c r="Y694" s="126">
        <f t="shared" si="293"/>
        <v>0</v>
      </c>
      <c r="Z694" s="122">
        <v>0</v>
      </c>
      <c r="AA694" s="101">
        <v>15038.19</v>
      </c>
      <c r="AB694" s="131"/>
      <c r="AC694" s="151" t="str">
        <f t="shared" si="299"/>
        <v>April-26</v>
      </c>
      <c r="AD694" s="119">
        <v>46120</v>
      </c>
      <c r="AE694" s="178" t="s">
        <v>1489</v>
      </c>
      <c r="AF694" s="101">
        <f t="shared" si="301"/>
        <v>15038.19</v>
      </c>
      <c r="AG694" s="101">
        <f t="shared" si="302"/>
        <v>0</v>
      </c>
      <c r="AH694" s="101">
        <f t="shared" si="303"/>
        <v>15038.19</v>
      </c>
      <c r="AI694" s="101">
        <f t="shared" si="294"/>
        <v>0</v>
      </c>
      <c r="AJ694" s="101">
        <f t="shared" si="304"/>
        <v>0</v>
      </c>
      <c r="AK694" s="101">
        <f t="shared" si="298"/>
        <v>0</v>
      </c>
      <c r="AL694" s="102" t="s">
        <v>0</v>
      </c>
      <c r="AM694" s="144" t="s">
        <v>102</v>
      </c>
      <c r="AN694" s="101">
        <f t="shared" si="300"/>
        <v>15038.19</v>
      </c>
      <c r="AO694" s="134" t="s">
        <v>103</v>
      </c>
      <c r="AP694" s="113" t="s">
        <v>754</v>
      </c>
      <c r="AQ694" s="113" t="s">
        <v>754</v>
      </c>
      <c r="AR694" s="113" t="s">
        <v>754</v>
      </c>
      <c r="AS694" s="113" t="s">
        <v>754</v>
      </c>
      <c r="AT694" s="113" t="s">
        <v>754</v>
      </c>
      <c r="AU694" s="113" t="s">
        <v>754</v>
      </c>
      <c r="AV694" s="113" t="s">
        <v>754</v>
      </c>
    </row>
    <row r="695" spans="1:48" ht="15" x14ac:dyDescent="0.25">
      <c r="A695" s="102">
        <v>4500291494</v>
      </c>
      <c r="B695" s="133">
        <v>46090</v>
      </c>
      <c r="C695" s="100" t="s">
        <v>79</v>
      </c>
      <c r="D695" s="552" t="e">
        <f>#REF!+7*$J695</f>
        <v>#REF!</v>
      </c>
      <c r="E695" s="552" t="e">
        <f>IF(OR(#REF!="",J695=""),"",#REF!+7*J695)</f>
        <v>#REF!</v>
      </c>
      <c r="F695" s="149" t="str">
        <f t="shared" ca="1" si="297"/>
        <v>DELIVERED</v>
      </c>
      <c r="G695" s="120" t="s">
        <v>80</v>
      </c>
      <c r="H695" s="113" t="e">
        <f t="shared" si="296"/>
        <v>#REF!</v>
      </c>
      <c r="I695" s="113" t="e">
        <f t="shared" si="295"/>
        <v>#REF!</v>
      </c>
      <c r="J695" s="122">
        <v>4</v>
      </c>
      <c r="K695" s="122" t="s">
        <v>18</v>
      </c>
      <c r="L695" s="232" t="s">
        <v>81</v>
      </c>
      <c r="M695" s="415" t="s">
        <v>1484</v>
      </c>
      <c r="N695" s="399">
        <v>0</v>
      </c>
      <c r="O695" s="216">
        <v>3</v>
      </c>
      <c r="P695" s="459" t="s">
        <v>1502</v>
      </c>
      <c r="Q695" s="24">
        <v>26200018</v>
      </c>
      <c r="R695" s="242" t="s">
        <v>84</v>
      </c>
      <c r="S695" s="130" t="s">
        <v>1486</v>
      </c>
      <c r="T695" s="123" t="s">
        <v>1487</v>
      </c>
      <c r="U695" s="122" t="s">
        <v>87</v>
      </c>
      <c r="V695" s="102" t="s">
        <v>1503</v>
      </c>
      <c r="W695" s="147">
        <v>1</v>
      </c>
      <c r="X695" s="122">
        <v>1</v>
      </c>
      <c r="Y695" s="126">
        <f t="shared" si="293"/>
        <v>0</v>
      </c>
      <c r="Z695" s="122">
        <v>0</v>
      </c>
      <c r="AA695" s="101">
        <v>15038.19</v>
      </c>
      <c r="AB695" s="131"/>
      <c r="AC695" s="151" t="str">
        <f t="shared" si="299"/>
        <v>April-26</v>
      </c>
      <c r="AD695" s="119">
        <v>46120</v>
      </c>
      <c r="AE695" s="178" t="s">
        <v>1489</v>
      </c>
      <c r="AF695" s="101">
        <f t="shared" si="301"/>
        <v>15038.19</v>
      </c>
      <c r="AG695" s="101">
        <f t="shared" si="302"/>
        <v>0</v>
      </c>
      <c r="AH695" s="101">
        <f t="shared" si="303"/>
        <v>15038.19</v>
      </c>
      <c r="AI695" s="101">
        <f t="shared" si="294"/>
        <v>0</v>
      </c>
      <c r="AJ695" s="101">
        <f t="shared" si="304"/>
        <v>0</v>
      </c>
      <c r="AK695" s="101">
        <f t="shared" si="298"/>
        <v>0</v>
      </c>
      <c r="AL695" s="102" t="s">
        <v>0</v>
      </c>
      <c r="AM695" s="144" t="s">
        <v>102</v>
      </c>
      <c r="AN695" s="101">
        <f t="shared" si="300"/>
        <v>15038.19</v>
      </c>
      <c r="AO695" s="134" t="s">
        <v>103</v>
      </c>
      <c r="AP695" s="113" t="s">
        <v>754</v>
      </c>
      <c r="AQ695" s="113" t="s">
        <v>754</v>
      </c>
      <c r="AR695" s="113" t="s">
        <v>754</v>
      </c>
      <c r="AS695" s="113" t="s">
        <v>754</v>
      </c>
      <c r="AT695" s="113" t="s">
        <v>754</v>
      </c>
      <c r="AU695" s="113" t="s">
        <v>754</v>
      </c>
      <c r="AV695" s="113" t="s">
        <v>754</v>
      </c>
    </row>
    <row r="696" spans="1:48" ht="15" x14ac:dyDescent="0.25">
      <c r="A696" s="102">
        <v>4516486313</v>
      </c>
      <c r="B696" s="133">
        <v>46091</v>
      </c>
      <c r="C696" s="100" t="s">
        <v>79</v>
      </c>
      <c r="D696" s="552">
        <v>46112</v>
      </c>
      <c r="E696" s="552" t="e">
        <f>IF(OR(#REF!="",J696=""),"",#REF!+7*J696)</f>
        <v>#REF!</v>
      </c>
      <c r="F696" s="149" t="str">
        <f t="shared" ca="1" si="297"/>
        <v>DELIVERED</v>
      </c>
      <c r="G696" s="120" t="s">
        <v>80</v>
      </c>
      <c r="H696" s="113" t="e">
        <f t="shared" si="296"/>
        <v>#REF!</v>
      </c>
      <c r="I696" s="113" t="e">
        <f t="shared" si="295"/>
        <v>#REF!</v>
      </c>
      <c r="J696" s="122">
        <v>3</v>
      </c>
      <c r="K696" s="122" t="s">
        <v>18</v>
      </c>
      <c r="L696" s="232" t="s">
        <v>81</v>
      </c>
      <c r="M696" s="415" t="s">
        <v>1504</v>
      </c>
      <c r="N696" s="399">
        <v>1</v>
      </c>
      <c r="O696" s="130">
        <v>1</v>
      </c>
      <c r="P696" s="459" t="s">
        <v>1505</v>
      </c>
      <c r="Q696" s="219">
        <v>26100021</v>
      </c>
      <c r="R696" s="122" t="s">
        <v>84</v>
      </c>
      <c r="S696" s="122" t="s">
        <v>620</v>
      </c>
      <c r="T696" s="113" t="s">
        <v>621</v>
      </c>
      <c r="U696" s="102" t="s">
        <v>212</v>
      </c>
      <c r="V696" s="102" t="s">
        <v>1506</v>
      </c>
      <c r="W696" s="147">
        <v>3</v>
      </c>
      <c r="X696" s="122">
        <v>3</v>
      </c>
      <c r="Y696" s="126">
        <f t="shared" si="293"/>
        <v>0</v>
      </c>
      <c r="Z696" s="122">
        <v>0</v>
      </c>
      <c r="AA696" s="101">
        <v>118648</v>
      </c>
      <c r="AB696" s="131"/>
      <c r="AC696" s="151" t="str">
        <f t="shared" si="299"/>
        <v>April-26</v>
      </c>
      <c r="AD696" s="119">
        <v>46127</v>
      </c>
      <c r="AE696" s="178" t="s">
        <v>1507</v>
      </c>
      <c r="AF696" s="101">
        <f t="shared" si="301"/>
        <v>355944</v>
      </c>
      <c r="AG696" s="101">
        <f t="shared" si="302"/>
        <v>0</v>
      </c>
      <c r="AH696" s="101">
        <f t="shared" si="303"/>
        <v>355944</v>
      </c>
      <c r="AI696" s="101">
        <f t="shared" si="294"/>
        <v>0</v>
      </c>
      <c r="AJ696" s="101">
        <f t="shared" si="304"/>
        <v>0</v>
      </c>
      <c r="AK696" s="101">
        <f t="shared" si="298"/>
        <v>0</v>
      </c>
      <c r="AL696" s="102" t="s">
        <v>0</v>
      </c>
      <c r="AM696" s="144" t="s">
        <v>102</v>
      </c>
      <c r="AN696" s="101">
        <f t="shared" si="300"/>
        <v>355944</v>
      </c>
      <c r="AO696" s="134" t="s">
        <v>103</v>
      </c>
      <c r="AP696" s="113" t="s">
        <v>104</v>
      </c>
      <c r="AQ696" s="113" t="s">
        <v>122</v>
      </c>
      <c r="AR696" s="113" t="s">
        <v>122</v>
      </c>
      <c r="AS696" s="113" t="s">
        <v>122</v>
      </c>
      <c r="AT696" s="113" t="s">
        <v>122</v>
      </c>
      <c r="AU696" s="113" t="s">
        <v>122</v>
      </c>
      <c r="AV696" s="113" t="s">
        <v>122</v>
      </c>
    </row>
    <row r="697" spans="1:48" ht="15" x14ac:dyDescent="0.25">
      <c r="A697" s="102">
        <v>4516486373</v>
      </c>
      <c r="B697" s="133">
        <v>46093</v>
      </c>
      <c r="C697" s="100" t="s">
        <v>79</v>
      </c>
      <c r="D697" s="552">
        <v>46122</v>
      </c>
      <c r="E697" s="552" t="e">
        <f>IF(OR(#REF!="",J697=""),"",#REF!+7*J697)</f>
        <v>#REF!</v>
      </c>
      <c r="F697" s="149" t="str">
        <f t="shared" ca="1" si="297"/>
        <v>DELIVERED</v>
      </c>
      <c r="G697" s="120" t="s">
        <v>80</v>
      </c>
      <c r="H697" s="113" t="e">
        <f t="shared" si="296"/>
        <v>#REF!</v>
      </c>
      <c r="I697" s="113" t="e">
        <f t="shared" si="295"/>
        <v>#REF!</v>
      </c>
      <c r="J697" s="122">
        <v>4</v>
      </c>
      <c r="K697" s="122" t="s">
        <v>18</v>
      </c>
      <c r="L697" s="232" t="s">
        <v>142</v>
      </c>
      <c r="M697" s="415" t="s">
        <v>1508</v>
      </c>
      <c r="N697" s="399">
        <v>1</v>
      </c>
      <c r="O697" s="130">
        <v>1</v>
      </c>
      <c r="P697" s="107" t="s">
        <v>1509</v>
      </c>
      <c r="Q697" s="122">
        <v>26100051</v>
      </c>
      <c r="R697" s="18" t="s">
        <v>84</v>
      </c>
      <c r="S697" s="122" t="s">
        <v>620</v>
      </c>
      <c r="T697" s="113" t="s">
        <v>621</v>
      </c>
      <c r="U697" s="102" t="s">
        <v>212</v>
      </c>
      <c r="V697" s="204" t="s">
        <v>1510</v>
      </c>
      <c r="W697" s="147">
        <v>15</v>
      </c>
      <c r="X697" s="122">
        <v>15</v>
      </c>
      <c r="Y697" s="126">
        <f t="shared" si="293"/>
        <v>0</v>
      </c>
      <c r="Z697" s="122">
        <v>0</v>
      </c>
      <c r="AA697" s="101">
        <v>11463</v>
      </c>
      <c r="AB697" s="131"/>
      <c r="AC697" s="151" t="str">
        <f t="shared" si="299"/>
        <v>April-26</v>
      </c>
      <c r="AD697" s="119">
        <v>46139</v>
      </c>
      <c r="AE697" s="178" t="s">
        <v>1511</v>
      </c>
      <c r="AF697" s="101">
        <f t="shared" si="301"/>
        <v>171945</v>
      </c>
      <c r="AG697" s="101">
        <f t="shared" si="302"/>
        <v>0</v>
      </c>
      <c r="AH697" s="101">
        <f t="shared" si="303"/>
        <v>171945</v>
      </c>
      <c r="AI697" s="101">
        <f t="shared" si="294"/>
        <v>0</v>
      </c>
      <c r="AJ697" s="101">
        <f t="shared" si="304"/>
        <v>0</v>
      </c>
      <c r="AK697" s="101">
        <f t="shared" si="298"/>
        <v>0</v>
      </c>
      <c r="AL697" s="102" t="s">
        <v>0</v>
      </c>
      <c r="AM697" s="144" t="s">
        <v>102</v>
      </c>
      <c r="AN697" s="101">
        <f t="shared" si="300"/>
        <v>171945</v>
      </c>
      <c r="AO697" s="134" t="s">
        <v>103</v>
      </c>
      <c r="AP697" s="113" t="s">
        <v>754</v>
      </c>
      <c r="AQ697" s="113" t="s">
        <v>754</v>
      </c>
      <c r="AR697" s="113" t="s">
        <v>754</v>
      </c>
      <c r="AS697" s="113" t="s">
        <v>754</v>
      </c>
      <c r="AT697" s="113" t="s">
        <v>754</v>
      </c>
      <c r="AU697" s="113" t="s">
        <v>754</v>
      </c>
      <c r="AV697" s="113" t="s">
        <v>754</v>
      </c>
    </row>
    <row r="698" spans="1:48" ht="15" x14ac:dyDescent="0.25">
      <c r="A698" s="102">
        <v>4520470593</v>
      </c>
      <c r="B698" s="133">
        <v>46093</v>
      </c>
      <c r="C698" s="100" t="s">
        <v>79</v>
      </c>
      <c r="D698" s="552">
        <v>46107</v>
      </c>
      <c r="E698" s="552" t="e">
        <f>IF(OR(#REF!="",J698=""),"",#REF!+7*J698)</f>
        <v>#REF!</v>
      </c>
      <c r="F698" s="149" t="str">
        <f t="shared" ca="1" si="297"/>
        <v>DELIVERED</v>
      </c>
      <c r="G698" s="120" t="s">
        <v>80</v>
      </c>
      <c r="H698" s="113" t="e">
        <f t="shared" si="296"/>
        <v>#REF!</v>
      </c>
      <c r="I698" s="113" t="e">
        <f t="shared" si="295"/>
        <v>#REF!</v>
      </c>
      <c r="J698" s="122">
        <v>2</v>
      </c>
      <c r="K698" s="122" t="s">
        <v>22</v>
      </c>
      <c r="L698" s="232" t="s">
        <v>81</v>
      </c>
      <c r="M698" s="415" t="s">
        <v>1512</v>
      </c>
      <c r="N698" s="399">
        <v>1</v>
      </c>
      <c r="O698" s="130">
        <v>1</v>
      </c>
      <c r="P698" s="122" t="s">
        <v>1152</v>
      </c>
      <c r="Q698" s="122">
        <v>26200010</v>
      </c>
      <c r="R698" s="18" t="s">
        <v>84</v>
      </c>
      <c r="S698" s="122" t="s">
        <v>210</v>
      </c>
      <c r="T698" s="113" t="s">
        <v>211</v>
      </c>
      <c r="U698" s="102" t="s">
        <v>212</v>
      </c>
      <c r="V698" s="204" t="s">
        <v>1513</v>
      </c>
      <c r="W698" s="147">
        <v>6</v>
      </c>
      <c r="X698" s="122">
        <v>6</v>
      </c>
      <c r="Y698" s="126">
        <f t="shared" si="293"/>
        <v>0</v>
      </c>
      <c r="Z698" s="122">
        <v>0</v>
      </c>
      <c r="AA698" s="101">
        <v>753</v>
      </c>
      <c r="AB698" s="131"/>
      <c r="AC698" s="151" t="str">
        <f t="shared" si="299"/>
        <v>April-26</v>
      </c>
      <c r="AD698" s="119">
        <v>46115</v>
      </c>
      <c r="AE698" s="178" t="s">
        <v>1514</v>
      </c>
      <c r="AF698" s="101">
        <f t="shared" si="301"/>
        <v>4518</v>
      </c>
      <c r="AG698" s="101">
        <f t="shared" si="302"/>
        <v>0</v>
      </c>
      <c r="AH698" s="101">
        <f t="shared" si="303"/>
        <v>4518</v>
      </c>
      <c r="AI698" s="101">
        <f t="shared" si="294"/>
        <v>0</v>
      </c>
      <c r="AJ698" s="101">
        <f t="shared" si="304"/>
        <v>0</v>
      </c>
      <c r="AK698" s="101">
        <f t="shared" si="298"/>
        <v>0</v>
      </c>
      <c r="AL698" s="102" t="s">
        <v>0</v>
      </c>
      <c r="AM698" s="144" t="s">
        <v>102</v>
      </c>
      <c r="AN698" s="101">
        <f t="shared" si="300"/>
        <v>4518</v>
      </c>
      <c r="AO698" s="134" t="s">
        <v>22</v>
      </c>
      <c r="AP698" s="113" t="s">
        <v>754</v>
      </c>
      <c r="AQ698" s="113" t="s">
        <v>754</v>
      </c>
      <c r="AR698" s="113" t="s">
        <v>754</v>
      </c>
      <c r="AS698" s="113" t="s">
        <v>754</v>
      </c>
      <c r="AT698" s="113" t="s">
        <v>754</v>
      </c>
      <c r="AU698" s="113" t="s">
        <v>754</v>
      </c>
      <c r="AV698" s="113" t="s">
        <v>754</v>
      </c>
    </row>
    <row r="699" spans="1:48" ht="15" x14ac:dyDescent="0.25">
      <c r="A699" s="102">
        <v>4520470593</v>
      </c>
      <c r="B699" s="133">
        <v>46093</v>
      </c>
      <c r="C699" s="100" t="s">
        <v>79</v>
      </c>
      <c r="D699" s="552">
        <v>46107</v>
      </c>
      <c r="E699" s="552" t="e">
        <f>IF(OR(#REF!="",J699=""),"",#REF!+7*J699)</f>
        <v>#REF!</v>
      </c>
      <c r="F699" s="149" t="str">
        <f t="shared" ca="1" si="297"/>
        <v>DELIVERED</v>
      </c>
      <c r="G699" s="120" t="s">
        <v>80</v>
      </c>
      <c r="H699" s="113" t="e">
        <f t="shared" si="296"/>
        <v>#REF!</v>
      </c>
      <c r="I699" s="113" t="e">
        <f t="shared" si="295"/>
        <v>#REF!</v>
      </c>
      <c r="J699" s="122">
        <v>2</v>
      </c>
      <c r="K699" s="122" t="s">
        <v>22</v>
      </c>
      <c r="L699" s="232" t="s">
        <v>81</v>
      </c>
      <c r="M699" s="415" t="s">
        <v>1512</v>
      </c>
      <c r="N699" s="399">
        <v>1</v>
      </c>
      <c r="O699" s="130">
        <v>1</v>
      </c>
      <c r="P699" s="122" t="s">
        <v>1152</v>
      </c>
      <c r="Q699" s="122">
        <v>26200010</v>
      </c>
      <c r="R699" s="18" t="s">
        <v>84</v>
      </c>
      <c r="S699" s="122" t="s">
        <v>210</v>
      </c>
      <c r="T699" s="113" t="s">
        <v>211</v>
      </c>
      <c r="U699" s="102" t="s">
        <v>212</v>
      </c>
      <c r="V699" s="204" t="s">
        <v>1515</v>
      </c>
      <c r="W699" s="147">
        <v>6</v>
      </c>
      <c r="X699" s="122">
        <v>6</v>
      </c>
      <c r="Y699" s="126">
        <f t="shared" si="293"/>
        <v>0</v>
      </c>
      <c r="Z699" s="122">
        <v>0</v>
      </c>
      <c r="AA699" s="101">
        <v>708</v>
      </c>
      <c r="AB699" s="131"/>
      <c r="AC699" s="151" t="str">
        <f t="shared" si="299"/>
        <v>April-26</v>
      </c>
      <c r="AD699" s="119">
        <v>46115</v>
      </c>
      <c r="AE699" s="178" t="s">
        <v>1514</v>
      </c>
      <c r="AF699" s="101">
        <f t="shared" si="301"/>
        <v>4248</v>
      </c>
      <c r="AG699" s="101">
        <f t="shared" si="302"/>
        <v>0</v>
      </c>
      <c r="AH699" s="101">
        <f t="shared" si="303"/>
        <v>4248</v>
      </c>
      <c r="AI699" s="101">
        <f t="shared" si="294"/>
        <v>0</v>
      </c>
      <c r="AJ699" s="101">
        <f t="shared" si="304"/>
        <v>0</v>
      </c>
      <c r="AK699" s="101">
        <f t="shared" si="298"/>
        <v>0</v>
      </c>
      <c r="AL699" s="102" t="s">
        <v>0</v>
      </c>
      <c r="AM699" s="144" t="s">
        <v>102</v>
      </c>
      <c r="AN699" s="101">
        <f t="shared" si="300"/>
        <v>4248</v>
      </c>
      <c r="AO699" s="134" t="s">
        <v>22</v>
      </c>
      <c r="AP699" s="113" t="s">
        <v>754</v>
      </c>
      <c r="AQ699" s="113" t="s">
        <v>754</v>
      </c>
      <c r="AR699" s="113" t="s">
        <v>754</v>
      </c>
      <c r="AS699" s="113" t="s">
        <v>754</v>
      </c>
      <c r="AT699" s="113" t="s">
        <v>754</v>
      </c>
      <c r="AU699" s="113" t="s">
        <v>754</v>
      </c>
      <c r="AV699" s="113" t="s">
        <v>754</v>
      </c>
    </row>
    <row r="700" spans="1:48" ht="15" x14ac:dyDescent="0.25">
      <c r="A700" s="102">
        <v>4520470593</v>
      </c>
      <c r="B700" s="133">
        <v>46093</v>
      </c>
      <c r="C700" s="100" t="s">
        <v>79</v>
      </c>
      <c r="D700" s="552">
        <v>46107</v>
      </c>
      <c r="E700" s="552" t="e">
        <f>IF(OR(#REF!="",J700=""),"",#REF!+7*J700)</f>
        <v>#REF!</v>
      </c>
      <c r="F700" s="149" t="str">
        <f t="shared" ca="1" si="297"/>
        <v>DELIVERED</v>
      </c>
      <c r="G700" s="120" t="s">
        <v>80</v>
      </c>
      <c r="H700" s="113" t="e">
        <f t="shared" si="296"/>
        <v>#REF!</v>
      </c>
      <c r="I700" s="113" t="e">
        <f t="shared" si="295"/>
        <v>#REF!</v>
      </c>
      <c r="J700" s="122">
        <v>2</v>
      </c>
      <c r="K700" s="122" t="s">
        <v>22</v>
      </c>
      <c r="L700" s="232" t="s">
        <v>81</v>
      </c>
      <c r="M700" s="415" t="s">
        <v>1512</v>
      </c>
      <c r="N700" s="399">
        <v>1</v>
      </c>
      <c r="O700" s="130">
        <v>1</v>
      </c>
      <c r="P700" s="122" t="s">
        <v>1152</v>
      </c>
      <c r="Q700" s="122">
        <v>26200010</v>
      </c>
      <c r="R700" s="18" t="s">
        <v>84</v>
      </c>
      <c r="S700" s="122" t="s">
        <v>210</v>
      </c>
      <c r="T700" s="113" t="s">
        <v>211</v>
      </c>
      <c r="U700" s="102" t="s">
        <v>212</v>
      </c>
      <c r="V700" s="204" t="s">
        <v>1516</v>
      </c>
      <c r="W700" s="147">
        <v>6</v>
      </c>
      <c r="X700" s="122">
        <v>6</v>
      </c>
      <c r="Y700" s="126">
        <f t="shared" si="293"/>
        <v>0</v>
      </c>
      <c r="Z700" s="122">
        <v>0</v>
      </c>
      <c r="AA700" s="101">
        <v>847</v>
      </c>
      <c r="AB700" s="131"/>
      <c r="AC700" s="151" t="str">
        <f t="shared" si="299"/>
        <v>April-26</v>
      </c>
      <c r="AD700" s="119">
        <v>46115</v>
      </c>
      <c r="AE700" s="178" t="s">
        <v>1514</v>
      </c>
      <c r="AF700" s="101">
        <f t="shared" si="301"/>
        <v>5082</v>
      </c>
      <c r="AG700" s="101">
        <f t="shared" si="302"/>
        <v>0</v>
      </c>
      <c r="AH700" s="101">
        <f t="shared" si="303"/>
        <v>5082</v>
      </c>
      <c r="AI700" s="101">
        <f t="shared" si="294"/>
        <v>0</v>
      </c>
      <c r="AJ700" s="101">
        <f t="shared" si="304"/>
        <v>0</v>
      </c>
      <c r="AK700" s="101">
        <f t="shared" si="298"/>
        <v>0</v>
      </c>
      <c r="AL700" s="102" t="s">
        <v>0</v>
      </c>
      <c r="AM700" s="144" t="s">
        <v>102</v>
      </c>
      <c r="AN700" s="101">
        <f t="shared" si="300"/>
        <v>5082</v>
      </c>
      <c r="AO700" s="134" t="s">
        <v>22</v>
      </c>
      <c r="AP700" s="113" t="s">
        <v>754</v>
      </c>
      <c r="AQ700" s="113" t="s">
        <v>754</v>
      </c>
      <c r="AR700" s="113" t="s">
        <v>754</v>
      </c>
      <c r="AS700" s="113" t="s">
        <v>754</v>
      </c>
      <c r="AT700" s="113" t="s">
        <v>754</v>
      </c>
      <c r="AU700" s="113" t="s">
        <v>754</v>
      </c>
      <c r="AV700" s="113" t="s">
        <v>754</v>
      </c>
    </row>
    <row r="701" spans="1:48" ht="15" x14ac:dyDescent="0.25">
      <c r="A701" s="102" t="s">
        <v>1517</v>
      </c>
      <c r="B701" s="133">
        <v>46094</v>
      </c>
      <c r="C701" s="100" t="s">
        <v>79</v>
      </c>
      <c r="D701" s="552">
        <v>46115</v>
      </c>
      <c r="E701" s="552" t="e">
        <f>IF(OR(#REF!="",J701=""),"",#REF!+7*J701)</f>
        <v>#REF!</v>
      </c>
      <c r="F701" s="149" t="str">
        <f t="shared" ca="1" si="297"/>
        <v>DELIVERED</v>
      </c>
      <c r="G701" s="120" t="s">
        <v>80</v>
      </c>
      <c r="H701" s="113" t="e">
        <f t="shared" si="296"/>
        <v>#REF!</v>
      </c>
      <c r="I701" s="113" t="e">
        <f t="shared" ref="I701:I732" si="305">TEXT(E701,"YYYY")</f>
        <v>#REF!</v>
      </c>
      <c r="J701" s="122">
        <v>3</v>
      </c>
      <c r="K701" s="122" t="s">
        <v>18</v>
      </c>
      <c r="L701" s="232" t="s">
        <v>142</v>
      </c>
      <c r="M701" s="415" t="s">
        <v>1518</v>
      </c>
      <c r="N701" s="399">
        <v>0</v>
      </c>
      <c r="O701" s="130">
        <v>3</v>
      </c>
      <c r="P701" s="14" t="s">
        <v>1519</v>
      </c>
      <c r="Q701" s="122"/>
      <c r="R701" s="122" t="s">
        <v>84</v>
      </c>
      <c r="S701" s="122" t="s">
        <v>671</v>
      </c>
      <c r="T701" s="113" t="s">
        <v>672</v>
      </c>
      <c r="U701" s="123" t="s">
        <v>193</v>
      </c>
      <c r="V701" s="195" t="s">
        <v>1520</v>
      </c>
      <c r="W701" s="147">
        <v>40</v>
      </c>
      <c r="X701" s="122">
        <v>40</v>
      </c>
      <c r="Y701" s="126">
        <f t="shared" si="293"/>
        <v>0</v>
      </c>
      <c r="Z701" s="122">
        <v>0</v>
      </c>
      <c r="AA701" s="185">
        <v>2740</v>
      </c>
      <c r="AB701" s="131"/>
      <c r="AC701" s="151" t="str">
        <f t="shared" si="299"/>
        <v>April-26</v>
      </c>
      <c r="AD701" s="119">
        <v>46122</v>
      </c>
      <c r="AE701" s="178" t="s">
        <v>1521</v>
      </c>
      <c r="AF701" s="101">
        <f t="shared" si="301"/>
        <v>109600</v>
      </c>
      <c r="AG701" s="101">
        <f t="shared" si="302"/>
        <v>0</v>
      </c>
      <c r="AH701" s="101">
        <f t="shared" si="303"/>
        <v>109600</v>
      </c>
      <c r="AI701" s="101">
        <f t="shared" si="294"/>
        <v>0</v>
      </c>
      <c r="AJ701" s="185">
        <f t="shared" si="304"/>
        <v>0</v>
      </c>
      <c r="AK701" s="185">
        <f t="shared" si="298"/>
        <v>0</v>
      </c>
      <c r="AL701" s="174" t="s">
        <v>0</v>
      </c>
      <c r="AM701" s="144" t="s">
        <v>102</v>
      </c>
      <c r="AN701" s="185">
        <f t="shared" si="300"/>
        <v>109600</v>
      </c>
      <c r="AO701" s="455" t="s">
        <v>116</v>
      </c>
      <c r="AP701" s="113" t="s">
        <v>104</v>
      </c>
      <c r="AQ701" s="113" t="s">
        <v>122</v>
      </c>
      <c r="AR701" s="113" t="s">
        <v>122</v>
      </c>
      <c r="AS701" s="113" t="s">
        <v>122</v>
      </c>
      <c r="AT701" s="113" t="s">
        <v>122</v>
      </c>
      <c r="AU701" s="113" t="s">
        <v>122</v>
      </c>
      <c r="AV701" s="113" t="s">
        <v>122</v>
      </c>
    </row>
    <row r="702" spans="1:48" ht="15" x14ac:dyDescent="0.25">
      <c r="A702" s="102" t="s">
        <v>1517</v>
      </c>
      <c r="B702" s="133">
        <v>46094</v>
      </c>
      <c r="C702" s="100" t="s">
        <v>79</v>
      </c>
      <c r="D702" s="552">
        <v>46115</v>
      </c>
      <c r="E702" s="552" t="e">
        <f>IF(OR(#REF!="",J702=""),"",#REF!+7*J702)</f>
        <v>#REF!</v>
      </c>
      <c r="F702" s="149" t="str">
        <f t="shared" ca="1" si="297"/>
        <v>DELIVERED</v>
      </c>
      <c r="G702" s="120" t="s">
        <v>80</v>
      </c>
      <c r="H702" s="113" t="e">
        <f t="shared" si="296"/>
        <v>#REF!</v>
      </c>
      <c r="I702" s="113" t="e">
        <f t="shared" si="305"/>
        <v>#REF!</v>
      </c>
      <c r="J702" s="122">
        <v>3</v>
      </c>
      <c r="K702" s="122" t="s">
        <v>18</v>
      </c>
      <c r="L702" s="232" t="s">
        <v>142</v>
      </c>
      <c r="M702" s="415" t="s">
        <v>1522</v>
      </c>
      <c r="N702" s="399">
        <v>0</v>
      </c>
      <c r="O702" s="130">
        <v>3</v>
      </c>
      <c r="P702" s="311" t="s">
        <v>1523</v>
      </c>
      <c r="Q702" s="218"/>
      <c r="R702" s="122" t="s">
        <v>84</v>
      </c>
      <c r="S702" s="122" t="s">
        <v>671</v>
      </c>
      <c r="T702" s="113" t="s">
        <v>672</v>
      </c>
      <c r="U702" s="123" t="s">
        <v>193</v>
      </c>
      <c r="V702" s="195" t="s">
        <v>1524</v>
      </c>
      <c r="W702" s="147">
        <v>120</v>
      </c>
      <c r="X702" s="122">
        <v>120</v>
      </c>
      <c r="Y702" s="126">
        <f t="shared" si="293"/>
        <v>0</v>
      </c>
      <c r="Z702" s="122">
        <v>0</v>
      </c>
      <c r="AA702" s="185">
        <v>1355</v>
      </c>
      <c r="AB702" s="131"/>
      <c r="AC702" s="151" t="str">
        <f t="shared" si="299"/>
        <v>April-26</v>
      </c>
      <c r="AD702" s="119">
        <v>46122</v>
      </c>
      <c r="AE702" s="178" t="s">
        <v>1521</v>
      </c>
      <c r="AF702" s="101">
        <f t="shared" si="301"/>
        <v>162600</v>
      </c>
      <c r="AG702" s="101">
        <f t="shared" si="302"/>
        <v>0</v>
      </c>
      <c r="AH702" s="101">
        <f t="shared" si="303"/>
        <v>162600</v>
      </c>
      <c r="AI702" s="101">
        <f t="shared" si="294"/>
        <v>0</v>
      </c>
      <c r="AJ702" s="185">
        <f t="shared" si="304"/>
        <v>0</v>
      </c>
      <c r="AK702" s="185">
        <f t="shared" si="298"/>
        <v>0</v>
      </c>
      <c r="AL702" s="174" t="s">
        <v>0</v>
      </c>
      <c r="AM702" s="144" t="s">
        <v>102</v>
      </c>
      <c r="AN702" s="185">
        <f t="shared" si="300"/>
        <v>162600</v>
      </c>
      <c r="AO702" s="455" t="s">
        <v>116</v>
      </c>
      <c r="AP702" s="113" t="s">
        <v>104</v>
      </c>
      <c r="AQ702" s="113" t="s">
        <v>122</v>
      </c>
      <c r="AR702" s="113" t="s">
        <v>122</v>
      </c>
      <c r="AS702" s="113" t="s">
        <v>122</v>
      </c>
      <c r="AT702" s="113" t="s">
        <v>122</v>
      </c>
      <c r="AU702" s="113" t="s">
        <v>122</v>
      </c>
      <c r="AV702" s="113" t="s">
        <v>122</v>
      </c>
    </row>
    <row r="703" spans="1:48" ht="15" x14ac:dyDescent="0.25">
      <c r="A703" s="102">
        <v>9080142224</v>
      </c>
      <c r="B703" s="133">
        <v>46094</v>
      </c>
      <c r="C703" s="102" t="s">
        <v>305</v>
      </c>
      <c r="D703" s="552">
        <v>46115</v>
      </c>
      <c r="E703" s="552" t="e">
        <f>IF(OR(#REF!="",J703=""),"",#REF!+7*J703)</f>
        <v>#REF!</v>
      </c>
      <c r="F703" s="149" t="str">
        <f t="shared" ca="1" si="297"/>
        <v>DELIVERED</v>
      </c>
      <c r="G703" s="120" t="s">
        <v>80</v>
      </c>
      <c r="H703" s="113" t="e">
        <f t="shared" si="296"/>
        <v>#REF!</v>
      </c>
      <c r="I703" s="113" t="e">
        <f t="shared" si="305"/>
        <v>#REF!</v>
      </c>
      <c r="J703" s="122">
        <v>3</v>
      </c>
      <c r="K703" s="122" t="s">
        <v>18</v>
      </c>
      <c r="L703" s="232" t="s">
        <v>81</v>
      </c>
      <c r="M703" s="415" t="s">
        <v>1525</v>
      </c>
      <c r="N703" s="399">
        <v>0</v>
      </c>
      <c r="O703" s="216">
        <v>3</v>
      </c>
      <c r="P703" s="14" t="s">
        <v>1526</v>
      </c>
      <c r="Q703" s="24">
        <v>26200041</v>
      </c>
      <c r="R703" s="242" t="s">
        <v>307</v>
      </c>
      <c r="S703" s="122" t="s">
        <v>1527</v>
      </c>
      <c r="T703" s="113" t="s">
        <v>1528</v>
      </c>
      <c r="U703" s="102" t="s">
        <v>87</v>
      </c>
      <c r="V703" s="195" t="s">
        <v>1529</v>
      </c>
      <c r="W703" s="147">
        <v>4</v>
      </c>
      <c r="X703" s="122">
        <v>4</v>
      </c>
      <c r="Y703" s="126">
        <f t="shared" si="293"/>
        <v>0</v>
      </c>
      <c r="Z703" s="122">
        <v>0</v>
      </c>
      <c r="AA703" s="101"/>
      <c r="AB703" s="131">
        <v>550.6</v>
      </c>
      <c r="AC703" s="151" t="str">
        <f t="shared" si="299"/>
        <v>April-26</v>
      </c>
      <c r="AD703" s="119">
        <v>46125</v>
      </c>
      <c r="AE703" s="178" t="s">
        <v>1530</v>
      </c>
      <c r="AF703" s="101">
        <f t="shared" si="301"/>
        <v>0</v>
      </c>
      <c r="AG703" s="101">
        <f t="shared" si="302"/>
        <v>189406.4</v>
      </c>
      <c r="AH703" s="101">
        <f t="shared" si="303"/>
        <v>189406.4</v>
      </c>
      <c r="AI703" s="101">
        <f t="shared" si="294"/>
        <v>0</v>
      </c>
      <c r="AJ703" s="101">
        <f t="shared" si="304"/>
        <v>0</v>
      </c>
      <c r="AK703" s="101">
        <f t="shared" si="298"/>
        <v>0</v>
      </c>
      <c r="AL703" s="102" t="s">
        <v>0</v>
      </c>
      <c r="AM703" s="144" t="s">
        <v>102</v>
      </c>
      <c r="AN703" s="101">
        <f t="shared" si="300"/>
        <v>189406.4</v>
      </c>
      <c r="AO703" s="134" t="s">
        <v>103</v>
      </c>
      <c r="AP703" s="113" t="s">
        <v>104</v>
      </c>
      <c r="AQ703" s="113" t="s">
        <v>104</v>
      </c>
      <c r="AR703" s="113" t="s">
        <v>122</v>
      </c>
      <c r="AS703" s="113" t="s">
        <v>122</v>
      </c>
      <c r="AT703" s="113" t="s">
        <v>122</v>
      </c>
      <c r="AU703" s="113" t="s">
        <v>122</v>
      </c>
      <c r="AV703" s="113" t="s">
        <v>122</v>
      </c>
    </row>
    <row r="704" spans="1:48" ht="15" x14ac:dyDescent="0.25">
      <c r="A704" s="102">
        <v>9080142224</v>
      </c>
      <c r="B704" s="133">
        <v>46094</v>
      </c>
      <c r="C704" s="102" t="s">
        <v>305</v>
      </c>
      <c r="D704" s="552">
        <v>46108</v>
      </c>
      <c r="E704" s="552" t="e">
        <f>IF(OR(#REF!="",J704=""),"",#REF!+7*J704)</f>
        <v>#REF!</v>
      </c>
      <c r="F704" s="149" t="str">
        <f t="shared" ca="1" si="297"/>
        <v>DELIVERED</v>
      </c>
      <c r="G704" s="120" t="s">
        <v>80</v>
      </c>
      <c r="H704" s="113" t="e">
        <f t="shared" ref="H704:H739" si="306">TEXT(E704,"MMM-YY")</f>
        <v>#REF!</v>
      </c>
      <c r="I704" s="113" t="e">
        <f t="shared" si="305"/>
        <v>#REF!</v>
      </c>
      <c r="J704" s="122">
        <v>2</v>
      </c>
      <c r="K704" s="122" t="s">
        <v>23</v>
      </c>
      <c r="L704" s="232" t="s">
        <v>81</v>
      </c>
      <c r="M704" s="247" t="s">
        <v>1525</v>
      </c>
      <c r="N704" s="399">
        <v>0</v>
      </c>
      <c r="O704" s="216">
        <v>3</v>
      </c>
      <c r="P704" s="14" t="s">
        <v>1531</v>
      </c>
      <c r="Q704" s="24">
        <v>26200041</v>
      </c>
      <c r="R704" s="242" t="s">
        <v>307</v>
      </c>
      <c r="S704" s="122" t="s">
        <v>1527</v>
      </c>
      <c r="T704" s="113" t="s">
        <v>1528</v>
      </c>
      <c r="U704" s="102" t="s">
        <v>87</v>
      </c>
      <c r="V704" s="195" t="s">
        <v>1532</v>
      </c>
      <c r="W704" s="147">
        <v>2</v>
      </c>
      <c r="X704" s="122">
        <v>2</v>
      </c>
      <c r="Y704" s="126">
        <f t="shared" ref="Y704:Y767" si="307">W704-X704</f>
        <v>0</v>
      </c>
      <c r="Z704" s="122">
        <v>0</v>
      </c>
      <c r="AA704" s="101"/>
      <c r="AB704" s="131">
        <v>399.6</v>
      </c>
      <c r="AC704" s="151" t="str">
        <f t="shared" si="299"/>
        <v>April-26</v>
      </c>
      <c r="AD704" s="119">
        <v>46125</v>
      </c>
      <c r="AE704" s="178" t="s">
        <v>1530</v>
      </c>
      <c r="AF704" s="101">
        <f t="shared" si="301"/>
        <v>0</v>
      </c>
      <c r="AG704" s="101">
        <f t="shared" si="302"/>
        <v>68731.199999999997</v>
      </c>
      <c r="AH704" s="101">
        <f t="shared" si="303"/>
        <v>68731.199999999997</v>
      </c>
      <c r="AI704" s="101">
        <f t="shared" si="294"/>
        <v>0</v>
      </c>
      <c r="AJ704" s="101">
        <f t="shared" si="304"/>
        <v>0</v>
      </c>
      <c r="AK704" s="101">
        <f t="shared" si="298"/>
        <v>0</v>
      </c>
      <c r="AL704" s="102" t="s">
        <v>0</v>
      </c>
      <c r="AM704" s="144" t="s">
        <v>102</v>
      </c>
      <c r="AN704" s="101">
        <f t="shared" si="300"/>
        <v>68731.199999999997</v>
      </c>
      <c r="AO704" s="134" t="s">
        <v>23</v>
      </c>
      <c r="AP704" s="113" t="s">
        <v>754</v>
      </c>
      <c r="AQ704" s="113" t="s">
        <v>754</v>
      </c>
      <c r="AR704" s="113" t="s">
        <v>754</v>
      </c>
      <c r="AS704" s="113" t="s">
        <v>754</v>
      </c>
      <c r="AT704" s="113" t="s">
        <v>754</v>
      </c>
      <c r="AU704" s="113" t="s">
        <v>754</v>
      </c>
      <c r="AV704" s="113" t="s">
        <v>754</v>
      </c>
    </row>
    <row r="705" spans="1:48" ht="15" x14ac:dyDescent="0.25">
      <c r="A705" s="102">
        <v>4516486375</v>
      </c>
      <c r="B705" s="133">
        <v>46094</v>
      </c>
      <c r="C705" s="100" t="s">
        <v>79</v>
      </c>
      <c r="D705" s="552">
        <v>46115</v>
      </c>
      <c r="E705" s="552" t="e">
        <f>IF(OR(#REF!="",J705=""),"",#REF!+7*J705)</f>
        <v>#REF!</v>
      </c>
      <c r="F705" s="149" t="str">
        <f t="shared" ca="1" si="297"/>
        <v>DELIVERED</v>
      </c>
      <c r="G705" s="120" t="s">
        <v>80</v>
      </c>
      <c r="H705" s="113" t="e">
        <f t="shared" si="306"/>
        <v>#REF!</v>
      </c>
      <c r="I705" s="113" t="e">
        <f t="shared" si="305"/>
        <v>#REF!</v>
      </c>
      <c r="J705" s="122">
        <v>3</v>
      </c>
      <c r="K705" s="122" t="s">
        <v>18</v>
      </c>
      <c r="L705" s="232" t="s">
        <v>142</v>
      </c>
      <c r="M705" s="247" t="s">
        <v>1533</v>
      </c>
      <c r="N705" s="399">
        <v>1</v>
      </c>
      <c r="O705" s="130">
        <v>1</v>
      </c>
      <c r="P705" s="473" t="s">
        <v>1534</v>
      </c>
      <c r="Q705" s="219">
        <v>26100018</v>
      </c>
      <c r="R705" s="18" t="s">
        <v>84</v>
      </c>
      <c r="S705" s="122" t="s">
        <v>620</v>
      </c>
      <c r="T705" s="113" t="s">
        <v>621</v>
      </c>
      <c r="U705" s="102" t="s">
        <v>212</v>
      </c>
      <c r="V705" s="204" t="s">
        <v>1535</v>
      </c>
      <c r="W705" s="147">
        <v>10</v>
      </c>
      <c r="X705" s="122">
        <v>10</v>
      </c>
      <c r="Y705" s="126">
        <f t="shared" si="307"/>
        <v>0</v>
      </c>
      <c r="Z705" s="122">
        <v>0</v>
      </c>
      <c r="AA705" s="101">
        <v>24791</v>
      </c>
      <c r="AB705" s="131"/>
      <c r="AC705" s="151" t="str">
        <f t="shared" si="299"/>
        <v>April-26</v>
      </c>
      <c r="AD705" s="119">
        <v>46125</v>
      </c>
      <c r="AE705" s="178" t="s">
        <v>1536</v>
      </c>
      <c r="AF705" s="101">
        <f t="shared" si="301"/>
        <v>247910</v>
      </c>
      <c r="AG705" s="101">
        <f t="shared" si="302"/>
        <v>0</v>
      </c>
      <c r="AH705" s="101">
        <f t="shared" si="303"/>
        <v>247910</v>
      </c>
      <c r="AI705" s="101">
        <f t="shared" si="294"/>
        <v>0</v>
      </c>
      <c r="AJ705" s="101">
        <f t="shared" si="304"/>
        <v>0</v>
      </c>
      <c r="AK705" s="101">
        <f t="shared" si="298"/>
        <v>0</v>
      </c>
      <c r="AL705" s="102" t="s">
        <v>0</v>
      </c>
      <c r="AM705" s="144" t="s">
        <v>102</v>
      </c>
      <c r="AN705" s="101">
        <f t="shared" si="300"/>
        <v>247910</v>
      </c>
      <c r="AO705" s="134" t="s">
        <v>103</v>
      </c>
      <c r="AP705" s="113" t="s">
        <v>104</v>
      </c>
      <c r="AQ705" s="113" t="s">
        <v>122</v>
      </c>
      <c r="AR705" s="113" t="s">
        <v>122</v>
      </c>
      <c r="AS705" s="113" t="s">
        <v>122</v>
      </c>
      <c r="AT705" s="113" t="s">
        <v>122</v>
      </c>
      <c r="AU705" s="113" t="s">
        <v>122</v>
      </c>
      <c r="AV705" s="113" t="s">
        <v>122</v>
      </c>
    </row>
    <row r="706" spans="1:48" ht="15" x14ac:dyDescent="0.25">
      <c r="A706" s="102">
        <v>4000608060</v>
      </c>
      <c r="B706" s="133">
        <v>46094</v>
      </c>
      <c r="C706" s="100" t="s">
        <v>79</v>
      </c>
      <c r="D706" s="552">
        <v>46134</v>
      </c>
      <c r="E706" s="552" t="e">
        <f>IF(OR(#REF!="",J706=""),"",#REF!+7*J706)</f>
        <v>#REF!</v>
      </c>
      <c r="F706" s="149" t="str">
        <f t="shared" ca="1" si="297"/>
        <v>DELIVERED</v>
      </c>
      <c r="G706" s="120" t="s">
        <v>94</v>
      </c>
      <c r="H706" s="113" t="e">
        <f t="shared" si="306"/>
        <v>#REF!</v>
      </c>
      <c r="I706" s="113" t="e">
        <f t="shared" si="305"/>
        <v>#REF!</v>
      </c>
      <c r="J706" s="122">
        <v>5.7</v>
      </c>
      <c r="K706" s="122" t="s">
        <v>19</v>
      </c>
      <c r="L706" s="232" t="s">
        <v>81</v>
      </c>
      <c r="M706" s="716" t="s">
        <v>1537</v>
      </c>
      <c r="N706" s="399">
        <v>0</v>
      </c>
      <c r="O706" s="130">
        <v>3</v>
      </c>
      <c r="P706" s="473" t="s">
        <v>1538</v>
      </c>
      <c r="Q706" s="122">
        <v>26100137</v>
      </c>
      <c r="R706" s="18" t="s">
        <v>84</v>
      </c>
      <c r="S706" s="122" t="s">
        <v>97</v>
      </c>
      <c r="T706" s="113" t="s">
        <v>172</v>
      </c>
      <c r="U706" s="102" t="s">
        <v>99</v>
      </c>
      <c r="V706" s="102" t="s">
        <v>1539</v>
      </c>
      <c r="W706" s="147">
        <v>10</v>
      </c>
      <c r="X706" s="122">
        <v>10</v>
      </c>
      <c r="Y706" s="126">
        <f t="shared" si="307"/>
        <v>0</v>
      </c>
      <c r="Z706" s="122">
        <v>0</v>
      </c>
      <c r="AA706" s="134">
        <v>58931</v>
      </c>
      <c r="AB706" s="131"/>
      <c r="AC706" s="151" t="str">
        <f t="shared" si="299"/>
        <v>June-26</v>
      </c>
      <c r="AD706" s="119">
        <v>46174</v>
      </c>
      <c r="AE706" s="178" t="s">
        <v>1540</v>
      </c>
      <c r="AF706" s="101">
        <f t="shared" si="301"/>
        <v>589310</v>
      </c>
      <c r="AG706" s="101">
        <f t="shared" si="302"/>
        <v>0</v>
      </c>
      <c r="AH706" s="101">
        <f t="shared" si="303"/>
        <v>589310</v>
      </c>
      <c r="AI706" s="101">
        <f t="shared" si="294"/>
        <v>0</v>
      </c>
      <c r="AJ706" s="101">
        <f t="shared" si="304"/>
        <v>0</v>
      </c>
      <c r="AK706" s="101">
        <f t="shared" si="298"/>
        <v>0</v>
      </c>
      <c r="AL706" s="102" t="s">
        <v>0</v>
      </c>
      <c r="AM706" s="144" t="s">
        <v>102</v>
      </c>
      <c r="AN706" s="101">
        <f t="shared" si="300"/>
        <v>589310</v>
      </c>
      <c r="AO706" s="134" t="s">
        <v>103</v>
      </c>
      <c r="AP706" s="113" t="s">
        <v>104</v>
      </c>
      <c r="AQ706" s="113"/>
      <c r="AR706" s="113"/>
      <c r="AS706" s="113"/>
      <c r="AT706" s="113"/>
      <c r="AU706" s="113"/>
      <c r="AV706" s="113"/>
    </row>
    <row r="707" spans="1:48" ht="12.75" x14ac:dyDescent="0.2">
      <c r="A707" s="102">
        <v>4000591443</v>
      </c>
      <c r="B707" s="133">
        <v>46094</v>
      </c>
      <c r="C707" s="100" t="s">
        <v>79</v>
      </c>
      <c r="D707" s="552">
        <v>46389</v>
      </c>
      <c r="E707" s="552" t="e">
        <f>IF(OR(#REF!="",J707=""),"",#REF!+7*J707)</f>
        <v>#REF!</v>
      </c>
      <c r="F707" s="149" t="e">
        <f t="shared" ca="1" si="297"/>
        <v>#REF!</v>
      </c>
      <c r="G707" s="120" t="s">
        <v>94</v>
      </c>
      <c r="H707" s="113" t="e">
        <f t="shared" si="306"/>
        <v>#REF!</v>
      </c>
      <c r="I707" s="113" t="e">
        <f t="shared" si="305"/>
        <v>#REF!</v>
      </c>
      <c r="J707" s="122">
        <v>42</v>
      </c>
      <c r="K707" s="122" t="s">
        <v>18</v>
      </c>
      <c r="L707" s="232" t="s">
        <v>142</v>
      </c>
      <c r="M707" s="23" t="s">
        <v>1541</v>
      </c>
      <c r="N707" s="399">
        <v>0</v>
      </c>
      <c r="O707" s="130">
        <v>3</v>
      </c>
      <c r="P707" s="218"/>
      <c r="Q707" s="122"/>
      <c r="R707" s="18" t="s">
        <v>84</v>
      </c>
      <c r="S707" s="122" t="s">
        <v>97</v>
      </c>
      <c r="T707" s="113" t="s">
        <v>119</v>
      </c>
      <c r="U707" s="102" t="s">
        <v>99</v>
      </c>
      <c r="V707" s="102" t="s">
        <v>275</v>
      </c>
      <c r="W707" s="147">
        <v>21</v>
      </c>
      <c r="X707" s="122"/>
      <c r="Y707" s="126">
        <f t="shared" si="307"/>
        <v>21</v>
      </c>
      <c r="Z707" s="122">
        <v>21</v>
      </c>
      <c r="AA707" s="134">
        <v>64466</v>
      </c>
      <c r="AB707" s="131"/>
      <c r="AC707" s="151" t="str">
        <f t="shared" si="299"/>
        <v/>
      </c>
      <c r="AD707" s="120"/>
      <c r="AE707" s="132"/>
      <c r="AF707" s="101">
        <f t="shared" si="301"/>
        <v>0</v>
      </c>
      <c r="AG707" s="101">
        <f t="shared" si="302"/>
        <v>0</v>
      </c>
      <c r="AH707" s="101">
        <f t="shared" si="303"/>
        <v>0</v>
      </c>
      <c r="AI707" s="101">
        <f t="shared" si="294"/>
        <v>1353786</v>
      </c>
      <c r="AJ707" s="101">
        <f t="shared" si="304"/>
        <v>0</v>
      </c>
      <c r="AK707" s="101">
        <f t="shared" si="298"/>
        <v>1353786</v>
      </c>
      <c r="AL707" s="102" t="s">
        <v>9</v>
      </c>
      <c r="AM707" s="144"/>
      <c r="AN707" s="101">
        <f t="shared" si="300"/>
        <v>1353786</v>
      </c>
      <c r="AO707" s="134"/>
      <c r="AP707" s="113"/>
      <c r="AQ707" s="113"/>
      <c r="AR707" s="113"/>
      <c r="AS707" s="113"/>
      <c r="AT707" s="113"/>
      <c r="AU707" s="113"/>
      <c r="AV707" s="113"/>
    </row>
    <row r="708" spans="1:48" x14ac:dyDescent="0.25">
      <c r="A708" s="102">
        <v>4520471519</v>
      </c>
      <c r="B708" s="133">
        <v>46095</v>
      </c>
      <c r="C708" s="100" t="s">
        <v>79</v>
      </c>
      <c r="D708" s="552">
        <v>46116</v>
      </c>
      <c r="E708" s="552" t="e">
        <f>IF(OR(#REF!="",J708=""),"",#REF!+7*J708)</f>
        <v>#REF!</v>
      </c>
      <c r="F708" s="149" t="str">
        <f t="shared" ca="1" si="297"/>
        <v>DELIVERED</v>
      </c>
      <c r="G708" s="120" t="s">
        <v>80</v>
      </c>
      <c r="H708" s="113" t="e">
        <f t="shared" si="306"/>
        <v>#REF!</v>
      </c>
      <c r="I708" s="113" t="e">
        <f t="shared" si="305"/>
        <v>#REF!</v>
      </c>
      <c r="J708" s="122">
        <v>3</v>
      </c>
      <c r="K708" s="122" t="s">
        <v>22</v>
      </c>
      <c r="L708" s="232" t="s">
        <v>81</v>
      </c>
      <c r="M708" s="23" t="s">
        <v>1542</v>
      </c>
      <c r="N708" s="399">
        <v>1</v>
      </c>
      <c r="O708" s="216">
        <v>1</v>
      </c>
      <c r="P708" s="14" t="s">
        <v>1543</v>
      </c>
      <c r="Q708" s="242">
        <v>26100135</v>
      </c>
      <c r="R708" s="18" t="s">
        <v>84</v>
      </c>
      <c r="S708" s="122" t="s">
        <v>210</v>
      </c>
      <c r="T708" s="113" t="s">
        <v>211</v>
      </c>
      <c r="U708" s="102" t="s">
        <v>212</v>
      </c>
      <c r="V708" s="195" t="s">
        <v>1544</v>
      </c>
      <c r="W708" s="147">
        <v>1</v>
      </c>
      <c r="X708" s="193">
        <v>1</v>
      </c>
      <c r="Y708" s="126">
        <f t="shared" si="307"/>
        <v>0</v>
      </c>
      <c r="Z708" s="122">
        <v>0</v>
      </c>
      <c r="AA708" s="101">
        <v>619210</v>
      </c>
      <c r="AB708" s="131"/>
      <c r="AC708" s="151" t="str">
        <f t="shared" si="299"/>
        <v>May-26</v>
      </c>
      <c r="AD708" s="119">
        <v>46171</v>
      </c>
      <c r="AE708" s="178" t="s">
        <v>1545</v>
      </c>
      <c r="AF708" s="101">
        <f t="shared" si="301"/>
        <v>619210</v>
      </c>
      <c r="AG708" s="101">
        <f t="shared" si="302"/>
        <v>0</v>
      </c>
      <c r="AH708" s="101">
        <f t="shared" si="303"/>
        <v>619210</v>
      </c>
      <c r="AI708" s="101">
        <f t="shared" si="294"/>
        <v>0</v>
      </c>
      <c r="AJ708" s="101">
        <f t="shared" si="304"/>
        <v>0</v>
      </c>
      <c r="AK708" s="101">
        <f t="shared" si="298"/>
        <v>0</v>
      </c>
      <c r="AL708" s="102" t="s">
        <v>0</v>
      </c>
      <c r="AM708" s="144" t="s">
        <v>102</v>
      </c>
      <c r="AN708" s="101">
        <f t="shared" si="300"/>
        <v>619210</v>
      </c>
      <c r="AO708" s="134" t="s">
        <v>22</v>
      </c>
      <c r="AP708" s="113"/>
      <c r="AQ708" s="113"/>
      <c r="AR708" s="113"/>
      <c r="AS708" s="113"/>
      <c r="AT708" s="113"/>
      <c r="AU708" s="113"/>
      <c r="AV708" s="113"/>
    </row>
    <row r="709" spans="1:48" x14ac:dyDescent="0.25">
      <c r="A709" s="102">
        <v>4516498143</v>
      </c>
      <c r="B709" s="133">
        <v>46095</v>
      </c>
      <c r="C709" s="100" t="s">
        <v>79</v>
      </c>
      <c r="D709" s="552">
        <v>46116</v>
      </c>
      <c r="E709" s="552" t="e">
        <f>IF(OR(#REF!="",J709=""),"",#REF!+7*J709)</f>
        <v>#REF!</v>
      </c>
      <c r="F709" s="149" t="str">
        <f t="shared" ca="1" si="297"/>
        <v>DELIVERED</v>
      </c>
      <c r="G709" s="120" t="s">
        <v>80</v>
      </c>
      <c r="H709" s="113" t="e">
        <f t="shared" si="306"/>
        <v>#REF!</v>
      </c>
      <c r="I709" s="113" t="e">
        <f t="shared" si="305"/>
        <v>#REF!</v>
      </c>
      <c r="J709" s="122">
        <v>3</v>
      </c>
      <c r="K709" s="122" t="s">
        <v>18</v>
      </c>
      <c r="L709" s="232" t="s">
        <v>81</v>
      </c>
      <c r="M709" s="13" t="s">
        <v>1546</v>
      </c>
      <c r="N709" s="399">
        <v>1</v>
      </c>
      <c r="O709" s="130">
        <v>1</v>
      </c>
      <c r="P709" s="473" t="s">
        <v>1547</v>
      </c>
      <c r="Q709" s="122">
        <v>26100022</v>
      </c>
      <c r="R709" s="18" t="s">
        <v>84</v>
      </c>
      <c r="S709" s="122" t="s">
        <v>620</v>
      </c>
      <c r="T709" s="102" t="s">
        <v>621</v>
      </c>
      <c r="U709" s="102" t="s">
        <v>212</v>
      </c>
      <c r="V709" s="195" t="s">
        <v>1548</v>
      </c>
      <c r="W709" s="147">
        <v>15</v>
      </c>
      <c r="X709" s="122">
        <v>15</v>
      </c>
      <c r="Y709" s="126">
        <f t="shared" si="307"/>
        <v>0</v>
      </c>
      <c r="Z709" s="122">
        <v>0</v>
      </c>
      <c r="AA709" s="101">
        <v>16683</v>
      </c>
      <c r="AB709" s="131"/>
      <c r="AC709" s="151" t="str">
        <f t="shared" si="299"/>
        <v>April-26</v>
      </c>
      <c r="AD709" s="119">
        <v>46127</v>
      </c>
      <c r="AE709" s="178" t="s">
        <v>1549</v>
      </c>
      <c r="AF709" s="101">
        <f t="shared" si="301"/>
        <v>250245</v>
      </c>
      <c r="AG709" s="101">
        <f t="shared" si="302"/>
        <v>0</v>
      </c>
      <c r="AH709" s="101">
        <f t="shared" si="303"/>
        <v>250245</v>
      </c>
      <c r="AI709" s="101">
        <f t="shared" si="294"/>
        <v>0</v>
      </c>
      <c r="AJ709" s="101">
        <f t="shared" si="304"/>
        <v>0</v>
      </c>
      <c r="AK709" s="101">
        <f t="shared" si="298"/>
        <v>0</v>
      </c>
      <c r="AL709" s="102" t="s">
        <v>0</v>
      </c>
      <c r="AM709" s="144" t="s">
        <v>102</v>
      </c>
      <c r="AN709" s="101">
        <f t="shared" si="300"/>
        <v>250245</v>
      </c>
      <c r="AO709" s="134" t="s">
        <v>103</v>
      </c>
      <c r="AP709" s="113" t="s">
        <v>104</v>
      </c>
      <c r="AQ709" s="113" t="s">
        <v>122</v>
      </c>
      <c r="AR709" s="113" t="s">
        <v>122</v>
      </c>
      <c r="AS709" s="113" t="s">
        <v>122</v>
      </c>
      <c r="AT709" s="113" t="s">
        <v>122</v>
      </c>
      <c r="AU709" s="113" t="s">
        <v>122</v>
      </c>
      <c r="AV709" s="113" t="s">
        <v>122</v>
      </c>
    </row>
    <row r="710" spans="1:48" x14ac:dyDescent="0.25">
      <c r="A710" s="102">
        <v>4300036190</v>
      </c>
      <c r="B710" s="133">
        <v>46095</v>
      </c>
      <c r="C710" s="100" t="s">
        <v>79</v>
      </c>
      <c r="D710" s="552">
        <v>46116</v>
      </c>
      <c r="E710" s="552" t="e">
        <f>IF(OR(#REF!="",J710=""),"",#REF!+7*J710)</f>
        <v>#REF!</v>
      </c>
      <c r="F710" s="149" t="str">
        <f t="shared" ca="1" si="297"/>
        <v>DELIVERED</v>
      </c>
      <c r="G710" s="120" t="s">
        <v>94</v>
      </c>
      <c r="H710" s="113" t="e">
        <f t="shared" si="306"/>
        <v>#REF!</v>
      </c>
      <c r="I710" s="113" t="e">
        <f t="shared" si="305"/>
        <v>#REF!</v>
      </c>
      <c r="J710" s="122">
        <v>2</v>
      </c>
      <c r="K710" s="122" t="s">
        <v>21</v>
      </c>
      <c r="L710" s="232" t="s">
        <v>81</v>
      </c>
      <c r="M710" s="13" t="s">
        <v>1550</v>
      </c>
      <c r="N710" s="399">
        <v>0</v>
      </c>
      <c r="O710" s="130">
        <v>3</v>
      </c>
      <c r="P710" s="122" t="s">
        <v>243</v>
      </c>
      <c r="Q710" s="122">
        <v>25100885</v>
      </c>
      <c r="R710" s="18" t="s">
        <v>84</v>
      </c>
      <c r="S710" s="122" t="s">
        <v>97</v>
      </c>
      <c r="T710" s="113" t="s">
        <v>335</v>
      </c>
      <c r="U710" s="102" t="s">
        <v>99</v>
      </c>
      <c r="V710" s="102" t="s">
        <v>1551</v>
      </c>
      <c r="W710" s="147">
        <v>2</v>
      </c>
      <c r="X710" s="122">
        <v>2</v>
      </c>
      <c r="Y710" s="126">
        <f t="shared" si="307"/>
        <v>0</v>
      </c>
      <c r="Z710" s="122">
        <v>0</v>
      </c>
      <c r="AA710" s="101">
        <v>6360</v>
      </c>
      <c r="AB710" s="131"/>
      <c r="AC710" s="151" t="str">
        <f t="shared" si="299"/>
        <v>April-26</v>
      </c>
      <c r="AD710" s="119">
        <v>46115</v>
      </c>
      <c r="AE710" s="178" t="s">
        <v>1552</v>
      </c>
      <c r="AF710" s="101">
        <f t="shared" si="301"/>
        <v>12720</v>
      </c>
      <c r="AG710" s="101">
        <f t="shared" si="302"/>
        <v>0</v>
      </c>
      <c r="AH710" s="101">
        <f t="shared" si="303"/>
        <v>12720</v>
      </c>
      <c r="AI710" s="101">
        <f t="shared" si="294"/>
        <v>0</v>
      </c>
      <c r="AJ710" s="101">
        <f t="shared" si="304"/>
        <v>0</v>
      </c>
      <c r="AK710" s="101">
        <f t="shared" si="298"/>
        <v>0</v>
      </c>
      <c r="AL710" s="102" t="s">
        <v>0</v>
      </c>
      <c r="AM710" s="144" t="s">
        <v>102</v>
      </c>
      <c r="AN710" s="101">
        <f t="shared" si="300"/>
        <v>12720</v>
      </c>
      <c r="AO710" s="134" t="s">
        <v>103</v>
      </c>
      <c r="AP710" s="113" t="s">
        <v>104</v>
      </c>
      <c r="AQ710" s="113" t="s">
        <v>122</v>
      </c>
      <c r="AR710" s="113" t="s">
        <v>122</v>
      </c>
      <c r="AS710" s="113" t="s">
        <v>122</v>
      </c>
      <c r="AT710" s="113" t="s">
        <v>122</v>
      </c>
      <c r="AU710" s="113" t="s">
        <v>122</v>
      </c>
      <c r="AV710" s="113" t="s">
        <v>122</v>
      </c>
    </row>
    <row r="711" spans="1:48" ht="12.75" x14ac:dyDescent="0.2">
      <c r="A711" s="102">
        <v>4300036190</v>
      </c>
      <c r="B711" s="133">
        <v>46095</v>
      </c>
      <c r="C711" s="100" t="s">
        <v>79</v>
      </c>
      <c r="D711" s="552">
        <v>46130</v>
      </c>
      <c r="E711" s="552" t="e">
        <f>IF(OR(#REF!="",J711=""),"",#REF!+7*J711)</f>
        <v>#REF!</v>
      </c>
      <c r="F711" s="149" t="e">
        <f t="shared" ca="1" si="297"/>
        <v>#REF!</v>
      </c>
      <c r="G711" s="120" t="s">
        <v>94</v>
      </c>
      <c r="H711" s="113" t="e">
        <f t="shared" si="306"/>
        <v>#REF!</v>
      </c>
      <c r="I711" s="113" t="e">
        <f t="shared" si="305"/>
        <v>#REF!</v>
      </c>
      <c r="J711" s="122">
        <v>3</v>
      </c>
      <c r="K711" s="122" t="s">
        <v>21</v>
      </c>
      <c r="L711" s="232" t="s">
        <v>81</v>
      </c>
      <c r="M711" s="13" t="s">
        <v>1550</v>
      </c>
      <c r="N711" s="399">
        <v>0</v>
      </c>
      <c r="O711" s="130">
        <v>3</v>
      </c>
      <c r="P711" s="122"/>
      <c r="Q711" s="122"/>
      <c r="R711" s="18" t="s">
        <v>84</v>
      </c>
      <c r="S711" s="122" t="s">
        <v>97</v>
      </c>
      <c r="T711" s="113" t="s">
        <v>335</v>
      </c>
      <c r="U711" s="102" t="s">
        <v>99</v>
      </c>
      <c r="V711" s="102" t="s">
        <v>1551</v>
      </c>
      <c r="W711" s="147">
        <v>46</v>
      </c>
      <c r="X711" s="122"/>
      <c r="Y711" s="126">
        <f t="shared" si="307"/>
        <v>46</v>
      </c>
      <c r="Z711" s="122">
        <v>46</v>
      </c>
      <c r="AA711" s="101">
        <v>6360</v>
      </c>
      <c r="AB711" s="131"/>
      <c r="AC711" s="151" t="str">
        <f t="shared" si="299"/>
        <v/>
      </c>
      <c r="AD711" s="120"/>
      <c r="AE711" s="132"/>
      <c r="AF711" s="101">
        <f t="shared" si="301"/>
        <v>0</v>
      </c>
      <c r="AG711" s="101">
        <f t="shared" si="302"/>
        <v>0</v>
      </c>
      <c r="AH711" s="101">
        <f t="shared" si="303"/>
        <v>0</v>
      </c>
      <c r="AI711" s="101">
        <f t="shared" si="294"/>
        <v>292560</v>
      </c>
      <c r="AJ711" s="101">
        <f t="shared" si="304"/>
        <v>0</v>
      </c>
      <c r="AK711" s="101">
        <f t="shared" si="298"/>
        <v>292560</v>
      </c>
      <c r="AL711" s="102" t="s">
        <v>9</v>
      </c>
      <c r="AM711" s="144"/>
      <c r="AN711" s="101">
        <f t="shared" si="300"/>
        <v>292560</v>
      </c>
      <c r="AO711" s="134"/>
      <c r="AP711" s="113"/>
      <c r="AQ711" s="113"/>
      <c r="AR711" s="113"/>
      <c r="AS711" s="113"/>
      <c r="AT711" s="113"/>
      <c r="AU711" s="113"/>
      <c r="AV711" s="113"/>
    </row>
    <row r="712" spans="1:48" ht="12.75" x14ac:dyDescent="0.2">
      <c r="A712" s="102">
        <v>4000606256</v>
      </c>
      <c r="B712" s="133">
        <v>46095</v>
      </c>
      <c r="C712" s="100" t="s">
        <v>79</v>
      </c>
      <c r="D712" s="552">
        <v>46319</v>
      </c>
      <c r="E712" s="552" t="e">
        <f>IF(OR(#REF!="",J712=""),"",#REF!+7*J712)</f>
        <v>#REF!</v>
      </c>
      <c r="F712" s="149" t="e">
        <f t="shared" ca="1" si="297"/>
        <v>#REF!</v>
      </c>
      <c r="G712" s="120" t="s">
        <v>94</v>
      </c>
      <c r="H712" s="113" t="e">
        <f t="shared" si="306"/>
        <v>#REF!</v>
      </c>
      <c r="I712" s="113" t="e">
        <f t="shared" si="305"/>
        <v>#REF!</v>
      </c>
      <c r="J712" s="122">
        <v>32</v>
      </c>
      <c r="K712" s="122" t="s">
        <v>18</v>
      </c>
      <c r="L712" s="232" t="s">
        <v>142</v>
      </c>
      <c r="M712" s="13" t="s">
        <v>1553</v>
      </c>
      <c r="N712" s="399">
        <v>0</v>
      </c>
      <c r="O712" s="130">
        <v>3</v>
      </c>
      <c r="P712" s="122"/>
      <c r="Q712" s="122"/>
      <c r="R712" s="18" t="s">
        <v>84</v>
      </c>
      <c r="S712" s="122" t="s">
        <v>97</v>
      </c>
      <c r="T712" s="113" t="s">
        <v>119</v>
      </c>
      <c r="U712" s="102" t="s">
        <v>99</v>
      </c>
      <c r="V712" s="102" t="s">
        <v>479</v>
      </c>
      <c r="W712" s="147">
        <v>4</v>
      </c>
      <c r="X712" s="122"/>
      <c r="Y712" s="126">
        <f t="shared" si="307"/>
        <v>4</v>
      </c>
      <c r="Z712" s="122">
        <v>4</v>
      </c>
      <c r="AA712" s="101">
        <v>27738</v>
      </c>
      <c r="AB712" s="131"/>
      <c r="AC712" s="151" t="str">
        <f t="shared" si="299"/>
        <v/>
      </c>
      <c r="AD712" s="120"/>
      <c r="AE712" s="132"/>
      <c r="AF712" s="101">
        <f t="shared" si="301"/>
        <v>0</v>
      </c>
      <c r="AG712" s="101">
        <f t="shared" si="302"/>
        <v>0</v>
      </c>
      <c r="AH712" s="101">
        <f t="shared" si="303"/>
        <v>0</v>
      </c>
      <c r="AI712" s="101">
        <f t="shared" si="294"/>
        <v>110952</v>
      </c>
      <c r="AJ712" s="101">
        <f t="shared" si="304"/>
        <v>0</v>
      </c>
      <c r="AK712" s="101">
        <f t="shared" si="298"/>
        <v>110952</v>
      </c>
      <c r="AL712" s="102" t="s">
        <v>9</v>
      </c>
      <c r="AM712" s="144"/>
      <c r="AN712" s="101">
        <f t="shared" si="300"/>
        <v>110952</v>
      </c>
      <c r="AO712" s="134"/>
      <c r="AP712" s="113"/>
      <c r="AQ712" s="113"/>
      <c r="AR712" s="113"/>
      <c r="AS712" s="113"/>
      <c r="AT712" s="113"/>
      <c r="AU712" s="113"/>
      <c r="AV712" s="113"/>
    </row>
    <row r="713" spans="1:48" ht="12.75" x14ac:dyDescent="0.2">
      <c r="A713" s="102">
        <v>4000606256</v>
      </c>
      <c r="B713" s="133">
        <v>46095</v>
      </c>
      <c r="C713" s="100" t="s">
        <v>79</v>
      </c>
      <c r="D713" s="552">
        <v>46319</v>
      </c>
      <c r="E713" s="552" t="e">
        <f>IF(OR(#REF!="",J713=""),"",#REF!+7*J713)</f>
        <v>#REF!</v>
      </c>
      <c r="F713" s="149" t="e">
        <f t="shared" ca="1" si="297"/>
        <v>#REF!</v>
      </c>
      <c r="G713" s="120" t="s">
        <v>94</v>
      </c>
      <c r="H713" s="113" t="e">
        <f t="shared" si="306"/>
        <v>#REF!</v>
      </c>
      <c r="I713" s="113" t="e">
        <f t="shared" si="305"/>
        <v>#REF!</v>
      </c>
      <c r="J713" s="122">
        <v>32</v>
      </c>
      <c r="K713" s="122" t="s">
        <v>18</v>
      </c>
      <c r="L713" s="232" t="s">
        <v>142</v>
      </c>
      <c r="M713" s="13" t="s">
        <v>1554</v>
      </c>
      <c r="N713" s="399">
        <v>0</v>
      </c>
      <c r="O713" s="130">
        <v>3</v>
      </c>
      <c r="P713" s="122"/>
      <c r="Q713" s="122"/>
      <c r="R713" s="18" t="s">
        <v>84</v>
      </c>
      <c r="S713" s="122" t="s">
        <v>97</v>
      </c>
      <c r="T713" s="113" t="s">
        <v>119</v>
      </c>
      <c r="U713" s="102" t="s">
        <v>99</v>
      </c>
      <c r="V713" s="102" t="s">
        <v>519</v>
      </c>
      <c r="W713" s="147">
        <v>4</v>
      </c>
      <c r="X713" s="122"/>
      <c r="Y713" s="126">
        <f t="shared" si="307"/>
        <v>4</v>
      </c>
      <c r="Z713" s="122">
        <v>4</v>
      </c>
      <c r="AA713" s="101">
        <v>132181</v>
      </c>
      <c r="AB713" s="131"/>
      <c r="AC713" s="151" t="str">
        <f t="shared" si="299"/>
        <v/>
      </c>
      <c r="AD713" s="120"/>
      <c r="AE713" s="132"/>
      <c r="AF713" s="101">
        <f t="shared" si="301"/>
        <v>0</v>
      </c>
      <c r="AG713" s="101">
        <f t="shared" si="302"/>
        <v>0</v>
      </c>
      <c r="AH713" s="101">
        <f t="shared" si="303"/>
        <v>0</v>
      </c>
      <c r="AI713" s="101">
        <f t="shared" si="294"/>
        <v>528724</v>
      </c>
      <c r="AJ713" s="101">
        <f t="shared" si="304"/>
        <v>0</v>
      </c>
      <c r="AK713" s="101">
        <f t="shared" si="298"/>
        <v>528724</v>
      </c>
      <c r="AL713" s="102" t="s">
        <v>9</v>
      </c>
      <c r="AM713" s="144"/>
      <c r="AN713" s="101">
        <f t="shared" si="300"/>
        <v>528724</v>
      </c>
      <c r="AO713" s="134"/>
      <c r="AP713" s="113"/>
      <c r="AQ713" s="113"/>
      <c r="AR713" s="113"/>
      <c r="AS713" s="113"/>
      <c r="AT713" s="113"/>
      <c r="AU713" s="113"/>
      <c r="AV713" s="113"/>
    </row>
    <row r="714" spans="1:48" ht="12.75" x14ac:dyDescent="0.2">
      <c r="A714" s="102">
        <v>4000606256</v>
      </c>
      <c r="B714" s="133">
        <v>46095</v>
      </c>
      <c r="C714" s="100" t="s">
        <v>79</v>
      </c>
      <c r="D714" s="552">
        <v>46319</v>
      </c>
      <c r="E714" s="552" t="e">
        <f>IF(OR(#REF!="",J714=""),"",#REF!+7*J714)</f>
        <v>#REF!</v>
      </c>
      <c r="F714" s="149" t="e">
        <f t="shared" ca="1" si="297"/>
        <v>#REF!</v>
      </c>
      <c r="G714" s="120" t="s">
        <v>94</v>
      </c>
      <c r="H714" s="113" t="e">
        <f t="shared" si="306"/>
        <v>#REF!</v>
      </c>
      <c r="I714" s="113" t="e">
        <f t="shared" si="305"/>
        <v>#REF!</v>
      </c>
      <c r="J714" s="122">
        <v>32</v>
      </c>
      <c r="K714" s="122" t="s">
        <v>18</v>
      </c>
      <c r="L714" s="232" t="s">
        <v>142</v>
      </c>
      <c r="M714" s="13" t="s">
        <v>1555</v>
      </c>
      <c r="N714" s="399">
        <v>0</v>
      </c>
      <c r="O714" s="130">
        <v>3</v>
      </c>
      <c r="P714" s="122"/>
      <c r="Q714" s="122"/>
      <c r="R714" s="18" t="s">
        <v>84</v>
      </c>
      <c r="S714" s="122" t="s">
        <v>97</v>
      </c>
      <c r="T714" s="113" t="s">
        <v>119</v>
      </c>
      <c r="U714" s="102" t="s">
        <v>99</v>
      </c>
      <c r="V714" s="102" t="s">
        <v>704</v>
      </c>
      <c r="W714" s="147">
        <v>4</v>
      </c>
      <c r="X714" s="122"/>
      <c r="Y714" s="126">
        <f t="shared" si="307"/>
        <v>4</v>
      </c>
      <c r="Z714" s="122">
        <v>4</v>
      </c>
      <c r="AA714" s="101">
        <v>88461</v>
      </c>
      <c r="AB714" s="131"/>
      <c r="AC714" s="151" t="str">
        <f t="shared" si="299"/>
        <v/>
      </c>
      <c r="AD714" s="120"/>
      <c r="AE714" s="132"/>
      <c r="AF714" s="101">
        <f t="shared" si="301"/>
        <v>0</v>
      </c>
      <c r="AG714" s="101">
        <f t="shared" si="302"/>
        <v>0</v>
      </c>
      <c r="AH714" s="101">
        <f t="shared" si="303"/>
        <v>0</v>
      </c>
      <c r="AI714" s="101">
        <f t="shared" si="294"/>
        <v>353844</v>
      </c>
      <c r="AJ714" s="101">
        <f t="shared" si="304"/>
        <v>0</v>
      </c>
      <c r="AK714" s="101">
        <f t="shared" si="298"/>
        <v>353844</v>
      </c>
      <c r="AL714" s="102" t="s">
        <v>9</v>
      </c>
      <c r="AM714" s="144"/>
      <c r="AN714" s="101">
        <f t="shared" si="300"/>
        <v>353844</v>
      </c>
      <c r="AO714" s="134"/>
      <c r="AP714" s="113"/>
      <c r="AQ714" s="113"/>
      <c r="AR714" s="113"/>
      <c r="AS714" s="113"/>
      <c r="AT714" s="113"/>
      <c r="AU714" s="113"/>
      <c r="AV714" s="113"/>
    </row>
    <row r="715" spans="1:48" ht="12.75" x14ac:dyDescent="0.2">
      <c r="A715" s="102">
        <v>4300035984</v>
      </c>
      <c r="B715" s="133">
        <v>46093</v>
      </c>
      <c r="C715" s="100" t="s">
        <v>79</v>
      </c>
      <c r="D715" s="552">
        <v>46359</v>
      </c>
      <c r="E715" s="552" t="e">
        <f>IF(OR(#REF!="",J715=""),"",#REF!+7*J715)</f>
        <v>#REF!</v>
      </c>
      <c r="F715" s="149" t="e">
        <f t="shared" ca="1" si="297"/>
        <v>#REF!</v>
      </c>
      <c r="G715" s="120" t="s">
        <v>94</v>
      </c>
      <c r="H715" s="113" t="e">
        <f t="shared" si="306"/>
        <v>#REF!</v>
      </c>
      <c r="I715" s="113" t="e">
        <f t="shared" si="305"/>
        <v>#REF!</v>
      </c>
      <c r="J715" s="122">
        <v>38</v>
      </c>
      <c r="K715" s="122" t="s">
        <v>19</v>
      </c>
      <c r="L715" s="232" t="s">
        <v>81</v>
      </c>
      <c r="M715" s="13" t="s">
        <v>1556</v>
      </c>
      <c r="N715" s="399">
        <v>0</v>
      </c>
      <c r="O715" s="130">
        <v>3</v>
      </c>
      <c r="P715" s="122"/>
      <c r="Q715" s="122"/>
      <c r="R715" s="18" t="s">
        <v>84</v>
      </c>
      <c r="S715" s="122" t="s">
        <v>97</v>
      </c>
      <c r="T715" s="113" t="s">
        <v>335</v>
      </c>
      <c r="U715" s="102" t="s">
        <v>99</v>
      </c>
      <c r="V715" s="102" t="s">
        <v>1557</v>
      </c>
      <c r="W715" s="147">
        <v>17</v>
      </c>
      <c r="X715" s="122"/>
      <c r="Y715" s="126">
        <f t="shared" si="307"/>
        <v>17</v>
      </c>
      <c r="Z715" s="122">
        <v>17</v>
      </c>
      <c r="AA715" s="101">
        <v>136500</v>
      </c>
      <c r="AB715" s="131"/>
      <c r="AC715" s="151" t="str">
        <f t="shared" si="299"/>
        <v/>
      </c>
      <c r="AD715" s="120"/>
      <c r="AE715" s="132"/>
      <c r="AF715" s="101">
        <f t="shared" si="301"/>
        <v>0</v>
      </c>
      <c r="AG715" s="101">
        <f t="shared" si="302"/>
        <v>0</v>
      </c>
      <c r="AH715" s="101">
        <f t="shared" si="303"/>
        <v>0</v>
      </c>
      <c r="AI715" s="101">
        <f t="shared" si="294"/>
        <v>2320500</v>
      </c>
      <c r="AJ715" s="101">
        <f t="shared" si="304"/>
        <v>0</v>
      </c>
      <c r="AK715" s="101">
        <f t="shared" si="298"/>
        <v>2320500</v>
      </c>
      <c r="AL715" s="102" t="s">
        <v>9</v>
      </c>
      <c r="AM715" s="144"/>
      <c r="AN715" s="101">
        <f t="shared" si="300"/>
        <v>2320500</v>
      </c>
      <c r="AO715" s="134"/>
      <c r="AP715" s="113"/>
      <c r="AQ715" s="113"/>
      <c r="AR715" s="113"/>
      <c r="AS715" s="113"/>
      <c r="AT715" s="113"/>
      <c r="AU715" s="113"/>
      <c r="AV715" s="113"/>
    </row>
    <row r="716" spans="1:48" ht="15" x14ac:dyDescent="0.25">
      <c r="A716" s="102">
        <v>4800147966</v>
      </c>
      <c r="B716" s="133">
        <v>46097</v>
      </c>
      <c r="C716" s="100" t="s">
        <v>79</v>
      </c>
      <c r="D716" s="552">
        <v>46100</v>
      </c>
      <c r="E716" s="552" t="e">
        <f>IF(OR(#REF!="",J716=""),"",#REF!+7*J716)</f>
        <v>#REF!</v>
      </c>
      <c r="F716" s="149" t="str">
        <f t="shared" ca="1" si="297"/>
        <v>DELIVERED</v>
      </c>
      <c r="G716" s="120" t="s">
        <v>80</v>
      </c>
      <c r="H716" s="113" t="e">
        <f t="shared" si="306"/>
        <v>#REF!</v>
      </c>
      <c r="I716" s="113" t="e">
        <f t="shared" si="305"/>
        <v>#REF!</v>
      </c>
      <c r="J716" s="122">
        <v>0.5</v>
      </c>
      <c r="K716" s="122" t="s">
        <v>31</v>
      </c>
      <c r="L716" s="232" t="s">
        <v>81</v>
      </c>
      <c r="M716" s="13" t="s">
        <v>1558</v>
      </c>
      <c r="N716" s="399">
        <v>0</v>
      </c>
      <c r="O716" s="130">
        <v>3</v>
      </c>
      <c r="P716" s="122" t="s">
        <v>243</v>
      </c>
      <c r="Q716" s="122">
        <v>26200017</v>
      </c>
      <c r="R716" s="122" t="s">
        <v>84</v>
      </c>
      <c r="S716" s="122" t="s">
        <v>1361</v>
      </c>
      <c r="T716" s="113" t="s">
        <v>1362</v>
      </c>
      <c r="U716" s="102" t="s">
        <v>87</v>
      </c>
      <c r="V716" s="102" t="s">
        <v>1559</v>
      </c>
      <c r="W716" s="147">
        <v>1</v>
      </c>
      <c r="X716" s="122">
        <v>1</v>
      </c>
      <c r="Y716" s="126">
        <f t="shared" si="307"/>
        <v>0</v>
      </c>
      <c r="Z716" s="122">
        <v>0</v>
      </c>
      <c r="AA716" s="101">
        <v>7200</v>
      </c>
      <c r="AB716" s="131"/>
      <c r="AC716" s="151" t="str">
        <f t="shared" si="299"/>
        <v>April-26</v>
      </c>
      <c r="AD716" s="119">
        <v>46119</v>
      </c>
      <c r="AE716" s="483" t="s">
        <v>1560</v>
      </c>
      <c r="AF716" s="101">
        <f t="shared" si="301"/>
        <v>7200</v>
      </c>
      <c r="AG716" s="101">
        <f t="shared" si="302"/>
        <v>0</v>
      </c>
      <c r="AH716" s="101">
        <f t="shared" si="303"/>
        <v>7200</v>
      </c>
      <c r="AI716" s="101">
        <f t="shared" si="294"/>
        <v>0</v>
      </c>
      <c r="AJ716" s="101">
        <f t="shared" si="304"/>
        <v>0</v>
      </c>
      <c r="AK716" s="101">
        <f t="shared" si="298"/>
        <v>0</v>
      </c>
      <c r="AL716" s="102" t="s">
        <v>0</v>
      </c>
      <c r="AM716" s="144" t="s">
        <v>102</v>
      </c>
      <c r="AN716" s="101">
        <f t="shared" si="300"/>
        <v>7200</v>
      </c>
      <c r="AO716" s="134" t="s">
        <v>28</v>
      </c>
      <c r="AP716" s="113" t="s">
        <v>754</v>
      </c>
      <c r="AQ716" s="113" t="s">
        <v>754</v>
      </c>
      <c r="AR716" s="113" t="s">
        <v>754</v>
      </c>
      <c r="AS716" s="113" t="s">
        <v>754</v>
      </c>
      <c r="AT716" s="113" t="s">
        <v>754</v>
      </c>
      <c r="AU716" s="113" t="s">
        <v>754</v>
      </c>
      <c r="AV716" s="113" t="s">
        <v>754</v>
      </c>
    </row>
    <row r="717" spans="1:48" x14ac:dyDescent="0.25">
      <c r="A717" s="102">
        <v>4700968044</v>
      </c>
      <c r="B717" s="133">
        <v>46118</v>
      </c>
      <c r="C717" s="100" t="s">
        <v>79</v>
      </c>
      <c r="D717" s="552">
        <v>46139</v>
      </c>
      <c r="E717" s="552" t="e">
        <f>IF(OR(#REF!="",J717=""),"",#REF!+7*J717)</f>
        <v>#REF!</v>
      </c>
      <c r="F717" s="149" t="str">
        <f t="shared" ca="1" si="297"/>
        <v>DELIVERED</v>
      </c>
      <c r="G717" s="120" t="s">
        <v>80</v>
      </c>
      <c r="H717" s="113" t="e">
        <f t="shared" si="306"/>
        <v>#REF!</v>
      </c>
      <c r="I717" s="113" t="e">
        <f t="shared" si="305"/>
        <v>#REF!</v>
      </c>
      <c r="J717" s="122">
        <v>3</v>
      </c>
      <c r="K717" s="122" t="s">
        <v>22</v>
      </c>
      <c r="L717" s="232" t="s">
        <v>81</v>
      </c>
      <c r="M717" s="13" t="s">
        <v>1558</v>
      </c>
      <c r="N717" s="399">
        <v>0</v>
      </c>
      <c r="O717" s="130">
        <v>3</v>
      </c>
      <c r="P717" s="122" t="s">
        <v>1152</v>
      </c>
      <c r="Q717" s="122">
        <v>26200016</v>
      </c>
      <c r="R717" s="122" t="s">
        <v>84</v>
      </c>
      <c r="S717" s="122" t="s">
        <v>1361</v>
      </c>
      <c r="T717" s="113" t="s">
        <v>1362</v>
      </c>
      <c r="U717" s="102" t="s">
        <v>87</v>
      </c>
      <c r="V717" s="102" t="s">
        <v>1561</v>
      </c>
      <c r="W717" s="147">
        <v>28</v>
      </c>
      <c r="X717" s="122">
        <v>28</v>
      </c>
      <c r="Y717" s="126">
        <f t="shared" si="307"/>
        <v>0</v>
      </c>
      <c r="Z717" s="122">
        <v>0</v>
      </c>
      <c r="AA717" s="101">
        <v>962</v>
      </c>
      <c r="AB717" s="131"/>
      <c r="AC717" s="151" t="str">
        <f t="shared" si="299"/>
        <v>April-26</v>
      </c>
      <c r="AD717" s="119">
        <v>46119</v>
      </c>
      <c r="AE717" s="178" t="s">
        <v>1562</v>
      </c>
      <c r="AF717" s="101">
        <f t="shared" si="301"/>
        <v>26936</v>
      </c>
      <c r="AG717" s="101">
        <f t="shared" si="302"/>
        <v>0</v>
      </c>
      <c r="AH717" s="101">
        <f t="shared" si="303"/>
        <v>26936</v>
      </c>
      <c r="AI717" s="101">
        <f t="shared" si="294"/>
        <v>0</v>
      </c>
      <c r="AJ717" s="101">
        <f t="shared" si="304"/>
        <v>0</v>
      </c>
      <c r="AK717" s="101">
        <f t="shared" si="298"/>
        <v>0</v>
      </c>
      <c r="AL717" s="102" t="s">
        <v>0</v>
      </c>
      <c r="AM717" s="144" t="s">
        <v>102</v>
      </c>
      <c r="AN717" s="101">
        <f t="shared" si="300"/>
        <v>26936</v>
      </c>
      <c r="AO717" s="134" t="s">
        <v>22</v>
      </c>
      <c r="AP717" s="113" t="s">
        <v>754</v>
      </c>
      <c r="AQ717" s="113" t="s">
        <v>754</v>
      </c>
      <c r="AR717" s="113" t="s">
        <v>754</v>
      </c>
      <c r="AS717" s="113" t="s">
        <v>754</v>
      </c>
      <c r="AT717" s="113" t="s">
        <v>754</v>
      </c>
      <c r="AU717" s="113" t="s">
        <v>754</v>
      </c>
      <c r="AV717" s="113" t="s">
        <v>754</v>
      </c>
    </row>
    <row r="718" spans="1:48" x14ac:dyDescent="0.25">
      <c r="A718" s="102" t="s">
        <v>1563</v>
      </c>
      <c r="B718" s="133">
        <v>46098</v>
      </c>
      <c r="C718" s="100" t="s">
        <v>79</v>
      </c>
      <c r="D718" s="552">
        <v>46105</v>
      </c>
      <c r="E718" s="552" t="e">
        <f>IF(OR(#REF!="",J718=""),"",#REF!+7*J718)</f>
        <v>#REF!</v>
      </c>
      <c r="F718" s="149" t="str">
        <f t="shared" ca="1" si="297"/>
        <v>DELIVERED</v>
      </c>
      <c r="G718" s="120" t="s">
        <v>80</v>
      </c>
      <c r="H718" s="113" t="e">
        <f t="shared" si="306"/>
        <v>#REF!</v>
      </c>
      <c r="I718" s="113" t="e">
        <f t="shared" si="305"/>
        <v>#REF!</v>
      </c>
      <c r="J718" s="122">
        <v>1</v>
      </c>
      <c r="K718" s="122" t="s">
        <v>21</v>
      </c>
      <c r="L718" s="232" t="s">
        <v>81</v>
      </c>
      <c r="M718" s="13" t="s">
        <v>1564</v>
      </c>
      <c r="N718" s="399">
        <v>0</v>
      </c>
      <c r="O718" s="130">
        <v>3</v>
      </c>
      <c r="P718" s="122" t="s">
        <v>243</v>
      </c>
      <c r="Q718" s="122">
        <v>26200091</v>
      </c>
      <c r="R718" s="122" t="s">
        <v>84</v>
      </c>
      <c r="S718" s="122" t="s">
        <v>1271</v>
      </c>
      <c r="T718" s="113" t="s">
        <v>1272</v>
      </c>
      <c r="U718" s="102" t="s">
        <v>1273</v>
      </c>
      <c r="V718" s="195" t="s">
        <v>1565</v>
      </c>
      <c r="W718" s="147">
        <v>11</v>
      </c>
      <c r="X718" s="122">
        <v>11</v>
      </c>
      <c r="Y718" s="126">
        <f t="shared" si="307"/>
        <v>0</v>
      </c>
      <c r="Z718" s="122">
        <v>0</v>
      </c>
      <c r="AA718" s="185">
        <v>5875</v>
      </c>
      <c r="AB718" s="131"/>
      <c r="AC718" s="151" t="str">
        <f t="shared" si="299"/>
        <v>April-26</v>
      </c>
      <c r="AD718" s="119">
        <v>46136</v>
      </c>
      <c r="AE718" s="178" t="s">
        <v>1566</v>
      </c>
      <c r="AF718" s="101">
        <f t="shared" si="301"/>
        <v>64625</v>
      </c>
      <c r="AG718" s="101">
        <f t="shared" si="302"/>
        <v>0</v>
      </c>
      <c r="AH718" s="101">
        <f t="shared" si="303"/>
        <v>64625</v>
      </c>
      <c r="AI718" s="101">
        <f t="shared" si="294"/>
        <v>0</v>
      </c>
      <c r="AJ718" s="185">
        <f t="shared" si="304"/>
        <v>0</v>
      </c>
      <c r="AK718" s="185">
        <f t="shared" si="298"/>
        <v>0</v>
      </c>
      <c r="AL718" s="174" t="s">
        <v>0</v>
      </c>
      <c r="AM718" s="144" t="s">
        <v>102</v>
      </c>
      <c r="AN718" s="185">
        <f t="shared" si="300"/>
        <v>64625</v>
      </c>
      <c r="AO718" s="455" t="s">
        <v>116</v>
      </c>
      <c r="AP718" s="113" t="s">
        <v>754</v>
      </c>
      <c r="AQ718" s="113" t="s">
        <v>754</v>
      </c>
      <c r="AR718" s="113" t="s">
        <v>754</v>
      </c>
      <c r="AS718" s="113" t="s">
        <v>754</v>
      </c>
      <c r="AT718" s="113" t="s">
        <v>754</v>
      </c>
      <c r="AU718" s="113" t="s">
        <v>754</v>
      </c>
      <c r="AV718" s="113" t="s">
        <v>754</v>
      </c>
    </row>
    <row r="719" spans="1:48" x14ac:dyDescent="0.25">
      <c r="A719" s="102" t="s">
        <v>1563</v>
      </c>
      <c r="B719" s="133">
        <v>46098</v>
      </c>
      <c r="C719" s="100" t="s">
        <v>79</v>
      </c>
      <c r="D719" s="552">
        <v>46105</v>
      </c>
      <c r="E719" s="552" t="e">
        <f>IF(OR(#REF!="",J719=""),"",#REF!+7*J719)</f>
        <v>#REF!</v>
      </c>
      <c r="F719" s="149" t="str">
        <f t="shared" ca="1" si="297"/>
        <v>DELIVERED</v>
      </c>
      <c r="G719" s="120" t="s">
        <v>80</v>
      </c>
      <c r="H719" s="113" t="e">
        <f t="shared" si="306"/>
        <v>#REF!</v>
      </c>
      <c r="I719" s="113" t="e">
        <f t="shared" si="305"/>
        <v>#REF!</v>
      </c>
      <c r="J719" s="122">
        <v>1</v>
      </c>
      <c r="K719" s="122" t="s">
        <v>21</v>
      </c>
      <c r="L719" s="232" t="s">
        <v>81</v>
      </c>
      <c r="M719" s="13" t="s">
        <v>1564</v>
      </c>
      <c r="N719" s="399">
        <v>0</v>
      </c>
      <c r="O719" s="130">
        <v>3</v>
      </c>
      <c r="P719" s="122" t="s">
        <v>243</v>
      </c>
      <c r="Q719" s="122">
        <v>26200091</v>
      </c>
      <c r="R719" s="122" t="s">
        <v>84</v>
      </c>
      <c r="S719" s="122" t="s">
        <v>1271</v>
      </c>
      <c r="T719" s="113" t="s">
        <v>1272</v>
      </c>
      <c r="U719" s="102" t="s">
        <v>1273</v>
      </c>
      <c r="V719" s="195" t="s">
        <v>1279</v>
      </c>
      <c r="W719" s="147">
        <v>1</v>
      </c>
      <c r="X719" s="122">
        <v>1</v>
      </c>
      <c r="Y719" s="126">
        <f t="shared" si="307"/>
        <v>0</v>
      </c>
      <c r="Z719" s="122">
        <v>0</v>
      </c>
      <c r="AA719" s="185">
        <v>3100</v>
      </c>
      <c r="AB719" s="131"/>
      <c r="AC719" s="151" t="str">
        <f t="shared" si="299"/>
        <v>April-26</v>
      </c>
      <c r="AD719" s="119">
        <v>46136</v>
      </c>
      <c r="AE719" s="178" t="s">
        <v>1566</v>
      </c>
      <c r="AF719" s="101">
        <f t="shared" si="301"/>
        <v>3100</v>
      </c>
      <c r="AG719" s="101">
        <f t="shared" si="302"/>
        <v>0</v>
      </c>
      <c r="AH719" s="101">
        <f t="shared" si="303"/>
        <v>3100</v>
      </c>
      <c r="AI719" s="101">
        <f t="shared" si="294"/>
        <v>0</v>
      </c>
      <c r="AJ719" s="185">
        <f t="shared" si="304"/>
        <v>0</v>
      </c>
      <c r="AK719" s="185">
        <f t="shared" si="298"/>
        <v>0</v>
      </c>
      <c r="AL719" s="174" t="s">
        <v>0</v>
      </c>
      <c r="AM719" s="144" t="s">
        <v>102</v>
      </c>
      <c r="AN719" s="185">
        <f t="shared" si="300"/>
        <v>3100</v>
      </c>
      <c r="AO719" s="455" t="s">
        <v>116</v>
      </c>
      <c r="AP719" s="113" t="s">
        <v>754</v>
      </c>
      <c r="AQ719" s="113" t="s">
        <v>754</v>
      </c>
      <c r="AR719" s="113" t="s">
        <v>754</v>
      </c>
      <c r="AS719" s="113" t="s">
        <v>754</v>
      </c>
      <c r="AT719" s="113" t="s">
        <v>754</v>
      </c>
      <c r="AU719" s="113" t="s">
        <v>754</v>
      </c>
      <c r="AV719" s="113" t="s">
        <v>754</v>
      </c>
    </row>
    <row r="720" spans="1:48" x14ac:dyDescent="0.25">
      <c r="A720" s="102" t="s">
        <v>1563</v>
      </c>
      <c r="B720" s="133">
        <v>46098</v>
      </c>
      <c r="C720" s="100" t="s">
        <v>79</v>
      </c>
      <c r="D720" s="552">
        <v>46105</v>
      </c>
      <c r="E720" s="552" t="e">
        <f>IF(OR(#REF!="",J720=""),"",#REF!+7*J720)</f>
        <v>#REF!</v>
      </c>
      <c r="F720" s="149" t="str">
        <f t="shared" ca="1" si="297"/>
        <v>DELIVERED</v>
      </c>
      <c r="G720" s="120" t="s">
        <v>80</v>
      </c>
      <c r="H720" s="113" t="e">
        <f t="shared" si="306"/>
        <v>#REF!</v>
      </c>
      <c r="I720" s="113" t="e">
        <f t="shared" si="305"/>
        <v>#REF!</v>
      </c>
      <c r="J720" s="122">
        <v>1</v>
      </c>
      <c r="K720" s="122" t="s">
        <v>21</v>
      </c>
      <c r="L720" s="232" t="s">
        <v>81</v>
      </c>
      <c r="M720" s="13" t="s">
        <v>1564</v>
      </c>
      <c r="N720" s="399">
        <v>0</v>
      </c>
      <c r="O720" s="130">
        <v>3</v>
      </c>
      <c r="P720" s="122" t="s">
        <v>1567</v>
      </c>
      <c r="Q720" s="122">
        <v>26200091</v>
      </c>
      <c r="R720" s="122" t="s">
        <v>84</v>
      </c>
      <c r="S720" s="122" t="s">
        <v>1271</v>
      </c>
      <c r="T720" s="113" t="s">
        <v>1272</v>
      </c>
      <c r="U720" s="102" t="s">
        <v>1273</v>
      </c>
      <c r="V720" s="195" t="s">
        <v>1568</v>
      </c>
      <c r="W720" s="147">
        <v>1</v>
      </c>
      <c r="X720" s="122">
        <v>1</v>
      </c>
      <c r="Y720" s="126">
        <f t="shared" si="307"/>
        <v>0</v>
      </c>
      <c r="Z720" s="122">
        <v>0</v>
      </c>
      <c r="AA720" s="185">
        <v>1200</v>
      </c>
      <c r="AB720" s="131"/>
      <c r="AC720" s="151" t="str">
        <f t="shared" si="299"/>
        <v>April-26</v>
      </c>
      <c r="AD720" s="119">
        <v>46136</v>
      </c>
      <c r="AE720" s="178" t="s">
        <v>1566</v>
      </c>
      <c r="AF720" s="101">
        <f t="shared" si="301"/>
        <v>1200</v>
      </c>
      <c r="AG720" s="101">
        <f t="shared" si="302"/>
        <v>0</v>
      </c>
      <c r="AH720" s="101">
        <f t="shared" si="303"/>
        <v>1200</v>
      </c>
      <c r="AI720" s="101">
        <f t="shared" si="294"/>
        <v>0</v>
      </c>
      <c r="AJ720" s="185">
        <f t="shared" si="304"/>
        <v>0</v>
      </c>
      <c r="AK720" s="185">
        <f t="shared" si="298"/>
        <v>0</v>
      </c>
      <c r="AL720" s="174" t="s">
        <v>0</v>
      </c>
      <c r="AM720" s="144" t="s">
        <v>102</v>
      </c>
      <c r="AN720" s="185">
        <f t="shared" si="300"/>
        <v>1200</v>
      </c>
      <c r="AO720" s="455" t="s">
        <v>116</v>
      </c>
      <c r="AP720" s="113" t="s">
        <v>754</v>
      </c>
      <c r="AQ720" s="113" t="s">
        <v>754</v>
      </c>
      <c r="AR720" s="113" t="s">
        <v>754</v>
      </c>
      <c r="AS720" s="113" t="s">
        <v>754</v>
      </c>
      <c r="AT720" s="113" t="s">
        <v>754</v>
      </c>
      <c r="AU720" s="113" t="s">
        <v>754</v>
      </c>
      <c r="AV720" s="113" t="s">
        <v>754</v>
      </c>
    </row>
    <row r="721" spans="1:48" x14ac:dyDescent="0.25">
      <c r="A721" s="102" t="s">
        <v>1569</v>
      </c>
      <c r="B721" s="133">
        <v>46098</v>
      </c>
      <c r="C721" s="100" t="s">
        <v>79</v>
      </c>
      <c r="D721" s="552">
        <v>46105</v>
      </c>
      <c r="E721" s="552" t="e">
        <f>IF(OR(#REF!="",J721=""),"",#REF!+7*J721)</f>
        <v>#REF!</v>
      </c>
      <c r="F721" s="149" t="str">
        <f t="shared" ca="1" si="297"/>
        <v>DELIVERED</v>
      </c>
      <c r="G721" s="120" t="s">
        <v>80</v>
      </c>
      <c r="H721" s="113" t="e">
        <f t="shared" si="306"/>
        <v>#REF!</v>
      </c>
      <c r="I721" s="113" t="e">
        <f t="shared" si="305"/>
        <v>#REF!</v>
      </c>
      <c r="J721" s="122">
        <v>1</v>
      </c>
      <c r="K721" s="122" t="s">
        <v>21</v>
      </c>
      <c r="L721" s="232" t="s">
        <v>81</v>
      </c>
      <c r="M721" s="13" t="s">
        <v>1570</v>
      </c>
      <c r="N721" s="399">
        <v>0</v>
      </c>
      <c r="O721" s="130">
        <v>3</v>
      </c>
      <c r="P721" s="122" t="s">
        <v>243</v>
      </c>
      <c r="Q721" s="122">
        <v>26200085</v>
      </c>
      <c r="R721" s="122" t="s">
        <v>84</v>
      </c>
      <c r="S721" s="122" t="s">
        <v>1271</v>
      </c>
      <c r="T721" s="113" t="s">
        <v>1272</v>
      </c>
      <c r="U721" s="102" t="s">
        <v>1273</v>
      </c>
      <c r="V721" s="115" t="s">
        <v>1571</v>
      </c>
      <c r="W721" s="147">
        <v>47</v>
      </c>
      <c r="X721" s="122">
        <v>47</v>
      </c>
      <c r="Y721" s="126">
        <f t="shared" si="307"/>
        <v>0</v>
      </c>
      <c r="Z721" s="122">
        <v>0</v>
      </c>
      <c r="AA721" s="185">
        <v>846</v>
      </c>
      <c r="AB721" s="131"/>
      <c r="AC721" s="151" t="str">
        <f t="shared" si="299"/>
        <v>April-26</v>
      </c>
      <c r="AD721" s="119">
        <v>46136</v>
      </c>
      <c r="AE721" s="178" t="s">
        <v>1572</v>
      </c>
      <c r="AF721" s="101">
        <f t="shared" si="301"/>
        <v>39762</v>
      </c>
      <c r="AG721" s="101">
        <f t="shared" si="302"/>
        <v>0</v>
      </c>
      <c r="AH721" s="101">
        <f t="shared" si="303"/>
        <v>39762</v>
      </c>
      <c r="AI721" s="101">
        <f t="shared" si="294"/>
        <v>0</v>
      </c>
      <c r="AJ721" s="185">
        <f t="shared" si="304"/>
        <v>0</v>
      </c>
      <c r="AK721" s="185">
        <f t="shared" si="298"/>
        <v>0</v>
      </c>
      <c r="AL721" s="174" t="s">
        <v>0</v>
      </c>
      <c r="AM721" s="144" t="s">
        <v>102</v>
      </c>
      <c r="AN721" s="185">
        <f t="shared" si="300"/>
        <v>39762</v>
      </c>
      <c r="AO721" s="134" t="s">
        <v>103</v>
      </c>
      <c r="AP721" s="113" t="s">
        <v>754</v>
      </c>
      <c r="AQ721" s="113" t="s">
        <v>754</v>
      </c>
      <c r="AR721" s="113" t="s">
        <v>754</v>
      </c>
      <c r="AS721" s="113" t="s">
        <v>754</v>
      </c>
      <c r="AT721" s="113" t="s">
        <v>754</v>
      </c>
      <c r="AU721" s="113" t="s">
        <v>754</v>
      </c>
      <c r="AV721" s="113" t="s">
        <v>754</v>
      </c>
    </row>
    <row r="722" spans="1:48" x14ac:dyDescent="0.25">
      <c r="A722" s="102" t="s">
        <v>1569</v>
      </c>
      <c r="B722" s="133">
        <v>46098</v>
      </c>
      <c r="C722" s="100" t="s">
        <v>79</v>
      </c>
      <c r="D722" s="552">
        <v>46105</v>
      </c>
      <c r="E722" s="552" t="e">
        <f>IF(OR(#REF!="",J722=""),"",#REF!+7*J722)</f>
        <v>#REF!</v>
      </c>
      <c r="F722" s="149" t="str">
        <f t="shared" ca="1" si="297"/>
        <v>DELIVERED</v>
      </c>
      <c r="G722" s="120" t="s">
        <v>80</v>
      </c>
      <c r="H722" s="113" t="e">
        <f t="shared" si="306"/>
        <v>#REF!</v>
      </c>
      <c r="I722" s="113" t="e">
        <f t="shared" si="305"/>
        <v>#REF!</v>
      </c>
      <c r="J722" s="122">
        <v>1</v>
      </c>
      <c r="K722" s="122" t="s">
        <v>28</v>
      </c>
      <c r="L722" s="232" t="s">
        <v>81</v>
      </c>
      <c r="M722" s="13" t="s">
        <v>1570</v>
      </c>
      <c r="N722" s="399">
        <v>0</v>
      </c>
      <c r="O722" s="130">
        <v>3</v>
      </c>
      <c r="P722" s="122" t="s">
        <v>243</v>
      </c>
      <c r="Q722" s="122">
        <v>26200085</v>
      </c>
      <c r="R722" s="122" t="s">
        <v>84</v>
      </c>
      <c r="S722" s="122" t="s">
        <v>1271</v>
      </c>
      <c r="T722" s="113" t="s">
        <v>1272</v>
      </c>
      <c r="U722" s="102" t="s">
        <v>1273</v>
      </c>
      <c r="V722" s="115" t="s">
        <v>1279</v>
      </c>
      <c r="W722" s="147">
        <v>1</v>
      </c>
      <c r="X722" s="122">
        <v>1</v>
      </c>
      <c r="Y722" s="126">
        <f t="shared" si="307"/>
        <v>0</v>
      </c>
      <c r="Z722" s="122">
        <v>0</v>
      </c>
      <c r="AA722" s="185">
        <v>1600</v>
      </c>
      <c r="AB722" s="131"/>
      <c r="AC722" s="151" t="str">
        <f t="shared" si="299"/>
        <v>April-26</v>
      </c>
      <c r="AD722" s="119">
        <v>46136</v>
      </c>
      <c r="AE722" s="178" t="s">
        <v>1572</v>
      </c>
      <c r="AF722" s="101">
        <f t="shared" si="301"/>
        <v>1600</v>
      </c>
      <c r="AG722" s="101">
        <f t="shared" si="302"/>
        <v>0</v>
      </c>
      <c r="AH722" s="101">
        <f t="shared" si="303"/>
        <v>1600</v>
      </c>
      <c r="AI722" s="101">
        <f t="shared" si="294"/>
        <v>0</v>
      </c>
      <c r="AJ722" s="185">
        <f t="shared" si="304"/>
        <v>0</v>
      </c>
      <c r="AK722" s="185">
        <f t="shared" si="298"/>
        <v>0</v>
      </c>
      <c r="AL722" s="174" t="s">
        <v>0</v>
      </c>
      <c r="AM722" s="144" t="s">
        <v>102</v>
      </c>
      <c r="AN722" s="185">
        <f t="shared" si="300"/>
        <v>1600</v>
      </c>
      <c r="AO722" s="134" t="s">
        <v>28</v>
      </c>
      <c r="AP722" s="113" t="s">
        <v>754</v>
      </c>
      <c r="AQ722" s="113" t="s">
        <v>754</v>
      </c>
      <c r="AR722" s="113" t="s">
        <v>754</v>
      </c>
      <c r="AS722" s="113" t="s">
        <v>754</v>
      </c>
      <c r="AT722" s="113" t="s">
        <v>754</v>
      </c>
      <c r="AU722" s="113" t="s">
        <v>754</v>
      </c>
      <c r="AV722" s="113" t="s">
        <v>754</v>
      </c>
    </row>
    <row r="723" spans="1:48" x14ac:dyDescent="0.25">
      <c r="A723" s="102" t="s">
        <v>1569</v>
      </c>
      <c r="B723" s="133">
        <v>46098</v>
      </c>
      <c r="C723" s="100" t="s">
        <v>79</v>
      </c>
      <c r="D723" s="552">
        <v>46105</v>
      </c>
      <c r="E723" s="552" t="e">
        <f>IF(OR(#REF!="",J723=""),"",#REF!+7*J723)</f>
        <v>#REF!</v>
      </c>
      <c r="F723" s="149" t="str">
        <f t="shared" ca="1" si="297"/>
        <v>DELIVERED</v>
      </c>
      <c r="G723" s="120" t="s">
        <v>80</v>
      </c>
      <c r="H723" s="113" t="e">
        <f t="shared" si="306"/>
        <v>#REF!</v>
      </c>
      <c r="I723" s="113" t="e">
        <f t="shared" si="305"/>
        <v>#REF!</v>
      </c>
      <c r="J723" s="122">
        <v>1</v>
      </c>
      <c r="K723" s="122" t="s">
        <v>28</v>
      </c>
      <c r="L723" s="232" t="s">
        <v>81</v>
      </c>
      <c r="M723" s="13" t="s">
        <v>1570</v>
      </c>
      <c r="N723" s="399">
        <v>0</v>
      </c>
      <c r="O723" s="130">
        <v>3</v>
      </c>
      <c r="P723" s="122" t="s">
        <v>243</v>
      </c>
      <c r="Q723" s="122">
        <v>26200085</v>
      </c>
      <c r="R723" s="122" t="s">
        <v>84</v>
      </c>
      <c r="S723" s="122" t="s">
        <v>1271</v>
      </c>
      <c r="T723" s="113" t="s">
        <v>1272</v>
      </c>
      <c r="U723" s="102" t="s">
        <v>1273</v>
      </c>
      <c r="V723" s="115" t="s">
        <v>1568</v>
      </c>
      <c r="W723" s="147">
        <v>1</v>
      </c>
      <c r="X723" s="122">
        <v>1</v>
      </c>
      <c r="Y723" s="126">
        <f t="shared" si="307"/>
        <v>0</v>
      </c>
      <c r="Z723" s="122">
        <v>0</v>
      </c>
      <c r="AA723" s="185">
        <v>1200</v>
      </c>
      <c r="AB723" s="131"/>
      <c r="AC723" s="151" t="str">
        <f t="shared" si="299"/>
        <v>April-26</v>
      </c>
      <c r="AD723" s="119">
        <v>46136</v>
      </c>
      <c r="AE723" s="178" t="s">
        <v>1572</v>
      </c>
      <c r="AF723" s="101">
        <f t="shared" si="301"/>
        <v>1200</v>
      </c>
      <c r="AG723" s="101">
        <f t="shared" si="302"/>
        <v>0</v>
      </c>
      <c r="AH723" s="101">
        <f t="shared" si="303"/>
        <v>1200</v>
      </c>
      <c r="AI723" s="101">
        <f t="shared" si="294"/>
        <v>0</v>
      </c>
      <c r="AJ723" s="185">
        <f t="shared" si="304"/>
        <v>0</v>
      </c>
      <c r="AK723" s="185">
        <f t="shared" si="298"/>
        <v>0</v>
      </c>
      <c r="AL723" s="174" t="s">
        <v>0</v>
      </c>
      <c r="AM723" s="144" t="s">
        <v>102</v>
      </c>
      <c r="AN723" s="185">
        <f t="shared" si="300"/>
        <v>1200</v>
      </c>
      <c r="AO723" s="134" t="s">
        <v>28</v>
      </c>
      <c r="AP723" s="113" t="s">
        <v>754</v>
      </c>
      <c r="AQ723" s="113" t="s">
        <v>754</v>
      </c>
      <c r="AR723" s="113" t="s">
        <v>754</v>
      </c>
      <c r="AS723" s="113" t="s">
        <v>754</v>
      </c>
      <c r="AT723" s="113" t="s">
        <v>754</v>
      </c>
      <c r="AU723" s="113" t="s">
        <v>754</v>
      </c>
      <c r="AV723" s="113" t="s">
        <v>754</v>
      </c>
    </row>
    <row r="724" spans="1:48" ht="12.75" x14ac:dyDescent="0.2">
      <c r="A724" s="171" t="s">
        <v>90</v>
      </c>
      <c r="B724" s="133">
        <v>46099</v>
      </c>
      <c r="C724" s="100" t="s">
        <v>79</v>
      </c>
      <c r="D724" s="552">
        <v>46101</v>
      </c>
      <c r="E724" s="552" t="e">
        <f>IF(OR(#REF!="",J724=""),"",#REF!+7*J724)</f>
        <v>#REF!</v>
      </c>
      <c r="F724" s="149" t="e">
        <f t="shared" ca="1" si="297"/>
        <v>#REF!</v>
      </c>
      <c r="G724" s="120" t="s">
        <v>80</v>
      </c>
      <c r="H724" s="113" t="e">
        <f t="shared" si="306"/>
        <v>#REF!</v>
      </c>
      <c r="I724" s="113" t="e">
        <f t="shared" si="305"/>
        <v>#REF!</v>
      </c>
      <c r="J724" s="122">
        <v>0.4</v>
      </c>
      <c r="K724" s="122" t="s">
        <v>24</v>
      </c>
      <c r="L724" s="232" t="s">
        <v>81</v>
      </c>
      <c r="M724" s="13" t="s">
        <v>1573</v>
      </c>
      <c r="N724" s="399">
        <v>0</v>
      </c>
      <c r="O724" s="130">
        <v>3</v>
      </c>
      <c r="P724" s="122"/>
      <c r="Q724" s="122"/>
      <c r="R724" s="18" t="s">
        <v>84</v>
      </c>
      <c r="S724" s="130" t="s">
        <v>1574</v>
      </c>
      <c r="T724" s="123" t="s">
        <v>1575</v>
      </c>
      <c r="U724" s="123" t="s">
        <v>219</v>
      </c>
      <c r="V724" s="115" t="s">
        <v>1576</v>
      </c>
      <c r="W724" s="147">
        <v>2</v>
      </c>
      <c r="X724" s="113"/>
      <c r="Y724" s="126">
        <f t="shared" si="307"/>
        <v>2</v>
      </c>
      <c r="Z724" s="122">
        <v>2</v>
      </c>
      <c r="AA724" s="101">
        <v>4500</v>
      </c>
      <c r="AB724" s="131"/>
      <c r="AC724" s="151" t="str">
        <f t="shared" si="299"/>
        <v/>
      </c>
      <c r="AD724" s="120"/>
      <c r="AE724" s="132"/>
      <c r="AF724" s="101">
        <f t="shared" si="301"/>
        <v>0</v>
      </c>
      <c r="AG724" s="101">
        <f t="shared" si="302"/>
        <v>0</v>
      </c>
      <c r="AH724" s="101">
        <f t="shared" si="303"/>
        <v>0</v>
      </c>
      <c r="AI724" s="101">
        <f t="shared" si="294"/>
        <v>9000</v>
      </c>
      <c r="AJ724" s="101">
        <f t="shared" si="304"/>
        <v>0</v>
      </c>
      <c r="AK724" s="101">
        <f t="shared" si="298"/>
        <v>9000</v>
      </c>
      <c r="AL724" s="102" t="s">
        <v>9</v>
      </c>
      <c r="AM724" s="144" t="s">
        <v>1577</v>
      </c>
      <c r="AN724" s="101">
        <f t="shared" si="300"/>
        <v>9000</v>
      </c>
      <c r="AO724" s="134"/>
      <c r="AP724" s="113" t="s">
        <v>754</v>
      </c>
      <c r="AQ724" s="113" t="s">
        <v>754</v>
      </c>
      <c r="AR724" s="113" t="s">
        <v>754</v>
      </c>
      <c r="AS724" s="113" t="s">
        <v>754</v>
      </c>
      <c r="AT724" s="113" t="s">
        <v>754</v>
      </c>
      <c r="AU724" s="113" t="s">
        <v>754</v>
      </c>
      <c r="AV724" s="113" t="s">
        <v>754</v>
      </c>
    </row>
    <row r="725" spans="1:48" ht="19.5" customHeight="1" x14ac:dyDescent="0.2">
      <c r="A725" s="102">
        <v>4502698120</v>
      </c>
      <c r="B725" s="133">
        <v>46099</v>
      </c>
      <c r="C725" s="100" t="s">
        <v>79</v>
      </c>
      <c r="D725" s="552">
        <v>46102</v>
      </c>
      <c r="E725" s="552" t="e">
        <f>IF(OR(#REF!="",J725=""),"",#REF!+7*J725)</f>
        <v>#REF!</v>
      </c>
      <c r="F725" s="149" t="str">
        <f t="shared" ca="1" si="297"/>
        <v>DELIVERED</v>
      </c>
      <c r="G725" s="120" t="s">
        <v>80</v>
      </c>
      <c r="H725" s="113" t="e">
        <f t="shared" si="306"/>
        <v>#REF!</v>
      </c>
      <c r="I725" s="113" t="e">
        <f t="shared" si="305"/>
        <v>#REF!</v>
      </c>
      <c r="J725" s="122">
        <v>5</v>
      </c>
      <c r="K725" s="122" t="s">
        <v>22</v>
      </c>
      <c r="L725" s="232" t="s">
        <v>81</v>
      </c>
      <c r="M725" s="13" t="s">
        <v>1578</v>
      </c>
      <c r="N725" s="399">
        <v>0</v>
      </c>
      <c r="O725" s="130">
        <v>3</v>
      </c>
      <c r="P725" s="122" t="s">
        <v>1579</v>
      </c>
      <c r="Q725" s="122">
        <v>26200151</v>
      </c>
      <c r="R725" s="18" t="s">
        <v>84</v>
      </c>
      <c r="S725" s="122" t="s">
        <v>1580</v>
      </c>
      <c r="T725" s="123" t="s">
        <v>1581</v>
      </c>
      <c r="U725" s="102" t="s">
        <v>193</v>
      </c>
      <c r="V725" s="161" t="s">
        <v>1582</v>
      </c>
      <c r="W725" s="147">
        <v>10</v>
      </c>
      <c r="X725" s="122">
        <v>10</v>
      </c>
      <c r="Y725" s="126">
        <f t="shared" si="307"/>
        <v>0</v>
      </c>
      <c r="Z725" s="122">
        <v>0</v>
      </c>
      <c r="AA725" s="101">
        <v>15112.5</v>
      </c>
      <c r="AB725" s="131"/>
      <c r="AC725" s="151" t="str">
        <f t="shared" si="299"/>
        <v>May-26</v>
      </c>
      <c r="AD725" s="119">
        <v>46148</v>
      </c>
      <c r="AE725" s="205" t="s">
        <v>1583</v>
      </c>
      <c r="AF725" s="101">
        <f t="shared" si="301"/>
        <v>151125</v>
      </c>
      <c r="AG725" s="101">
        <f t="shared" si="302"/>
        <v>0</v>
      </c>
      <c r="AH725" s="101">
        <f t="shared" si="303"/>
        <v>151125</v>
      </c>
      <c r="AI725" s="101">
        <f t="shared" si="294"/>
        <v>0</v>
      </c>
      <c r="AJ725" s="101">
        <f t="shared" si="304"/>
        <v>0</v>
      </c>
      <c r="AK725" s="101">
        <f t="shared" si="298"/>
        <v>0</v>
      </c>
      <c r="AL725" s="102" t="s">
        <v>0</v>
      </c>
      <c r="AM725" s="144" t="s">
        <v>102</v>
      </c>
      <c r="AN725" s="101">
        <f t="shared" si="300"/>
        <v>151125</v>
      </c>
      <c r="AO725" s="134" t="s">
        <v>22</v>
      </c>
      <c r="AP725" s="113" t="s">
        <v>754</v>
      </c>
      <c r="AQ725" s="113" t="s">
        <v>754</v>
      </c>
      <c r="AR725" s="113" t="s">
        <v>754</v>
      </c>
      <c r="AS725" s="113" t="s">
        <v>754</v>
      </c>
      <c r="AT725" s="113" t="s">
        <v>754</v>
      </c>
      <c r="AU725" s="113" t="s">
        <v>754</v>
      </c>
      <c r="AV725" s="113" t="s">
        <v>754</v>
      </c>
    </row>
    <row r="726" spans="1:48" ht="21.75" customHeight="1" x14ac:dyDescent="0.25">
      <c r="A726" s="102">
        <v>4502698120</v>
      </c>
      <c r="B726" s="133">
        <v>46099</v>
      </c>
      <c r="C726" s="100" t="s">
        <v>79</v>
      </c>
      <c r="D726" s="552">
        <v>46102</v>
      </c>
      <c r="E726" s="552" t="e">
        <f>IF(OR(#REF!="",J726=""),"",#REF!+7*J726)</f>
        <v>#REF!</v>
      </c>
      <c r="F726" s="149" t="str">
        <f t="shared" ca="1" si="297"/>
        <v>DELIVERED</v>
      </c>
      <c r="G726" s="120" t="s">
        <v>80</v>
      </c>
      <c r="H726" s="113" t="e">
        <f t="shared" si="306"/>
        <v>#REF!</v>
      </c>
      <c r="I726" s="113" t="e">
        <f t="shared" si="305"/>
        <v>#REF!</v>
      </c>
      <c r="J726" s="122">
        <v>5</v>
      </c>
      <c r="K726" s="122" t="s">
        <v>22</v>
      </c>
      <c r="L726" s="232" t="s">
        <v>81</v>
      </c>
      <c r="M726" s="13" t="s">
        <v>1578</v>
      </c>
      <c r="N726" s="399">
        <v>0</v>
      </c>
      <c r="O726" s="130">
        <v>3</v>
      </c>
      <c r="P726" s="122" t="s">
        <v>1152</v>
      </c>
      <c r="Q726" s="122">
        <v>26200151</v>
      </c>
      <c r="R726" s="18" t="s">
        <v>84</v>
      </c>
      <c r="S726" s="122" t="s">
        <v>1580</v>
      </c>
      <c r="T726" s="123" t="s">
        <v>1581</v>
      </c>
      <c r="U726" s="102" t="s">
        <v>193</v>
      </c>
      <c r="V726" s="445" t="s">
        <v>1584</v>
      </c>
      <c r="W726" s="147">
        <v>1</v>
      </c>
      <c r="X726" s="122">
        <v>1</v>
      </c>
      <c r="Y726" s="126">
        <f t="shared" si="307"/>
        <v>0</v>
      </c>
      <c r="Z726" s="122">
        <v>0</v>
      </c>
      <c r="AA726" s="101">
        <v>53893</v>
      </c>
      <c r="AB726" s="131"/>
      <c r="AC726" s="151" t="str">
        <f t="shared" si="299"/>
        <v>May-26</v>
      </c>
      <c r="AD726" s="471">
        <v>46154</v>
      </c>
      <c r="AE726" s="178" t="s">
        <v>1585</v>
      </c>
      <c r="AF726" s="101">
        <f t="shared" si="301"/>
        <v>53893</v>
      </c>
      <c r="AG726" s="101">
        <f t="shared" si="302"/>
        <v>0</v>
      </c>
      <c r="AH726" s="101">
        <f t="shared" si="303"/>
        <v>53893</v>
      </c>
      <c r="AI726" s="101">
        <f t="shared" ref="AI726:AI789" si="308">Z726*AA726</f>
        <v>0</v>
      </c>
      <c r="AJ726" s="101">
        <f t="shared" si="304"/>
        <v>0</v>
      </c>
      <c r="AK726" s="101">
        <f t="shared" si="298"/>
        <v>0</v>
      </c>
      <c r="AL726" s="102" t="s">
        <v>0</v>
      </c>
      <c r="AM726" s="144" t="s">
        <v>102</v>
      </c>
      <c r="AN726" s="101">
        <f t="shared" si="300"/>
        <v>53893</v>
      </c>
      <c r="AO726" s="134" t="s">
        <v>22</v>
      </c>
      <c r="AP726" s="113" t="s">
        <v>754</v>
      </c>
      <c r="AQ726" s="113" t="s">
        <v>754</v>
      </c>
      <c r="AR726" s="113" t="s">
        <v>754</v>
      </c>
      <c r="AS726" s="113" t="s">
        <v>754</v>
      </c>
      <c r="AT726" s="113" t="s">
        <v>754</v>
      </c>
      <c r="AU726" s="113" t="s">
        <v>754</v>
      </c>
      <c r="AV726" s="113" t="s">
        <v>754</v>
      </c>
    </row>
    <row r="727" spans="1:48" ht="12.75" x14ac:dyDescent="0.2">
      <c r="A727" s="102">
        <v>1162502010</v>
      </c>
      <c r="B727" s="133">
        <v>46099</v>
      </c>
      <c r="C727" s="100" t="s">
        <v>79</v>
      </c>
      <c r="D727" s="552">
        <v>46102</v>
      </c>
      <c r="E727" s="552" t="e">
        <f>IF(OR(#REF!="",J727=""),"",#REF!+7*J727)</f>
        <v>#REF!</v>
      </c>
      <c r="F727" s="149" t="str">
        <f t="shared" ca="1" si="297"/>
        <v>DELIVERED</v>
      </c>
      <c r="G727" s="120" t="s">
        <v>80</v>
      </c>
      <c r="H727" s="113" t="e">
        <f t="shared" si="306"/>
        <v>#REF!</v>
      </c>
      <c r="I727" s="113" t="e">
        <f t="shared" si="305"/>
        <v>#REF!</v>
      </c>
      <c r="J727" s="122">
        <v>0.5</v>
      </c>
      <c r="K727" s="122" t="s">
        <v>24</v>
      </c>
      <c r="L727" s="232" t="s">
        <v>142</v>
      </c>
      <c r="M727" s="13" t="s">
        <v>1586</v>
      </c>
      <c r="N727" s="399">
        <v>1</v>
      </c>
      <c r="O727" s="130">
        <v>1</v>
      </c>
      <c r="P727" s="122" t="s">
        <v>243</v>
      </c>
      <c r="Q727" s="122">
        <v>2620007</v>
      </c>
      <c r="R727" s="122" t="s">
        <v>84</v>
      </c>
      <c r="S727" s="130" t="s">
        <v>284</v>
      </c>
      <c r="T727" s="123" t="s">
        <v>285</v>
      </c>
      <c r="U727" s="102" t="s">
        <v>286</v>
      </c>
      <c r="V727" s="115" t="s">
        <v>1587</v>
      </c>
      <c r="W727" s="147">
        <v>2</v>
      </c>
      <c r="X727" s="122">
        <v>2</v>
      </c>
      <c r="Y727" s="126">
        <f t="shared" si="307"/>
        <v>0</v>
      </c>
      <c r="Z727" s="122">
        <v>0</v>
      </c>
      <c r="AA727" s="101">
        <v>8400</v>
      </c>
      <c r="AB727" s="131"/>
      <c r="AC727" s="151" t="str">
        <f t="shared" si="299"/>
        <v>April-26</v>
      </c>
      <c r="AD727" s="119">
        <v>46116</v>
      </c>
      <c r="AE727" s="205" t="s">
        <v>1588</v>
      </c>
      <c r="AF727" s="101">
        <f t="shared" si="301"/>
        <v>16800</v>
      </c>
      <c r="AG727" s="101">
        <f t="shared" si="302"/>
        <v>0</v>
      </c>
      <c r="AH727" s="101">
        <f t="shared" si="303"/>
        <v>16800</v>
      </c>
      <c r="AI727" s="101">
        <f t="shared" si="308"/>
        <v>0</v>
      </c>
      <c r="AJ727" s="101">
        <f t="shared" si="304"/>
        <v>0</v>
      </c>
      <c r="AK727" s="101">
        <f t="shared" si="298"/>
        <v>0</v>
      </c>
      <c r="AL727" s="102" t="s">
        <v>0</v>
      </c>
      <c r="AM727" s="144" t="s">
        <v>102</v>
      </c>
      <c r="AN727" s="101">
        <f t="shared" si="300"/>
        <v>16800</v>
      </c>
      <c r="AO727" s="134" t="s">
        <v>28</v>
      </c>
      <c r="AP727" s="113" t="s">
        <v>754</v>
      </c>
      <c r="AQ727" s="113" t="s">
        <v>754</v>
      </c>
      <c r="AR727" s="113" t="s">
        <v>754</v>
      </c>
      <c r="AS727" s="113" t="s">
        <v>754</v>
      </c>
      <c r="AT727" s="113" t="s">
        <v>754</v>
      </c>
      <c r="AU727" s="113" t="s">
        <v>754</v>
      </c>
      <c r="AV727" s="113" t="s">
        <v>754</v>
      </c>
    </row>
    <row r="728" spans="1:48" ht="12.75" x14ac:dyDescent="0.2">
      <c r="A728" s="102" t="s">
        <v>1589</v>
      </c>
      <c r="B728" s="133">
        <v>46099</v>
      </c>
      <c r="C728" s="100" t="s">
        <v>79</v>
      </c>
      <c r="D728" s="552">
        <v>46108</v>
      </c>
      <c r="E728" s="552" t="e">
        <f>IF(OR(#REF!="",J728=""),"",#REF!+7*J728)</f>
        <v>#REF!</v>
      </c>
      <c r="F728" s="149" t="str">
        <f t="shared" ca="1" si="297"/>
        <v>DELIVERED</v>
      </c>
      <c r="G728" s="120" t="s">
        <v>80</v>
      </c>
      <c r="H728" s="113" t="e">
        <f t="shared" si="306"/>
        <v>#REF!</v>
      </c>
      <c r="I728" s="113" t="e">
        <f t="shared" si="305"/>
        <v>#REF!</v>
      </c>
      <c r="J728" s="122">
        <v>1.4</v>
      </c>
      <c r="K728" s="122" t="s">
        <v>21</v>
      </c>
      <c r="L728" s="232" t="s">
        <v>81</v>
      </c>
      <c r="M728" s="13" t="s">
        <v>1590</v>
      </c>
      <c r="N728" s="399">
        <v>0</v>
      </c>
      <c r="O728" s="130">
        <v>3</v>
      </c>
      <c r="P728" s="122" t="s">
        <v>243</v>
      </c>
      <c r="Q728" s="122">
        <v>26200086</v>
      </c>
      <c r="R728" s="122" t="s">
        <v>84</v>
      </c>
      <c r="S728" s="122" t="s">
        <v>1271</v>
      </c>
      <c r="T728" s="113" t="s">
        <v>1272</v>
      </c>
      <c r="U728" s="102" t="s">
        <v>1273</v>
      </c>
      <c r="V728" s="115" t="s">
        <v>1591</v>
      </c>
      <c r="W728" s="147">
        <v>60</v>
      </c>
      <c r="X728" s="122">
        <v>60</v>
      </c>
      <c r="Y728" s="126">
        <f t="shared" si="307"/>
        <v>0</v>
      </c>
      <c r="Z728" s="122">
        <v>0</v>
      </c>
      <c r="AA728" s="185">
        <v>471</v>
      </c>
      <c r="AB728" s="131"/>
      <c r="AC728" s="151" t="str">
        <f t="shared" si="299"/>
        <v>April-26</v>
      </c>
      <c r="AD728" s="119">
        <v>46136</v>
      </c>
      <c r="AE728" s="205" t="s">
        <v>1592</v>
      </c>
      <c r="AF728" s="101">
        <f t="shared" si="301"/>
        <v>28260</v>
      </c>
      <c r="AG728" s="101">
        <f t="shared" si="302"/>
        <v>0</v>
      </c>
      <c r="AH728" s="101">
        <f t="shared" si="303"/>
        <v>28260</v>
      </c>
      <c r="AI728" s="101">
        <f t="shared" si="308"/>
        <v>0</v>
      </c>
      <c r="AJ728" s="185">
        <f t="shared" si="304"/>
        <v>0</v>
      </c>
      <c r="AK728" s="185">
        <f t="shared" si="298"/>
        <v>0</v>
      </c>
      <c r="AL728" s="174" t="s">
        <v>0</v>
      </c>
      <c r="AM728" s="144" t="s">
        <v>102</v>
      </c>
      <c r="AN728" s="185">
        <f t="shared" si="300"/>
        <v>28260</v>
      </c>
      <c r="AO728" s="134" t="s">
        <v>103</v>
      </c>
      <c r="AP728" s="113" t="s">
        <v>104</v>
      </c>
      <c r="AQ728" s="113" t="s">
        <v>104</v>
      </c>
      <c r="AR728" s="113" t="s">
        <v>122</v>
      </c>
      <c r="AS728" s="113" t="s">
        <v>122</v>
      </c>
      <c r="AT728" s="113" t="s">
        <v>122</v>
      </c>
      <c r="AU728" s="113" t="s">
        <v>104</v>
      </c>
      <c r="AV728" s="113" t="s">
        <v>122</v>
      </c>
    </row>
    <row r="729" spans="1:48" ht="12.75" x14ac:dyDescent="0.2">
      <c r="A729" s="102" t="s">
        <v>1589</v>
      </c>
      <c r="B729" s="133">
        <v>46099</v>
      </c>
      <c r="C729" s="100" t="s">
        <v>79</v>
      </c>
      <c r="D729" s="552">
        <v>46108</v>
      </c>
      <c r="E729" s="552" t="e">
        <f>IF(OR(#REF!="",J729=""),"",#REF!+7*J729)</f>
        <v>#REF!</v>
      </c>
      <c r="F729" s="149" t="str">
        <f t="shared" ca="1" si="297"/>
        <v>DELIVERED</v>
      </c>
      <c r="G729" s="120" t="s">
        <v>80</v>
      </c>
      <c r="H729" s="113" t="e">
        <f t="shared" si="306"/>
        <v>#REF!</v>
      </c>
      <c r="I729" s="113" t="e">
        <f t="shared" si="305"/>
        <v>#REF!</v>
      </c>
      <c r="J729" s="122">
        <v>1.4</v>
      </c>
      <c r="K729" s="122" t="s">
        <v>28</v>
      </c>
      <c r="L729" s="232" t="s">
        <v>81</v>
      </c>
      <c r="M729" s="13" t="s">
        <v>1590</v>
      </c>
      <c r="N729" s="399">
        <v>0</v>
      </c>
      <c r="O729" s="130">
        <v>3</v>
      </c>
      <c r="P729" s="122" t="s">
        <v>243</v>
      </c>
      <c r="Q729" s="122">
        <v>26200086</v>
      </c>
      <c r="R729" s="122" t="s">
        <v>84</v>
      </c>
      <c r="S729" s="122" t="s">
        <v>1271</v>
      </c>
      <c r="T729" s="113" t="s">
        <v>1272</v>
      </c>
      <c r="U729" s="102" t="s">
        <v>1273</v>
      </c>
      <c r="V729" s="115" t="s">
        <v>1593</v>
      </c>
      <c r="W729" s="147">
        <v>1</v>
      </c>
      <c r="X729" s="122">
        <v>1</v>
      </c>
      <c r="Y729" s="126">
        <f t="shared" si="307"/>
        <v>0</v>
      </c>
      <c r="Z729" s="122">
        <v>0</v>
      </c>
      <c r="AA729" s="185">
        <v>7500</v>
      </c>
      <c r="AB729" s="131"/>
      <c r="AC729" s="151" t="str">
        <f t="shared" si="299"/>
        <v>April-26</v>
      </c>
      <c r="AD729" s="119">
        <v>46136</v>
      </c>
      <c r="AE729" s="205" t="s">
        <v>1592</v>
      </c>
      <c r="AF729" s="101">
        <f t="shared" si="301"/>
        <v>7500</v>
      </c>
      <c r="AG729" s="101">
        <f t="shared" si="302"/>
        <v>0</v>
      </c>
      <c r="AH729" s="101">
        <f t="shared" si="303"/>
        <v>7500</v>
      </c>
      <c r="AI729" s="101">
        <f t="shared" si="308"/>
        <v>0</v>
      </c>
      <c r="AJ729" s="185">
        <f t="shared" si="304"/>
        <v>0</v>
      </c>
      <c r="AK729" s="185">
        <f t="shared" si="298"/>
        <v>0</v>
      </c>
      <c r="AL729" s="174" t="s">
        <v>0</v>
      </c>
      <c r="AM729" s="144" t="s">
        <v>102</v>
      </c>
      <c r="AN729" s="185">
        <f t="shared" si="300"/>
        <v>7500</v>
      </c>
      <c r="AO729" s="134" t="s">
        <v>28</v>
      </c>
      <c r="AP729" s="113" t="s">
        <v>104</v>
      </c>
      <c r="AQ729" s="113" t="s">
        <v>104</v>
      </c>
      <c r="AR729" s="113" t="s">
        <v>122</v>
      </c>
      <c r="AS729" s="113" t="s">
        <v>122</v>
      </c>
      <c r="AT729" s="113" t="s">
        <v>122</v>
      </c>
      <c r="AU729" s="113" t="s">
        <v>104</v>
      </c>
      <c r="AV729" s="113" t="s">
        <v>122</v>
      </c>
    </row>
    <row r="730" spans="1:48" ht="12.75" x14ac:dyDescent="0.2">
      <c r="A730" s="102" t="s">
        <v>1589</v>
      </c>
      <c r="B730" s="133">
        <v>46099</v>
      </c>
      <c r="C730" s="100" t="s">
        <v>79</v>
      </c>
      <c r="D730" s="552">
        <v>46108</v>
      </c>
      <c r="E730" s="552" t="e">
        <f>IF(OR(#REF!="",J730=""),"",#REF!+7*J730)</f>
        <v>#REF!</v>
      </c>
      <c r="F730" s="149" t="str">
        <f t="shared" ca="1" si="297"/>
        <v>DELIVERED</v>
      </c>
      <c r="G730" s="120" t="s">
        <v>80</v>
      </c>
      <c r="H730" s="113" t="e">
        <f t="shared" si="306"/>
        <v>#REF!</v>
      </c>
      <c r="I730" s="113" t="e">
        <f t="shared" si="305"/>
        <v>#REF!</v>
      </c>
      <c r="J730" s="122">
        <v>1.4</v>
      </c>
      <c r="K730" s="122" t="s">
        <v>28</v>
      </c>
      <c r="L730" s="232" t="s">
        <v>81</v>
      </c>
      <c r="M730" s="13" t="s">
        <v>1590</v>
      </c>
      <c r="N730" s="399">
        <v>0</v>
      </c>
      <c r="O730" s="130">
        <v>3</v>
      </c>
      <c r="P730" s="122" t="s">
        <v>243</v>
      </c>
      <c r="Q730" s="122">
        <v>26200086</v>
      </c>
      <c r="R730" s="122" t="s">
        <v>84</v>
      </c>
      <c r="S730" s="122" t="s">
        <v>1271</v>
      </c>
      <c r="T730" s="113" t="s">
        <v>1272</v>
      </c>
      <c r="U730" s="102" t="s">
        <v>1273</v>
      </c>
      <c r="V730" s="115" t="s">
        <v>1280</v>
      </c>
      <c r="W730" s="147">
        <v>1</v>
      </c>
      <c r="X730" s="122">
        <v>1</v>
      </c>
      <c r="Y730" s="126">
        <f t="shared" si="307"/>
        <v>0</v>
      </c>
      <c r="Z730" s="122">
        <v>0</v>
      </c>
      <c r="AA730" s="185">
        <v>1200</v>
      </c>
      <c r="AB730" s="131"/>
      <c r="AC730" s="151" t="str">
        <f t="shared" si="299"/>
        <v>April-26</v>
      </c>
      <c r="AD730" s="119">
        <v>46136</v>
      </c>
      <c r="AE730" s="205" t="s">
        <v>1592</v>
      </c>
      <c r="AF730" s="101">
        <f t="shared" si="301"/>
        <v>1200</v>
      </c>
      <c r="AG730" s="101">
        <f t="shared" si="302"/>
        <v>0</v>
      </c>
      <c r="AH730" s="101">
        <f t="shared" si="303"/>
        <v>1200</v>
      </c>
      <c r="AI730" s="101">
        <f t="shared" si="308"/>
        <v>0</v>
      </c>
      <c r="AJ730" s="185">
        <f t="shared" si="304"/>
        <v>0</v>
      </c>
      <c r="AK730" s="185">
        <f t="shared" si="298"/>
        <v>0</v>
      </c>
      <c r="AL730" s="174" t="s">
        <v>0</v>
      </c>
      <c r="AM730" s="144" t="s">
        <v>102</v>
      </c>
      <c r="AN730" s="185">
        <f t="shared" si="300"/>
        <v>1200</v>
      </c>
      <c r="AO730" s="134" t="s">
        <v>28</v>
      </c>
      <c r="AP730" s="113" t="s">
        <v>104</v>
      </c>
      <c r="AQ730" s="113" t="s">
        <v>104</v>
      </c>
      <c r="AR730" s="113" t="s">
        <v>122</v>
      </c>
      <c r="AS730" s="113" t="s">
        <v>122</v>
      </c>
      <c r="AT730" s="113" t="s">
        <v>122</v>
      </c>
      <c r="AU730" s="113" t="s">
        <v>104</v>
      </c>
      <c r="AV730" s="113" t="s">
        <v>122</v>
      </c>
    </row>
    <row r="731" spans="1:48" ht="12.75" x14ac:dyDescent="0.2">
      <c r="A731" s="102" t="s">
        <v>1589</v>
      </c>
      <c r="B731" s="133">
        <v>46099</v>
      </c>
      <c r="C731" s="100" t="s">
        <v>79</v>
      </c>
      <c r="D731" s="552">
        <v>46108</v>
      </c>
      <c r="E731" s="552" t="e">
        <f>IF(OR(#REF!="",J731=""),"",#REF!+7*J731)</f>
        <v>#REF!</v>
      </c>
      <c r="F731" s="149" t="str">
        <f t="shared" ca="1" si="297"/>
        <v>DELIVERED</v>
      </c>
      <c r="G731" s="120" t="s">
        <v>80</v>
      </c>
      <c r="H731" s="113" t="e">
        <f t="shared" si="306"/>
        <v>#REF!</v>
      </c>
      <c r="I731" s="113" t="e">
        <f t="shared" si="305"/>
        <v>#REF!</v>
      </c>
      <c r="J731" s="122">
        <v>1.4</v>
      </c>
      <c r="K731" s="122" t="s">
        <v>28</v>
      </c>
      <c r="L731" s="232" t="s">
        <v>81</v>
      </c>
      <c r="M731" s="13" t="s">
        <v>1590</v>
      </c>
      <c r="N731" s="399">
        <v>0</v>
      </c>
      <c r="O731" s="130">
        <v>3</v>
      </c>
      <c r="P731" s="122" t="s">
        <v>243</v>
      </c>
      <c r="Q731" s="122">
        <v>26200090</v>
      </c>
      <c r="R731" s="122" t="s">
        <v>84</v>
      </c>
      <c r="S731" s="122" t="s">
        <v>1271</v>
      </c>
      <c r="T731" s="113" t="s">
        <v>1272</v>
      </c>
      <c r="U731" s="102" t="s">
        <v>1273</v>
      </c>
      <c r="V731" s="115" t="s">
        <v>1594</v>
      </c>
      <c r="W731" s="147">
        <v>1</v>
      </c>
      <c r="X731" s="122">
        <v>1</v>
      </c>
      <c r="Y731" s="126">
        <f t="shared" si="307"/>
        <v>0</v>
      </c>
      <c r="Z731" s="122">
        <v>0</v>
      </c>
      <c r="AA731" s="185">
        <v>1200</v>
      </c>
      <c r="AB731" s="131"/>
      <c r="AC731" s="151" t="str">
        <f t="shared" si="299"/>
        <v>April-26</v>
      </c>
      <c r="AD731" s="119">
        <v>46136</v>
      </c>
      <c r="AE731" s="205" t="s">
        <v>1595</v>
      </c>
      <c r="AF731" s="101">
        <f t="shared" si="301"/>
        <v>1200</v>
      </c>
      <c r="AG731" s="101">
        <f t="shared" si="302"/>
        <v>0</v>
      </c>
      <c r="AH731" s="101">
        <f t="shared" si="303"/>
        <v>1200</v>
      </c>
      <c r="AI731" s="101">
        <f t="shared" si="308"/>
        <v>0</v>
      </c>
      <c r="AJ731" s="185">
        <f t="shared" si="304"/>
        <v>0</v>
      </c>
      <c r="AK731" s="185">
        <f t="shared" si="298"/>
        <v>0</v>
      </c>
      <c r="AL731" s="174" t="s">
        <v>0</v>
      </c>
      <c r="AM731" s="144" t="s">
        <v>102</v>
      </c>
      <c r="AN731" s="185">
        <f t="shared" si="300"/>
        <v>1200</v>
      </c>
      <c r="AO731" s="134" t="s">
        <v>28</v>
      </c>
      <c r="AP731" s="113" t="s">
        <v>104</v>
      </c>
      <c r="AQ731" s="113" t="s">
        <v>104</v>
      </c>
      <c r="AR731" s="113" t="s">
        <v>122</v>
      </c>
      <c r="AS731" s="113" t="s">
        <v>122</v>
      </c>
      <c r="AT731" s="113" t="s">
        <v>122</v>
      </c>
      <c r="AU731" s="113" t="s">
        <v>104</v>
      </c>
      <c r="AV731" s="113" t="s">
        <v>122</v>
      </c>
    </row>
    <row r="732" spans="1:48" x14ac:dyDescent="0.25">
      <c r="A732" s="102">
        <v>4600085059</v>
      </c>
      <c r="B732" s="133">
        <v>46100</v>
      </c>
      <c r="C732" s="100" t="s">
        <v>79</v>
      </c>
      <c r="D732" s="552"/>
      <c r="E732" s="552" t="e">
        <f>IF(OR(#REF!="",J732=""),"",#REF!+7*J732)</f>
        <v>#REF!</v>
      </c>
      <c r="F732" s="149" t="str">
        <f t="shared" ca="1" si="297"/>
        <v>DELIVERED</v>
      </c>
      <c r="G732" s="120" t="s">
        <v>80</v>
      </c>
      <c r="H732" s="113" t="e">
        <f t="shared" si="306"/>
        <v>#REF!</v>
      </c>
      <c r="I732" s="113" t="e">
        <f t="shared" si="305"/>
        <v>#REF!</v>
      </c>
      <c r="J732" s="122">
        <v>1</v>
      </c>
      <c r="K732" s="122" t="s">
        <v>21</v>
      </c>
      <c r="L732" s="232" t="s">
        <v>81</v>
      </c>
      <c r="M732" s="13" t="s">
        <v>1596</v>
      </c>
      <c r="N732" s="399">
        <v>0</v>
      </c>
      <c r="O732" s="130">
        <v>3</v>
      </c>
      <c r="P732" s="14" t="s">
        <v>1597</v>
      </c>
      <c r="Q732" s="122">
        <v>2620004</v>
      </c>
      <c r="R732" s="122" t="s">
        <v>84</v>
      </c>
      <c r="S732" s="122" t="s">
        <v>1598</v>
      </c>
      <c r="T732" s="113" t="s">
        <v>86</v>
      </c>
      <c r="U732" s="102" t="s">
        <v>87</v>
      </c>
      <c r="V732" s="115" t="s">
        <v>1599</v>
      </c>
      <c r="W732" s="147">
        <v>60</v>
      </c>
      <c r="X732" s="122">
        <v>60</v>
      </c>
      <c r="Y732" s="126">
        <f t="shared" si="307"/>
        <v>0</v>
      </c>
      <c r="Z732" s="122">
        <v>0</v>
      </c>
      <c r="AA732" s="185">
        <v>8400</v>
      </c>
      <c r="AB732" s="131"/>
      <c r="AC732" s="151" t="str">
        <f t="shared" si="299"/>
        <v>April-26</v>
      </c>
      <c r="AD732" s="119">
        <v>46115</v>
      </c>
      <c r="AE732" s="205" t="s">
        <v>1600</v>
      </c>
      <c r="AF732" s="101">
        <f t="shared" si="301"/>
        <v>504000</v>
      </c>
      <c r="AG732" s="101">
        <f t="shared" si="302"/>
        <v>0</v>
      </c>
      <c r="AH732" s="101">
        <f t="shared" si="303"/>
        <v>504000</v>
      </c>
      <c r="AI732" s="101">
        <f t="shared" si="308"/>
        <v>0</v>
      </c>
      <c r="AJ732" s="185">
        <f t="shared" si="304"/>
        <v>0</v>
      </c>
      <c r="AK732" s="185">
        <f t="shared" si="298"/>
        <v>0</v>
      </c>
      <c r="AL732" s="174" t="s">
        <v>0</v>
      </c>
      <c r="AM732" s="144" t="s">
        <v>102</v>
      </c>
      <c r="AN732" s="185">
        <f t="shared" si="300"/>
        <v>504000</v>
      </c>
      <c r="AO732" s="134" t="s">
        <v>103</v>
      </c>
      <c r="AP732" s="113"/>
      <c r="AQ732" s="113"/>
      <c r="AR732" s="113"/>
      <c r="AS732" s="113"/>
      <c r="AT732" s="113"/>
      <c r="AU732" s="113"/>
      <c r="AV732" s="113"/>
    </row>
    <row r="733" spans="1:48" ht="15" x14ac:dyDescent="0.25">
      <c r="A733" s="110" t="s">
        <v>1601</v>
      </c>
      <c r="B733" s="133">
        <v>46100</v>
      </c>
      <c r="C733" s="100" t="s">
        <v>79</v>
      </c>
      <c r="D733" s="552">
        <v>46107</v>
      </c>
      <c r="E733" s="552" t="e">
        <f>IF(OR(#REF!="",J733=""),"",#REF!+7*J733)</f>
        <v>#REF!</v>
      </c>
      <c r="F733" s="149" t="e">
        <f t="shared" ca="1" si="297"/>
        <v>#REF!</v>
      </c>
      <c r="G733" s="120" t="s">
        <v>80</v>
      </c>
      <c r="H733" s="113" t="e">
        <f t="shared" si="306"/>
        <v>#REF!</v>
      </c>
      <c r="I733" s="113" t="e">
        <f t="shared" ref="I733:I739" si="309">TEXT(E733,"YYYY")</f>
        <v>#REF!</v>
      </c>
      <c r="J733" s="122">
        <v>1</v>
      </c>
      <c r="K733" s="122" t="s">
        <v>21</v>
      </c>
      <c r="L733" s="232" t="s">
        <v>81</v>
      </c>
      <c r="M733" s="13" t="s">
        <v>1602</v>
      </c>
      <c r="N733" s="399">
        <v>0</v>
      </c>
      <c r="O733" s="130">
        <v>3</v>
      </c>
      <c r="P733" s="122"/>
      <c r="Q733" s="122"/>
      <c r="R733" s="122" t="s">
        <v>84</v>
      </c>
      <c r="S733" s="122" t="s">
        <v>1598</v>
      </c>
      <c r="T733" s="113" t="s">
        <v>86</v>
      </c>
      <c r="U733" s="102" t="s">
        <v>87</v>
      </c>
      <c r="V733" s="115" t="s">
        <v>1603</v>
      </c>
      <c r="W733" s="147">
        <v>60</v>
      </c>
      <c r="X733" s="113"/>
      <c r="Y733" s="126">
        <f t="shared" si="307"/>
        <v>60</v>
      </c>
      <c r="Z733" s="122">
        <v>60</v>
      </c>
      <c r="AA733" s="185">
        <v>0</v>
      </c>
      <c r="AB733" s="131"/>
      <c r="AC733" s="151" t="str">
        <f t="shared" si="299"/>
        <v/>
      </c>
      <c r="AD733" s="120"/>
      <c r="AE733" s="132"/>
      <c r="AF733" s="101">
        <f t="shared" si="301"/>
        <v>0</v>
      </c>
      <c r="AG733" s="101">
        <f t="shared" si="302"/>
        <v>0</v>
      </c>
      <c r="AH733" s="101">
        <f t="shared" si="303"/>
        <v>0</v>
      </c>
      <c r="AI733" s="101">
        <f t="shared" si="308"/>
        <v>0</v>
      </c>
      <c r="AJ733" s="185">
        <f t="shared" si="304"/>
        <v>0</v>
      </c>
      <c r="AK733" s="185">
        <f t="shared" si="298"/>
        <v>0</v>
      </c>
      <c r="AL733" s="174" t="s">
        <v>1</v>
      </c>
      <c r="AM733" s="276" t="s">
        <v>1604</v>
      </c>
      <c r="AN733" s="185">
        <f t="shared" si="300"/>
        <v>0</v>
      </c>
      <c r="AO733" s="134" t="s">
        <v>103</v>
      </c>
      <c r="AP733" s="113" t="s">
        <v>104</v>
      </c>
      <c r="AQ733" s="113"/>
      <c r="AR733" s="113"/>
      <c r="AS733" s="113"/>
      <c r="AT733" s="113"/>
      <c r="AU733" s="113"/>
      <c r="AV733" s="113"/>
    </row>
    <row r="734" spans="1:48" ht="12.75" x14ac:dyDescent="0.2">
      <c r="A734" s="171" t="s">
        <v>90</v>
      </c>
      <c r="B734" s="133">
        <v>46100</v>
      </c>
      <c r="C734" s="100" t="s">
        <v>79</v>
      </c>
      <c r="D734" s="552">
        <v>46128</v>
      </c>
      <c r="E734" s="552" t="e">
        <f>IF(OR(#REF!="",J734=""),"",#REF!+7*J734)</f>
        <v>#REF!</v>
      </c>
      <c r="F734" s="149" t="e">
        <f t="shared" ca="1" si="297"/>
        <v>#REF!</v>
      </c>
      <c r="G734" s="120" t="s">
        <v>80</v>
      </c>
      <c r="H734" s="113" t="e">
        <f t="shared" si="306"/>
        <v>#REF!</v>
      </c>
      <c r="I734" s="113" t="e">
        <f t="shared" si="309"/>
        <v>#REF!</v>
      </c>
      <c r="J734" s="122">
        <v>4</v>
      </c>
      <c r="K734" s="122" t="s">
        <v>18</v>
      </c>
      <c r="L734" s="232" t="s">
        <v>81</v>
      </c>
      <c r="M734" s="13" t="s">
        <v>1605</v>
      </c>
      <c r="N734" s="399">
        <v>0</v>
      </c>
      <c r="O734" s="130">
        <v>3</v>
      </c>
      <c r="P734" s="122"/>
      <c r="Q734" s="122"/>
      <c r="R734" s="122" t="s">
        <v>84</v>
      </c>
      <c r="S734" s="122" t="s">
        <v>1606</v>
      </c>
      <c r="T734" s="102" t="s">
        <v>1606</v>
      </c>
      <c r="U734" s="102" t="s">
        <v>87</v>
      </c>
      <c r="V734" s="115" t="s">
        <v>1607</v>
      </c>
      <c r="W734" s="147">
        <v>10</v>
      </c>
      <c r="X734" s="113"/>
      <c r="Y734" s="126">
        <f t="shared" si="307"/>
        <v>10</v>
      </c>
      <c r="Z734" s="122">
        <v>10</v>
      </c>
      <c r="AA734" s="101">
        <v>2606.6</v>
      </c>
      <c r="AB734" s="131"/>
      <c r="AC734" s="151" t="str">
        <f t="shared" si="299"/>
        <v/>
      </c>
      <c r="AD734" s="120"/>
      <c r="AE734" s="132"/>
      <c r="AF734" s="101">
        <f t="shared" si="301"/>
        <v>0</v>
      </c>
      <c r="AG734" s="101">
        <f t="shared" si="302"/>
        <v>0</v>
      </c>
      <c r="AH734" s="101">
        <f t="shared" si="303"/>
        <v>0</v>
      </c>
      <c r="AI734" s="101">
        <f t="shared" si="308"/>
        <v>26066</v>
      </c>
      <c r="AJ734" s="101">
        <f t="shared" si="304"/>
        <v>0</v>
      </c>
      <c r="AK734" s="101">
        <f t="shared" si="298"/>
        <v>26066</v>
      </c>
      <c r="AL734" s="102" t="s">
        <v>9</v>
      </c>
      <c r="AM734" s="144" t="s">
        <v>1608</v>
      </c>
      <c r="AN734" s="101">
        <f t="shared" si="300"/>
        <v>26066</v>
      </c>
      <c r="AO734" s="134"/>
      <c r="AP734" s="113"/>
      <c r="AQ734" s="113"/>
      <c r="AR734" s="113"/>
      <c r="AS734" s="113"/>
      <c r="AT734" s="113"/>
      <c r="AU734" s="113"/>
      <c r="AV734" s="113"/>
    </row>
    <row r="735" spans="1:48" ht="12.75" x14ac:dyDescent="0.2">
      <c r="A735" s="171" t="s">
        <v>90</v>
      </c>
      <c r="B735" s="133">
        <v>46100</v>
      </c>
      <c r="C735" s="100" t="s">
        <v>79</v>
      </c>
      <c r="D735" s="552">
        <v>46097</v>
      </c>
      <c r="E735" s="552" t="e">
        <f>IF(OR(#REF!="",J735=""),"",#REF!+7*J735)</f>
        <v>#REF!</v>
      </c>
      <c r="F735" s="149" t="e">
        <f t="shared" ca="1" si="297"/>
        <v>#REF!</v>
      </c>
      <c r="G735" s="120" t="s">
        <v>80</v>
      </c>
      <c r="H735" s="113" t="e">
        <f t="shared" si="306"/>
        <v>#REF!</v>
      </c>
      <c r="I735" s="113" t="e">
        <f t="shared" si="309"/>
        <v>#REF!</v>
      </c>
      <c r="J735" s="122">
        <v>4</v>
      </c>
      <c r="K735" s="122" t="s">
        <v>18</v>
      </c>
      <c r="L735" s="232" t="s">
        <v>81</v>
      </c>
      <c r="M735" s="13" t="s">
        <v>1609</v>
      </c>
      <c r="N735" s="399">
        <v>0</v>
      </c>
      <c r="O735" s="130">
        <v>3</v>
      </c>
      <c r="P735" s="122"/>
      <c r="Q735" s="122"/>
      <c r="R735" s="122" t="s">
        <v>84</v>
      </c>
      <c r="S735" s="122" t="s">
        <v>1606</v>
      </c>
      <c r="T735" s="102" t="s">
        <v>1606</v>
      </c>
      <c r="U735" s="102" t="s">
        <v>87</v>
      </c>
      <c r="V735" s="115" t="s">
        <v>1610</v>
      </c>
      <c r="W735" s="147">
        <v>10</v>
      </c>
      <c r="X735" s="113"/>
      <c r="Y735" s="126">
        <f t="shared" si="307"/>
        <v>10</v>
      </c>
      <c r="Z735" s="122">
        <v>10</v>
      </c>
      <c r="AA735" s="101">
        <v>1455.2</v>
      </c>
      <c r="AB735" s="131"/>
      <c r="AC735" s="151" t="str">
        <f t="shared" si="299"/>
        <v/>
      </c>
      <c r="AD735" s="120"/>
      <c r="AE735" s="132"/>
      <c r="AF735" s="101">
        <f t="shared" si="301"/>
        <v>0</v>
      </c>
      <c r="AG735" s="101">
        <f t="shared" si="302"/>
        <v>0</v>
      </c>
      <c r="AH735" s="101">
        <f t="shared" si="303"/>
        <v>0</v>
      </c>
      <c r="AI735" s="101">
        <f t="shared" si="308"/>
        <v>14552</v>
      </c>
      <c r="AJ735" s="101">
        <f t="shared" si="304"/>
        <v>0</v>
      </c>
      <c r="AK735" s="101">
        <f t="shared" si="298"/>
        <v>14552</v>
      </c>
      <c r="AL735" s="102" t="s">
        <v>9</v>
      </c>
      <c r="AM735" s="144" t="s">
        <v>1608</v>
      </c>
      <c r="AN735" s="101">
        <f t="shared" si="300"/>
        <v>14552</v>
      </c>
      <c r="AO735" s="134"/>
      <c r="AP735" s="113"/>
      <c r="AQ735" s="113"/>
      <c r="AR735" s="113"/>
      <c r="AS735" s="113"/>
      <c r="AT735" s="113"/>
      <c r="AU735" s="113"/>
      <c r="AV735" s="113"/>
    </row>
    <row r="736" spans="1:48" x14ac:dyDescent="0.25">
      <c r="A736" s="102">
        <v>4700958605</v>
      </c>
      <c r="B736" s="133">
        <v>46101</v>
      </c>
      <c r="C736" s="100" t="s">
        <v>79</v>
      </c>
      <c r="D736" s="552">
        <v>46129</v>
      </c>
      <c r="E736" s="552" t="e">
        <f>IF(OR(#REF!="",J736=""),"",#REF!+7*J736)</f>
        <v>#REF!</v>
      </c>
      <c r="F736" s="149" t="str">
        <f t="shared" ca="1" si="297"/>
        <v>DELIVERED</v>
      </c>
      <c r="G736" s="120" t="s">
        <v>80</v>
      </c>
      <c r="H736" s="113" t="e">
        <f t="shared" si="306"/>
        <v>#REF!</v>
      </c>
      <c r="I736" s="113" t="e">
        <f t="shared" si="309"/>
        <v>#REF!</v>
      </c>
      <c r="J736" s="122">
        <v>4</v>
      </c>
      <c r="K736" s="122" t="s">
        <v>18</v>
      </c>
      <c r="L736" s="232" t="s">
        <v>81</v>
      </c>
      <c r="M736" s="13" t="s">
        <v>1611</v>
      </c>
      <c r="N736" s="399">
        <v>0</v>
      </c>
      <c r="O736" s="130">
        <v>3</v>
      </c>
      <c r="P736" s="14" t="s">
        <v>1612</v>
      </c>
      <c r="Q736" s="122">
        <v>26200076</v>
      </c>
      <c r="R736" s="122" t="s">
        <v>84</v>
      </c>
      <c r="S736" s="122" t="s">
        <v>1361</v>
      </c>
      <c r="T736" s="113" t="s">
        <v>1362</v>
      </c>
      <c r="U736" s="102" t="s">
        <v>87</v>
      </c>
      <c r="V736" s="115" t="s">
        <v>1613</v>
      </c>
      <c r="W736" s="147">
        <v>5</v>
      </c>
      <c r="X736" s="122">
        <v>5</v>
      </c>
      <c r="Y736" s="126">
        <f t="shared" si="307"/>
        <v>0</v>
      </c>
      <c r="Z736" s="122">
        <v>0</v>
      </c>
      <c r="AA736" s="101">
        <v>24072</v>
      </c>
      <c r="AB736" s="131"/>
      <c r="AC736" s="151" t="str">
        <f t="shared" si="299"/>
        <v>April-26</v>
      </c>
      <c r="AD736" s="119">
        <v>46134</v>
      </c>
      <c r="AE736" s="205" t="s">
        <v>1614</v>
      </c>
      <c r="AF736" s="101">
        <f t="shared" si="301"/>
        <v>120360</v>
      </c>
      <c r="AG736" s="101">
        <f t="shared" si="302"/>
        <v>0</v>
      </c>
      <c r="AH736" s="101">
        <f t="shared" si="303"/>
        <v>120360</v>
      </c>
      <c r="AI736" s="101">
        <f t="shared" si="308"/>
        <v>0</v>
      </c>
      <c r="AJ736" s="101">
        <f t="shared" si="304"/>
        <v>0</v>
      </c>
      <c r="AK736" s="101">
        <f t="shared" si="298"/>
        <v>0</v>
      </c>
      <c r="AL736" s="102" t="s">
        <v>0</v>
      </c>
      <c r="AM736" s="144" t="s">
        <v>102</v>
      </c>
      <c r="AN736" s="101">
        <f t="shared" si="300"/>
        <v>120360</v>
      </c>
      <c r="AO736" s="134" t="s">
        <v>103</v>
      </c>
      <c r="AP736" s="113"/>
      <c r="AQ736" s="113"/>
      <c r="AR736" s="113"/>
      <c r="AS736" s="113"/>
      <c r="AT736" s="113"/>
      <c r="AU736" s="113"/>
      <c r="AV736" s="113"/>
    </row>
    <row r="737" spans="1:48" ht="12.75" x14ac:dyDescent="0.2">
      <c r="A737" s="102">
        <v>4500000095</v>
      </c>
      <c r="B737" s="133">
        <v>46104</v>
      </c>
      <c r="C737" s="100" t="s">
        <v>79</v>
      </c>
      <c r="D737" s="552">
        <v>46146</v>
      </c>
      <c r="E737" s="552" t="e">
        <f>IF(OR(#REF!="",J737=""),"",#REF!+7*J737)</f>
        <v>#REF!</v>
      </c>
      <c r="F737" s="149" t="e">
        <f t="shared" ca="1" si="297"/>
        <v>#REF!</v>
      </c>
      <c r="G737" s="120" t="s">
        <v>80</v>
      </c>
      <c r="H737" s="113" t="e">
        <f t="shared" si="306"/>
        <v>#REF!</v>
      </c>
      <c r="I737" s="113" t="e">
        <f t="shared" si="309"/>
        <v>#REF!</v>
      </c>
      <c r="J737" s="122">
        <v>6</v>
      </c>
      <c r="K737" s="122" t="s">
        <v>22</v>
      </c>
      <c r="L737" s="232" t="s">
        <v>81</v>
      </c>
      <c r="M737" s="13" t="s">
        <v>1615</v>
      </c>
      <c r="N737" s="399">
        <v>0</v>
      </c>
      <c r="O737" s="130">
        <v>3</v>
      </c>
      <c r="P737" s="122"/>
      <c r="Q737" s="122"/>
      <c r="R737" s="122" t="s">
        <v>84</v>
      </c>
      <c r="S737" s="122" t="s">
        <v>1616</v>
      </c>
      <c r="T737" s="113" t="s">
        <v>1617</v>
      </c>
      <c r="U737" s="102" t="s">
        <v>193</v>
      </c>
      <c r="V737" s="102" t="s">
        <v>1618</v>
      </c>
      <c r="W737" s="147">
        <v>1</v>
      </c>
      <c r="X737" s="113"/>
      <c r="Y737" s="126">
        <f t="shared" si="307"/>
        <v>1</v>
      </c>
      <c r="Z737" s="122">
        <v>1</v>
      </c>
      <c r="AA737" s="101">
        <v>448612</v>
      </c>
      <c r="AB737" s="131"/>
      <c r="AC737" s="151" t="str">
        <f t="shared" si="299"/>
        <v/>
      </c>
      <c r="AD737" s="120"/>
      <c r="AE737" s="132"/>
      <c r="AF737" s="101">
        <f t="shared" si="301"/>
        <v>0</v>
      </c>
      <c r="AG737" s="101">
        <f t="shared" si="302"/>
        <v>0</v>
      </c>
      <c r="AH737" s="101">
        <f t="shared" si="303"/>
        <v>0</v>
      </c>
      <c r="AI737" s="101">
        <f t="shared" si="308"/>
        <v>448612</v>
      </c>
      <c r="AJ737" s="101">
        <f t="shared" si="304"/>
        <v>0</v>
      </c>
      <c r="AK737" s="101">
        <f t="shared" si="298"/>
        <v>448612</v>
      </c>
      <c r="AL737" s="102" t="s">
        <v>9</v>
      </c>
      <c r="AM737" s="144"/>
      <c r="AN737" s="101">
        <f t="shared" si="300"/>
        <v>448612</v>
      </c>
      <c r="AO737" s="134"/>
      <c r="AP737" s="113"/>
      <c r="AQ737" s="113"/>
      <c r="AR737" s="113"/>
      <c r="AS737" s="113"/>
      <c r="AT737" s="113"/>
      <c r="AU737" s="113"/>
      <c r="AV737" s="113"/>
    </row>
    <row r="738" spans="1:48" ht="12.75" x14ac:dyDescent="0.2">
      <c r="A738" s="102" t="s">
        <v>1619</v>
      </c>
      <c r="B738" s="133">
        <v>46104</v>
      </c>
      <c r="C738" s="100" t="s">
        <v>79</v>
      </c>
      <c r="D738" s="552">
        <v>46106</v>
      </c>
      <c r="E738" s="552" t="e">
        <f>IF(OR(#REF!="",J738=""),"",#REF!+7*J738)</f>
        <v>#REF!</v>
      </c>
      <c r="F738" s="149" t="str">
        <f t="shared" ca="1" si="297"/>
        <v>DELIVERED</v>
      </c>
      <c r="G738" s="120" t="s">
        <v>80</v>
      </c>
      <c r="H738" s="113" t="e">
        <f t="shared" si="306"/>
        <v>#REF!</v>
      </c>
      <c r="I738" s="113" t="e">
        <f t="shared" si="309"/>
        <v>#REF!</v>
      </c>
      <c r="J738" s="122">
        <v>0.4</v>
      </c>
      <c r="K738" s="122" t="s">
        <v>24</v>
      </c>
      <c r="L738" s="232" t="s">
        <v>81</v>
      </c>
      <c r="M738" s="13" t="s">
        <v>1620</v>
      </c>
      <c r="N738" s="399">
        <v>0</v>
      </c>
      <c r="O738" s="130">
        <v>3</v>
      </c>
      <c r="P738" s="122" t="s">
        <v>243</v>
      </c>
      <c r="Q738" s="122">
        <v>26100019</v>
      </c>
      <c r="R738" s="122" t="s">
        <v>84</v>
      </c>
      <c r="S738" s="122" t="s">
        <v>471</v>
      </c>
      <c r="T738" s="113" t="s">
        <v>472</v>
      </c>
      <c r="U738" s="113" t="s">
        <v>212</v>
      </c>
      <c r="V738" s="113" t="s">
        <v>1621</v>
      </c>
      <c r="W738" s="147">
        <v>10</v>
      </c>
      <c r="X738" s="122">
        <v>8</v>
      </c>
      <c r="Y738" s="126">
        <f t="shared" si="307"/>
        <v>2</v>
      </c>
      <c r="Z738" s="122">
        <v>0</v>
      </c>
      <c r="AA738" s="101">
        <v>1620</v>
      </c>
      <c r="AB738" s="131"/>
      <c r="AC738" s="151" t="str">
        <f t="shared" si="299"/>
        <v>April-26</v>
      </c>
      <c r="AD738" s="119">
        <v>46125</v>
      </c>
      <c r="AE738" s="205" t="s">
        <v>1622</v>
      </c>
      <c r="AF738" s="101">
        <f t="shared" si="301"/>
        <v>12960</v>
      </c>
      <c r="AG738" s="101">
        <f t="shared" si="302"/>
        <v>0</v>
      </c>
      <c r="AH738" s="101">
        <f t="shared" si="303"/>
        <v>12960</v>
      </c>
      <c r="AI738" s="101">
        <f t="shared" si="308"/>
        <v>0</v>
      </c>
      <c r="AJ738" s="101">
        <f t="shared" si="304"/>
        <v>0</v>
      </c>
      <c r="AK738" s="101">
        <f t="shared" si="298"/>
        <v>0</v>
      </c>
      <c r="AL738" s="102" t="s">
        <v>0</v>
      </c>
      <c r="AM738" s="144" t="s">
        <v>102</v>
      </c>
      <c r="AN738" s="101">
        <f t="shared" si="300"/>
        <v>12960</v>
      </c>
      <c r="AO738" s="134" t="s">
        <v>28</v>
      </c>
      <c r="AP738" s="113" t="s">
        <v>754</v>
      </c>
      <c r="AQ738" s="113" t="s">
        <v>754</v>
      </c>
      <c r="AR738" s="113" t="s">
        <v>754</v>
      </c>
      <c r="AS738" s="113" t="s">
        <v>754</v>
      </c>
      <c r="AT738" s="113" t="s">
        <v>754</v>
      </c>
      <c r="AU738" s="113" t="s">
        <v>754</v>
      </c>
      <c r="AV738" s="113" t="s">
        <v>754</v>
      </c>
    </row>
    <row r="739" spans="1:48" ht="12.75" x14ac:dyDescent="0.2">
      <c r="A739" s="102" t="s">
        <v>1619</v>
      </c>
      <c r="B739" s="133">
        <v>46104</v>
      </c>
      <c r="C739" s="100" t="s">
        <v>79</v>
      </c>
      <c r="D739" s="552">
        <v>46106</v>
      </c>
      <c r="E739" s="552" t="e">
        <f>IF(OR(#REF!="",J739=""),"",#REF!+7*J739)</f>
        <v>#REF!</v>
      </c>
      <c r="F739" s="149" t="e">
        <f t="shared" ca="1" si="297"/>
        <v>#REF!</v>
      </c>
      <c r="G739" s="120" t="s">
        <v>80</v>
      </c>
      <c r="H739" s="113" t="e">
        <f t="shared" si="306"/>
        <v>#REF!</v>
      </c>
      <c r="I739" s="113" t="e">
        <f t="shared" si="309"/>
        <v>#REF!</v>
      </c>
      <c r="J739" s="122">
        <v>0.4</v>
      </c>
      <c r="K739" s="122" t="s">
        <v>24</v>
      </c>
      <c r="L739" s="232" t="s">
        <v>81</v>
      </c>
      <c r="M739" s="13" t="s">
        <v>1620</v>
      </c>
      <c r="N739" s="399">
        <v>0</v>
      </c>
      <c r="O739" s="130">
        <v>3</v>
      </c>
      <c r="P739" s="218"/>
      <c r="Q739" s="218"/>
      <c r="R739" s="122" t="s">
        <v>84</v>
      </c>
      <c r="S739" s="122" t="s">
        <v>471</v>
      </c>
      <c r="T739" s="113" t="s">
        <v>472</v>
      </c>
      <c r="U739" s="113" t="s">
        <v>212</v>
      </c>
      <c r="V739" s="113" t="s">
        <v>1621</v>
      </c>
      <c r="W739" s="147">
        <v>2</v>
      </c>
      <c r="X739" s="122"/>
      <c r="Y739" s="126">
        <f t="shared" si="307"/>
        <v>2</v>
      </c>
      <c r="Z739" s="122">
        <v>2</v>
      </c>
      <c r="AA739" s="101">
        <v>1620</v>
      </c>
      <c r="AB739" s="131"/>
      <c r="AC739" s="151" t="str">
        <f t="shared" si="299"/>
        <v/>
      </c>
      <c r="AD739" s="120"/>
      <c r="AE739" s="132"/>
      <c r="AF739" s="101">
        <f t="shared" si="301"/>
        <v>0</v>
      </c>
      <c r="AG739" s="101">
        <f t="shared" si="302"/>
        <v>0</v>
      </c>
      <c r="AH739" s="101">
        <f t="shared" si="303"/>
        <v>0</v>
      </c>
      <c r="AI739" s="101">
        <f t="shared" si="308"/>
        <v>3240</v>
      </c>
      <c r="AJ739" s="101">
        <f t="shared" si="304"/>
        <v>0</v>
      </c>
      <c r="AK739" s="101">
        <f t="shared" si="298"/>
        <v>3240</v>
      </c>
      <c r="AL739" s="102" t="s">
        <v>9</v>
      </c>
      <c r="AM739" s="144"/>
      <c r="AN739" s="101">
        <f t="shared" si="300"/>
        <v>3240</v>
      </c>
      <c r="AO739" s="134"/>
      <c r="AP739" s="113"/>
      <c r="AQ739" s="113"/>
      <c r="AR739" s="113"/>
      <c r="AS739" s="113"/>
      <c r="AT739" s="113"/>
      <c r="AU739" s="113"/>
      <c r="AV739" s="113"/>
    </row>
    <row r="740" spans="1:48" x14ac:dyDescent="0.25">
      <c r="A740" s="351" t="s">
        <v>1623</v>
      </c>
      <c r="B740" s="354">
        <v>46104</v>
      </c>
      <c r="C740" s="352" t="s">
        <v>79</v>
      </c>
      <c r="D740" s="552">
        <v>46125</v>
      </c>
      <c r="E740" s="552">
        <v>46125</v>
      </c>
      <c r="F740" s="149" t="str">
        <f t="shared" ca="1" si="297"/>
        <v>DELIVERED</v>
      </c>
      <c r="G740" s="351" t="s">
        <v>80</v>
      </c>
      <c r="H740" s="353">
        <v>46138</v>
      </c>
      <c r="I740" s="355">
        <v>2026</v>
      </c>
      <c r="J740" s="356">
        <v>3</v>
      </c>
      <c r="K740" s="351" t="s">
        <v>26</v>
      </c>
      <c r="L740" s="397" t="s">
        <v>81</v>
      </c>
      <c r="M740" s="13" t="s">
        <v>1624</v>
      </c>
      <c r="N740" s="401">
        <v>0</v>
      </c>
      <c r="O740" s="216">
        <v>3</v>
      </c>
      <c r="P740" s="14" t="s">
        <v>1625</v>
      </c>
      <c r="Q740" s="32">
        <v>26200066</v>
      </c>
      <c r="R740" s="356" t="s">
        <v>84</v>
      </c>
      <c r="S740" s="399" t="s">
        <v>1626</v>
      </c>
      <c r="T740" s="352" t="s">
        <v>1627</v>
      </c>
      <c r="U740" s="351" t="s">
        <v>1628</v>
      </c>
      <c r="V740" s="351" t="s">
        <v>1629</v>
      </c>
      <c r="W740" s="357">
        <v>32</v>
      </c>
      <c r="X740" s="356">
        <v>15</v>
      </c>
      <c r="Y740" s="126">
        <f t="shared" si="307"/>
        <v>17</v>
      </c>
      <c r="Z740" s="356">
        <v>0</v>
      </c>
      <c r="AA740" s="101">
        <v>7550</v>
      </c>
      <c r="AB740" s="351" t="s">
        <v>532</v>
      </c>
      <c r="AC740" s="151" t="str">
        <f t="shared" si="299"/>
        <v>April-26</v>
      </c>
      <c r="AD740" s="119">
        <v>46132</v>
      </c>
      <c r="AE740" s="205" t="s">
        <v>1630</v>
      </c>
      <c r="AF740" s="101">
        <f t="shared" si="301"/>
        <v>113250</v>
      </c>
      <c r="AG740" s="351" t="s">
        <v>1631</v>
      </c>
      <c r="AH740" s="101">
        <f t="shared" si="303"/>
        <v>113250</v>
      </c>
      <c r="AI740" s="101">
        <f t="shared" si="308"/>
        <v>0</v>
      </c>
      <c r="AJ740" s="351" t="s">
        <v>1632</v>
      </c>
      <c r="AK740" s="101">
        <f t="shared" si="298"/>
        <v>0</v>
      </c>
      <c r="AL740" s="102" t="s">
        <v>0</v>
      </c>
      <c r="AM740" s="144" t="s">
        <v>102</v>
      </c>
      <c r="AN740" s="101">
        <f t="shared" si="300"/>
        <v>113250</v>
      </c>
      <c r="AO740" s="356" t="s">
        <v>30</v>
      </c>
      <c r="AP740" s="351" t="s">
        <v>532</v>
      </c>
      <c r="AQ740" s="351" t="s">
        <v>532</v>
      </c>
      <c r="AR740" s="351" t="s">
        <v>532</v>
      </c>
      <c r="AS740" s="351" t="s">
        <v>532</v>
      </c>
      <c r="AT740" s="351" t="s">
        <v>532</v>
      </c>
      <c r="AU740" s="351" t="s">
        <v>532</v>
      </c>
      <c r="AV740" s="351" t="s">
        <v>532</v>
      </c>
    </row>
    <row r="741" spans="1:48" x14ac:dyDescent="0.25">
      <c r="A741" s="351" t="s">
        <v>1623</v>
      </c>
      <c r="B741" s="354">
        <v>46104</v>
      </c>
      <c r="C741" s="352" t="s">
        <v>79</v>
      </c>
      <c r="D741" s="552">
        <v>46125</v>
      </c>
      <c r="E741" s="552">
        <v>46125</v>
      </c>
      <c r="F741" s="149" t="str">
        <f t="shared" ca="1" si="297"/>
        <v>DELIVERED</v>
      </c>
      <c r="G741" s="351" t="s">
        <v>80</v>
      </c>
      <c r="H741" s="353">
        <v>46138</v>
      </c>
      <c r="I741" s="355">
        <v>2026</v>
      </c>
      <c r="J741" s="356">
        <v>3</v>
      </c>
      <c r="K741" s="351" t="s">
        <v>26</v>
      </c>
      <c r="L741" s="397" t="s">
        <v>81</v>
      </c>
      <c r="M741" s="417" t="s">
        <v>1624</v>
      </c>
      <c r="N741" s="401">
        <v>0</v>
      </c>
      <c r="O741" s="216">
        <v>3</v>
      </c>
      <c r="P741" s="14" t="s">
        <v>1625</v>
      </c>
      <c r="Q741" s="32">
        <v>26200066</v>
      </c>
      <c r="R741" s="356" t="s">
        <v>84</v>
      </c>
      <c r="S741" s="399" t="s">
        <v>1626</v>
      </c>
      <c r="T741" s="352" t="s">
        <v>1627</v>
      </c>
      <c r="U741" s="351" t="s">
        <v>1628</v>
      </c>
      <c r="V741" s="351" t="s">
        <v>1629</v>
      </c>
      <c r="W741" s="357">
        <v>17</v>
      </c>
      <c r="X741" s="356">
        <v>17</v>
      </c>
      <c r="Y741" s="126">
        <f t="shared" si="307"/>
        <v>0</v>
      </c>
      <c r="Z741" s="356">
        <v>0</v>
      </c>
      <c r="AA741" s="101">
        <v>7550</v>
      </c>
      <c r="AB741" s="351" t="s">
        <v>532</v>
      </c>
      <c r="AC741" s="151" t="str">
        <f t="shared" si="299"/>
        <v>April-26</v>
      </c>
      <c r="AD741" s="119">
        <v>46132</v>
      </c>
      <c r="AE741" s="476" t="s">
        <v>1633</v>
      </c>
      <c r="AF741" s="101">
        <f t="shared" si="301"/>
        <v>128350</v>
      </c>
      <c r="AG741" s="351" t="s">
        <v>1631</v>
      </c>
      <c r="AH741" s="101">
        <f t="shared" si="303"/>
        <v>128350</v>
      </c>
      <c r="AI741" s="101">
        <f t="shared" si="308"/>
        <v>0</v>
      </c>
      <c r="AJ741" s="351" t="s">
        <v>1632</v>
      </c>
      <c r="AK741" s="101">
        <f t="shared" si="298"/>
        <v>0</v>
      </c>
      <c r="AL741" s="102" t="s">
        <v>0</v>
      </c>
      <c r="AM741" s="144" t="s">
        <v>102</v>
      </c>
      <c r="AN741" s="101">
        <f t="shared" si="300"/>
        <v>128350</v>
      </c>
      <c r="AO741" s="356" t="s">
        <v>30</v>
      </c>
      <c r="AP741" s="351" t="s">
        <v>532</v>
      </c>
      <c r="AQ741" s="351" t="s">
        <v>532</v>
      </c>
      <c r="AR741" s="351" t="s">
        <v>532</v>
      </c>
      <c r="AS741" s="351" t="s">
        <v>532</v>
      </c>
      <c r="AT741" s="351" t="s">
        <v>532</v>
      </c>
      <c r="AU741" s="351" t="s">
        <v>532</v>
      </c>
      <c r="AV741" s="351" t="s">
        <v>532</v>
      </c>
    </row>
    <row r="742" spans="1:48" x14ac:dyDescent="0.25">
      <c r="A742" s="102" t="s">
        <v>1623</v>
      </c>
      <c r="B742" s="133">
        <v>46104</v>
      </c>
      <c r="C742" s="100" t="s">
        <v>79</v>
      </c>
      <c r="D742" s="552">
        <v>46172</v>
      </c>
      <c r="E742" s="552" t="e">
        <f>IF(OR(#REF!="",J742=""),"",#REF!+7*J742)</f>
        <v>#REF!</v>
      </c>
      <c r="F742" s="149" t="str">
        <f t="shared" ca="1" si="297"/>
        <v>DELIVERED</v>
      </c>
      <c r="G742" s="120" t="s">
        <v>80</v>
      </c>
      <c r="H742" s="113" t="e">
        <f t="shared" ref="H742:H805" si="310">TEXT(E742,"MMM-YY")</f>
        <v>#REF!</v>
      </c>
      <c r="I742" s="113" t="e">
        <f t="shared" ref="I742:I805" si="311">TEXT(E742,"YYYY")</f>
        <v>#REF!</v>
      </c>
      <c r="J742" s="122">
        <v>1</v>
      </c>
      <c r="K742" s="122" t="s">
        <v>28</v>
      </c>
      <c r="L742" s="232" t="s">
        <v>81</v>
      </c>
      <c r="M742" s="417" t="s">
        <v>1624</v>
      </c>
      <c r="N742" s="399">
        <v>0</v>
      </c>
      <c r="O742" s="216">
        <v>3</v>
      </c>
      <c r="P742" s="14" t="s">
        <v>1625</v>
      </c>
      <c r="Q742" s="24">
        <v>26200066</v>
      </c>
      <c r="R742" s="242" t="s">
        <v>84</v>
      </c>
      <c r="S742" s="130" t="s">
        <v>1626</v>
      </c>
      <c r="T742" s="123" t="s">
        <v>1627</v>
      </c>
      <c r="U742" s="102" t="s">
        <v>1628</v>
      </c>
      <c r="V742" s="113" t="s">
        <v>1634</v>
      </c>
      <c r="W742" s="147">
        <v>1</v>
      </c>
      <c r="X742" s="122">
        <v>1</v>
      </c>
      <c r="Y742" s="126">
        <f t="shared" si="307"/>
        <v>0</v>
      </c>
      <c r="Z742" s="122">
        <v>0</v>
      </c>
      <c r="AA742" s="101">
        <v>5000</v>
      </c>
      <c r="AB742" s="131"/>
      <c r="AC742" s="151" t="str">
        <f t="shared" si="299"/>
        <v>April-26</v>
      </c>
      <c r="AD742" s="119">
        <v>46132</v>
      </c>
      <c r="AE742" s="205" t="s">
        <v>1630</v>
      </c>
      <c r="AF742" s="101">
        <f t="shared" si="301"/>
        <v>5000</v>
      </c>
      <c r="AG742" s="101">
        <f t="shared" ref="AG742:AG773" si="312">(X742*AB742)*86</f>
        <v>0</v>
      </c>
      <c r="AH742" s="101">
        <f t="shared" si="303"/>
        <v>5000</v>
      </c>
      <c r="AI742" s="101">
        <f t="shared" si="308"/>
        <v>0</v>
      </c>
      <c r="AJ742" s="101">
        <f t="shared" ref="AJ742:AJ805" si="313">(Z742*AB742)*86</f>
        <v>0</v>
      </c>
      <c r="AK742" s="101">
        <f t="shared" si="298"/>
        <v>0</v>
      </c>
      <c r="AL742" s="102" t="s">
        <v>0</v>
      </c>
      <c r="AM742" s="144" t="s">
        <v>102</v>
      </c>
      <c r="AN742" s="101">
        <f t="shared" si="300"/>
        <v>5000</v>
      </c>
      <c r="AO742" s="134" t="s">
        <v>28</v>
      </c>
      <c r="AP742" s="113"/>
      <c r="AQ742" s="113"/>
      <c r="AR742" s="113"/>
      <c r="AS742" s="113"/>
      <c r="AT742" s="113"/>
      <c r="AU742" s="113"/>
      <c r="AV742" s="113"/>
    </row>
    <row r="743" spans="1:48" x14ac:dyDescent="0.25">
      <c r="A743" s="102">
        <v>4500000100</v>
      </c>
      <c r="B743" s="133">
        <v>46105</v>
      </c>
      <c r="C743" s="100" t="s">
        <v>79</v>
      </c>
      <c r="D743" s="552">
        <v>46133</v>
      </c>
      <c r="E743" s="552" t="e">
        <f>IF(OR(#REF!="",J743=""),"",#REF!+7*J743)</f>
        <v>#REF!</v>
      </c>
      <c r="F743" s="149" t="str">
        <f t="shared" ca="1" si="297"/>
        <v>DELIVERED</v>
      </c>
      <c r="G743" s="120" t="s">
        <v>80</v>
      </c>
      <c r="H743" s="113" t="e">
        <f t="shared" si="310"/>
        <v>#REF!</v>
      </c>
      <c r="I743" s="113" t="e">
        <f t="shared" si="311"/>
        <v>#REF!</v>
      </c>
      <c r="J743" s="122">
        <v>4</v>
      </c>
      <c r="K743" s="122" t="s">
        <v>18</v>
      </c>
      <c r="L743" s="232" t="s">
        <v>81</v>
      </c>
      <c r="M743" s="413" t="s">
        <v>1635</v>
      </c>
      <c r="N743" s="399">
        <v>0</v>
      </c>
      <c r="O743" s="130">
        <v>3</v>
      </c>
      <c r="P743" s="14" t="s">
        <v>1636</v>
      </c>
      <c r="Q743" s="219">
        <v>26200193</v>
      </c>
      <c r="R743" s="122" t="s">
        <v>84</v>
      </c>
      <c r="S743" s="122" t="s">
        <v>1616</v>
      </c>
      <c r="T743" s="113" t="s">
        <v>1617</v>
      </c>
      <c r="U743" s="102" t="s">
        <v>193</v>
      </c>
      <c r="V743" s="113" t="s">
        <v>1637</v>
      </c>
      <c r="W743" s="147">
        <v>5</v>
      </c>
      <c r="X743" s="122">
        <v>5</v>
      </c>
      <c r="Y743" s="126">
        <f t="shared" si="307"/>
        <v>0</v>
      </c>
      <c r="Z743" s="122">
        <v>0</v>
      </c>
      <c r="AA743" s="101">
        <v>84660.4</v>
      </c>
      <c r="AB743" s="131"/>
      <c r="AC743" s="151" t="str">
        <f t="shared" si="299"/>
        <v>May-26</v>
      </c>
      <c r="AD743" s="119">
        <v>46161</v>
      </c>
      <c r="AE743" s="205" t="s">
        <v>1638</v>
      </c>
      <c r="AF743" s="101">
        <f t="shared" si="301"/>
        <v>423302</v>
      </c>
      <c r="AG743" s="101">
        <f t="shared" si="312"/>
        <v>0</v>
      </c>
      <c r="AH743" s="101">
        <f t="shared" si="303"/>
        <v>423302</v>
      </c>
      <c r="AI743" s="101">
        <f t="shared" si="308"/>
        <v>0</v>
      </c>
      <c r="AJ743" s="101">
        <f t="shared" si="313"/>
        <v>0</v>
      </c>
      <c r="AK743" s="101">
        <f t="shared" si="298"/>
        <v>0</v>
      </c>
      <c r="AL743" s="102" t="s">
        <v>0</v>
      </c>
      <c r="AM743" s="144" t="s">
        <v>102</v>
      </c>
      <c r="AN743" s="101">
        <f t="shared" si="300"/>
        <v>423302</v>
      </c>
      <c r="AO743" s="134" t="s">
        <v>103</v>
      </c>
      <c r="AP743" s="113"/>
      <c r="AQ743" s="113"/>
      <c r="AR743" s="113"/>
      <c r="AS743" s="113"/>
      <c r="AT743" s="113"/>
      <c r="AU743" s="113"/>
      <c r="AV743" s="113"/>
    </row>
    <row r="744" spans="1:48" ht="12.75" x14ac:dyDescent="0.2">
      <c r="A744" s="102">
        <v>4000612487</v>
      </c>
      <c r="B744" s="133">
        <v>46104</v>
      </c>
      <c r="C744" s="100" t="s">
        <v>79</v>
      </c>
      <c r="D744" s="552">
        <v>46188</v>
      </c>
      <c r="E744" s="552" t="e">
        <f>IF(OR(#REF!="",J744=""),"",#REF!+7*J744)</f>
        <v>#REF!</v>
      </c>
      <c r="F744" s="149" t="e">
        <f t="shared" ca="1" si="297"/>
        <v>#REF!</v>
      </c>
      <c r="G744" s="120" t="s">
        <v>94</v>
      </c>
      <c r="H744" s="113" t="e">
        <f t="shared" si="310"/>
        <v>#REF!</v>
      </c>
      <c r="I744" s="113" t="e">
        <f t="shared" si="311"/>
        <v>#REF!</v>
      </c>
      <c r="J744" s="122">
        <v>12</v>
      </c>
      <c r="K744" s="122" t="s">
        <v>18</v>
      </c>
      <c r="L744" s="232" t="s">
        <v>81</v>
      </c>
      <c r="M744" s="413" t="s">
        <v>1639</v>
      </c>
      <c r="N744" s="399">
        <v>0</v>
      </c>
      <c r="O744" s="130">
        <v>3</v>
      </c>
      <c r="P744" s="122"/>
      <c r="Q744" s="122"/>
      <c r="R744" s="122" t="s">
        <v>84</v>
      </c>
      <c r="S744" s="130" t="s">
        <v>97</v>
      </c>
      <c r="T744" s="123" t="s">
        <v>138</v>
      </c>
      <c r="U744" s="102" t="s">
        <v>99</v>
      </c>
      <c r="V744" s="113" t="s">
        <v>1640</v>
      </c>
      <c r="W744" s="147">
        <v>6</v>
      </c>
      <c r="X744" s="113"/>
      <c r="Y744" s="126">
        <f t="shared" si="307"/>
        <v>6</v>
      </c>
      <c r="Z744" s="122">
        <v>6</v>
      </c>
      <c r="AA744" s="101">
        <v>31662</v>
      </c>
      <c r="AB744" s="131"/>
      <c r="AC744" s="151" t="str">
        <f t="shared" si="299"/>
        <v/>
      </c>
      <c r="AD744" s="120"/>
      <c r="AE744" s="132"/>
      <c r="AF744" s="101">
        <f t="shared" si="301"/>
        <v>0</v>
      </c>
      <c r="AG744" s="101">
        <f t="shared" si="312"/>
        <v>0</v>
      </c>
      <c r="AH744" s="101">
        <f t="shared" si="303"/>
        <v>0</v>
      </c>
      <c r="AI744" s="101">
        <f t="shared" si="308"/>
        <v>189972</v>
      </c>
      <c r="AJ744" s="101">
        <f t="shared" si="313"/>
        <v>0</v>
      </c>
      <c r="AK744" s="101">
        <f t="shared" si="298"/>
        <v>189972</v>
      </c>
      <c r="AL744" s="102" t="s">
        <v>9</v>
      </c>
      <c r="AM744" s="144"/>
      <c r="AN744" s="101">
        <f t="shared" si="300"/>
        <v>189972</v>
      </c>
      <c r="AO744" s="134"/>
      <c r="AP744" s="113"/>
      <c r="AQ744" s="113"/>
      <c r="AR744" s="113"/>
      <c r="AS744" s="113"/>
      <c r="AT744" s="113"/>
      <c r="AU744" s="113"/>
      <c r="AV744" s="113"/>
    </row>
    <row r="745" spans="1:48" x14ac:dyDescent="0.25">
      <c r="A745" s="102">
        <v>4516491312</v>
      </c>
      <c r="B745" s="133">
        <v>46105</v>
      </c>
      <c r="C745" s="100" t="s">
        <v>79</v>
      </c>
      <c r="D745" s="552">
        <v>46134</v>
      </c>
      <c r="E745" s="552" t="e">
        <f>IF(OR(#REF!="",J745=""),"",#REF!+7*J745)</f>
        <v>#REF!</v>
      </c>
      <c r="F745" s="149" t="str">
        <f t="shared" ca="1" si="297"/>
        <v>DELIVERED</v>
      </c>
      <c r="G745" s="120" t="s">
        <v>80</v>
      </c>
      <c r="H745" s="113" t="e">
        <f t="shared" si="310"/>
        <v>#REF!</v>
      </c>
      <c r="I745" s="113" t="e">
        <f t="shared" si="311"/>
        <v>#REF!</v>
      </c>
      <c r="J745" s="122">
        <v>3</v>
      </c>
      <c r="K745" s="122" t="s">
        <v>18</v>
      </c>
      <c r="L745" s="232" t="s">
        <v>81</v>
      </c>
      <c r="M745" s="413" t="s">
        <v>1641</v>
      </c>
      <c r="N745" s="399">
        <v>1</v>
      </c>
      <c r="O745" s="130">
        <v>1</v>
      </c>
      <c r="P745" s="14" t="s">
        <v>1642</v>
      </c>
      <c r="Q745" s="122">
        <v>26100034</v>
      </c>
      <c r="R745" s="18" t="s">
        <v>84</v>
      </c>
      <c r="S745" s="122" t="s">
        <v>620</v>
      </c>
      <c r="T745" s="113" t="s">
        <v>621</v>
      </c>
      <c r="U745" s="102" t="s">
        <v>212</v>
      </c>
      <c r="V745" s="115" t="s">
        <v>1643</v>
      </c>
      <c r="W745" s="147">
        <v>15</v>
      </c>
      <c r="X745" s="122">
        <v>15</v>
      </c>
      <c r="Y745" s="126">
        <f t="shared" si="307"/>
        <v>0</v>
      </c>
      <c r="Z745" s="122">
        <v>0</v>
      </c>
      <c r="AA745" s="101">
        <v>12693</v>
      </c>
      <c r="AB745" s="131"/>
      <c r="AC745" s="151" t="str">
        <f t="shared" si="299"/>
        <v>April-26</v>
      </c>
      <c r="AD745" s="119">
        <v>46139</v>
      </c>
      <c r="AE745" s="205" t="s">
        <v>1644</v>
      </c>
      <c r="AF745" s="101">
        <f t="shared" si="301"/>
        <v>190395</v>
      </c>
      <c r="AG745" s="101">
        <f t="shared" si="312"/>
        <v>0</v>
      </c>
      <c r="AH745" s="101">
        <f t="shared" si="303"/>
        <v>190395</v>
      </c>
      <c r="AI745" s="101">
        <f t="shared" si="308"/>
        <v>0</v>
      </c>
      <c r="AJ745" s="101">
        <f t="shared" si="313"/>
        <v>0</v>
      </c>
      <c r="AK745" s="101">
        <f t="shared" si="298"/>
        <v>0</v>
      </c>
      <c r="AL745" s="102" t="s">
        <v>0</v>
      </c>
      <c r="AM745" s="144" t="s">
        <v>102</v>
      </c>
      <c r="AN745" s="101">
        <f t="shared" si="300"/>
        <v>190395</v>
      </c>
      <c r="AO745" s="134" t="s">
        <v>103</v>
      </c>
      <c r="AP745" s="113"/>
      <c r="AQ745" s="113"/>
      <c r="AR745" s="113"/>
      <c r="AS745" s="113"/>
      <c r="AT745" s="113"/>
      <c r="AU745" s="113"/>
      <c r="AV745" s="113"/>
    </row>
    <row r="746" spans="1:48" ht="15" x14ac:dyDescent="0.25">
      <c r="A746" s="102">
        <v>4516491312</v>
      </c>
      <c r="B746" s="133">
        <v>46105</v>
      </c>
      <c r="C746" s="100" t="s">
        <v>79</v>
      </c>
      <c r="D746" s="552">
        <v>46134</v>
      </c>
      <c r="E746" s="552" t="e">
        <f>IF(OR(#REF!="",J746=""),"",#REF!+7*J746)</f>
        <v>#REF!</v>
      </c>
      <c r="F746" s="149" t="str">
        <f t="shared" ref="F746:F809" ca="1" si="314">IF(AL746="PO CLOSED",
"DELIVERED",
IF(TODAY()&gt;E746,
"-"&amp;ROUNDUP(TODAY()-E746,0)&amp;" days overdue",
"+" &amp;ROUNDUP(E746-TODAY(),0)&amp;" days remaining"))</f>
        <v>DELIVERED</v>
      </c>
      <c r="G746" s="120" t="s">
        <v>80</v>
      </c>
      <c r="H746" s="113" t="e">
        <f t="shared" si="310"/>
        <v>#REF!</v>
      </c>
      <c r="I746" s="113" t="e">
        <f t="shared" si="311"/>
        <v>#REF!</v>
      </c>
      <c r="J746" s="122">
        <v>2</v>
      </c>
      <c r="K746" s="122" t="s">
        <v>23</v>
      </c>
      <c r="L746" s="232" t="s">
        <v>81</v>
      </c>
      <c r="M746" s="77" t="s">
        <v>1641</v>
      </c>
      <c r="N746" s="399">
        <v>1</v>
      </c>
      <c r="O746" s="130">
        <v>1</v>
      </c>
      <c r="P746" s="14" t="s">
        <v>1645</v>
      </c>
      <c r="Q746" s="122">
        <v>26100034</v>
      </c>
      <c r="R746" s="18" t="s">
        <v>84</v>
      </c>
      <c r="S746" s="122" t="s">
        <v>620</v>
      </c>
      <c r="T746" s="113" t="s">
        <v>621</v>
      </c>
      <c r="U746" s="102" t="s">
        <v>212</v>
      </c>
      <c r="V746" s="115" t="s">
        <v>1646</v>
      </c>
      <c r="W746" s="147">
        <v>10</v>
      </c>
      <c r="X746" s="122">
        <v>10</v>
      </c>
      <c r="Y746" s="126">
        <f t="shared" si="307"/>
        <v>0</v>
      </c>
      <c r="Z746" s="122">
        <v>0</v>
      </c>
      <c r="AA746" s="101">
        <v>5947</v>
      </c>
      <c r="AB746" s="131"/>
      <c r="AC746" s="151" t="str">
        <f t="shared" si="299"/>
        <v>April-26</v>
      </c>
      <c r="AD746" s="119">
        <v>46132</v>
      </c>
      <c r="AE746" s="142" t="s">
        <v>1647</v>
      </c>
      <c r="AF746" s="101">
        <f t="shared" si="301"/>
        <v>59470</v>
      </c>
      <c r="AG746" s="101">
        <f t="shared" si="312"/>
        <v>0</v>
      </c>
      <c r="AH746" s="101">
        <f t="shared" si="303"/>
        <v>59470</v>
      </c>
      <c r="AI746" s="101">
        <f t="shared" si="308"/>
        <v>0</v>
      </c>
      <c r="AJ746" s="101">
        <f t="shared" si="313"/>
        <v>0</v>
      </c>
      <c r="AK746" s="101">
        <f t="shared" ref="AK746:AK809" si="315">SUM(AI746:AJ746)</f>
        <v>0</v>
      </c>
      <c r="AL746" s="102" t="s">
        <v>0</v>
      </c>
      <c r="AM746" s="144" t="s">
        <v>102</v>
      </c>
      <c r="AN746" s="101">
        <f t="shared" si="300"/>
        <v>59470</v>
      </c>
      <c r="AO746" s="134" t="s">
        <v>23</v>
      </c>
      <c r="AP746" s="113"/>
      <c r="AQ746" s="113"/>
      <c r="AR746" s="113"/>
      <c r="AS746" s="113"/>
      <c r="AT746" s="113"/>
      <c r="AU746" s="113"/>
      <c r="AV746" s="113"/>
    </row>
    <row r="747" spans="1:48" ht="15" x14ac:dyDescent="0.25">
      <c r="A747" s="102">
        <v>4516491312</v>
      </c>
      <c r="B747" s="133">
        <v>46105</v>
      </c>
      <c r="C747" s="100" t="s">
        <v>79</v>
      </c>
      <c r="D747" s="552">
        <v>46134</v>
      </c>
      <c r="E747" s="552" t="e">
        <f>IF(OR(#REF!="",J747=""),"",#REF!+7*J747)</f>
        <v>#REF!</v>
      </c>
      <c r="F747" s="149" t="str">
        <f t="shared" ca="1" si="314"/>
        <v>DELIVERED</v>
      </c>
      <c r="G747" s="120" t="s">
        <v>80</v>
      </c>
      <c r="H747" s="113" t="e">
        <f t="shared" si="310"/>
        <v>#REF!</v>
      </c>
      <c r="I747" s="113" t="e">
        <f t="shared" si="311"/>
        <v>#REF!</v>
      </c>
      <c r="J747" s="122">
        <v>2</v>
      </c>
      <c r="K747" s="122" t="s">
        <v>22</v>
      </c>
      <c r="L747" s="232" t="s">
        <v>81</v>
      </c>
      <c r="M747" s="77" t="s">
        <v>1641</v>
      </c>
      <c r="N747" s="399">
        <v>1</v>
      </c>
      <c r="O747" s="130">
        <v>1</v>
      </c>
      <c r="P747" s="14" t="s">
        <v>1648</v>
      </c>
      <c r="Q747" s="122">
        <v>26100034</v>
      </c>
      <c r="R747" s="18" t="s">
        <v>84</v>
      </c>
      <c r="S747" s="122" t="s">
        <v>620</v>
      </c>
      <c r="T747" s="113" t="s">
        <v>621</v>
      </c>
      <c r="U747" s="102" t="s">
        <v>212</v>
      </c>
      <c r="V747" s="115" t="s">
        <v>1649</v>
      </c>
      <c r="W747" s="147">
        <v>5</v>
      </c>
      <c r="X747" s="122">
        <v>5</v>
      </c>
      <c r="Y747" s="126">
        <f t="shared" si="307"/>
        <v>0</v>
      </c>
      <c r="Z747" s="122">
        <v>0</v>
      </c>
      <c r="AA747" s="101">
        <v>3965</v>
      </c>
      <c r="AB747" s="131"/>
      <c r="AC747" s="151" t="str">
        <f t="shared" si="299"/>
        <v>April-26</v>
      </c>
      <c r="AD747" s="119">
        <v>46142</v>
      </c>
      <c r="AE747" s="142" t="s">
        <v>1650</v>
      </c>
      <c r="AF747" s="101">
        <f t="shared" si="301"/>
        <v>19825</v>
      </c>
      <c r="AG747" s="101">
        <f t="shared" si="312"/>
        <v>0</v>
      </c>
      <c r="AH747" s="101">
        <f t="shared" si="303"/>
        <v>19825</v>
      </c>
      <c r="AI747" s="101">
        <f t="shared" si="308"/>
        <v>0</v>
      </c>
      <c r="AJ747" s="101">
        <f t="shared" si="313"/>
        <v>0</v>
      </c>
      <c r="AK747" s="101">
        <f t="shared" si="315"/>
        <v>0</v>
      </c>
      <c r="AL747" s="102" t="s">
        <v>0</v>
      </c>
      <c r="AM747" s="144" t="s">
        <v>102</v>
      </c>
      <c r="AN747" s="101">
        <f t="shared" si="300"/>
        <v>19825</v>
      </c>
      <c r="AO747" s="134" t="s">
        <v>22</v>
      </c>
      <c r="AP747" s="113"/>
      <c r="AQ747" s="113"/>
      <c r="AR747" s="113"/>
      <c r="AS747" s="113"/>
      <c r="AT747" s="113"/>
      <c r="AU747" s="113"/>
      <c r="AV747" s="113"/>
    </row>
    <row r="748" spans="1:48" ht="15" x14ac:dyDescent="0.25">
      <c r="A748" s="102">
        <v>4520476595</v>
      </c>
      <c r="B748" s="133">
        <v>46105</v>
      </c>
      <c r="C748" s="100" t="s">
        <v>79</v>
      </c>
      <c r="D748" s="552">
        <v>46126</v>
      </c>
      <c r="E748" s="552" t="e">
        <f>IF(OR(#REF!="",J748=""),"",#REF!+7*J748)</f>
        <v>#REF!</v>
      </c>
      <c r="F748" s="149" t="e">
        <f t="shared" ca="1" si="314"/>
        <v>#REF!</v>
      </c>
      <c r="G748" s="120" t="s">
        <v>80</v>
      </c>
      <c r="H748" s="113" t="e">
        <f t="shared" si="310"/>
        <v>#REF!</v>
      </c>
      <c r="I748" s="113" t="e">
        <f t="shared" si="311"/>
        <v>#REF!</v>
      </c>
      <c r="J748" s="122">
        <v>3</v>
      </c>
      <c r="K748" s="122" t="s">
        <v>22</v>
      </c>
      <c r="L748" s="232" t="s">
        <v>81</v>
      </c>
      <c r="M748" s="77" t="s">
        <v>1651</v>
      </c>
      <c r="N748" s="399">
        <v>1</v>
      </c>
      <c r="O748" s="130">
        <v>1</v>
      </c>
      <c r="P748" s="122"/>
      <c r="Q748" s="122"/>
      <c r="R748" s="122" t="s">
        <v>84</v>
      </c>
      <c r="S748" s="122" t="s">
        <v>210</v>
      </c>
      <c r="T748" s="113" t="s">
        <v>211</v>
      </c>
      <c r="U748" s="102" t="s">
        <v>212</v>
      </c>
      <c r="V748" s="159" t="s">
        <v>1652</v>
      </c>
      <c r="W748" s="147">
        <v>100</v>
      </c>
      <c r="X748" s="113"/>
      <c r="Y748" s="126">
        <f t="shared" si="307"/>
        <v>100</v>
      </c>
      <c r="Z748" s="122">
        <v>100</v>
      </c>
      <c r="AA748" s="101">
        <v>69</v>
      </c>
      <c r="AB748" s="131"/>
      <c r="AC748" s="151" t="str">
        <f t="shared" si="299"/>
        <v/>
      </c>
      <c r="AD748" s="120"/>
      <c r="AE748" s="132"/>
      <c r="AF748" s="101">
        <f t="shared" si="301"/>
        <v>0</v>
      </c>
      <c r="AG748" s="101">
        <f t="shared" si="312"/>
        <v>0</v>
      </c>
      <c r="AH748" s="101">
        <f t="shared" si="303"/>
        <v>0</v>
      </c>
      <c r="AI748" s="101">
        <f t="shared" si="308"/>
        <v>6900</v>
      </c>
      <c r="AJ748" s="101">
        <f t="shared" si="313"/>
        <v>0</v>
      </c>
      <c r="AK748" s="101">
        <f t="shared" si="315"/>
        <v>6900</v>
      </c>
      <c r="AL748" s="102" t="s">
        <v>9</v>
      </c>
      <c r="AM748" s="144"/>
      <c r="AN748" s="101">
        <f t="shared" si="300"/>
        <v>6900</v>
      </c>
      <c r="AO748" s="134"/>
      <c r="AP748" s="113"/>
      <c r="AQ748" s="113"/>
      <c r="AR748" s="113"/>
      <c r="AS748" s="113"/>
      <c r="AT748" s="113"/>
      <c r="AU748" s="113"/>
      <c r="AV748" s="113"/>
    </row>
    <row r="749" spans="1:48" ht="15" x14ac:dyDescent="0.25">
      <c r="A749" s="102">
        <v>4520476595</v>
      </c>
      <c r="B749" s="133">
        <v>46105</v>
      </c>
      <c r="C749" s="100" t="s">
        <v>79</v>
      </c>
      <c r="D749" s="552">
        <v>46126</v>
      </c>
      <c r="E749" s="552" t="e">
        <f>IF(OR(#REF!="",J749=""),"",#REF!+7*J749)</f>
        <v>#REF!</v>
      </c>
      <c r="F749" s="149" t="str">
        <f t="shared" ca="1" si="314"/>
        <v>DELIVERED</v>
      </c>
      <c r="G749" s="120" t="s">
        <v>80</v>
      </c>
      <c r="H749" s="113" t="e">
        <f t="shared" si="310"/>
        <v>#REF!</v>
      </c>
      <c r="I749" s="113" t="e">
        <f t="shared" si="311"/>
        <v>#REF!</v>
      </c>
      <c r="J749" s="122">
        <v>3</v>
      </c>
      <c r="K749" s="122" t="s">
        <v>22</v>
      </c>
      <c r="L749" s="232" t="s">
        <v>81</v>
      </c>
      <c r="M749" s="77" t="s">
        <v>1653</v>
      </c>
      <c r="N749" s="399">
        <v>1</v>
      </c>
      <c r="O749" s="130">
        <v>1</v>
      </c>
      <c r="P749" s="568" t="s">
        <v>1654</v>
      </c>
      <c r="Q749" s="122">
        <v>26200255</v>
      </c>
      <c r="R749" s="122" t="s">
        <v>84</v>
      </c>
      <c r="S749" s="122" t="s">
        <v>210</v>
      </c>
      <c r="T749" s="113" t="s">
        <v>211</v>
      </c>
      <c r="U749" s="102" t="s">
        <v>212</v>
      </c>
      <c r="V749" s="159" t="s">
        <v>1655</v>
      </c>
      <c r="W749" s="147">
        <v>100</v>
      </c>
      <c r="X749" s="122">
        <v>100</v>
      </c>
      <c r="Y749" s="126">
        <f t="shared" si="307"/>
        <v>0</v>
      </c>
      <c r="Z749" s="122">
        <v>0</v>
      </c>
      <c r="AA749" s="101">
        <v>69</v>
      </c>
      <c r="AB749" s="131"/>
      <c r="AC749" s="151" t="str">
        <f t="shared" ref="AC749:AC812" si="316">IF(AD749="","",TEXT(AD749,"mmmm-yy"))</f>
        <v>May-26</v>
      </c>
      <c r="AD749" s="119">
        <v>46172</v>
      </c>
      <c r="AE749" s="581" t="s">
        <v>1656</v>
      </c>
      <c r="AF749" s="101">
        <f t="shared" si="301"/>
        <v>6900</v>
      </c>
      <c r="AG749" s="101">
        <f t="shared" si="312"/>
        <v>0</v>
      </c>
      <c r="AH749" s="101">
        <f t="shared" si="303"/>
        <v>6900</v>
      </c>
      <c r="AI749" s="101">
        <f t="shared" si="308"/>
        <v>0</v>
      </c>
      <c r="AJ749" s="101">
        <f t="shared" si="313"/>
        <v>0</v>
      </c>
      <c r="AK749" s="101">
        <f t="shared" si="315"/>
        <v>0</v>
      </c>
      <c r="AL749" s="102" t="s">
        <v>0</v>
      </c>
      <c r="AM749" s="144" t="s">
        <v>102</v>
      </c>
      <c r="AN749" s="101">
        <f t="shared" si="300"/>
        <v>6900</v>
      </c>
      <c r="AO749" s="134" t="s">
        <v>22</v>
      </c>
      <c r="AP749" s="113"/>
      <c r="AQ749" s="113"/>
      <c r="AR749" s="113"/>
      <c r="AS749" s="113"/>
      <c r="AT749" s="113"/>
      <c r="AU749" s="113"/>
      <c r="AV749" s="113"/>
    </row>
    <row r="750" spans="1:48" ht="15" x14ac:dyDescent="0.25">
      <c r="A750" s="102">
        <v>4520476595</v>
      </c>
      <c r="B750" s="133">
        <v>46105</v>
      </c>
      <c r="C750" s="100" t="s">
        <v>79</v>
      </c>
      <c r="D750" s="552">
        <v>46126</v>
      </c>
      <c r="E750" s="552" t="e">
        <f>IF(OR(#REF!="",J750=""),"",#REF!+7*J750)</f>
        <v>#REF!</v>
      </c>
      <c r="F750" s="149" t="str">
        <f t="shared" ca="1" si="314"/>
        <v>DELIVERED</v>
      </c>
      <c r="G750" s="120" t="s">
        <v>80</v>
      </c>
      <c r="H750" s="113" t="e">
        <f t="shared" si="310"/>
        <v>#REF!</v>
      </c>
      <c r="I750" s="113" t="e">
        <f t="shared" si="311"/>
        <v>#REF!</v>
      </c>
      <c r="J750" s="122">
        <v>3</v>
      </c>
      <c r="K750" s="122" t="s">
        <v>22</v>
      </c>
      <c r="L750" s="232" t="s">
        <v>81</v>
      </c>
      <c r="M750" s="77" t="s">
        <v>1657</v>
      </c>
      <c r="N750" s="399">
        <v>1</v>
      </c>
      <c r="O750" s="130">
        <v>1</v>
      </c>
      <c r="P750" s="568" t="s">
        <v>1658</v>
      </c>
      <c r="Q750" s="122">
        <v>26200255</v>
      </c>
      <c r="R750" s="122" t="s">
        <v>84</v>
      </c>
      <c r="S750" s="122" t="s">
        <v>210</v>
      </c>
      <c r="T750" s="113" t="s">
        <v>211</v>
      </c>
      <c r="U750" s="102" t="s">
        <v>212</v>
      </c>
      <c r="V750" s="159" t="s">
        <v>1659</v>
      </c>
      <c r="W750" s="147">
        <v>100</v>
      </c>
      <c r="X750" s="122">
        <v>100</v>
      </c>
      <c r="Y750" s="126">
        <f t="shared" si="307"/>
        <v>0</v>
      </c>
      <c r="Z750" s="122">
        <v>0</v>
      </c>
      <c r="AA750" s="101">
        <v>69</v>
      </c>
      <c r="AB750" s="131"/>
      <c r="AC750" s="151" t="str">
        <f t="shared" si="316"/>
        <v>May-26</v>
      </c>
      <c r="AD750" s="119">
        <v>46172</v>
      </c>
      <c r="AE750" s="581" t="s">
        <v>1656</v>
      </c>
      <c r="AF750" s="101">
        <f t="shared" si="301"/>
        <v>6900</v>
      </c>
      <c r="AG750" s="101">
        <f t="shared" si="312"/>
        <v>0</v>
      </c>
      <c r="AH750" s="101">
        <f t="shared" si="303"/>
        <v>6900</v>
      </c>
      <c r="AI750" s="101">
        <f t="shared" si="308"/>
        <v>0</v>
      </c>
      <c r="AJ750" s="101">
        <f t="shared" si="313"/>
        <v>0</v>
      </c>
      <c r="AK750" s="101">
        <f t="shared" si="315"/>
        <v>0</v>
      </c>
      <c r="AL750" s="102" t="s">
        <v>0</v>
      </c>
      <c r="AM750" s="144" t="s">
        <v>102</v>
      </c>
      <c r="AN750" s="101">
        <f t="shared" si="300"/>
        <v>6900</v>
      </c>
      <c r="AO750" s="134" t="s">
        <v>22</v>
      </c>
      <c r="AP750" s="113"/>
      <c r="AQ750" s="113"/>
      <c r="AR750" s="113"/>
      <c r="AS750" s="113"/>
      <c r="AT750" s="113"/>
      <c r="AU750" s="113"/>
      <c r="AV750" s="113"/>
    </row>
    <row r="751" spans="1:48" ht="15" x14ac:dyDescent="0.25">
      <c r="A751" s="102">
        <v>4520476595</v>
      </c>
      <c r="B751" s="133">
        <v>46105</v>
      </c>
      <c r="C751" s="100" t="s">
        <v>79</v>
      </c>
      <c r="D751" s="552">
        <v>46126</v>
      </c>
      <c r="E751" s="552" t="e">
        <f>IF(OR(#REF!="",J751=""),"",#REF!+7*J751)</f>
        <v>#REF!</v>
      </c>
      <c r="F751" s="149" t="e">
        <f t="shared" ca="1" si="314"/>
        <v>#REF!</v>
      </c>
      <c r="G751" s="120" t="s">
        <v>80</v>
      </c>
      <c r="H751" s="113" t="e">
        <f t="shared" si="310"/>
        <v>#REF!</v>
      </c>
      <c r="I751" s="113" t="e">
        <f t="shared" si="311"/>
        <v>#REF!</v>
      </c>
      <c r="J751" s="122">
        <v>3</v>
      </c>
      <c r="K751" s="122" t="s">
        <v>22</v>
      </c>
      <c r="L751" s="232" t="s">
        <v>81</v>
      </c>
      <c r="M751" s="77" t="s">
        <v>1660</v>
      </c>
      <c r="N751" s="399">
        <v>1</v>
      </c>
      <c r="O751" s="130">
        <v>1</v>
      </c>
      <c r="P751" s="122"/>
      <c r="Q751" s="122"/>
      <c r="R751" s="122" t="s">
        <v>84</v>
      </c>
      <c r="S751" s="122" t="s">
        <v>210</v>
      </c>
      <c r="T751" s="113" t="s">
        <v>211</v>
      </c>
      <c r="U751" s="102" t="s">
        <v>212</v>
      </c>
      <c r="V751" s="102" t="s">
        <v>1661</v>
      </c>
      <c r="W751" s="147">
        <v>300</v>
      </c>
      <c r="X751" s="113"/>
      <c r="Y751" s="126">
        <f t="shared" si="307"/>
        <v>300</v>
      </c>
      <c r="Z751" s="122">
        <v>300</v>
      </c>
      <c r="AA751" s="101">
        <v>84</v>
      </c>
      <c r="AB751" s="131"/>
      <c r="AC751" s="151" t="str">
        <f t="shared" si="316"/>
        <v/>
      </c>
      <c r="AD751" s="120"/>
      <c r="AE751" s="132"/>
      <c r="AF751" s="101">
        <f t="shared" si="301"/>
        <v>0</v>
      </c>
      <c r="AG751" s="101">
        <f t="shared" si="312"/>
        <v>0</v>
      </c>
      <c r="AH751" s="101">
        <f t="shared" si="303"/>
        <v>0</v>
      </c>
      <c r="AI751" s="101">
        <f t="shared" si="308"/>
        <v>25200</v>
      </c>
      <c r="AJ751" s="101">
        <f t="shared" si="313"/>
        <v>0</v>
      </c>
      <c r="AK751" s="101">
        <f t="shared" si="315"/>
        <v>25200</v>
      </c>
      <c r="AL751" s="102" t="s">
        <v>9</v>
      </c>
      <c r="AM751" s="144"/>
      <c r="AN751" s="101">
        <f t="shared" si="300"/>
        <v>25200</v>
      </c>
      <c r="AO751" s="134"/>
      <c r="AP751" s="113"/>
      <c r="AQ751" s="113"/>
      <c r="AR751" s="113"/>
      <c r="AS751" s="113"/>
      <c r="AT751" s="113"/>
      <c r="AU751" s="113"/>
      <c r="AV751" s="113"/>
    </row>
    <row r="752" spans="1:48" ht="15" x14ac:dyDescent="0.25">
      <c r="A752" s="102">
        <v>4520478029</v>
      </c>
      <c r="B752" s="133">
        <v>46105</v>
      </c>
      <c r="C752" s="102" t="s">
        <v>305</v>
      </c>
      <c r="D752" s="552">
        <v>46126</v>
      </c>
      <c r="E752" s="552" t="e">
        <f>IF(OR(#REF!="",J752=""),"",#REF!+7*J752)</f>
        <v>#REF!</v>
      </c>
      <c r="F752" s="149" t="e">
        <f t="shared" ca="1" si="314"/>
        <v>#REF!</v>
      </c>
      <c r="G752" s="120" t="s">
        <v>80</v>
      </c>
      <c r="H752" s="113" t="e">
        <f t="shared" si="310"/>
        <v>#REF!</v>
      </c>
      <c r="I752" s="113" t="e">
        <f t="shared" si="311"/>
        <v>#REF!</v>
      </c>
      <c r="J752" s="122">
        <v>3</v>
      </c>
      <c r="K752" s="122" t="s">
        <v>22</v>
      </c>
      <c r="L752" s="232" t="s">
        <v>81</v>
      </c>
      <c r="M752" s="77" t="s">
        <v>1662</v>
      </c>
      <c r="N752" s="399">
        <v>1</v>
      </c>
      <c r="O752" s="130">
        <v>1</v>
      </c>
      <c r="P752" s="122"/>
      <c r="Q752" s="122"/>
      <c r="R752" s="122" t="s">
        <v>307</v>
      </c>
      <c r="S752" s="122" t="s">
        <v>210</v>
      </c>
      <c r="T752" s="123" t="s">
        <v>445</v>
      </c>
      <c r="U752" s="123" t="s">
        <v>212</v>
      </c>
      <c r="V752" s="159" t="s">
        <v>1652</v>
      </c>
      <c r="W752" s="147">
        <v>400</v>
      </c>
      <c r="X752" s="113"/>
      <c r="Y752" s="126">
        <f t="shared" si="307"/>
        <v>400</v>
      </c>
      <c r="Z752" s="122">
        <v>400</v>
      </c>
      <c r="AA752" s="101"/>
      <c r="AB752" s="131">
        <v>0.77</v>
      </c>
      <c r="AC752" s="151" t="str">
        <f t="shared" si="316"/>
        <v/>
      </c>
      <c r="AD752" s="120"/>
      <c r="AE752" s="132"/>
      <c r="AF752" s="101">
        <f t="shared" si="301"/>
        <v>0</v>
      </c>
      <c r="AG752" s="101">
        <f t="shared" si="312"/>
        <v>0</v>
      </c>
      <c r="AH752" s="101">
        <f t="shared" si="303"/>
        <v>0</v>
      </c>
      <c r="AI752" s="101">
        <f t="shared" si="308"/>
        <v>0</v>
      </c>
      <c r="AJ752" s="101">
        <f t="shared" si="313"/>
        <v>26488</v>
      </c>
      <c r="AK752" s="101">
        <f t="shared" si="315"/>
        <v>26488</v>
      </c>
      <c r="AL752" s="102" t="s">
        <v>9</v>
      </c>
      <c r="AM752" s="144"/>
      <c r="AN752" s="101">
        <f t="shared" si="300"/>
        <v>26488</v>
      </c>
      <c r="AO752" s="134"/>
      <c r="AP752" s="113"/>
      <c r="AQ752" s="113"/>
      <c r="AR752" s="113"/>
      <c r="AS752" s="113"/>
      <c r="AT752" s="113"/>
      <c r="AU752" s="113"/>
      <c r="AV752" s="113"/>
    </row>
    <row r="753" spans="1:48" ht="15" x14ac:dyDescent="0.25">
      <c r="A753" s="102">
        <v>4520478029</v>
      </c>
      <c r="B753" s="133">
        <v>46105</v>
      </c>
      <c r="C753" s="102" t="s">
        <v>305</v>
      </c>
      <c r="D753" s="552">
        <v>46126</v>
      </c>
      <c r="E753" s="552" t="e">
        <f>IF(OR(#REF!="",J753=""),"",#REF!+7*J753)</f>
        <v>#REF!</v>
      </c>
      <c r="F753" s="149" t="e">
        <f t="shared" ca="1" si="314"/>
        <v>#REF!</v>
      </c>
      <c r="G753" s="120" t="s">
        <v>80</v>
      </c>
      <c r="H753" s="113" t="e">
        <f t="shared" si="310"/>
        <v>#REF!</v>
      </c>
      <c r="I753" s="113" t="e">
        <f t="shared" si="311"/>
        <v>#REF!</v>
      </c>
      <c r="J753" s="122">
        <v>3</v>
      </c>
      <c r="K753" s="122" t="s">
        <v>22</v>
      </c>
      <c r="L753" s="232" t="s">
        <v>81</v>
      </c>
      <c r="M753" s="13" t="s">
        <v>1663</v>
      </c>
      <c r="N753" s="399">
        <v>1</v>
      </c>
      <c r="O753" s="130">
        <v>1</v>
      </c>
      <c r="P753" s="122"/>
      <c r="Q753" s="122"/>
      <c r="R753" s="122" t="s">
        <v>307</v>
      </c>
      <c r="S753" s="122" t="s">
        <v>210</v>
      </c>
      <c r="T753" s="123" t="s">
        <v>445</v>
      </c>
      <c r="U753" s="123" t="s">
        <v>212</v>
      </c>
      <c r="V753" s="159" t="s">
        <v>1655</v>
      </c>
      <c r="W753" s="147">
        <v>400</v>
      </c>
      <c r="X753" s="113"/>
      <c r="Y753" s="126">
        <f t="shared" si="307"/>
        <v>400</v>
      </c>
      <c r="Z753" s="122">
        <v>400</v>
      </c>
      <c r="AA753" s="101"/>
      <c r="AB753" s="131">
        <v>0.77</v>
      </c>
      <c r="AC753" s="151" t="str">
        <f t="shared" si="316"/>
        <v/>
      </c>
      <c r="AD753" s="120"/>
      <c r="AE753" s="132"/>
      <c r="AF753" s="101">
        <f t="shared" si="301"/>
        <v>0</v>
      </c>
      <c r="AG753" s="101">
        <f t="shared" si="312"/>
        <v>0</v>
      </c>
      <c r="AH753" s="101">
        <f t="shared" si="303"/>
        <v>0</v>
      </c>
      <c r="AI753" s="101">
        <f t="shared" si="308"/>
        <v>0</v>
      </c>
      <c r="AJ753" s="101">
        <f t="shared" si="313"/>
        <v>26488</v>
      </c>
      <c r="AK753" s="101">
        <f t="shared" si="315"/>
        <v>26488</v>
      </c>
      <c r="AL753" s="102" t="s">
        <v>9</v>
      </c>
      <c r="AM753" s="144"/>
      <c r="AN753" s="101">
        <f t="shared" ref="AN753:AN816" si="317">SUM(AH753,AK753)</f>
        <v>26488</v>
      </c>
      <c r="AO753" s="134"/>
      <c r="AP753" s="113"/>
      <c r="AQ753" s="113"/>
      <c r="AR753" s="113"/>
      <c r="AS753" s="113"/>
      <c r="AT753" s="113"/>
      <c r="AU753" s="113"/>
      <c r="AV753" s="113"/>
    </row>
    <row r="754" spans="1:48" ht="15" x14ac:dyDescent="0.25">
      <c r="A754" s="102">
        <v>4520478029</v>
      </c>
      <c r="B754" s="133">
        <v>46105</v>
      </c>
      <c r="C754" s="102" t="s">
        <v>305</v>
      </c>
      <c r="D754" s="552">
        <v>46126</v>
      </c>
      <c r="E754" s="552" t="e">
        <f>IF(OR(#REF!="",J754=""),"",#REF!+7*J754)</f>
        <v>#REF!</v>
      </c>
      <c r="F754" s="149" t="e">
        <f t="shared" ca="1" si="314"/>
        <v>#REF!</v>
      </c>
      <c r="G754" s="120" t="s">
        <v>80</v>
      </c>
      <c r="H754" s="113" t="e">
        <f t="shared" si="310"/>
        <v>#REF!</v>
      </c>
      <c r="I754" s="113" t="e">
        <f t="shared" si="311"/>
        <v>#REF!</v>
      </c>
      <c r="J754" s="122">
        <v>3</v>
      </c>
      <c r="K754" s="122" t="s">
        <v>22</v>
      </c>
      <c r="L754" s="232" t="s">
        <v>81</v>
      </c>
      <c r="M754" s="13" t="s">
        <v>1664</v>
      </c>
      <c r="N754" s="399">
        <v>1</v>
      </c>
      <c r="O754" s="130">
        <v>1</v>
      </c>
      <c r="P754" s="122"/>
      <c r="Q754" s="122"/>
      <c r="R754" s="122" t="s">
        <v>307</v>
      </c>
      <c r="S754" s="122" t="s">
        <v>210</v>
      </c>
      <c r="T754" s="123" t="s">
        <v>445</v>
      </c>
      <c r="U754" s="123" t="s">
        <v>212</v>
      </c>
      <c r="V754" s="159" t="s">
        <v>1659</v>
      </c>
      <c r="W754" s="147">
        <v>400</v>
      </c>
      <c r="X754" s="113"/>
      <c r="Y754" s="126">
        <f t="shared" si="307"/>
        <v>400</v>
      </c>
      <c r="Z754" s="122">
        <v>400</v>
      </c>
      <c r="AA754" s="101"/>
      <c r="AB754" s="131">
        <v>0.77</v>
      </c>
      <c r="AC754" s="151" t="str">
        <f t="shared" si="316"/>
        <v/>
      </c>
      <c r="AD754" s="120"/>
      <c r="AE754" s="132"/>
      <c r="AF754" s="101">
        <f t="shared" si="301"/>
        <v>0</v>
      </c>
      <c r="AG754" s="101">
        <f t="shared" si="312"/>
        <v>0</v>
      </c>
      <c r="AH754" s="101">
        <f t="shared" si="303"/>
        <v>0</v>
      </c>
      <c r="AI754" s="101">
        <f t="shared" si="308"/>
        <v>0</v>
      </c>
      <c r="AJ754" s="101">
        <f t="shared" si="313"/>
        <v>26488</v>
      </c>
      <c r="AK754" s="101">
        <f t="shared" si="315"/>
        <v>26488</v>
      </c>
      <c r="AL754" s="102" t="s">
        <v>9</v>
      </c>
      <c r="AM754" s="144"/>
      <c r="AN754" s="101">
        <f t="shared" si="317"/>
        <v>26488</v>
      </c>
      <c r="AO754" s="134"/>
      <c r="AP754" s="113"/>
      <c r="AQ754" s="113"/>
      <c r="AR754" s="113"/>
      <c r="AS754" s="113"/>
      <c r="AT754" s="113"/>
      <c r="AU754" s="113"/>
      <c r="AV754" s="113"/>
    </row>
    <row r="755" spans="1:48" ht="12.75" x14ac:dyDescent="0.2">
      <c r="A755" s="240">
        <v>4520478029</v>
      </c>
      <c r="B755" s="133">
        <v>46105</v>
      </c>
      <c r="C755" s="102" t="s">
        <v>305</v>
      </c>
      <c r="D755" s="552">
        <v>46126</v>
      </c>
      <c r="E755" s="552" t="e">
        <f>IF(OR(#REF!="",J755=""),"",#REF!+7*J755)</f>
        <v>#REF!</v>
      </c>
      <c r="F755" s="149" t="e">
        <f t="shared" ca="1" si="314"/>
        <v>#REF!</v>
      </c>
      <c r="G755" s="120" t="s">
        <v>80</v>
      </c>
      <c r="H755" s="113" t="e">
        <f t="shared" si="310"/>
        <v>#REF!</v>
      </c>
      <c r="I755" s="113" t="e">
        <f t="shared" si="311"/>
        <v>#REF!</v>
      </c>
      <c r="J755" s="122">
        <v>3</v>
      </c>
      <c r="K755" s="122" t="s">
        <v>22</v>
      </c>
      <c r="L755" s="232" t="s">
        <v>81</v>
      </c>
      <c r="M755" s="13" t="s">
        <v>1665</v>
      </c>
      <c r="N755" s="399">
        <v>1</v>
      </c>
      <c r="O755" s="130">
        <v>1</v>
      </c>
      <c r="P755" s="122"/>
      <c r="Q755" s="122"/>
      <c r="R755" s="122" t="s">
        <v>307</v>
      </c>
      <c r="S755" s="122" t="s">
        <v>210</v>
      </c>
      <c r="T755" s="123" t="s">
        <v>445</v>
      </c>
      <c r="U755" s="123" t="s">
        <v>212</v>
      </c>
      <c r="V755" s="102" t="s">
        <v>1661</v>
      </c>
      <c r="W755" s="147">
        <v>1200</v>
      </c>
      <c r="X755" s="113"/>
      <c r="Y755" s="126">
        <f t="shared" si="307"/>
        <v>1200</v>
      </c>
      <c r="Z755" s="122">
        <v>1200</v>
      </c>
      <c r="AA755" s="101"/>
      <c r="AB755" s="131">
        <v>0.68</v>
      </c>
      <c r="AC755" s="151" t="str">
        <f t="shared" si="316"/>
        <v/>
      </c>
      <c r="AD755" s="120"/>
      <c r="AE755" s="132"/>
      <c r="AF755" s="101">
        <f t="shared" si="301"/>
        <v>0</v>
      </c>
      <c r="AG755" s="101">
        <f t="shared" si="312"/>
        <v>0</v>
      </c>
      <c r="AH755" s="101">
        <f t="shared" si="303"/>
        <v>0</v>
      </c>
      <c r="AI755" s="101">
        <f t="shared" si="308"/>
        <v>0</v>
      </c>
      <c r="AJ755" s="101">
        <f t="shared" si="313"/>
        <v>70176.000000000015</v>
      </c>
      <c r="AK755" s="101">
        <f t="shared" si="315"/>
        <v>70176.000000000015</v>
      </c>
      <c r="AL755" s="102" t="s">
        <v>9</v>
      </c>
      <c r="AM755" s="144"/>
      <c r="AN755" s="101">
        <f t="shared" si="317"/>
        <v>70176.000000000015</v>
      </c>
      <c r="AO755" s="134"/>
      <c r="AP755" s="113"/>
      <c r="AQ755" s="113"/>
      <c r="AR755" s="113"/>
      <c r="AS755" s="113"/>
      <c r="AT755" s="113"/>
      <c r="AU755" s="113"/>
      <c r="AV755" s="113"/>
    </row>
    <row r="756" spans="1:48" x14ac:dyDescent="0.25">
      <c r="A756" s="93">
        <v>1102500201</v>
      </c>
      <c r="B756" s="250">
        <v>46105</v>
      </c>
      <c r="C756" s="100" t="s">
        <v>79</v>
      </c>
      <c r="D756" s="552">
        <v>46114</v>
      </c>
      <c r="E756" s="552" t="e">
        <f>IF(OR(#REF!="",J756=""),"",#REF!+7*J756)</f>
        <v>#REF!</v>
      </c>
      <c r="F756" s="149" t="e">
        <f t="shared" ca="1" si="314"/>
        <v>#REF!</v>
      </c>
      <c r="G756" s="120" t="s">
        <v>80</v>
      </c>
      <c r="H756" s="113" t="e">
        <f t="shared" si="310"/>
        <v>#REF!</v>
      </c>
      <c r="I756" s="113" t="e">
        <f t="shared" si="311"/>
        <v>#REF!</v>
      </c>
      <c r="J756" s="122">
        <v>1.4</v>
      </c>
      <c r="K756" s="122" t="s">
        <v>21</v>
      </c>
      <c r="L756" s="232" t="s">
        <v>142</v>
      </c>
      <c r="M756" s="13" t="s">
        <v>1666</v>
      </c>
      <c r="N756" s="399">
        <v>1</v>
      </c>
      <c r="O756" s="130">
        <v>1</v>
      </c>
      <c r="P756" s="122"/>
      <c r="Q756" s="122"/>
      <c r="R756" s="122" t="s">
        <v>84</v>
      </c>
      <c r="S756" s="130" t="s">
        <v>284</v>
      </c>
      <c r="T756" s="123" t="s">
        <v>285</v>
      </c>
      <c r="U756" s="102" t="s">
        <v>286</v>
      </c>
      <c r="V756" s="102" t="s">
        <v>1667</v>
      </c>
      <c r="W756" s="147">
        <v>50</v>
      </c>
      <c r="X756" s="113"/>
      <c r="Y756" s="126">
        <f t="shared" si="307"/>
        <v>50</v>
      </c>
      <c r="Z756" s="122">
        <v>50</v>
      </c>
      <c r="AA756" s="101">
        <v>830</v>
      </c>
      <c r="AB756" s="131"/>
      <c r="AC756" s="151" t="str">
        <f t="shared" si="316"/>
        <v/>
      </c>
      <c r="AD756" s="120"/>
      <c r="AE756" s="132"/>
      <c r="AF756" s="101">
        <f t="shared" ref="AF756:AF819" si="318">X756*AA756</f>
        <v>0</v>
      </c>
      <c r="AG756" s="101">
        <f t="shared" si="312"/>
        <v>0</v>
      </c>
      <c r="AH756" s="101">
        <f t="shared" ref="AH756:AH819" si="319">SUM(AF756:AG756)</f>
        <v>0</v>
      </c>
      <c r="AI756" s="101">
        <f t="shared" si="308"/>
        <v>41500</v>
      </c>
      <c r="AJ756" s="101">
        <f t="shared" si="313"/>
        <v>0</v>
      </c>
      <c r="AK756" s="101">
        <f t="shared" si="315"/>
        <v>41500</v>
      </c>
      <c r="AL756" s="102" t="s">
        <v>9</v>
      </c>
      <c r="AM756" s="144" t="s">
        <v>1668</v>
      </c>
      <c r="AN756" s="101">
        <f t="shared" si="317"/>
        <v>41500</v>
      </c>
      <c r="AO756" s="134"/>
      <c r="AP756" s="113"/>
      <c r="AQ756" s="113"/>
      <c r="AR756" s="113"/>
      <c r="AS756" s="113"/>
      <c r="AT756" s="113"/>
      <c r="AU756" s="113"/>
      <c r="AV756" s="113"/>
    </row>
    <row r="757" spans="1:48" x14ac:dyDescent="0.25">
      <c r="A757" s="93">
        <v>1162502062</v>
      </c>
      <c r="B757" s="250">
        <v>46105</v>
      </c>
      <c r="C757" s="100" t="s">
        <v>79</v>
      </c>
      <c r="D757" s="552">
        <v>46114</v>
      </c>
      <c r="E757" s="552" t="e">
        <f>IF(OR(#REF!="",J757=""),"",#REF!+7*J757)</f>
        <v>#REF!</v>
      </c>
      <c r="F757" s="149" t="e">
        <f t="shared" ca="1" si="314"/>
        <v>#REF!</v>
      </c>
      <c r="G757" s="120" t="s">
        <v>80</v>
      </c>
      <c r="H757" s="113" t="e">
        <f t="shared" si="310"/>
        <v>#REF!</v>
      </c>
      <c r="I757" s="113" t="e">
        <f t="shared" si="311"/>
        <v>#REF!</v>
      </c>
      <c r="J757" s="122">
        <v>1.4</v>
      </c>
      <c r="K757" s="122" t="s">
        <v>28</v>
      </c>
      <c r="L757" s="232" t="s">
        <v>142</v>
      </c>
      <c r="M757" s="343" t="s">
        <v>1666</v>
      </c>
      <c r="N757" s="399">
        <v>1</v>
      </c>
      <c r="O757" s="130">
        <v>1</v>
      </c>
      <c r="P757" s="122"/>
      <c r="Q757" s="122"/>
      <c r="R757" s="122" t="s">
        <v>84</v>
      </c>
      <c r="S757" s="130" t="s">
        <v>284</v>
      </c>
      <c r="T757" s="123" t="s">
        <v>285</v>
      </c>
      <c r="U757" s="102" t="s">
        <v>286</v>
      </c>
      <c r="V757" s="102" t="s">
        <v>1669</v>
      </c>
      <c r="W757" s="147">
        <v>1</v>
      </c>
      <c r="X757" s="113"/>
      <c r="Y757" s="126">
        <f t="shared" si="307"/>
        <v>1</v>
      </c>
      <c r="Z757" s="218">
        <v>1</v>
      </c>
      <c r="AA757" s="101">
        <v>1200</v>
      </c>
      <c r="AB757" s="131"/>
      <c r="AC757" s="151" t="str">
        <f t="shared" si="316"/>
        <v/>
      </c>
      <c r="AD757" s="120"/>
      <c r="AE757" s="132"/>
      <c r="AF757" s="101">
        <f t="shared" si="318"/>
        <v>0</v>
      </c>
      <c r="AG757" s="101">
        <f t="shared" si="312"/>
        <v>0</v>
      </c>
      <c r="AH757" s="101">
        <f t="shared" si="319"/>
        <v>0</v>
      </c>
      <c r="AI757" s="101">
        <f t="shared" si="308"/>
        <v>1200</v>
      </c>
      <c r="AJ757" s="101">
        <f t="shared" si="313"/>
        <v>0</v>
      </c>
      <c r="AK757" s="101">
        <f t="shared" si="315"/>
        <v>1200</v>
      </c>
      <c r="AL757" s="102" t="s">
        <v>9</v>
      </c>
      <c r="AM757" s="144" t="s">
        <v>1668</v>
      </c>
      <c r="AN757" s="101">
        <f t="shared" si="317"/>
        <v>1200</v>
      </c>
      <c r="AO757" s="134"/>
      <c r="AP757" s="113"/>
      <c r="AQ757" s="113"/>
      <c r="AR757" s="113"/>
      <c r="AS757" s="113"/>
      <c r="AT757" s="113"/>
      <c r="AU757" s="113"/>
      <c r="AV757" s="113"/>
    </row>
    <row r="758" spans="1:48" x14ac:dyDescent="0.25">
      <c r="A758" s="479">
        <v>1102500201</v>
      </c>
      <c r="B758" s="133">
        <v>46105</v>
      </c>
      <c r="C758" s="100" t="s">
        <v>79</v>
      </c>
      <c r="D758" s="552">
        <v>46114</v>
      </c>
      <c r="E758" s="552" t="e">
        <f>IF(OR(#REF!="",J758=""),"",#REF!+7*J758)</f>
        <v>#REF!</v>
      </c>
      <c r="F758" s="149" t="e">
        <f t="shared" ca="1" si="314"/>
        <v>#REF!</v>
      </c>
      <c r="G758" s="120" t="s">
        <v>80</v>
      </c>
      <c r="H758" s="113" t="e">
        <f t="shared" si="310"/>
        <v>#REF!</v>
      </c>
      <c r="I758" s="113" t="e">
        <f t="shared" si="311"/>
        <v>#REF!</v>
      </c>
      <c r="J758" s="122">
        <v>1.4</v>
      </c>
      <c r="K758" s="122" t="s">
        <v>21</v>
      </c>
      <c r="L758" s="232" t="s">
        <v>142</v>
      </c>
      <c r="M758" s="343" t="s">
        <v>1670</v>
      </c>
      <c r="N758" s="399">
        <v>1</v>
      </c>
      <c r="O758" s="130">
        <v>1</v>
      </c>
      <c r="P758" s="122"/>
      <c r="Q758" s="122"/>
      <c r="R758" s="122" t="s">
        <v>84</v>
      </c>
      <c r="S758" s="130" t="s">
        <v>284</v>
      </c>
      <c r="T758" s="123" t="s">
        <v>285</v>
      </c>
      <c r="U758" s="102" t="s">
        <v>286</v>
      </c>
      <c r="V758" s="102" t="s">
        <v>1671</v>
      </c>
      <c r="W758" s="147">
        <v>50</v>
      </c>
      <c r="X758" s="113"/>
      <c r="Y758" s="394">
        <f t="shared" si="307"/>
        <v>50</v>
      </c>
      <c r="Z758" s="24">
        <v>50</v>
      </c>
      <c r="AA758" s="114">
        <v>1054</v>
      </c>
      <c r="AB758" s="131"/>
      <c r="AC758" s="151" t="str">
        <f t="shared" si="316"/>
        <v/>
      </c>
      <c r="AD758" s="120"/>
      <c r="AE758" s="132"/>
      <c r="AF758" s="101">
        <f t="shared" si="318"/>
        <v>0</v>
      </c>
      <c r="AG758" s="101">
        <f t="shared" si="312"/>
        <v>0</v>
      </c>
      <c r="AH758" s="101">
        <f t="shared" si="319"/>
        <v>0</v>
      </c>
      <c r="AI758" s="101">
        <f t="shared" si="308"/>
        <v>52700</v>
      </c>
      <c r="AJ758" s="101">
        <f t="shared" si="313"/>
        <v>0</v>
      </c>
      <c r="AK758" s="101">
        <f t="shared" si="315"/>
        <v>52700</v>
      </c>
      <c r="AL758" s="102" t="s">
        <v>9</v>
      </c>
      <c r="AM758" s="144" t="s">
        <v>1668</v>
      </c>
      <c r="AN758" s="101">
        <f t="shared" si="317"/>
        <v>52700</v>
      </c>
      <c r="AO758" s="134"/>
      <c r="AP758" s="113"/>
      <c r="AQ758" s="113"/>
      <c r="AR758" s="113"/>
      <c r="AS758" s="113"/>
      <c r="AT758" s="113"/>
      <c r="AU758" s="113"/>
      <c r="AV758" s="113"/>
    </row>
    <row r="759" spans="1:48" x14ac:dyDescent="0.25">
      <c r="A759" s="93">
        <v>1162502062</v>
      </c>
      <c r="B759" s="250">
        <v>46105</v>
      </c>
      <c r="C759" s="100" t="s">
        <v>79</v>
      </c>
      <c r="D759" s="552">
        <v>46114</v>
      </c>
      <c r="E759" s="552" t="e">
        <f>IF(OR(#REF!="",J759=""),"",#REF!+7*J759)</f>
        <v>#REF!</v>
      </c>
      <c r="F759" s="149" t="e">
        <f t="shared" ca="1" si="314"/>
        <v>#REF!</v>
      </c>
      <c r="G759" s="120" t="s">
        <v>80</v>
      </c>
      <c r="H759" s="113" t="e">
        <f t="shared" si="310"/>
        <v>#REF!</v>
      </c>
      <c r="I759" s="113" t="e">
        <f t="shared" si="311"/>
        <v>#REF!</v>
      </c>
      <c r="J759" s="122">
        <v>1.4</v>
      </c>
      <c r="K759" s="122" t="s">
        <v>28</v>
      </c>
      <c r="L759" s="232" t="s">
        <v>142</v>
      </c>
      <c r="M759" s="343" t="s">
        <v>1670</v>
      </c>
      <c r="N759" s="399">
        <v>1</v>
      </c>
      <c r="O759" s="130">
        <v>1</v>
      </c>
      <c r="P759" s="122"/>
      <c r="Q759" s="122"/>
      <c r="R759" s="122" t="s">
        <v>84</v>
      </c>
      <c r="S759" s="130" t="s">
        <v>284</v>
      </c>
      <c r="T759" s="123" t="s">
        <v>285</v>
      </c>
      <c r="U759" s="102" t="s">
        <v>286</v>
      </c>
      <c r="V759" s="102" t="s">
        <v>1672</v>
      </c>
      <c r="W759" s="147">
        <v>1</v>
      </c>
      <c r="X759" s="113"/>
      <c r="Y759" s="126">
        <f t="shared" si="307"/>
        <v>1</v>
      </c>
      <c r="Z759" s="219">
        <v>1</v>
      </c>
      <c r="AA759" s="101">
        <v>1200</v>
      </c>
      <c r="AB759" s="131"/>
      <c r="AC759" s="151" t="str">
        <f t="shared" si="316"/>
        <v/>
      </c>
      <c r="AD759" s="120"/>
      <c r="AE759" s="132"/>
      <c r="AF759" s="101">
        <f t="shared" si="318"/>
        <v>0</v>
      </c>
      <c r="AG759" s="101">
        <f t="shared" si="312"/>
        <v>0</v>
      </c>
      <c r="AH759" s="101">
        <f t="shared" si="319"/>
        <v>0</v>
      </c>
      <c r="AI759" s="101">
        <f t="shared" si="308"/>
        <v>1200</v>
      </c>
      <c r="AJ759" s="101">
        <f t="shared" si="313"/>
        <v>0</v>
      </c>
      <c r="AK759" s="101">
        <f t="shared" si="315"/>
        <v>1200</v>
      </c>
      <c r="AL759" s="102" t="s">
        <v>9</v>
      </c>
      <c r="AM759" s="144" t="s">
        <v>1668</v>
      </c>
      <c r="AN759" s="101">
        <f t="shared" si="317"/>
        <v>1200</v>
      </c>
      <c r="AO759" s="134"/>
      <c r="AP759" s="113"/>
      <c r="AQ759" s="113"/>
      <c r="AR759" s="113"/>
      <c r="AS759" s="113"/>
      <c r="AT759" s="113"/>
      <c r="AU759" s="113"/>
      <c r="AV759" s="113"/>
    </row>
    <row r="760" spans="1:48" ht="12.75" x14ac:dyDescent="0.2">
      <c r="A760" s="241">
        <v>2735059644</v>
      </c>
      <c r="B760" s="133">
        <v>46105</v>
      </c>
      <c r="C760" s="100" t="s">
        <v>79</v>
      </c>
      <c r="D760" s="552">
        <v>46154</v>
      </c>
      <c r="E760" s="552" t="e">
        <f>IF(OR(#REF!="",J760=""),"",#REF!+7*J760)</f>
        <v>#REF!</v>
      </c>
      <c r="F760" s="149" t="e">
        <f t="shared" ca="1" si="314"/>
        <v>#REF!</v>
      </c>
      <c r="G760" s="120" t="s">
        <v>80</v>
      </c>
      <c r="H760" s="113" t="e">
        <f t="shared" si="310"/>
        <v>#REF!</v>
      </c>
      <c r="I760" s="113" t="e">
        <f t="shared" si="311"/>
        <v>#REF!</v>
      </c>
      <c r="J760" s="122">
        <v>7</v>
      </c>
      <c r="K760" s="122" t="s">
        <v>18</v>
      </c>
      <c r="L760" s="232" t="s">
        <v>81</v>
      </c>
      <c r="M760" s="343" t="s">
        <v>1673</v>
      </c>
      <c r="N760" s="399">
        <v>0</v>
      </c>
      <c r="O760" s="130">
        <v>3</v>
      </c>
      <c r="P760" s="122"/>
      <c r="Q760" s="122"/>
      <c r="R760" s="122" t="s">
        <v>84</v>
      </c>
      <c r="S760" s="130" t="s">
        <v>433</v>
      </c>
      <c r="T760" s="123" t="s">
        <v>434</v>
      </c>
      <c r="U760" s="102" t="s">
        <v>158</v>
      </c>
      <c r="V760" s="102" t="s">
        <v>1674</v>
      </c>
      <c r="W760" s="147">
        <v>2</v>
      </c>
      <c r="X760" s="113"/>
      <c r="Y760" s="126">
        <f t="shared" si="307"/>
        <v>2</v>
      </c>
      <c r="Z760" s="122">
        <v>2</v>
      </c>
      <c r="AA760" s="101">
        <v>267872.5</v>
      </c>
      <c r="AB760" s="131"/>
      <c r="AC760" s="151" t="str">
        <f t="shared" si="316"/>
        <v/>
      </c>
      <c r="AD760" s="120"/>
      <c r="AE760" s="132"/>
      <c r="AF760" s="101">
        <f t="shared" si="318"/>
        <v>0</v>
      </c>
      <c r="AG760" s="101">
        <f t="shared" si="312"/>
        <v>0</v>
      </c>
      <c r="AH760" s="101">
        <f t="shared" si="319"/>
        <v>0</v>
      </c>
      <c r="AI760" s="101">
        <f t="shared" si="308"/>
        <v>535745</v>
      </c>
      <c r="AJ760" s="101">
        <f t="shared" si="313"/>
        <v>0</v>
      </c>
      <c r="AK760" s="101">
        <f t="shared" si="315"/>
        <v>535745</v>
      </c>
      <c r="AL760" s="102" t="s">
        <v>2</v>
      </c>
      <c r="AM760" s="233" t="s">
        <v>1675</v>
      </c>
      <c r="AN760" s="101">
        <f t="shared" si="317"/>
        <v>535745</v>
      </c>
      <c r="AO760" s="134" t="s">
        <v>103</v>
      </c>
      <c r="AP760" s="113" t="s">
        <v>104</v>
      </c>
      <c r="AQ760" s="113"/>
      <c r="AR760" s="113"/>
      <c r="AS760" s="113"/>
      <c r="AT760" s="113"/>
      <c r="AU760" s="113"/>
      <c r="AV760" s="113"/>
    </row>
    <row r="761" spans="1:48" x14ac:dyDescent="0.25">
      <c r="A761" s="102">
        <v>4520475514</v>
      </c>
      <c r="B761" s="133">
        <v>46106</v>
      </c>
      <c r="C761" s="100" t="s">
        <v>79</v>
      </c>
      <c r="D761" s="552">
        <v>46127</v>
      </c>
      <c r="E761" s="552" t="e">
        <f>IF(OR(#REF!="",J761=""),"",#REF!+7*J761)</f>
        <v>#REF!</v>
      </c>
      <c r="F761" s="149" t="str">
        <f t="shared" ca="1" si="314"/>
        <v>DELIVERED</v>
      </c>
      <c r="G761" s="120" t="s">
        <v>80</v>
      </c>
      <c r="H761" s="113" t="e">
        <f t="shared" si="310"/>
        <v>#REF!</v>
      </c>
      <c r="I761" s="113" t="e">
        <f t="shared" si="311"/>
        <v>#REF!</v>
      </c>
      <c r="J761" s="122">
        <v>3</v>
      </c>
      <c r="K761" s="122" t="s">
        <v>22</v>
      </c>
      <c r="L761" s="232" t="s">
        <v>81</v>
      </c>
      <c r="M761" s="413" t="s">
        <v>1676</v>
      </c>
      <c r="N761" s="399">
        <v>1</v>
      </c>
      <c r="O761" s="130">
        <v>1</v>
      </c>
      <c r="P761" s="122" t="s">
        <v>1152</v>
      </c>
      <c r="Q761" s="122">
        <v>26200226</v>
      </c>
      <c r="R761" s="122" t="s">
        <v>84</v>
      </c>
      <c r="S761" s="122" t="s">
        <v>210</v>
      </c>
      <c r="T761" s="113" t="s">
        <v>211</v>
      </c>
      <c r="U761" s="102" t="s">
        <v>212</v>
      </c>
      <c r="V761" s="102" t="s">
        <v>1677</v>
      </c>
      <c r="W761" s="147">
        <v>2</v>
      </c>
      <c r="X761" s="122">
        <v>2</v>
      </c>
      <c r="Y761" s="126">
        <f t="shared" si="307"/>
        <v>0</v>
      </c>
      <c r="Z761" s="122">
        <v>0</v>
      </c>
      <c r="AA761" s="101">
        <v>18688</v>
      </c>
      <c r="AB761" s="131"/>
      <c r="AC761" s="220" t="str">
        <f t="shared" si="316"/>
        <v>May-26</v>
      </c>
      <c r="AD761" s="389">
        <v>46167</v>
      </c>
      <c r="AE761" s="257" t="s">
        <v>1678</v>
      </c>
      <c r="AF761" s="101">
        <f t="shared" si="318"/>
        <v>37376</v>
      </c>
      <c r="AG761" s="101">
        <f t="shared" si="312"/>
        <v>0</v>
      </c>
      <c r="AH761" s="101">
        <f t="shared" si="319"/>
        <v>37376</v>
      </c>
      <c r="AI761" s="101">
        <f t="shared" si="308"/>
        <v>0</v>
      </c>
      <c r="AJ761" s="101">
        <f t="shared" si="313"/>
        <v>0</v>
      </c>
      <c r="AK761" s="101">
        <f t="shared" si="315"/>
        <v>0</v>
      </c>
      <c r="AL761" s="102" t="s">
        <v>0</v>
      </c>
      <c r="AM761" s="144" t="s">
        <v>102</v>
      </c>
      <c r="AN761" s="101">
        <f t="shared" si="317"/>
        <v>37376</v>
      </c>
      <c r="AO761" s="134" t="s">
        <v>22</v>
      </c>
      <c r="AP761" s="113"/>
      <c r="AQ761" s="113"/>
      <c r="AR761" s="113"/>
      <c r="AS761" s="113"/>
      <c r="AT761" s="113"/>
      <c r="AU761" s="113"/>
      <c r="AV761" s="113"/>
    </row>
    <row r="762" spans="1:48" x14ac:dyDescent="0.25">
      <c r="A762" s="102" t="s">
        <v>1679</v>
      </c>
      <c r="B762" s="133">
        <v>46106</v>
      </c>
      <c r="C762" s="100" t="s">
        <v>79</v>
      </c>
      <c r="D762" s="552">
        <v>46113</v>
      </c>
      <c r="E762" s="552" t="e">
        <f>IF(OR(#REF!="",J762=""),"",#REF!+7*J762)</f>
        <v>#REF!</v>
      </c>
      <c r="F762" s="149" t="str">
        <f t="shared" ca="1" si="314"/>
        <v>DELIVERED</v>
      </c>
      <c r="G762" s="120" t="s">
        <v>80</v>
      </c>
      <c r="H762" s="113" t="e">
        <f t="shared" si="310"/>
        <v>#REF!</v>
      </c>
      <c r="I762" s="113" t="e">
        <f t="shared" si="311"/>
        <v>#REF!</v>
      </c>
      <c r="J762" s="122">
        <v>1</v>
      </c>
      <c r="K762" s="122" t="s">
        <v>21</v>
      </c>
      <c r="L762" s="232" t="s">
        <v>81</v>
      </c>
      <c r="M762" s="238" t="s">
        <v>1680</v>
      </c>
      <c r="N762" s="399">
        <v>0</v>
      </c>
      <c r="O762" s="130">
        <v>3</v>
      </c>
      <c r="P762" s="122" t="s">
        <v>243</v>
      </c>
      <c r="Q762" s="122">
        <v>26200037</v>
      </c>
      <c r="R762" s="122" t="s">
        <v>84</v>
      </c>
      <c r="S762" s="122" t="s">
        <v>1271</v>
      </c>
      <c r="T762" s="113" t="s">
        <v>1272</v>
      </c>
      <c r="U762" s="102" t="s">
        <v>1273</v>
      </c>
      <c r="V762" s="102" t="s">
        <v>1681</v>
      </c>
      <c r="W762" s="147">
        <v>105</v>
      </c>
      <c r="X762" s="122">
        <v>26</v>
      </c>
      <c r="Y762" s="126">
        <f t="shared" si="307"/>
        <v>79</v>
      </c>
      <c r="Z762" s="122">
        <v>0</v>
      </c>
      <c r="AA762" s="185">
        <v>5458.7</v>
      </c>
      <c r="AB762" s="131"/>
      <c r="AC762" s="220" t="str">
        <f t="shared" si="316"/>
        <v>April-26</v>
      </c>
      <c r="AD762" s="76">
        <v>46125</v>
      </c>
      <c r="AE762" s="257" t="s">
        <v>1682</v>
      </c>
      <c r="AF762" s="114">
        <f t="shared" si="318"/>
        <v>141926.19999999998</v>
      </c>
      <c r="AG762" s="101">
        <f t="shared" si="312"/>
        <v>0</v>
      </c>
      <c r="AH762" s="101">
        <f t="shared" si="319"/>
        <v>141926.19999999998</v>
      </c>
      <c r="AI762" s="101">
        <f t="shared" si="308"/>
        <v>0</v>
      </c>
      <c r="AJ762" s="185">
        <f t="shared" si="313"/>
        <v>0</v>
      </c>
      <c r="AK762" s="185">
        <f t="shared" si="315"/>
        <v>0</v>
      </c>
      <c r="AL762" s="174" t="s">
        <v>0</v>
      </c>
      <c r="AM762" s="144" t="s">
        <v>102</v>
      </c>
      <c r="AN762" s="185">
        <f t="shared" si="317"/>
        <v>141926.19999999998</v>
      </c>
      <c r="AO762" s="455" t="s">
        <v>116</v>
      </c>
      <c r="AP762" s="113" t="s">
        <v>104</v>
      </c>
      <c r="AQ762" s="113" t="s">
        <v>104</v>
      </c>
      <c r="AR762" s="113" t="s">
        <v>122</v>
      </c>
      <c r="AS762" s="113" t="s">
        <v>122</v>
      </c>
      <c r="AT762" s="113" t="s">
        <v>122</v>
      </c>
      <c r="AU762" s="113" t="s">
        <v>104</v>
      </c>
      <c r="AV762" s="113" t="s">
        <v>122</v>
      </c>
    </row>
    <row r="763" spans="1:48" x14ac:dyDescent="0.25">
      <c r="A763" s="102" t="s">
        <v>1679</v>
      </c>
      <c r="B763" s="133">
        <v>46106</v>
      </c>
      <c r="C763" s="100" t="s">
        <v>79</v>
      </c>
      <c r="D763" s="552">
        <v>46113</v>
      </c>
      <c r="E763" s="552" t="e">
        <f>IF(OR(#REF!="",J763=""),"",#REF!+7*J763)</f>
        <v>#REF!</v>
      </c>
      <c r="F763" s="149" t="str">
        <f t="shared" ca="1" si="314"/>
        <v>DELIVERED</v>
      </c>
      <c r="G763" s="120" t="s">
        <v>80</v>
      </c>
      <c r="H763" s="113" t="e">
        <f t="shared" si="310"/>
        <v>#REF!</v>
      </c>
      <c r="I763" s="113" t="e">
        <f t="shared" si="311"/>
        <v>#REF!</v>
      </c>
      <c r="J763" s="122">
        <v>1</v>
      </c>
      <c r="K763" s="122" t="s">
        <v>21</v>
      </c>
      <c r="L763" s="232" t="s">
        <v>81</v>
      </c>
      <c r="M763" s="13" t="s">
        <v>1680</v>
      </c>
      <c r="N763" s="399">
        <v>0</v>
      </c>
      <c r="O763" s="130">
        <v>3</v>
      </c>
      <c r="P763" s="122" t="s">
        <v>243</v>
      </c>
      <c r="Q763" s="122">
        <v>26200037</v>
      </c>
      <c r="R763" s="122" t="s">
        <v>84</v>
      </c>
      <c r="S763" s="122" t="s">
        <v>1271</v>
      </c>
      <c r="T763" s="113" t="s">
        <v>1272</v>
      </c>
      <c r="U763" s="102" t="s">
        <v>1273</v>
      </c>
      <c r="V763" s="102" t="s">
        <v>1681</v>
      </c>
      <c r="W763" s="147">
        <v>79</v>
      </c>
      <c r="X763" s="122">
        <v>11</v>
      </c>
      <c r="Y763" s="126">
        <f t="shared" si="307"/>
        <v>68</v>
      </c>
      <c r="Z763" s="122">
        <v>0</v>
      </c>
      <c r="AA763" s="185">
        <v>5458.7</v>
      </c>
      <c r="AB763" s="131"/>
      <c r="AC763" s="220" t="str">
        <f t="shared" si="316"/>
        <v>April-26</v>
      </c>
      <c r="AD763" s="76">
        <v>46127</v>
      </c>
      <c r="AE763" s="257" t="s">
        <v>1683</v>
      </c>
      <c r="AF763" s="114">
        <f t="shared" si="318"/>
        <v>60045.7</v>
      </c>
      <c r="AG763" s="101">
        <f t="shared" si="312"/>
        <v>0</v>
      </c>
      <c r="AH763" s="101">
        <f t="shared" si="319"/>
        <v>60045.7</v>
      </c>
      <c r="AI763" s="101">
        <f t="shared" si="308"/>
        <v>0</v>
      </c>
      <c r="AJ763" s="185">
        <f t="shared" si="313"/>
        <v>0</v>
      </c>
      <c r="AK763" s="185">
        <f t="shared" si="315"/>
        <v>0</v>
      </c>
      <c r="AL763" s="174" t="s">
        <v>0</v>
      </c>
      <c r="AM763" s="144" t="s">
        <v>102</v>
      </c>
      <c r="AN763" s="185">
        <f t="shared" si="317"/>
        <v>60045.7</v>
      </c>
      <c r="AO763" s="455" t="s">
        <v>116</v>
      </c>
      <c r="AP763" s="113" t="s">
        <v>104</v>
      </c>
      <c r="AQ763" s="113" t="s">
        <v>104</v>
      </c>
      <c r="AR763" s="113" t="s">
        <v>122</v>
      </c>
      <c r="AS763" s="113" t="s">
        <v>122</v>
      </c>
      <c r="AT763" s="113" t="s">
        <v>122</v>
      </c>
      <c r="AU763" s="113" t="s">
        <v>104</v>
      </c>
      <c r="AV763" s="113" t="s">
        <v>122</v>
      </c>
    </row>
    <row r="764" spans="1:48" x14ac:dyDescent="0.25">
      <c r="A764" s="102" t="s">
        <v>1679</v>
      </c>
      <c r="B764" s="133">
        <v>46106</v>
      </c>
      <c r="C764" s="100" t="s">
        <v>79</v>
      </c>
      <c r="D764" s="552">
        <v>46113</v>
      </c>
      <c r="E764" s="552" t="e">
        <f>IF(OR(#REF!="",J764=""),"",#REF!+7*J764)</f>
        <v>#REF!</v>
      </c>
      <c r="F764" s="149" t="str">
        <f t="shared" ca="1" si="314"/>
        <v>DELIVERED</v>
      </c>
      <c r="G764" s="120" t="s">
        <v>80</v>
      </c>
      <c r="H764" s="113" t="e">
        <f t="shared" si="310"/>
        <v>#REF!</v>
      </c>
      <c r="I764" s="113" t="e">
        <f t="shared" si="311"/>
        <v>#REF!</v>
      </c>
      <c r="J764" s="122">
        <v>1</v>
      </c>
      <c r="K764" s="122" t="s">
        <v>21</v>
      </c>
      <c r="L764" s="232" t="s">
        <v>81</v>
      </c>
      <c r="M764" s="13" t="s">
        <v>1680</v>
      </c>
      <c r="N764" s="399">
        <v>0</v>
      </c>
      <c r="O764" s="130">
        <v>3</v>
      </c>
      <c r="P764" s="122" t="s">
        <v>243</v>
      </c>
      <c r="Q764" s="122">
        <v>26200037</v>
      </c>
      <c r="R764" s="122" t="s">
        <v>84</v>
      </c>
      <c r="S764" s="122" t="s">
        <v>1271</v>
      </c>
      <c r="T764" s="113" t="s">
        <v>1272</v>
      </c>
      <c r="U764" s="102" t="s">
        <v>1273</v>
      </c>
      <c r="V764" s="102" t="s">
        <v>1681</v>
      </c>
      <c r="W764" s="147">
        <v>68</v>
      </c>
      <c r="X764" s="122">
        <v>13</v>
      </c>
      <c r="Y764" s="126">
        <f t="shared" si="307"/>
        <v>55</v>
      </c>
      <c r="Z764" s="122">
        <v>0</v>
      </c>
      <c r="AA764" s="185">
        <v>5458.7</v>
      </c>
      <c r="AB764" s="131"/>
      <c r="AC764" s="722" t="str">
        <f t="shared" si="316"/>
        <v>April-26</v>
      </c>
      <c r="AD764" s="544">
        <v>46139</v>
      </c>
      <c r="AE764" s="257" t="s">
        <v>1684</v>
      </c>
      <c r="AF764" s="114">
        <f t="shared" si="318"/>
        <v>70963.099999999991</v>
      </c>
      <c r="AG764" s="101">
        <f t="shared" si="312"/>
        <v>0</v>
      </c>
      <c r="AH764" s="101">
        <f t="shared" si="319"/>
        <v>70963.099999999991</v>
      </c>
      <c r="AI764" s="101">
        <f t="shared" si="308"/>
        <v>0</v>
      </c>
      <c r="AJ764" s="185">
        <f t="shared" si="313"/>
        <v>0</v>
      </c>
      <c r="AK764" s="185">
        <f t="shared" si="315"/>
        <v>0</v>
      </c>
      <c r="AL764" s="174" t="s">
        <v>0</v>
      </c>
      <c r="AM764" s="144" t="s">
        <v>102</v>
      </c>
      <c r="AN764" s="185">
        <f t="shared" si="317"/>
        <v>70963.099999999991</v>
      </c>
      <c r="AO764" s="455" t="s">
        <v>116</v>
      </c>
      <c r="AP764" s="113" t="s">
        <v>104</v>
      </c>
      <c r="AQ764" s="113" t="s">
        <v>104</v>
      </c>
      <c r="AR764" s="113" t="s">
        <v>122</v>
      </c>
      <c r="AS764" s="113" t="s">
        <v>122</v>
      </c>
      <c r="AT764" s="113" t="s">
        <v>122</v>
      </c>
      <c r="AU764" s="113" t="s">
        <v>104</v>
      </c>
      <c r="AV764" s="113" t="s">
        <v>122</v>
      </c>
    </row>
    <row r="765" spans="1:48" x14ac:dyDescent="0.25">
      <c r="A765" s="102" t="s">
        <v>1679</v>
      </c>
      <c r="B765" s="133">
        <v>46106</v>
      </c>
      <c r="C765" s="100" t="s">
        <v>79</v>
      </c>
      <c r="D765" s="552">
        <v>46113</v>
      </c>
      <c r="E765" s="552" t="e">
        <f>IF(OR(#REF!="",J765=""),"",#REF!+7*J765)</f>
        <v>#REF!</v>
      </c>
      <c r="F765" s="149" t="str">
        <f t="shared" ca="1" si="314"/>
        <v>DELIVERED</v>
      </c>
      <c r="G765" s="120" t="s">
        <v>80</v>
      </c>
      <c r="H765" s="113" t="e">
        <f t="shared" si="310"/>
        <v>#REF!</v>
      </c>
      <c r="I765" s="113" t="e">
        <f t="shared" si="311"/>
        <v>#REF!</v>
      </c>
      <c r="J765" s="122">
        <v>1</v>
      </c>
      <c r="K765" s="122" t="s">
        <v>21</v>
      </c>
      <c r="L765" s="232" t="s">
        <v>81</v>
      </c>
      <c r="M765" s="13" t="s">
        <v>1680</v>
      </c>
      <c r="N765" s="399">
        <v>0</v>
      </c>
      <c r="O765" s="130">
        <v>3</v>
      </c>
      <c r="P765" s="122" t="s">
        <v>243</v>
      </c>
      <c r="Q765" s="122">
        <v>26200037</v>
      </c>
      <c r="R765" s="122" t="s">
        <v>84</v>
      </c>
      <c r="S765" s="122" t="s">
        <v>1271</v>
      </c>
      <c r="T765" s="113" t="s">
        <v>1272</v>
      </c>
      <c r="U765" s="102" t="s">
        <v>1273</v>
      </c>
      <c r="V765" s="102" t="s">
        <v>1681</v>
      </c>
      <c r="W765" s="147">
        <v>55</v>
      </c>
      <c r="X765" s="122">
        <v>20</v>
      </c>
      <c r="Y765" s="126">
        <f t="shared" si="307"/>
        <v>35</v>
      </c>
      <c r="Z765" s="122">
        <v>0</v>
      </c>
      <c r="AA765" s="185">
        <v>5458.7</v>
      </c>
      <c r="AB765" s="369"/>
      <c r="AC765" s="62" t="str">
        <f t="shared" si="316"/>
        <v>June-26</v>
      </c>
      <c r="AD765" s="76">
        <v>46176</v>
      </c>
      <c r="AE765" s="257" t="s">
        <v>1685</v>
      </c>
      <c r="AF765" s="114">
        <f t="shared" si="318"/>
        <v>109174</v>
      </c>
      <c r="AG765" s="101">
        <f t="shared" si="312"/>
        <v>0</v>
      </c>
      <c r="AH765" s="101">
        <f t="shared" si="319"/>
        <v>109174</v>
      </c>
      <c r="AI765" s="101">
        <f t="shared" si="308"/>
        <v>0</v>
      </c>
      <c r="AJ765" s="185">
        <f t="shared" si="313"/>
        <v>0</v>
      </c>
      <c r="AK765" s="185">
        <f t="shared" si="315"/>
        <v>0</v>
      </c>
      <c r="AL765" s="174" t="s">
        <v>0</v>
      </c>
      <c r="AM765" s="144" t="s">
        <v>102</v>
      </c>
      <c r="AN765" s="185">
        <f t="shared" si="317"/>
        <v>109174</v>
      </c>
      <c r="AO765" s="455" t="s">
        <v>116</v>
      </c>
      <c r="AP765" s="113" t="s">
        <v>104</v>
      </c>
      <c r="AQ765" s="113" t="s">
        <v>104</v>
      </c>
      <c r="AR765" s="113" t="s">
        <v>122</v>
      </c>
      <c r="AS765" s="113" t="s">
        <v>122</v>
      </c>
      <c r="AT765" s="113" t="s">
        <v>122</v>
      </c>
      <c r="AU765" s="113" t="s">
        <v>104</v>
      </c>
      <c r="AV765" s="113" t="s">
        <v>122</v>
      </c>
    </row>
    <row r="766" spans="1:48" x14ac:dyDescent="0.25">
      <c r="A766" s="102" t="s">
        <v>1679</v>
      </c>
      <c r="B766" s="133">
        <v>46106</v>
      </c>
      <c r="C766" s="100" t="s">
        <v>79</v>
      </c>
      <c r="D766" s="552">
        <v>46113</v>
      </c>
      <c r="E766" s="552" t="e">
        <f>IF(OR(#REF!="",J766=""),"",#REF!+7*J766)</f>
        <v>#REF!</v>
      </c>
      <c r="F766" s="149" t="str">
        <f t="shared" ca="1" si="314"/>
        <v>DELIVERED</v>
      </c>
      <c r="G766" s="120" t="s">
        <v>80</v>
      </c>
      <c r="H766" s="113" t="e">
        <f t="shared" si="310"/>
        <v>#REF!</v>
      </c>
      <c r="I766" s="113" t="e">
        <f t="shared" si="311"/>
        <v>#REF!</v>
      </c>
      <c r="J766" s="122">
        <v>1</v>
      </c>
      <c r="K766" s="122" t="s">
        <v>21</v>
      </c>
      <c r="L766" s="232" t="s">
        <v>81</v>
      </c>
      <c r="M766" s="13" t="s">
        <v>1680</v>
      </c>
      <c r="N766" s="399">
        <v>0</v>
      </c>
      <c r="O766" s="130">
        <v>3</v>
      </c>
      <c r="P766" s="122" t="s">
        <v>243</v>
      </c>
      <c r="Q766" s="122">
        <v>26200037</v>
      </c>
      <c r="R766" s="122" t="s">
        <v>84</v>
      </c>
      <c r="S766" s="122" t="s">
        <v>1271</v>
      </c>
      <c r="T766" s="113" t="s">
        <v>1272</v>
      </c>
      <c r="U766" s="102" t="s">
        <v>1273</v>
      </c>
      <c r="V766" s="102" t="s">
        <v>1681</v>
      </c>
      <c r="W766" s="147">
        <v>35</v>
      </c>
      <c r="X766" s="122">
        <v>20</v>
      </c>
      <c r="Y766" s="126">
        <f t="shared" si="307"/>
        <v>15</v>
      </c>
      <c r="Z766" s="122">
        <v>0</v>
      </c>
      <c r="AA766" s="185">
        <v>5458.7</v>
      </c>
      <c r="AB766" s="131"/>
      <c r="AC766" s="723" t="str">
        <f t="shared" si="316"/>
        <v>June-26</v>
      </c>
      <c r="AD766" s="75">
        <v>46176</v>
      </c>
      <c r="AE766" s="257" t="s">
        <v>1686</v>
      </c>
      <c r="AF766" s="114">
        <f t="shared" si="318"/>
        <v>109174</v>
      </c>
      <c r="AG766" s="101">
        <f t="shared" si="312"/>
        <v>0</v>
      </c>
      <c r="AH766" s="101">
        <f t="shared" si="319"/>
        <v>109174</v>
      </c>
      <c r="AI766" s="101">
        <f t="shared" si="308"/>
        <v>0</v>
      </c>
      <c r="AJ766" s="185">
        <f t="shared" si="313"/>
        <v>0</v>
      </c>
      <c r="AK766" s="185">
        <f t="shared" si="315"/>
        <v>0</v>
      </c>
      <c r="AL766" s="174" t="s">
        <v>0</v>
      </c>
      <c r="AM766" s="144" t="s">
        <v>102</v>
      </c>
      <c r="AN766" s="185">
        <f t="shared" si="317"/>
        <v>109174</v>
      </c>
      <c r="AO766" s="455" t="s">
        <v>116</v>
      </c>
      <c r="AP766" s="113" t="s">
        <v>104</v>
      </c>
      <c r="AQ766" s="113" t="s">
        <v>104</v>
      </c>
      <c r="AR766" s="113" t="s">
        <v>122</v>
      </c>
      <c r="AS766" s="113" t="s">
        <v>122</v>
      </c>
      <c r="AT766" s="113" t="s">
        <v>122</v>
      </c>
      <c r="AU766" s="113" t="s">
        <v>104</v>
      </c>
      <c r="AV766" s="113" t="s">
        <v>122</v>
      </c>
    </row>
    <row r="767" spans="1:48" x14ac:dyDescent="0.25">
      <c r="A767" s="102" t="s">
        <v>1679</v>
      </c>
      <c r="B767" s="133">
        <v>46106</v>
      </c>
      <c r="C767" s="100" t="s">
        <v>79</v>
      </c>
      <c r="D767" s="552">
        <v>46113</v>
      </c>
      <c r="E767" s="552" t="e">
        <f>IF(OR(#REF!="",J767=""),"",#REF!+7*J767)</f>
        <v>#REF!</v>
      </c>
      <c r="F767" s="149" t="str">
        <f t="shared" ca="1" si="314"/>
        <v>DELIVERED</v>
      </c>
      <c r="G767" s="120" t="s">
        <v>80</v>
      </c>
      <c r="H767" s="113" t="e">
        <f t="shared" si="310"/>
        <v>#REF!</v>
      </c>
      <c r="I767" s="113" t="e">
        <f t="shared" si="311"/>
        <v>#REF!</v>
      </c>
      <c r="J767" s="122">
        <v>1</v>
      </c>
      <c r="K767" s="122" t="s">
        <v>21</v>
      </c>
      <c r="L767" s="232" t="s">
        <v>81</v>
      </c>
      <c r="M767" s="13" t="s">
        <v>1680</v>
      </c>
      <c r="N767" s="399">
        <v>0</v>
      </c>
      <c r="O767" s="130">
        <v>3</v>
      </c>
      <c r="P767" s="122" t="s">
        <v>243</v>
      </c>
      <c r="Q767" s="122">
        <v>26200037</v>
      </c>
      <c r="R767" s="122" t="s">
        <v>84</v>
      </c>
      <c r="S767" s="122" t="s">
        <v>1271</v>
      </c>
      <c r="T767" s="113" t="s">
        <v>1272</v>
      </c>
      <c r="U767" s="102" t="s">
        <v>1273</v>
      </c>
      <c r="V767" s="102" t="s">
        <v>1681</v>
      </c>
      <c r="W767" s="147">
        <v>15</v>
      </c>
      <c r="X767" s="122">
        <v>15</v>
      </c>
      <c r="Y767" s="126">
        <f t="shared" si="307"/>
        <v>0</v>
      </c>
      <c r="Z767" s="122">
        <v>0</v>
      </c>
      <c r="AA767" s="185">
        <v>5458.7</v>
      </c>
      <c r="AB767" s="131"/>
      <c r="AC767" s="723" t="str">
        <f t="shared" si="316"/>
        <v>June-26</v>
      </c>
      <c r="AD767" s="75">
        <v>46184</v>
      </c>
      <c r="AE767" s="257" t="s">
        <v>1687</v>
      </c>
      <c r="AF767" s="114">
        <f t="shared" si="318"/>
        <v>81880.5</v>
      </c>
      <c r="AG767" s="101">
        <f t="shared" si="312"/>
        <v>0</v>
      </c>
      <c r="AH767" s="101">
        <f t="shared" si="319"/>
        <v>81880.5</v>
      </c>
      <c r="AI767" s="101">
        <f t="shared" si="308"/>
        <v>0</v>
      </c>
      <c r="AJ767" s="185">
        <f t="shared" si="313"/>
        <v>0</v>
      </c>
      <c r="AK767" s="185">
        <f t="shared" si="315"/>
        <v>0</v>
      </c>
      <c r="AL767" s="174" t="s">
        <v>0</v>
      </c>
      <c r="AM767" s="540" t="s">
        <v>102</v>
      </c>
      <c r="AN767" s="185">
        <f t="shared" si="317"/>
        <v>81880.5</v>
      </c>
      <c r="AO767" s="455" t="s">
        <v>116</v>
      </c>
      <c r="AP767" s="113" t="s">
        <v>104</v>
      </c>
      <c r="AQ767" s="113" t="s">
        <v>104</v>
      </c>
      <c r="AR767" s="113" t="s">
        <v>122</v>
      </c>
      <c r="AS767" s="113" t="s">
        <v>122</v>
      </c>
      <c r="AT767" s="113" t="s">
        <v>122</v>
      </c>
      <c r="AU767" s="113" t="s">
        <v>104</v>
      </c>
      <c r="AV767" s="113" t="s">
        <v>122</v>
      </c>
    </row>
    <row r="768" spans="1:48" x14ac:dyDescent="0.25">
      <c r="A768" s="102" t="s">
        <v>1679</v>
      </c>
      <c r="B768" s="133">
        <v>46106</v>
      </c>
      <c r="C768" s="100" t="s">
        <v>79</v>
      </c>
      <c r="D768" s="552">
        <v>46113</v>
      </c>
      <c r="E768" s="552" t="e">
        <f>IF(OR(#REF!="",J768=""),"",#REF!+7*J768)</f>
        <v>#REF!</v>
      </c>
      <c r="F768" s="149" t="str">
        <f t="shared" ca="1" si="314"/>
        <v>DELIVERED</v>
      </c>
      <c r="G768" s="120" t="s">
        <v>80</v>
      </c>
      <c r="H768" s="113" t="e">
        <f t="shared" si="310"/>
        <v>#REF!</v>
      </c>
      <c r="I768" s="113" t="e">
        <f t="shared" si="311"/>
        <v>#REF!</v>
      </c>
      <c r="J768" s="122">
        <v>1</v>
      </c>
      <c r="K768" s="122" t="s">
        <v>28</v>
      </c>
      <c r="L768" s="232" t="s">
        <v>81</v>
      </c>
      <c r="M768" s="13" t="s">
        <v>1680</v>
      </c>
      <c r="N768" s="399">
        <v>0</v>
      </c>
      <c r="O768" s="130">
        <v>3</v>
      </c>
      <c r="P768" s="122" t="s">
        <v>243</v>
      </c>
      <c r="Q768" s="122">
        <v>26200037</v>
      </c>
      <c r="R768" s="122" t="s">
        <v>84</v>
      </c>
      <c r="S768" s="122" t="s">
        <v>1271</v>
      </c>
      <c r="T768" s="113" t="s">
        <v>1272</v>
      </c>
      <c r="U768" s="102" t="s">
        <v>1273</v>
      </c>
      <c r="V768" s="102" t="s">
        <v>1279</v>
      </c>
      <c r="W768" s="147">
        <v>1</v>
      </c>
      <c r="X768" s="122">
        <v>1</v>
      </c>
      <c r="Y768" s="126">
        <f t="shared" ref="Y768:Y831" si="320">W768-X768</f>
        <v>0</v>
      </c>
      <c r="Z768" s="122">
        <v>0</v>
      </c>
      <c r="AA768" s="185">
        <v>4000</v>
      </c>
      <c r="AB768" s="131"/>
      <c r="AC768" s="220" t="str">
        <f t="shared" si="316"/>
        <v>April-26</v>
      </c>
      <c r="AD768" s="76">
        <v>46125</v>
      </c>
      <c r="AE768" s="257" t="s">
        <v>1682</v>
      </c>
      <c r="AF768" s="114">
        <f t="shared" si="318"/>
        <v>4000</v>
      </c>
      <c r="AG768" s="101">
        <f t="shared" si="312"/>
        <v>0</v>
      </c>
      <c r="AH768" s="101">
        <f t="shared" si="319"/>
        <v>4000</v>
      </c>
      <c r="AI768" s="101">
        <f t="shared" si="308"/>
        <v>0</v>
      </c>
      <c r="AJ768" s="185">
        <f t="shared" si="313"/>
        <v>0</v>
      </c>
      <c r="AK768" s="185">
        <f t="shared" si="315"/>
        <v>0</v>
      </c>
      <c r="AL768" s="174" t="s">
        <v>0</v>
      </c>
      <c r="AM768" s="144" t="s">
        <v>102</v>
      </c>
      <c r="AN768" s="185">
        <f t="shared" si="317"/>
        <v>4000</v>
      </c>
      <c r="AO768" s="134" t="s">
        <v>28</v>
      </c>
      <c r="AP768" s="113" t="s">
        <v>754</v>
      </c>
      <c r="AQ768" s="113" t="s">
        <v>754</v>
      </c>
      <c r="AR768" s="113" t="s">
        <v>754</v>
      </c>
      <c r="AS768" s="113" t="s">
        <v>754</v>
      </c>
      <c r="AT768" s="113" t="s">
        <v>754</v>
      </c>
      <c r="AU768" s="113" t="s">
        <v>754</v>
      </c>
      <c r="AV768" s="113" t="s">
        <v>754</v>
      </c>
    </row>
    <row r="769" spans="1:50" x14ac:dyDescent="0.25">
      <c r="A769" s="102" t="s">
        <v>1679</v>
      </c>
      <c r="B769" s="133">
        <v>46106</v>
      </c>
      <c r="C769" s="100" t="s">
        <v>79</v>
      </c>
      <c r="D769" s="552">
        <v>46113</v>
      </c>
      <c r="E769" s="552" t="e">
        <f>IF(OR(#REF!="",J769=""),"",#REF!+7*J769)</f>
        <v>#REF!</v>
      </c>
      <c r="F769" s="149" t="str">
        <f t="shared" ca="1" si="314"/>
        <v>DELIVERED</v>
      </c>
      <c r="G769" s="120" t="s">
        <v>80</v>
      </c>
      <c r="H769" s="113" t="e">
        <f t="shared" si="310"/>
        <v>#REF!</v>
      </c>
      <c r="I769" s="113" t="e">
        <f t="shared" si="311"/>
        <v>#REF!</v>
      </c>
      <c r="J769" s="122">
        <v>1</v>
      </c>
      <c r="K769" s="122" t="s">
        <v>28</v>
      </c>
      <c r="L769" s="232" t="s">
        <v>81</v>
      </c>
      <c r="M769" s="13" t="s">
        <v>1680</v>
      </c>
      <c r="N769" s="399">
        <v>0</v>
      </c>
      <c r="O769" s="130">
        <v>3</v>
      </c>
      <c r="P769" s="122" t="s">
        <v>243</v>
      </c>
      <c r="Q769" s="122">
        <v>26200037</v>
      </c>
      <c r="R769" s="122" t="s">
        <v>84</v>
      </c>
      <c r="S769" s="122" t="s">
        <v>1271</v>
      </c>
      <c r="T769" s="113" t="s">
        <v>1272</v>
      </c>
      <c r="U769" s="102" t="s">
        <v>1273</v>
      </c>
      <c r="V769" s="102" t="s">
        <v>1688</v>
      </c>
      <c r="W769" s="147">
        <v>1</v>
      </c>
      <c r="X769" s="122">
        <v>1</v>
      </c>
      <c r="Y769" s="126">
        <f t="shared" si="320"/>
        <v>0</v>
      </c>
      <c r="Z769" s="122">
        <v>0</v>
      </c>
      <c r="AA769" s="185">
        <v>1200</v>
      </c>
      <c r="AB769" s="131"/>
      <c r="AC769" s="220" t="str">
        <f t="shared" si="316"/>
        <v>April-26</v>
      </c>
      <c r="AD769" s="76">
        <v>46125</v>
      </c>
      <c r="AE769" s="257" t="s">
        <v>1682</v>
      </c>
      <c r="AF769" s="114">
        <f t="shared" si="318"/>
        <v>1200</v>
      </c>
      <c r="AG769" s="101">
        <f t="shared" si="312"/>
        <v>0</v>
      </c>
      <c r="AH769" s="101">
        <f t="shared" si="319"/>
        <v>1200</v>
      </c>
      <c r="AI769" s="101">
        <f t="shared" si="308"/>
        <v>0</v>
      </c>
      <c r="AJ769" s="185">
        <f t="shared" si="313"/>
        <v>0</v>
      </c>
      <c r="AK769" s="185">
        <f t="shared" si="315"/>
        <v>0</v>
      </c>
      <c r="AL769" s="174" t="s">
        <v>0</v>
      </c>
      <c r="AM769" s="144" t="s">
        <v>102</v>
      </c>
      <c r="AN769" s="185">
        <f t="shared" si="317"/>
        <v>1200</v>
      </c>
      <c r="AO769" s="134" t="s">
        <v>28</v>
      </c>
      <c r="AP769" s="113" t="s">
        <v>754</v>
      </c>
      <c r="AQ769" s="113" t="s">
        <v>754</v>
      </c>
      <c r="AR769" s="113" t="s">
        <v>754</v>
      </c>
      <c r="AS769" s="113" t="s">
        <v>754</v>
      </c>
      <c r="AT769" s="113" t="s">
        <v>754</v>
      </c>
      <c r="AU769" s="113" t="s">
        <v>754</v>
      </c>
      <c r="AV769" s="113" t="s">
        <v>754</v>
      </c>
    </row>
    <row r="770" spans="1:50" x14ac:dyDescent="0.25">
      <c r="A770" s="102">
        <v>4700963168</v>
      </c>
      <c r="B770" s="133">
        <v>46107</v>
      </c>
      <c r="C770" s="100" t="s">
        <v>79</v>
      </c>
      <c r="D770" s="552">
        <v>46135</v>
      </c>
      <c r="E770" s="552" t="e">
        <f>IF(OR(#REF!="",J770=""),"",#REF!+7*J770)</f>
        <v>#REF!</v>
      </c>
      <c r="F770" s="149" t="str">
        <f t="shared" ca="1" si="314"/>
        <v>DELIVERED</v>
      </c>
      <c r="G770" s="120" t="s">
        <v>80</v>
      </c>
      <c r="H770" s="113" t="e">
        <f t="shared" si="310"/>
        <v>#REF!</v>
      </c>
      <c r="I770" s="113" t="e">
        <f t="shared" si="311"/>
        <v>#REF!</v>
      </c>
      <c r="J770" s="122">
        <v>4</v>
      </c>
      <c r="K770" s="122" t="s">
        <v>18</v>
      </c>
      <c r="L770" s="232" t="s">
        <v>142</v>
      </c>
      <c r="M770" s="13" t="s">
        <v>1689</v>
      </c>
      <c r="N770" s="399">
        <v>0</v>
      </c>
      <c r="O770" s="130">
        <v>3</v>
      </c>
      <c r="P770" s="122" t="s">
        <v>1690</v>
      </c>
      <c r="Q770" s="122">
        <v>26200095</v>
      </c>
      <c r="R770" s="122" t="s">
        <v>84</v>
      </c>
      <c r="S770" s="122" t="s">
        <v>1361</v>
      </c>
      <c r="T770" s="113" t="s">
        <v>1362</v>
      </c>
      <c r="U770" s="102" t="s">
        <v>87</v>
      </c>
      <c r="V770" s="102" t="s">
        <v>1691</v>
      </c>
      <c r="W770" s="147">
        <v>5</v>
      </c>
      <c r="X770" s="122">
        <v>5</v>
      </c>
      <c r="Y770" s="126">
        <f t="shared" si="320"/>
        <v>0</v>
      </c>
      <c r="Z770" s="122">
        <v>0</v>
      </c>
      <c r="AA770" s="101">
        <v>30454</v>
      </c>
      <c r="AB770" s="131"/>
      <c r="AC770" s="151" t="str">
        <f t="shared" si="316"/>
        <v>April-26</v>
      </c>
      <c r="AD770" s="310">
        <v>46139</v>
      </c>
      <c r="AE770" s="373" t="s">
        <v>1692</v>
      </c>
      <c r="AF770" s="101">
        <f t="shared" si="318"/>
        <v>152270</v>
      </c>
      <c r="AG770" s="101">
        <f t="shared" si="312"/>
        <v>0</v>
      </c>
      <c r="AH770" s="101">
        <f t="shared" si="319"/>
        <v>152270</v>
      </c>
      <c r="AI770" s="101">
        <f t="shared" si="308"/>
        <v>0</v>
      </c>
      <c r="AJ770" s="101">
        <f t="shared" si="313"/>
        <v>0</v>
      </c>
      <c r="AK770" s="101">
        <f t="shared" si="315"/>
        <v>0</v>
      </c>
      <c r="AL770" s="102" t="s">
        <v>0</v>
      </c>
      <c r="AM770" s="144" t="s">
        <v>102</v>
      </c>
      <c r="AN770" s="101">
        <f t="shared" si="317"/>
        <v>152270</v>
      </c>
      <c r="AO770" s="134" t="s">
        <v>103</v>
      </c>
      <c r="AP770" s="113"/>
      <c r="AQ770" s="113"/>
      <c r="AR770" s="113"/>
      <c r="AS770" s="113"/>
      <c r="AT770" s="113"/>
      <c r="AU770" s="113"/>
      <c r="AV770" s="113"/>
    </row>
    <row r="771" spans="1:50" ht="12.75" x14ac:dyDescent="0.2">
      <c r="A771" s="102">
        <v>4300036262</v>
      </c>
      <c r="B771" s="133">
        <v>46105</v>
      </c>
      <c r="C771" s="100" t="s">
        <v>79</v>
      </c>
      <c r="D771" s="552">
        <v>46260</v>
      </c>
      <c r="E771" s="552" t="e">
        <f>IF(OR(#REF!="",J771=""),"",#REF!+7*J771)</f>
        <v>#REF!</v>
      </c>
      <c r="F771" s="149" t="e">
        <f t="shared" ca="1" si="314"/>
        <v>#REF!</v>
      </c>
      <c r="G771" s="120" t="s">
        <v>94</v>
      </c>
      <c r="H771" s="113" t="e">
        <f t="shared" si="310"/>
        <v>#REF!</v>
      </c>
      <c r="I771" s="113" t="e">
        <f t="shared" si="311"/>
        <v>#REF!</v>
      </c>
      <c r="J771" s="122">
        <v>22</v>
      </c>
      <c r="K771" s="122" t="s">
        <v>19</v>
      </c>
      <c r="L771" s="232" t="s">
        <v>142</v>
      </c>
      <c r="M771" s="413" t="s">
        <v>1693</v>
      </c>
      <c r="N771" s="399">
        <v>0</v>
      </c>
      <c r="O771" s="130">
        <v>3</v>
      </c>
      <c r="P771" s="122"/>
      <c r="Q771" s="122"/>
      <c r="R771" s="122" t="s">
        <v>84</v>
      </c>
      <c r="S771" s="122" t="s">
        <v>97</v>
      </c>
      <c r="T771" s="113" t="s">
        <v>98</v>
      </c>
      <c r="U771" s="102" t="s">
        <v>99</v>
      </c>
      <c r="V771" s="102" t="s">
        <v>459</v>
      </c>
      <c r="W771" s="147">
        <v>4</v>
      </c>
      <c r="X771" s="113"/>
      <c r="Y771" s="126">
        <f t="shared" si="320"/>
        <v>4</v>
      </c>
      <c r="Z771" s="122">
        <v>4</v>
      </c>
      <c r="AA771" s="101">
        <v>122740</v>
      </c>
      <c r="AB771" s="131"/>
      <c r="AC771" s="151" t="str">
        <f t="shared" si="316"/>
        <v/>
      </c>
      <c r="AD771" s="120"/>
      <c r="AE771" s="132"/>
      <c r="AF771" s="101">
        <f t="shared" si="318"/>
        <v>0</v>
      </c>
      <c r="AG771" s="101">
        <f t="shared" si="312"/>
        <v>0</v>
      </c>
      <c r="AH771" s="101">
        <f t="shared" si="319"/>
        <v>0</v>
      </c>
      <c r="AI771" s="101">
        <f t="shared" si="308"/>
        <v>490960</v>
      </c>
      <c r="AJ771" s="101">
        <f t="shared" si="313"/>
        <v>0</v>
      </c>
      <c r="AK771" s="101">
        <f t="shared" si="315"/>
        <v>490960</v>
      </c>
      <c r="AL771" s="102" t="s">
        <v>9</v>
      </c>
      <c r="AM771" s="144"/>
      <c r="AN771" s="101">
        <f t="shared" si="317"/>
        <v>490960</v>
      </c>
      <c r="AO771" s="134"/>
      <c r="AP771" s="113"/>
      <c r="AQ771" s="113"/>
      <c r="AR771" s="113"/>
      <c r="AS771" s="113"/>
      <c r="AT771" s="113"/>
      <c r="AU771" s="113"/>
      <c r="AV771" s="113"/>
    </row>
    <row r="772" spans="1:50" x14ac:dyDescent="0.25">
      <c r="A772" s="102">
        <v>4000612384</v>
      </c>
      <c r="B772" s="133">
        <v>46105</v>
      </c>
      <c r="C772" s="100" t="s">
        <v>79</v>
      </c>
      <c r="D772" s="552">
        <v>46161</v>
      </c>
      <c r="E772" s="552" t="e">
        <f>IF(OR(#REF!="",J772=""),"",#REF!+7*J772)</f>
        <v>#REF!</v>
      </c>
      <c r="F772" s="149" t="str">
        <f t="shared" ca="1" si="314"/>
        <v>DELIVERED</v>
      </c>
      <c r="G772" s="120" t="s">
        <v>94</v>
      </c>
      <c r="H772" s="113" t="e">
        <f t="shared" si="310"/>
        <v>#REF!</v>
      </c>
      <c r="I772" s="113" t="e">
        <f t="shared" si="311"/>
        <v>#REF!</v>
      </c>
      <c r="J772" s="122">
        <v>8</v>
      </c>
      <c r="K772" s="122" t="s">
        <v>30</v>
      </c>
      <c r="L772" s="232" t="s">
        <v>81</v>
      </c>
      <c r="M772" s="23" t="s">
        <v>1694</v>
      </c>
      <c r="N772" s="399">
        <v>0</v>
      </c>
      <c r="O772" s="130">
        <v>3</v>
      </c>
      <c r="P772" s="15" t="s">
        <v>1695</v>
      </c>
      <c r="Q772" s="24">
        <v>26100101</v>
      </c>
      <c r="R772" s="122" t="s">
        <v>84</v>
      </c>
      <c r="S772" s="122" t="s">
        <v>97</v>
      </c>
      <c r="T772" s="113" t="s">
        <v>138</v>
      </c>
      <c r="U772" s="102" t="s">
        <v>99</v>
      </c>
      <c r="V772" s="102" t="s">
        <v>1696</v>
      </c>
      <c r="W772" s="147">
        <v>50</v>
      </c>
      <c r="X772" s="122">
        <v>50</v>
      </c>
      <c r="Y772" s="126">
        <f t="shared" si="320"/>
        <v>0</v>
      </c>
      <c r="Z772" s="122">
        <v>0</v>
      </c>
      <c r="AA772" s="101">
        <v>443</v>
      </c>
      <c r="AB772" s="131"/>
      <c r="AC772" s="151" t="str">
        <f t="shared" si="316"/>
        <v>May-26</v>
      </c>
      <c r="AD772" s="119">
        <v>46164</v>
      </c>
      <c r="AE772" s="257" t="s">
        <v>1697</v>
      </c>
      <c r="AF772" s="58">
        <f t="shared" si="318"/>
        <v>22150</v>
      </c>
      <c r="AG772" s="58">
        <f t="shared" si="312"/>
        <v>0</v>
      </c>
      <c r="AH772" s="58">
        <f t="shared" si="319"/>
        <v>22150</v>
      </c>
      <c r="AI772" s="58">
        <f t="shared" si="308"/>
        <v>0</v>
      </c>
      <c r="AJ772" s="58">
        <f t="shared" si="313"/>
        <v>0</v>
      </c>
      <c r="AK772" s="58">
        <f t="shared" si="315"/>
        <v>0</v>
      </c>
      <c r="AL772" s="16" t="s">
        <v>0</v>
      </c>
      <c r="AM772" s="144" t="s">
        <v>102</v>
      </c>
      <c r="AN772" s="101">
        <f t="shared" si="317"/>
        <v>22150</v>
      </c>
      <c r="AO772" s="134" t="s">
        <v>30</v>
      </c>
      <c r="AP772" s="113"/>
      <c r="AQ772" s="113"/>
      <c r="AR772" s="113"/>
      <c r="AS772" s="113"/>
      <c r="AT772" s="113"/>
      <c r="AU772" s="113"/>
      <c r="AV772" s="113"/>
    </row>
    <row r="773" spans="1:50" x14ac:dyDescent="0.25">
      <c r="A773" s="102">
        <v>4000612384</v>
      </c>
      <c r="B773" s="133">
        <v>46105</v>
      </c>
      <c r="C773" s="100" t="s">
        <v>79</v>
      </c>
      <c r="D773" s="552">
        <v>46161</v>
      </c>
      <c r="E773" s="552" t="e">
        <f>IF(OR(#REF!="",J773=""),"",#REF!+7*J773)</f>
        <v>#REF!</v>
      </c>
      <c r="F773" s="149" t="str">
        <f t="shared" ca="1" si="314"/>
        <v>DELIVERED</v>
      </c>
      <c r="G773" s="120" t="s">
        <v>94</v>
      </c>
      <c r="H773" s="113" t="e">
        <f t="shared" si="310"/>
        <v>#REF!</v>
      </c>
      <c r="I773" s="113" t="e">
        <f t="shared" si="311"/>
        <v>#REF!</v>
      </c>
      <c r="J773" s="122">
        <v>8</v>
      </c>
      <c r="K773" s="122" t="s">
        <v>30</v>
      </c>
      <c r="L773" s="232" t="s">
        <v>81</v>
      </c>
      <c r="M773" s="23" t="s">
        <v>1698</v>
      </c>
      <c r="N773" s="399">
        <v>0</v>
      </c>
      <c r="O773" s="130">
        <v>3</v>
      </c>
      <c r="P773" s="15" t="s">
        <v>1699</v>
      </c>
      <c r="Q773" s="24">
        <v>26100101</v>
      </c>
      <c r="R773" s="122" t="s">
        <v>84</v>
      </c>
      <c r="S773" s="122" t="s">
        <v>97</v>
      </c>
      <c r="T773" s="113" t="s">
        <v>138</v>
      </c>
      <c r="U773" s="102" t="s">
        <v>99</v>
      </c>
      <c r="V773" s="102" t="s">
        <v>1700</v>
      </c>
      <c r="W773" s="147">
        <v>25</v>
      </c>
      <c r="X773" s="122">
        <v>24</v>
      </c>
      <c r="Y773" s="126">
        <f t="shared" si="320"/>
        <v>1</v>
      </c>
      <c r="Z773" s="122">
        <v>0</v>
      </c>
      <c r="AA773" s="101">
        <v>697</v>
      </c>
      <c r="AB773" s="131"/>
      <c r="AC773" s="151" t="str">
        <f t="shared" si="316"/>
        <v>May-26</v>
      </c>
      <c r="AD773" s="119">
        <v>46164</v>
      </c>
      <c r="AE773" s="257" t="s">
        <v>1701</v>
      </c>
      <c r="AF773" s="58">
        <f t="shared" si="318"/>
        <v>16728</v>
      </c>
      <c r="AG773" s="58">
        <f t="shared" si="312"/>
        <v>0</v>
      </c>
      <c r="AH773" s="58">
        <f t="shared" si="319"/>
        <v>16728</v>
      </c>
      <c r="AI773" s="58">
        <f t="shared" si="308"/>
        <v>0</v>
      </c>
      <c r="AJ773" s="58">
        <f t="shared" si="313"/>
        <v>0</v>
      </c>
      <c r="AK773" s="58">
        <f t="shared" si="315"/>
        <v>0</v>
      </c>
      <c r="AL773" s="16" t="s">
        <v>0</v>
      </c>
      <c r="AM773" s="144" t="s">
        <v>102</v>
      </c>
      <c r="AN773" s="101">
        <f t="shared" si="317"/>
        <v>16728</v>
      </c>
      <c r="AO773" s="134" t="s">
        <v>30</v>
      </c>
      <c r="AP773" s="113"/>
      <c r="AQ773" s="113"/>
      <c r="AR773" s="113"/>
      <c r="AS773" s="113"/>
      <c r="AT773" s="113"/>
      <c r="AU773" s="113"/>
      <c r="AV773" s="113"/>
    </row>
    <row r="774" spans="1:50" x14ac:dyDescent="0.25">
      <c r="A774" s="569">
        <v>4000612384</v>
      </c>
      <c r="B774" s="570">
        <v>46105</v>
      </c>
      <c r="C774" s="562" t="s">
        <v>79</v>
      </c>
      <c r="D774" s="552">
        <v>46161</v>
      </c>
      <c r="E774" s="552" t="e">
        <f>IF(OR(#REF!="",J774=""),"",#REF!+7*J774)</f>
        <v>#REF!</v>
      </c>
      <c r="F774" s="572" t="e">
        <f t="shared" ca="1" si="314"/>
        <v>#REF!</v>
      </c>
      <c r="G774" s="571" t="s">
        <v>94</v>
      </c>
      <c r="H774" s="573" t="e">
        <f t="shared" si="310"/>
        <v>#REF!</v>
      </c>
      <c r="I774" s="573" t="e">
        <f t="shared" si="311"/>
        <v>#REF!</v>
      </c>
      <c r="J774" s="568">
        <v>8</v>
      </c>
      <c r="K774" s="568" t="s">
        <v>30</v>
      </c>
      <c r="L774" s="574" t="s">
        <v>81</v>
      </c>
      <c r="M774" s="23" t="s">
        <v>1698</v>
      </c>
      <c r="N774" s="576">
        <v>0</v>
      </c>
      <c r="O774" s="577">
        <v>3</v>
      </c>
      <c r="P774" s="15" t="s">
        <v>1699</v>
      </c>
      <c r="Q774" s="506">
        <v>26100101</v>
      </c>
      <c r="R774" s="568" t="s">
        <v>84</v>
      </c>
      <c r="S774" s="568" t="s">
        <v>97</v>
      </c>
      <c r="T774" s="573" t="s">
        <v>138</v>
      </c>
      <c r="U774" s="569" t="s">
        <v>99</v>
      </c>
      <c r="V774" s="569" t="s">
        <v>1700</v>
      </c>
      <c r="W774" s="578">
        <v>1</v>
      </c>
      <c r="X774" s="568"/>
      <c r="Y774" s="527">
        <f t="shared" si="320"/>
        <v>1</v>
      </c>
      <c r="Z774" s="568">
        <v>1</v>
      </c>
      <c r="AA774" s="579">
        <v>697</v>
      </c>
      <c r="AB774" s="580"/>
      <c r="AC774" s="536" t="str">
        <f t="shared" si="316"/>
        <v/>
      </c>
      <c r="AD774" s="641"/>
      <c r="AE774" s="257"/>
      <c r="AF774" s="579">
        <f t="shared" si="318"/>
        <v>0</v>
      </c>
      <c r="AG774" s="579">
        <f t="shared" ref="AG774:AG805" si="321">(X774*AB774)*86</f>
        <v>0</v>
      </c>
      <c r="AH774" s="579">
        <f t="shared" si="319"/>
        <v>0</v>
      </c>
      <c r="AI774" s="579">
        <f t="shared" si="308"/>
        <v>697</v>
      </c>
      <c r="AJ774" s="579">
        <f t="shared" si="313"/>
        <v>0</v>
      </c>
      <c r="AK774" s="579">
        <f t="shared" si="315"/>
        <v>697</v>
      </c>
      <c r="AL774" s="569" t="s">
        <v>9</v>
      </c>
      <c r="AM774" s="540"/>
      <c r="AN774" s="579">
        <f t="shared" si="317"/>
        <v>697</v>
      </c>
      <c r="AO774" s="582"/>
      <c r="AP774" s="573"/>
      <c r="AQ774" s="573"/>
      <c r="AR774" s="573"/>
      <c r="AS774" s="573"/>
      <c r="AT774" s="573"/>
      <c r="AU774" s="573"/>
      <c r="AV774" s="573"/>
      <c r="AW774" s="534"/>
      <c r="AX774" s="534"/>
    </row>
    <row r="775" spans="1:50" x14ac:dyDescent="0.25">
      <c r="A775" s="102">
        <v>4000612384</v>
      </c>
      <c r="B775" s="133">
        <v>46105</v>
      </c>
      <c r="C775" s="100" t="s">
        <v>79</v>
      </c>
      <c r="D775" s="552">
        <v>46161</v>
      </c>
      <c r="E775" s="552" t="e">
        <f>IF(OR(#REF!="",J775=""),"",#REF!+7*J775)</f>
        <v>#REF!</v>
      </c>
      <c r="F775" s="149" t="str">
        <f t="shared" ca="1" si="314"/>
        <v>DELIVERED</v>
      </c>
      <c r="G775" s="120" t="s">
        <v>94</v>
      </c>
      <c r="H775" s="113" t="e">
        <f t="shared" si="310"/>
        <v>#REF!</v>
      </c>
      <c r="I775" s="113" t="e">
        <f t="shared" si="311"/>
        <v>#REF!</v>
      </c>
      <c r="J775" s="122">
        <v>8</v>
      </c>
      <c r="K775" s="122" t="s">
        <v>30</v>
      </c>
      <c r="L775" s="232" t="s">
        <v>81</v>
      </c>
      <c r="M775" s="505" t="s">
        <v>1702</v>
      </c>
      <c r="N775" s="399">
        <v>0</v>
      </c>
      <c r="O775" s="130">
        <v>3</v>
      </c>
      <c r="P775" s="15" t="s">
        <v>1703</v>
      </c>
      <c r="Q775" s="24">
        <v>26100101</v>
      </c>
      <c r="R775" s="122" t="s">
        <v>84</v>
      </c>
      <c r="S775" s="122" t="s">
        <v>97</v>
      </c>
      <c r="T775" s="113" t="s">
        <v>138</v>
      </c>
      <c r="U775" s="102" t="s">
        <v>99</v>
      </c>
      <c r="V775" s="102" t="s">
        <v>1704</v>
      </c>
      <c r="W775" s="147">
        <v>25</v>
      </c>
      <c r="X775" s="122">
        <v>25</v>
      </c>
      <c r="Y775" s="126">
        <f t="shared" si="320"/>
        <v>0</v>
      </c>
      <c r="Z775" s="122">
        <v>0</v>
      </c>
      <c r="AA775" s="101">
        <v>769</v>
      </c>
      <c r="AB775" s="131"/>
      <c r="AC775" s="151" t="str">
        <f t="shared" si="316"/>
        <v>May-26</v>
      </c>
      <c r="AD775" s="119">
        <v>46164</v>
      </c>
      <c r="AE775" s="257" t="s">
        <v>1705</v>
      </c>
      <c r="AF775" s="58">
        <f t="shared" si="318"/>
        <v>19225</v>
      </c>
      <c r="AG775" s="58">
        <f t="shared" si="321"/>
        <v>0</v>
      </c>
      <c r="AH775" s="58">
        <f t="shared" si="319"/>
        <v>19225</v>
      </c>
      <c r="AI775" s="58">
        <f t="shared" si="308"/>
        <v>0</v>
      </c>
      <c r="AJ775" s="58">
        <f t="shared" si="313"/>
        <v>0</v>
      </c>
      <c r="AK775" s="58">
        <f t="shared" si="315"/>
        <v>0</v>
      </c>
      <c r="AL775" s="16" t="s">
        <v>0</v>
      </c>
      <c r="AM775" s="144" t="s">
        <v>102</v>
      </c>
      <c r="AN775" s="101">
        <f t="shared" si="317"/>
        <v>19225</v>
      </c>
      <c r="AO775" s="134" t="s">
        <v>30</v>
      </c>
      <c r="AP775" s="113"/>
      <c r="AQ775" s="113"/>
      <c r="AR775" s="113"/>
      <c r="AS775" s="113"/>
      <c r="AT775" s="113"/>
      <c r="AU775" s="113"/>
      <c r="AV775" s="113"/>
    </row>
    <row r="776" spans="1:50" x14ac:dyDescent="0.25">
      <c r="A776" s="102" t="s">
        <v>1706</v>
      </c>
      <c r="B776" s="133">
        <v>46108</v>
      </c>
      <c r="C776" s="100" t="s">
        <v>79</v>
      </c>
      <c r="D776" s="552">
        <v>46120</v>
      </c>
      <c r="E776" s="552" t="e">
        <f>IF(OR(#REF!="",J776=""),"",#REF!+7*J776)</f>
        <v>#REF!</v>
      </c>
      <c r="F776" s="149" t="str">
        <f t="shared" ca="1" si="314"/>
        <v>DELIVERED</v>
      </c>
      <c r="G776" s="120" t="s">
        <v>80</v>
      </c>
      <c r="H776" s="113" t="e">
        <f t="shared" si="310"/>
        <v>#REF!</v>
      </c>
      <c r="I776" s="113" t="e">
        <f t="shared" si="311"/>
        <v>#REF!</v>
      </c>
      <c r="J776" s="122">
        <v>1.8</v>
      </c>
      <c r="K776" s="122" t="s">
        <v>21</v>
      </c>
      <c r="L776" s="232" t="s">
        <v>142</v>
      </c>
      <c r="M776" s="23" t="s">
        <v>1707</v>
      </c>
      <c r="N776" s="399">
        <v>0</v>
      </c>
      <c r="O776" s="130">
        <v>3</v>
      </c>
      <c r="P776" s="122" t="s">
        <v>243</v>
      </c>
      <c r="Q776" s="122">
        <v>26200092</v>
      </c>
      <c r="R776" s="122" t="s">
        <v>84</v>
      </c>
      <c r="S776" s="122" t="s">
        <v>1708</v>
      </c>
      <c r="T776" s="113" t="s">
        <v>1709</v>
      </c>
      <c r="U776" s="102" t="s">
        <v>87</v>
      </c>
      <c r="V776" s="102" t="s">
        <v>1710</v>
      </c>
      <c r="W776" s="147">
        <v>15</v>
      </c>
      <c r="X776" s="122">
        <v>8</v>
      </c>
      <c r="Y776" s="126">
        <f t="shared" si="320"/>
        <v>7</v>
      </c>
      <c r="Z776" s="122">
        <v>0</v>
      </c>
      <c r="AA776" s="101">
        <v>7430</v>
      </c>
      <c r="AB776" s="131"/>
      <c r="AC776" s="151" t="str">
        <f t="shared" si="316"/>
        <v>April-26</v>
      </c>
      <c r="AD776" s="119">
        <v>46137</v>
      </c>
      <c r="AE776" s="257" t="s">
        <v>1711</v>
      </c>
      <c r="AF776" s="101">
        <f t="shared" si="318"/>
        <v>59440</v>
      </c>
      <c r="AG776" s="101">
        <f t="shared" si="321"/>
        <v>0</v>
      </c>
      <c r="AH776" s="101">
        <f t="shared" si="319"/>
        <v>59440</v>
      </c>
      <c r="AI776" s="101">
        <f t="shared" si="308"/>
        <v>0</v>
      </c>
      <c r="AJ776" s="101">
        <f t="shared" si="313"/>
        <v>0</v>
      </c>
      <c r="AK776" s="101">
        <f t="shared" si="315"/>
        <v>0</v>
      </c>
      <c r="AL776" s="102" t="s">
        <v>0</v>
      </c>
      <c r="AM776" s="144" t="s">
        <v>102</v>
      </c>
      <c r="AN776" s="101">
        <f t="shared" si="317"/>
        <v>59440</v>
      </c>
      <c r="AO776" s="134" t="s">
        <v>103</v>
      </c>
      <c r="AP776" s="113"/>
      <c r="AQ776" s="113"/>
      <c r="AR776" s="113"/>
      <c r="AS776" s="113"/>
      <c r="AT776" s="113"/>
      <c r="AU776" s="113"/>
      <c r="AV776" s="113"/>
    </row>
    <row r="777" spans="1:50" x14ac:dyDescent="0.25">
      <c r="A777" s="102" t="s">
        <v>1706</v>
      </c>
      <c r="B777" s="133">
        <v>46108</v>
      </c>
      <c r="C777" s="100" t="s">
        <v>79</v>
      </c>
      <c r="D777" s="552">
        <v>46120</v>
      </c>
      <c r="E777" s="552" t="e">
        <f>IF(OR(#REF!="",J777=""),"",#REF!+7*J777)</f>
        <v>#REF!</v>
      </c>
      <c r="F777" s="149" t="str">
        <f t="shared" ca="1" si="314"/>
        <v>DELIVERED</v>
      </c>
      <c r="G777" s="120" t="s">
        <v>80</v>
      </c>
      <c r="H777" s="113" t="e">
        <f t="shared" si="310"/>
        <v>#REF!</v>
      </c>
      <c r="I777" s="113" t="e">
        <f t="shared" si="311"/>
        <v>#REF!</v>
      </c>
      <c r="J777" s="122">
        <v>1.8</v>
      </c>
      <c r="K777" s="122" t="s">
        <v>21</v>
      </c>
      <c r="L777" s="232" t="s">
        <v>142</v>
      </c>
      <c r="M777" s="413" t="s">
        <v>1707</v>
      </c>
      <c r="N777" s="399">
        <v>0</v>
      </c>
      <c r="O777" s="130">
        <v>3</v>
      </c>
      <c r="P777" s="122" t="s">
        <v>243</v>
      </c>
      <c r="Q777" s="122">
        <v>26200092</v>
      </c>
      <c r="R777" s="122" t="s">
        <v>84</v>
      </c>
      <c r="S777" s="122" t="s">
        <v>1708</v>
      </c>
      <c r="T777" s="113" t="s">
        <v>1709</v>
      </c>
      <c r="U777" s="102" t="s">
        <v>87</v>
      </c>
      <c r="V777" s="102" t="s">
        <v>1710</v>
      </c>
      <c r="W777" s="147">
        <v>7</v>
      </c>
      <c r="X777" s="122">
        <v>6</v>
      </c>
      <c r="Y777" s="126">
        <f t="shared" si="320"/>
        <v>1</v>
      </c>
      <c r="Z777" s="122">
        <v>0</v>
      </c>
      <c r="AA777" s="101">
        <v>7430</v>
      </c>
      <c r="AB777" s="131"/>
      <c r="AC777" s="151" t="str">
        <f t="shared" si="316"/>
        <v>April-26</v>
      </c>
      <c r="AD777" s="119">
        <v>46142</v>
      </c>
      <c r="AE777" s="428" t="s">
        <v>1712</v>
      </c>
      <c r="AF777" s="101">
        <f t="shared" si="318"/>
        <v>44580</v>
      </c>
      <c r="AG777" s="101">
        <f t="shared" si="321"/>
        <v>0</v>
      </c>
      <c r="AH777" s="101">
        <f t="shared" si="319"/>
        <v>44580</v>
      </c>
      <c r="AI777" s="101">
        <f t="shared" si="308"/>
        <v>0</v>
      </c>
      <c r="AJ777" s="101">
        <f t="shared" si="313"/>
        <v>0</v>
      </c>
      <c r="AK777" s="101">
        <f t="shared" si="315"/>
        <v>0</v>
      </c>
      <c r="AL777" s="102" t="s">
        <v>0</v>
      </c>
      <c r="AM777" s="144" t="s">
        <v>102</v>
      </c>
      <c r="AN777" s="101">
        <f t="shared" si="317"/>
        <v>44580</v>
      </c>
      <c r="AO777" s="134" t="s">
        <v>103</v>
      </c>
      <c r="AP777" s="113"/>
      <c r="AQ777" s="113"/>
      <c r="AR777" s="113"/>
      <c r="AS777" s="113"/>
      <c r="AT777" s="113"/>
      <c r="AU777" s="113"/>
      <c r="AV777" s="113"/>
    </row>
    <row r="778" spans="1:50" x14ac:dyDescent="0.25">
      <c r="A778" s="102" t="s">
        <v>1706</v>
      </c>
      <c r="B778" s="133">
        <v>46108</v>
      </c>
      <c r="C778" s="100" t="s">
        <v>79</v>
      </c>
      <c r="D778" s="552">
        <v>46120</v>
      </c>
      <c r="E778" s="552" t="e">
        <f>IF(OR(#REF!="",J778=""),"",#REF!+7*J778)</f>
        <v>#REF!</v>
      </c>
      <c r="F778" s="149" t="str">
        <f t="shared" ca="1" si="314"/>
        <v>DELIVERED</v>
      </c>
      <c r="G778" s="120" t="s">
        <v>80</v>
      </c>
      <c r="H778" s="113" t="e">
        <f t="shared" si="310"/>
        <v>#REF!</v>
      </c>
      <c r="I778" s="113" t="e">
        <f t="shared" si="311"/>
        <v>#REF!</v>
      </c>
      <c r="J778" s="122">
        <v>1.8</v>
      </c>
      <c r="K778" s="122" t="s">
        <v>21</v>
      </c>
      <c r="L778" s="232" t="s">
        <v>142</v>
      </c>
      <c r="M778" s="413" t="s">
        <v>1707</v>
      </c>
      <c r="N778" s="399">
        <v>0</v>
      </c>
      <c r="O778" s="130">
        <v>3</v>
      </c>
      <c r="P778" s="122" t="s">
        <v>243</v>
      </c>
      <c r="Q778" s="122">
        <v>26200092</v>
      </c>
      <c r="R778" s="122" t="s">
        <v>84</v>
      </c>
      <c r="S778" s="122" t="s">
        <v>1708</v>
      </c>
      <c r="T778" s="113" t="s">
        <v>1709</v>
      </c>
      <c r="U778" s="102" t="s">
        <v>87</v>
      </c>
      <c r="V778" s="102" t="s">
        <v>1710</v>
      </c>
      <c r="W778" s="147">
        <v>1</v>
      </c>
      <c r="X778" s="122">
        <v>1</v>
      </c>
      <c r="Y778" s="126">
        <f t="shared" si="320"/>
        <v>0</v>
      </c>
      <c r="Z778" s="122">
        <v>0</v>
      </c>
      <c r="AA778" s="101">
        <v>7430</v>
      </c>
      <c r="AB778" s="131"/>
      <c r="AC778" s="151" t="str">
        <f t="shared" si="316"/>
        <v>May-26</v>
      </c>
      <c r="AD778" s="225">
        <v>46147</v>
      </c>
      <c r="AE778" s="257" t="s">
        <v>1713</v>
      </c>
      <c r="AF778" s="114">
        <f t="shared" si="318"/>
        <v>7430</v>
      </c>
      <c r="AG778" s="101">
        <f t="shared" si="321"/>
        <v>0</v>
      </c>
      <c r="AH778" s="101">
        <f t="shared" si="319"/>
        <v>7430</v>
      </c>
      <c r="AI778" s="101">
        <f t="shared" si="308"/>
        <v>0</v>
      </c>
      <c r="AJ778" s="101">
        <f t="shared" si="313"/>
        <v>0</v>
      </c>
      <c r="AK778" s="101">
        <f t="shared" si="315"/>
        <v>0</v>
      </c>
      <c r="AL778" s="102" t="s">
        <v>0</v>
      </c>
      <c r="AM778" s="144" t="s">
        <v>102</v>
      </c>
      <c r="AN778" s="101">
        <f t="shared" si="317"/>
        <v>7430</v>
      </c>
      <c r="AO778" s="134" t="s">
        <v>103</v>
      </c>
      <c r="AP778" s="113"/>
      <c r="AQ778" s="113"/>
      <c r="AR778" s="113"/>
      <c r="AS778" s="113"/>
      <c r="AT778" s="113"/>
      <c r="AU778" s="113"/>
      <c r="AV778" s="113"/>
    </row>
    <row r="779" spans="1:50" ht="12.75" x14ac:dyDescent="0.2">
      <c r="A779" s="102">
        <v>4516491376</v>
      </c>
      <c r="B779" s="133">
        <v>46108</v>
      </c>
      <c r="C779" s="100" t="s">
        <v>79</v>
      </c>
      <c r="D779" s="552">
        <v>46128</v>
      </c>
      <c r="E779" s="552" t="e">
        <f>IF(OR(#REF!="",J779=""),"",#REF!+7*J779)</f>
        <v>#REF!</v>
      </c>
      <c r="F779" s="149" t="str">
        <f t="shared" ca="1" si="314"/>
        <v>DELIVERED</v>
      </c>
      <c r="G779" s="120" t="s">
        <v>80</v>
      </c>
      <c r="H779" s="113" t="e">
        <f t="shared" si="310"/>
        <v>#REF!</v>
      </c>
      <c r="I779" s="113" t="e">
        <f t="shared" si="311"/>
        <v>#REF!</v>
      </c>
      <c r="J779" s="122">
        <v>3</v>
      </c>
      <c r="K779" s="122" t="s">
        <v>18</v>
      </c>
      <c r="L779" s="232" t="s">
        <v>81</v>
      </c>
      <c r="M779" s="413" t="s">
        <v>1714</v>
      </c>
      <c r="N779" s="399">
        <v>1</v>
      </c>
      <c r="O779" s="130">
        <v>1</v>
      </c>
      <c r="P779" s="122" t="s">
        <v>1715</v>
      </c>
      <c r="Q779" s="122">
        <v>26100052</v>
      </c>
      <c r="R779" s="122" t="s">
        <v>84</v>
      </c>
      <c r="S779" s="122" t="s">
        <v>620</v>
      </c>
      <c r="T779" s="113" t="s">
        <v>621</v>
      </c>
      <c r="U779" s="102" t="s">
        <v>212</v>
      </c>
      <c r="V779" s="102" t="s">
        <v>1716</v>
      </c>
      <c r="W779" s="147">
        <v>3</v>
      </c>
      <c r="X779" s="122">
        <v>3</v>
      </c>
      <c r="Y779" s="126">
        <f t="shared" si="320"/>
        <v>0</v>
      </c>
      <c r="Z779" s="122">
        <v>0</v>
      </c>
      <c r="AA779" s="101">
        <v>44690.33</v>
      </c>
      <c r="AB779" s="131"/>
      <c r="AC779" s="151" t="str">
        <f t="shared" si="316"/>
        <v>April-26</v>
      </c>
      <c r="AD779" s="119">
        <v>46139</v>
      </c>
      <c r="AE779" s="229" t="s">
        <v>1717</v>
      </c>
      <c r="AF779" s="101">
        <f t="shared" si="318"/>
        <v>134070.99</v>
      </c>
      <c r="AG779" s="101">
        <f t="shared" si="321"/>
        <v>0</v>
      </c>
      <c r="AH779" s="101">
        <f t="shared" si="319"/>
        <v>134070.99</v>
      </c>
      <c r="AI779" s="101">
        <f t="shared" si="308"/>
        <v>0</v>
      </c>
      <c r="AJ779" s="101">
        <f t="shared" si="313"/>
        <v>0</v>
      </c>
      <c r="AK779" s="101">
        <f t="shared" si="315"/>
        <v>0</v>
      </c>
      <c r="AL779" s="102" t="s">
        <v>0</v>
      </c>
      <c r="AM779" s="144" t="s">
        <v>102</v>
      </c>
      <c r="AN779" s="101">
        <f t="shared" si="317"/>
        <v>134070.99</v>
      </c>
      <c r="AO779" s="134" t="s">
        <v>103</v>
      </c>
      <c r="AP779" s="113"/>
      <c r="AQ779" s="113"/>
      <c r="AR779" s="113"/>
      <c r="AS779" s="113"/>
      <c r="AT779" s="113"/>
      <c r="AU779" s="113"/>
      <c r="AV779" s="113"/>
    </row>
    <row r="780" spans="1:50" ht="12.75" x14ac:dyDescent="0.2">
      <c r="A780" s="102">
        <v>4516496200</v>
      </c>
      <c r="B780" s="133">
        <v>46122</v>
      </c>
      <c r="C780" s="100" t="s">
        <v>79</v>
      </c>
      <c r="D780" s="552">
        <v>46129</v>
      </c>
      <c r="E780" s="552" t="e">
        <f>IF(OR(#REF!="",J780=""),"",#REF!+7*J780)</f>
        <v>#REF!</v>
      </c>
      <c r="F780" s="149" t="str">
        <f t="shared" ca="1" si="314"/>
        <v>DELIVERED</v>
      </c>
      <c r="G780" s="120" t="s">
        <v>80</v>
      </c>
      <c r="H780" s="113" t="e">
        <f t="shared" si="310"/>
        <v>#REF!</v>
      </c>
      <c r="I780" s="113" t="e">
        <f t="shared" si="311"/>
        <v>#REF!</v>
      </c>
      <c r="J780" s="122">
        <v>2</v>
      </c>
      <c r="K780" s="147" t="s">
        <v>22</v>
      </c>
      <c r="L780" s="232" t="s">
        <v>81</v>
      </c>
      <c r="M780" s="413" t="s">
        <v>1714</v>
      </c>
      <c r="N780" s="399">
        <v>1</v>
      </c>
      <c r="O780" s="130">
        <v>1</v>
      </c>
      <c r="P780" s="147" t="s">
        <v>243</v>
      </c>
      <c r="Q780" s="122">
        <v>26100053</v>
      </c>
      <c r="R780" s="122" t="s">
        <v>84</v>
      </c>
      <c r="S780" s="122" t="s">
        <v>620</v>
      </c>
      <c r="T780" s="113" t="s">
        <v>621</v>
      </c>
      <c r="U780" s="102" t="s">
        <v>212</v>
      </c>
      <c r="V780" s="102" t="s">
        <v>1718</v>
      </c>
      <c r="W780" s="147">
        <v>1</v>
      </c>
      <c r="X780" s="122">
        <v>1</v>
      </c>
      <c r="Y780" s="126">
        <f t="shared" si="320"/>
        <v>0</v>
      </c>
      <c r="Z780" s="122">
        <v>0</v>
      </c>
      <c r="AA780" s="101">
        <v>14769</v>
      </c>
      <c r="AB780" s="131"/>
      <c r="AC780" s="151" t="str">
        <f t="shared" si="316"/>
        <v>April-26</v>
      </c>
      <c r="AD780" s="119">
        <v>46139</v>
      </c>
      <c r="AE780" s="142" t="s">
        <v>1719</v>
      </c>
      <c r="AF780" s="101">
        <f t="shared" si="318"/>
        <v>14769</v>
      </c>
      <c r="AG780" s="101">
        <f t="shared" si="321"/>
        <v>0</v>
      </c>
      <c r="AH780" s="101">
        <f t="shared" si="319"/>
        <v>14769</v>
      </c>
      <c r="AI780" s="101">
        <f t="shared" si="308"/>
        <v>0</v>
      </c>
      <c r="AJ780" s="101">
        <f t="shared" si="313"/>
        <v>0</v>
      </c>
      <c r="AK780" s="101">
        <f t="shared" si="315"/>
        <v>0</v>
      </c>
      <c r="AL780" s="102" t="s">
        <v>0</v>
      </c>
      <c r="AM780" s="144" t="s">
        <v>102</v>
      </c>
      <c r="AN780" s="101">
        <f t="shared" si="317"/>
        <v>14769</v>
      </c>
      <c r="AO780" s="134" t="s">
        <v>103</v>
      </c>
      <c r="AP780" s="113"/>
      <c r="AQ780" s="113"/>
      <c r="AR780" s="113"/>
      <c r="AS780" s="113"/>
      <c r="AT780" s="113"/>
      <c r="AU780" s="113"/>
      <c r="AV780" s="113"/>
    </row>
    <row r="781" spans="1:50" ht="12.75" x14ac:dyDescent="0.2">
      <c r="A781" s="102">
        <v>4700965169</v>
      </c>
      <c r="B781" s="133">
        <v>46108</v>
      </c>
      <c r="C781" s="100" t="s">
        <v>79</v>
      </c>
      <c r="D781" s="552">
        <v>46136</v>
      </c>
      <c r="E781" s="552" t="e">
        <f>IF(OR(#REF!="",J781=""),"",#REF!+7*J781)</f>
        <v>#REF!</v>
      </c>
      <c r="F781" s="149" t="str">
        <f t="shared" ca="1" si="314"/>
        <v>DELIVERED</v>
      </c>
      <c r="G781" s="120" t="s">
        <v>80</v>
      </c>
      <c r="H781" s="113" t="e">
        <f t="shared" si="310"/>
        <v>#REF!</v>
      </c>
      <c r="I781" s="113" t="e">
        <f t="shared" si="311"/>
        <v>#REF!</v>
      </c>
      <c r="J781" s="122">
        <v>4</v>
      </c>
      <c r="K781" s="122" t="s">
        <v>18</v>
      </c>
      <c r="L781" s="232" t="s">
        <v>81</v>
      </c>
      <c r="M781" s="413" t="s">
        <v>1720</v>
      </c>
      <c r="N781" s="399">
        <v>0</v>
      </c>
      <c r="O781" s="130">
        <v>3</v>
      </c>
      <c r="P781" s="122" t="s">
        <v>1721</v>
      </c>
      <c r="Q781" s="122">
        <v>26200097</v>
      </c>
      <c r="R781" s="122" t="s">
        <v>84</v>
      </c>
      <c r="S781" s="122" t="s">
        <v>1361</v>
      </c>
      <c r="T781" s="113" t="s">
        <v>1362</v>
      </c>
      <c r="U781" s="102" t="s">
        <v>87</v>
      </c>
      <c r="V781" s="102" t="s">
        <v>1722</v>
      </c>
      <c r="W781" s="147">
        <v>15</v>
      </c>
      <c r="X781" s="122">
        <v>15</v>
      </c>
      <c r="Y781" s="126">
        <f t="shared" si="320"/>
        <v>0</v>
      </c>
      <c r="Z781" s="122">
        <v>0</v>
      </c>
      <c r="AA781" s="101">
        <v>14185.5</v>
      </c>
      <c r="AB781" s="131"/>
      <c r="AC781" s="151" t="str">
        <f t="shared" si="316"/>
        <v>April-26</v>
      </c>
      <c r="AD781" s="119">
        <v>46139</v>
      </c>
      <c r="AE781" s="142" t="s">
        <v>1723</v>
      </c>
      <c r="AF781" s="101">
        <f t="shared" si="318"/>
        <v>212782.5</v>
      </c>
      <c r="AG781" s="101">
        <f t="shared" si="321"/>
        <v>0</v>
      </c>
      <c r="AH781" s="101">
        <f t="shared" si="319"/>
        <v>212782.5</v>
      </c>
      <c r="AI781" s="101">
        <f t="shared" si="308"/>
        <v>0</v>
      </c>
      <c r="AJ781" s="101">
        <f t="shared" si="313"/>
        <v>0</v>
      </c>
      <c r="AK781" s="101">
        <f t="shared" si="315"/>
        <v>0</v>
      </c>
      <c r="AL781" s="102" t="s">
        <v>0</v>
      </c>
      <c r="AM781" s="144" t="s">
        <v>102</v>
      </c>
      <c r="AN781" s="101">
        <f t="shared" si="317"/>
        <v>212782.5</v>
      </c>
      <c r="AO781" s="134" t="s">
        <v>103</v>
      </c>
      <c r="AP781" s="113"/>
      <c r="AQ781" s="113"/>
      <c r="AR781" s="113"/>
      <c r="AS781" s="113"/>
      <c r="AT781" s="113"/>
      <c r="AU781" s="113"/>
      <c r="AV781" s="113"/>
    </row>
    <row r="782" spans="1:50" ht="12.75" x14ac:dyDescent="0.2">
      <c r="A782" s="102">
        <v>4700965169</v>
      </c>
      <c r="B782" s="133">
        <v>46108</v>
      </c>
      <c r="C782" s="100" t="s">
        <v>79</v>
      </c>
      <c r="D782" s="552">
        <v>46136</v>
      </c>
      <c r="E782" s="552" t="e">
        <f>IF(OR(#REF!="",J782=""),"",#REF!+7*J782)</f>
        <v>#REF!</v>
      </c>
      <c r="F782" s="149" t="str">
        <f t="shared" ca="1" si="314"/>
        <v>DELIVERED</v>
      </c>
      <c r="G782" s="120" t="s">
        <v>80</v>
      </c>
      <c r="H782" s="113" t="e">
        <f t="shared" si="310"/>
        <v>#REF!</v>
      </c>
      <c r="I782" s="113" t="e">
        <f t="shared" si="311"/>
        <v>#REF!</v>
      </c>
      <c r="J782" s="122">
        <v>4</v>
      </c>
      <c r="K782" s="122" t="s">
        <v>18</v>
      </c>
      <c r="L782" s="232" t="s">
        <v>81</v>
      </c>
      <c r="M782" s="413" t="s">
        <v>1724</v>
      </c>
      <c r="N782" s="399">
        <v>0</v>
      </c>
      <c r="O782" s="130">
        <v>3</v>
      </c>
      <c r="P782" s="122" t="s">
        <v>1725</v>
      </c>
      <c r="Q782" s="122">
        <v>26200097</v>
      </c>
      <c r="R782" s="122" t="s">
        <v>84</v>
      </c>
      <c r="S782" s="122" t="s">
        <v>1361</v>
      </c>
      <c r="T782" s="113" t="s">
        <v>1362</v>
      </c>
      <c r="U782" s="102" t="s">
        <v>87</v>
      </c>
      <c r="V782" s="102" t="s">
        <v>1726</v>
      </c>
      <c r="W782" s="147">
        <v>5</v>
      </c>
      <c r="X782" s="122">
        <v>5</v>
      </c>
      <c r="Y782" s="126">
        <f t="shared" si="320"/>
        <v>0</v>
      </c>
      <c r="Z782" s="122">
        <v>0</v>
      </c>
      <c r="AA782" s="101">
        <v>14552.5</v>
      </c>
      <c r="AB782" s="131"/>
      <c r="AC782" s="151" t="str">
        <f t="shared" si="316"/>
        <v>April-26</v>
      </c>
      <c r="AD782" s="119">
        <v>46139</v>
      </c>
      <c r="AE782" s="142" t="s">
        <v>1723</v>
      </c>
      <c r="AF782" s="101">
        <f t="shared" si="318"/>
        <v>72762.5</v>
      </c>
      <c r="AG782" s="101">
        <f t="shared" si="321"/>
        <v>0</v>
      </c>
      <c r="AH782" s="101">
        <f t="shared" si="319"/>
        <v>72762.5</v>
      </c>
      <c r="AI782" s="101">
        <f t="shared" si="308"/>
        <v>0</v>
      </c>
      <c r="AJ782" s="101">
        <f t="shared" si="313"/>
        <v>0</v>
      </c>
      <c r="AK782" s="101">
        <f t="shared" si="315"/>
        <v>0</v>
      </c>
      <c r="AL782" s="102" t="s">
        <v>0</v>
      </c>
      <c r="AM782" s="144" t="s">
        <v>102</v>
      </c>
      <c r="AN782" s="101">
        <f t="shared" si="317"/>
        <v>72762.5</v>
      </c>
      <c r="AO782" s="134" t="s">
        <v>103</v>
      </c>
      <c r="AP782" s="113"/>
      <c r="AQ782" s="113"/>
      <c r="AR782" s="113"/>
      <c r="AS782" s="113"/>
      <c r="AT782" s="113"/>
      <c r="AU782" s="113"/>
      <c r="AV782" s="113"/>
    </row>
    <row r="783" spans="1:50" ht="12.75" x14ac:dyDescent="0.2">
      <c r="A783" s="102">
        <v>4700965169</v>
      </c>
      <c r="B783" s="133">
        <v>46108</v>
      </c>
      <c r="C783" s="100" t="s">
        <v>79</v>
      </c>
      <c r="D783" s="552">
        <v>46136</v>
      </c>
      <c r="E783" s="552" t="e">
        <f>IF(OR(#REF!="",J783=""),"",#REF!+7*J783)</f>
        <v>#REF!</v>
      </c>
      <c r="F783" s="149" t="str">
        <f t="shared" ca="1" si="314"/>
        <v>DELIVERED</v>
      </c>
      <c r="G783" s="120" t="s">
        <v>80</v>
      </c>
      <c r="H783" s="113" t="e">
        <f t="shared" si="310"/>
        <v>#REF!</v>
      </c>
      <c r="I783" s="113" t="e">
        <f t="shared" si="311"/>
        <v>#REF!</v>
      </c>
      <c r="J783" s="122">
        <v>4</v>
      </c>
      <c r="K783" s="122" t="s">
        <v>28</v>
      </c>
      <c r="L783" s="232" t="s">
        <v>81</v>
      </c>
      <c r="M783" s="413" t="s">
        <v>1720</v>
      </c>
      <c r="N783" s="399">
        <v>0</v>
      </c>
      <c r="O783" s="130">
        <v>3</v>
      </c>
      <c r="P783" s="122" t="s">
        <v>243</v>
      </c>
      <c r="Q783" s="122">
        <v>26200097</v>
      </c>
      <c r="R783" s="122" t="s">
        <v>84</v>
      </c>
      <c r="S783" s="122" t="s">
        <v>1361</v>
      </c>
      <c r="T783" s="113" t="s">
        <v>1362</v>
      </c>
      <c r="U783" s="102" t="s">
        <v>87</v>
      </c>
      <c r="V783" s="102" t="s">
        <v>1727</v>
      </c>
      <c r="W783" s="147">
        <v>1</v>
      </c>
      <c r="X783" s="122">
        <v>1</v>
      </c>
      <c r="Y783" s="126">
        <f t="shared" si="320"/>
        <v>0</v>
      </c>
      <c r="Z783" s="122">
        <v>0</v>
      </c>
      <c r="AA783" s="101">
        <v>20300</v>
      </c>
      <c r="AB783" s="131"/>
      <c r="AC783" s="151" t="str">
        <f t="shared" si="316"/>
        <v>April-26</v>
      </c>
      <c r="AD783" s="119">
        <v>46139</v>
      </c>
      <c r="AE783" s="142" t="s">
        <v>1723</v>
      </c>
      <c r="AF783" s="101">
        <f t="shared" si="318"/>
        <v>20300</v>
      </c>
      <c r="AG783" s="101">
        <f t="shared" si="321"/>
        <v>0</v>
      </c>
      <c r="AH783" s="101">
        <f t="shared" si="319"/>
        <v>20300</v>
      </c>
      <c r="AI783" s="101">
        <f t="shared" si="308"/>
        <v>0</v>
      </c>
      <c r="AJ783" s="101">
        <f t="shared" si="313"/>
        <v>0</v>
      </c>
      <c r="AK783" s="101">
        <f t="shared" si="315"/>
        <v>0</v>
      </c>
      <c r="AL783" s="102" t="s">
        <v>0</v>
      </c>
      <c r="AM783" s="144" t="s">
        <v>102</v>
      </c>
      <c r="AN783" s="101">
        <f t="shared" si="317"/>
        <v>20300</v>
      </c>
      <c r="AO783" s="134" t="s">
        <v>28</v>
      </c>
      <c r="AP783" s="113"/>
      <c r="AQ783" s="113"/>
      <c r="AR783" s="113"/>
      <c r="AS783" s="113"/>
      <c r="AT783" s="113"/>
      <c r="AU783" s="113"/>
      <c r="AV783" s="113"/>
    </row>
    <row r="784" spans="1:50" x14ac:dyDescent="0.25">
      <c r="A784" s="102" t="s">
        <v>1706</v>
      </c>
      <c r="B784" s="196">
        <v>46108</v>
      </c>
      <c r="C784" s="197" t="s">
        <v>79</v>
      </c>
      <c r="D784" s="552">
        <v>46120</v>
      </c>
      <c r="E784" s="552" t="e">
        <f>IF(OR(#REF!="",J784=""),"",#REF!+7*J784)</f>
        <v>#REF!</v>
      </c>
      <c r="F784" s="208" t="str">
        <f t="shared" ca="1" si="314"/>
        <v>DELIVERED</v>
      </c>
      <c r="G784" s="198" t="s">
        <v>80</v>
      </c>
      <c r="H784" s="165" t="e">
        <f t="shared" si="310"/>
        <v>#REF!</v>
      </c>
      <c r="I784" s="165" t="e">
        <f t="shared" si="311"/>
        <v>#REF!</v>
      </c>
      <c r="J784" s="199">
        <v>1.8</v>
      </c>
      <c r="K784" s="199" t="s">
        <v>21</v>
      </c>
      <c r="L784" s="396" t="s">
        <v>142</v>
      </c>
      <c r="M784" s="413" t="s">
        <v>1728</v>
      </c>
      <c r="N784" s="402">
        <v>0</v>
      </c>
      <c r="O784" s="199">
        <v>3</v>
      </c>
      <c r="P784" s="199" t="s">
        <v>243</v>
      </c>
      <c r="Q784" s="199">
        <v>26200092</v>
      </c>
      <c r="R784" s="199" t="s">
        <v>84</v>
      </c>
      <c r="S784" s="199" t="s">
        <v>1708</v>
      </c>
      <c r="T784" s="165" t="s">
        <v>1709</v>
      </c>
      <c r="U784" s="171" t="s">
        <v>87</v>
      </c>
      <c r="V784" s="171" t="s">
        <v>1729</v>
      </c>
      <c r="W784" s="289">
        <v>15</v>
      </c>
      <c r="X784" s="199">
        <v>12</v>
      </c>
      <c r="Y784" s="200">
        <f t="shared" si="320"/>
        <v>3</v>
      </c>
      <c r="Z784" s="199">
        <v>0</v>
      </c>
      <c r="AA784" s="166">
        <v>10933.33</v>
      </c>
      <c r="AB784" s="201"/>
      <c r="AC784" s="151" t="str">
        <f t="shared" si="316"/>
        <v>April-26</v>
      </c>
      <c r="AD784" s="137">
        <v>46142</v>
      </c>
      <c r="AE784" s="428" t="s">
        <v>1730</v>
      </c>
      <c r="AF784" s="166">
        <f t="shared" si="318"/>
        <v>131199.96</v>
      </c>
      <c r="AG784" s="166">
        <f t="shared" si="321"/>
        <v>0</v>
      </c>
      <c r="AH784" s="166">
        <f t="shared" si="319"/>
        <v>131199.96</v>
      </c>
      <c r="AI784" s="166">
        <f t="shared" si="308"/>
        <v>0</v>
      </c>
      <c r="AJ784" s="166">
        <f t="shared" si="313"/>
        <v>0</v>
      </c>
      <c r="AK784" s="166">
        <f t="shared" si="315"/>
        <v>0</v>
      </c>
      <c r="AL784" s="171" t="s">
        <v>0</v>
      </c>
      <c r="AM784" s="144" t="s">
        <v>102</v>
      </c>
      <c r="AN784" s="101">
        <f t="shared" si="317"/>
        <v>131199.96</v>
      </c>
      <c r="AO784" s="134" t="s">
        <v>103</v>
      </c>
      <c r="AP784" s="113"/>
      <c r="AQ784" s="113"/>
      <c r="AR784" s="113"/>
      <c r="AS784" s="113"/>
      <c r="AT784" s="113"/>
      <c r="AU784" s="113"/>
      <c r="AV784" s="113"/>
    </row>
    <row r="785" spans="1:48" x14ac:dyDescent="0.25">
      <c r="A785" s="102" t="s">
        <v>1706</v>
      </c>
      <c r="B785" s="196">
        <v>46108</v>
      </c>
      <c r="C785" s="197" t="s">
        <v>79</v>
      </c>
      <c r="D785" s="552">
        <v>46120</v>
      </c>
      <c r="E785" s="552" t="e">
        <f>IF(OR(#REF!="",J785=""),"",#REF!+7*J785)</f>
        <v>#REF!</v>
      </c>
      <c r="F785" s="208" t="str">
        <f t="shared" ca="1" si="314"/>
        <v>DELIVERED</v>
      </c>
      <c r="G785" s="198" t="s">
        <v>80</v>
      </c>
      <c r="H785" s="165" t="e">
        <f t="shared" si="310"/>
        <v>#REF!</v>
      </c>
      <c r="I785" s="165" t="e">
        <f t="shared" si="311"/>
        <v>#REF!</v>
      </c>
      <c r="J785" s="199">
        <v>1.8</v>
      </c>
      <c r="K785" s="199" t="s">
        <v>21</v>
      </c>
      <c r="L785" s="396" t="s">
        <v>142</v>
      </c>
      <c r="M785" s="418" t="s">
        <v>1728</v>
      </c>
      <c r="N785" s="402">
        <v>0</v>
      </c>
      <c r="O785" s="199">
        <v>3</v>
      </c>
      <c r="P785" s="199" t="s">
        <v>243</v>
      </c>
      <c r="Q785" s="199">
        <v>26200092</v>
      </c>
      <c r="R785" s="199" t="s">
        <v>84</v>
      </c>
      <c r="S785" s="199" t="s">
        <v>1708</v>
      </c>
      <c r="T785" s="165" t="s">
        <v>1709</v>
      </c>
      <c r="U785" s="171" t="s">
        <v>87</v>
      </c>
      <c r="V785" s="171" t="s">
        <v>1729</v>
      </c>
      <c r="W785" s="289">
        <v>3</v>
      </c>
      <c r="X785" s="199">
        <v>3</v>
      </c>
      <c r="Y785" s="200">
        <f t="shared" si="320"/>
        <v>0</v>
      </c>
      <c r="Z785" s="199">
        <v>0</v>
      </c>
      <c r="AA785" s="166">
        <v>10933.33</v>
      </c>
      <c r="AB785" s="201"/>
      <c r="AC785" s="151" t="str">
        <f t="shared" si="316"/>
        <v>May-26</v>
      </c>
      <c r="AD785" s="258">
        <v>46147</v>
      </c>
      <c r="AE785" s="257" t="s">
        <v>1731</v>
      </c>
      <c r="AF785" s="259">
        <f t="shared" si="318"/>
        <v>32799.99</v>
      </c>
      <c r="AG785" s="166">
        <f t="shared" si="321"/>
        <v>0</v>
      </c>
      <c r="AH785" s="166">
        <f t="shared" si="319"/>
        <v>32799.99</v>
      </c>
      <c r="AI785" s="166">
        <f t="shared" si="308"/>
        <v>0</v>
      </c>
      <c r="AJ785" s="166">
        <f t="shared" si="313"/>
        <v>0</v>
      </c>
      <c r="AK785" s="166">
        <f t="shared" si="315"/>
        <v>0</v>
      </c>
      <c r="AL785" s="171" t="s">
        <v>0</v>
      </c>
      <c r="AM785" s="144" t="s">
        <v>102</v>
      </c>
      <c r="AN785" s="101">
        <f t="shared" si="317"/>
        <v>32799.99</v>
      </c>
      <c r="AO785" s="134" t="s">
        <v>103</v>
      </c>
      <c r="AP785" s="113"/>
      <c r="AQ785" s="113"/>
      <c r="AR785" s="113"/>
      <c r="AS785" s="113"/>
      <c r="AT785" s="113"/>
      <c r="AU785" s="113"/>
      <c r="AV785" s="113"/>
    </row>
    <row r="786" spans="1:48" x14ac:dyDescent="0.25">
      <c r="A786" s="171" t="s">
        <v>90</v>
      </c>
      <c r="B786" s="196">
        <v>46108</v>
      </c>
      <c r="C786" s="197" t="s">
        <v>79</v>
      </c>
      <c r="D786" s="552">
        <v>46136</v>
      </c>
      <c r="E786" s="552" t="e">
        <f>IF(OR(#REF!="",J786=""),"",#REF!+7*J786)</f>
        <v>#REF!</v>
      </c>
      <c r="F786" s="208" t="e">
        <f t="shared" ca="1" si="314"/>
        <v>#REF!</v>
      </c>
      <c r="G786" s="198" t="s">
        <v>80</v>
      </c>
      <c r="H786" s="165" t="e">
        <f t="shared" si="310"/>
        <v>#REF!</v>
      </c>
      <c r="I786" s="165" t="e">
        <f t="shared" si="311"/>
        <v>#REF!</v>
      </c>
      <c r="J786" s="199">
        <v>4</v>
      </c>
      <c r="K786" s="199" t="s">
        <v>22</v>
      </c>
      <c r="L786" s="396" t="s">
        <v>81</v>
      </c>
      <c r="M786" s="418" t="s">
        <v>1732</v>
      </c>
      <c r="N786" s="402">
        <v>0</v>
      </c>
      <c r="O786" s="199">
        <v>3</v>
      </c>
      <c r="P786" s="199"/>
      <c r="Q786" s="199"/>
      <c r="R786" s="199" t="s">
        <v>84</v>
      </c>
      <c r="S786" s="199" t="s">
        <v>1733</v>
      </c>
      <c r="T786" s="171" t="s">
        <v>1734</v>
      </c>
      <c r="U786" s="171" t="s">
        <v>158</v>
      </c>
      <c r="V786" s="212" t="s">
        <v>1735</v>
      </c>
      <c r="W786" s="289">
        <v>10</v>
      </c>
      <c r="X786" s="165"/>
      <c r="Y786" s="200">
        <f t="shared" si="320"/>
        <v>10</v>
      </c>
      <c r="Z786" s="199">
        <v>10</v>
      </c>
      <c r="AA786" s="166">
        <v>30918.7</v>
      </c>
      <c r="AB786" s="201"/>
      <c r="AC786" s="209" t="str">
        <f t="shared" si="316"/>
        <v/>
      </c>
      <c r="AD786" s="198"/>
      <c r="AE786" s="429"/>
      <c r="AF786" s="166">
        <f t="shared" si="318"/>
        <v>0</v>
      </c>
      <c r="AG786" s="166">
        <f t="shared" si="321"/>
        <v>0</v>
      </c>
      <c r="AH786" s="166">
        <f t="shared" si="319"/>
        <v>0</v>
      </c>
      <c r="AI786" s="166">
        <f t="shared" si="308"/>
        <v>309187</v>
      </c>
      <c r="AJ786" s="166">
        <f t="shared" si="313"/>
        <v>0</v>
      </c>
      <c r="AK786" s="166">
        <f t="shared" si="315"/>
        <v>309187</v>
      </c>
      <c r="AL786" s="171" t="s">
        <v>9</v>
      </c>
      <c r="AM786" s="144" t="s">
        <v>1736</v>
      </c>
      <c r="AN786" s="101">
        <f t="shared" si="317"/>
        <v>309187</v>
      </c>
      <c r="AO786" s="134"/>
      <c r="AP786" s="113"/>
      <c r="AQ786" s="113"/>
      <c r="AR786" s="113"/>
      <c r="AS786" s="113"/>
      <c r="AT786" s="113"/>
      <c r="AU786" s="113"/>
      <c r="AV786" s="113"/>
    </row>
    <row r="787" spans="1:48" ht="15" x14ac:dyDescent="0.25">
      <c r="A787" s="102">
        <v>1102500198</v>
      </c>
      <c r="B787" s="133">
        <v>46108</v>
      </c>
      <c r="C787" s="100" t="s">
        <v>79</v>
      </c>
      <c r="D787" s="552">
        <v>46118</v>
      </c>
      <c r="E787" s="552" t="e">
        <f>IF(OR(#REF!="",J787=""),"",#REF!+7*J787)</f>
        <v>#REF!</v>
      </c>
      <c r="F787" s="149" t="str">
        <f t="shared" ca="1" si="314"/>
        <v>DELIVERED</v>
      </c>
      <c r="G787" s="120" t="s">
        <v>80</v>
      </c>
      <c r="H787" s="113" t="e">
        <f t="shared" si="310"/>
        <v>#REF!</v>
      </c>
      <c r="I787" s="113" t="e">
        <f t="shared" si="311"/>
        <v>#REF!</v>
      </c>
      <c r="J787" s="122">
        <v>1.5</v>
      </c>
      <c r="K787" s="122" t="s">
        <v>21</v>
      </c>
      <c r="L787" s="232" t="s">
        <v>142</v>
      </c>
      <c r="M787" s="593" t="s">
        <v>1737</v>
      </c>
      <c r="N787" s="399">
        <v>1</v>
      </c>
      <c r="O787" s="130">
        <v>1</v>
      </c>
      <c r="P787" s="122" t="s">
        <v>243</v>
      </c>
      <c r="Q787" s="122">
        <v>26200079</v>
      </c>
      <c r="R787" s="122" t="s">
        <v>84</v>
      </c>
      <c r="S787" s="130" t="s">
        <v>284</v>
      </c>
      <c r="T787" s="123" t="s">
        <v>285</v>
      </c>
      <c r="U787" s="102" t="s">
        <v>286</v>
      </c>
      <c r="V787" s="159" t="s">
        <v>1738</v>
      </c>
      <c r="W787" s="147">
        <v>26</v>
      </c>
      <c r="X787" s="122">
        <v>5</v>
      </c>
      <c r="Y787" s="126">
        <f t="shared" si="320"/>
        <v>21</v>
      </c>
      <c r="Z787" s="122">
        <v>0</v>
      </c>
      <c r="AA787" s="101">
        <v>7237.69</v>
      </c>
      <c r="AB787" s="131"/>
      <c r="AC787" s="151" t="str">
        <f t="shared" si="316"/>
        <v>April-26</v>
      </c>
      <c r="AD787" s="119">
        <v>46134</v>
      </c>
      <c r="AE787" s="256" t="s">
        <v>1739</v>
      </c>
      <c r="AF787" s="101">
        <f t="shared" si="318"/>
        <v>36188.449999999997</v>
      </c>
      <c r="AG787" s="101">
        <f t="shared" si="321"/>
        <v>0</v>
      </c>
      <c r="AH787" s="101">
        <f t="shared" si="319"/>
        <v>36188.449999999997</v>
      </c>
      <c r="AI787" s="101">
        <f t="shared" si="308"/>
        <v>0</v>
      </c>
      <c r="AJ787" s="101">
        <f t="shared" si="313"/>
        <v>0</v>
      </c>
      <c r="AK787" s="101">
        <f t="shared" si="315"/>
        <v>0</v>
      </c>
      <c r="AL787" s="102" t="s">
        <v>0</v>
      </c>
      <c r="AM787" s="144" t="s">
        <v>102</v>
      </c>
      <c r="AN787" s="101">
        <f t="shared" si="317"/>
        <v>36188.449999999997</v>
      </c>
      <c r="AO787" s="122" t="s">
        <v>116</v>
      </c>
      <c r="AQ787" s="113"/>
      <c r="AR787" s="113"/>
      <c r="AS787" s="113"/>
      <c r="AT787" s="113"/>
      <c r="AU787" s="113"/>
      <c r="AV787" s="113"/>
    </row>
    <row r="788" spans="1:48" ht="15" x14ac:dyDescent="0.25">
      <c r="A788" s="102">
        <v>1102500198</v>
      </c>
      <c r="B788" s="133">
        <v>46108</v>
      </c>
      <c r="C788" s="100" t="s">
        <v>79</v>
      </c>
      <c r="D788" s="552">
        <v>46118</v>
      </c>
      <c r="E788" s="552" t="e">
        <f>IF(OR(#REF!="",J788=""),"",#REF!+7*J788)</f>
        <v>#REF!</v>
      </c>
      <c r="F788" s="149" t="str">
        <f t="shared" ca="1" si="314"/>
        <v>DELIVERED</v>
      </c>
      <c r="G788" s="120" t="s">
        <v>80</v>
      </c>
      <c r="H788" s="113" t="e">
        <f t="shared" si="310"/>
        <v>#REF!</v>
      </c>
      <c r="I788" s="113" t="e">
        <f t="shared" si="311"/>
        <v>#REF!</v>
      </c>
      <c r="J788" s="122">
        <v>1.5</v>
      </c>
      <c r="K788" s="122" t="s">
        <v>21</v>
      </c>
      <c r="L788" s="232" t="s">
        <v>142</v>
      </c>
      <c r="M788" s="413" t="s">
        <v>1737</v>
      </c>
      <c r="N788" s="399">
        <v>1</v>
      </c>
      <c r="O788" s="130">
        <v>1</v>
      </c>
      <c r="P788" s="122" t="s">
        <v>243</v>
      </c>
      <c r="Q788" s="122">
        <v>26200079</v>
      </c>
      <c r="R788" s="122" t="s">
        <v>84</v>
      </c>
      <c r="S788" s="130" t="s">
        <v>284</v>
      </c>
      <c r="T788" s="123" t="s">
        <v>285</v>
      </c>
      <c r="U788" s="102" t="s">
        <v>286</v>
      </c>
      <c r="V788" s="159" t="s">
        <v>1738</v>
      </c>
      <c r="W788" s="147">
        <v>21</v>
      </c>
      <c r="X788" s="122">
        <v>20</v>
      </c>
      <c r="Y788" s="126">
        <f t="shared" si="320"/>
        <v>1</v>
      </c>
      <c r="Z788" s="122">
        <v>0</v>
      </c>
      <c r="AA788" s="101">
        <v>7237.69</v>
      </c>
      <c r="AB788" s="131"/>
      <c r="AC788" s="151" t="str">
        <f t="shared" si="316"/>
        <v>April-26</v>
      </c>
      <c r="AD788" s="119">
        <v>46136</v>
      </c>
      <c r="AE788" s="256" t="s">
        <v>1740</v>
      </c>
      <c r="AF788" s="101">
        <f t="shared" si="318"/>
        <v>144753.79999999999</v>
      </c>
      <c r="AG788" s="101">
        <f t="shared" si="321"/>
        <v>0</v>
      </c>
      <c r="AH788" s="101">
        <f t="shared" si="319"/>
        <v>144753.79999999999</v>
      </c>
      <c r="AI788" s="101">
        <f t="shared" si="308"/>
        <v>0</v>
      </c>
      <c r="AJ788" s="101">
        <f t="shared" si="313"/>
        <v>0</v>
      </c>
      <c r="AK788" s="101">
        <f t="shared" si="315"/>
        <v>0</v>
      </c>
      <c r="AL788" s="102" t="s">
        <v>0</v>
      </c>
      <c r="AM788" s="144" t="s">
        <v>102</v>
      </c>
      <c r="AN788" s="101">
        <f t="shared" si="317"/>
        <v>144753.79999999999</v>
      </c>
      <c r="AO788" s="134" t="s">
        <v>116</v>
      </c>
      <c r="AP788" s="113"/>
      <c r="AQ788" s="113"/>
      <c r="AR788" s="113"/>
      <c r="AS788" s="113"/>
      <c r="AT788" s="113"/>
      <c r="AU788" s="113"/>
      <c r="AV788" s="113"/>
    </row>
    <row r="789" spans="1:48" ht="15" x14ac:dyDescent="0.25">
      <c r="A789" s="102">
        <v>1102500198</v>
      </c>
      <c r="B789" s="133">
        <v>46108</v>
      </c>
      <c r="C789" s="100" t="s">
        <v>79</v>
      </c>
      <c r="D789" s="552">
        <v>46118</v>
      </c>
      <c r="E789" s="552" t="e">
        <f>IF(OR(#REF!="",J789=""),"",#REF!+7*J789)</f>
        <v>#REF!</v>
      </c>
      <c r="F789" s="149" t="str">
        <f t="shared" ca="1" si="314"/>
        <v>DELIVERED</v>
      </c>
      <c r="G789" s="120" t="s">
        <v>80</v>
      </c>
      <c r="H789" s="113" t="e">
        <f t="shared" si="310"/>
        <v>#REF!</v>
      </c>
      <c r="I789" s="113" t="e">
        <f t="shared" si="311"/>
        <v>#REF!</v>
      </c>
      <c r="J789" s="122">
        <v>1.5</v>
      </c>
      <c r="K789" s="122" t="s">
        <v>21</v>
      </c>
      <c r="L789" s="232" t="s">
        <v>142</v>
      </c>
      <c r="M789" s="413" t="s">
        <v>1737</v>
      </c>
      <c r="N789" s="399">
        <v>1</v>
      </c>
      <c r="O789" s="130">
        <v>1</v>
      </c>
      <c r="P789" s="122" t="s">
        <v>243</v>
      </c>
      <c r="Q789" s="122">
        <v>26200079</v>
      </c>
      <c r="R789" s="122" t="s">
        <v>84</v>
      </c>
      <c r="S789" s="130" t="s">
        <v>284</v>
      </c>
      <c r="T789" s="123" t="s">
        <v>285</v>
      </c>
      <c r="U789" s="102" t="s">
        <v>286</v>
      </c>
      <c r="V789" s="159" t="s">
        <v>1738</v>
      </c>
      <c r="W789" s="147">
        <v>1</v>
      </c>
      <c r="X789" s="122">
        <v>1</v>
      </c>
      <c r="Y789" s="126">
        <f t="shared" si="320"/>
        <v>0</v>
      </c>
      <c r="Z789" s="122">
        <v>0</v>
      </c>
      <c r="AA789" s="101">
        <v>7237.69</v>
      </c>
      <c r="AB789" s="131"/>
      <c r="AC789" s="151" t="str">
        <f t="shared" si="316"/>
        <v>April-26</v>
      </c>
      <c r="AD789" s="119">
        <v>46141</v>
      </c>
      <c r="AE789" s="256" t="s">
        <v>1741</v>
      </c>
      <c r="AF789" s="101">
        <f t="shared" si="318"/>
        <v>7237.69</v>
      </c>
      <c r="AG789" s="101">
        <f t="shared" si="321"/>
        <v>0</v>
      </c>
      <c r="AH789" s="101">
        <f t="shared" si="319"/>
        <v>7237.69</v>
      </c>
      <c r="AI789" s="101">
        <f t="shared" si="308"/>
        <v>0</v>
      </c>
      <c r="AJ789" s="101">
        <f t="shared" si="313"/>
        <v>0</v>
      </c>
      <c r="AK789" s="101">
        <f t="shared" si="315"/>
        <v>0</v>
      </c>
      <c r="AL789" s="102" t="s">
        <v>0</v>
      </c>
      <c r="AM789" s="144" t="s">
        <v>102</v>
      </c>
      <c r="AN789" s="101">
        <f t="shared" si="317"/>
        <v>7237.69</v>
      </c>
      <c r="AO789" s="134" t="s">
        <v>116</v>
      </c>
      <c r="AP789" s="113"/>
      <c r="AQ789" s="113"/>
      <c r="AR789" s="113"/>
      <c r="AS789" s="113"/>
      <c r="AT789" s="113"/>
      <c r="AU789" s="113"/>
      <c r="AV789" s="113"/>
    </row>
    <row r="790" spans="1:48" ht="18" customHeight="1" x14ac:dyDescent="0.25">
      <c r="A790" s="102">
        <v>1162501975</v>
      </c>
      <c r="B790" s="133">
        <v>46108</v>
      </c>
      <c r="C790" s="100" t="s">
        <v>79</v>
      </c>
      <c r="D790" s="552">
        <v>46118</v>
      </c>
      <c r="E790" s="552" t="e">
        <f>IF(OR(#REF!="",J790=""),"",#REF!+7*J790)</f>
        <v>#REF!</v>
      </c>
      <c r="F790" s="149" t="str">
        <f t="shared" ca="1" si="314"/>
        <v>DELIVERED</v>
      </c>
      <c r="G790" s="120" t="s">
        <v>80</v>
      </c>
      <c r="H790" s="113" t="e">
        <f t="shared" si="310"/>
        <v>#REF!</v>
      </c>
      <c r="I790" s="113" t="e">
        <f t="shared" si="311"/>
        <v>#REF!</v>
      </c>
      <c r="J790" s="122">
        <v>1.5</v>
      </c>
      <c r="K790" s="122" t="s">
        <v>28</v>
      </c>
      <c r="L790" s="232" t="s">
        <v>142</v>
      </c>
      <c r="M790" s="413" t="s">
        <v>1737</v>
      </c>
      <c r="N790" s="399">
        <v>1</v>
      </c>
      <c r="O790" s="130">
        <v>1</v>
      </c>
      <c r="P790" s="122" t="s">
        <v>243</v>
      </c>
      <c r="Q790" s="122">
        <v>26200080</v>
      </c>
      <c r="R790" s="122" t="s">
        <v>84</v>
      </c>
      <c r="S790" s="130" t="s">
        <v>284</v>
      </c>
      <c r="T790" s="123" t="s">
        <v>285</v>
      </c>
      <c r="U790" s="102" t="s">
        <v>286</v>
      </c>
      <c r="V790" s="363" t="s">
        <v>1742</v>
      </c>
      <c r="W790" s="147">
        <v>1</v>
      </c>
      <c r="X790" s="122">
        <v>1</v>
      </c>
      <c r="Y790" s="126">
        <f t="shared" si="320"/>
        <v>0</v>
      </c>
      <c r="Z790" s="122">
        <v>0</v>
      </c>
      <c r="AA790" s="101">
        <v>7700</v>
      </c>
      <c r="AB790" s="131"/>
      <c r="AC790" s="151" t="str">
        <f t="shared" si="316"/>
        <v>April-26</v>
      </c>
      <c r="AD790" s="119">
        <v>46134</v>
      </c>
      <c r="AE790" s="256" t="s">
        <v>1743</v>
      </c>
      <c r="AF790" s="101">
        <f t="shared" si="318"/>
        <v>7700</v>
      </c>
      <c r="AG790" s="101">
        <f t="shared" si="321"/>
        <v>0</v>
      </c>
      <c r="AH790" s="101">
        <f t="shared" si="319"/>
        <v>7700</v>
      </c>
      <c r="AI790" s="101">
        <f t="shared" ref="AI790:AI853" si="322">Z790*AA790</f>
        <v>0</v>
      </c>
      <c r="AJ790" s="101">
        <f t="shared" si="313"/>
        <v>0</v>
      </c>
      <c r="AK790" s="101">
        <f t="shared" si="315"/>
        <v>0</v>
      </c>
      <c r="AL790" s="102" t="s">
        <v>0</v>
      </c>
      <c r="AM790" s="144" t="s">
        <v>102</v>
      </c>
      <c r="AN790" s="101">
        <f t="shared" si="317"/>
        <v>7700</v>
      </c>
      <c r="AO790" s="134" t="s">
        <v>28</v>
      </c>
      <c r="AP790" s="113"/>
      <c r="AQ790" s="113"/>
      <c r="AR790" s="113"/>
      <c r="AS790" s="113"/>
      <c r="AT790" s="113"/>
      <c r="AU790" s="113"/>
      <c r="AV790" s="113"/>
    </row>
    <row r="791" spans="1:48" ht="12.75" x14ac:dyDescent="0.2">
      <c r="A791" s="102">
        <v>4000613123</v>
      </c>
      <c r="B791" s="133">
        <v>46108</v>
      </c>
      <c r="C791" s="100" t="s">
        <v>79</v>
      </c>
      <c r="D791" s="552">
        <v>46199</v>
      </c>
      <c r="E791" s="552" t="e">
        <f>IF(OR(#REF!="",J791=""),"",#REF!+7*J791)</f>
        <v>#REF!</v>
      </c>
      <c r="F791" s="149" t="e">
        <f t="shared" ca="1" si="314"/>
        <v>#REF!</v>
      </c>
      <c r="G791" s="120" t="s">
        <v>94</v>
      </c>
      <c r="H791" s="113" t="e">
        <f t="shared" si="310"/>
        <v>#REF!</v>
      </c>
      <c r="I791" s="113" t="e">
        <f t="shared" si="311"/>
        <v>#REF!</v>
      </c>
      <c r="J791" s="122">
        <v>10</v>
      </c>
      <c r="K791" s="122" t="s">
        <v>18</v>
      </c>
      <c r="L791" s="232" t="s">
        <v>81</v>
      </c>
      <c r="M791" s="413" t="s">
        <v>1744</v>
      </c>
      <c r="N791" s="399">
        <v>0</v>
      </c>
      <c r="O791" s="130">
        <v>3</v>
      </c>
      <c r="P791" s="122"/>
      <c r="Q791" s="122"/>
      <c r="R791" s="122" t="s">
        <v>84</v>
      </c>
      <c r="S791" s="122" t="s">
        <v>97</v>
      </c>
      <c r="T791" s="113" t="s">
        <v>138</v>
      </c>
      <c r="U791" s="102" t="s">
        <v>99</v>
      </c>
      <c r="V791" s="102" t="s">
        <v>1745</v>
      </c>
      <c r="W791" s="147">
        <v>2</v>
      </c>
      <c r="X791" s="122"/>
      <c r="Y791" s="126">
        <f t="shared" si="320"/>
        <v>2</v>
      </c>
      <c r="Z791" s="122">
        <v>2</v>
      </c>
      <c r="AA791" s="101">
        <v>44190</v>
      </c>
      <c r="AB791" s="131"/>
      <c r="AC791" s="151" t="str">
        <f t="shared" si="316"/>
        <v/>
      </c>
      <c r="AD791" s="120"/>
      <c r="AE791" s="132"/>
      <c r="AF791" s="101">
        <f t="shared" si="318"/>
        <v>0</v>
      </c>
      <c r="AG791" s="101">
        <f t="shared" si="321"/>
        <v>0</v>
      </c>
      <c r="AH791" s="101">
        <f t="shared" si="319"/>
        <v>0</v>
      </c>
      <c r="AI791" s="101">
        <f t="shared" si="322"/>
        <v>88380</v>
      </c>
      <c r="AJ791" s="101">
        <f t="shared" si="313"/>
        <v>0</v>
      </c>
      <c r="AK791" s="101">
        <f t="shared" si="315"/>
        <v>88380</v>
      </c>
      <c r="AL791" s="102" t="s">
        <v>9</v>
      </c>
      <c r="AM791" s="144"/>
      <c r="AN791" s="101">
        <f t="shared" si="317"/>
        <v>88380</v>
      </c>
      <c r="AO791" s="134"/>
      <c r="AP791" s="113"/>
      <c r="AQ791" s="113"/>
      <c r="AR791" s="113"/>
      <c r="AS791" s="113"/>
      <c r="AT791" s="113"/>
      <c r="AU791" s="113"/>
      <c r="AV791" s="113"/>
    </row>
    <row r="792" spans="1:48" ht="12.75" x14ac:dyDescent="0.2">
      <c r="A792" s="102">
        <v>4520476049</v>
      </c>
      <c r="B792" s="133">
        <v>46111</v>
      </c>
      <c r="C792" s="100" t="s">
        <v>79</v>
      </c>
      <c r="D792" s="552">
        <v>46118</v>
      </c>
      <c r="E792" s="552" t="e">
        <f>IF(OR(#REF!="",J792=""),"",#REF!+7*J792)</f>
        <v>#REF!</v>
      </c>
      <c r="F792" s="149" t="e">
        <f t="shared" ca="1" si="314"/>
        <v>#REF!</v>
      </c>
      <c r="G792" s="120" t="s">
        <v>80</v>
      </c>
      <c r="H792" s="113" t="e">
        <f t="shared" si="310"/>
        <v>#REF!</v>
      </c>
      <c r="I792" s="113" t="e">
        <f t="shared" si="311"/>
        <v>#REF!</v>
      </c>
      <c r="J792" s="122">
        <v>1</v>
      </c>
      <c r="K792" s="122" t="s">
        <v>24</v>
      </c>
      <c r="L792" s="232" t="s">
        <v>81</v>
      </c>
      <c r="M792" s="23" t="s">
        <v>1746</v>
      </c>
      <c r="N792" s="399">
        <v>1</v>
      </c>
      <c r="O792" s="130">
        <v>1</v>
      </c>
      <c r="P792" s="122"/>
      <c r="Q792" s="122"/>
      <c r="R792" s="122" t="s">
        <v>84</v>
      </c>
      <c r="S792" s="122" t="s">
        <v>210</v>
      </c>
      <c r="T792" s="113" t="s">
        <v>211</v>
      </c>
      <c r="U792" s="102" t="s">
        <v>212</v>
      </c>
      <c r="V792" s="102" t="s">
        <v>1747</v>
      </c>
      <c r="W792" s="147">
        <v>25</v>
      </c>
      <c r="X792" s="113"/>
      <c r="Y792" s="126">
        <f t="shared" si="320"/>
        <v>25</v>
      </c>
      <c r="Z792" s="122">
        <v>25</v>
      </c>
      <c r="AA792" s="101">
        <v>2148</v>
      </c>
      <c r="AB792" s="131"/>
      <c r="AC792" s="151" t="str">
        <f t="shared" si="316"/>
        <v/>
      </c>
      <c r="AD792" s="120"/>
      <c r="AE792" s="256"/>
      <c r="AF792" s="101">
        <f t="shared" si="318"/>
        <v>0</v>
      </c>
      <c r="AG792" s="101">
        <f t="shared" si="321"/>
        <v>0</v>
      </c>
      <c r="AH792" s="101">
        <f t="shared" si="319"/>
        <v>0</v>
      </c>
      <c r="AI792" s="101">
        <f t="shared" si="322"/>
        <v>53700</v>
      </c>
      <c r="AJ792" s="101">
        <f t="shared" si="313"/>
        <v>0</v>
      </c>
      <c r="AK792" s="101">
        <f t="shared" si="315"/>
        <v>53700</v>
      </c>
      <c r="AL792" s="102" t="s">
        <v>9</v>
      </c>
      <c r="AM792" s="144"/>
      <c r="AN792" s="101">
        <f t="shared" si="317"/>
        <v>53700</v>
      </c>
      <c r="AO792" s="134"/>
      <c r="AP792" s="113"/>
      <c r="AQ792" s="113"/>
      <c r="AR792" s="113"/>
      <c r="AS792" s="113"/>
      <c r="AT792" s="113"/>
      <c r="AU792" s="113"/>
      <c r="AV792" s="113"/>
    </row>
    <row r="793" spans="1:48" x14ac:dyDescent="0.25">
      <c r="A793" s="102">
        <v>4516489312</v>
      </c>
      <c r="B793" s="133">
        <v>46111</v>
      </c>
      <c r="C793" s="100" t="s">
        <v>79</v>
      </c>
      <c r="D793" s="552">
        <v>46126</v>
      </c>
      <c r="E793" s="552" t="e">
        <f>IF(OR(#REF!="",J793=""),"",#REF!+7*J793)</f>
        <v>#REF!</v>
      </c>
      <c r="F793" s="149" t="str">
        <f t="shared" ca="1" si="314"/>
        <v>DELIVERED</v>
      </c>
      <c r="G793" s="120" t="s">
        <v>80</v>
      </c>
      <c r="H793" s="113" t="e">
        <f t="shared" si="310"/>
        <v>#REF!</v>
      </c>
      <c r="I793" s="113" t="e">
        <f t="shared" si="311"/>
        <v>#REF!</v>
      </c>
      <c r="J793" s="122">
        <v>2.2000000000000002</v>
      </c>
      <c r="K793" s="122" t="s">
        <v>23</v>
      </c>
      <c r="L793" s="232" t="s">
        <v>81</v>
      </c>
      <c r="M793" s="413" t="s">
        <v>1748</v>
      </c>
      <c r="N793" s="399">
        <v>1</v>
      </c>
      <c r="O793" s="130">
        <v>1</v>
      </c>
      <c r="P793" s="14" t="s">
        <v>1749</v>
      </c>
      <c r="Q793" s="122">
        <v>26100024</v>
      </c>
      <c r="R793" s="122" t="s">
        <v>84</v>
      </c>
      <c r="S793" s="122" t="s">
        <v>620</v>
      </c>
      <c r="T793" s="113" t="s">
        <v>621</v>
      </c>
      <c r="U793" s="102" t="s">
        <v>212</v>
      </c>
      <c r="V793" s="102" t="s">
        <v>1750</v>
      </c>
      <c r="W793" s="147">
        <v>5</v>
      </c>
      <c r="X793" s="122">
        <v>5</v>
      </c>
      <c r="Y793" s="126">
        <f t="shared" si="320"/>
        <v>0</v>
      </c>
      <c r="Z793" s="122">
        <v>0</v>
      </c>
      <c r="AA793" s="101">
        <v>9620</v>
      </c>
      <c r="AB793" s="131"/>
      <c r="AC793" s="151" t="str">
        <f t="shared" si="316"/>
        <v>April-26</v>
      </c>
      <c r="AD793" s="119">
        <v>46127</v>
      </c>
      <c r="AE793" s="256" t="s">
        <v>1751</v>
      </c>
      <c r="AF793" s="101">
        <f t="shared" si="318"/>
        <v>48100</v>
      </c>
      <c r="AG793" s="101">
        <f t="shared" si="321"/>
        <v>0</v>
      </c>
      <c r="AH793" s="101">
        <f t="shared" si="319"/>
        <v>48100</v>
      </c>
      <c r="AI793" s="101">
        <f t="shared" si="322"/>
        <v>0</v>
      </c>
      <c r="AJ793" s="101">
        <f t="shared" si="313"/>
        <v>0</v>
      </c>
      <c r="AK793" s="101">
        <f t="shared" si="315"/>
        <v>0</v>
      </c>
      <c r="AL793" s="102" t="s">
        <v>0</v>
      </c>
      <c r="AM793" s="144" t="s">
        <v>102</v>
      </c>
      <c r="AN793" s="101">
        <f t="shared" si="317"/>
        <v>48100</v>
      </c>
      <c r="AO793" s="134" t="s">
        <v>23</v>
      </c>
      <c r="AP793" s="113" t="s">
        <v>754</v>
      </c>
      <c r="AQ793" s="113" t="s">
        <v>754</v>
      </c>
      <c r="AR793" s="113" t="s">
        <v>754</v>
      </c>
      <c r="AS793" s="113" t="s">
        <v>754</v>
      </c>
      <c r="AT793" s="113" t="s">
        <v>754</v>
      </c>
      <c r="AU793" s="113" t="s">
        <v>754</v>
      </c>
      <c r="AV793" s="113" t="s">
        <v>754</v>
      </c>
    </row>
    <row r="794" spans="1:48" ht="15" x14ac:dyDescent="0.25">
      <c r="A794" s="102">
        <v>4516489312</v>
      </c>
      <c r="B794" s="133">
        <v>46111</v>
      </c>
      <c r="C794" s="100" t="s">
        <v>79</v>
      </c>
      <c r="D794" s="552">
        <v>46126</v>
      </c>
      <c r="E794" s="552" t="e">
        <f>IF(OR(#REF!="",J794=""),"",#REF!+7*J794)</f>
        <v>#REF!</v>
      </c>
      <c r="F794" s="149" t="str">
        <f t="shared" ca="1" si="314"/>
        <v>DELIVERED</v>
      </c>
      <c r="G794" s="120" t="s">
        <v>80</v>
      </c>
      <c r="H794" s="113" t="e">
        <f t="shared" si="310"/>
        <v>#REF!</v>
      </c>
      <c r="I794" s="113" t="e">
        <f t="shared" si="311"/>
        <v>#REF!</v>
      </c>
      <c r="J794" s="122">
        <v>2.2000000000000002</v>
      </c>
      <c r="K794" s="122" t="s">
        <v>23</v>
      </c>
      <c r="L794" s="232" t="s">
        <v>81</v>
      </c>
      <c r="M794" s="413" t="s">
        <v>1752</v>
      </c>
      <c r="N794" s="399">
        <v>1</v>
      </c>
      <c r="O794" s="130">
        <v>1</v>
      </c>
      <c r="P794" s="107" t="s">
        <v>1753</v>
      </c>
      <c r="Q794" s="122">
        <v>26100024</v>
      </c>
      <c r="R794" s="122" t="s">
        <v>84</v>
      </c>
      <c r="S794" s="122" t="s">
        <v>620</v>
      </c>
      <c r="T794" s="113" t="s">
        <v>621</v>
      </c>
      <c r="U794" s="102" t="s">
        <v>212</v>
      </c>
      <c r="V794" s="102" t="s">
        <v>1754</v>
      </c>
      <c r="W794" s="147">
        <v>5</v>
      </c>
      <c r="X794" s="122">
        <v>5</v>
      </c>
      <c r="Y794" s="126">
        <f t="shared" si="320"/>
        <v>0</v>
      </c>
      <c r="Z794" s="122">
        <v>0</v>
      </c>
      <c r="AA794" s="101">
        <v>9620</v>
      </c>
      <c r="AB794" s="131"/>
      <c r="AC794" s="151" t="str">
        <f t="shared" si="316"/>
        <v>April-26</v>
      </c>
      <c r="AD794" s="119">
        <v>46140</v>
      </c>
      <c r="AE794" s="392" t="s">
        <v>1755</v>
      </c>
      <c r="AF794" s="101">
        <f t="shared" si="318"/>
        <v>48100</v>
      </c>
      <c r="AG794" s="101">
        <f t="shared" si="321"/>
        <v>0</v>
      </c>
      <c r="AH794" s="101">
        <f t="shared" si="319"/>
        <v>48100</v>
      </c>
      <c r="AI794" s="101">
        <f t="shared" si="322"/>
        <v>0</v>
      </c>
      <c r="AJ794" s="101">
        <f t="shared" si="313"/>
        <v>0</v>
      </c>
      <c r="AK794" s="101">
        <f t="shared" si="315"/>
        <v>0</v>
      </c>
      <c r="AL794" s="102" t="s">
        <v>0</v>
      </c>
      <c r="AM794" s="144" t="s">
        <v>102</v>
      </c>
      <c r="AN794" s="101">
        <f t="shared" si="317"/>
        <v>48100</v>
      </c>
      <c r="AO794" s="134" t="s">
        <v>23</v>
      </c>
      <c r="AP794" s="113"/>
      <c r="AQ794" s="113"/>
      <c r="AR794" s="113"/>
      <c r="AS794" s="113"/>
      <c r="AT794" s="113"/>
      <c r="AU794" s="113"/>
      <c r="AV794" s="113"/>
    </row>
    <row r="795" spans="1:48" x14ac:dyDescent="0.25">
      <c r="A795" s="102" t="s">
        <v>1756</v>
      </c>
      <c r="B795" s="133">
        <v>46111</v>
      </c>
      <c r="C795" s="100" t="s">
        <v>79</v>
      </c>
      <c r="D795" s="552">
        <v>46115</v>
      </c>
      <c r="E795" s="552" t="e">
        <f>IF(OR(#REF!="",J795=""),"",#REF!+7*J795)</f>
        <v>#REF!</v>
      </c>
      <c r="F795" s="149" t="str">
        <f t="shared" ca="1" si="314"/>
        <v>DELIVERED</v>
      </c>
      <c r="G795" s="120" t="s">
        <v>80</v>
      </c>
      <c r="H795" s="113" t="e">
        <f t="shared" si="310"/>
        <v>#REF!</v>
      </c>
      <c r="I795" s="113" t="e">
        <f t="shared" si="311"/>
        <v>#REF!</v>
      </c>
      <c r="J795" s="122">
        <v>0.6</v>
      </c>
      <c r="K795" s="122" t="s">
        <v>24</v>
      </c>
      <c r="L795" s="232" t="s">
        <v>81</v>
      </c>
      <c r="M795" s="413" t="s">
        <v>1757</v>
      </c>
      <c r="N795" s="399">
        <v>0</v>
      </c>
      <c r="O795" s="130">
        <v>3</v>
      </c>
      <c r="P795" s="122" t="s">
        <v>243</v>
      </c>
      <c r="Q795" s="122">
        <v>26100029</v>
      </c>
      <c r="R795" s="122" t="s">
        <v>84</v>
      </c>
      <c r="S795" s="122" t="s">
        <v>471</v>
      </c>
      <c r="T795" s="113" t="s">
        <v>472</v>
      </c>
      <c r="U795" s="113" t="s">
        <v>212</v>
      </c>
      <c r="V795" s="102" t="s">
        <v>1758</v>
      </c>
      <c r="W795" s="147">
        <v>50</v>
      </c>
      <c r="X795" s="122">
        <v>50</v>
      </c>
      <c r="Y795" s="126">
        <f t="shared" si="320"/>
        <v>0</v>
      </c>
      <c r="Z795" s="122">
        <v>0</v>
      </c>
      <c r="AA795" s="101">
        <v>642</v>
      </c>
      <c r="AB795" s="131"/>
      <c r="AC795" s="151" t="str">
        <f t="shared" si="316"/>
        <v>April-26</v>
      </c>
      <c r="AD795" s="119">
        <v>46129</v>
      </c>
      <c r="AE795" s="257" t="s">
        <v>1759</v>
      </c>
      <c r="AF795" s="101">
        <f t="shared" si="318"/>
        <v>32100</v>
      </c>
      <c r="AG795" s="101">
        <f t="shared" si="321"/>
        <v>0</v>
      </c>
      <c r="AH795" s="101">
        <f t="shared" si="319"/>
        <v>32100</v>
      </c>
      <c r="AI795" s="101">
        <f t="shared" si="322"/>
        <v>0</v>
      </c>
      <c r="AJ795" s="101">
        <f t="shared" si="313"/>
        <v>0</v>
      </c>
      <c r="AK795" s="101">
        <f t="shared" si="315"/>
        <v>0</v>
      </c>
      <c r="AL795" s="102" t="s">
        <v>0</v>
      </c>
      <c r="AM795" s="144" t="s">
        <v>102</v>
      </c>
      <c r="AN795" s="101">
        <f t="shared" si="317"/>
        <v>32100</v>
      </c>
      <c r="AO795" s="134" t="s">
        <v>28</v>
      </c>
      <c r="AP795" s="113" t="s">
        <v>754</v>
      </c>
      <c r="AQ795" s="113" t="s">
        <v>754</v>
      </c>
      <c r="AR795" s="113" t="s">
        <v>754</v>
      </c>
      <c r="AS795" s="113" t="s">
        <v>754</v>
      </c>
      <c r="AT795" s="113" t="s">
        <v>754</v>
      </c>
      <c r="AU795" s="113" t="s">
        <v>754</v>
      </c>
      <c r="AV795" s="113" t="s">
        <v>754</v>
      </c>
    </row>
    <row r="796" spans="1:48" x14ac:dyDescent="0.25">
      <c r="A796" s="102" t="s">
        <v>1756</v>
      </c>
      <c r="B796" s="133">
        <v>46111</v>
      </c>
      <c r="C796" s="100" t="s">
        <v>79</v>
      </c>
      <c r="D796" s="552">
        <v>46115</v>
      </c>
      <c r="E796" s="552" t="e">
        <f>IF(OR(#REF!="",J796=""),"",#REF!+7*J796)</f>
        <v>#REF!</v>
      </c>
      <c r="F796" s="149" t="str">
        <f t="shared" ca="1" si="314"/>
        <v>DELIVERED</v>
      </c>
      <c r="G796" s="120" t="s">
        <v>80</v>
      </c>
      <c r="H796" s="113" t="e">
        <f t="shared" si="310"/>
        <v>#REF!</v>
      </c>
      <c r="I796" s="113" t="e">
        <f t="shared" si="311"/>
        <v>#REF!</v>
      </c>
      <c r="J796" s="122">
        <v>0.6</v>
      </c>
      <c r="K796" s="122" t="s">
        <v>24</v>
      </c>
      <c r="L796" s="232" t="s">
        <v>81</v>
      </c>
      <c r="M796" s="413" t="s">
        <v>1757</v>
      </c>
      <c r="N796" s="399">
        <v>0</v>
      </c>
      <c r="O796" s="130">
        <v>3</v>
      </c>
      <c r="P796" s="122" t="s">
        <v>243</v>
      </c>
      <c r="Q796" s="122">
        <v>26100029</v>
      </c>
      <c r="R796" s="122" t="s">
        <v>84</v>
      </c>
      <c r="S796" s="122" t="s">
        <v>471</v>
      </c>
      <c r="T796" s="113" t="s">
        <v>472</v>
      </c>
      <c r="U796" s="113" t="s">
        <v>212</v>
      </c>
      <c r="V796" s="102" t="s">
        <v>1760</v>
      </c>
      <c r="W796" s="147">
        <v>1</v>
      </c>
      <c r="X796" s="122">
        <v>1</v>
      </c>
      <c r="Y796" s="126">
        <f t="shared" si="320"/>
        <v>0</v>
      </c>
      <c r="Z796" s="122">
        <v>0</v>
      </c>
      <c r="AA796" s="101">
        <v>3500</v>
      </c>
      <c r="AB796" s="131"/>
      <c r="AC796" s="151" t="str">
        <f t="shared" si="316"/>
        <v>April-26</v>
      </c>
      <c r="AD796" s="119">
        <v>46129</v>
      </c>
      <c r="AE796" s="257" t="s">
        <v>1759</v>
      </c>
      <c r="AF796" s="101">
        <f t="shared" si="318"/>
        <v>3500</v>
      </c>
      <c r="AG796" s="101">
        <f t="shared" si="321"/>
        <v>0</v>
      </c>
      <c r="AH796" s="101">
        <f t="shared" si="319"/>
        <v>3500</v>
      </c>
      <c r="AI796" s="101">
        <f t="shared" si="322"/>
        <v>0</v>
      </c>
      <c r="AJ796" s="101">
        <f t="shared" si="313"/>
        <v>0</v>
      </c>
      <c r="AK796" s="101">
        <f t="shared" si="315"/>
        <v>0</v>
      </c>
      <c r="AL796" s="102" t="s">
        <v>0</v>
      </c>
      <c r="AM796" s="144" t="s">
        <v>102</v>
      </c>
      <c r="AN796" s="101">
        <f t="shared" si="317"/>
        <v>3500</v>
      </c>
      <c r="AO796" s="134" t="s">
        <v>28</v>
      </c>
      <c r="AP796" s="113" t="s">
        <v>754</v>
      </c>
      <c r="AQ796" s="113" t="s">
        <v>754</v>
      </c>
      <c r="AR796" s="113" t="s">
        <v>754</v>
      </c>
      <c r="AS796" s="113" t="s">
        <v>754</v>
      </c>
      <c r="AT796" s="113" t="s">
        <v>754</v>
      </c>
      <c r="AU796" s="113" t="s">
        <v>754</v>
      </c>
      <c r="AV796" s="113" t="s">
        <v>754</v>
      </c>
    </row>
    <row r="797" spans="1:48" ht="12.75" x14ac:dyDescent="0.2">
      <c r="A797" s="102">
        <v>4000611156</v>
      </c>
      <c r="B797" s="133">
        <v>46112</v>
      </c>
      <c r="C797" s="100" t="s">
        <v>79</v>
      </c>
      <c r="D797" s="552">
        <v>46182</v>
      </c>
      <c r="E797" s="552" t="e">
        <f>IF(OR(#REF!="",J797=""),"",#REF!+7*J797)</f>
        <v>#REF!</v>
      </c>
      <c r="F797" s="149" t="e">
        <f t="shared" ca="1" si="314"/>
        <v>#REF!</v>
      </c>
      <c r="G797" s="120" t="s">
        <v>94</v>
      </c>
      <c r="H797" s="113" t="e">
        <f t="shared" si="310"/>
        <v>#REF!</v>
      </c>
      <c r="I797" s="113" t="e">
        <f t="shared" si="311"/>
        <v>#REF!</v>
      </c>
      <c r="J797" s="122">
        <v>10</v>
      </c>
      <c r="K797" s="122" t="s">
        <v>18</v>
      </c>
      <c r="L797" s="232" t="s">
        <v>142</v>
      </c>
      <c r="M797" s="413" t="s">
        <v>1761</v>
      </c>
      <c r="N797" s="399">
        <v>0</v>
      </c>
      <c r="O797" s="130">
        <v>3</v>
      </c>
      <c r="P797" s="122"/>
      <c r="Q797" s="122"/>
      <c r="R797" s="122" t="s">
        <v>84</v>
      </c>
      <c r="S797" s="122" t="s">
        <v>97</v>
      </c>
      <c r="T797" s="113" t="s">
        <v>1458</v>
      </c>
      <c r="U797" s="102" t="s">
        <v>99</v>
      </c>
      <c r="V797" s="102" t="s">
        <v>1459</v>
      </c>
      <c r="W797" s="147">
        <v>8</v>
      </c>
      <c r="X797" s="122"/>
      <c r="Y797" s="126">
        <f t="shared" si="320"/>
        <v>8</v>
      </c>
      <c r="Z797" s="122">
        <v>8</v>
      </c>
      <c r="AA797" s="101">
        <v>12986</v>
      </c>
      <c r="AB797" s="131"/>
      <c r="AC797" s="151" t="str">
        <f t="shared" si="316"/>
        <v/>
      </c>
      <c r="AD797" s="120"/>
      <c r="AE797" s="132"/>
      <c r="AF797" s="101">
        <f t="shared" si="318"/>
        <v>0</v>
      </c>
      <c r="AG797" s="101">
        <f t="shared" si="321"/>
        <v>0</v>
      </c>
      <c r="AH797" s="101">
        <f t="shared" si="319"/>
        <v>0</v>
      </c>
      <c r="AI797" s="101">
        <f t="shared" si="322"/>
        <v>103888</v>
      </c>
      <c r="AJ797" s="101">
        <f t="shared" si="313"/>
        <v>0</v>
      </c>
      <c r="AK797" s="101">
        <f t="shared" si="315"/>
        <v>103888</v>
      </c>
      <c r="AL797" s="102" t="s">
        <v>9</v>
      </c>
      <c r="AM797" s="144"/>
      <c r="AN797" s="101">
        <f t="shared" si="317"/>
        <v>103888</v>
      </c>
      <c r="AO797" s="134"/>
      <c r="AP797" s="113"/>
      <c r="AQ797" s="113"/>
      <c r="AR797" s="113"/>
      <c r="AS797" s="113"/>
      <c r="AT797" s="113"/>
      <c r="AU797" s="113"/>
      <c r="AV797" s="113"/>
    </row>
    <row r="798" spans="1:48" ht="12.75" x14ac:dyDescent="0.2">
      <c r="A798" s="102" t="s">
        <v>1601</v>
      </c>
      <c r="B798" s="133">
        <v>46112</v>
      </c>
      <c r="C798" s="102"/>
      <c r="D798" s="552">
        <v>46119</v>
      </c>
      <c r="E798" s="552" t="e">
        <f>IF(OR(#REF!="",J798=""),"",#REF!+7*J798)</f>
        <v>#REF!</v>
      </c>
      <c r="F798" s="149" t="e">
        <f t="shared" ca="1" si="314"/>
        <v>#REF!</v>
      </c>
      <c r="G798" s="120" t="s">
        <v>80</v>
      </c>
      <c r="H798" s="113" t="e">
        <f t="shared" si="310"/>
        <v>#REF!</v>
      </c>
      <c r="I798" s="113" t="e">
        <f t="shared" si="311"/>
        <v>#REF!</v>
      </c>
      <c r="J798" s="122">
        <v>1</v>
      </c>
      <c r="K798" s="122" t="s">
        <v>21</v>
      </c>
      <c r="L798" s="232" t="s">
        <v>81</v>
      </c>
      <c r="M798" s="23" t="s">
        <v>1762</v>
      </c>
      <c r="N798" s="399">
        <v>0</v>
      </c>
      <c r="O798" s="130">
        <v>3</v>
      </c>
      <c r="P798" s="122"/>
      <c r="Q798" s="122"/>
      <c r="R798" s="122" t="s">
        <v>84</v>
      </c>
      <c r="S798" s="130" t="s">
        <v>85</v>
      </c>
      <c r="T798" s="113" t="s">
        <v>86</v>
      </c>
      <c r="U798" s="102" t="s">
        <v>87</v>
      </c>
      <c r="V798" s="115" t="s">
        <v>1763</v>
      </c>
      <c r="W798" s="147">
        <v>5</v>
      </c>
      <c r="X798" s="113"/>
      <c r="Y798" s="126">
        <f t="shared" si="320"/>
        <v>5</v>
      </c>
      <c r="Z798" s="122">
        <v>5</v>
      </c>
      <c r="AA798" s="185"/>
      <c r="AB798" s="131"/>
      <c r="AC798" s="151" t="str">
        <f t="shared" si="316"/>
        <v/>
      </c>
      <c r="AD798" s="120"/>
      <c r="AE798" s="132"/>
      <c r="AF798" s="101">
        <f t="shared" si="318"/>
        <v>0</v>
      </c>
      <c r="AG798" s="101">
        <f t="shared" si="321"/>
        <v>0</v>
      </c>
      <c r="AH798" s="101">
        <f t="shared" si="319"/>
        <v>0</v>
      </c>
      <c r="AI798" s="101">
        <f t="shared" si="322"/>
        <v>0</v>
      </c>
      <c r="AJ798" s="185">
        <f t="shared" si="313"/>
        <v>0</v>
      </c>
      <c r="AK798" s="185">
        <f t="shared" si="315"/>
        <v>0</v>
      </c>
      <c r="AL798" s="174" t="s">
        <v>1</v>
      </c>
      <c r="AM798" s="276" t="s">
        <v>1604</v>
      </c>
      <c r="AN798" s="185">
        <f t="shared" si="317"/>
        <v>0</v>
      </c>
      <c r="AO798" s="134" t="s">
        <v>103</v>
      </c>
      <c r="AP798" s="113" t="s">
        <v>104</v>
      </c>
      <c r="AQ798" s="113" t="s">
        <v>122</v>
      </c>
      <c r="AR798" s="113" t="s">
        <v>122</v>
      </c>
      <c r="AS798" s="113" t="s">
        <v>122</v>
      </c>
      <c r="AT798" s="113" t="s">
        <v>122</v>
      </c>
      <c r="AU798" s="113" t="s">
        <v>122</v>
      </c>
      <c r="AV798" s="113" t="s">
        <v>122</v>
      </c>
    </row>
    <row r="799" spans="1:48" ht="15" x14ac:dyDescent="0.25">
      <c r="A799" t="s">
        <v>1764</v>
      </c>
      <c r="B799" s="133">
        <v>46114</v>
      </c>
      <c r="C799" s="100" t="s">
        <v>79</v>
      </c>
      <c r="D799" s="552">
        <v>46147</v>
      </c>
      <c r="E799" s="552" t="e">
        <f>IF(OR(#REF!="",J799=""),"",#REF!+7*J799)</f>
        <v>#REF!</v>
      </c>
      <c r="F799" s="149" t="str">
        <f t="shared" ca="1" si="314"/>
        <v>DELIVERED</v>
      </c>
      <c r="G799" s="120" t="s">
        <v>80</v>
      </c>
      <c r="H799" s="113" t="e">
        <f t="shared" si="310"/>
        <v>#REF!</v>
      </c>
      <c r="I799" s="113" t="e">
        <f t="shared" si="311"/>
        <v>#REF!</v>
      </c>
      <c r="J799" s="122">
        <v>3</v>
      </c>
      <c r="K799" s="122" t="s">
        <v>19</v>
      </c>
      <c r="L799" s="232" t="s">
        <v>81</v>
      </c>
      <c r="M799" s="413" t="s">
        <v>1765</v>
      </c>
      <c r="N799" s="399">
        <v>0</v>
      </c>
      <c r="O799" s="130">
        <v>3</v>
      </c>
      <c r="P799" s="460" t="s">
        <v>1766</v>
      </c>
      <c r="Q799" s="122">
        <v>26100079</v>
      </c>
      <c r="R799" s="122" t="s">
        <v>84</v>
      </c>
      <c r="S799" s="130" t="s">
        <v>191</v>
      </c>
      <c r="T799" s="123" t="s">
        <v>745</v>
      </c>
      <c r="U799" s="100" t="s">
        <v>193</v>
      </c>
      <c r="V799" s="186" t="s">
        <v>1767</v>
      </c>
      <c r="W799" s="147">
        <v>42</v>
      </c>
      <c r="X799" s="122">
        <v>42</v>
      </c>
      <c r="Y799" s="126">
        <f t="shared" si="320"/>
        <v>0</v>
      </c>
      <c r="Z799" s="122">
        <v>0</v>
      </c>
      <c r="AA799" s="101">
        <v>5731.5</v>
      </c>
      <c r="AB799" s="131"/>
      <c r="AC799" s="151" t="str">
        <f t="shared" si="316"/>
        <v>May-26</v>
      </c>
      <c r="AD799" s="119">
        <v>46148</v>
      </c>
      <c r="AE799" s="257" t="s">
        <v>1768</v>
      </c>
      <c r="AF799" s="101">
        <f t="shared" si="318"/>
        <v>240723</v>
      </c>
      <c r="AG799" s="101">
        <f t="shared" si="321"/>
        <v>0</v>
      </c>
      <c r="AH799" s="101">
        <f t="shared" si="319"/>
        <v>240723</v>
      </c>
      <c r="AI799" s="101">
        <f t="shared" si="322"/>
        <v>0</v>
      </c>
      <c r="AJ799" s="101">
        <f t="shared" si="313"/>
        <v>0</v>
      </c>
      <c r="AK799" s="101">
        <f t="shared" si="315"/>
        <v>0</v>
      </c>
      <c r="AL799" s="102" t="s">
        <v>0</v>
      </c>
      <c r="AM799" s="144" t="s">
        <v>102</v>
      </c>
      <c r="AN799" s="101">
        <f t="shared" si="317"/>
        <v>240723</v>
      </c>
      <c r="AO799" s="134" t="s">
        <v>103</v>
      </c>
      <c r="AP799" s="113"/>
      <c r="AQ799" s="113"/>
      <c r="AR799" s="113"/>
      <c r="AS799" s="113"/>
      <c r="AT799" s="113"/>
      <c r="AU799" s="113"/>
      <c r="AV799" s="113"/>
    </row>
    <row r="800" spans="1:48" x14ac:dyDescent="0.25">
      <c r="A800" s="129">
        <v>1102600001</v>
      </c>
      <c r="B800" s="133">
        <v>46114</v>
      </c>
      <c r="C800" s="100" t="s">
        <v>79</v>
      </c>
      <c r="D800" s="552">
        <v>46123</v>
      </c>
      <c r="E800" s="552" t="e">
        <f>IF(OR(#REF!="",J800=""),"",#REF!+7*J800)</f>
        <v>#REF!</v>
      </c>
      <c r="F800" s="149" t="str">
        <f t="shared" ca="1" si="314"/>
        <v>DELIVERED</v>
      </c>
      <c r="G800" s="120" t="s">
        <v>80</v>
      </c>
      <c r="H800" s="113" t="e">
        <f t="shared" si="310"/>
        <v>#REF!</v>
      </c>
      <c r="I800" s="113" t="e">
        <f t="shared" si="311"/>
        <v>#REF!</v>
      </c>
      <c r="J800" s="122">
        <v>1.4</v>
      </c>
      <c r="K800" s="122" t="s">
        <v>21</v>
      </c>
      <c r="L800" s="232" t="s">
        <v>142</v>
      </c>
      <c r="M800" s="238" t="s">
        <v>1769</v>
      </c>
      <c r="N800" s="399">
        <v>1</v>
      </c>
      <c r="O800" s="130">
        <v>1</v>
      </c>
      <c r="P800" s="122" t="s">
        <v>243</v>
      </c>
      <c r="Q800" s="122">
        <v>26200072</v>
      </c>
      <c r="R800" s="122" t="s">
        <v>84</v>
      </c>
      <c r="S800" s="130" t="s">
        <v>284</v>
      </c>
      <c r="T800" s="123" t="s">
        <v>285</v>
      </c>
      <c r="U800" s="102" t="s">
        <v>286</v>
      </c>
      <c r="V800" s="160" t="s">
        <v>1770</v>
      </c>
      <c r="W800" s="147">
        <v>8</v>
      </c>
      <c r="X800" s="122">
        <v>8</v>
      </c>
      <c r="Y800" s="126">
        <f t="shared" si="320"/>
        <v>0</v>
      </c>
      <c r="Z800" s="122">
        <v>0</v>
      </c>
      <c r="AA800" s="101">
        <v>3950</v>
      </c>
      <c r="AB800" s="131"/>
      <c r="AC800" s="151" t="str">
        <f t="shared" si="316"/>
        <v>April-26</v>
      </c>
      <c r="AD800" s="119">
        <v>46133</v>
      </c>
      <c r="AE800" s="257" t="s">
        <v>1771</v>
      </c>
      <c r="AF800" s="101">
        <f t="shared" si="318"/>
        <v>31600</v>
      </c>
      <c r="AG800" s="101">
        <f t="shared" si="321"/>
        <v>0</v>
      </c>
      <c r="AH800" s="101">
        <f t="shared" si="319"/>
        <v>31600</v>
      </c>
      <c r="AI800" s="101">
        <f t="shared" si="322"/>
        <v>0</v>
      </c>
      <c r="AJ800" s="101">
        <f t="shared" si="313"/>
        <v>0</v>
      </c>
      <c r="AK800" s="101">
        <f t="shared" si="315"/>
        <v>0</v>
      </c>
      <c r="AL800" s="102" t="s">
        <v>0</v>
      </c>
      <c r="AM800" s="144" t="s">
        <v>102</v>
      </c>
      <c r="AN800" s="101">
        <f t="shared" si="317"/>
        <v>31600</v>
      </c>
      <c r="AO800" s="134" t="s">
        <v>103</v>
      </c>
      <c r="AP800" s="113"/>
      <c r="AQ800" s="113"/>
      <c r="AR800" s="113"/>
      <c r="AS800" s="113"/>
      <c r="AT800" s="113"/>
      <c r="AU800" s="113"/>
      <c r="AV800" s="113"/>
    </row>
    <row r="801" spans="1:50" x14ac:dyDescent="0.25">
      <c r="A801" s="129">
        <v>1102600001</v>
      </c>
      <c r="B801" s="133">
        <v>46114</v>
      </c>
      <c r="C801" s="100" t="s">
        <v>79</v>
      </c>
      <c r="D801" s="552">
        <v>46123</v>
      </c>
      <c r="E801" s="552" t="e">
        <f>IF(OR(#REF!="",J801=""),"",#REF!+7*J801)</f>
        <v>#REF!</v>
      </c>
      <c r="F801" s="149" t="str">
        <f t="shared" ca="1" si="314"/>
        <v>DELIVERED</v>
      </c>
      <c r="G801" s="120" t="s">
        <v>80</v>
      </c>
      <c r="H801" s="113" t="e">
        <f t="shared" si="310"/>
        <v>#REF!</v>
      </c>
      <c r="I801" s="113" t="e">
        <f t="shared" si="311"/>
        <v>#REF!</v>
      </c>
      <c r="J801" s="122">
        <v>1.4</v>
      </c>
      <c r="K801" s="122" t="s">
        <v>21</v>
      </c>
      <c r="L801" s="232" t="s">
        <v>142</v>
      </c>
      <c r="M801" s="343" t="s">
        <v>1769</v>
      </c>
      <c r="N801" s="399">
        <v>1</v>
      </c>
      <c r="O801" s="130">
        <v>1</v>
      </c>
      <c r="P801" s="122" t="s">
        <v>243</v>
      </c>
      <c r="Q801" s="122">
        <v>26200072</v>
      </c>
      <c r="R801" s="122" t="s">
        <v>84</v>
      </c>
      <c r="S801" s="130" t="s">
        <v>284</v>
      </c>
      <c r="T801" s="123" t="s">
        <v>285</v>
      </c>
      <c r="U801" s="102" t="s">
        <v>286</v>
      </c>
      <c r="V801" s="160" t="s">
        <v>1770</v>
      </c>
      <c r="W801" s="147">
        <v>2</v>
      </c>
      <c r="X801" s="122">
        <v>2</v>
      </c>
      <c r="Y801" s="126">
        <f t="shared" si="320"/>
        <v>0</v>
      </c>
      <c r="Z801" s="122">
        <v>0</v>
      </c>
      <c r="AA801" s="101">
        <v>3950</v>
      </c>
      <c r="AB801" s="131"/>
      <c r="AC801" s="151" t="str">
        <f t="shared" si="316"/>
        <v>April-26</v>
      </c>
      <c r="AD801" s="119">
        <v>46133</v>
      </c>
      <c r="AE801" s="257" t="s">
        <v>1771</v>
      </c>
      <c r="AF801" s="101">
        <f t="shared" si="318"/>
        <v>7900</v>
      </c>
      <c r="AG801" s="101">
        <f t="shared" si="321"/>
        <v>0</v>
      </c>
      <c r="AH801" s="101">
        <f t="shared" si="319"/>
        <v>7900</v>
      </c>
      <c r="AI801" s="101">
        <f t="shared" si="322"/>
        <v>0</v>
      </c>
      <c r="AJ801" s="101">
        <f t="shared" si="313"/>
        <v>0</v>
      </c>
      <c r="AK801" s="101">
        <f t="shared" si="315"/>
        <v>0</v>
      </c>
      <c r="AL801" s="102" t="s">
        <v>0</v>
      </c>
      <c r="AM801" s="144" t="s">
        <v>102</v>
      </c>
      <c r="AN801" s="101">
        <f t="shared" si="317"/>
        <v>7900</v>
      </c>
      <c r="AO801" s="134" t="s">
        <v>103</v>
      </c>
      <c r="AP801" s="113"/>
      <c r="AQ801" s="113"/>
      <c r="AR801" s="113"/>
      <c r="AS801" s="113"/>
      <c r="AT801" s="113"/>
      <c r="AU801" s="113"/>
      <c r="AV801" s="113"/>
    </row>
    <row r="802" spans="1:50" ht="15" x14ac:dyDescent="0.25">
      <c r="A802" s="129">
        <v>1162600012</v>
      </c>
      <c r="B802" s="133">
        <v>46114</v>
      </c>
      <c r="C802" s="100" t="s">
        <v>79</v>
      </c>
      <c r="D802" s="552">
        <v>46123</v>
      </c>
      <c r="E802" s="552" t="e">
        <f>IF(OR(#REF!="",J802=""),"",#REF!+7*J802)</f>
        <v>#REF!</v>
      </c>
      <c r="F802" s="149" t="str">
        <f t="shared" ca="1" si="314"/>
        <v>DELIVERED</v>
      </c>
      <c r="G802" s="120" t="s">
        <v>80</v>
      </c>
      <c r="H802" s="113" t="e">
        <f t="shared" si="310"/>
        <v>#REF!</v>
      </c>
      <c r="I802" s="113" t="e">
        <f t="shared" si="311"/>
        <v>#REF!</v>
      </c>
      <c r="J802" s="122">
        <v>1.4</v>
      </c>
      <c r="K802" s="122" t="s">
        <v>28</v>
      </c>
      <c r="L802" s="232" t="s">
        <v>142</v>
      </c>
      <c r="M802" s="343" t="s">
        <v>1769</v>
      </c>
      <c r="N802" s="399">
        <v>1</v>
      </c>
      <c r="O802" s="130">
        <v>1</v>
      </c>
      <c r="P802" s="218" t="s">
        <v>243</v>
      </c>
      <c r="Q802" s="218">
        <v>26200074</v>
      </c>
      <c r="R802" s="122" t="s">
        <v>84</v>
      </c>
      <c r="S802" s="130" t="s">
        <v>284</v>
      </c>
      <c r="T802" s="123" t="s">
        <v>285</v>
      </c>
      <c r="U802" s="102" t="s">
        <v>286</v>
      </c>
      <c r="V802" t="s">
        <v>1772</v>
      </c>
      <c r="W802" s="147">
        <v>1</v>
      </c>
      <c r="X802" s="122">
        <v>1</v>
      </c>
      <c r="Y802" s="126">
        <f t="shared" si="320"/>
        <v>0</v>
      </c>
      <c r="Z802" s="122">
        <v>0</v>
      </c>
      <c r="AA802" s="101">
        <v>6600</v>
      </c>
      <c r="AB802" s="131"/>
      <c r="AC802" s="151" t="str">
        <f t="shared" si="316"/>
        <v>April-26</v>
      </c>
      <c r="AD802" s="119">
        <v>46133</v>
      </c>
      <c r="AE802" s="257" t="s">
        <v>1773</v>
      </c>
      <c r="AF802" s="101">
        <f t="shared" si="318"/>
        <v>6600</v>
      </c>
      <c r="AG802" s="101">
        <f t="shared" si="321"/>
        <v>0</v>
      </c>
      <c r="AH802" s="101">
        <f t="shared" si="319"/>
        <v>6600</v>
      </c>
      <c r="AI802" s="101">
        <f t="shared" si="322"/>
        <v>0</v>
      </c>
      <c r="AJ802" s="101">
        <f t="shared" si="313"/>
        <v>0</v>
      </c>
      <c r="AK802" s="101">
        <f t="shared" si="315"/>
        <v>0</v>
      </c>
      <c r="AL802" s="102" t="s">
        <v>0</v>
      </c>
      <c r="AM802" s="144" t="s">
        <v>102</v>
      </c>
      <c r="AN802" s="101">
        <f t="shared" si="317"/>
        <v>6600</v>
      </c>
      <c r="AO802" s="134" t="s">
        <v>28</v>
      </c>
      <c r="AP802" s="113"/>
      <c r="AQ802" s="113"/>
      <c r="AR802" s="113"/>
      <c r="AS802" s="113"/>
      <c r="AT802" s="113"/>
      <c r="AU802" s="113"/>
      <c r="AV802" s="113"/>
    </row>
    <row r="803" spans="1:50" x14ac:dyDescent="0.25">
      <c r="A803" s="129">
        <v>9027000025217</v>
      </c>
      <c r="B803" s="133">
        <v>46114</v>
      </c>
      <c r="C803" s="100" t="s">
        <v>79</v>
      </c>
      <c r="D803" s="552">
        <v>46126</v>
      </c>
      <c r="E803" s="552" t="e">
        <f>IF(OR(#REF!="",J803=""),"",#REF!+7*J803)</f>
        <v>#REF!</v>
      </c>
      <c r="F803" s="149" t="str">
        <f t="shared" ca="1" si="314"/>
        <v>DELIVERED</v>
      </c>
      <c r="G803" s="120" t="s">
        <v>80</v>
      </c>
      <c r="H803" s="113" t="e">
        <f t="shared" si="310"/>
        <v>#REF!</v>
      </c>
      <c r="I803" s="113" t="e">
        <f t="shared" si="311"/>
        <v>#REF!</v>
      </c>
      <c r="J803" s="122">
        <v>3</v>
      </c>
      <c r="K803" s="122" t="s">
        <v>19</v>
      </c>
      <c r="L803" s="232" t="s">
        <v>81</v>
      </c>
      <c r="M803" s="343" t="s">
        <v>1774</v>
      </c>
      <c r="N803" s="399">
        <v>1</v>
      </c>
      <c r="O803" s="216">
        <v>1</v>
      </c>
      <c r="P803" s="637" t="s">
        <v>1775</v>
      </c>
      <c r="Q803" s="24">
        <v>26100113</v>
      </c>
      <c r="R803" s="242" t="s">
        <v>84</v>
      </c>
      <c r="S803" s="130" t="s">
        <v>1776</v>
      </c>
      <c r="T803" s="136" t="s">
        <v>1777</v>
      </c>
      <c r="U803" s="136" t="s">
        <v>193</v>
      </c>
      <c r="V803" s="195" t="s">
        <v>1778</v>
      </c>
      <c r="W803" s="147">
        <v>5</v>
      </c>
      <c r="X803" s="122">
        <v>5</v>
      </c>
      <c r="Y803" s="126">
        <f t="shared" si="320"/>
        <v>0</v>
      </c>
      <c r="Z803" s="122">
        <v>0</v>
      </c>
      <c r="AA803" s="101">
        <v>47498.6</v>
      </c>
      <c r="AB803" s="131"/>
      <c r="AC803" s="151" t="str">
        <f t="shared" si="316"/>
        <v>May-26</v>
      </c>
      <c r="AD803" s="119">
        <v>46164</v>
      </c>
      <c r="AE803" s="257" t="s">
        <v>1779</v>
      </c>
      <c r="AF803" s="58">
        <f t="shared" si="318"/>
        <v>237493</v>
      </c>
      <c r="AG803" s="58">
        <f t="shared" si="321"/>
        <v>0</v>
      </c>
      <c r="AH803" s="58">
        <f t="shared" si="319"/>
        <v>237493</v>
      </c>
      <c r="AI803" s="58">
        <f t="shared" si="322"/>
        <v>0</v>
      </c>
      <c r="AJ803" s="58">
        <f t="shared" si="313"/>
        <v>0</v>
      </c>
      <c r="AK803" s="58">
        <f t="shared" si="315"/>
        <v>0</v>
      </c>
      <c r="AL803" s="16" t="s">
        <v>0</v>
      </c>
      <c r="AM803" s="144" t="s">
        <v>102</v>
      </c>
      <c r="AN803" s="101">
        <f t="shared" si="317"/>
        <v>237493</v>
      </c>
      <c r="AO803" s="134" t="s">
        <v>103</v>
      </c>
      <c r="AP803" s="113" t="s">
        <v>104</v>
      </c>
      <c r="AQ803" s="113"/>
      <c r="AR803" s="113"/>
      <c r="AS803" s="113"/>
      <c r="AT803" s="113"/>
      <c r="AU803" s="113"/>
      <c r="AV803" s="113"/>
    </row>
    <row r="804" spans="1:50" ht="15" x14ac:dyDescent="0.25">
      <c r="A804" s="231" t="s">
        <v>90</v>
      </c>
      <c r="B804" s="133">
        <v>46115</v>
      </c>
      <c r="C804" s="100" t="s">
        <v>79</v>
      </c>
      <c r="D804" s="552">
        <v>46118</v>
      </c>
      <c r="E804" s="552" t="e">
        <f>IF(OR(#REF!="",J804=""),"",#REF!+7*J804)</f>
        <v>#REF!</v>
      </c>
      <c r="F804" s="149" t="e">
        <f t="shared" ca="1" si="314"/>
        <v>#REF!</v>
      </c>
      <c r="G804" s="120" t="s">
        <v>80</v>
      </c>
      <c r="H804" s="113" t="e">
        <f t="shared" si="310"/>
        <v>#REF!</v>
      </c>
      <c r="I804" s="113" t="e">
        <f t="shared" si="311"/>
        <v>#REF!</v>
      </c>
      <c r="J804" s="122">
        <v>0.5</v>
      </c>
      <c r="K804" s="122" t="s">
        <v>24</v>
      </c>
      <c r="L804" s="232" t="s">
        <v>81</v>
      </c>
      <c r="M804" s="413" t="s">
        <v>1780</v>
      </c>
      <c r="N804" s="399">
        <v>0</v>
      </c>
      <c r="O804" s="130">
        <v>3</v>
      </c>
      <c r="P804" s="219"/>
      <c r="Q804" s="219"/>
      <c r="R804" s="122" t="s">
        <v>84</v>
      </c>
      <c r="S804" s="122" t="s">
        <v>1070</v>
      </c>
      <c r="T804" s="113" t="s">
        <v>1071</v>
      </c>
      <c r="U804" s="102" t="s">
        <v>219</v>
      </c>
      <c r="V804" s="159" t="s">
        <v>1781</v>
      </c>
      <c r="W804" s="147">
        <v>3</v>
      </c>
      <c r="X804" s="113"/>
      <c r="Y804" s="126">
        <f t="shared" si="320"/>
        <v>3</v>
      </c>
      <c r="Z804" s="122">
        <v>3</v>
      </c>
      <c r="AA804" s="101">
        <v>3200</v>
      </c>
      <c r="AB804" s="131"/>
      <c r="AC804" s="151" t="str">
        <f t="shared" si="316"/>
        <v/>
      </c>
      <c r="AD804" s="120"/>
      <c r="AE804" s="132"/>
      <c r="AF804" s="101">
        <f t="shared" si="318"/>
        <v>0</v>
      </c>
      <c r="AG804" s="101">
        <f t="shared" si="321"/>
        <v>0</v>
      </c>
      <c r="AH804" s="101">
        <f t="shared" si="319"/>
        <v>0</v>
      </c>
      <c r="AI804" s="101">
        <f t="shared" si="322"/>
        <v>9600</v>
      </c>
      <c r="AJ804" s="101">
        <f t="shared" si="313"/>
        <v>0</v>
      </c>
      <c r="AK804" s="101">
        <f t="shared" si="315"/>
        <v>9600</v>
      </c>
      <c r="AL804" s="102" t="s">
        <v>9</v>
      </c>
      <c r="AM804" s="144" t="s">
        <v>1608</v>
      </c>
      <c r="AN804" s="101">
        <f t="shared" si="317"/>
        <v>9600</v>
      </c>
      <c r="AO804" s="134"/>
      <c r="AP804" s="113"/>
      <c r="AQ804" s="113"/>
      <c r="AR804" s="113"/>
      <c r="AS804" s="113"/>
      <c r="AT804" s="113"/>
      <c r="AU804" s="113"/>
      <c r="AV804" s="113"/>
      <c r="AX804" s="1">
        <f>385/521</f>
        <v>0.73896353166986561</v>
      </c>
    </row>
    <row r="805" spans="1:50" ht="12.75" x14ac:dyDescent="0.2">
      <c r="A805" s="129">
        <v>4000610797</v>
      </c>
      <c r="B805" s="133">
        <v>46118</v>
      </c>
      <c r="C805" s="100" t="s">
        <v>79</v>
      </c>
      <c r="D805" s="552">
        <v>46244</v>
      </c>
      <c r="E805" s="552" t="e">
        <f>IF(OR(#REF!="",J805=""),"",#REF!+7*J805)</f>
        <v>#REF!</v>
      </c>
      <c r="F805" s="149" t="e">
        <f t="shared" ca="1" si="314"/>
        <v>#REF!</v>
      </c>
      <c r="G805" s="120" t="s">
        <v>94</v>
      </c>
      <c r="H805" s="113" t="e">
        <f t="shared" si="310"/>
        <v>#REF!</v>
      </c>
      <c r="I805" s="113" t="e">
        <f t="shared" si="311"/>
        <v>#REF!</v>
      </c>
      <c r="J805" s="122">
        <v>18</v>
      </c>
      <c r="K805" s="122" t="s">
        <v>18</v>
      </c>
      <c r="L805" s="232" t="s">
        <v>81</v>
      </c>
      <c r="M805" s="413" t="s">
        <v>1782</v>
      </c>
      <c r="N805" s="399">
        <v>0</v>
      </c>
      <c r="O805" s="130">
        <v>3</v>
      </c>
      <c r="P805" s="122"/>
      <c r="Q805" s="122"/>
      <c r="R805" s="122" t="s">
        <v>84</v>
      </c>
      <c r="S805" s="130" t="s">
        <v>97</v>
      </c>
      <c r="T805" s="136" t="s">
        <v>114</v>
      </c>
      <c r="U805" s="136" t="s">
        <v>99</v>
      </c>
      <c r="V805" s="195" t="s">
        <v>1783</v>
      </c>
      <c r="W805" s="147">
        <v>7</v>
      </c>
      <c r="X805" s="113"/>
      <c r="Y805" s="126">
        <f t="shared" si="320"/>
        <v>7</v>
      </c>
      <c r="Z805" s="122">
        <v>7</v>
      </c>
      <c r="AA805" s="101">
        <v>16556</v>
      </c>
      <c r="AB805" s="131"/>
      <c r="AC805" s="151" t="str">
        <f t="shared" si="316"/>
        <v/>
      </c>
      <c r="AD805" s="120"/>
      <c r="AE805" s="132"/>
      <c r="AF805" s="101">
        <f t="shared" si="318"/>
        <v>0</v>
      </c>
      <c r="AG805" s="101">
        <f t="shared" si="321"/>
        <v>0</v>
      </c>
      <c r="AH805" s="101">
        <f t="shared" si="319"/>
        <v>0</v>
      </c>
      <c r="AI805" s="101">
        <f t="shared" si="322"/>
        <v>115892</v>
      </c>
      <c r="AJ805" s="101">
        <f t="shared" si="313"/>
        <v>0</v>
      </c>
      <c r="AK805" s="101">
        <f t="shared" si="315"/>
        <v>115892</v>
      </c>
      <c r="AL805" s="102" t="s">
        <v>9</v>
      </c>
      <c r="AM805" s="144"/>
      <c r="AN805" s="101">
        <f t="shared" si="317"/>
        <v>115892</v>
      </c>
      <c r="AO805" s="134"/>
      <c r="AP805" s="113"/>
      <c r="AQ805" s="113"/>
      <c r="AR805" s="113"/>
      <c r="AS805" s="113"/>
      <c r="AT805" s="113"/>
      <c r="AU805" s="113"/>
      <c r="AV805" s="113"/>
    </row>
    <row r="806" spans="1:50" ht="12.75" x14ac:dyDescent="0.2">
      <c r="A806" s="129">
        <v>4520491970</v>
      </c>
      <c r="B806" s="133">
        <v>46118</v>
      </c>
      <c r="C806" s="6" t="s">
        <v>79</v>
      </c>
      <c r="D806" s="552">
        <v>46146</v>
      </c>
      <c r="E806" s="552" t="e">
        <f>IF(OR(#REF!="",J806=""),"",#REF!+7*J806)</f>
        <v>#REF!</v>
      </c>
      <c r="F806" s="149" t="e">
        <f t="shared" ca="1" si="314"/>
        <v>#REF!</v>
      </c>
      <c r="G806" s="120" t="s">
        <v>80</v>
      </c>
      <c r="H806" s="113" t="e">
        <f t="shared" ref="H806:H869" si="323">TEXT(E806,"MMM-YY")</f>
        <v>#REF!</v>
      </c>
      <c r="I806" s="113" t="e">
        <f t="shared" ref="I806:I869" si="324">TEXT(E806,"YYYY")</f>
        <v>#REF!</v>
      </c>
      <c r="J806" s="122">
        <v>4</v>
      </c>
      <c r="K806" s="122" t="s">
        <v>23</v>
      </c>
      <c r="L806" s="232" t="s">
        <v>81</v>
      </c>
      <c r="M806" s="413" t="s">
        <v>1784</v>
      </c>
      <c r="N806" s="399">
        <v>1</v>
      </c>
      <c r="O806" s="130">
        <v>1</v>
      </c>
      <c r="P806" s="122"/>
      <c r="Q806" s="122"/>
      <c r="R806" s="122" t="s">
        <v>84</v>
      </c>
      <c r="S806" s="125" t="s">
        <v>210</v>
      </c>
      <c r="T806" s="240" t="s">
        <v>211</v>
      </c>
      <c r="U806" s="102" t="s">
        <v>212</v>
      </c>
      <c r="V806" s="13" t="s">
        <v>1785</v>
      </c>
      <c r="W806" s="291">
        <v>300</v>
      </c>
      <c r="X806" s="113"/>
      <c r="Y806" s="126">
        <f t="shared" si="320"/>
        <v>300</v>
      </c>
      <c r="Z806" s="122">
        <v>300</v>
      </c>
      <c r="AA806" s="101">
        <v>1290</v>
      </c>
      <c r="AB806" s="131"/>
      <c r="AC806" s="151" t="str">
        <f t="shared" si="316"/>
        <v/>
      </c>
      <c r="AD806" s="120"/>
      <c r="AE806" s="132"/>
      <c r="AF806" s="101">
        <f t="shared" si="318"/>
        <v>0</v>
      </c>
      <c r="AG806" s="101">
        <f t="shared" ref="AG806:AG837" si="325">(X806*AB806)*86</f>
        <v>0</v>
      </c>
      <c r="AH806" s="101">
        <f t="shared" si="319"/>
        <v>0</v>
      </c>
      <c r="AI806" s="101">
        <f t="shared" si="322"/>
        <v>387000</v>
      </c>
      <c r="AJ806" s="101">
        <f t="shared" ref="AJ806:AJ869" si="326">(Z806*AB806)*86</f>
        <v>0</v>
      </c>
      <c r="AK806" s="101">
        <f t="shared" si="315"/>
        <v>387000</v>
      </c>
      <c r="AL806" s="102" t="s">
        <v>9</v>
      </c>
      <c r="AM806" s="144"/>
      <c r="AN806" s="101">
        <f t="shared" si="317"/>
        <v>387000</v>
      </c>
      <c r="AO806" s="134"/>
      <c r="AP806" s="113"/>
      <c r="AQ806" s="113"/>
      <c r="AR806" s="113"/>
      <c r="AS806" s="113"/>
      <c r="AT806" s="113"/>
      <c r="AU806" s="113"/>
      <c r="AV806" s="113"/>
    </row>
    <row r="807" spans="1:50" ht="12.75" x14ac:dyDescent="0.2">
      <c r="A807" s="16">
        <v>4520505953</v>
      </c>
      <c r="B807" s="133">
        <v>46118</v>
      </c>
      <c r="C807" s="16" t="s">
        <v>305</v>
      </c>
      <c r="D807" s="552">
        <v>46146</v>
      </c>
      <c r="E807" s="552" t="e">
        <f>IF(OR(#REF!="",J807=""),"",#REF!+7*J807)</f>
        <v>#REF!</v>
      </c>
      <c r="F807" s="149" t="e">
        <f t="shared" ca="1" si="314"/>
        <v>#REF!</v>
      </c>
      <c r="G807" s="120" t="s">
        <v>80</v>
      </c>
      <c r="H807" s="113" t="e">
        <f t="shared" si="323"/>
        <v>#REF!</v>
      </c>
      <c r="I807" s="113" t="e">
        <f t="shared" si="324"/>
        <v>#REF!</v>
      </c>
      <c r="J807" s="122">
        <v>4</v>
      </c>
      <c r="K807" s="122" t="s">
        <v>23</v>
      </c>
      <c r="L807" s="232" t="s">
        <v>81</v>
      </c>
      <c r="M807" s="13" t="s">
        <v>1786</v>
      </c>
      <c r="N807" s="399">
        <v>1</v>
      </c>
      <c r="O807" s="130">
        <v>1</v>
      </c>
      <c r="P807" s="122"/>
      <c r="Q807" s="122"/>
      <c r="R807" s="122" t="s">
        <v>307</v>
      </c>
      <c r="S807" s="24" t="s">
        <v>210</v>
      </c>
      <c r="T807" s="7" t="s">
        <v>445</v>
      </c>
      <c r="U807" s="102" t="s">
        <v>212</v>
      </c>
      <c r="V807" s="13" t="s">
        <v>1785</v>
      </c>
      <c r="W807" s="291">
        <v>760</v>
      </c>
      <c r="X807" s="113"/>
      <c r="Y807" s="126">
        <f t="shared" si="320"/>
        <v>760</v>
      </c>
      <c r="Z807" s="122">
        <v>760</v>
      </c>
      <c r="AA807" s="101"/>
      <c r="AB807" s="131">
        <v>13.16</v>
      </c>
      <c r="AC807" s="151" t="str">
        <f t="shared" si="316"/>
        <v/>
      </c>
      <c r="AD807" s="120"/>
      <c r="AE807" s="132"/>
      <c r="AF807" s="101">
        <f t="shared" si="318"/>
        <v>0</v>
      </c>
      <c r="AG807" s="101">
        <f t="shared" si="325"/>
        <v>0</v>
      </c>
      <c r="AH807" s="101">
        <f t="shared" si="319"/>
        <v>0</v>
      </c>
      <c r="AI807" s="101">
        <f t="shared" si="322"/>
        <v>0</v>
      </c>
      <c r="AJ807" s="101">
        <f t="shared" si="326"/>
        <v>860137.6</v>
      </c>
      <c r="AK807" s="101">
        <f t="shared" si="315"/>
        <v>860137.6</v>
      </c>
      <c r="AL807" s="102" t="s">
        <v>9</v>
      </c>
      <c r="AM807" s="144"/>
      <c r="AN807" s="101">
        <f t="shared" si="317"/>
        <v>860137.6</v>
      </c>
      <c r="AO807" s="134"/>
      <c r="AP807" s="113"/>
      <c r="AQ807" s="113"/>
      <c r="AR807" s="113"/>
      <c r="AS807" s="113"/>
      <c r="AT807" s="113"/>
      <c r="AU807" s="113"/>
      <c r="AV807" s="113"/>
    </row>
    <row r="808" spans="1:50" ht="12.75" x14ac:dyDescent="0.2">
      <c r="A808" s="16">
        <v>4100771979</v>
      </c>
      <c r="B808" s="133">
        <v>46118</v>
      </c>
      <c r="C808" s="6" t="s">
        <v>79</v>
      </c>
      <c r="D808" s="552">
        <v>46142</v>
      </c>
      <c r="E808" s="552" t="e">
        <f>IF(OR(#REF!="",J808=""),"",#REF!+7*J808)</f>
        <v>#REF!</v>
      </c>
      <c r="F808" s="149" t="str">
        <f t="shared" ca="1" si="314"/>
        <v>DELIVERED</v>
      </c>
      <c r="G808" s="120" t="s">
        <v>80</v>
      </c>
      <c r="H808" s="113" t="e">
        <f t="shared" si="323"/>
        <v>#REF!</v>
      </c>
      <c r="I808" s="113" t="e">
        <f t="shared" si="324"/>
        <v>#REF!</v>
      </c>
      <c r="J808" s="122">
        <v>0.4</v>
      </c>
      <c r="K808" s="122" t="s">
        <v>24</v>
      </c>
      <c r="L808" s="232" t="s">
        <v>142</v>
      </c>
      <c r="M808" s="13" t="s">
        <v>1787</v>
      </c>
      <c r="N808" s="399">
        <v>0</v>
      </c>
      <c r="O808" s="130">
        <v>3</v>
      </c>
      <c r="P808" s="122" t="s">
        <v>243</v>
      </c>
      <c r="Q808" s="122">
        <v>26100014</v>
      </c>
      <c r="R808" s="122" t="s">
        <v>84</v>
      </c>
      <c r="S808" s="232" t="s">
        <v>1788</v>
      </c>
      <c r="T808" s="113" t="s">
        <v>1789</v>
      </c>
      <c r="U808" s="26" t="s">
        <v>87</v>
      </c>
      <c r="V808" s="102" t="s">
        <v>1790</v>
      </c>
      <c r="W808" s="147">
        <v>2</v>
      </c>
      <c r="X808" s="122">
        <v>2</v>
      </c>
      <c r="Y808" s="126">
        <f t="shared" si="320"/>
        <v>0</v>
      </c>
      <c r="Z808" s="122">
        <v>0</v>
      </c>
      <c r="AA808" s="101">
        <v>3250</v>
      </c>
      <c r="AB808" s="131"/>
      <c r="AC808" s="151" t="str">
        <f t="shared" si="316"/>
        <v>April-26</v>
      </c>
      <c r="AD808" s="119">
        <v>46125</v>
      </c>
      <c r="AE808" s="256" t="s">
        <v>1791</v>
      </c>
      <c r="AF808" s="101">
        <f t="shared" si="318"/>
        <v>6500</v>
      </c>
      <c r="AG808" s="101">
        <f t="shared" si="325"/>
        <v>0</v>
      </c>
      <c r="AH808" s="101">
        <f t="shared" si="319"/>
        <v>6500</v>
      </c>
      <c r="AI808" s="101">
        <f t="shared" si="322"/>
        <v>0</v>
      </c>
      <c r="AJ808" s="101">
        <f t="shared" si="326"/>
        <v>0</v>
      </c>
      <c r="AK808" s="101">
        <f t="shared" si="315"/>
        <v>0</v>
      </c>
      <c r="AL808" s="102" t="s">
        <v>0</v>
      </c>
      <c r="AM808" s="144" t="s">
        <v>102</v>
      </c>
      <c r="AN808" s="101">
        <f t="shared" si="317"/>
        <v>6500</v>
      </c>
      <c r="AO808" s="134" t="s">
        <v>28</v>
      </c>
      <c r="AP808" s="113" t="s">
        <v>754</v>
      </c>
      <c r="AQ808" s="113" t="s">
        <v>754</v>
      </c>
      <c r="AR808" s="113" t="s">
        <v>754</v>
      </c>
      <c r="AS808" s="113" t="s">
        <v>754</v>
      </c>
      <c r="AT808" s="113" t="s">
        <v>754</v>
      </c>
      <c r="AU808" s="113" t="s">
        <v>754</v>
      </c>
      <c r="AV808" s="113" t="s">
        <v>754</v>
      </c>
    </row>
    <row r="809" spans="1:50" ht="12.75" x14ac:dyDescent="0.2">
      <c r="A809" s="16" t="s">
        <v>1792</v>
      </c>
      <c r="B809" s="133">
        <v>46118</v>
      </c>
      <c r="C809" s="100" t="s">
        <v>79</v>
      </c>
      <c r="D809" s="552">
        <v>46127</v>
      </c>
      <c r="E809" s="552" t="e">
        <f>IF(OR(#REF!="",J809=""),"",#REF!+7*J809)</f>
        <v>#REF!</v>
      </c>
      <c r="F809" s="149" t="e">
        <f t="shared" ca="1" si="314"/>
        <v>#REF!</v>
      </c>
      <c r="G809" s="120" t="s">
        <v>80</v>
      </c>
      <c r="H809" s="113" t="e">
        <f t="shared" si="323"/>
        <v>#REF!</v>
      </c>
      <c r="I809" s="113" t="e">
        <f t="shared" si="324"/>
        <v>#REF!</v>
      </c>
      <c r="J809" s="122">
        <v>1.4</v>
      </c>
      <c r="K809" s="122" t="s">
        <v>21</v>
      </c>
      <c r="L809" s="232" t="s">
        <v>142</v>
      </c>
      <c r="M809" s="13" t="s">
        <v>1793</v>
      </c>
      <c r="N809" s="399">
        <v>0</v>
      </c>
      <c r="O809" s="130">
        <v>3</v>
      </c>
      <c r="P809" s="218"/>
      <c r="Q809" s="218"/>
      <c r="R809" s="218" t="s">
        <v>84</v>
      </c>
      <c r="S809" s="218" t="s">
        <v>1070</v>
      </c>
      <c r="T809" s="207" t="s">
        <v>1071</v>
      </c>
      <c r="U809" s="240" t="s">
        <v>219</v>
      </c>
      <c r="V809" s="240" t="s">
        <v>1794</v>
      </c>
      <c r="W809" s="293">
        <v>9</v>
      </c>
      <c r="X809" s="207"/>
      <c r="Y809" s="265">
        <f t="shared" si="320"/>
        <v>9</v>
      </c>
      <c r="Z809" s="218">
        <v>9</v>
      </c>
      <c r="AA809" s="266">
        <v>34253</v>
      </c>
      <c r="AB809" s="222"/>
      <c r="AC809" s="227" t="str">
        <f t="shared" si="316"/>
        <v/>
      </c>
      <c r="AD809" s="221"/>
      <c r="AE809" s="226"/>
      <c r="AF809" s="266">
        <f t="shared" si="318"/>
        <v>0</v>
      </c>
      <c r="AG809" s="266">
        <f t="shared" si="325"/>
        <v>0</v>
      </c>
      <c r="AH809" s="266">
        <f t="shared" si="319"/>
        <v>0</v>
      </c>
      <c r="AI809" s="266">
        <f t="shared" si="322"/>
        <v>308277</v>
      </c>
      <c r="AJ809" s="266">
        <f t="shared" si="326"/>
        <v>0</v>
      </c>
      <c r="AK809" s="266">
        <f t="shared" si="315"/>
        <v>308277</v>
      </c>
      <c r="AL809" s="102" t="s">
        <v>9</v>
      </c>
      <c r="AM809" s="144"/>
      <c r="AN809" s="101">
        <f t="shared" si="317"/>
        <v>308277</v>
      </c>
      <c r="AO809" s="134"/>
      <c r="AP809" s="113"/>
      <c r="AQ809" s="113"/>
      <c r="AR809" s="113"/>
      <c r="AS809" s="113"/>
      <c r="AT809" s="113"/>
      <c r="AU809" s="113"/>
      <c r="AV809" s="113"/>
    </row>
    <row r="810" spans="1:50" ht="12.75" x14ac:dyDescent="0.2">
      <c r="A810" s="102">
        <v>4516495067</v>
      </c>
      <c r="B810" s="133">
        <v>46118</v>
      </c>
      <c r="C810" s="100" t="s">
        <v>79</v>
      </c>
      <c r="D810" s="552">
        <v>46140</v>
      </c>
      <c r="E810" s="552" t="e">
        <f>IF(OR(#REF!="",J810=""),"",#REF!+7*J810)</f>
        <v>#REF!</v>
      </c>
      <c r="F810" s="149" t="str">
        <f t="shared" ref="F810:F873" ca="1" si="327">IF(AL810="PO CLOSED",
"DELIVERED",
IF(TODAY()&gt;E810,
"-"&amp;ROUNDUP(TODAY()-E810,0)&amp;" days overdue",
"+" &amp;ROUNDUP(E810-TODAY(),0)&amp;" days remaining"))</f>
        <v>DELIVERED</v>
      </c>
      <c r="G810" s="120" t="s">
        <v>80</v>
      </c>
      <c r="H810" s="113" t="e">
        <f t="shared" si="323"/>
        <v>#REF!</v>
      </c>
      <c r="I810" s="113" t="e">
        <f t="shared" si="324"/>
        <v>#REF!</v>
      </c>
      <c r="J810" s="122">
        <v>1</v>
      </c>
      <c r="K810" s="122" t="s">
        <v>28</v>
      </c>
      <c r="L810" s="232" t="s">
        <v>81</v>
      </c>
      <c r="M810" s="13" t="s">
        <v>1795</v>
      </c>
      <c r="N810" s="399">
        <v>1</v>
      </c>
      <c r="O810" s="216">
        <v>1</v>
      </c>
      <c r="P810" s="24" t="s">
        <v>243</v>
      </c>
      <c r="Q810" s="24">
        <v>26100012</v>
      </c>
      <c r="R810" s="24" t="s">
        <v>84</v>
      </c>
      <c r="S810" s="24" t="s">
        <v>620</v>
      </c>
      <c r="T810" s="23" t="s">
        <v>621</v>
      </c>
      <c r="U810" s="16" t="s">
        <v>212</v>
      </c>
      <c r="V810" s="16" t="s">
        <v>1796</v>
      </c>
      <c r="W810" s="294">
        <v>1</v>
      </c>
      <c r="X810" s="24">
        <v>1</v>
      </c>
      <c r="Y810" s="8">
        <f t="shared" si="320"/>
        <v>0</v>
      </c>
      <c r="Z810" s="24">
        <v>0</v>
      </c>
      <c r="AA810" s="58">
        <v>4500</v>
      </c>
      <c r="AB810" s="66"/>
      <c r="AC810" s="62" t="str">
        <f t="shared" si="316"/>
        <v>April-26</v>
      </c>
      <c r="AD810" s="25">
        <v>46121</v>
      </c>
      <c r="AE810" s="256" t="s">
        <v>1797</v>
      </c>
      <c r="AF810" s="58">
        <f t="shared" si="318"/>
        <v>4500</v>
      </c>
      <c r="AG810" s="58">
        <f t="shared" si="325"/>
        <v>0</v>
      </c>
      <c r="AH810" s="58">
        <f t="shared" si="319"/>
        <v>4500</v>
      </c>
      <c r="AI810" s="58">
        <f t="shared" si="322"/>
        <v>0</v>
      </c>
      <c r="AJ810" s="58">
        <f t="shared" si="326"/>
        <v>0</v>
      </c>
      <c r="AK810" s="58">
        <f t="shared" ref="AK810:AK873" si="328">SUM(AI810:AJ810)</f>
        <v>0</v>
      </c>
      <c r="AL810" s="217" t="s">
        <v>0</v>
      </c>
      <c r="AM810" s="144" t="s">
        <v>102</v>
      </c>
      <c r="AN810" s="101">
        <f t="shared" si="317"/>
        <v>4500</v>
      </c>
      <c r="AO810" s="134" t="s">
        <v>28</v>
      </c>
      <c r="AP810" s="113" t="s">
        <v>754</v>
      </c>
      <c r="AQ810" s="113" t="s">
        <v>754</v>
      </c>
      <c r="AR810" s="113" t="s">
        <v>754</v>
      </c>
      <c r="AS810" s="113" t="s">
        <v>754</v>
      </c>
      <c r="AT810" s="113" t="s">
        <v>754</v>
      </c>
      <c r="AU810" s="113" t="s">
        <v>754</v>
      </c>
      <c r="AV810" s="113" t="s">
        <v>754</v>
      </c>
    </row>
    <row r="811" spans="1:50" ht="12.75" x14ac:dyDescent="0.2">
      <c r="A811" s="102">
        <v>4516495067</v>
      </c>
      <c r="B811" s="133">
        <v>46118</v>
      </c>
      <c r="C811" s="100" t="s">
        <v>79</v>
      </c>
      <c r="D811" s="552">
        <v>46140</v>
      </c>
      <c r="E811" s="552" t="e">
        <f>IF(OR(#REF!="",J811=""),"",#REF!+7*J811)</f>
        <v>#REF!</v>
      </c>
      <c r="F811" s="149" t="str">
        <f t="shared" ca="1" si="327"/>
        <v>DELIVERED</v>
      </c>
      <c r="G811" s="120" t="s">
        <v>80</v>
      </c>
      <c r="H811" s="113" t="e">
        <f t="shared" si="323"/>
        <v>#REF!</v>
      </c>
      <c r="I811" s="113" t="e">
        <f t="shared" si="324"/>
        <v>#REF!</v>
      </c>
      <c r="J811" s="122">
        <v>1</v>
      </c>
      <c r="K811" s="122" t="s">
        <v>28</v>
      </c>
      <c r="L811" s="232" t="s">
        <v>81</v>
      </c>
      <c r="M811" s="13" t="s">
        <v>1795</v>
      </c>
      <c r="N811" s="399">
        <v>1</v>
      </c>
      <c r="O811" s="130">
        <v>1</v>
      </c>
      <c r="P811" s="24" t="s">
        <v>243</v>
      </c>
      <c r="Q811" s="24">
        <v>26100012</v>
      </c>
      <c r="R811" s="219" t="s">
        <v>84</v>
      </c>
      <c r="S811" s="219" t="s">
        <v>620</v>
      </c>
      <c r="T811" s="215" t="s">
        <v>621</v>
      </c>
      <c r="U811" s="241" t="s">
        <v>212</v>
      </c>
      <c r="V811" s="241" t="s">
        <v>1798</v>
      </c>
      <c r="W811" s="295">
        <v>1</v>
      </c>
      <c r="X811" s="219">
        <v>1</v>
      </c>
      <c r="Y811" s="268">
        <f t="shared" si="320"/>
        <v>0</v>
      </c>
      <c r="Z811" s="219">
        <v>0</v>
      </c>
      <c r="AA811" s="269">
        <v>4500</v>
      </c>
      <c r="AB811" s="224"/>
      <c r="AC811" s="270" t="str">
        <f t="shared" si="316"/>
        <v>April-26</v>
      </c>
      <c r="AD811" s="310">
        <v>46125</v>
      </c>
      <c r="AE811" s="256" t="s">
        <v>1799</v>
      </c>
      <c r="AF811" s="269">
        <f t="shared" si="318"/>
        <v>4500</v>
      </c>
      <c r="AG811" s="269">
        <f t="shared" si="325"/>
        <v>0</v>
      </c>
      <c r="AH811" s="269">
        <f t="shared" si="319"/>
        <v>4500</v>
      </c>
      <c r="AI811" s="269">
        <f t="shared" si="322"/>
        <v>0</v>
      </c>
      <c r="AJ811" s="269">
        <f t="shared" si="326"/>
        <v>0</v>
      </c>
      <c r="AK811" s="269">
        <f t="shared" si="328"/>
        <v>0</v>
      </c>
      <c r="AL811" s="102" t="s">
        <v>0</v>
      </c>
      <c r="AM811" s="144" t="s">
        <v>102</v>
      </c>
      <c r="AN811" s="101">
        <f t="shared" si="317"/>
        <v>4500</v>
      </c>
      <c r="AO811" s="134" t="s">
        <v>28</v>
      </c>
      <c r="AP811" s="113" t="s">
        <v>754</v>
      </c>
      <c r="AQ811" s="113" t="s">
        <v>754</v>
      </c>
      <c r="AR811" s="113" t="s">
        <v>754</v>
      </c>
      <c r="AS811" s="113" t="s">
        <v>754</v>
      </c>
      <c r="AT811" s="113" t="s">
        <v>754</v>
      </c>
      <c r="AU811" s="113" t="s">
        <v>754</v>
      </c>
      <c r="AV811" s="113" t="s">
        <v>754</v>
      </c>
    </row>
    <row r="812" spans="1:50" ht="15" x14ac:dyDescent="0.25">
      <c r="A812" s="478">
        <v>8520130005379</v>
      </c>
      <c r="B812" s="133">
        <v>46119</v>
      </c>
      <c r="C812" s="100" t="s">
        <v>79</v>
      </c>
      <c r="D812" s="552">
        <v>46189</v>
      </c>
      <c r="E812" s="552" t="e">
        <f>IF(OR(#REF!="",J812=""),"",#REF!+7*J812)</f>
        <v>#REF!</v>
      </c>
      <c r="F812" s="149" t="e">
        <f t="shared" ca="1" si="327"/>
        <v>#REF!</v>
      </c>
      <c r="G812" s="120" t="s">
        <v>80</v>
      </c>
      <c r="H812" s="113" t="e">
        <f t="shared" si="323"/>
        <v>#REF!</v>
      </c>
      <c r="I812" s="113" t="e">
        <f t="shared" si="324"/>
        <v>#REF!</v>
      </c>
      <c r="J812" s="122">
        <v>10</v>
      </c>
      <c r="K812" s="122" t="s">
        <v>22</v>
      </c>
      <c r="L812" s="232" t="s">
        <v>81</v>
      </c>
      <c r="M812" s="13" t="s">
        <v>1800</v>
      </c>
      <c r="N812" s="399">
        <v>0</v>
      </c>
      <c r="O812" s="130">
        <v>3</v>
      </c>
      <c r="P812" s="122"/>
      <c r="Q812" s="122"/>
      <c r="R812" s="122" t="s">
        <v>84</v>
      </c>
      <c r="S812" s="9" t="s">
        <v>1801</v>
      </c>
      <c r="T812" s="237" t="s">
        <v>1802</v>
      </c>
      <c r="U812" s="16" t="s">
        <v>87</v>
      </c>
      <c r="V812" s="102" t="s">
        <v>1803</v>
      </c>
      <c r="W812" s="147">
        <v>1</v>
      </c>
      <c r="X812" s="113"/>
      <c r="Y812" s="126">
        <f t="shared" si="320"/>
        <v>1</v>
      </c>
      <c r="Z812" s="122">
        <v>1</v>
      </c>
      <c r="AA812" s="101">
        <v>947832</v>
      </c>
      <c r="AB812" s="131"/>
      <c r="AC812" s="151" t="str">
        <f t="shared" si="316"/>
        <v/>
      </c>
      <c r="AD812" s="120"/>
      <c r="AE812" s="132"/>
      <c r="AF812" s="101">
        <f t="shared" si="318"/>
        <v>0</v>
      </c>
      <c r="AG812" s="101">
        <f t="shared" si="325"/>
        <v>0</v>
      </c>
      <c r="AH812" s="101">
        <f t="shared" si="319"/>
        <v>0</v>
      </c>
      <c r="AI812" s="101">
        <f t="shared" si="322"/>
        <v>947832</v>
      </c>
      <c r="AJ812" s="101">
        <f t="shared" si="326"/>
        <v>0</v>
      </c>
      <c r="AK812" s="101">
        <f t="shared" si="328"/>
        <v>947832</v>
      </c>
      <c r="AL812" s="102" t="s">
        <v>9</v>
      </c>
      <c r="AM812" s="144"/>
      <c r="AN812" s="101">
        <f t="shared" si="317"/>
        <v>947832</v>
      </c>
      <c r="AO812" s="134"/>
      <c r="AP812" s="113"/>
      <c r="AQ812" s="113"/>
      <c r="AR812" s="113"/>
      <c r="AS812" s="113"/>
      <c r="AT812" s="113"/>
      <c r="AU812" s="113"/>
      <c r="AV812" s="113"/>
    </row>
    <row r="813" spans="1:50" ht="15" x14ac:dyDescent="0.25">
      <c r="A813" s="478">
        <v>8520130005379</v>
      </c>
      <c r="B813" s="133">
        <v>46119</v>
      </c>
      <c r="C813" s="100" t="s">
        <v>79</v>
      </c>
      <c r="D813" s="552">
        <v>46196</v>
      </c>
      <c r="E813" s="552" t="e">
        <f>IF(OR(#REF!="",J813=""),"",#REF!+7*J813)</f>
        <v>#REF!</v>
      </c>
      <c r="F813" s="149" t="e">
        <f t="shared" ca="1" si="327"/>
        <v>#REF!</v>
      </c>
      <c r="G813" s="120" t="s">
        <v>80</v>
      </c>
      <c r="H813" s="113" t="e">
        <f t="shared" si="323"/>
        <v>#REF!</v>
      </c>
      <c r="I813" s="113" t="e">
        <f t="shared" si="324"/>
        <v>#REF!</v>
      </c>
      <c r="J813" s="122">
        <v>11</v>
      </c>
      <c r="K813" s="122" t="s">
        <v>18</v>
      </c>
      <c r="L813" s="232" t="s">
        <v>81</v>
      </c>
      <c r="M813" s="13" t="s">
        <v>1804</v>
      </c>
      <c r="N813" s="399">
        <v>0</v>
      </c>
      <c r="O813" s="130">
        <v>3</v>
      </c>
      <c r="P813" s="122"/>
      <c r="Q813" s="122"/>
      <c r="R813" s="122" t="s">
        <v>84</v>
      </c>
      <c r="S813" s="9" t="s">
        <v>1801</v>
      </c>
      <c r="T813" s="237" t="s">
        <v>1802</v>
      </c>
      <c r="U813" s="16" t="s">
        <v>87</v>
      </c>
      <c r="V813" s="102" t="s">
        <v>1805</v>
      </c>
      <c r="W813" s="147">
        <v>15</v>
      </c>
      <c r="X813" s="113"/>
      <c r="Y813" s="126">
        <f t="shared" si="320"/>
        <v>15</v>
      </c>
      <c r="Z813" s="122">
        <v>15</v>
      </c>
      <c r="AA813" s="101">
        <v>25932.27</v>
      </c>
      <c r="AB813" s="131"/>
      <c r="AC813" s="151" t="str">
        <f t="shared" ref="AC813:AC876" si="329">IF(AD813="","",TEXT(AD813,"mmmm-yy"))</f>
        <v/>
      </c>
      <c r="AD813" s="120"/>
      <c r="AE813" s="132"/>
      <c r="AF813" s="101">
        <f t="shared" si="318"/>
        <v>0</v>
      </c>
      <c r="AG813" s="101">
        <f t="shared" si="325"/>
        <v>0</v>
      </c>
      <c r="AH813" s="101">
        <f t="shared" si="319"/>
        <v>0</v>
      </c>
      <c r="AI813" s="101">
        <f t="shared" si="322"/>
        <v>388984.05</v>
      </c>
      <c r="AJ813" s="101">
        <f t="shared" si="326"/>
        <v>0</v>
      </c>
      <c r="AK813" s="101">
        <f t="shared" si="328"/>
        <v>388984.05</v>
      </c>
      <c r="AL813" s="102" t="s">
        <v>9</v>
      </c>
      <c r="AM813" s="144"/>
      <c r="AN813" s="101">
        <f t="shared" si="317"/>
        <v>388984.05</v>
      </c>
      <c r="AO813" s="134"/>
      <c r="AP813" s="113"/>
      <c r="AQ813" s="113"/>
      <c r="AR813" s="113"/>
      <c r="AS813" s="113"/>
      <c r="AT813" s="113"/>
      <c r="AU813" s="113"/>
      <c r="AV813" s="113"/>
    </row>
    <row r="814" spans="1:50" ht="12.75" x14ac:dyDescent="0.2">
      <c r="A814" s="102">
        <v>4520483610</v>
      </c>
      <c r="B814" s="133">
        <v>46119</v>
      </c>
      <c r="C814" s="6" t="s">
        <v>79</v>
      </c>
      <c r="D814" s="552">
        <v>46122</v>
      </c>
      <c r="E814" s="552" t="e">
        <f>IF(OR(#REF!="",J814=""),"",#REF!+7*J814)</f>
        <v>#REF!</v>
      </c>
      <c r="F814" s="149" t="str">
        <f t="shared" ca="1" si="327"/>
        <v>DELIVERED</v>
      </c>
      <c r="G814" s="120" t="s">
        <v>80</v>
      </c>
      <c r="H814" s="113" t="e">
        <f t="shared" si="323"/>
        <v>#REF!</v>
      </c>
      <c r="I814" s="113" t="e">
        <f t="shared" si="324"/>
        <v>#REF!</v>
      </c>
      <c r="J814" s="122">
        <v>0.5</v>
      </c>
      <c r="K814" s="122" t="s">
        <v>24</v>
      </c>
      <c r="L814" s="232" t="s">
        <v>81</v>
      </c>
      <c r="M814" s="13" t="s">
        <v>1806</v>
      </c>
      <c r="N814" s="399">
        <v>1</v>
      </c>
      <c r="O814" s="130">
        <v>1</v>
      </c>
      <c r="P814" s="122" t="s">
        <v>243</v>
      </c>
      <c r="Q814" s="122">
        <v>26200046</v>
      </c>
      <c r="R814" s="122" t="s">
        <v>84</v>
      </c>
      <c r="S814" s="125" t="s">
        <v>210</v>
      </c>
      <c r="T814" s="240" t="s">
        <v>211</v>
      </c>
      <c r="U814" s="102" t="s">
        <v>212</v>
      </c>
      <c r="V814" s="240" t="s">
        <v>1807</v>
      </c>
      <c r="W814" s="147">
        <v>4</v>
      </c>
      <c r="X814" s="122">
        <v>4</v>
      </c>
      <c r="Y814" s="126">
        <f t="shared" si="320"/>
        <v>0</v>
      </c>
      <c r="Z814" s="122">
        <v>0</v>
      </c>
      <c r="AA814" s="101">
        <v>3390</v>
      </c>
      <c r="AB814" s="131"/>
      <c r="AC814" s="151" t="str">
        <f t="shared" si="329"/>
        <v>April-26</v>
      </c>
      <c r="AD814" s="119">
        <v>46127</v>
      </c>
      <c r="AE814" s="256" t="s">
        <v>1808</v>
      </c>
      <c r="AF814" s="101">
        <f t="shared" si="318"/>
        <v>13560</v>
      </c>
      <c r="AG814" s="101">
        <f t="shared" si="325"/>
        <v>0</v>
      </c>
      <c r="AH814" s="101">
        <f t="shared" si="319"/>
        <v>13560</v>
      </c>
      <c r="AI814" s="101">
        <f t="shared" si="322"/>
        <v>0</v>
      </c>
      <c r="AJ814" s="101">
        <f t="shared" si="326"/>
        <v>0</v>
      </c>
      <c r="AK814" s="101">
        <f t="shared" si="328"/>
        <v>0</v>
      </c>
      <c r="AL814" s="102" t="s">
        <v>0</v>
      </c>
      <c r="AM814" s="144" t="s">
        <v>102</v>
      </c>
      <c r="AN814" s="101">
        <f t="shared" si="317"/>
        <v>13560</v>
      </c>
      <c r="AO814" s="134" t="s">
        <v>28</v>
      </c>
      <c r="AP814" s="113" t="s">
        <v>754</v>
      </c>
      <c r="AQ814" s="113" t="s">
        <v>754</v>
      </c>
      <c r="AR814" s="113" t="s">
        <v>754</v>
      </c>
      <c r="AS814" s="113" t="s">
        <v>754</v>
      </c>
      <c r="AT814" s="113" t="s">
        <v>754</v>
      </c>
      <c r="AU814" s="113" t="s">
        <v>754</v>
      </c>
      <c r="AV814" s="113" t="s">
        <v>754</v>
      </c>
    </row>
    <row r="815" spans="1:50" ht="12.75" x14ac:dyDescent="0.2">
      <c r="A815" s="102">
        <v>4300142339</v>
      </c>
      <c r="B815" s="133">
        <v>46119</v>
      </c>
      <c r="C815" s="100" t="s">
        <v>79</v>
      </c>
      <c r="D815" s="552">
        <v>46161</v>
      </c>
      <c r="E815" s="552" t="e">
        <f>IF(OR(#REF!="",J815=""),"",#REF!+7*J815)</f>
        <v>#REF!</v>
      </c>
      <c r="F815" s="149" t="str">
        <f t="shared" ca="1" si="327"/>
        <v>DELIVERED</v>
      </c>
      <c r="G815" s="120" t="s">
        <v>80</v>
      </c>
      <c r="H815" s="113" t="e">
        <f t="shared" si="323"/>
        <v>#REF!</v>
      </c>
      <c r="I815" s="113" t="e">
        <f t="shared" si="324"/>
        <v>#REF!</v>
      </c>
      <c r="J815" s="122">
        <v>6</v>
      </c>
      <c r="K815" s="122" t="s">
        <v>18</v>
      </c>
      <c r="L815" s="232" t="s">
        <v>81</v>
      </c>
      <c r="M815" s="13" t="s">
        <v>1809</v>
      </c>
      <c r="N815" s="399">
        <v>0</v>
      </c>
      <c r="O815" s="130">
        <v>3</v>
      </c>
      <c r="P815" s="637" t="s">
        <v>1810</v>
      </c>
      <c r="Q815" s="122">
        <v>26200224</v>
      </c>
      <c r="R815" s="122" t="s">
        <v>84</v>
      </c>
      <c r="S815" s="122" t="s">
        <v>403</v>
      </c>
      <c r="T815" s="113" t="s">
        <v>1471</v>
      </c>
      <c r="U815" s="239" t="s">
        <v>193</v>
      </c>
      <c r="V815" s="238" t="s">
        <v>1811</v>
      </c>
      <c r="W815" s="292">
        <v>10</v>
      </c>
      <c r="X815" s="122">
        <v>10</v>
      </c>
      <c r="Y815" s="126">
        <f t="shared" si="320"/>
        <v>0</v>
      </c>
      <c r="Z815" s="122">
        <v>0</v>
      </c>
      <c r="AA815" s="101">
        <v>63897.7</v>
      </c>
      <c r="AB815" s="131"/>
      <c r="AC815" s="151" t="str">
        <f t="shared" si="329"/>
        <v>May-26</v>
      </c>
      <c r="AD815" s="119">
        <v>46167</v>
      </c>
      <c r="AE815" s="535" t="s">
        <v>1812</v>
      </c>
      <c r="AF815" s="101">
        <f t="shared" si="318"/>
        <v>638977</v>
      </c>
      <c r="AG815" s="101">
        <f t="shared" si="325"/>
        <v>0</v>
      </c>
      <c r="AH815" s="101">
        <f t="shared" si="319"/>
        <v>638977</v>
      </c>
      <c r="AI815" s="101">
        <f t="shared" si="322"/>
        <v>0</v>
      </c>
      <c r="AJ815" s="101">
        <f t="shared" si="326"/>
        <v>0</v>
      </c>
      <c r="AK815" s="101">
        <f t="shared" si="328"/>
        <v>0</v>
      </c>
      <c r="AL815" s="102" t="s">
        <v>0</v>
      </c>
      <c r="AM815" s="144" t="s">
        <v>102</v>
      </c>
      <c r="AN815" s="101">
        <f t="shared" si="317"/>
        <v>638977</v>
      </c>
      <c r="AO815" s="134" t="s">
        <v>103</v>
      </c>
      <c r="AP815" s="113"/>
      <c r="AQ815" s="113"/>
      <c r="AR815" s="113"/>
      <c r="AS815" s="113"/>
      <c r="AT815" s="113"/>
      <c r="AU815" s="113"/>
      <c r="AV815" s="113"/>
    </row>
    <row r="816" spans="1:50" ht="12.75" x14ac:dyDescent="0.2">
      <c r="A816" s="102">
        <v>4300142339</v>
      </c>
      <c r="B816" s="133">
        <v>46119</v>
      </c>
      <c r="C816" s="100" t="s">
        <v>79</v>
      </c>
      <c r="D816" s="552">
        <v>46161</v>
      </c>
      <c r="E816" s="552" t="e">
        <f>IF(OR(#REF!="",J816=""),"",#REF!+7*J816)</f>
        <v>#REF!</v>
      </c>
      <c r="F816" s="149" t="str">
        <f t="shared" ca="1" si="327"/>
        <v>DELIVERED</v>
      </c>
      <c r="G816" s="120" t="s">
        <v>80</v>
      </c>
      <c r="H816" s="113" t="e">
        <f t="shared" si="323"/>
        <v>#REF!</v>
      </c>
      <c r="I816" s="113" t="e">
        <f t="shared" si="324"/>
        <v>#REF!</v>
      </c>
      <c r="J816" s="122">
        <v>6</v>
      </c>
      <c r="K816" s="122" t="s">
        <v>18</v>
      </c>
      <c r="L816" s="232" t="s">
        <v>81</v>
      </c>
      <c r="M816" s="13" t="s">
        <v>1813</v>
      </c>
      <c r="N816" s="399">
        <v>0</v>
      </c>
      <c r="O816" s="130">
        <v>3</v>
      </c>
      <c r="P816" s="637" t="s">
        <v>1814</v>
      </c>
      <c r="Q816" s="122">
        <v>26200224</v>
      </c>
      <c r="R816" s="122" t="s">
        <v>84</v>
      </c>
      <c r="S816" s="122" t="s">
        <v>403</v>
      </c>
      <c r="T816" s="113" t="s">
        <v>1471</v>
      </c>
      <c r="U816" s="239" t="s">
        <v>193</v>
      </c>
      <c r="V816" s="238" t="s">
        <v>1815</v>
      </c>
      <c r="W816" s="292">
        <v>10</v>
      </c>
      <c r="X816" s="122">
        <v>10</v>
      </c>
      <c r="Y816" s="126">
        <f t="shared" si="320"/>
        <v>0</v>
      </c>
      <c r="Z816" s="122">
        <v>0</v>
      </c>
      <c r="AA816" s="101">
        <v>16330.9</v>
      </c>
      <c r="AB816" s="131"/>
      <c r="AC816" s="151" t="str">
        <f t="shared" si="329"/>
        <v>May-26</v>
      </c>
      <c r="AD816" s="119">
        <v>46167</v>
      </c>
      <c r="AE816" s="535" t="s">
        <v>1812</v>
      </c>
      <c r="AF816" s="101">
        <f t="shared" si="318"/>
        <v>163309</v>
      </c>
      <c r="AG816" s="101">
        <f t="shared" si="325"/>
        <v>0</v>
      </c>
      <c r="AH816" s="101">
        <f t="shared" si="319"/>
        <v>163309</v>
      </c>
      <c r="AI816" s="101">
        <f t="shared" si="322"/>
        <v>0</v>
      </c>
      <c r="AJ816" s="101">
        <f t="shared" si="326"/>
        <v>0</v>
      </c>
      <c r="AK816" s="101">
        <f t="shared" si="328"/>
        <v>0</v>
      </c>
      <c r="AL816" s="102" t="s">
        <v>0</v>
      </c>
      <c r="AM816" s="144" t="s">
        <v>102</v>
      </c>
      <c r="AN816" s="101">
        <f t="shared" si="317"/>
        <v>163309</v>
      </c>
      <c r="AO816" s="134" t="s">
        <v>103</v>
      </c>
      <c r="AP816" s="113"/>
      <c r="AQ816" s="113"/>
      <c r="AR816" s="113"/>
      <c r="AS816" s="113"/>
      <c r="AT816" s="113"/>
      <c r="AU816" s="113"/>
      <c r="AV816" s="113"/>
    </row>
    <row r="817" spans="1:48" ht="15" x14ac:dyDescent="0.25">
      <c r="A817" t="s">
        <v>1816</v>
      </c>
      <c r="B817" s="133">
        <v>46119</v>
      </c>
      <c r="C817" s="6" t="s">
        <v>79</v>
      </c>
      <c r="D817" s="552">
        <v>46147</v>
      </c>
      <c r="E817" s="552" t="e">
        <f>IF(OR(#REF!="",J817=""),"",#REF!+7*J817)</f>
        <v>#REF!</v>
      </c>
      <c r="F817" s="149" t="str">
        <f t="shared" ca="1" si="327"/>
        <v>DELIVERED</v>
      </c>
      <c r="G817" s="120" t="s">
        <v>80</v>
      </c>
      <c r="H817" s="113" t="e">
        <f t="shared" si="323"/>
        <v>#REF!</v>
      </c>
      <c r="I817" s="113" t="e">
        <f t="shared" si="324"/>
        <v>#REF!</v>
      </c>
      <c r="J817" s="122">
        <v>1</v>
      </c>
      <c r="K817" s="122" t="s">
        <v>21</v>
      </c>
      <c r="L817" s="232" t="s">
        <v>142</v>
      </c>
      <c r="M817" s="343" t="s">
        <v>1817</v>
      </c>
      <c r="N817" s="399">
        <v>0</v>
      </c>
      <c r="O817" s="130">
        <v>3</v>
      </c>
      <c r="P817" s="122" t="s">
        <v>243</v>
      </c>
      <c r="Q817" s="122">
        <v>26200152</v>
      </c>
      <c r="R817" s="122" t="s">
        <v>84</v>
      </c>
      <c r="S817" s="431" t="s">
        <v>1708</v>
      </c>
      <c r="T817" s="177" t="s">
        <v>1709</v>
      </c>
      <c r="U817" s="234" t="s">
        <v>87</v>
      </c>
      <c r="V817" s="248" t="s">
        <v>1818</v>
      </c>
      <c r="W817" s="293">
        <v>15</v>
      </c>
      <c r="X817" s="193">
        <v>14</v>
      </c>
      <c r="Y817" s="126">
        <f t="shared" si="320"/>
        <v>1</v>
      </c>
      <c r="Z817" s="122">
        <v>0</v>
      </c>
      <c r="AA817" s="101">
        <v>1820.33</v>
      </c>
      <c r="AB817" s="131"/>
      <c r="AC817" s="151" t="str">
        <f t="shared" si="329"/>
        <v>May-26</v>
      </c>
      <c r="AD817" s="119">
        <v>46149</v>
      </c>
      <c r="AE817" s="142" t="s">
        <v>1819</v>
      </c>
      <c r="AF817" s="101">
        <f t="shared" si="318"/>
        <v>25484.62</v>
      </c>
      <c r="AG817" s="101">
        <f t="shared" si="325"/>
        <v>0</v>
      </c>
      <c r="AH817" s="101">
        <f t="shared" si="319"/>
        <v>25484.62</v>
      </c>
      <c r="AI817" s="101">
        <f t="shared" si="322"/>
        <v>0</v>
      </c>
      <c r="AJ817" s="101">
        <f t="shared" si="326"/>
        <v>0</v>
      </c>
      <c r="AK817" s="101">
        <f t="shared" si="328"/>
        <v>0</v>
      </c>
      <c r="AL817" s="102" t="s">
        <v>0</v>
      </c>
      <c r="AM817" s="144" t="s">
        <v>102</v>
      </c>
      <c r="AN817" s="101">
        <f t="shared" ref="AN817:AN880" si="330">SUM(AH817,AK817)</f>
        <v>25484.62</v>
      </c>
      <c r="AO817" s="134" t="s">
        <v>103</v>
      </c>
      <c r="AP817" s="113"/>
      <c r="AQ817" s="113"/>
      <c r="AR817" s="113"/>
      <c r="AS817" s="113"/>
      <c r="AT817" s="113"/>
      <c r="AU817" s="113"/>
      <c r="AV817" s="113"/>
    </row>
    <row r="818" spans="1:48" ht="15" x14ac:dyDescent="0.25">
      <c r="A818" t="s">
        <v>1816</v>
      </c>
      <c r="B818" s="133">
        <v>46119</v>
      </c>
      <c r="C818" s="6" t="s">
        <v>79</v>
      </c>
      <c r="D818" s="552">
        <v>46147</v>
      </c>
      <c r="E818" s="552" t="e">
        <f>IF(OR(#REF!="",J818=""),"",#REF!+7*J818)</f>
        <v>#REF!</v>
      </c>
      <c r="F818" s="149" t="e">
        <f t="shared" ca="1" si="327"/>
        <v>#REF!</v>
      </c>
      <c r="G818" s="120" t="s">
        <v>80</v>
      </c>
      <c r="H818" s="113" t="e">
        <f t="shared" si="323"/>
        <v>#REF!</v>
      </c>
      <c r="I818" s="113" t="e">
        <f t="shared" si="324"/>
        <v>#REF!</v>
      </c>
      <c r="J818" s="122">
        <v>1</v>
      </c>
      <c r="K818" s="122" t="s">
        <v>21</v>
      </c>
      <c r="L818" s="232" t="s">
        <v>142</v>
      </c>
      <c r="M818" s="13" t="s">
        <v>1817</v>
      </c>
      <c r="N818" s="399">
        <v>0</v>
      </c>
      <c r="O818" s="130">
        <v>3</v>
      </c>
      <c r="P818" s="122" t="s">
        <v>243</v>
      </c>
      <c r="Q818" s="122">
        <v>26200152</v>
      </c>
      <c r="R818" s="122" t="s">
        <v>84</v>
      </c>
      <c r="S818" s="431" t="s">
        <v>1708</v>
      </c>
      <c r="T818" s="177" t="s">
        <v>1709</v>
      </c>
      <c r="U818" s="234" t="s">
        <v>87</v>
      </c>
      <c r="V818" s="248" t="s">
        <v>1818</v>
      </c>
      <c r="W818" s="293">
        <v>1</v>
      </c>
      <c r="X818" s="193"/>
      <c r="Y818" s="126">
        <f t="shared" si="320"/>
        <v>1</v>
      </c>
      <c r="Z818" s="122">
        <v>1</v>
      </c>
      <c r="AA818" s="101">
        <v>1820.33</v>
      </c>
      <c r="AB818" s="131"/>
      <c r="AC818" s="151" t="str">
        <f t="shared" si="329"/>
        <v/>
      </c>
      <c r="AD818" s="120"/>
      <c r="AE818" s="132"/>
      <c r="AF818" s="101">
        <f t="shared" si="318"/>
        <v>0</v>
      </c>
      <c r="AG818" s="101">
        <f t="shared" si="325"/>
        <v>0</v>
      </c>
      <c r="AH818" s="101">
        <f t="shared" si="319"/>
        <v>0</v>
      </c>
      <c r="AI818" s="101">
        <f t="shared" si="322"/>
        <v>1820.33</v>
      </c>
      <c r="AJ818" s="101">
        <f t="shared" si="326"/>
        <v>0</v>
      </c>
      <c r="AK818" s="101">
        <f t="shared" si="328"/>
        <v>1820.33</v>
      </c>
      <c r="AL818" s="102" t="s">
        <v>9</v>
      </c>
      <c r="AM818" s="144"/>
      <c r="AN818" s="101">
        <f t="shared" si="330"/>
        <v>1820.33</v>
      </c>
      <c r="AO818" s="134"/>
      <c r="AP818" s="113"/>
      <c r="AQ818" s="113"/>
      <c r="AR818" s="113"/>
      <c r="AS818" s="113"/>
      <c r="AT818" s="113"/>
      <c r="AU818" s="113"/>
      <c r="AV818" s="113"/>
    </row>
    <row r="819" spans="1:48" x14ac:dyDescent="0.25">
      <c r="A819" s="240" t="s">
        <v>1820</v>
      </c>
      <c r="B819" s="244">
        <v>46119</v>
      </c>
      <c r="C819" s="245" t="s">
        <v>79</v>
      </c>
      <c r="D819" s="552">
        <v>46121</v>
      </c>
      <c r="E819" s="552" t="e">
        <f>IF(OR(#REF!="",J819=""),"",#REF!+7*J819)</f>
        <v>#REF!</v>
      </c>
      <c r="F819" s="149" t="str">
        <f t="shared" ca="1" si="327"/>
        <v>DELIVERED</v>
      </c>
      <c r="G819" s="120" t="s">
        <v>80</v>
      </c>
      <c r="H819" s="113" t="e">
        <f t="shared" si="323"/>
        <v>#REF!</v>
      </c>
      <c r="I819" s="113" t="e">
        <f t="shared" si="324"/>
        <v>#REF!</v>
      </c>
      <c r="J819" s="122">
        <v>0.4</v>
      </c>
      <c r="K819" s="122" t="s">
        <v>24</v>
      </c>
      <c r="L819" s="232" t="s">
        <v>81</v>
      </c>
      <c r="M819" s="13" t="s">
        <v>1821</v>
      </c>
      <c r="N819" s="399">
        <v>0</v>
      </c>
      <c r="O819" s="130">
        <v>3</v>
      </c>
      <c r="P819" s="122" t="s">
        <v>243</v>
      </c>
      <c r="Q819" s="122">
        <v>26200075</v>
      </c>
      <c r="R819" s="122" t="s">
        <v>84</v>
      </c>
      <c r="S819" s="122" t="s">
        <v>1070</v>
      </c>
      <c r="T819" s="113" t="s">
        <v>1071</v>
      </c>
      <c r="U819" s="239" t="s">
        <v>219</v>
      </c>
      <c r="V819" s="15" t="s">
        <v>1822</v>
      </c>
      <c r="W819" s="291">
        <v>1</v>
      </c>
      <c r="X819" s="242">
        <v>1</v>
      </c>
      <c r="Y819" s="126">
        <f t="shared" si="320"/>
        <v>0</v>
      </c>
      <c r="Z819" s="122">
        <v>0</v>
      </c>
      <c r="AA819" s="101">
        <v>4466.67</v>
      </c>
      <c r="AB819" s="131"/>
      <c r="AC819" s="151" t="str">
        <f t="shared" si="329"/>
        <v>April-26</v>
      </c>
      <c r="AD819" s="119">
        <v>46133</v>
      </c>
      <c r="AE819" s="142" t="s">
        <v>1823</v>
      </c>
      <c r="AF819" s="101">
        <f t="shared" si="318"/>
        <v>4466.67</v>
      </c>
      <c r="AG819" s="101">
        <f t="shared" si="325"/>
        <v>0</v>
      </c>
      <c r="AH819" s="101">
        <f t="shared" si="319"/>
        <v>4466.67</v>
      </c>
      <c r="AI819" s="101">
        <f t="shared" si="322"/>
        <v>0</v>
      </c>
      <c r="AJ819" s="101">
        <f t="shared" si="326"/>
        <v>0</v>
      </c>
      <c r="AK819" s="101">
        <f t="shared" si="328"/>
        <v>0</v>
      </c>
      <c r="AL819" s="102" t="s">
        <v>0</v>
      </c>
      <c r="AM819" s="144" t="s">
        <v>102</v>
      </c>
      <c r="AN819" s="101">
        <f t="shared" si="330"/>
        <v>4466.67</v>
      </c>
      <c r="AO819" s="134" t="s">
        <v>28</v>
      </c>
      <c r="AP819" s="113"/>
      <c r="AQ819" s="113"/>
      <c r="AR819" s="113"/>
      <c r="AS819" s="113"/>
      <c r="AT819" s="113"/>
      <c r="AU819" s="113"/>
      <c r="AV819" s="113"/>
    </row>
    <row r="820" spans="1:48" x14ac:dyDescent="0.25">
      <c r="A820" s="240" t="s">
        <v>1820</v>
      </c>
      <c r="B820" s="244">
        <v>46119</v>
      </c>
      <c r="C820" s="245" t="s">
        <v>79</v>
      </c>
      <c r="D820" s="552">
        <v>46121</v>
      </c>
      <c r="E820" s="552" t="e">
        <f>IF(OR(#REF!="",J820=""),"",#REF!+7*J820)</f>
        <v>#REF!</v>
      </c>
      <c r="F820" s="149" t="str">
        <f t="shared" ca="1" si="327"/>
        <v>DELIVERED</v>
      </c>
      <c r="G820" s="120" t="s">
        <v>80</v>
      </c>
      <c r="H820" s="113" t="e">
        <f t="shared" si="323"/>
        <v>#REF!</v>
      </c>
      <c r="I820" s="113" t="e">
        <f t="shared" si="324"/>
        <v>#REF!</v>
      </c>
      <c r="J820" s="122">
        <v>0.4</v>
      </c>
      <c r="K820" s="122" t="s">
        <v>24</v>
      </c>
      <c r="L820" s="232" t="s">
        <v>81</v>
      </c>
      <c r="M820" s="13" t="s">
        <v>1821</v>
      </c>
      <c r="N820" s="399">
        <v>0</v>
      </c>
      <c r="O820" s="130">
        <v>3</v>
      </c>
      <c r="P820" s="122" t="s">
        <v>243</v>
      </c>
      <c r="Q820" s="122">
        <v>26200075</v>
      </c>
      <c r="R820" s="122" t="s">
        <v>84</v>
      </c>
      <c r="S820" s="122" t="s">
        <v>1070</v>
      </c>
      <c r="T820" s="113" t="s">
        <v>1071</v>
      </c>
      <c r="U820" s="239" t="s">
        <v>219</v>
      </c>
      <c r="V820" s="15" t="s">
        <v>1824</v>
      </c>
      <c r="W820" s="291">
        <v>1</v>
      </c>
      <c r="X820" s="242">
        <v>1</v>
      </c>
      <c r="Y820" s="126">
        <f t="shared" si="320"/>
        <v>0</v>
      </c>
      <c r="Z820" s="122">
        <v>0</v>
      </c>
      <c r="AA820" s="101">
        <v>4466.67</v>
      </c>
      <c r="AB820" s="131"/>
      <c r="AC820" s="151" t="str">
        <f t="shared" si="329"/>
        <v>April-26</v>
      </c>
      <c r="AD820" s="119">
        <v>46133</v>
      </c>
      <c r="AE820" s="142" t="s">
        <v>1823</v>
      </c>
      <c r="AF820" s="101">
        <f t="shared" ref="AF820:AF883" si="331">X820*AA820</f>
        <v>4466.67</v>
      </c>
      <c r="AG820" s="101">
        <f t="shared" si="325"/>
        <v>0</v>
      </c>
      <c r="AH820" s="101">
        <f t="shared" ref="AH820:AH883" si="332">SUM(AF820:AG820)</f>
        <v>4466.67</v>
      </c>
      <c r="AI820" s="101">
        <f t="shared" si="322"/>
        <v>0</v>
      </c>
      <c r="AJ820" s="101">
        <f t="shared" si="326"/>
        <v>0</v>
      </c>
      <c r="AK820" s="101">
        <f t="shared" si="328"/>
        <v>0</v>
      </c>
      <c r="AL820" s="102" t="s">
        <v>0</v>
      </c>
      <c r="AM820" s="144" t="s">
        <v>102</v>
      </c>
      <c r="AN820" s="101">
        <f t="shared" si="330"/>
        <v>4466.67</v>
      </c>
      <c r="AO820" s="134" t="s">
        <v>28</v>
      </c>
      <c r="AP820" s="113"/>
      <c r="AQ820" s="113"/>
      <c r="AR820" s="113"/>
      <c r="AS820" s="113"/>
      <c r="AT820" s="113"/>
      <c r="AU820" s="113"/>
      <c r="AV820" s="113"/>
    </row>
    <row r="821" spans="1:48" x14ac:dyDescent="0.25">
      <c r="A821" s="240" t="s">
        <v>1820</v>
      </c>
      <c r="B821" s="244">
        <v>46119</v>
      </c>
      <c r="C821" s="245" t="s">
        <v>79</v>
      </c>
      <c r="D821" s="552">
        <v>46121</v>
      </c>
      <c r="E821" s="552" t="e">
        <f>IF(OR(#REF!="",J821=""),"",#REF!+7*J821)</f>
        <v>#REF!</v>
      </c>
      <c r="F821" s="149" t="str">
        <f t="shared" ca="1" si="327"/>
        <v>DELIVERED</v>
      </c>
      <c r="G821" s="120" t="s">
        <v>80</v>
      </c>
      <c r="H821" s="113" t="e">
        <f t="shared" si="323"/>
        <v>#REF!</v>
      </c>
      <c r="I821" s="113" t="e">
        <f t="shared" si="324"/>
        <v>#REF!</v>
      </c>
      <c r="J821" s="122">
        <v>0.4</v>
      </c>
      <c r="K821" s="122" t="s">
        <v>24</v>
      </c>
      <c r="L821" s="232" t="s">
        <v>81</v>
      </c>
      <c r="M821" s="13" t="s">
        <v>1821</v>
      </c>
      <c r="N821" s="399">
        <v>0</v>
      </c>
      <c r="O821" s="130">
        <v>3</v>
      </c>
      <c r="P821" s="122" t="s">
        <v>243</v>
      </c>
      <c r="Q821" s="122">
        <v>26200075</v>
      </c>
      <c r="R821" s="122" t="s">
        <v>84</v>
      </c>
      <c r="S821" s="122" t="s">
        <v>1070</v>
      </c>
      <c r="T821" s="113" t="s">
        <v>1071</v>
      </c>
      <c r="U821" s="239" t="s">
        <v>219</v>
      </c>
      <c r="V821" s="15" t="s">
        <v>1825</v>
      </c>
      <c r="W821" s="291">
        <v>1</v>
      </c>
      <c r="X821" s="242">
        <v>1</v>
      </c>
      <c r="Y821" s="126">
        <f t="shared" si="320"/>
        <v>0</v>
      </c>
      <c r="Z821" s="122">
        <v>0</v>
      </c>
      <c r="AA821" s="101">
        <v>4466.67</v>
      </c>
      <c r="AB821" s="131"/>
      <c r="AC821" s="151" t="str">
        <f t="shared" si="329"/>
        <v>April-26</v>
      </c>
      <c r="AD821" s="119">
        <v>46133</v>
      </c>
      <c r="AE821" s="142" t="s">
        <v>1823</v>
      </c>
      <c r="AF821" s="101">
        <f t="shared" si="331"/>
        <v>4466.67</v>
      </c>
      <c r="AG821" s="101">
        <f t="shared" si="325"/>
        <v>0</v>
      </c>
      <c r="AH821" s="101">
        <f t="shared" si="332"/>
        <v>4466.67</v>
      </c>
      <c r="AI821" s="101">
        <f t="shared" si="322"/>
        <v>0</v>
      </c>
      <c r="AJ821" s="101">
        <f t="shared" si="326"/>
        <v>0</v>
      </c>
      <c r="AK821" s="101">
        <f t="shared" si="328"/>
        <v>0</v>
      </c>
      <c r="AL821" s="102" t="s">
        <v>0</v>
      </c>
      <c r="AM821" s="144" t="s">
        <v>102</v>
      </c>
      <c r="AN821" s="101">
        <f t="shared" si="330"/>
        <v>4466.67</v>
      </c>
      <c r="AO821" s="134" t="s">
        <v>28</v>
      </c>
      <c r="AP821" s="113"/>
      <c r="AQ821" s="113"/>
      <c r="AR821" s="113"/>
      <c r="AS821" s="113"/>
      <c r="AT821" s="113"/>
      <c r="AU821" s="113"/>
      <c r="AV821" s="113"/>
    </row>
    <row r="822" spans="1:48" ht="15" x14ac:dyDescent="0.25">
      <c r="A822" s="102" t="s">
        <v>1826</v>
      </c>
      <c r="B822" s="243">
        <v>46119</v>
      </c>
      <c r="C822" s="6" t="s">
        <v>79</v>
      </c>
      <c r="D822" s="552">
        <v>46142</v>
      </c>
      <c r="E822" s="552" t="e">
        <f>IF(OR(#REF!="",J822=""),"",#REF!+7*J822)</f>
        <v>#REF!</v>
      </c>
      <c r="F822" s="149" t="str">
        <f t="shared" ca="1" si="327"/>
        <v>DELIVERED</v>
      </c>
      <c r="G822" s="120" t="s">
        <v>80</v>
      </c>
      <c r="H822" s="113" t="e">
        <f t="shared" si="323"/>
        <v>#REF!</v>
      </c>
      <c r="I822" s="113" t="e">
        <f t="shared" si="324"/>
        <v>#REF!</v>
      </c>
      <c r="J822" s="122">
        <v>1</v>
      </c>
      <c r="K822" s="122" t="s">
        <v>21</v>
      </c>
      <c r="L822" s="232" t="s">
        <v>142</v>
      </c>
      <c r="M822" s="13" t="s">
        <v>1827</v>
      </c>
      <c r="N822" s="399">
        <v>0</v>
      </c>
      <c r="O822" s="130">
        <v>3</v>
      </c>
      <c r="P822" s="122" t="s">
        <v>243</v>
      </c>
      <c r="Q822" s="122">
        <v>26100007</v>
      </c>
      <c r="R822" s="122" t="s">
        <v>84</v>
      </c>
      <c r="S822" s="463" t="s">
        <v>191</v>
      </c>
      <c r="T822" s="84" t="s">
        <v>1456</v>
      </c>
      <c r="U822" s="41" t="s">
        <v>193</v>
      </c>
      <c r="V822" s="360" t="s">
        <v>1828</v>
      </c>
      <c r="W822" s="294">
        <v>2</v>
      </c>
      <c r="X822" s="242">
        <v>2</v>
      </c>
      <c r="Y822" s="126">
        <f t="shared" si="320"/>
        <v>0</v>
      </c>
      <c r="Z822" s="122">
        <v>0</v>
      </c>
      <c r="AA822" s="101">
        <v>15730</v>
      </c>
      <c r="AB822" s="131"/>
      <c r="AC822" s="151" t="str">
        <f t="shared" si="329"/>
        <v>April-26</v>
      </c>
      <c r="AD822" s="119">
        <v>46136</v>
      </c>
      <c r="AE822" s="142" t="s">
        <v>1829</v>
      </c>
      <c r="AF822" s="101">
        <f t="shared" si="331"/>
        <v>31460</v>
      </c>
      <c r="AG822" s="101">
        <f t="shared" si="325"/>
        <v>0</v>
      </c>
      <c r="AH822" s="101">
        <f t="shared" si="332"/>
        <v>31460</v>
      </c>
      <c r="AI822" s="101">
        <f t="shared" si="322"/>
        <v>0</v>
      </c>
      <c r="AJ822" s="101">
        <f t="shared" si="326"/>
        <v>0</v>
      </c>
      <c r="AK822" s="101">
        <f t="shared" si="328"/>
        <v>0</v>
      </c>
      <c r="AL822" s="102" t="s">
        <v>0</v>
      </c>
      <c r="AM822" s="144" t="s">
        <v>102</v>
      </c>
      <c r="AN822" s="101">
        <f t="shared" si="330"/>
        <v>31460</v>
      </c>
      <c r="AO822" s="134" t="s">
        <v>103</v>
      </c>
      <c r="AP822" s="113"/>
      <c r="AQ822" s="113"/>
      <c r="AR822" s="113"/>
      <c r="AS822" s="113"/>
      <c r="AT822" s="113"/>
      <c r="AU822" s="113"/>
      <c r="AV822" s="113"/>
    </row>
    <row r="823" spans="1:48" ht="15" x14ac:dyDescent="0.25">
      <c r="A823" s="102" t="s">
        <v>1826</v>
      </c>
      <c r="B823" s="243">
        <v>46119</v>
      </c>
      <c r="C823" s="6" t="s">
        <v>79</v>
      </c>
      <c r="D823" s="552">
        <v>46142</v>
      </c>
      <c r="E823" s="552" t="e">
        <f>IF(OR(#REF!="",J823=""),"",#REF!+7*J823)</f>
        <v>#REF!</v>
      </c>
      <c r="F823" s="149" t="str">
        <f t="shared" ca="1" si="327"/>
        <v>DELIVERED</v>
      </c>
      <c r="G823" s="120" t="s">
        <v>80</v>
      </c>
      <c r="H823" s="113" t="e">
        <f t="shared" si="323"/>
        <v>#REF!</v>
      </c>
      <c r="I823" s="113" t="e">
        <f t="shared" si="324"/>
        <v>#REF!</v>
      </c>
      <c r="J823" s="122">
        <v>1</v>
      </c>
      <c r="K823" s="122" t="s">
        <v>21</v>
      </c>
      <c r="L823" s="232" t="s">
        <v>142</v>
      </c>
      <c r="M823" s="253" t="s">
        <v>1827</v>
      </c>
      <c r="N823" s="399">
        <v>0</v>
      </c>
      <c r="O823" s="130">
        <v>3</v>
      </c>
      <c r="P823" s="122" t="s">
        <v>243</v>
      </c>
      <c r="Q823" s="122">
        <v>26100007</v>
      </c>
      <c r="R823" s="122" t="s">
        <v>84</v>
      </c>
      <c r="S823" s="463" t="s">
        <v>191</v>
      </c>
      <c r="T823" s="84" t="s">
        <v>1456</v>
      </c>
      <c r="U823" s="41" t="s">
        <v>193</v>
      </c>
      <c r="V823" s="247" t="s">
        <v>1830</v>
      </c>
      <c r="W823" s="294">
        <v>2</v>
      </c>
      <c r="X823" s="242">
        <v>2</v>
      </c>
      <c r="Y823" s="126">
        <f t="shared" si="320"/>
        <v>0</v>
      </c>
      <c r="Z823" s="122">
        <v>0</v>
      </c>
      <c r="AA823" s="101">
        <v>600</v>
      </c>
      <c r="AB823" s="131"/>
      <c r="AC823" s="151" t="str">
        <f t="shared" si="329"/>
        <v>April-26</v>
      </c>
      <c r="AD823" s="119">
        <v>46120</v>
      </c>
      <c r="AE823" s="142" t="s">
        <v>1831</v>
      </c>
      <c r="AF823" s="101">
        <f t="shared" si="331"/>
        <v>1200</v>
      </c>
      <c r="AG823" s="101">
        <f t="shared" si="325"/>
        <v>0</v>
      </c>
      <c r="AH823" s="101">
        <f t="shared" si="332"/>
        <v>1200</v>
      </c>
      <c r="AI823" s="101">
        <f t="shared" si="322"/>
        <v>0</v>
      </c>
      <c r="AJ823" s="101">
        <f t="shared" si="326"/>
        <v>0</v>
      </c>
      <c r="AK823" s="101">
        <f t="shared" si="328"/>
        <v>0</v>
      </c>
      <c r="AL823" s="102" t="s">
        <v>0</v>
      </c>
      <c r="AM823" s="144" t="s">
        <v>102</v>
      </c>
      <c r="AN823" s="101">
        <f t="shared" si="330"/>
        <v>1200</v>
      </c>
      <c r="AO823" s="134" t="s">
        <v>103</v>
      </c>
      <c r="AP823" s="113" t="s">
        <v>104</v>
      </c>
      <c r="AQ823" s="113" t="s">
        <v>122</v>
      </c>
      <c r="AR823" s="113" t="s">
        <v>122</v>
      </c>
      <c r="AS823" s="113" t="s">
        <v>122</v>
      </c>
      <c r="AT823" s="113" t="s">
        <v>122</v>
      </c>
      <c r="AU823" s="113" t="s">
        <v>104</v>
      </c>
      <c r="AV823" s="113" t="s">
        <v>122</v>
      </c>
    </row>
    <row r="824" spans="1:48" ht="15" x14ac:dyDescent="0.25">
      <c r="A824" s="102" t="s">
        <v>1826</v>
      </c>
      <c r="B824" s="243">
        <v>46119</v>
      </c>
      <c r="C824" s="6" t="s">
        <v>79</v>
      </c>
      <c r="D824" s="552">
        <v>46142</v>
      </c>
      <c r="E824" s="552" t="e">
        <f>IF(OR(#REF!="",J824=""),"",#REF!+7*J824)</f>
        <v>#REF!</v>
      </c>
      <c r="F824" s="149" t="str">
        <f t="shared" ca="1" si="327"/>
        <v>DELIVERED</v>
      </c>
      <c r="G824" s="120" t="s">
        <v>80</v>
      </c>
      <c r="H824" s="113" t="e">
        <f t="shared" si="323"/>
        <v>#REF!</v>
      </c>
      <c r="I824" s="113" t="e">
        <f t="shared" si="324"/>
        <v>#REF!</v>
      </c>
      <c r="J824" s="122">
        <v>1</v>
      </c>
      <c r="K824" s="122" t="s">
        <v>28</v>
      </c>
      <c r="L824" s="232" t="s">
        <v>142</v>
      </c>
      <c r="M824" s="253" t="s">
        <v>1827</v>
      </c>
      <c r="N824" s="399">
        <v>0</v>
      </c>
      <c r="O824" s="130">
        <v>3</v>
      </c>
      <c r="P824" s="122" t="s">
        <v>243</v>
      </c>
      <c r="Q824" s="122">
        <v>26100007</v>
      </c>
      <c r="R824" s="122" t="s">
        <v>84</v>
      </c>
      <c r="S824" s="463" t="s">
        <v>191</v>
      </c>
      <c r="T824" s="84" t="s">
        <v>1456</v>
      </c>
      <c r="U824" s="56" t="s">
        <v>193</v>
      </c>
      <c r="V824" s="247" t="s">
        <v>1832</v>
      </c>
      <c r="W824" s="294">
        <v>1</v>
      </c>
      <c r="X824" s="242">
        <v>1</v>
      </c>
      <c r="Y824" s="126">
        <f t="shared" si="320"/>
        <v>0</v>
      </c>
      <c r="Z824" s="122">
        <v>0</v>
      </c>
      <c r="AA824" s="101">
        <v>24500</v>
      </c>
      <c r="AB824" s="131"/>
      <c r="AC824" s="151" t="str">
        <f t="shared" si="329"/>
        <v>April-26</v>
      </c>
      <c r="AD824" s="119">
        <v>46120</v>
      </c>
      <c r="AE824" s="142" t="s">
        <v>1831</v>
      </c>
      <c r="AF824" s="101">
        <f t="shared" si="331"/>
        <v>24500</v>
      </c>
      <c r="AG824" s="101">
        <f t="shared" si="325"/>
        <v>0</v>
      </c>
      <c r="AH824" s="101">
        <f t="shared" si="332"/>
        <v>24500</v>
      </c>
      <c r="AI824" s="101">
        <f t="shared" si="322"/>
        <v>0</v>
      </c>
      <c r="AJ824" s="101">
        <f t="shared" si="326"/>
        <v>0</v>
      </c>
      <c r="AK824" s="101">
        <f t="shared" si="328"/>
        <v>0</v>
      </c>
      <c r="AL824" s="102" t="s">
        <v>0</v>
      </c>
      <c r="AM824" s="144" t="s">
        <v>102</v>
      </c>
      <c r="AN824" s="101">
        <f t="shared" si="330"/>
        <v>24500</v>
      </c>
      <c r="AO824" s="134" t="s">
        <v>28</v>
      </c>
      <c r="AP824" s="113" t="s">
        <v>754</v>
      </c>
      <c r="AQ824" s="113" t="s">
        <v>754</v>
      </c>
      <c r="AR824" s="113" t="s">
        <v>754</v>
      </c>
      <c r="AS824" s="113" t="s">
        <v>754</v>
      </c>
      <c r="AT824" s="113" t="s">
        <v>754</v>
      </c>
      <c r="AU824" s="113" t="s">
        <v>754</v>
      </c>
      <c r="AV824" s="113" t="s">
        <v>754</v>
      </c>
    </row>
    <row r="825" spans="1:48" ht="12.75" x14ac:dyDescent="0.2">
      <c r="A825" s="241" t="s">
        <v>1833</v>
      </c>
      <c r="B825" s="246">
        <v>46120</v>
      </c>
      <c r="C825" s="100" t="s">
        <v>79</v>
      </c>
      <c r="D825" s="552">
        <v>46127</v>
      </c>
      <c r="E825" s="552" t="e">
        <f>IF(OR(#REF!="",J825=""),"",#REF!+7*J825)</f>
        <v>#REF!</v>
      </c>
      <c r="F825" s="149" t="str">
        <f t="shared" ca="1" si="327"/>
        <v>DELIVERED</v>
      </c>
      <c r="G825" s="120" t="s">
        <v>80</v>
      </c>
      <c r="H825" s="113" t="e">
        <f t="shared" si="323"/>
        <v>#REF!</v>
      </c>
      <c r="I825" s="113" t="e">
        <f t="shared" si="324"/>
        <v>#REF!</v>
      </c>
      <c r="J825" s="122">
        <v>1</v>
      </c>
      <c r="K825" s="122" t="s">
        <v>21</v>
      </c>
      <c r="L825" s="232" t="s">
        <v>81</v>
      </c>
      <c r="M825" s="253" t="s">
        <v>1834</v>
      </c>
      <c r="N825" s="399">
        <v>0</v>
      </c>
      <c r="O825" s="130">
        <v>3</v>
      </c>
      <c r="P825" s="122" t="s">
        <v>243</v>
      </c>
      <c r="Q825" s="122">
        <v>26200053</v>
      </c>
      <c r="R825" s="122" t="s">
        <v>84</v>
      </c>
      <c r="S825" s="480" t="s">
        <v>1835</v>
      </c>
      <c r="T825" s="238" t="s">
        <v>1836</v>
      </c>
      <c r="U825" s="217" t="s">
        <v>87</v>
      </c>
      <c r="V825" s="475" t="s">
        <v>1837</v>
      </c>
      <c r="W825" s="295">
        <v>10</v>
      </c>
      <c r="X825" s="122">
        <v>10</v>
      </c>
      <c r="Y825" s="126">
        <f t="shared" si="320"/>
        <v>0</v>
      </c>
      <c r="Z825" s="122">
        <v>0</v>
      </c>
      <c r="AA825" s="101">
        <v>4141.5</v>
      </c>
      <c r="AB825" s="131"/>
      <c r="AC825" s="151" t="str">
        <f t="shared" si="329"/>
        <v>April-26</v>
      </c>
      <c r="AD825" s="119">
        <v>46136</v>
      </c>
      <c r="AE825" s="226" t="s">
        <v>1838</v>
      </c>
      <c r="AF825" s="101">
        <f t="shared" si="331"/>
        <v>41415</v>
      </c>
      <c r="AG825" s="101">
        <f t="shared" si="325"/>
        <v>0</v>
      </c>
      <c r="AH825" s="101">
        <f t="shared" si="332"/>
        <v>41415</v>
      </c>
      <c r="AI825" s="101">
        <f t="shared" si="322"/>
        <v>0</v>
      </c>
      <c r="AJ825" s="101">
        <f t="shared" si="326"/>
        <v>0</v>
      </c>
      <c r="AK825" s="101">
        <f t="shared" si="328"/>
        <v>0</v>
      </c>
      <c r="AL825" s="102" t="s">
        <v>0</v>
      </c>
      <c r="AM825" s="144" t="s">
        <v>102</v>
      </c>
      <c r="AN825" s="101">
        <f t="shared" si="330"/>
        <v>41415</v>
      </c>
      <c r="AO825" s="134" t="s">
        <v>103</v>
      </c>
      <c r="AP825" s="113"/>
      <c r="AQ825" s="113"/>
      <c r="AR825" s="113"/>
      <c r="AS825" s="113"/>
      <c r="AT825" s="113"/>
      <c r="AU825" s="113"/>
      <c r="AV825" s="113"/>
    </row>
    <row r="826" spans="1:48" x14ac:dyDescent="0.25">
      <c r="A826" s="241" t="s">
        <v>1839</v>
      </c>
      <c r="B826" s="133">
        <v>46120</v>
      </c>
      <c r="C826" s="6" t="s">
        <v>79</v>
      </c>
      <c r="D826" s="552">
        <v>46127</v>
      </c>
      <c r="E826" s="552" t="e">
        <f>IF(OR(#REF!="",J826=""),"",#REF!+7*J826)</f>
        <v>#REF!</v>
      </c>
      <c r="F826" s="149" t="str">
        <f t="shared" ca="1" si="327"/>
        <v>DELIVERED</v>
      </c>
      <c r="G826" s="120" t="s">
        <v>80</v>
      </c>
      <c r="H826" s="113" t="e">
        <f t="shared" si="323"/>
        <v>#REF!</v>
      </c>
      <c r="I826" s="113" t="e">
        <f t="shared" si="324"/>
        <v>#REF!</v>
      </c>
      <c r="J826" s="122">
        <v>1</v>
      </c>
      <c r="K826" s="122" t="s">
        <v>21</v>
      </c>
      <c r="L826" s="232" t="s">
        <v>81</v>
      </c>
      <c r="M826" s="253" t="s">
        <v>1840</v>
      </c>
      <c r="N826" s="399">
        <v>0</v>
      </c>
      <c r="O826" s="130">
        <v>3</v>
      </c>
      <c r="P826" s="122" t="s">
        <v>243</v>
      </c>
      <c r="Q826" s="122">
        <v>26200108</v>
      </c>
      <c r="R826" s="122" t="s">
        <v>84</v>
      </c>
      <c r="S826" s="122" t="s">
        <v>1271</v>
      </c>
      <c r="T826" s="113" t="s">
        <v>1272</v>
      </c>
      <c r="U826" s="239" t="s">
        <v>1273</v>
      </c>
      <c r="V826" s="13" t="s">
        <v>1841</v>
      </c>
      <c r="W826" s="292">
        <v>60</v>
      </c>
      <c r="X826" s="122">
        <v>30</v>
      </c>
      <c r="Y826" s="126">
        <f t="shared" si="320"/>
        <v>30</v>
      </c>
      <c r="Z826" s="122">
        <v>0</v>
      </c>
      <c r="AA826" s="101">
        <v>247</v>
      </c>
      <c r="AB826" s="131"/>
      <c r="AC826" s="151" t="str">
        <f t="shared" si="329"/>
        <v>April-26</v>
      </c>
      <c r="AD826" s="225">
        <v>46139</v>
      </c>
      <c r="AE826" s="257" t="s">
        <v>1842</v>
      </c>
      <c r="AF826" s="114">
        <f t="shared" si="331"/>
        <v>7410</v>
      </c>
      <c r="AG826" s="101">
        <f t="shared" si="325"/>
        <v>0</v>
      </c>
      <c r="AH826" s="101">
        <f t="shared" si="332"/>
        <v>7410</v>
      </c>
      <c r="AI826" s="101">
        <f t="shared" si="322"/>
        <v>0</v>
      </c>
      <c r="AJ826" s="101">
        <f t="shared" si="326"/>
        <v>0</v>
      </c>
      <c r="AK826" s="101">
        <f t="shared" si="328"/>
        <v>0</v>
      </c>
      <c r="AL826" s="102" t="s">
        <v>0</v>
      </c>
      <c r="AM826" s="144" t="s">
        <v>102</v>
      </c>
      <c r="AN826" s="101">
        <f t="shared" si="330"/>
        <v>7410</v>
      </c>
      <c r="AO826" s="134" t="s">
        <v>116</v>
      </c>
      <c r="AP826" s="113"/>
      <c r="AQ826" s="113"/>
      <c r="AR826" s="113"/>
      <c r="AS826" s="113"/>
      <c r="AT826" s="113"/>
      <c r="AU826" s="113"/>
      <c r="AV826" s="113"/>
    </row>
    <row r="827" spans="1:48" x14ac:dyDescent="0.25">
      <c r="A827" s="241" t="s">
        <v>1839</v>
      </c>
      <c r="B827" s="133">
        <v>46120</v>
      </c>
      <c r="C827" s="6" t="s">
        <v>79</v>
      </c>
      <c r="D827" s="552">
        <v>46127</v>
      </c>
      <c r="E827" s="552" t="e">
        <f>IF(OR(#REF!="",J827=""),"",#REF!+7*J827)</f>
        <v>#REF!</v>
      </c>
      <c r="F827" s="149" t="str">
        <f t="shared" ca="1" si="327"/>
        <v>DELIVERED</v>
      </c>
      <c r="G827" s="120" t="s">
        <v>80</v>
      </c>
      <c r="H827" s="113" t="e">
        <f t="shared" si="323"/>
        <v>#REF!</v>
      </c>
      <c r="I827" s="113" t="e">
        <f t="shared" si="324"/>
        <v>#REF!</v>
      </c>
      <c r="J827" s="122">
        <v>1</v>
      </c>
      <c r="K827" s="122" t="s">
        <v>21</v>
      </c>
      <c r="L827" s="232" t="s">
        <v>81</v>
      </c>
      <c r="M827" s="253" t="s">
        <v>1840</v>
      </c>
      <c r="N827" s="399">
        <v>0</v>
      </c>
      <c r="O827" s="130">
        <v>3</v>
      </c>
      <c r="P827" s="122" t="s">
        <v>243</v>
      </c>
      <c r="Q827" s="122">
        <v>26200108</v>
      </c>
      <c r="R827" s="122" t="s">
        <v>84</v>
      </c>
      <c r="S827" s="122" t="s">
        <v>1271</v>
      </c>
      <c r="T827" s="113" t="s">
        <v>1272</v>
      </c>
      <c r="U827" s="239" t="s">
        <v>1273</v>
      </c>
      <c r="V827" s="13" t="s">
        <v>1841</v>
      </c>
      <c r="W827" s="292">
        <v>30</v>
      </c>
      <c r="X827" s="122">
        <v>10</v>
      </c>
      <c r="Y827" s="126">
        <f t="shared" si="320"/>
        <v>20</v>
      </c>
      <c r="Z827" s="122">
        <v>0</v>
      </c>
      <c r="AA827" s="101">
        <v>247</v>
      </c>
      <c r="AB827" s="131"/>
      <c r="AC827" s="151" t="str">
        <f t="shared" si="329"/>
        <v>April-26</v>
      </c>
      <c r="AD827" s="225">
        <v>46140</v>
      </c>
      <c r="AE827" s="257" t="s">
        <v>1843</v>
      </c>
      <c r="AF827" s="114">
        <f t="shared" si="331"/>
        <v>2470</v>
      </c>
      <c r="AG827" s="101">
        <f t="shared" si="325"/>
        <v>0</v>
      </c>
      <c r="AH827" s="101">
        <f t="shared" si="332"/>
        <v>2470</v>
      </c>
      <c r="AI827" s="101">
        <f t="shared" si="322"/>
        <v>0</v>
      </c>
      <c r="AJ827" s="101">
        <f t="shared" si="326"/>
        <v>0</v>
      </c>
      <c r="AK827" s="101">
        <f t="shared" si="328"/>
        <v>0</v>
      </c>
      <c r="AL827" s="102" t="s">
        <v>0</v>
      </c>
      <c r="AM827" s="144" t="s">
        <v>102</v>
      </c>
      <c r="AN827" s="101">
        <f t="shared" si="330"/>
        <v>2470</v>
      </c>
      <c r="AO827" s="134" t="s">
        <v>116</v>
      </c>
      <c r="AP827" s="113"/>
      <c r="AQ827" s="113"/>
      <c r="AR827" s="113"/>
      <c r="AS827" s="113"/>
      <c r="AT827" s="113"/>
      <c r="AU827" s="113"/>
      <c r="AV827" s="113"/>
    </row>
    <row r="828" spans="1:48" x14ac:dyDescent="0.25">
      <c r="A828" s="241" t="s">
        <v>1839</v>
      </c>
      <c r="B828" s="133">
        <v>46120</v>
      </c>
      <c r="C828" s="6" t="s">
        <v>79</v>
      </c>
      <c r="D828" s="552">
        <v>46127</v>
      </c>
      <c r="E828" s="552" t="e">
        <f>IF(OR(#REF!="",J828=""),"",#REF!+7*J828)</f>
        <v>#REF!</v>
      </c>
      <c r="F828" s="149" t="str">
        <f t="shared" ca="1" si="327"/>
        <v>DELIVERED</v>
      </c>
      <c r="G828" s="120" t="s">
        <v>80</v>
      </c>
      <c r="H828" s="113" t="e">
        <f t="shared" si="323"/>
        <v>#REF!</v>
      </c>
      <c r="I828" s="113" t="e">
        <f t="shared" si="324"/>
        <v>#REF!</v>
      </c>
      <c r="J828" s="122">
        <v>1</v>
      </c>
      <c r="K828" s="122" t="s">
        <v>21</v>
      </c>
      <c r="L828" s="232" t="s">
        <v>81</v>
      </c>
      <c r="M828" s="253" t="s">
        <v>1840</v>
      </c>
      <c r="N828" s="399">
        <v>0</v>
      </c>
      <c r="O828" s="130">
        <v>3</v>
      </c>
      <c r="P828" s="122" t="s">
        <v>243</v>
      </c>
      <c r="Q828" s="122">
        <v>26200108</v>
      </c>
      <c r="R828" s="122" t="s">
        <v>84</v>
      </c>
      <c r="S828" s="122" t="s">
        <v>1271</v>
      </c>
      <c r="T828" s="113" t="s">
        <v>1272</v>
      </c>
      <c r="U828" s="239" t="s">
        <v>1273</v>
      </c>
      <c r="V828" s="13" t="s">
        <v>1841</v>
      </c>
      <c r="W828" s="292">
        <v>20</v>
      </c>
      <c r="X828" s="122">
        <v>20</v>
      </c>
      <c r="Y828" s="126">
        <f t="shared" si="320"/>
        <v>0</v>
      </c>
      <c r="Z828" s="122">
        <v>0</v>
      </c>
      <c r="AA828" s="101">
        <v>247</v>
      </c>
      <c r="AB828" s="131"/>
      <c r="AC828" s="151" t="str">
        <f t="shared" si="329"/>
        <v>April-26</v>
      </c>
      <c r="AD828" s="225">
        <v>46140</v>
      </c>
      <c r="AE828" s="257" t="s">
        <v>1844</v>
      </c>
      <c r="AF828" s="114">
        <f t="shared" si="331"/>
        <v>4940</v>
      </c>
      <c r="AG828" s="101">
        <f t="shared" si="325"/>
        <v>0</v>
      </c>
      <c r="AH828" s="101">
        <f t="shared" si="332"/>
        <v>4940</v>
      </c>
      <c r="AI828" s="101">
        <f t="shared" si="322"/>
        <v>0</v>
      </c>
      <c r="AJ828" s="101">
        <f t="shared" si="326"/>
        <v>0</v>
      </c>
      <c r="AK828" s="101">
        <f t="shared" si="328"/>
        <v>0</v>
      </c>
      <c r="AL828" s="102" t="s">
        <v>0</v>
      </c>
      <c r="AM828" s="144" t="s">
        <v>102</v>
      </c>
      <c r="AN828" s="101">
        <f t="shared" si="330"/>
        <v>4940</v>
      </c>
      <c r="AO828" s="134" t="s">
        <v>116</v>
      </c>
      <c r="AP828" s="113"/>
      <c r="AQ828" s="113"/>
      <c r="AR828" s="113"/>
      <c r="AS828" s="113"/>
      <c r="AT828" s="113"/>
      <c r="AU828" s="113"/>
      <c r="AV828" s="113"/>
    </row>
    <row r="829" spans="1:48" ht="12.75" x14ac:dyDescent="0.2">
      <c r="A829" s="241" t="s">
        <v>1839</v>
      </c>
      <c r="B829" s="133">
        <v>46120</v>
      </c>
      <c r="C829" s="6" t="s">
        <v>79</v>
      </c>
      <c r="D829" s="552">
        <v>46127</v>
      </c>
      <c r="E829" s="552" t="e">
        <f>IF(OR(#REF!="",J829=""),"",#REF!+7*J829)</f>
        <v>#REF!</v>
      </c>
      <c r="F829" s="149" t="str">
        <f t="shared" ca="1" si="327"/>
        <v>DELIVERED</v>
      </c>
      <c r="G829" s="120" t="s">
        <v>80</v>
      </c>
      <c r="H829" s="113" t="e">
        <f t="shared" si="323"/>
        <v>#REF!</v>
      </c>
      <c r="I829" s="113" t="e">
        <f t="shared" si="324"/>
        <v>#REF!</v>
      </c>
      <c r="J829" s="122">
        <v>1</v>
      </c>
      <c r="K829" s="122" t="s">
        <v>21</v>
      </c>
      <c r="L829" s="232" t="s">
        <v>81</v>
      </c>
      <c r="M829" s="253" t="s">
        <v>1840</v>
      </c>
      <c r="N829" s="399">
        <v>0</v>
      </c>
      <c r="O829" s="130">
        <v>3</v>
      </c>
      <c r="P829" s="122" t="s">
        <v>243</v>
      </c>
      <c r="Q829" s="122">
        <v>26200108</v>
      </c>
      <c r="R829" s="122" t="s">
        <v>84</v>
      </c>
      <c r="S829" s="122" t="s">
        <v>1271</v>
      </c>
      <c r="T829" s="113" t="s">
        <v>1272</v>
      </c>
      <c r="U829" s="239" t="s">
        <v>1273</v>
      </c>
      <c r="V829" s="13" t="s">
        <v>1845</v>
      </c>
      <c r="W829" s="292">
        <v>1</v>
      </c>
      <c r="X829" s="122">
        <v>1</v>
      </c>
      <c r="Y829" s="126">
        <f t="shared" si="320"/>
        <v>0</v>
      </c>
      <c r="Z829" s="122">
        <v>0</v>
      </c>
      <c r="AA829" s="101">
        <v>7500</v>
      </c>
      <c r="AB829" s="131"/>
      <c r="AC829" s="151" t="str">
        <f t="shared" si="329"/>
        <v>April-26</v>
      </c>
      <c r="AD829" s="225">
        <v>46139</v>
      </c>
      <c r="AE829" s="256" t="s">
        <v>1842</v>
      </c>
      <c r="AF829" s="114">
        <f t="shared" si="331"/>
        <v>7500</v>
      </c>
      <c r="AG829" s="101">
        <f t="shared" si="325"/>
        <v>0</v>
      </c>
      <c r="AH829" s="101">
        <f t="shared" si="332"/>
        <v>7500</v>
      </c>
      <c r="AI829" s="101">
        <f t="shared" si="322"/>
        <v>0</v>
      </c>
      <c r="AJ829" s="101">
        <f t="shared" si="326"/>
        <v>0</v>
      </c>
      <c r="AK829" s="101">
        <f t="shared" si="328"/>
        <v>0</v>
      </c>
      <c r="AL829" s="102" t="s">
        <v>0</v>
      </c>
      <c r="AM829" s="144" t="s">
        <v>102</v>
      </c>
      <c r="AN829" s="101">
        <f t="shared" si="330"/>
        <v>7500</v>
      </c>
      <c r="AO829" s="134" t="s">
        <v>116</v>
      </c>
      <c r="AP829" s="113"/>
      <c r="AQ829" s="113"/>
      <c r="AR829" s="113"/>
      <c r="AS829" s="113"/>
      <c r="AT829" s="113"/>
      <c r="AU829" s="113"/>
      <c r="AV829" s="113"/>
    </row>
    <row r="830" spans="1:48" x14ac:dyDescent="0.25">
      <c r="A830" s="241" t="s">
        <v>1839</v>
      </c>
      <c r="B830" s="133">
        <v>46120</v>
      </c>
      <c r="C830" s="6" t="s">
        <v>79</v>
      </c>
      <c r="D830" s="552">
        <v>46127</v>
      </c>
      <c r="E830" s="552" t="e">
        <f>IF(OR(#REF!="",J830=""),"",#REF!+7*J830)</f>
        <v>#REF!</v>
      </c>
      <c r="F830" s="149" t="str">
        <f t="shared" ca="1" si="327"/>
        <v>DELIVERED</v>
      </c>
      <c r="G830" s="120" t="s">
        <v>80</v>
      </c>
      <c r="H830" s="113" t="e">
        <f t="shared" si="323"/>
        <v>#REF!</v>
      </c>
      <c r="I830" s="113" t="e">
        <f t="shared" si="324"/>
        <v>#REF!</v>
      </c>
      <c r="J830" s="122">
        <v>1</v>
      </c>
      <c r="K830" s="122" t="s">
        <v>21</v>
      </c>
      <c r="L830" s="232" t="s">
        <v>81</v>
      </c>
      <c r="M830" s="253" t="s">
        <v>1840</v>
      </c>
      <c r="N830" s="399">
        <v>0</v>
      </c>
      <c r="O830" s="130">
        <v>3</v>
      </c>
      <c r="P830" s="122" t="s">
        <v>243</v>
      </c>
      <c r="Q830" s="122">
        <v>26200108</v>
      </c>
      <c r="R830" s="122" t="s">
        <v>84</v>
      </c>
      <c r="S830" s="122" t="s">
        <v>1271</v>
      </c>
      <c r="T830" s="113" t="s">
        <v>1272</v>
      </c>
      <c r="U830" s="239" t="s">
        <v>1273</v>
      </c>
      <c r="V830" s="13" t="s">
        <v>1846</v>
      </c>
      <c r="W830" s="292">
        <v>1</v>
      </c>
      <c r="X830" s="122">
        <v>1</v>
      </c>
      <c r="Y830" s="126">
        <f t="shared" si="320"/>
        <v>0</v>
      </c>
      <c r="Z830" s="122">
        <v>0</v>
      </c>
      <c r="AA830" s="101">
        <v>1600</v>
      </c>
      <c r="AB830" s="131"/>
      <c r="AC830" s="151" t="str">
        <f t="shared" si="329"/>
        <v>April-26</v>
      </c>
      <c r="AD830" s="225">
        <v>46139</v>
      </c>
      <c r="AE830" s="257" t="s">
        <v>1842</v>
      </c>
      <c r="AF830" s="114">
        <f t="shared" si="331"/>
        <v>1600</v>
      </c>
      <c r="AG830" s="101">
        <f t="shared" si="325"/>
        <v>0</v>
      </c>
      <c r="AH830" s="101">
        <f t="shared" si="332"/>
        <v>1600</v>
      </c>
      <c r="AI830" s="101">
        <f t="shared" si="322"/>
        <v>0</v>
      </c>
      <c r="AJ830" s="101">
        <f t="shared" si="326"/>
        <v>0</v>
      </c>
      <c r="AK830" s="101">
        <f t="shared" si="328"/>
        <v>0</v>
      </c>
      <c r="AL830" s="102" t="s">
        <v>0</v>
      </c>
      <c r="AM830" s="144" t="s">
        <v>102</v>
      </c>
      <c r="AN830" s="101">
        <f t="shared" si="330"/>
        <v>1600</v>
      </c>
      <c r="AO830" s="134" t="s">
        <v>116</v>
      </c>
      <c r="AP830" s="113"/>
      <c r="AQ830" s="113"/>
      <c r="AR830" s="113"/>
      <c r="AS830" s="113"/>
      <c r="AT830" s="113"/>
      <c r="AU830" s="113"/>
      <c r="AV830" s="113"/>
    </row>
    <row r="831" spans="1:48" x14ac:dyDescent="0.25">
      <c r="A831" s="241" t="s">
        <v>1839</v>
      </c>
      <c r="B831" s="133">
        <v>46120</v>
      </c>
      <c r="C831" s="6" t="s">
        <v>79</v>
      </c>
      <c r="D831" s="552">
        <v>46127</v>
      </c>
      <c r="E831" s="552" t="e">
        <f>IF(OR(#REF!="",J831=""),"",#REF!+7*J831)</f>
        <v>#REF!</v>
      </c>
      <c r="F831" s="149" t="str">
        <f t="shared" ca="1" si="327"/>
        <v>DELIVERED</v>
      </c>
      <c r="G831" s="120" t="s">
        <v>80</v>
      </c>
      <c r="H831" s="113" t="e">
        <f t="shared" si="323"/>
        <v>#REF!</v>
      </c>
      <c r="I831" s="113" t="e">
        <f t="shared" si="324"/>
        <v>#REF!</v>
      </c>
      <c r="J831" s="122">
        <v>1</v>
      </c>
      <c r="K831" s="122" t="s">
        <v>21</v>
      </c>
      <c r="L831" s="232" t="s">
        <v>81</v>
      </c>
      <c r="M831" s="253" t="s">
        <v>1840</v>
      </c>
      <c r="N831" s="399">
        <v>0</v>
      </c>
      <c r="O831" s="130">
        <v>3</v>
      </c>
      <c r="P831" s="122" t="s">
        <v>243</v>
      </c>
      <c r="Q831" s="122">
        <v>26200108</v>
      </c>
      <c r="R831" s="122" t="s">
        <v>84</v>
      </c>
      <c r="S831" s="122" t="s">
        <v>1271</v>
      </c>
      <c r="T831" s="113" t="s">
        <v>1272</v>
      </c>
      <c r="U831" s="239" t="s">
        <v>1273</v>
      </c>
      <c r="V831" s="13" t="s">
        <v>1847</v>
      </c>
      <c r="W831" s="292">
        <v>1</v>
      </c>
      <c r="X831" s="122">
        <v>1</v>
      </c>
      <c r="Y831" s="126">
        <f t="shared" si="320"/>
        <v>0</v>
      </c>
      <c r="Z831" s="122">
        <v>0</v>
      </c>
      <c r="AA831" s="101">
        <v>1200</v>
      </c>
      <c r="AB831" s="131"/>
      <c r="AC831" s="151" t="str">
        <f t="shared" si="329"/>
        <v>April-26</v>
      </c>
      <c r="AD831" s="225">
        <v>46139</v>
      </c>
      <c r="AE831" s="257" t="s">
        <v>1842</v>
      </c>
      <c r="AF831" s="114">
        <f t="shared" si="331"/>
        <v>1200</v>
      </c>
      <c r="AG831" s="101">
        <f t="shared" si="325"/>
        <v>0</v>
      </c>
      <c r="AH831" s="101">
        <f t="shared" si="332"/>
        <v>1200</v>
      </c>
      <c r="AI831" s="101">
        <f t="shared" si="322"/>
        <v>0</v>
      </c>
      <c r="AJ831" s="101">
        <f t="shared" si="326"/>
        <v>0</v>
      </c>
      <c r="AK831" s="101">
        <f t="shared" si="328"/>
        <v>0</v>
      </c>
      <c r="AL831" s="102" t="s">
        <v>0</v>
      </c>
      <c r="AM831" s="144" t="s">
        <v>102</v>
      </c>
      <c r="AN831" s="101">
        <f t="shared" si="330"/>
        <v>1200</v>
      </c>
      <c r="AO831" s="134" t="s">
        <v>116</v>
      </c>
      <c r="AP831" s="113"/>
      <c r="AQ831" s="113"/>
      <c r="AR831" s="113"/>
      <c r="AS831" s="113"/>
      <c r="AT831" s="113"/>
      <c r="AU831" s="113"/>
      <c r="AV831" s="113"/>
    </row>
    <row r="832" spans="1:48" ht="15" x14ac:dyDescent="0.25">
      <c r="A832" s="240">
        <v>4000602422</v>
      </c>
      <c r="B832" s="243">
        <v>46119</v>
      </c>
      <c r="C832" s="6" t="s">
        <v>79</v>
      </c>
      <c r="D832" s="552">
        <v>46231</v>
      </c>
      <c r="E832" s="552" t="e">
        <f>IF(OR(#REF!="",J832=""),"",#REF!+7*J832)</f>
        <v>#REF!</v>
      </c>
      <c r="F832" s="149" t="e">
        <f t="shared" ca="1" si="327"/>
        <v>#REF!</v>
      </c>
      <c r="G832" s="120" t="s">
        <v>94</v>
      </c>
      <c r="H832" s="113" t="e">
        <f t="shared" si="323"/>
        <v>#REF!</v>
      </c>
      <c r="I832" s="113" t="e">
        <f t="shared" si="324"/>
        <v>#REF!</v>
      </c>
      <c r="J832" s="122">
        <v>16</v>
      </c>
      <c r="K832" s="122" t="s">
        <v>19</v>
      </c>
      <c r="L832" s="232" t="s">
        <v>81</v>
      </c>
      <c r="M832" s="253" t="s">
        <v>1848</v>
      </c>
      <c r="N832" s="399">
        <v>0</v>
      </c>
      <c r="O832" s="130">
        <v>3</v>
      </c>
      <c r="P832" s="122"/>
      <c r="Q832" s="122"/>
      <c r="R832" s="122" t="s">
        <v>84</v>
      </c>
      <c r="S832" s="463" t="s">
        <v>97</v>
      </c>
      <c r="T832" s="84" t="s">
        <v>172</v>
      </c>
      <c r="U832" s="41" t="s">
        <v>99</v>
      </c>
      <c r="V832" s="249" t="s">
        <v>1849</v>
      </c>
      <c r="W832" s="294">
        <v>5</v>
      </c>
      <c r="X832" s="236"/>
      <c r="Y832" s="126">
        <f t="shared" ref="Y832:Y895" si="333">W832-X832</f>
        <v>5</v>
      </c>
      <c r="Z832" s="122">
        <v>5</v>
      </c>
      <c r="AA832" s="101">
        <v>142597</v>
      </c>
      <c r="AB832" s="131"/>
      <c r="AC832" s="151" t="str">
        <f t="shared" si="329"/>
        <v/>
      </c>
      <c r="AD832" s="120"/>
      <c r="AE832" s="261"/>
      <c r="AF832" s="101">
        <f t="shared" si="331"/>
        <v>0</v>
      </c>
      <c r="AG832" s="101">
        <f t="shared" si="325"/>
        <v>0</v>
      </c>
      <c r="AH832" s="101">
        <f t="shared" si="332"/>
        <v>0</v>
      </c>
      <c r="AI832" s="101">
        <f t="shared" si="322"/>
        <v>712985</v>
      </c>
      <c r="AJ832" s="101">
        <f t="shared" si="326"/>
        <v>0</v>
      </c>
      <c r="AK832" s="101">
        <f t="shared" si="328"/>
        <v>712985</v>
      </c>
      <c r="AL832" s="102" t="s">
        <v>9</v>
      </c>
      <c r="AM832" s="144"/>
      <c r="AN832" s="101">
        <f t="shared" si="330"/>
        <v>712985</v>
      </c>
      <c r="AO832" s="134"/>
      <c r="AP832" s="113"/>
      <c r="AQ832" s="113"/>
      <c r="AR832" s="113"/>
      <c r="AS832" s="113"/>
      <c r="AT832" s="113"/>
      <c r="AU832" s="113"/>
      <c r="AV832" s="113"/>
    </row>
    <row r="833" spans="1:48" x14ac:dyDescent="0.25">
      <c r="A833" s="252">
        <v>4300142795</v>
      </c>
      <c r="B833" s="250">
        <v>46120</v>
      </c>
      <c r="C833" s="100" t="s">
        <v>79</v>
      </c>
      <c r="D833" s="552">
        <v>46162</v>
      </c>
      <c r="E833" s="552" t="e">
        <f>IF(OR(#REF!="",J833=""),"",#REF!+7*J833)</f>
        <v>#REF!</v>
      </c>
      <c r="F833" s="149" t="str">
        <f t="shared" ca="1" si="327"/>
        <v>DELIVERED</v>
      </c>
      <c r="G833" s="120" t="s">
        <v>80</v>
      </c>
      <c r="H833" s="113" t="e">
        <f t="shared" si="323"/>
        <v>#REF!</v>
      </c>
      <c r="I833" s="113" t="e">
        <f t="shared" si="324"/>
        <v>#REF!</v>
      </c>
      <c r="J833" s="122">
        <v>6</v>
      </c>
      <c r="K833" s="122" t="s">
        <v>18</v>
      </c>
      <c r="L833" s="232" t="s">
        <v>142</v>
      </c>
      <c r="M833" s="253" t="s">
        <v>1850</v>
      </c>
      <c r="N833" s="399">
        <v>0</v>
      </c>
      <c r="O833" s="130">
        <v>3</v>
      </c>
      <c r="P833" s="11" t="s">
        <v>1851</v>
      </c>
      <c r="Q833" s="122">
        <v>26200225</v>
      </c>
      <c r="R833" s="122" t="s">
        <v>84</v>
      </c>
      <c r="S833" s="122" t="s">
        <v>403</v>
      </c>
      <c r="T833" s="113" t="s">
        <v>1471</v>
      </c>
      <c r="U833" s="239" t="s">
        <v>193</v>
      </c>
      <c r="V833" s="238" t="s">
        <v>1852</v>
      </c>
      <c r="W833" s="292">
        <v>5</v>
      </c>
      <c r="X833" s="122">
        <v>5</v>
      </c>
      <c r="Y833" s="126">
        <f t="shared" si="333"/>
        <v>0</v>
      </c>
      <c r="Z833" s="122">
        <v>0</v>
      </c>
      <c r="AA833" s="101">
        <v>21592.799999999999</v>
      </c>
      <c r="AB833" s="131"/>
      <c r="AC833" s="151" t="str">
        <f t="shared" si="329"/>
        <v>May-26</v>
      </c>
      <c r="AD833" s="119">
        <v>46167</v>
      </c>
      <c r="AE833" s="257" t="s">
        <v>1853</v>
      </c>
      <c r="AF833" s="101">
        <f t="shared" si="331"/>
        <v>107964</v>
      </c>
      <c r="AG833" s="101">
        <f t="shared" si="325"/>
        <v>0</v>
      </c>
      <c r="AH833" s="101">
        <f t="shared" si="332"/>
        <v>107964</v>
      </c>
      <c r="AI833" s="101">
        <f t="shared" si="322"/>
        <v>0</v>
      </c>
      <c r="AJ833" s="101">
        <f t="shared" si="326"/>
        <v>0</v>
      </c>
      <c r="AK833" s="101">
        <f t="shared" si="328"/>
        <v>0</v>
      </c>
      <c r="AL833" s="102" t="s">
        <v>0</v>
      </c>
      <c r="AM833" s="144" t="s">
        <v>102</v>
      </c>
      <c r="AN833" s="101">
        <f t="shared" si="330"/>
        <v>107964</v>
      </c>
      <c r="AO833" s="134" t="s">
        <v>103</v>
      </c>
      <c r="AP833" s="113" t="s">
        <v>104</v>
      </c>
      <c r="AQ833" s="113"/>
      <c r="AR833" s="113"/>
      <c r="AS833" s="113"/>
      <c r="AT833" s="113"/>
      <c r="AU833" s="113"/>
      <c r="AV833" s="113"/>
    </row>
    <row r="834" spans="1:48" x14ac:dyDescent="0.25">
      <c r="A834" s="252">
        <v>4300142795</v>
      </c>
      <c r="B834" s="250">
        <v>46120</v>
      </c>
      <c r="C834" s="100" t="s">
        <v>79</v>
      </c>
      <c r="D834" s="552">
        <v>46162</v>
      </c>
      <c r="E834" s="552" t="e">
        <f>IF(OR(#REF!="",J834=""),"",#REF!+7*J834)</f>
        <v>#REF!</v>
      </c>
      <c r="F834" s="149" t="str">
        <f t="shared" ca="1" si="327"/>
        <v>DELIVERED</v>
      </c>
      <c r="G834" s="120" t="s">
        <v>80</v>
      </c>
      <c r="H834" s="113" t="e">
        <f t="shared" si="323"/>
        <v>#REF!</v>
      </c>
      <c r="I834" s="113" t="e">
        <f t="shared" si="324"/>
        <v>#REF!</v>
      </c>
      <c r="J834" s="122">
        <v>6</v>
      </c>
      <c r="K834" s="122" t="s">
        <v>18</v>
      </c>
      <c r="L834" s="232" t="s">
        <v>142</v>
      </c>
      <c r="M834" s="13" t="s">
        <v>1854</v>
      </c>
      <c r="N834" s="399">
        <v>0</v>
      </c>
      <c r="O834" s="130">
        <v>3</v>
      </c>
      <c r="P834" s="11" t="s">
        <v>1855</v>
      </c>
      <c r="Q834" s="122">
        <v>26200225</v>
      </c>
      <c r="R834" s="122" t="s">
        <v>84</v>
      </c>
      <c r="S834" s="122" t="s">
        <v>403</v>
      </c>
      <c r="T834" s="113" t="s">
        <v>1471</v>
      </c>
      <c r="U834" s="239" t="s">
        <v>193</v>
      </c>
      <c r="V834" s="238" t="s">
        <v>1856</v>
      </c>
      <c r="W834" s="292">
        <v>5</v>
      </c>
      <c r="X834" s="122">
        <v>5</v>
      </c>
      <c r="Y834" s="126">
        <f t="shared" si="333"/>
        <v>0</v>
      </c>
      <c r="Z834" s="122">
        <v>0</v>
      </c>
      <c r="AA834" s="101">
        <v>67236.800000000003</v>
      </c>
      <c r="AB834" s="131"/>
      <c r="AC834" s="151" t="str">
        <f t="shared" si="329"/>
        <v>May-26</v>
      </c>
      <c r="AD834" s="119">
        <v>46167</v>
      </c>
      <c r="AE834" s="257" t="s">
        <v>1853</v>
      </c>
      <c r="AF834" s="101">
        <f t="shared" si="331"/>
        <v>336184</v>
      </c>
      <c r="AG834" s="101">
        <f t="shared" si="325"/>
        <v>0</v>
      </c>
      <c r="AH834" s="101">
        <f t="shared" si="332"/>
        <v>336184</v>
      </c>
      <c r="AI834" s="101">
        <f t="shared" si="322"/>
        <v>0</v>
      </c>
      <c r="AJ834" s="101">
        <f t="shared" si="326"/>
        <v>0</v>
      </c>
      <c r="AK834" s="101">
        <f t="shared" si="328"/>
        <v>0</v>
      </c>
      <c r="AL834" s="102" t="s">
        <v>0</v>
      </c>
      <c r="AM834" s="144" t="s">
        <v>102</v>
      </c>
      <c r="AN834" s="101">
        <f t="shared" si="330"/>
        <v>336184</v>
      </c>
      <c r="AO834" s="134" t="s">
        <v>103</v>
      </c>
      <c r="AP834" s="113" t="s">
        <v>104</v>
      </c>
      <c r="AQ834" s="113"/>
      <c r="AR834" s="113"/>
      <c r="AS834" s="113"/>
      <c r="AT834" s="113"/>
      <c r="AU834" s="113"/>
      <c r="AV834" s="113"/>
    </row>
    <row r="835" spans="1:48" x14ac:dyDescent="0.25">
      <c r="A835" s="252">
        <v>4300142795</v>
      </c>
      <c r="B835" s="250">
        <v>46120</v>
      </c>
      <c r="C835" s="100" t="s">
        <v>79</v>
      </c>
      <c r="D835" s="552">
        <v>46162</v>
      </c>
      <c r="E835" s="552" t="e">
        <f>IF(OR(#REF!="",J835=""),"",#REF!+7*J835)</f>
        <v>#REF!</v>
      </c>
      <c r="F835" s="149" t="str">
        <f t="shared" ca="1" si="327"/>
        <v>DELIVERED</v>
      </c>
      <c r="G835" s="120" t="s">
        <v>80</v>
      </c>
      <c r="H835" s="113" t="e">
        <f t="shared" si="323"/>
        <v>#REF!</v>
      </c>
      <c r="I835" s="113" t="e">
        <f t="shared" si="324"/>
        <v>#REF!</v>
      </c>
      <c r="J835" s="122">
        <v>6</v>
      </c>
      <c r="K835" s="122" t="s">
        <v>18</v>
      </c>
      <c r="L835" s="232" t="s">
        <v>142</v>
      </c>
      <c r="M835" s="13" t="s">
        <v>1857</v>
      </c>
      <c r="N835" s="399">
        <v>0</v>
      </c>
      <c r="O835" s="130">
        <v>3</v>
      </c>
      <c r="P835" s="11" t="s">
        <v>1858</v>
      </c>
      <c r="Q835" s="122">
        <v>26200225</v>
      </c>
      <c r="R835" s="122" t="s">
        <v>84</v>
      </c>
      <c r="S835" s="122" t="s">
        <v>403</v>
      </c>
      <c r="T835" s="113" t="s">
        <v>1471</v>
      </c>
      <c r="U835" s="239" t="s">
        <v>193</v>
      </c>
      <c r="V835" s="238" t="s">
        <v>1859</v>
      </c>
      <c r="W835" s="292">
        <v>5</v>
      </c>
      <c r="X835" s="122">
        <v>5</v>
      </c>
      <c r="Y835" s="126">
        <f t="shared" si="333"/>
        <v>0</v>
      </c>
      <c r="Z835" s="122">
        <v>0</v>
      </c>
      <c r="AA835" s="101">
        <v>55733.2</v>
      </c>
      <c r="AB835" s="131"/>
      <c r="AC835" s="151" t="str">
        <f t="shared" si="329"/>
        <v>May-26</v>
      </c>
      <c r="AD835" s="119">
        <v>46167</v>
      </c>
      <c r="AE835" s="257" t="s">
        <v>1853</v>
      </c>
      <c r="AF835" s="101">
        <f t="shared" si="331"/>
        <v>278666</v>
      </c>
      <c r="AG835" s="101">
        <f t="shared" si="325"/>
        <v>0</v>
      </c>
      <c r="AH835" s="101">
        <f t="shared" si="332"/>
        <v>278666</v>
      </c>
      <c r="AI835" s="101">
        <f t="shared" si="322"/>
        <v>0</v>
      </c>
      <c r="AJ835" s="101">
        <f t="shared" si="326"/>
        <v>0</v>
      </c>
      <c r="AK835" s="101">
        <f t="shared" si="328"/>
        <v>0</v>
      </c>
      <c r="AL835" s="102" t="s">
        <v>0</v>
      </c>
      <c r="AM835" s="144" t="s">
        <v>102</v>
      </c>
      <c r="AN835" s="101">
        <f t="shared" si="330"/>
        <v>278666</v>
      </c>
      <c r="AO835" s="134" t="s">
        <v>103</v>
      </c>
      <c r="AP835" s="113"/>
      <c r="AQ835" s="113"/>
      <c r="AR835" s="113"/>
      <c r="AS835" s="113"/>
      <c r="AT835" s="113"/>
      <c r="AU835" s="113"/>
      <c r="AV835" s="113"/>
    </row>
    <row r="836" spans="1:48" x14ac:dyDescent="0.25">
      <c r="A836" s="252">
        <v>4300142919</v>
      </c>
      <c r="B836" s="250">
        <v>46120</v>
      </c>
      <c r="C836" s="100" t="s">
        <v>79</v>
      </c>
      <c r="D836" s="552">
        <v>46162</v>
      </c>
      <c r="E836" s="552" t="e">
        <f>IF(OR(#REF!="",J836=""),"",#REF!+7*J836)</f>
        <v>#REF!</v>
      </c>
      <c r="F836" s="149" t="str">
        <f t="shared" ca="1" si="327"/>
        <v>DELIVERED</v>
      </c>
      <c r="G836" s="120" t="s">
        <v>80</v>
      </c>
      <c r="H836" s="113" t="e">
        <f t="shared" si="323"/>
        <v>#REF!</v>
      </c>
      <c r="I836" s="113" t="e">
        <f t="shared" si="324"/>
        <v>#REF!</v>
      </c>
      <c r="J836" s="122">
        <v>6</v>
      </c>
      <c r="K836" s="122" t="s">
        <v>18</v>
      </c>
      <c r="L836" s="232" t="s">
        <v>81</v>
      </c>
      <c r="M836" s="13" t="s">
        <v>1860</v>
      </c>
      <c r="N836" s="399">
        <v>0</v>
      </c>
      <c r="O836" s="130">
        <v>3</v>
      </c>
      <c r="P836" s="547" t="s">
        <v>1861</v>
      </c>
      <c r="Q836" s="122">
        <v>26200238</v>
      </c>
      <c r="R836" s="122" t="s">
        <v>84</v>
      </c>
      <c r="S836" s="122" t="s">
        <v>403</v>
      </c>
      <c r="T836" s="113" t="s">
        <v>1471</v>
      </c>
      <c r="U836" s="239" t="s">
        <v>193</v>
      </c>
      <c r="V836" s="238" t="s">
        <v>1862</v>
      </c>
      <c r="W836" s="292">
        <v>10</v>
      </c>
      <c r="X836" s="122">
        <v>10</v>
      </c>
      <c r="Y836" s="126">
        <f t="shared" si="333"/>
        <v>0</v>
      </c>
      <c r="Z836" s="122">
        <v>0</v>
      </c>
      <c r="AA836" s="101">
        <v>68957.5</v>
      </c>
      <c r="AB836" s="131"/>
      <c r="AC836" s="151" t="str">
        <f t="shared" si="329"/>
        <v>May-26</v>
      </c>
      <c r="AD836" s="119">
        <v>46170</v>
      </c>
      <c r="AE836" s="257" t="s">
        <v>1863</v>
      </c>
      <c r="AF836" s="101">
        <f t="shared" si="331"/>
        <v>689575</v>
      </c>
      <c r="AG836" s="101">
        <f t="shared" si="325"/>
        <v>0</v>
      </c>
      <c r="AH836" s="101">
        <f t="shared" si="332"/>
        <v>689575</v>
      </c>
      <c r="AI836" s="101">
        <f t="shared" si="322"/>
        <v>0</v>
      </c>
      <c r="AJ836" s="101">
        <f t="shared" si="326"/>
        <v>0</v>
      </c>
      <c r="AK836" s="101">
        <f t="shared" si="328"/>
        <v>0</v>
      </c>
      <c r="AL836" s="102" t="s">
        <v>0</v>
      </c>
      <c r="AM836" s="144" t="s">
        <v>102</v>
      </c>
      <c r="AN836" s="101">
        <f t="shared" si="330"/>
        <v>689575</v>
      </c>
      <c r="AO836" s="134" t="s">
        <v>103</v>
      </c>
      <c r="AP836" s="113" t="s">
        <v>104</v>
      </c>
      <c r="AQ836" s="113"/>
      <c r="AR836" s="113"/>
      <c r="AS836" s="113"/>
      <c r="AT836" s="113"/>
      <c r="AU836" s="113"/>
      <c r="AV836" s="113"/>
    </row>
    <row r="837" spans="1:48" x14ac:dyDescent="0.25">
      <c r="A837" s="252">
        <v>4300142919</v>
      </c>
      <c r="B837" s="250">
        <v>46120</v>
      </c>
      <c r="C837" s="100" t="s">
        <v>79</v>
      </c>
      <c r="D837" s="552">
        <v>46162</v>
      </c>
      <c r="E837" s="552" t="e">
        <f>IF(OR(#REF!="",J837=""),"",#REF!+7*J837)</f>
        <v>#REF!</v>
      </c>
      <c r="F837" s="149" t="str">
        <f t="shared" ca="1" si="327"/>
        <v>DELIVERED</v>
      </c>
      <c r="G837" s="120" t="s">
        <v>80</v>
      </c>
      <c r="H837" s="113" t="e">
        <f t="shared" si="323"/>
        <v>#REF!</v>
      </c>
      <c r="I837" s="113" t="e">
        <f t="shared" si="324"/>
        <v>#REF!</v>
      </c>
      <c r="J837" s="122">
        <v>6</v>
      </c>
      <c r="K837" s="122" t="s">
        <v>18</v>
      </c>
      <c r="L837" s="232" t="s">
        <v>81</v>
      </c>
      <c r="M837" s="13" t="s">
        <v>1864</v>
      </c>
      <c r="N837" s="399">
        <v>0</v>
      </c>
      <c r="O837" s="130">
        <v>3</v>
      </c>
      <c r="P837" s="547" t="s">
        <v>1865</v>
      </c>
      <c r="Q837" s="122">
        <v>26200238</v>
      </c>
      <c r="R837" s="122" t="s">
        <v>84</v>
      </c>
      <c r="S837" s="122" t="s">
        <v>403</v>
      </c>
      <c r="T837" s="113" t="s">
        <v>1471</v>
      </c>
      <c r="U837" s="239" t="s">
        <v>193</v>
      </c>
      <c r="V837" s="238" t="s">
        <v>1866</v>
      </c>
      <c r="W837" s="292">
        <v>5</v>
      </c>
      <c r="X837" s="122">
        <v>5</v>
      </c>
      <c r="Y837" s="126">
        <f t="shared" si="333"/>
        <v>0</v>
      </c>
      <c r="Z837" s="122">
        <v>0</v>
      </c>
      <c r="AA837" s="101">
        <v>30572.2</v>
      </c>
      <c r="AB837" s="131"/>
      <c r="AC837" s="151" t="str">
        <f t="shared" si="329"/>
        <v>May-26</v>
      </c>
      <c r="AD837" s="119">
        <v>46170</v>
      </c>
      <c r="AE837" s="257" t="s">
        <v>1863</v>
      </c>
      <c r="AF837" s="101">
        <f t="shared" si="331"/>
        <v>152861</v>
      </c>
      <c r="AG837" s="101">
        <f t="shared" si="325"/>
        <v>0</v>
      </c>
      <c r="AH837" s="101">
        <f t="shared" si="332"/>
        <v>152861</v>
      </c>
      <c r="AI837" s="101">
        <f t="shared" si="322"/>
        <v>0</v>
      </c>
      <c r="AJ837" s="101">
        <f t="shared" si="326"/>
        <v>0</v>
      </c>
      <c r="AK837" s="101">
        <f t="shared" si="328"/>
        <v>0</v>
      </c>
      <c r="AL837" s="102" t="s">
        <v>0</v>
      </c>
      <c r="AM837" s="144" t="s">
        <v>102</v>
      </c>
      <c r="AN837" s="101">
        <f t="shared" si="330"/>
        <v>152861</v>
      </c>
      <c r="AO837" s="134" t="s">
        <v>103</v>
      </c>
      <c r="AP837" s="113" t="s">
        <v>104</v>
      </c>
      <c r="AQ837" s="113"/>
      <c r="AR837" s="113"/>
      <c r="AS837" s="113"/>
      <c r="AT837" s="113"/>
      <c r="AU837" s="113"/>
      <c r="AV837" s="113"/>
    </row>
    <row r="838" spans="1:48" ht="26.25" x14ac:dyDescent="0.25">
      <c r="A838" s="252">
        <v>4300142919</v>
      </c>
      <c r="B838" s="250">
        <v>46120</v>
      </c>
      <c r="C838" s="100" t="s">
        <v>79</v>
      </c>
      <c r="D838" s="552">
        <v>46162</v>
      </c>
      <c r="E838" s="552" t="e">
        <f>IF(OR(#REF!="",J838=""),"",#REF!+7*J838)</f>
        <v>#REF!</v>
      </c>
      <c r="F838" s="149" t="str">
        <f t="shared" ca="1" si="327"/>
        <v>DELIVERED</v>
      </c>
      <c r="G838" s="120" t="s">
        <v>80</v>
      </c>
      <c r="H838" s="113" t="e">
        <f t="shared" si="323"/>
        <v>#REF!</v>
      </c>
      <c r="I838" s="113" t="e">
        <f t="shared" si="324"/>
        <v>#REF!</v>
      </c>
      <c r="J838" s="122">
        <v>6</v>
      </c>
      <c r="K838" s="122" t="s">
        <v>18</v>
      </c>
      <c r="L838" s="232" t="s">
        <v>81</v>
      </c>
      <c r="M838" s="448" t="s">
        <v>1867</v>
      </c>
      <c r="N838" s="399">
        <v>0</v>
      </c>
      <c r="O838" s="130">
        <v>3</v>
      </c>
      <c r="P838" s="547" t="s">
        <v>1868</v>
      </c>
      <c r="Q838" s="122">
        <v>26200238</v>
      </c>
      <c r="R838" s="122" t="s">
        <v>84</v>
      </c>
      <c r="S838" s="122" t="s">
        <v>403</v>
      </c>
      <c r="T838" s="113" t="s">
        <v>1471</v>
      </c>
      <c r="U838" s="239" t="s">
        <v>193</v>
      </c>
      <c r="V838" s="238" t="s">
        <v>1869</v>
      </c>
      <c r="W838" s="292">
        <v>10</v>
      </c>
      <c r="X838" s="122">
        <v>10</v>
      </c>
      <c r="Y838" s="126">
        <f t="shared" si="333"/>
        <v>0</v>
      </c>
      <c r="Z838" s="122">
        <v>0</v>
      </c>
      <c r="AA838" s="101">
        <v>35767.1</v>
      </c>
      <c r="AB838" s="131"/>
      <c r="AC838" s="151" t="str">
        <f t="shared" si="329"/>
        <v>May-26</v>
      </c>
      <c r="AD838" s="119">
        <v>46170</v>
      </c>
      <c r="AE838" s="257" t="s">
        <v>1863</v>
      </c>
      <c r="AF838" s="101">
        <f t="shared" si="331"/>
        <v>357671</v>
      </c>
      <c r="AG838" s="101">
        <f t="shared" ref="AG838:AG869" si="334">(X838*AB838)*86</f>
        <v>0</v>
      </c>
      <c r="AH838" s="101">
        <f t="shared" si="332"/>
        <v>357671</v>
      </c>
      <c r="AI838" s="101">
        <f t="shared" si="322"/>
        <v>0</v>
      </c>
      <c r="AJ838" s="101">
        <f t="shared" si="326"/>
        <v>0</v>
      </c>
      <c r="AK838" s="101">
        <f t="shared" si="328"/>
        <v>0</v>
      </c>
      <c r="AL838" s="102" t="s">
        <v>0</v>
      </c>
      <c r="AM838" s="144" t="s">
        <v>102</v>
      </c>
      <c r="AN838" s="101">
        <f t="shared" si="330"/>
        <v>357671</v>
      </c>
      <c r="AO838" s="134" t="s">
        <v>103</v>
      </c>
      <c r="AP838" s="113" t="s">
        <v>104</v>
      </c>
      <c r="AQ838" s="113"/>
      <c r="AR838" s="113"/>
      <c r="AS838" s="113"/>
      <c r="AT838" s="113"/>
      <c r="AU838" s="113"/>
      <c r="AV838" s="113"/>
    </row>
    <row r="839" spans="1:48" ht="12.75" x14ac:dyDescent="0.2">
      <c r="A839" s="240">
        <v>4520490195</v>
      </c>
      <c r="B839" s="133">
        <v>46121</v>
      </c>
      <c r="C839" s="6" t="s">
        <v>79</v>
      </c>
      <c r="D839" s="552">
        <v>46135</v>
      </c>
      <c r="E839" s="552" t="e">
        <f>IF(OR(#REF!="",J839=""),"",#REF!+7*J839)</f>
        <v>#REF!</v>
      </c>
      <c r="F839" s="149" t="str">
        <f t="shared" ca="1" si="327"/>
        <v>DELIVERED</v>
      </c>
      <c r="G839" s="120" t="s">
        <v>80</v>
      </c>
      <c r="H839" s="113" t="e">
        <f t="shared" si="323"/>
        <v>#REF!</v>
      </c>
      <c r="I839" s="113" t="e">
        <f t="shared" si="324"/>
        <v>#REF!</v>
      </c>
      <c r="J839" s="122">
        <v>2</v>
      </c>
      <c r="K839" s="122" t="s">
        <v>22</v>
      </c>
      <c r="L839" s="232" t="s">
        <v>81</v>
      </c>
      <c r="M839" s="253" t="s">
        <v>1870</v>
      </c>
      <c r="N839" s="399">
        <v>1</v>
      </c>
      <c r="O839" s="130">
        <v>1</v>
      </c>
      <c r="P839" s="147" t="s">
        <v>243</v>
      </c>
      <c r="Q839" s="122">
        <v>26200119</v>
      </c>
      <c r="R839" s="122" t="s">
        <v>84</v>
      </c>
      <c r="S839" s="125" t="s">
        <v>210</v>
      </c>
      <c r="T839" s="240" t="s">
        <v>211</v>
      </c>
      <c r="U839" s="102" t="s">
        <v>212</v>
      </c>
      <c r="V839" s="274" t="s">
        <v>1871</v>
      </c>
      <c r="W839" s="294">
        <v>1</v>
      </c>
      <c r="X839" s="24">
        <v>1</v>
      </c>
      <c r="Y839" s="8">
        <f t="shared" si="333"/>
        <v>0</v>
      </c>
      <c r="Z839" s="24">
        <v>0</v>
      </c>
      <c r="AA839" s="262">
        <v>66567</v>
      </c>
      <c r="AB839" s="131"/>
      <c r="AC839" s="151" t="str">
        <f t="shared" si="329"/>
        <v>April-26</v>
      </c>
      <c r="AD839" s="119">
        <v>46141</v>
      </c>
      <c r="AE839" s="256" t="s">
        <v>1872</v>
      </c>
      <c r="AF839" s="101">
        <f t="shared" si="331"/>
        <v>66567</v>
      </c>
      <c r="AG839" s="101">
        <f t="shared" si="334"/>
        <v>0</v>
      </c>
      <c r="AH839" s="101">
        <f t="shared" si="332"/>
        <v>66567</v>
      </c>
      <c r="AI839" s="101">
        <f t="shared" si="322"/>
        <v>0</v>
      </c>
      <c r="AJ839" s="101">
        <f t="shared" si="326"/>
        <v>0</v>
      </c>
      <c r="AK839" s="101">
        <f t="shared" si="328"/>
        <v>0</v>
      </c>
      <c r="AL839" s="102" t="s">
        <v>0</v>
      </c>
      <c r="AM839" s="144" t="s">
        <v>102</v>
      </c>
      <c r="AN839" s="101">
        <f t="shared" si="330"/>
        <v>66567</v>
      </c>
      <c r="AO839" s="134" t="s">
        <v>22</v>
      </c>
      <c r="AP839" s="113"/>
      <c r="AQ839" s="113"/>
      <c r="AR839" s="113"/>
      <c r="AS839" s="113"/>
      <c r="AT839" s="113"/>
      <c r="AU839" s="113"/>
      <c r="AV839" s="113"/>
    </row>
    <row r="840" spans="1:48" ht="15" x14ac:dyDescent="0.25">
      <c r="A840" s="240">
        <v>1162600066</v>
      </c>
      <c r="B840" s="133">
        <v>46121</v>
      </c>
      <c r="C840" s="100" t="s">
        <v>79</v>
      </c>
      <c r="D840" s="552">
        <v>46123</v>
      </c>
      <c r="E840" s="552" t="e">
        <f>IF(OR(#REF!="",J840=""),"",#REF!+7*J840)</f>
        <v>#REF!</v>
      </c>
      <c r="F840" s="149" t="str">
        <f t="shared" ca="1" si="327"/>
        <v>DELIVERED</v>
      </c>
      <c r="G840" s="120" t="s">
        <v>80</v>
      </c>
      <c r="H840" s="113" t="e">
        <f t="shared" si="323"/>
        <v>#REF!</v>
      </c>
      <c r="I840" s="113" t="e">
        <f t="shared" si="324"/>
        <v>#REF!</v>
      </c>
      <c r="J840" s="122">
        <v>0.3</v>
      </c>
      <c r="K840" s="218" t="s">
        <v>24</v>
      </c>
      <c r="L840" s="125" t="s">
        <v>142</v>
      </c>
      <c r="M840" s="253" t="s">
        <v>1873</v>
      </c>
      <c r="N840" s="96">
        <v>1</v>
      </c>
      <c r="O840" s="89">
        <v>1</v>
      </c>
      <c r="P840" s="24" t="s">
        <v>243</v>
      </c>
      <c r="Q840" s="24">
        <v>26200068</v>
      </c>
      <c r="R840" s="24" t="s">
        <v>84</v>
      </c>
      <c r="S840" s="9" t="s">
        <v>284</v>
      </c>
      <c r="T840" s="7" t="s">
        <v>285</v>
      </c>
      <c r="U840" s="16" t="s">
        <v>286</v>
      </c>
      <c r="V840" s="358" t="s">
        <v>1874</v>
      </c>
      <c r="W840" s="294">
        <v>2</v>
      </c>
      <c r="X840" s="24">
        <v>2</v>
      </c>
      <c r="Y840" s="8">
        <f t="shared" si="333"/>
        <v>0</v>
      </c>
      <c r="Z840" s="24">
        <v>0</v>
      </c>
      <c r="AA840" s="262">
        <v>5200</v>
      </c>
      <c r="AB840" s="66"/>
      <c r="AC840" s="62" t="str">
        <f t="shared" si="329"/>
        <v>April-26</v>
      </c>
      <c r="AD840" s="25">
        <v>46132</v>
      </c>
      <c r="AE840" s="256" t="s">
        <v>1875</v>
      </c>
      <c r="AF840" s="58">
        <f t="shared" si="331"/>
        <v>10400</v>
      </c>
      <c r="AG840" s="58">
        <f t="shared" si="334"/>
        <v>0</v>
      </c>
      <c r="AH840" s="58">
        <f t="shared" si="332"/>
        <v>10400</v>
      </c>
      <c r="AI840" s="58">
        <f t="shared" si="322"/>
        <v>0</v>
      </c>
      <c r="AJ840" s="58">
        <f t="shared" si="326"/>
        <v>0</v>
      </c>
      <c r="AK840" s="58">
        <f t="shared" si="328"/>
        <v>0</v>
      </c>
      <c r="AL840" s="102" t="s">
        <v>0</v>
      </c>
      <c r="AM840" s="144" t="s">
        <v>102</v>
      </c>
      <c r="AN840" s="101">
        <f t="shared" si="330"/>
        <v>10400</v>
      </c>
      <c r="AO840" s="134" t="s">
        <v>28</v>
      </c>
      <c r="AP840" s="113"/>
      <c r="AQ840" s="113"/>
      <c r="AR840" s="113"/>
      <c r="AS840" s="113"/>
      <c r="AT840" s="113"/>
      <c r="AU840" s="113"/>
      <c r="AV840" s="113"/>
    </row>
    <row r="841" spans="1:48" ht="12.75" x14ac:dyDescent="0.2">
      <c r="A841" s="240">
        <v>4520478983</v>
      </c>
      <c r="B841" s="244">
        <v>46121</v>
      </c>
      <c r="C841" s="297" t="s">
        <v>79</v>
      </c>
      <c r="D841" s="552">
        <v>46128</v>
      </c>
      <c r="E841" s="552" t="e">
        <f>IF(OR(#REF!="",J841=""),"",#REF!+7*J841)</f>
        <v>#REF!</v>
      </c>
      <c r="F841" s="264" t="str">
        <f t="shared" ca="1" si="327"/>
        <v>DELIVERED</v>
      </c>
      <c r="G841" s="221" t="s">
        <v>80</v>
      </c>
      <c r="H841" s="207" t="e">
        <f t="shared" si="323"/>
        <v>#REF!</v>
      </c>
      <c r="I841" s="207" t="e">
        <f t="shared" si="324"/>
        <v>#REF!</v>
      </c>
      <c r="J841" s="125">
        <v>1</v>
      </c>
      <c r="K841" s="20" t="s">
        <v>28</v>
      </c>
      <c r="L841" s="86" t="s">
        <v>81</v>
      </c>
      <c r="M841" s="253" t="s">
        <v>1876</v>
      </c>
      <c r="N841" s="96">
        <v>1</v>
      </c>
      <c r="O841" s="43">
        <v>1</v>
      </c>
      <c r="P841" s="24" t="s">
        <v>243</v>
      </c>
      <c r="Q841" s="24">
        <v>26200024</v>
      </c>
      <c r="R841" s="24" t="s">
        <v>84</v>
      </c>
      <c r="S841" s="20" t="s">
        <v>210</v>
      </c>
      <c r="T841" s="28" t="s">
        <v>211</v>
      </c>
      <c r="U841" s="21" t="s">
        <v>212</v>
      </c>
      <c r="V841" s="98" t="s">
        <v>1877</v>
      </c>
      <c r="W841" s="294">
        <v>1</v>
      </c>
      <c r="X841" s="24">
        <v>1</v>
      </c>
      <c r="Y841" s="8">
        <f t="shared" si="333"/>
        <v>0</v>
      </c>
      <c r="Z841" s="24">
        <v>0</v>
      </c>
      <c r="AA841" s="58">
        <v>111341</v>
      </c>
      <c r="AB841" s="66"/>
      <c r="AC841" s="62" t="str">
        <f t="shared" si="329"/>
        <v>April-26</v>
      </c>
      <c r="AD841" s="25">
        <v>46121</v>
      </c>
      <c r="AE841" s="256" t="s">
        <v>1878</v>
      </c>
      <c r="AF841" s="58">
        <f t="shared" si="331"/>
        <v>111341</v>
      </c>
      <c r="AG841" s="58">
        <f t="shared" si="334"/>
        <v>0</v>
      </c>
      <c r="AH841" s="58">
        <f t="shared" si="332"/>
        <v>111341</v>
      </c>
      <c r="AI841" s="58">
        <f t="shared" si="322"/>
        <v>0</v>
      </c>
      <c r="AJ841" s="58">
        <f t="shared" si="326"/>
        <v>0</v>
      </c>
      <c r="AK841" s="58">
        <f t="shared" si="328"/>
        <v>0</v>
      </c>
      <c r="AL841" s="299" t="s">
        <v>0</v>
      </c>
      <c r="AM841" s="144" t="s">
        <v>102</v>
      </c>
      <c r="AN841" s="266">
        <f t="shared" si="330"/>
        <v>111341</v>
      </c>
      <c r="AO841" s="134" t="s">
        <v>28</v>
      </c>
      <c r="AP841" s="113" t="s">
        <v>754</v>
      </c>
      <c r="AQ841" s="113" t="s">
        <v>754</v>
      </c>
      <c r="AR841" s="113" t="s">
        <v>754</v>
      </c>
      <c r="AS841" s="113" t="s">
        <v>754</v>
      </c>
      <c r="AT841" s="113" t="s">
        <v>754</v>
      </c>
      <c r="AU841" s="113" t="s">
        <v>754</v>
      </c>
      <c r="AV841" s="113" t="s">
        <v>754</v>
      </c>
    </row>
    <row r="842" spans="1:48" s="23" customFormat="1" ht="15" x14ac:dyDescent="0.25">
      <c r="A842" s="240">
        <v>1162600067</v>
      </c>
      <c r="B842" s="243">
        <v>46121</v>
      </c>
      <c r="C842" s="6" t="s">
        <v>79</v>
      </c>
      <c r="D842" s="552">
        <v>46123</v>
      </c>
      <c r="E842" s="552" t="e">
        <f>IF(OR(#REF!="",J842=""),"",#REF!+7*J842)</f>
        <v>#REF!</v>
      </c>
      <c r="F842" s="271" t="str">
        <f t="shared" ca="1" si="327"/>
        <v>DELIVERED</v>
      </c>
      <c r="G842" s="65" t="s">
        <v>80</v>
      </c>
      <c r="H842" s="23" t="e">
        <f t="shared" si="323"/>
        <v>#REF!</v>
      </c>
      <c r="I842" s="23" t="e">
        <f t="shared" si="324"/>
        <v>#REF!</v>
      </c>
      <c r="J842" s="24">
        <v>0.3</v>
      </c>
      <c r="K842" s="24" t="s">
        <v>24</v>
      </c>
      <c r="L842" s="38" t="s">
        <v>81</v>
      </c>
      <c r="M842" s="253" t="s">
        <v>1879</v>
      </c>
      <c r="N842" s="91">
        <v>1</v>
      </c>
      <c r="O842" s="9">
        <v>1</v>
      </c>
      <c r="P842" s="24" t="s">
        <v>243</v>
      </c>
      <c r="Q842" s="24">
        <v>26200069</v>
      </c>
      <c r="R842" s="38" t="s">
        <v>84</v>
      </c>
      <c r="S842" s="9" t="s">
        <v>284</v>
      </c>
      <c r="T842" s="7" t="s">
        <v>285</v>
      </c>
      <c r="U842" s="16" t="s">
        <v>286</v>
      </c>
      <c r="V842" s="77" t="s">
        <v>1880</v>
      </c>
      <c r="W842" s="291">
        <v>1</v>
      </c>
      <c r="X842" s="24">
        <v>1</v>
      </c>
      <c r="Y842" s="8">
        <f t="shared" si="333"/>
        <v>0</v>
      </c>
      <c r="Z842" s="24">
        <v>0</v>
      </c>
      <c r="AA842" s="58">
        <v>7800</v>
      </c>
      <c r="AB842" s="66"/>
      <c r="AC842" s="62" t="str">
        <f t="shared" si="329"/>
        <v>April-26</v>
      </c>
      <c r="AD842" s="25">
        <v>46132</v>
      </c>
      <c r="AE842" s="256" t="s">
        <v>1881</v>
      </c>
      <c r="AF842" s="58">
        <f t="shared" si="331"/>
        <v>7800</v>
      </c>
      <c r="AG842" s="58">
        <f t="shared" si="334"/>
        <v>0</v>
      </c>
      <c r="AH842" s="58">
        <f t="shared" si="332"/>
        <v>7800</v>
      </c>
      <c r="AI842" s="58">
        <f t="shared" si="322"/>
        <v>0</v>
      </c>
      <c r="AJ842" s="58">
        <f t="shared" si="326"/>
        <v>0</v>
      </c>
      <c r="AK842" s="58">
        <f t="shared" si="328"/>
        <v>0</v>
      </c>
      <c r="AL842" s="16" t="s">
        <v>0</v>
      </c>
      <c r="AM842" s="144" t="s">
        <v>102</v>
      </c>
      <c r="AN842" s="58">
        <f t="shared" si="330"/>
        <v>7800</v>
      </c>
      <c r="AO842" s="134" t="s">
        <v>28</v>
      </c>
    </row>
    <row r="843" spans="1:48" ht="12.75" x14ac:dyDescent="0.2">
      <c r="A843" s="16">
        <v>4800149288</v>
      </c>
      <c r="B843" s="246">
        <v>46121</v>
      </c>
      <c r="C843" s="100" t="s">
        <v>79</v>
      </c>
      <c r="D843" s="552">
        <v>46123</v>
      </c>
      <c r="E843" s="552" t="e">
        <f>IF(OR(#REF!="",J843=""),"",#REF!+7*J843)</f>
        <v>#REF!</v>
      </c>
      <c r="F843" s="267" t="str">
        <f t="shared" ca="1" si="327"/>
        <v>DELIVERED</v>
      </c>
      <c r="G843" s="65" t="s">
        <v>80</v>
      </c>
      <c r="H843" s="23" t="e">
        <f t="shared" si="323"/>
        <v>#REF!</v>
      </c>
      <c r="I843" s="23" t="e">
        <f t="shared" si="324"/>
        <v>#REF!</v>
      </c>
      <c r="J843" s="219">
        <v>0.2</v>
      </c>
      <c r="K843" s="219" t="s">
        <v>24</v>
      </c>
      <c r="L843" s="332" t="s">
        <v>81</v>
      </c>
      <c r="M843" s="253" t="s">
        <v>1882</v>
      </c>
      <c r="N843" s="399">
        <v>0</v>
      </c>
      <c r="O843" s="216">
        <v>3</v>
      </c>
      <c r="P843" s="24" t="s">
        <v>243</v>
      </c>
      <c r="Q843" s="24">
        <v>26200028</v>
      </c>
      <c r="R843" s="24" t="s">
        <v>84</v>
      </c>
      <c r="S843" s="36" t="s">
        <v>1361</v>
      </c>
      <c r="T843" s="71" t="s">
        <v>1362</v>
      </c>
      <c r="U843" s="34" t="s">
        <v>87</v>
      </c>
      <c r="V843" s="303" t="s">
        <v>1883</v>
      </c>
      <c r="W843" s="294">
        <v>1</v>
      </c>
      <c r="X843" s="24">
        <v>1</v>
      </c>
      <c r="Y843" s="8">
        <f t="shared" si="333"/>
        <v>0</v>
      </c>
      <c r="Z843" s="24">
        <v>0</v>
      </c>
      <c r="AA843" s="58">
        <v>5000</v>
      </c>
      <c r="AB843" s="66"/>
      <c r="AC843" s="62" t="str">
        <f t="shared" si="329"/>
        <v>April-26</v>
      </c>
      <c r="AD843" s="25">
        <v>46121</v>
      </c>
      <c r="AE843" s="256" t="s">
        <v>1884</v>
      </c>
      <c r="AF843" s="58">
        <f t="shared" si="331"/>
        <v>5000</v>
      </c>
      <c r="AG843" s="58">
        <f t="shared" si="334"/>
        <v>0</v>
      </c>
      <c r="AH843" s="58">
        <f t="shared" si="332"/>
        <v>5000</v>
      </c>
      <c r="AI843" s="58">
        <f t="shared" si="322"/>
        <v>0</v>
      </c>
      <c r="AJ843" s="58">
        <f t="shared" si="326"/>
        <v>0</v>
      </c>
      <c r="AK843" s="58">
        <f t="shared" si="328"/>
        <v>0</v>
      </c>
      <c r="AL843" s="280" t="s">
        <v>0</v>
      </c>
      <c r="AM843" s="144" t="s">
        <v>102</v>
      </c>
      <c r="AN843" s="269">
        <f t="shared" si="330"/>
        <v>5000</v>
      </c>
      <c r="AO843" s="134" t="s">
        <v>28</v>
      </c>
      <c r="AP843" s="113" t="s">
        <v>754</v>
      </c>
      <c r="AQ843" s="113" t="s">
        <v>754</v>
      </c>
      <c r="AR843" s="113" t="s">
        <v>754</v>
      </c>
      <c r="AS843" s="113" t="s">
        <v>754</v>
      </c>
      <c r="AT843" s="113" t="s">
        <v>754</v>
      </c>
      <c r="AU843" s="113" t="s">
        <v>754</v>
      </c>
      <c r="AV843" s="113" t="s">
        <v>754</v>
      </c>
    </row>
    <row r="844" spans="1:48" ht="15" x14ac:dyDescent="0.25">
      <c r="A844" s="16">
        <v>4700969267</v>
      </c>
      <c r="B844" s="133">
        <v>46122</v>
      </c>
      <c r="C844" s="100" t="s">
        <v>79</v>
      </c>
      <c r="D844" s="552">
        <v>46150</v>
      </c>
      <c r="E844" s="552" t="e">
        <f>IF(OR(#REF!="",J844=""),"",#REF!+7*J844)</f>
        <v>#REF!</v>
      </c>
      <c r="F844" s="149" t="str">
        <f t="shared" ca="1" si="327"/>
        <v>DELIVERED</v>
      </c>
      <c r="G844" s="65" t="s">
        <v>80</v>
      </c>
      <c r="H844" s="23" t="e">
        <f t="shared" si="323"/>
        <v>#REF!</v>
      </c>
      <c r="I844" s="23" t="e">
        <f t="shared" si="324"/>
        <v>#REF!</v>
      </c>
      <c r="J844" s="218">
        <v>4</v>
      </c>
      <c r="K844" s="122" t="s">
        <v>18</v>
      </c>
      <c r="L844" s="232" t="s">
        <v>81</v>
      </c>
      <c r="M844" s="253" t="s">
        <v>1885</v>
      </c>
      <c r="N844" s="399">
        <v>0</v>
      </c>
      <c r="O844" s="130">
        <v>3</v>
      </c>
      <c r="P844" s="107" t="s">
        <v>1886</v>
      </c>
      <c r="Q844" s="219">
        <v>26200184</v>
      </c>
      <c r="R844" s="219" t="s">
        <v>84</v>
      </c>
      <c r="S844" s="219" t="s">
        <v>1361</v>
      </c>
      <c r="T844" s="215" t="s">
        <v>1362</v>
      </c>
      <c r="U844" s="302" t="s">
        <v>87</v>
      </c>
      <c r="V844" s="303" t="s">
        <v>1887</v>
      </c>
      <c r="W844" s="304">
        <v>1</v>
      </c>
      <c r="X844" s="219">
        <v>1</v>
      </c>
      <c r="Y844" s="268">
        <f t="shared" si="333"/>
        <v>0</v>
      </c>
      <c r="Z844" s="219">
        <v>0</v>
      </c>
      <c r="AA844" s="269">
        <v>129666</v>
      </c>
      <c r="AB844" s="224"/>
      <c r="AC844" s="270" t="str">
        <f t="shared" si="329"/>
        <v>May-26</v>
      </c>
      <c r="AD844" s="492">
        <v>46158</v>
      </c>
      <c r="AE844" s="256" t="s">
        <v>1888</v>
      </c>
      <c r="AF844" s="269">
        <f t="shared" si="331"/>
        <v>129666</v>
      </c>
      <c r="AG844" s="269">
        <f t="shared" si="334"/>
        <v>0</v>
      </c>
      <c r="AH844" s="269">
        <f t="shared" si="332"/>
        <v>129666</v>
      </c>
      <c r="AI844" s="269">
        <f t="shared" si="322"/>
        <v>0</v>
      </c>
      <c r="AJ844" s="269">
        <f t="shared" si="326"/>
        <v>0</v>
      </c>
      <c r="AK844" s="269">
        <f t="shared" si="328"/>
        <v>0</v>
      </c>
      <c r="AL844" s="102" t="s">
        <v>0</v>
      </c>
      <c r="AM844" s="144" t="s">
        <v>102</v>
      </c>
      <c r="AN844" s="101">
        <f t="shared" si="330"/>
        <v>129666</v>
      </c>
      <c r="AO844" s="134" t="s">
        <v>103</v>
      </c>
      <c r="AP844" s="113"/>
      <c r="AQ844" s="113"/>
      <c r="AR844" s="113"/>
      <c r="AS844" s="113"/>
      <c r="AT844" s="113"/>
      <c r="AU844" s="113"/>
      <c r="AV844" s="113"/>
    </row>
    <row r="845" spans="1:48" ht="15" x14ac:dyDescent="0.25">
      <c r="A845" s="16" t="s">
        <v>1889</v>
      </c>
      <c r="B845" s="133">
        <v>46121</v>
      </c>
      <c r="C845" s="100" t="s">
        <v>79</v>
      </c>
      <c r="D845" s="552">
        <v>46135</v>
      </c>
      <c r="E845" s="552" t="e">
        <f>IF(OR(#REF!="",J845=""),"",#REF!+7*J845)</f>
        <v>#REF!</v>
      </c>
      <c r="F845" s="149" t="str">
        <f t="shared" ca="1" si="327"/>
        <v>DELIVERED</v>
      </c>
      <c r="G845" s="65" t="s">
        <v>80</v>
      </c>
      <c r="H845" s="23" t="e">
        <f t="shared" si="323"/>
        <v>#REF!</v>
      </c>
      <c r="I845" s="70" t="e">
        <f t="shared" si="324"/>
        <v>#REF!</v>
      </c>
      <c r="J845" s="24">
        <v>2</v>
      </c>
      <c r="K845" s="37" t="s">
        <v>21</v>
      </c>
      <c r="L845" s="38" t="s">
        <v>142</v>
      </c>
      <c r="M845" s="253" t="s">
        <v>1890</v>
      </c>
      <c r="N845" s="91">
        <v>0</v>
      </c>
      <c r="O845" s="9">
        <v>3</v>
      </c>
      <c r="P845" s="294" t="s">
        <v>243</v>
      </c>
      <c r="Q845" s="24">
        <v>26200101</v>
      </c>
      <c r="R845" s="24" t="s">
        <v>84</v>
      </c>
      <c r="S845" s="24" t="s">
        <v>1891</v>
      </c>
      <c r="T845" s="23" t="s">
        <v>1892</v>
      </c>
      <c r="U845" s="16" t="s">
        <v>87</v>
      </c>
      <c r="V845" s="77" t="s">
        <v>1893</v>
      </c>
      <c r="W845" s="292">
        <v>400</v>
      </c>
      <c r="X845" s="122">
        <v>100</v>
      </c>
      <c r="Y845" s="126">
        <f t="shared" si="333"/>
        <v>300</v>
      </c>
      <c r="Z845" s="122">
        <v>0</v>
      </c>
      <c r="AA845" s="101">
        <v>206</v>
      </c>
      <c r="AB845" s="131"/>
      <c r="AC845" s="151" t="str">
        <f t="shared" si="329"/>
        <v>April-26</v>
      </c>
      <c r="AD845" s="119">
        <v>46139</v>
      </c>
      <c r="AE845" s="256" t="s">
        <v>1894</v>
      </c>
      <c r="AF845" s="101">
        <f t="shared" si="331"/>
        <v>20600</v>
      </c>
      <c r="AG845" s="101">
        <f t="shared" si="334"/>
        <v>0</v>
      </c>
      <c r="AH845" s="101">
        <f t="shared" si="332"/>
        <v>20600</v>
      </c>
      <c r="AI845" s="101">
        <f t="shared" si="322"/>
        <v>0</v>
      </c>
      <c r="AJ845" s="101">
        <f t="shared" si="326"/>
        <v>0</v>
      </c>
      <c r="AK845" s="101">
        <f t="shared" si="328"/>
        <v>0</v>
      </c>
      <c r="AL845" s="102" t="s">
        <v>0</v>
      </c>
      <c r="AM845" s="144" t="s">
        <v>102</v>
      </c>
      <c r="AN845" s="101">
        <f t="shared" si="330"/>
        <v>20600</v>
      </c>
      <c r="AO845" s="134" t="s">
        <v>116</v>
      </c>
      <c r="AP845" s="113"/>
      <c r="AQ845" s="113"/>
      <c r="AR845" s="113"/>
      <c r="AS845" s="113"/>
      <c r="AT845" s="113"/>
      <c r="AU845" s="113"/>
      <c r="AV845" s="113"/>
    </row>
    <row r="846" spans="1:48" ht="15" x14ac:dyDescent="0.25">
      <c r="A846" s="16" t="s">
        <v>1889</v>
      </c>
      <c r="B846" s="133">
        <v>46121</v>
      </c>
      <c r="C846" s="100" t="s">
        <v>79</v>
      </c>
      <c r="D846" s="552">
        <v>46135</v>
      </c>
      <c r="E846" s="552" t="e">
        <f>IF(OR(#REF!="",J846=""),"",#REF!+7*J846)</f>
        <v>#REF!</v>
      </c>
      <c r="F846" s="149" t="str">
        <f t="shared" ca="1" si="327"/>
        <v>DELIVERED</v>
      </c>
      <c r="G846" s="65" t="s">
        <v>80</v>
      </c>
      <c r="H846" s="23" t="e">
        <f t="shared" si="323"/>
        <v>#REF!</v>
      </c>
      <c r="I846" s="70" t="e">
        <f t="shared" si="324"/>
        <v>#REF!</v>
      </c>
      <c r="J846" s="24">
        <v>2</v>
      </c>
      <c r="K846" s="37" t="s">
        <v>21</v>
      </c>
      <c r="L846" s="38" t="s">
        <v>142</v>
      </c>
      <c r="M846" s="253" t="s">
        <v>1890</v>
      </c>
      <c r="N846" s="91">
        <v>0</v>
      </c>
      <c r="O846" s="9">
        <v>3</v>
      </c>
      <c r="P846" s="294" t="s">
        <v>243</v>
      </c>
      <c r="Q846" s="24">
        <v>26200101</v>
      </c>
      <c r="R846" s="24" t="s">
        <v>84</v>
      </c>
      <c r="S846" s="24" t="s">
        <v>1891</v>
      </c>
      <c r="T846" s="23" t="s">
        <v>1892</v>
      </c>
      <c r="U846" s="16" t="s">
        <v>87</v>
      </c>
      <c r="V846" s="77" t="s">
        <v>1893</v>
      </c>
      <c r="W846" s="292">
        <v>300</v>
      </c>
      <c r="X846" s="122">
        <v>100</v>
      </c>
      <c r="Y846" s="126">
        <f t="shared" si="333"/>
        <v>200</v>
      </c>
      <c r="Z846" s="122">
        <v>0</v>
      </c>
      <c r="AA846" s="101">
        <v>206</v>
      </c>
      <c r="AB846" s="131"/>
      <c r="AC846" s="151" t="str">
        <f t="shared" si="329"/>
        <v>April-26</v>
      </c>
      <c r="AD846" s="119">
        <v>46142</v>
      </c>
      <c r="AE846" s="256" t="s">
        <v>1895</v>
      </c>
      <c r="AF846" s="101">
        <f t="shared" si="331"/>
        <v>20600</v>
      </c>
      <c r="AG846" s="101">
        <f t="shared" si="334"/>
        <v>0</v>
      </c>
      <c r="AH846" s="101">
        <f t="shared" si="332"/>
        <v>20600</v>
      </c>
      <c r="AI846" s="101">
        <f t="shared" si="322"/>
        <v>0</v>
      </c>
      <c r="AJ846" s="101">
        <f t="shared" si="326"/>
        <v>0</v>
      </c>
      <c r="AK846" s="101">
        <f t="shared" si="328"/>
        <v>0</v>
      </c>
      <c r="AL846" s="102" t="s">
        <v>0</v>
      </c>
      <c r="AM846" s="144" t="s">
        <v>102</v>
      </c>
      <c r="AN846" s="101">
        <f t="shared" si="330"/>
        <v>20600</v>
      </c>
      <c r="AO846" s="134" t="s">
        <v>116</v>
      </c>
      <c r="AP846" s="113"/>
      <c r="AQ846" s="113"/>
      <c r="AR846" s="113"/>
      <c r="AS846" s="113"/>
      <c r="AT846" s="113"/>
      <c r="AU846" s="113"/>
      <c r="AV846" s="113"/>
    </row>
    <row r="847" spans="1:48" ht="15" x14ac:dyDescent="0.25">
      <c r="A847" s="16" t="s">
        <v>1889</v>
      </c>
      <c r="B847" s="133">
        <v>46121</v>
      </c>
      <c r="C847" s="100" t="s">
        <v>79</v>
      </c>
      <c r="D847" s="552">
        <v>46135</v>
      </c>
      <c r="E847" s="552" t="e">
        <f>IF(OR(#REF!="",J847=""),"",#REF!+7*J847)</f>
        <v>#REF!</v>
      </c>
      <c r="F847" s="149" t="str">
        <f t="shared" ca="1" si="327"/>
        <v>DELIVERED</v>
      </c>
      <c r="G847" s="65" t="s">
        <v>80</v>
      </c>
      <c r="H847" s="23" t="e">
        <f t="shared" si="323"/>
        <v>#REF!</v>
      </c>
      <c r="I847" s="70" t="e">
        <f t="shared" si="324"/>
        <v>#REF!</v>
      </c>
      <c r="J847" s="24">
        <v>2</v>
      </c>
      <c r="K847" s="37" t="s">
        <v>21</v>
      </c>
      <c r="L847" s="38" t="s">
        <v>142</v>
      </c>
      <c r="M847" s="253" t="s">
        <v>1890</v>
      </c>
      <c r="N847" s="91">
        <v>0</v>
      </c>
      <c r="O847" s="9">
        <v>3</v>
      </c>
      <c r="P847" s="294" t="s">
        <v>243</v>
      </c>
      <c r="Q847" s="24">
        <v>26200101</v>
      </c>
      <c r="R847" s="24" t="s">
        <v>84</v>
      </c>
      <c r="S847" s="24" t="s">
        <v>1891</v>
      </c>
      <c r="T847" s="23" t="s">
        <v>1892</v>
      </c>
      <c r="U847" s="16" t="s">
        <v>87</v>
      </c>
      <c r="V847" s="77" t="s">
        <v>1893</v>
      </c>
      <c r="W847" s="292">
        <v>200</v>
      </c>
      <c r="X847" s="122">
        <v>46</v>
      </c>
      <c r="Y847" s="126">
        <f t="shared" si="333"/>
        <v>154</v>
      </c>
      <c r="Z847" s="122">
        <v>0</v>
      </c>
      <c r="AA847" s="101">
        <v>206</v>
      </c>
      <c r="AB847" s="131"/>
      <c r="AC847" s="151" t="str">
        <f t="shared" si="329"/>
        <v>May-26</v>
      </c>
      <c r="AD847" s="119">
        <v>46148</v>
      </c>
      <c r="AE847" s="256" t="s">
        <v>1896</v>
      </c>
      <c r="AF847" s="101">
        <f t="shared" si="331"/>
        <v>9476</v>
      </c>
      <c r="AG847" s="101">
        <f t="shared" si="334"/>
        <v>0</v>
      </c>
      <c r="AH847" s="101">
        <f t="shared" si="332"/>
        <v>9476</v>
      </c>
      <c r="AI847" s="101">
        <f t="shared" si="322"/>
        <v>0</v>
      </c>
      <c r="AJ847" s="101">
        <f t="shared" si="326"/>
        <v>0</v>
      </c>
      <c r="AK847" s="101">
        <f t="shared" si="328"/>
        <v>0</v>
      </c>
      <c r="AL847" s="102" t="s">
        <v>0</v>
      </c>
      <c r="AM847" s="144" t="s">
        <v>102</v>
      </c>
      <c r="AN847" s="101">
        <f t="shared" si="330"/>
        <v>9476</v>
      </c>
      <c r="AO847" s="134" t="s">
        <v>116</v>
      </c>
      <c r="AP847" s="113"/>
      <c r="AQ847" s="113"/>
      <c r="AR847" s="113"/>
      <c r="AS847" s="113"/>
      <c r="AT847" s="113"/>
      <c r="AU847" s="113"/>
      <c r="AV847" s="113"/>
    </row>
    <row r="848" spans="1:48" ht="15" x14ac:dyDescent="0.25">
      <c r="A848" s="16" t="s">
        <v>1889</v>
      </c>
      <c r="B848" s="133">
        <v>46121</v>
      </c>
      <c r="C848" s="100" t="s">
        <v>79</v>
      </c>
      <c r="D848" s="552">
        <v>46135</v>
      </c>
      <c r="E848" s="552" t="e">
        <f>IF(OR(#REF!="",J848=""),"",#REF!+7*J848)</f>
        <v>#REF!</v>
      </c>
      <c r="F848" s="149" t="str">
        <f t="shared" ca="1" si="327"/>
        <v>DELIVERED</v>
      </c>
      <c r="G848" s="65" t="s">
        <v>80</v>
      </c>
      <c r="H848" s="23" t="e">
        <f t="shared" si="323"/>
        <v>#REF!</v>
      </c>
      <c r="I848" s="70" t="e">
        <f t="shared" si="324"/>
        <v>#REF!</v>
      </c>
      <c r="J848" s="24">
        <v>2</v>
      </c>
      <c r="K848" s="37" t="s">
        <v>21</v>
      </c>
      <c r="L848" s="38" t="s">
        <v>142</v>
      </c>
      <c r="M848" s="253" t="s">
        <v>1890</v>
      </c>
      <c r="N848" s="91">
        <v>0</v>
      </c>
      <c r="O848" s="9">
        <v>3</v>
      </c>
      <c r="P848" s="294" t="s">
        <v>243</v>
      </c>
      <c r="Q848" s="24">
        <v>26200101</v>
      </c>
      <c r="R848" s="24" t="s">
        <v>84</v>
      </c>
      <c r="S848" s="24" t="s">
        <v>1891</v>
      </c>
      <c r="T848" s="23" t="s">
        <v>1892</v>
      </c>
      <c r="U848" s="16" t="s">
        <v>87</v>
      </c>
      <c r="V848" s="77" t="s">
        <v>1893</v>
      </c>
      <c r="W848" s="292">
        <v>154</v>
      </c>
      <c r="X848" s="122">
        <v>154</v>
      </c>
      <c r="Y848" s="126">
        <f t="shared" si="333"/>
        <v>0</v>
      </c>
      <c r="Z848" s="122">
        <v>0</v>
      </c>
      <c r="AA848" s="101">
        <v>206</v>
      </c>
      <c r="AB848" s="131"/>
      <c r="AC848" s="151" t="str">
        <f t="shared" si="329"/>
        <v>May-26</v>
      </c>
      <c r="AD848" s="119">
        <v>46168</v>
      </c>
      <c r="AE848" s="256" t="s">
        <v>1897</v>
      </c>
      <c r="AF848" s="101">
        <f t="shared" si="331"/>
        <v>31724</v>
      </c>
      <c r="AG848" s="101">
        <f t="shared" si="334"/>
        <v>0</v>
      </c>
      <c r="AH848" s="101">
        <f t="shared" si="332"/>
        <v>31724</v>
      </c>
      <c r="AI848" s="101">
        <f t="shared" si="322"/>
        <v>0</v>
      </c>
      <c r="AJ848" s="101">
        <f t="shared" si="326"/>
        <v>0</v>
      </c>
      <c r="AK848" s="101">
        <f t="shared" si="328"/>
        <v>0</v>
      </c>
      <c r="AL848" s="102" t="s">
        <v>0</v>
      </c>
      <c r="AM848" s="144" t="s">
        <v>102</v>
      </c>
      <c r="AN848" s="101">
        <f t="shared" si="330"/>
        <v>31724</v>
      </c>
      <c r="AO848" s="134" t="s">
        <v>116</v>
      </c>
      <c r="AP848" s="113"/>
      <c r="AQ848" s="113"/>
      <c r="AR848" s="113"/>
      <c r="AS848" s="113"/>
      <c r="AT848" s="113"/>
      <c r="AU848" s="113"/>
      <c r="AV848" s="113"/>
    </row>
    <row r="849" spans="1:48" ht="12.75" x14ac:dyDescent="0.2">
      <c r="A849" s="16" t="s">
        <v>1889</v>
      </c>
      <c r="B849" s="133">
        <v>46121</v>
      </c>
      <c r="C849" s="100" t="s">
        <v>79</v>
      </c>
      <c r="D849" s="552">
        <v>46135</v>
      </c>
      <c r="E849" s="552" t="e">
        <f>IF(OR(#REF!="",J849=""),"",#REF!+7*J849)</f>
        <v>#REF!</v>
      </c>
      <c r="F849" s="149" t="str">
        <f t="shared" ca="1" si="327"/>
        <v>DELIVERED</v>
      </c>
      <c r="G849" s="65" t="s">
        <v>80</v>
      </c>
      <c r="H849" s="23" t="e">
        <f t="shared" si="323"/>
        <v>#REF!</v>
      </c>
      <c r="I849" s="70" t="e">
        <f t="shared" si="324"/>
        <v>#REF!</v>
      </c>
      <c r="J849" s="11">
        <v>2</v>
      </c>
      <c r="K849" s="37" t="s">
        <v>21</v>
      </c>
      <c r="L849" s="38" t="s">
        <v>142</v>
      </c>
      <c r="M849" s="253" t="s">
        <v>1898</v>
      </c>
      <c r="N849" s="91">
        <v>0</v>
      </c>
      <c r="O849" s="9">
        <v>3</v>
      </c>
      <c r="P849" s="294" t="s">
        <v>243</v>
      </c>
      <c r="Q849" s="24">
        <v>26200101</v>
      </c>
      <c r="R849" s="24" t="s">
        <v>84</v>
      </c>
      <c r="S849" s="24" t="s">
        <v>1891</v>
      </c>
      <c r="T849" s="23" t="s">
        <v>1892</v>
      </c>
      <c r="U849" s="16" t="s">
        <v>87</v>
      </c>
      <c r="V849" s="13" t="s">
        <v>1899</v>
      </c>
      <c r="W849" s="292">
        <v>200</v>
      </c>
      <c r="X849" s="122">
        <v>200</v>
      </c>
      <c r="Y849" s="126">
        <f t="shared" si="333"/>
        <v>0</v>
      </c>
      <c r="Z849" s="122">
        <v>0</v>
      </c>
      <c r="AA849" s="101">
        <v>836</v>
      </c>
      <c r="AB849" s="131"/>
      <c r="AC849" s="151" t="str">
        <f t="shared" si="329"/>
        <v>April-26</v>
      </c>
      <c r="AD849" s="119">
        <v>46139</v>
      </c>
      <c r="AE849" s="256" t="s">
        <v>1894</v>
      </c>
      <c r="AF849" s="101">
        <f t="shared" si="331"/>
        <v>167200</v>
      </c>
      <c r="AG849" s="101">
        <f t="shared" si="334"/>
        <v>0</v>
      </c>
      <c r="AH849" s="101">
        <f t="shared" si="332"/>
        <v>167200</v>
      </c>
      <c r="AI849" s="101">
        <f t="shared" si="322"/>
        <v>0</v>
      </c>
      <c r="AJ849" s="101">
        <f t="shared" si="326"/>
        <v>0</v>
      </c>
      <c r="AK849" s="101">
        <f t="shared" si="328"/>
        <v>0</v>
      </c>
      <c r="AL849" s="102" t="s">
        <v>0</v>
      </c>
      <c r="AM849" s="144" t="s">
        <v>102</v>
      </c>
      <c r="AN849" s="101">
        <f t="shared" si="330"/>
        <v>167200</v>
      </c>
      <c r="AO849" s="134" t="s">
        <v>116</v>
      </c>
      <c r="AP849" s="113"/>
      <c r="AQ849" s="113"/>
      <c r="AR849" s="113"/>
      <c r="AS849" s="113"/>
      <c r="AT849" s="113"/>
      <c r="AU849" s="113"/>
      <c r="AV849" s="113"/>
    </row>
    <row r="850" spans="1:48" ht="12.75" x14ac:dyDescent="0.2">
      <c r="A850" s="16" t="s">
        <v>1889</v>
      </c>
      <c r="B850" s="133">
        <v>46121</v>
      </c>
      <c r="C850" s="100" t="s">
        <v>79</v>
      </c>
      <c r="D850" s="552">
        <v>46135</v>
      </c>
      <c r="E850" s="552" t="e">
        <f>IF(OR(#REF!="",J850=""),"",#REF!+7*J850)</f>
        <v>#REF!</v>
      </c>
      <c r="F850" s="149" t="str">
        <f t="shared" ca="1" si="327"/>
        <v>DELIVERED</v>
      </c>
      <c r="G850" s="65" t="s">
        <v>80</v>
      </c>
      <c r="H850" s="23" t="e">
        <f t="shared" si="323"/>
        <v>#REF!</v>
      </c>
      <c r="I850" s="70" t="e">
        <f t="shared" si="324"/>
        <v>#REF!</v>
      </c>
      <c r="J850" s="11">
        <v>2</v>
      </c>
      <c r="K850" s="37" t="s">
        <v>28</v>
      </c>
      <c r="L850" s="38" t="s">
        <v>142</v>
      </c>
      <c r="M850" s="253" t="s">
        <v>1898</v>
      </c>
      <c r="N850" s="91">
        <v>0</v>
      </c>
      <c r="O850" s="9">
        <v>3</v>
      </c>
      <c r="P850" s="294" t="s">
        <v>243</v>
      </c>
      <c r="Q850" s="24">
        <v>26200101</v>
      </c>
      <c r="R850" s="24" t="s">
        <v>84</v>
      </c>
      <c r="S850" s="24" t="s">
        <v>1891</v>
      </c>
      <c r="T850" s="23" t="s">
        <v>1892</v>
      </c>
      <c r="U850" s="16" t="s">
        <v>87</v>
      </c>
      <c r="V850" s="13" t="s">
        <v>1900</v>
      </c>
      <c r="W850" s="292">
        <v>1</v>
      </c>
      <c r="X850" s="122">
        <v>1</v>
      </c>
      <c r="Y850" s="126">
        <f t="shared" si="333"/>
        <v>0</v>
      </c>
      <c r="Z850" s="122">
        <v>0</v>
      </c>
      <c r="AA850" s="101">
        <v>2500</v>
      </c>
      <c r="AB850" s="131"/>
      <c r="AC850" s="151" t="str">
        <f t="shared" si="329"/>
        <v>April-26</v>
      </c>
      <c r="AD850" s="119">
        <v>46139</v>
      </c>
      <c r="AE850" s="142" t="s">
        <v>1894</v>
      </c>
      <c r="AF850" s="101">
        <f t="shared" si="331"/>
        <v>2500</v>
      </c>
      <c r="AG850" s="101">
        <f t="shared" si="334"/>
        <v>0</v>
      </c>
      <c r="AH850" s="101">
        <f t="shared" si="332"/>
        <v>2500</v>
      </c>
      <c r="AI850" s="101">
        <f t="shared" si="322"/>
        <v>0</v>
      </c>
      <c r="AJ850" s="101">
        <f t="shared" si="326"/>
        <v>0</v>
      </c>
      <c r="AK850" s="101">
        <f t="shared" si="328"/>
        <v>0</v>
      </c>
      <c r="AL850" s="102" t="s">
        <v>0</v>
      </c>
      <c r="AM850" s="144" t="s">
        <v>102</v>
      </c>
      <c r="AN850" s="101">
        <f t="shared" si="330"/>
        <v>2500</v>
      </c>
      <c r="AO850" s="134" t="s">
        <v>28</v>
      </c>
      <c r="AP850" s="113"/>
      <c r="AQ850" s="113"/>
      <c r="AR850" s="113"/>
      <c r="AS850" s="113"/>
      <c r="AT850" s="113"/>
      <c r="AU850" s="113"/>
      <c r="AV850" s="113"/>
    </row>
    <row r="851" spans="1:48" ht="15" x14ac:dyDescent="0.25">
      <c r="A851" s="16">
        <v>4516495589</v>
      </c>
      <c r="B851" s="133">
        <v>46121</v>
      </c>
      <c r="C851" s="100" t="s">
        <v>79</v>
      </c>
      <c r="D851" s="552">
        <v>46141</v>
      </c>
      <c r="E851" s="552" t="e">
        <f>IF(OR(#REF!="",J851=""),"",#REF!+7*J851)</f>
        <v>#REF!</v>
      </c>
      <c r="F851" s="149" t="str">
        <f t="shared" ca="1" si="327"/>
        <v>DELIVERED</v>
      </c>
      <c r="G851" s="65" t="s">
        <v>80</v>
      </c>
      <c r="H851" s="23" t="e">
        <f t="shared" si="323"/>
        <v>#REF!</v>
      </c>
      <c r="I851" s="23" t="e">
        <f t="shared" si="324"/>
        <v>#REF!</v>
      </c>
      <c r="J851" s="219">
        <v>2</v>
      </c>
      <c r="K851" s="122" t="s">
        <v>23</v>
      </c>
      <c r="L851" s="232" t="s">
        <v>81</v>
      </c>
      <c r="M851" s="253" t="s">
        <v>1901</v>
      </c>
      <c r="N851" s="91">
        <v>1</v>
      </c>
      <c r="O851" s="9">
        <v>1</v>
      </c>
      <c r="P851" s="107" t="s">
        <v>1902</v>
      </c>
      <c r="Q851" s="122">
        <v>26100068</v>
      </c>
      <c r="R851" s="218" t="s">
        <v>84</v>
      </c>
      <c r="S851" s="122" t="s">
        <v>620</v>
      </c>
      <c r="T851" s="113" t="s">
        <v>621</v>
      </c>
      <c r="U851" s="102" t="s">
        <v>212</v>
      </c>
      <c r="V851" s="263" t="s">
        <v>1903</v>
      </c>
      <c r="W851" s="292">
        <v>50</v>
      </c>
      <c r="X851" s="122">
        <v>50</v>
      </c>
      <c r="Y851" s="126">
        <f t="shared" si="333"/>
        <v>0</v>
      </c>
      <c r="Z851" s="122">
        <v>0</v>
      </c>
      <c r="AA851" s="101">
        <v>563</v>
      </c>
      <c r="AB851" s="131"/>
      <c r="AC851" s="151" t="str">
        <f t="shared" si="329"/>
        <v>April-26</v>
      </c>
      <c r="AD851" s="119">
        <v>46140</v>
      </c>
      <c r="AE851" s="476" t="s">
        <v>1904</v>
      </c>
      <c r="AF851" s="101">
        <f t="shared" si="331"/>
        <v>28150</v>
      </c>
      <c r="AG851" s="101">
        <f t="shared" si="334"/>
        <v>0</v>
      </c>
      <c r="AH851" s="101">
        <f t="shared" si="332"/>
        <v>28150</v>
      </c>
      <c r="AI851" s="101">
        <f t="shared" si="322"/>
        <v>0</v>
      </c>
      <c r="AJ851" s="101">
        <f t="shared" si="326"/>
        <v>0</v>
      </c>
      <c r="AK851" s="101">
        <f t="shared" si="328"/>
        <v>0</v>
      </c>
      <c r="AL851" s="102" t="s">
        <v>0</v>
      </c>
      <c r="AM851" s="144" t="s">
        <v>102</v>
      </c>
      <c r="AN851" s="101">
        <f t="shared" si="330"/>
        <v>28150</v>
      </c>
      <c r="AO851" s="134" t="s">
        <v>23</v>
      </c>
      <c r="AP851" s="113"/>
      <c r="AQ851" s="113"/>
      <c r="AR851" s="113"/>
      <c r="AS851" s="113"/>
      <c r="AT851" s="113"/>
      <c r="AU851" s="113"/>
      <c r="AV851" s="113"/>
    </row>
    <row r="852" spans="1:48" x14ac:dyDescent="0.25">
      <c r="A852" s="252">
        <v>6000003150</v>
      </c>
      <c r="B852" s="273">
        <v>46121</v>
      </c>
      <c r="C852" s="12" t="s">
        <v>79</v>
      </c>
      <c r="D852" s="552">
        <v>46163</v>
      </c>
      <c r="E852" s="552" t="e">
        <f>IF(OR(#REF!="",J852=""),"",#REF!+7*J852)</f>
        <v>#REF!</v>
      </c>
      <c r="F852" s="149" t="str">
        <f t="shared" ca="1" si="327"/>
        <v>DELIVERED</v>
      </c>
      <c r="G852" s="120" t="s">
        <v>80</v>
      </c>
      <c r="H852" s="113" t="e">
        <f t="shared" si="323"/>
        <v>#REF!</v>
      </c>
      <c r="I852" s="23" t="e">
        <f t="shared" si="324"/>
        <v>#REF!</v>
      </c>
      <c r="J852" s="122">
        <v>4</v>
      </c>
      <c r="K852" s="122" t="s">
        <v>18</v>
      </c>
      <c r="L852" s="232" t="s">
        <v>142</v>
      </c>
      <c r="M852" s="253" t="s">
        <v>1905</v>
      </c>
      <c r="N852" s="399">
        <v>0</v>
      </c>
      <c r="O852" s="130">
        <v>3</v>
      </c>
      <c r="P852" s="491" t="s">
        <v>1906</v>
      </c>
      <c r="Q852" s="232">
        <v>26200191</v>
      </c>
      <c r="R852" s="24" t="s">
        <v>84</v>
      </c>
      <c r="S852" s="24" t="s">
        <v>1733</v>
      </c>
      <c r="T852" s="23" t="s">
        <v>1734</v>
      </c>
      <c r="U852" s="35" t="s">
        <v>158</v>
      </c>
      <c r="V852" s="13" t="s">
        <v>1907</v>
      </c>
      <c r="W852" s="292">
        <v>30</v>
      </c>
      <c r="X852" s="122">
        <v>30</v>
      </c>
      <c r="Y852" s="126">
        <f t="shared" si="333"/>
        <v>0</v>
      </c>
      <c r="Z852" s="122">
        <v>0</v>
      </c>
      <c r="AA852" s="101">
        <v>6732.1</v>
      </c>
      <c r="AB852" s="131"/>
      <c r="AC852" s="151" t="str">
        <f t="shared" si="329"/>
        <v>May-26</v>
      </c>
      <c r="AD852" s="225">
        <v>46162</v>
      </c>
      <c r="AE852" s="257" t="s">
        <v>1908</v>
      </c>
      <c r="AF852" s="114">
        <f t="shared" si="331"/>
        <v>201963</v>
      </c>
      <c r="AG852" s="101">
        <f t="shared" si="334"/>
        <v>0</v>
      </c>
      <c r="AH852" s="101">
        <f t="shared" si="332"/>
        <v>201963</v>
      </c>
      <c r="AI852" s="101">
        <f t="shared" si="322"/>
        <v>0</v>
      </c>
      <c r="AJ852" s="101">
        <f t="shared" si="326"/>
        <v>0</v>
      </c>
      <c r="AK852" s="101">
        <f t="shared" si="328"/>
        <v>0</v>
      </c>
      <c r="AL852" s="102" t="s">
        <v>0</v>
      </c>
      <c r="AM852" s="144" t="s">
        <v>102</v>
      </c>
      <c r="AN852" s="101">
        <f t="shared" si="330"/>
        <v>201963</v>
      </c>
      <c r="AO852" s="134" t="s">
        <v>103</v>
      </c>
      <c r="AP852" s="113" t="s">
        <v>104</v>
      </c>
      <c r="AQ852" s="113"/>
      <c r="AR852" s="113"/>
      <c r="AS852" s="113"/>
      <c r="AT852" s="113"/>
      <c r="AU852" s="113"/>
      <c r="AV852" s="113"/>
    </row>
    <row r="853" spans="1:48" x14ac:dyDescent="0.25">
      <c r="A853" s="252">
        <v>6000003150</v>
      </c>
      <c r="B853" s="273">
        <v>46121</v>
      </c>
      <c r="C853" s="12" t="s">
        <v>79</v>
      </c>
      <c r="D853" s="552">
        <v>46163</v>
      </c>
      <c r="E853" s="552" t="e">
        <f>IF(OR(#REF!="",J853=""),"",#REF!+7*J853)</f>
        <v>#REF!</v>
      </c>
      <c r="F853" s="149" t="str">
        <f t="shared" ca="1" si="327"/>
        <v>DELIVERED</v>
      </c>
      <c r="G853" s="120" t="s">
        <v>80</v>
      </c>
      <c r="H853" s="113" t="e">
        <f t="shared" si="323"/>
        <v>#REF!</v>
      </c>
      <c r="I853" s="23" t="e">
        <f t="shared" si="324"/>
        <v>#REF!</v>
      </c>
      <c r="J853" s="122">
        <v>4</v>
      </c>
      <c r="K853" s="122" t="s">
        <v>22</v>
      </c>
      <c r="L853" s="232" t="s">
        <v>142</v>
      </c>
      <c r="M853" s="253" t="s">
        <v>1905</v>
      </c>
      <c r="N853" s="399">
        <v>0</v>
      </c>
      <c r="O853" s="130">
        <v>3</v>
      </c>
      <c r="P853" s="491" t="s">
        <v>1909</v>
      </c>
      <c r="Q853" s="232">
        <v>26200191</v>
      </c>
      <c r="R853" s="24" t="s">
        <v>84</v>
      </c>
      <c r="S853" s="24" t="s">
        <v>1733</v>
      </c>
      <c r="T853" s="23" t="s">
        <v>1734</v>
      </c>
      <c r="U853" s="35" t="s">
        <v>158</v>
      </c>
      <c r="V853" s="98" t="s">
        <v>1910</v>
      </c>
      <c r="W853" s="292">
        <v>30</v>
      </c>
      <c r="X853" s="122">
        <v>30</v>
      </c>
      <c r="Y853" s="126">
        <f t="shared" si="333"/>
        <v>0</v>
      </c>
      <c r="Z853" s="122">
        <v>0</v>
      </c>
      <c r="AA853" s="101">
        <v>362.93</v>
      </c>
      <c r="AB853" s="131"/>
      <c r="AC853" s="151" t="str">
        <f t="shared" si="329"/>
        <v>May-26</v>
      </c>
      <c r="AD853" s="225">
        <v>46162</v>
      </c>
      <c r="AE853" s="257" t="s">
        <v>1908</v>
      </c>
      <c r="AF853" s="114">
        <f t="shared" si="331"/>
        <v>10887.9</v>
      </c>
      <c r="AG853" s="101">
        <f t="shared" si="334"/>
        <v>0</v>
      </c>
      <c r="AH853" s="101">
        <f t="shared" si="332"/>
        <v>10887.9</v>
      </c>
      <c r="AI853" s="101">
        <f t="shared" si="322"/>
        <v>0</v>
      </c>
      <c r="AJ853" s="101">
        <f t="shared" si="326"/>
        <v>0</v>
      </c>
      <c r="AK853" s="101">
        <f t="shared" si="328"/>
        <v>0</v>
      </c>
      <c r="AL853" s="102" t="s">
        <v>0</v>
      </c>
      <c r="AM853" s="144" t="s">
        <v>102</v>
      </c>
      <c r="AN853" s="101">
        <f t="shared" si="330"/>
        <v>10887.9</v>
      </c>
      <c r="AO853" s="134" t="s">
        <v>22</v>
      </c>
      <c r="AP853" s="113" t="s">
        <v>754</v>
      </c>
      <c r="AQ853" s="113"/>
      <c r="AR853" s="113"/>
      <c r="AS853" s="113"/>
      <c r="AT853" s="113"/>
      <c r="AU853" s="113"/>
      <c r="AV853" s="113"/>
    </row>
    <row r="854" spans="1:48" ht="15" x14ac:dyDescent="0.25">
      <c r="A854" s="252" t="s">
        <v>1911</v>
      </c>
      <c r="B854" s="133">
        <v>46122</v>
      </c>
      <c r="C854" s="100" t="s">
        <v>79</v>
      </c>
      <c r="D854" s="552">
        <v>46141</v>
      </c>
      <c r="E854" s="552" t="e">
        <f>IF(OR(#REF!="",J854=""),"",#REF!+7*J854)</f>
        <v>#REF!</v>
      </c>
      <c r="F854" s="149" t="str">
        <f t="shared" ca="1" si="327"/>
        <v>DELIVERED</v>
      </c>
      <c r="G854" s="120" t="s">
        <v>80</v>
      </c>
      <c r="H854" s="113" t="e">
        <f t="shared" si="323"/>
        <v>#REF!</v>
      </c>
      <c r="I854" s="23" t="e">
        <f t="shared" si="324"/>
        <v>#REF!</v>
      </c>
      <c r="J854" s="122">
        <v>2.8</v>
      </c>
      <c r="K854" s="291" t="s">
        <v>21</v>
      </c>
      <c r="L854" s="38" t="s">
        <v>142</v>
      </c>
      <c r="M854" s="594" t="s">
        <v>1912</v>
      </c>
      <c r="N854" s="298">
        <v>0</v>
      </c>
      <c r="O854" s="278">
        <v>3</v>
      </c>
      <c r="P854" s="24" t="s">
        <v>243</v>
      </c>
      <c r="Q854" s="24">
        <v>26200065</v>
      </c>
      <c r="R854" s="24" t="s">
        <v>84</v>
      </c>
      <c r="S854" s="24" t="s">
        <v>1913</v>
      </c>
      <c r="T854" s="16" t="s">
        <v>1914</v>
      </c>
      <c r="U854" s="90" t="s">
        <v>87</v>
      </c>
      <c r="V854" s="77" t="s">
        <v>1915</v>
      </c>
      <c r="W854" s="291">
        <v>5000</v>
      </c>
      <c r="X854" s="24">
        <v>504</v>
      </c>
      <c r="Y854" s="8">
        <f t="shared" si="333"/>
        <v>4496</v>
      </c>
      <c r="Z854" s="24">
        <v>0</v>
      </c>
      <c r="AA854" s="58">
        <v>98</v>
      </c>
      <c r="AB854" s="66"/>
      <c r="AC854" s="62" t="str">
        <f t="shared" si="329"/>
        <v>April-26</v>
      </c>
      <c r="AD854" s="25">
        <v>46132</v>
      </c>
      <c r="AE854" s="586" t="s">
        <v>1916</v>
      </c>
      <c r="AF854" s="58">
        <f t="shared" si="331"/>
        <v>49392</v>
      </c>
      <c r="AG854" s="58">
        <f t="shared" si="334"/>
        <v>0</v>
      </c>
      <c r="AH854" s="58">
        <f t="shared" si="332"/>
        <v>49392</v>
      </c>
      <c r="AI854" s="58">
        <f t="shared" ref="AI854:AI918" si="335">Z854*AA854</f>
        <v>0</v>
      </c>
      <c r="AJ854" s="58">
        <f t="shared" si="326"/>
        <v>0</v>
      </c>
      <c r="AK854" s="58">
        <f t="shared" si="328"/>
        <v>0</v>
      </c>
      <c r="AL854" s="102" t="s">
        <v>0</v>
      </c>
      <c r="AM854" s="144" t="s">
        <v>102</v>
      </c>
      <c r="AN854" s="101">
        <f t="shared" si="330"/>
        <v>49392</v>
      </c>
      <c r="AO854" s="134" t="s">
        <v>116</v>
      </c>
      <c r="AP854" s="113"/>
      <c r="AQ854" s="113"/>
      <c r="AR854" s="113"/>
      <c r="AS854" s="113"/>
      <c r="AT854" s="113"/>
      <c r="AU854" s="113"/>
      <c r="AV854" s="113"/>
    </row>
    <row r="855" spans="1:48" ht="15" x14ac:dyDescent="0.25">
      <c r="A855" s="252" t="s">
        <v>1911</v>
      </c>
      <c r="B855" s="133">
        <v>46122</v>
      </c>
      <c r="C855" s="100" t="s">
        <v>79</v>
      </c>
      <c r="D855" s="552">
        <v>46141</v>
      </c>
      <c r="E855" s="552" t="e">
        <f>IF(OR(#REF!="",J855=""),"",#REF!+7*J855)</f>
        <v>#REF!</v>
      </c>
      <c r="F855" s="149" t="str">
        <f t="shared" ca="1" si="327"/>
        <v>DELIVERED</v>
      </c>
      <c r="G855" s="120" t="s">
        <v>80</v>
      </c>
      <c r="H855" s="113" t="e">
        <f t="shared" si="323"/>
        <v>#REF!</v>
      </c>
      <c r="I855" s="23" t="e">
        <f t="shared" si="324"/>
        <v>#REF!</v>
      </c>
      <c r="J855" s="122">
        <v>2.8</v>
      </c>
      <c r="K855" s="291" t="s">
        <v>21</v>
      </c>
      <c r="L855" s="38" t="s">
        <v>142</v>
      </c>
      <c r="M855" s="419" t="s">
        <v>1912</v>
      </c>
      <c r="N855" s="298">
        <v>0</v>
      </c>
      <c r="O855" s="278">
        <v>3</v>
      </c>
      <c r="P855" s="24" t="s">
        <v>243</v>
      </c>
      <c r="Q855" s="122">
        <v>26200065</v>
      </c>
      <c r="R855" s="219" t="s">
        <v>84</v>
      </c>
      <c r="S855" s="384" t="s">
        <v>1913</v>
      </c>
      <c r="T855" s="34" t="s">
        <v>1914</v>
      </c>
      <c r="U855" s="90" t="s">
        <v>87</v>
      </c>
      <c r="V855" s="77" t="s">
        <v>1915</v>
      </c>
      <c r="W855" s="292">
        <v>4496</v>
      </c>
      <c r="X855" s="122">
        <v>1008</v>
      </c>
      <c r="Y855" s="126">
        <f t="shared" si="333"/>
        <v>3488</v>
      </c>
      <c r="Z855" s="122">
        <v>0</v>
      </c>
      <c r="AA855" s="101">
        <v>98</v>
      </c>
      <c r="AB855" s="131"/>
      <c r="AC855" s="62" t="str">
        <f t="shared" si="329"/>
        <v>April-26</v>
      </c>
      <c r="AD855" s="119">
        <v>46134</v>
      </c>
      <c r="AE855" s="256" t="s">
        <v>1917</v>
      </c>
      <c r="AF855" s="101">
        <f t="shared" si="331"/>
        <v>98784</v>
      </c>
      <c r="AG855" s="101">
        <f t="shared" si="334"/>
        <v>0</v>
      </c>
      <c r="AH855" s="101">
        <f t="shared" si="332"/>
        <v>98784</v>
      </c>
      <c r="AI855" s="101">
        <f t="shared" si="335"/>
        <v>0</v>
      </c>
      <c r="AJ855" s="101">
        <f t="shared" si="326"/>
        <v>0</v>
      </c>
      <c r="AK855" s="101">
        <f t="shared" si="328"/>
        <v>0</v>
      </c>
      <c r="AL855" s="102" t="s">
        <v>0</v>
      </c>
      <c r="AM855" s="144" t="s">
        <v>102</v>
      </c>
      <c r="AN855" s="101">
        <f t="shared" si="330"/>
        <v>98784</v>
      </c>
      <c r="AO855" s="134" t="s">
        <v>116</v>
      </c>
      <c r="AP855" s="113"/>
      <c r="AQ855" s="113"/>
      <c r="AR855" s="113"/>
      <c r="AS855" s="113"/>
      <c r="AT855" s="113"/>
      <c r="AU855" s="113"/>
      <c r="AV855" s="113"/>
    </row>
    <row r="856" spans="1:48" ht="15" x14ac:dyDescent="0.25">
      <c r="A856" s="252" t="s">
        <v>1911</v>
      </c>
      <c r="B856" s="133">
        <v>46122</v>
      </c>
      <c r="C856" s="100" t="s">
        <v>79</v>
      </c>
      <c r="D856" s="552">
        <v>46141</v>
      </c>
      <c r="E856" s="552" t="e">
        <f>IF(OR(#REF!="",J856=""),"",#REF!+7*J856)</f>
        <v>#REF!</v>
      </c>
      <c r="F856" s="149" t="str">
        <f t="shared" ca="1" si="327"/>
        <v>DELIVERED</v>
      </c>
      <c r="G856" s="120" t="s">
        <v>80</v>
      </c>
      <c r="H856" s="113" t="e">
        <f t="shared" si="323"/>
        <v>#REF!</v>
      </c>
      <c r="I856" s="23" t="e">
        <f t="shared" si="324"/>
        <v>#REF!</v>
      </c>
      <c r="J856" s="122">
        <v>2.8</v>
      </c>
      <c r="K856" s="291" t="s">
        <v>21</v>
      </c>
      <c r="L856" s="38" t="s">
        <v>142</v>
      </c>
      <c r="M856" s="419" t="s">
        <v>1912</v>
      </c>
      <c r="N856" s="298">
        <v>0</v>
      </c>
      <c r="O856" s="278">
        <v>3</v>
      </c>
      <c r="P856" s="24" t="s">
        <v>243</v>
      </c>
      <c r="Q856" s="122">
        <v>26200065</v>
      </c>
      <c r="R856" s="219" t="s">
        <v>84</v>
      </c>
      <c r="S856" s="384" t="s">
        <v>1913</v>
      </c>
      <c r="T856" s="34" t="s">
        <v>1914</v>
      </c>
      <c r="U856" s="90" t="s">
        <v>87</v>
      </c>
      <c r="V856" s="77" t="s">
        <v>1915</v>
      </c>
      <c r="W856" s="292">
        <v>3488</v>
      </c>
      <c r="X856" s="122">
        <v>504</v>
      </c>
      <c r="Y856" s="126">
        <f t="shared" si="333"/>
        <v>2984</v>
      </c>
      <c r="Z856" s="122">
        <v>0</v>
      </c>
      <c r="AA856" s="101">
        <v>98</v>
      </c>
      <c r="AB856" s="131"/>
      <c r="AC856" s="151" t="str">
        <f t="shared" si="329"/>
        <v>April-26</v>
      </c>
      <c r="AD856" s="119">
        <v>46136</v>
      </c>
      <c r="AE856" s="256" t="s">
        <v>1918</v>
      </c>
      <c r="AF856" s="101">
        <f t="shared" si="331"/>
        <v>49392</v>
      </c>
      <c r="AG856" s="101">
        <f t="shared" si="334"/>
        <v>0</v>
      </c>
      <c r="AH856" s="101">
        <f t="shared" si="332"/>
        <v>49392</v>
      </c>
      <c r="AI856" s="101">
        <f t="shared" si="335"/>
        <v>0</v>
      </c>
      <c r="AJ856" s="101">
        <f t="shared" si="326"/>
        <v>0</v>
      </c>
      <c r="AK856" s="101">
        <f t="shared" si="328"/>
        <v>0</v>
      </c>
      <c r="AL856" s="102" t="s">
        <v>0</v>
      </c>
      <c r="AM856" s="144" t="s">
        <v>102</v>
      </c>
      <c r="AN856" s="101">
        <f t="shared" si="330"/>
        <v>49392</v>
      </c>
      <c r="AO856" s="134" t="s">
        <v>116</v>
      </c>
      <c r="AP856" s="113"/>
      <c r="AQ856" s="113"/>
      <c r="AR856" s="113"/>
      <c r="AS856" s="113"/>
      <c r="AT856" s="113"/>
      <c r="AU856" s="113"/>
      <c r="AV856" s="113"/>
    </row>
    <row r="857" spans="1:48" ht="15" x14ac:dyDescent="0.25">
      <c r="A857" s="252" t="s">
        <v>1911</v>
      </c>
      <c r="B857" s="133">
        <v>46122</v>
      </c>
      <c r="C857" s="100" t="s">
        <v>79</v>
      </c>
      <c r="D857" s="552">
        <v>46141</v>
      </c>
      <c r="E857" s="552" t="e">
        <f>IF(OR(#REF!="",J857=""),"",#REF!+7*J857)</f>
        <v>#REF!</v>
      </c>
      <c r="F857" s="149" t="str">
        <f t="shared" ca="1" si="327"/>
        <v>DELIVERED</v>
      </c>
      <c r="G857" s="120" t="s">
        <v>80</v>
      </c>
      <c r="H857" s="113" t="e">
        <f t="shared" si="323"/>
        <v>#REF!</v>
      </c>
      <c r="I857" s="23" t="e">
        <f t="shared" si="324"/>
        <v>#REF!</v>
      </c>
      <c r="J857" s="122">
        <v>2.8</v>
      </c>
      <c r="K857" s="291" t="s">
        <v>21</v>
      </c>
      <c r="L857" s="38" t="s">
        <v>142</v>
      </c>
      <c r="M857" s="419" t="s">
        <v>1912</v>
      </c>
      <c r="N857" s="298">
        <v>0</v>
      </c>
      <c r="O857" s="278">
        <v>3</v>
      </c>
      <c r="P857" s="24" t="s">
        <v>243</v>
      </c>
      <c r="Q857" s="122">
        <v>26200065</v>
      </c>
      <c r="R857" s="219" t="s">
        <v>84</v>
      </c>
      <c r="S857" s="384" t="s">
        <v>1913</v>
      </c>
      <c r="T857" s="34" t="s">
        <v>1914</v>
      </c>
      <c r="U857" s="90" t="s">
        <v>87</v>
      </c>
      <c r="V857" s="77" t="s">
        <v>1915</v>
      </c>
      <c r="W857" s="292">
        <v>2984</v>
      </c>
      <c r="X857" s="122">
        <v>1008</v>
      </c>
      <c r="Y857" s="126">
        <f t="shared" si="333"/>
        <v>1976</v>
      </c>
      <c r="Z857" s="122">
        <v>0</v>
      </c>
      <c r="AA857" s="101">
        <v>98</v>
      </c>
      <c r="AB857" s="131"/>
      <c r="AC857" s="151" t="str">
        <f t="shared" si="329"/>
        <v>April-26</v>
      </c>
      <c r="AD857" s="119">
        <v>46139</v>
      </c>
      <c r="AE857" s="181" t="s">
        <v>1919</v>
      </c>
      <c r="AF857" s="101">
        <f t="shared" si="331"/>
        <v>98784</v>
      </c>
      <c r="AG857" s="101">
        <f t="shared" si="334"/>
        <v>0</v>
      </c>
      <c r="AH857" s="101">
        <f t="shared" si="332"/>
        <v>98784</v>
      </c>
      <c r="AI857" s="101">
        <f t="shared" si="335"/>
        <v>0</v>
      </c>
      <c r="AJ857" s="101">
        <f t="shared" si="326"/>
        <v>0</v>
      </c>
      <c r="AK857" s="101">
        <f t="shared" si="328"/>
        <v>0</v>
      </c>
      <c r="AL857" s="102" t="s">
        <v>0</v>
      </c>
      <c r="AM857" s="144" t="s">
        <v>102</v>
      </c>
      <c r="AN857" s="101">
        <f t="shared" si="330"/>
        <v>98784</v>
      </c>
      <c r="AO857" s="134" t="s">
        <v>116</v>
      </c>
      <c r="AP857" s="113"/>
      <c r="AQ857" s="113"/>
      <c r="AR857" s="113"/>
      <c r="AS857" s="113"/>
      <c r="AT857" s="113"/>
      <c r="AU857" s="113"/>
      <c r="AV857" s="113"/>
    </row>
    <row r="858" spans="1:48" ht="15" x14ac:dyDescent="0.25">
      <c r="A858" s="252" t="s">
        <v>1911</v>
      </c>
      <c r="B858" s="133">
        <v>46122</v>
      </c>
      <c r="C858" s="100" t="s">
        <v>79</v>
      </c>
      <c r="D858" s="552">
        <v>46141</v>
      </c>
      <c r="E858" s="552" t="e">
        <f>IF(OR(#REF!="",J858=""),"",#REF!+7*J858)</f>
        <v>#REF!</v>
      </c>
      <c r="F858" s="149" t="str">
        <f t="shared" ca="1" si="327"/>
        <v>DELIVERED</v>
      </c>
      <c r="G858" s="120" t="s">
        <v>80</v>
      </c>
      <c r="H858" s="113" t="e">
        <f t="shared" si="323"/>
        <v>#REF!</v>
      </c>
      <c r="I858" s="23" t="e">
        <f t="shared" si="324"/>
        <v>#REF!</v>
      </c>
      <c r="J858" s="122">
        <v>2.8</v>
      </c>
      <c r="K858" s="291" t="s">
        <v>21</v>
      </c>
      <c r="L858" s="38" t="s">
        <v>142</v>
      </c>
      <c r="M858" s="419" t="s">
        <v>1912</v>
      </c>
      <c r="N858" s="298">
        <v>0</v>
      </c>
      <c r="O858" s="278">
        <v>3</v>
      </c>
      <c r="P858" s="24" t="s">
        <v>243</v>
      </c>
      <c r="Q858" s="122">
        <v>26200065</v>
      </c>
      <c r="R858" s="219" t="s">
        <v>84</v>
      </c>
      <c r="S858" s="384" t="s">
        <v>1913</v>
      </c>
      <c r="T858" s="34" t="s">
        <v>1914</v>
      </c>
      <c r="U858" s="90" t="s">
        <v>87</v>
      </c>
      <c r="V858" s="77" t="s">
        <v>1915</v>
      </c>
      <c r="W858" s="292">
        <v>1976</v>
      </c>
      <c r="X858" s="122">
        <v>1003</v>
      </c>
      <c r="Y858" s="126">
        <f t="shared" si="333"/>
        <v>973</v>
      </c>
      <c r="Z858" s="122">
        <v>0</v>
      </c>
      <c r="AA858" s="101">
        <v>98</v>
      </c>
      <c r="AB858" s="131"/>
      <c r="AC858" s="151" t="str">
        <f t="shared" si="329"/>
        <v>April-26</v>
      </c>
      <c r="AD858" s="119">
        <v>46140</v>
      </c>
      <c r="AE858" s="181" t="s">
        <v>1920</v>
      </c>
      <c r="AF858" s="101">
        <f t="shared" si="331"/>
        <v>98294</v>
      </c>
      <c r="AG858" s="101">
        <f t="shared" si="334"/>
        <v>0</v>
      </c>
      <c r="AH858" s="101">
        <f t="shared" si="332"/>
        <v>98294</v>
      </c>
      <c r="AI858" s="101">
        <f t="shared" si="335"/>
        <v>0</v>
      </c>
      <c r="AJ858" s="101">
        <f t="shared" si="326"/>
        <v>0</v>
      </c>
      <c r="AK858" s="101">
        <f t="shared" si="328"/>
        <v>0</v>
      </c>
      <c r="AL858" s="102" t="s">
        <v>0</v>
      </c>
      <c r="AM858" s="144" t="s">
        <v>102</v>
      </c>
      <c r="AN858" s="101">
        <f t="shared" si="330"/>
        <v>98294</v>
      </c>
      <c r="AO858" s="134" t="s">
        <v>116</v>
      </c>
      <c r="AP858" s="113"/>
      <c r="AQ858" s="113"/>
      <c r="AR858" s="113"/>
      <c r="AS858" s="113"/>
      <c r="AT858" s="113"/>
      <c r="AU858" s="113"/>
      <c r="AV858" s="113"/>
    </row>
    <row r="859" spans="1:48" ht="15" x14ac:dyDescent="0.25">
      <c r="A859" s="252" t="s">
        <v>1911</v>
      </c>
      <c r="B859" s="133">
        <v>46122</v>
      </c>
      <c r="C859" s="100" t="s">
        <v>79</v>
      </c>
      <c r="D859" s="552">
        <v>46141</v>
      </c>
      <c r="E859" s="552" t="e">
        <f>IF(OR(#REF!="",J859=""),"",#REF!+7*J859)</f>
        <v>#REF!</v>
      </c>
      <c r="F859" s="149" t="str">
        <f t="shared" ca="1" si="327"/>
        <v>DELIVERED</v>
      </c>
      <c r="G859" s="120" t="s">
        <v>80</v>
      </c>
      <c r="H859" s="113" t="e">
        <f t="shared" si="323"/>
        <v>#REF!</v>
      </c>
      <c r="I859" s="23" t="e">
        <f t="shared" si="324"/>
        <v>#REF!</v>
      </c>
      <c r="J859" s="122">
        <v>2.8</v>
      </c>
      <c r="K859" s="291" t="s">
        <v>21</v>
      </c>
      <c r="L859" s="38" t="s">
        <v>142</v>
      </c>
      <c r="M859" s="419" t="s">
        <v>1912</v>
      </c>
      <c r="N859" s="298">
        <v>0</v>
      </c>
      <c r="O859" s="278">
        <v>3</v>
      </c>
      <c r="P859" s="24" t="s">
        <v>243</v>
      </c>
      <c r="Q859" s="122">
        <v>26200065</v>
      </c>
      <c r="R859" s="219" t="s">
        <v>84</v>
      </c>
      <c r="S859" s="384" t="s">
        <v>1913</v>
      </c>
      <c r="T859" s="34" t="s">
        <v>1914</v>
      </c>
      <c r="U859" s="90" t="s">
        <v>87</v>
      </c>
      <c r="V859" s="77" t="s">
        <v>1915</v>
      </c>
      <c r="W859" s="292">
        <v>973</v>
      </c>
      <c r="X859" s="122">
        <v>960</v>
      </c>
      <c r="Y859" s="126">
        <f t="shared" si="333"/>
        <v>13</v>
      </c>
      <c r="Z859" s="122">
        <v>0</v>
      </c>
      <c r="AA859" s="101">
        <v>98</v>
      </c>
      <c r="AB859" s="131"/>
      <c r="AC859" s="151" t="str">
        <f t="shared" si="329"/>
        <v>April-26</v>
      </c>
      <c r="AD859" s="119">
        <v>46141</v>
      </c>
      <c r="AE859" s="181" t="s">
        <v>1921</v>
      </c>
      <c r="AF859" s="101">
        <f t="shared" si="331"/>
        <v>94080</v>
      </c>
      <c r="AG859" s="101">
        <f t="shared" si="334"/>
        <v>0</v>
      </c>
      <c r="AH859" s="101">
        <f t="shared" si="332"/>
        <v>94080</v>
      </c>
      <c r="AI859" s="101">
        <f t="shared" si="335"/>
        <v>0</v>
      </c>
      <c r="AJ859" s="101">
        <f t="shared" si="326"/>
        <v>0</v>
      </c>
      <c r="AK859" s="101">
        <f t="shared" si="328"/>
        <v>0</v>
      </c>
      <c r="AL859" s="102" t="s">
        <v>0</v>
      </c>
      <c r="AM859" s="144" t="s">
        <v>102</v>
      </c>
      <c r="AN859" s="101">
        <f t="shared" si="330"/>
        <v>94080</v>
      </c>
      <c r="AO859" s="134" t="s">
        <v>116</v>
      </c>
      <c r="AP859" s="113"/>
      <c r="AQ859" s="113"/>
      <c r="AR859" s="113"/>
      <c r="AS859" s="113"/>
      <c r="AT859" s="113"/>
      <c r="AU859" s="113"/>
      <c r="AV859" s="113"/>
    </row>
    <row r="860" spans="1:48" ht="15" x14ac:dyDescent="0.25">
      <c r="A860" s="252" t="s">
        <v>1911</v>
      </c>
      <c r="B860" s="133">
        <v>46122</v>
      </c>
      <c r="C860" s="100" t="s">
        <v>79</v>
      </c>
      <c r="D860" s="552">
        <v>46141</v>
      </c>
      <c r="E860" s="552" t="e">
        <f>IF(OR(#REF!="",J860=""),"",#REF!+7*J860)</f>
        <v>#REF!</v>
      </c>
      <c r="F860" s="149" t="str">
        <f t="shared" ca="1" si="327"/>
        <v>DELIVERED</v>
      </c>
      <c r="G860" s="120" t="s">
        <v>80</v>
      </c>
      <c r="H860" s="113" t="e">
        <f t="shared" si="323"/>
        <v>#REF!</v>
      </c>
      <c r="I860" s="23" t="e">
        <f t="shared" si="324"/>
        <v>#REF!</v>
      </c>
      <c r="J860" s="122">
        <v>2.8</v>
      </c>
      <c r="K860" s="291" t="s">
        <v>21</v>
      </c>
      <c r="L860" s="38" t="s">
        <v>142</v>
      </c>
      <c r="M860" s="419" t="s">
        <v>1912</v>
      </c>
      <c r="N860" s="298">
        <v>0</v>
      </c>
      <c r="O860" s="278">
        <v>3</v>
      </c>
      <c r="P860" s="24" t="s">
        <v>243</v>
      </c>
      <c r="Q860" s="122">
        <v>26200065</v>
      </c>
      <c r="R860" s="219" t="s">
        <v>84</v>
      </c>
      <c r="S860" s="384" t="s">
        <v>1913</v>
      </c>
      <c r="T860" s="34" t="s">
        <v>1914</v>
      </c>
      <c r="U860" s="90" t="s">
        <v>87</v>
      </c>
      <c r="V860" s="77" t="s">
        <v>1915</v>
      </c>
      <c r="W860" s="292">
        <v>13</v>
      </c>
      <c r="X860" s="122">
        <v>13</v>
      </c>
      <c r="Y860" s="126">
        <f t="shared" si="333"/>
        <v>0</v>
      </c>
      <c r="Z860" s="122">
        <v>0</v>
      </c>
      <c r="AA860" s="101">
        <v>98</v>
      </c>
      <c r="AB860" s="131"/>
      <c r="AC860" s="151" t="str">
        <f t="shared" si="329"/>
        <v>April-26</v>
      </c>
      <c r="AD860" s="119">
        <v>46141</v>
      </c>
      <c r="AE860" s="181" t="s">
        <v>1922</v>
      </c>
      <c r="AF860" s="101">
        <f t="shared" si="331"/>
        <v>1274</v>
      </c>
      <c r="AG860" s="101">
        <f t="shared" si="334"/>
        <v>0</v>
      </c>
      <c r="AH860" s="101">
        <f t="shared" si="332"/>
        <v>1274</v>
      </c>
      <c r="AI860" s="101">
        <f t="shared" si="335"/>
        <v>0</v>
      </c>
      <c r="AJ860" s="101">
        <f t="shared" si="326"/>
        <v>0</v>
      </c>
      <c r="AK860" s="101">
        <f t="shared" si="328"/>
        <v>0</v>
      </c>
      <c r="AL860" s="102" t="s">
        <v>0</v>
      </c>
      <c r="AM860" s="144" t="s">
        <v>102</v>
      </c>
      <c r="AN860" s="101">
        <f t="shared" si="330"/>
        <v>1274</v>
      </c>
      <c r="AO860" s="134" t="s">
        <v>116</v>
      </c>
      <c r="AP860" s="113"/>
      <c r="AQ860" s="113"/>
      <c r="AR860" s="113"/>
      <c r="AS860" s="113"/>
      <c r="AT860" s="113"/>
      <c r="AU860" s="113"/>
      <c r="AV860" s="113"/>
    </row>
    <row r="861" spans="1:48" ht="15" x14ac:dyDescent="0.25">
      <c r="A861" s="16">
        <v>26270078</v>
      </c>
      <c r="B861" s="243">
        <v>46122</v>
      </c>
      <c r="C861" s="6" t="s">
        <v>79</v>
      </c>
      <c r="D861" s="552">
        <v>46126</v>
      </c>
      <c r="E861" s="552" t="e">
        <f>IF(OR(#REF!="",J861=""),"",#REF!+7*J861)</f>
        <v>#REF!</v>
      </c>
      <c r="F861" s="271" t="str">
        <f t="shared" ca="1" si="327"/>
        <v>DELIVERED</v>
      </c>
      <c r="G861" s="65" t="s">
        <v>80</v>
      </c>
      <c r="H861" s="23" t="e">
        <f t="shared" si="323"/>
        <v>#REF!</v>
      </c>
      <c r="I861" s="23" t="e">
        <f t="shared" si="324"/>
        <v>#REF!</v>
      </c>
      <c r="J861" s="24">
        <v>0.6</v>
      </c>
      <c r="K861" s="24" t="s">
        <v>21</v>
      </c>
      <c r="L861" s="38" t="s">
        <v>81</v>
      </c>
      <c r="M861" s="419" t="s">
        <v>1923</v>
      </c>
      <c r="N861" s="91">
        <v>0</v>
      </c>
      <c r="O861" s="9">
        <v>3</v>
      </c>
      <c r="P861" s="294" t="s">
        <v>243</v>
      </c>
      <c r="Q861" s="24">
        <v>26100023</v>
      </c>
      <c r="R861" s="24" t="s">
        <v>84</v>
      </c>
      <c r="S861" s="9" t="s">
        <v>1574</v>
      </c>
      <c r="T861" s="7" t="s">
        <v>1575</v>
      </c>
      <c r="U861" s="7" t="s">
        <v>219</v>
      </c>
      <c r="V861" s="385" t="s">
        <v>1924</v>
      </c>
      <c r="W861" s="294">
        <v>2</v>
      </c>
      <c r="X861" s="24">
        <v>2</v>
      </c>
      <c r="Y861" s="8">
        <f t="shared" si="333"/>
        <v>0</v>
      </c>
      <c r="Z861" s="24">
        <v>0</v>
      </c>
      <c r="AA861" s="58">
        <v>9300</v>
      </c>
      <c r="AB861" s="66"/>
      <c r="AC861" s="62" t="str">
        <f t="shared" si="329"/>
        <v>April-26</v>
      </c>
      <c r="AD861" s="25">
        <v>46127</v>
      </c>
      <c r="AE861" s="256" t="s">
        <v>1925</v>
      </c>
      <c r="AF861" s="58">
        <f t="shared" si="331"/>
        <v>18600</v>
      </c>
      <c r="AG861" s="58">
        <f t="shared" si="334"/>
        <v>0</v>
      </c>
      <c r="AH861" s="58">
        <f t="shared" si="332"/>
        <v>18600</v>
      </c>
      <c r="AI861" s="58">
        <f t="shared" si="335"/>
        <v>0</v>
      </c>
      <c r="AJ861" s="58">
        <f t="shared" si="326"/>
        <v>0</v>
      </c>
      <c r="AK861" s="58">
        <f t="shared" si="328"/>
        <v>0</v>
      </c>
      <c r="AL861" s="16" t="s">
        <v>0</v>
      </c>
      <c r="AM861" s="144" t="s">
        <v>102</v>
      </c>
      <c r="AN861" s="58">
        <f t="shared" si="330"/>
        <v>18600</v>
      </c>
      <c r="AO861" s="262" t="s">
        <v>103</v>
      </c>
      <c r="AP861" s="113" t="s">
        <v>104</v>
      </c>
      <c r="AQ861" s="113" t="s">
        <v>104</v>
      </c>
      <c r="AR861" s="113" t="s">
        <v>122</v>
      </c>
      <c r="AS861" s="113" t="s">
        <v>122</v>
      </c>
      <c r="AT861" s="113" t="s">
        <v>122</v>
      </c>
      <c r="AU861" s="113" t="s">
        <v>104</v>
      </c>
      <c r="AV861" s="113" t="s">
        <v>122</v>
      </c>
    </row>
    <row r="862" spans="1:48" ht="15" x14ac:dyDescent="0.25">
      <c r="A862" s="16">
        <v>26270078</v>
      </c>
      <c r="B862" s="243">
        <v>46122</v>
      </c>
      <c r="C862" s="6" t="s">
        <v>79</v>
      </c>
      <c r="D862" s="552">
        <v>46126</v>
      </c>
      <c r="E862" s="552" t="e">
        <f>IF(OR(#REF!="",J862=""),"",#REF!+7*J862)</f>
        <v>#REF!</v>
      </c>
      <c r="F862" s="271" t="str">
        <f t="shared" ca="1" si="327"/>
        <v>DELIVERED</v>
      </c>
      <c r="G862" s="65" t="s">
        <v>80</v>
      </c>
      <c r="H862" s="23" t="e">
        <f t="shared" si="323"/>
        <v>#REF!</v>
      </c>
      <c r="I862" s="23" t="e">
        <f t="shared" si="324"/>
        <v>#REF!</v>
      </c>
      <c r="J862" s="24">
        <v>0.6</v>
      </c>
      <c r="K862" s="24" t="s">
        <v>21</v>
      </c>
      <c r="L862" s="38" t="s">
        <v>81</v>
      </c>
      <c r="M862" s="253" t="s">
        <v>1923</v>
      </c>
      <c r="N862" s="91">
        <v>0</v>
      </c>
      <c r="O862" s="9">
        <v>3</v>
      </c>
      <c r="P862" s="294" t="s">
        <v>243</v>
      </c>
      <c r="Q862" s="24">
        <v>26100023</v>
      </c>
      <c r="R862" s="24" t="s">
        <v>84</v>
      </c>
      <c r="S862" s="9" t="s">
        <v>1574</v>
      </c>
      <c r="T862" s="7" t="s">
        <v>1575</v>
      </c>
      <c r="U862" s="7" t="s">
        <v>219</v>
      </c>
      <c r="V862" s="77" t="s">
        <v>1924</v>
      </c>
      <c r="W862" s="294">
        <v>10</v>
      </c>
      <c r="X862" s="24">
        <v>10</v>
      </c>
      <c r="Y862" s="8">
        <f t="shared" si="333"/>
        <v>0</v>
      </c>
      <c r="Z862" s="24">
        <v>0</v>
      </c>
      <c r="AA862" s="58">
        <v>2670</v>
      </c>
      <c r="AB862" s="66"/>
      <c r="AC862" s="62" t="str">
        <f t="shared" si="329"/>
        <v>April-26</v>
      </c>
      <c r="AD862" s="25">
        <v>46127</v>
      </c>
      <c r="AE862" s="256" t="s">
        <v>1925</v>
      </c>
      <c r="AF862" s="58">
        <f t="shared" si="331"/>
        <v>26700</v>
      </c>
      <c r="AG862" s="58">
        <f t="shared" si="334"/>
        <v>0</v>
      </c>
      <c r="AH862" s="58">
        <f t="shared" si="332"/>
        <v>26700</v>
      </c>
      <c r="AI862" s="58">
        <f t="shared" si="335"/>
        <v>0</v>
      </c>
      <c r="AJ862" s="58">
        <f t="shared" si="326"/>
        <v>0</v>
      </c>
      <c r="AK862" s="58">
        <f t="shared" si="328"/>
        <v>0</v>
      </c>
      <c r="AL862" s="16" t="s">
        <v>0</v>
      </c>
      <c r="AM862" s="144" t="s">
        <v>102</v>
      </c>
      <c r="AN862" s="58">
        <f t="shared" si="330"/>
        <v>26700</v>
      </c>
      <c r="AO862" s="262" t="s">
        <v>103</v>
      </c>
      <c r="AP862" s="113" t="s">
        <v>104</v>
      </c>
      <c r="AQ862" s="113" t="s">
        <v>104</v>
      </c>
      <c r="AR862" s="113" t="s">
        <v>122</v>
      </c>
      <c r="AS862" s="113" t="s">
        <v>122</v>
      </c>
      <c r="AT862" s="113" t="s">
        <v>122</v>
      </c>
      <c r="AU862" s="113" t="s">
        <v>104</v>
      </c>
      <c r="AV862" s="113" t="s">
        <v>122</v>
      </c>
    </row>
    <row r="863" spans="1:48" ht="15" x14ac:dyDescent="0.25">
      <c r="A863" s="280">
        <v>4516497949</v>
      </c>
      <c r="B863" s="133">
        <v>46122</v>
      </c>
      <c r="C863" s="100" t="s">
        <v>79</v>
      </c>
      <c r="D863" s="552">
        <v>46142</v>
      </c>
      <c r="E863" s="552" t="e">
        <f>IF(OR(#REF!="",J863=""),"",#REF!+7*J863)</f>
        <v>#REF!</v>
      </c>
      <c r="F863" s="149" t="str">
        <f t="shared" ca="1" si="327"/>
        <v>DELIVERED</v>
      </c>
      <c r="G863" s="65" t="s">
        <v>80</v>
      </c>
      <c r="H863" s="23" t="e">
        <f t="shared" si="323"/>
        <v>#REF!</v>
      </c>
      <c r="I863" s="23" t="e">
        <f t="shared" si="324"/>
        <v>#REF!</v>
      </c>
      <c r="J863" s="122">
        <v>3</v>
      </c>
      <c r="K863" s="122" t="s">
        <v>18</v>
      </c>
      <c r="L863" s="232" t="s">
        <v>81</v>
      </c>
      <c r="M863" s="253" t="s">
        <v>1926</v>
      </c>
      <c r="N863" s="91">
        <v>1</v>
      </c>
      <c r="O863" s="9">
        <v>1</v>
      </c>
      <c r="P863" s="491" t="s">
        <v>1927</v>
      </c>
      <c r="Q863" s="122">
        <v>26100094</v>
      </c>
      <c r="R863" s="464" t="s">
        <v>84</v>
      </c>
      <c r="S863" s="218" t="s">
        <v>620</v>
      </c>
      <c r="T863" s="207" t="s">
        <v>621</v>
      </c>
      <c r="U863" s="240" t="s">
        <v>212</v>
      </c>
      <c r="V863" s="77" t="s">
        <v>1928</v>
      </c>
      <c r="W863" s="296">
        <v>5</v>
      </c>
      <c r="X863" s="242">
        <v>2</v>
      </c>
      <c r="Y863" s="126">
        <f t="shared" si="333"/>
        <v>3</v>
      </c>
      <c r="Z863" s="122">
        <v>0</v>
      </c>
      <c r="AA863" s="101">
        <v>82617.399999999994</v>
      </c>
      <c r="AB863" s="131"/>
      <c r="AC863" s="62" t="str">
        <f t="shared" si="329"/>
        <v>May-26</v>
      </c>
      <c r="AD863" s="119">
        <v>46156</v>
      </c>
      <c r="AE863" s="256" t="s">
        <v>1929</v>
      </c>
      <c r="AF863" s="101">
        <f t="shared" si="331"/>
        <v>165234.79999999999</v>
      </c>
      <c r="AG863" s="101">
        <f t="shared" si="334"/>
        <v>0</v>
      </c>
      <c r="AH863" s="101">
        <f t="shared" si="332"/>
        <v>165234.79999999999</v>
      </c>
      <c r="AI863" s="101">
        <f t="shared" si="335"/>
        <v>0</v>
      </c>
      <c r="AJ863" s="101">
        <f t="shared" si="326"/>
        <v>0</v>
      </c>
      <c r="AK863" s="101">
        <f t="shared" si="328"/>
        <v>0</v>
      </c>
      <c r="AL863" s="102" t="s">
        <v>0</v>
      </c>
      <c r="AM863" s="144" t="s">
        <v>102</v>
      </c>
      <c r="AN863" s="101">
        <f t="shared" si="330"/>
        <v>165234.79999999999</v>
      </c>
      <c r="AO863" s="262" t="s">
        <v>103</v>
      </c>
      <c r="AP863" s="113" t="s">
        <v>104</v>
      </c>
      <c r="AQ863" s="113"/>
      <c r="AR863" s="113"/>
      <c r="AS863" s="113"/>
      <c r="AT863" s="113"/>
      <c r="AU863" s="113"/>
      <c r="AV863" s="113"/>
    </row>
    <row r="864" spans="1:48" ht="15" x14ac:dyDescent="0.25">
      <c r="A864" s="280">
        <v>4516497949</v>
      </c>
      <c r="B864" s="133">
        <v>46122</v>
      </c>
      <c r="C864" s="100" t="s">
        <v>79</v>
      </c>
      <c r="D864" s="552">
        <v>46142</v>
      </c>
      <c r="E864" s="552" t="e">
        <f>IF(OR(#REF!="",J864=""),"",#REF!+7*J864)</f>
        <v>#REF!</v>
      </c>
      <c r="F864" s="149" t="str">
        <f t="shared" ca="1" si="327"/>
        <v>DELIVERED</v>
      </c>
      <c r="G864" s="65" t="s">
        <v>80</v>
      </c>
      <c r="H864" s="23" t="e">
        <f t="shared" si="323"/>
        <v>#REF!</v>
      </c>
      <c r="I864" s="23" t="e">
        <f t="shared" si="324"/>
        <v>#REF!</v>
      </c>
      <c r="J864" s="122">
        <v>3</v>
      </c>
      <c r="K864" s="122" t="s">
        <v>18</v>
      </c>
      <c r="L864" s="232" t="s">
        <v>81</v>
      </c>
      <c r="M864" s="253" t="s">
        <v>1926</v>
      </c>
      <c r="N864" s="91">
        <v>1</v>
      </c>
      <c r="O864" s="9">
        <v>1</v>
      </c>
      <c r="P864" s="491" t="s">
        <v>1927</v>
      </c>
      <c r="Q864" s="122">
        <v>26100094</v>
      </c>
      <c r="R864" s="464" t="s">
        <v>84</v>
      </c>
      <c r="S864" s="218" t="s">
        <v>620</v>
      </c>
      <c r="T864" s="207" t="s">
        <v>621</v>
      </c>
      <c r="U864" s="240" t="s">
        <v>212</v>
      </c>
      <c r="V864" s="77" t="s">
        <v>1928</v>
      </c>
      <c r="W864" s="296">
        <v>3</v>
      </c>
      <c r="X864" s="242">
        <v>3</v>
      </c>
      <c r="Y864" s="126">
        <f t="shared" si="333"/>
        <v>0</v>
      </c>
      <c r="Z864" s="122">
        <v>0</v>
      </c>
      <c r="AA864" s="101">
        <v>82617.399999999994</v>
      </c>
      <c r="AB864" s="131"/>
      <c r="AC864" s="151" t="str">
        <f t="shared" si="329"/>
        <v>May-26</v>
      </c>
      <c r="AD864" s="119">
        <v>46156</v>
      </c>
      <c r="AE864" s="256" t="s">
        <v>1930</v>
      </c>
      <c r="AF864" s="101">
        <f t="shared" si="331"/>
        <v>247852.19999999998</v>
      </c>
      <c r="AG864" s="101">
        <f t="shared" si="334"/>
        <v>0</v>
      </c>
      <c r="AH864" s="101">
        <f t="shared" si="332"/>
        <v>247852.19999999998</v>
      </c>
      <c r="AI864" s="101">
        <f t="shared" si="335"/>
        <v>0</v>
      </c>
      <c r="AJ864" s="101">
        <f t="shared" si="326"/>
        <v>0</v>
      </c>
      <c r="AK864" s="101">
        <f t="shared" si="328"/>
        <v>0</v>
      </c>
      <c r="AL864" s="102" t="s">
        <v>0</v>
      </c>
      <c r="AM864" s="144" t="s">
        <v>102</v>
      </c>
      <c r="AN864" s="101">
        <f t="shared" si="330"/>
        <v>247852.19999999998</v>
      </c>
      <c r="AO864" s="262" t="s">
        <v>103</v>
      </c>
      <c r="AP864" s="113" t="s">
        <v>104</v>
      </c>
      <c r="AQ864" s="113"/>
      <c r="AR864" s="113"/>
      <c r="AS864" s="113"/>
      <c r="AT864" s="113"/>
      <c r="AU864" s="113"/>
      <c r="AV864" s="113"/>
    </row>
    <row r="865" spans="1:48" ht="15" x14ac:dyDescent="0.25">
      <c r="A865" s="217" t="s">
        <v>1931</v>
      </c>
      <c r="B865" s="133">
        <v>46122</v>
      </c>
      <c r="C865" s="100" t="s">
        <v>79</v>
      </c>
      <c r="D865" s="552">
        <v>46132</v>
      </c>
      <c r="E865" s="552" t="e">
        <f>IF(OR(#REF!="",J865=""),"",#REF!+7*J865)</f>
        <v>#REF!</v>
      </c>
      <c r="F865" s="149" t="str">
        <f t="shared" ca="1" si="327"/>
        <v>DELIVERED</v>
      </c>
      <c r="G865" s="65" t="s">
        <v>80</v>
      </c>
      <c r="H865" s="23" t="e">
        <f t="shared" si="323"/>
        <v>#REF!</v>
      </c>
      <c r="I865" s="23" t="e">
        <f t="shared" si="324"/>
        <v>#REF!</v>
      </c>
      <c r="J865" s="122">
        <v>1.5</v>
      </c>
      <c r="K865" s="122" t="s">
        <v>21</v>
      </c>
      <c r="L865" s="232" t="s">
        <v>81</v>
      </c>
      <c r="M865" s="253" t="s">
        <v>1932</v>
      </c>
      <c r="N865" s="298">
        <v>0</v>
      </c>
      <c r="O865" s="278">
        <v>3</v>
      </c>
      <c r="P865" s="147" t="s">
        <v>243</v>
      </c>
      <c r="Q865" s="122">
        <v>26200062</v>
      </c>
      <c r="R865" s="232" t="s">
        <v>84</v>
      </c>
      <c r="S865" s="24" t="s">
        <v>1626</v>
      </c>
      <c r="T865" s="279" t="s">
        <v>1933</v>
      </c>
      <c r="U865" s="102" t="s">
        <v>1628</v>
      </c>
      <c r="V865" s="77" t="s">
        <v>1934</v>
      </c>
      <c r="W865" s="294">
        <v>100</v>
      </c>
      <c r="X865" s="122">
        <v>12</v>
      </c>
      <c r="Y865" s="126">
        <f t="shared" si="333"/>
        <v>88</v>
      </c>
      <c r="Z865" s="122">
        <v>0</v>
      </c>
      <c r="AA865" s="101">
        <v>13334</v>
      </c>
      <c r="AB865" s="131"/>
      <c r="AC865" s="151" t="str">
        <f t="shared" si="329"/>
        <v>April-26</v>
      </c>
      <c r="AD865" s="119">
        <v>46129</v>
      </c>
      <c r="AE865" s="256" t="s">
        <v>1935</v>
      </c>
      <c r="AF865" s="101">
        <f t="shared" si="331"/>
        <v>160008</v>
      </c>
      <c r="AG865" s="101">
        <f t="shared" si="334"/>
        <v>0</v>
      </c>
      <c r="AH865" s="101">
        <f t="shared" si="332"/>
        <v>160008</v>
      </c>
      <c r="AI865" s="101">
        <f t="shared" si="335"/>
        <v>0</v>
      </c>
      <c r="AJ865" s="101">
        <f t="shared" si="326"/>
        <v>0</v>
      </c>
      <c r="AK865" s="101">
        <f t="shared" si="328"/>
        <v>0</v>
      </c>
      <c r="AL865" s="102" t="s">
        <v>0</v>
      </c>
      <c r="AM865" s="144" t="s">
        <v>102</v>
      </c>
      <c r="AN865" s="101">
        <f t="shared" si="330"/>
        <v>160008</v>
      </c>
      <c r="AO865" s="134" t="s">
        <v>103</v>
      </c>
      <c r="AP865" s="113" t="s">
        <v>104</v>
      </c>
      <c r="AQ865" s="113"/>
      <c r="AR865" s="113"/>
      <c r="AS865" s="113"/>
      <c r="AT865" s="113"/>
      <c r="AU865" s="113"/>
      <c r="AV865" s="113"/>
    </row>
    <row r="866" spans="1:48" ht="15" x14ac:dyDescent="0.25">
      <c r="A866" s="217" t="s">
        <v>1931</v>
      </c>
      <c r="B866" s="133">
        <v>46122</v>
      </c>
      <c r="C866" s="100" t="s">
        <v>79</v>
      </c>
      <c r="D866" s="552">
        <v>46132</v>
      </c>
      <c r="E866" s="552" t="e">
        <f>IF(OR(#REF!="",J866=""),"",#REF!+7*J866)</f>
        <v>#REF!</v>
      </c>
      <c r="F866" s="149" t="str">
        <f t="shared" ca="1" si="327"/>
        <v>DELIVERED</v>
      </c>
      <c r="G866" s="65" t="s">
        <v>80</v>
      </c>
      <c r="H866" s="23" t="e">
        <f t="shared" si="323"/>
        <v>#REF!</v>
      </c>
      <c r="I866" s="23" t="e">
        <f t="shared" si="324"/>
        <v>#REF!</v>
      </c>
      <c r="J866" s="122">
        <v>1.5</v>
      </c>
      <c r="K866" s="122" t="s">
        <v>21</v>
      </c>
      <c r="L866" s="232" t="s">
        <v>81</v>
      </c>
      <c r="M866" s="253" t="s">
        <v>1932</v>
      </c>
      <c r="N866" s="298">
        <v>0</v>
      </c>
      <c r="O866" s="278">
        <v>3</v>
      </c>
      <c r="P866" s="147" t="s">
        <v>243</v>
      </c>
      <c r="Q866" s="122">
        <v>26200062</v>
      </c>
      <c r="R866" s="232" t="s">
        <v>84</v>
      </c>
      <c r="S866" s="24" t="s">
        <v>1626</v>
      </c>
      <c r="T866" s="279" t="s">
        <v>1933</v>
      </c>
      <c r="U866" s="102" t="s">
        <v>1628</v>
      </c>
      <c r="V866" s="77" t="s">
        <v>1934</v>
      </c>
      <c r="W866" s="294">
        <v>88</v>
      </c>
      <c r="X866" s="122">
        <v>60</v>
      </c>
      <c r="Y866" s="126">
        <f t="shared" si="333"/>
        <v>28</v>
      </c>
      <c r="Z866" s="122">
        <v>0</v>
      </c>
      <c r="AA866" s="101">
        <v>13334</v>
      </c>
      <c r="AB866" s="131"/>
      <c r="AC866" s="151" t="str">
        <f t="shared" si="329"/>
        <v>April-26</v>
      </c>
      <c r="AD866" s="119">
        <v>46129</v>
      </c>
      <c r="AE866" s="256" t="s">
        <v>1936</v>
      </c>
      <c r="AF866" s="101">
        <f t="shared" si="331"/>
        <v>800040</v>
      </c>
      <c r="AG866" s="101">
        <f t="shared" si="334"/>
        <v>0</v>
      </c>
      <c r="AH866" s="101">
        <f t="shared" si="332"/>
        <v>800040</v>
      </c>
      <c r="AI866" s="101">
        <f t="shared" si="335"/>
        <v>0</v>
      </c>
      <c r="AJ866" s="101">
        <f t="shared" si="326"/>
        <v>0</v>
      </c>
      <c r="AK866" s="101">
        <f t="shared" si="328"/>
        <v>0</v>
      </c>
      <c r="AL866" s="102" t="s">
        <v>0</v>
      </c>
      <c r="AM866" s="144" t="s">
        <v>102</v>
      </c>
      <c r="AN866" s="101">
        <f t="shared" si="330"/>
        <v>800040</v>
      </c>
      <c r="AO866" s="134" t="s">
        <v>103</v>
      </c>
      <c r="AP866" s="113" t="s">
        <v>104</v>
      </c>
      <c r="AQ866" s="113"/>
      <c r="AR866" s="113"/>
      <c r="AS866" s="113"/>
      <c r="AT866" s="113"/>
      <c r="AU866" s="113"/>
      <c r="AV866" s="113"/>
    </row>
    <row r="867" spans="1:48" ht="15" x14ac:dyDescent="0.25">
      <c r="A867" s="217" t="s">
        <v>1931</v>
      </c>
      <c r="B867" s="133">
        <v>46122</v>
      </c>
      <c r="C867" s="100" t="s">
        <v>79</v>
      </c>
      <c r="D867" s="552">
        <v>46132</v>
      </c>
      <c r="E867" s="552" t="e">
        <f>IF(OR(#REF!="",J867=""),"",#REF!+7*J867)</f>
        <v>#REF!</v>
      </c>
      <c r="F867" s="149" t="str">
        <f t="shared" ca="1" si="327"/>
        <v>DELIVERED</v>
      </c>
      <c r="G867" s="65" t="s">
        <v>80</v>
      </c>
      <c r="H867" s="23" t="e">
        <f t="shared" si="323"/>
        <v>#REF!</v>
      </c>
      <c r="I867" s="23" t="e">
        <f t="shared" si="324"/>
        <v>#REF!</v>
      </c>
      <c r="J867" s="122">
        <v>1.5</v>
      </c>
      <c r="K867" s="122" t="s">
        <v>21</v>
      </c>
      <c r="L867" s="232" t="s">
        <v>81</v>
      </c>
      <c r="M867" s="253" t="s">
        <v>1932</v>
      </c>
      <c r="N867" s="298">
        <v>0</v>
      </c>
      <c r="O867" s="278">
        <v>3</v>
      </c>
      <c r="P867" s="147" t="s">
        <v>243</v>
      </c>
      <c r="Q867" s="122">
        <v>26200062</v>
      </c>
      <c r="R867" s="232" t="s">
        <v>84</v>
      </c>
      <c r="S867" s="24" t="s">
        <v>1626</v>
      </c>
      <c r="T867" s="279" t="s">
        <v>1933</v>
      </c>
      <c r="U867" s="102" t="s">
        <v>1628</v>
      </c>
      <c r="V867" s="77" t="s">
        <v>1934</v>
      </c>
      <c r="W867" s="294">
        <v>28</v>
      </c>
      <c r="X867" s="122">
        <v>28</v>
      </c>
      <c r="Y867" s="126">
        <f t="shared" si="333"/>
        <v>0</v>
      </c>
      <c r="Z867" s="122">
        <v>0</v>
      </c>
      <c r="AA867" s="101">
        <v>13334</v>
      </c>
      <c r="AB867" s="131"/>
      <c r="AC867" s="151" t="str">
        <f t="shared" si="329"/>
        <v>April-26</v>
      </c>
      <c r="AD867" s="119">
        <v>46134</v>
      </c>
      <c r="AE867" s="256" t="s">
        <v>1937</v>
      </c>
      <c r="AF867" s="101">
        <f t="shared" si="331"/>
        <v>373352</v>
      </c>
      <c r="AG867" s="101">
        <f t="shared" si="334"/>
        <v>0</v>
      </c>
      <c r="AH867" s="101">
        <f t="shared" si="332"/>
        <v>373352</v>
      </c>
      <c r="AI867" s="101">
        <f t="shared" si="335"/>
        <v>0</v>
      </c>
      <c r="AJ867" s="101">
        <f t="shared" si="326"/>
        <v>0</v>
      </c>
      <c r="AK867" s="101">
        <f t="shared" si="328"/>
        <v>0</v>
      </c>
      <c r="AL867" s="102" t="s">
        <v>0</v>
      </c>
      <c r="AM867" s="144" t="s">
        <v>102</v>
      </c>
      <c r="AN867" s="101">
        <f t="shared" si="330"/>
        <v>373352</v>
      </c>
      <c r="AO867" s="134" t="s">
        <v>116</v>
      </c>
      <c r="AP867" s="113" t="s">
        <v>104</v>
      </c>
      <c r="AQ867" s="113"/>
      <c r="AR867" s="113"/>
      <c r="AS867" s="113"/>
      <c r="AT867" s="113"/>
      <c r="AU867" s="113"/>
      <c r="AV867" s="113"/>
    </row>
    <row r="868" spans="1:48" ht="15" x14ac:dyDescent="0.25">
      <c r="A868" s="309">
        <v>4500292808</v>
      </c>
      <c r="B868" s="133">
        <v>46122</v>
      </c>
      <c r="C868" s="6" t="s">
        <v>79</v>
      </c>
      <c r="D868" s="552">
        <v>46150</v>
      </c>
      <c r="E868" s="552" t="e">
        <f>IF(OR(#REF!="",J868=""),"",#REF!+7*J868)</f>
        <v>#REF!</v>
      </c>
      <c r="F868" s="149" t="str">
        <f t="shared" ca="1" si="327"/>
        <v>DELIVERED</v>
      </c>
      <c r="G868" s="65" t="s">
        <v>80</v>
      </c>
      <c r="H868" s="23" t="e">
        <f t="shared" si="323"/>
        <v>#REF!</v>
      </c>
      <c r="I868" s="23" t="e">
        <f t="shared" si="324"/>
        <v>#REF!</v>
      </c>
      <c r="J868" s="122">
        <v>4</v>
      </c>
      <c r="K868" s="122" t="s">
        <v>18</v>
      </c>
      <c r="L868" s="232" t="s">
        <v>81</v>
      </c>
      <c r="M868" s="253" t="s">
        <v>1938</v>
      </c>
      <c r="N868" s="298">
        <v>0</v>
      </c>
      <c r="O868" s="278">
        <v>3</v>
      </c>
      <c r="P868" s="491" t="s">
        <v>1939</v>
      </c>
      <c r="Q868" s="122">
        <v>26200188</v>
      </c>
      <c r="R868" s="122" t="s">
        <v>84</v>
      </c>
      <c r="S868" s="9" t="s">
        <v>1486</v>
      </c>
      <c r="T868" s="7" t="s">
        <v>1487</v>
      </c>
      <c r="U868" s="23" t="s">
        <v>87</v>
      </c>
      <c r="V868" s="19" t="s">
        <v>1940</v>
      </c>
      <c r="W868" s="294">
        <v>3</v>
      </c>
      <c r="X868" s="122">
        <v>3</v>
      </c>
      <c r="Y868" s="126">
        <f t="shared" si="333"/>
        <v>0</v>
      </c>
      <c r="Z868" s="122">
        <v>0</v>
      </c>
      <c r="AA868" s="101">
        <v>28263.67</v>
      </c>
      <c r="AB868" s="131"/>
      <c r="AC868" s="151" t="str">
        <f t="shared" si="329"/>
        <v>May-26</v>
      </c>
      <c r="AD868" s="119">
        <v>46160</v>
      </c>
      <c r="AE868" s="256" t="s">
        <v>1941</v>
      </c>
      <c r="AF868" s="101">
        <f t="shared" si="331"/>
        <v>84791.01</v>
      </c>
      <c r="AG868" s="101">
        <f t="shared" si="334"/>
        <v>0</v>
      </c>
      <c r="AH868" s="101">
        <f t="shared" si="332"/>
        <v>84791.01</v>
      </c>
      <c r="AI868" s="101">
        <f t="shared" si="335"/>
        <v>0</v>
      </c>
      <c r="AJ868" s="101">
        <f t="shared" si="326"/>
        <v>0</v>
      </c>
      <c r="AK868" s="101">
        <f t="shared" si="328"/>
        <v>0</v>
      </c>
      <c r="AL868" s="102" t="s">
        <v>0</v>
      </c>
      <c r="AM868" s="144" t="s">
        <v>102</v>
      </c>
      <c r="AN868" s="101">
        <f t="shared" si="330"/>
        <v>84791.01</v>
      </c>
      <c r="AO868" s="134" t="s">
        <v>103</v>
      </c>
      <c r="AP868" s="113" t="s">
        <v>104</v>
      </c>
      <c r="AQ868" s="113"/>
      <c r="AR868" s="113"/>
      <c r="AS868" s="113"/>
      <c r="AT868" s="113"/>
      <c r="AU868" s="113"/>
      <c r="AV868" s="113"/>
    </row>
    <row r="869" spans="1:48" ht="15" x14ac:dyDescent="0.25">
      <c r="A869" s="309">
        <v>4500292808</v>
      </c>
      <c r="B869" s="133">
        <v>46122</v>
      </c>
      <c r="C869" s="6" t="s">
        <v>79</v>
      </c>
      <c r="D869" s="552">
        <v>46150</v>
      </c>
      <c r="E869" s="552" t="e">
        <f>IF(OR(#REF!="",J869=""),"",#REF!+7*J869)</f>
        <v>#REF!</v>
      </c>
      <c r="F869" s="149" t="str">
        <f t="shared" ca="1" si="327"/>
        <v>DELIVERED</v>
      </c>
      <c r="G869" s="65" t="s">
        <v>80</v>
      </c>
      <c r="H869" s="23" t="e">
        <f t="shared" si="323"/>
        <v>#REF!</v>
      </c>
      <c r="I869" s="23" t="e">
        <f t="shared" si="324"/>
        <v>#REF!</v>
      </c>
      <c r="J869" s="122">
        <v>4</v>
      </c>
      <c r="K869" s="122" t="s">
        <v>18</v>
      </c>
      <c r="L869" s="232" t="s">
        <v>81</v>
      </c>
      <c r="M869" s="253" t="s">
        <v>1938</v>
      </c>
      <c r="N869" s="298">
        <v>0</v>
      </c>
      <c r="O869" s="278">
        <v>3</v>
      </c>
      <c r="P869" s="491" t="s">
        <v>1942</v>
      </c>
      <c r="Q869" s="122">
        <v>26200188</v>
      </c>
      <c r="R869" s="122" t="s">
        <v>84</v>
      </c>
      <c r="S869" s="9" t="s">
        <v>1486</v>
      </c>
      <c r="T869" s="7" t="s">
        <v>1487</v>
      </c>
      <c r="U869" s="23" t="s">
        <v>87</v>
      </c>
      <c r="V869" s="308" t="s">
        <v>1943</v>
      </c>
      <c r="W869" s="294">
        <v>3</v>
      </c>
      <c r="X869" s="122">
        <v>3</v>
      </c>
      <c r="Y869" s="126">
        <f t="shared" si="333"/>
        <v>0</v>
      </c>
      <c r="Z869" s="122">
        <v>0</v>
      </c>
      <c r="AA869" s="101">
        <v>28263.67</v>
      </c>
      <c r="AB869" s="131"/>
      <c r="AC869" s="151" t="str">
        <f t="shared" si="329"/>
        <v>May-26</v>
      </c>
      <c r="AD869" s="119">
        <v>46160</v>
      </c>
      <c r="AE869" s="256" t="s">
        <v>1941</v>
      </c>
      <c r="AF869" s="101">
        <f t="shared" si="331"/>
        <v>84791.01</v>
      </c>
      <c r="AG869" s="101">
        <f t="shared" si="334"/>
        <v>0</v>
      </c>
      <c r="AH869" s="101">
        <f t="shared" si="332"/>
        <v>84791.01</v>
      </c>
      <c r="AI869" s="101">
        <f t="shared" si="335"/>
        <v>0</v>
      </c>
      <c r="AJ869" s="101">
        <f t="shared" si="326"/>
        <v>0</v>
      </c>
      <c r="AK869" s="101">
        <f t="shared" si="328"/>
        <v>0</v>
      </c>
      <c r="AL869" s="102" t="s">
        <v>0</v>
      </c>
      <c r="AM869" s="144" t="s">
        <v>102</v>
      </c>
      <c r="AN869" s="101">
        <f t="shared" si="330"/>
        <v>84791.01</v>
      </c>
      <c r="AO869" s="134" t="s">
        <v>103</v>
      </c>
      <c r="AP869" s="113" t="s">
        <v>104</v>
      </c>
      <c r="AQ869" s="113"/>
      <c r="AR869" s="113"/>
      <c r="AS869" s="113"/>
      <c r="AT869" s="113"/>
      <c r="AU869" s="113"/>
      <c r="AV869" s="113"/>
    </row>
    <row r="870" spans="1:48" ht="15" x14ac:dyDescent="0.25">
      <c r="A870" s="309">
        <v>4520483067</v>
      </c>
      <c r="B870" s="250">
        <v>46122</v>
      </c>
      <c r="C870" s="297" t="s">
        <v>79</v>
      </c>
      <c r="D870" s="552">
        <v>46150</v>
      </c>
      <c r="E870" s="552" t="e">
        <f>IF(OR(#REF!="",J870=""),"",#REF!+7*J870)</f>
        <v>#REF!</v>
      </c>
      <c r="F870" s="149" t="str">
        <f t="shared" ca="1" si="327"/>
        <v>DELIVERED</v>
      </c>
      <c r="G870" s="65" t="s">
        <v>80</v>
      </c>
      <c r="H870" s="23" t="e">
        <f t="shared" ref="H870:H934" si="336">TEXT(E870,"MMM-YY")</f>
        <v>#REF!</v>
      </c>
      <c r="I870" s="23" t="e">
        <f t="shared" ref="I870:I934" si="337">TEXT(E870,"YYYY")</f>
        <v>#REF!</v>
      </c>
      <c r="J870" s="122">
        <v>4</v>
      </c>
      <c r="K870" s="122" t="s">
        <v>18</v>
      </c>
      <c r="L870" s="232" t="s">
        <v>81</v>
      </c>
      <c r="M870" s="253" t="s">
        <v>1944</v>
      </c>
      <c r="N870" s="91">
        <v>1</v>
      </c>
      <c r="O870" s="9">
        <v>1</v>
      </c>
      <c r="P870" s="253" t="s">
        <v>1945</v>
      </c>
      <c r="Q870" s="122">
        <v>26200162</v>
      </c>
      <c r="R870" s="122" t="s">
        <v>84</v>
      </c>
      <c r="S870" s="125" t="s">
        <v>210</v>
      </c>
      <c r="T870" s="207" t="s">
        <v>211</v>
      </c>
      <c r="U870" s="135" t="s">
        <v>212</v>
      </c>
      <c r="V870" s="238" t="s">
        <v>1946</v>
      </c>
      <c r="W870" s="292">
        <v>3</v>
      </c>
      <c r="X870" s="5">
        <v>3</v>
      </c>
      <c r="Y870" s="126">
        <f t="shared" si="333"/>
        <v>0</v>
      </c>
      <c r="Z870" s="122">
        <v>0</v>
      </c>
      <c r="AA870" s="101">
        <v>38553</v>
      </c>
      <c r="AB870" s="131"/>
      <c r="AC870" s="151" t="str">
        <f t="shared" si="329"/>
        <v>May-26</v>
      </c>
      <c r="AD870" s="119">
        <v>46160</v>
      </c>
      <c r="AE870" s="256" t="s">
        <v>1947</v>
      </c>
      <c r="AF870" s="101">
        <f t="shared" si="331"/>
        <v>115659</v>
      </c>
      <c r="AG870" s="101">
        <f>(X871*AB870)*86</f>
        <v>0</v>
      </c>
      <c r="AH870" s="101">
        <f t="shared" si="332"/>
        <v>115659</v>
      </c>
      <c r="AI870" s="101">
        <f t="shared" si="335"/>
        <v>0</v>
      </c>
      <c r="AJ870" s="101">
        <f t="shared" ref="AJ870:AJ934" si="338">(Z870*AB870)*86</f>
        <v>0</v>
      </c>
      <c r="AK870" s="101">
        <f t="shared" si="328"/>
        <v>0</v>
      </c>
      <c r="AL870" s="102" t="s">
        <v>0</v>
      </c>
      <c r="AM870" s="144" t="s">
        <v>102</v>
      </c>
      <c r="AN870" s="101">
        <f t="shared" si="330"/>
        <v>115659</v>
      </c>
      <c r="AO870" s="134" t="s">
        <v>103</v>
      </c>
      <c r="AP870" s="113" t="s">
        <v>104</v>
      </c>
      <c r="AQ870" s="113"/>
      <c r="AR870" s="113"/>
      <c r="AS870" s="113"/>
      <c r="AT870" s="113"/>
      <c r="AU870" s="113"/>
      <c r="AV870" s="113"/>
    </row>
    <row r="871" spans="1:48" ht="15" x14ac:dyDescent="0.25">
      <c r="A871" s="309">
        <v>4520483067</v>
      </c>
      <c r="B871" s="250">
        <v>46122</v>
      </c>
      <c r="C871" s="297" t="s">
        <v>79</v>
      </c>
      <c r="D871" s="552">
        <v>46150</v>
      </c>
      <c r="E871" s="552" t="e">
        <f>IF(OR(#REF!="",J871=""),"",#REF!+7*J871)</f>
        <v>#REF!</v>
      </c>
      <c r="F871" s="149" t="str">
        <f t="shared" ca="1" si="327"/>
        <v>DELIVERED</v>
      </c>
      <c r="G871" s="65" t="s">
        <v>80</v>
      </c>
      <c r="H871" s="23" t="e">
        <f t="shared" si="336"/>
        <v>#REF!</v>
      </c>
      <c r="I871" s="23" t="e">
        <f t="shared" si="337"/>
        <v>#REF!</v>
      </c>
      <c r="J871" s="122">
        <v>4</v>
      </c>
      <c r="K871" s="122" t="s">
        <v>23</v>
      </c>
      <c r="L871" s="232" t="s">
        <v>81</v>
      </c>
      <c r="M871" s="253" t="s">
        <v>1944</v>
      </c>
      <c r="N871" s="91">
        <v>1</v>
      </c>
      <c r="O871" s="9">
        <v>1</v>
      </c>
      <c r="P871" s="147" t="s">
        <v>1948</v>
      </c>
      <c r="Q871" s="122">
        <v>26200162</v>
      </c>
      <c r="R871" s="122" t="s">
        <v>84</v>
      </c>
      <c r="S871" s="125" t="s">
        <v>210</v>
      </c>
      <c r="T871" s="207" t="s">
        <v>211</v>
      </c>
      <c r="U871" s="135" t="s">
        <v>212</v>
      </c>
      <c r="V871" s="238" t="s">
        <v>1949</v>
      </c>
      <c r="W871" s="242">
        <v>2</v>
      </c>
      <c r="X871" s="122">
        <v>2</v>
      </c>
      <c r="Y871" s="126">
        <f t="shared" si="333"/>
        <v>0</v>
      </c>
      <c r="Z871" s="122">
        <v>0</v>
      </c>
      <c r="AA871" s="101">
        <v>7159</v>
      </c>
      <c r="AB871" s="131"/>
      <c r="AC871" s="151" t="str">
        <f t="shared" si="329"/>
        <v>May-26</v>
      </c>
      <c r="AD871" s="119">
        <v>46153</v>
      </c>
      <c r="AE871" s="256" t="s">
        <v>1950</v>
      </c>
      <c r="AF871" s="101">
        <f t="shared" si="331"/>
        <v>14318</v>
      </c>
      <c r="AG871" s="101">
        <f>(X872*AB871)*86</f>
        <v>0</v>
      </c>
      <c r="AH871" s="101">
        <f t="shared" si="332"/>
        <v>14318</v>
      </c>
      <c r="AI871" s="101">
        <f t="shared" si="335"/>
        <v>0</v>
      </c>
      <c r="AJ871" s="101">
        <f t="shared" si="338"/>
        <v>0</v>
      </c>
      <c r="AK871" s="101">
        <f t="shared" si="328"/>
        <v>0</v>
      </c>
      <c r="AL871" s="102" t="s">
        <v>0</v>
      </c>
      <c r="AM871" s="144" t="s">
        <v>102</v>
      </c>
      <c r="AN871" s="101">
        <f t="shared" si="330"/>
        <v>14318</v>
      </c>
      <c r="AO871" s="134" t="s">
        <v>23</v>
      </c>
      <c r="AP871" s="113" t="s">
        <v>754</v>
      </c>
      <c r="AQ871" s="113"/>
      <c r="AR871" s="113"/>
      <c r="AS871" s="113"/>
      <c r="AT871" s="113"/>
      <c r="AU871" s="113"/>
      <c r="AV871" s="113"/>
    </row>
    <row r="872" spans="1:48" x14ac:dyDescent="0.25">
      <c r="A872" s="93">
        <v>4500292807</v>
      </c>
      <c r="B872" s="243">
        <v>46122</v>
      </c>
      <c r="C872" s="6" t="s">
        <v>79</v>
      </c>
      <c r="D872" s="552">
        <v>46129</v>
      </c>
      <c r="E872" s="552" t="e">
        <f>IF(OR(#REF!="",J872=""),"",#REF!+7*J872)</f>
        <v>#REF!</v>
      </c>
      <c r="F872" s="149" t="str">
        <f t="shared" ca="1" si="327"/>
        <v>DELIVERED</v>
      </c>
      <c r="G872" s="65" t="s">
        <v>80</v>
      </c>
      <c r="H872" s="23" t="e">
        <f t="shared" si="336"/>
        <v>#REF!</v>
      </c>
      <c r="I872" s="23" t="e">
        <f t="shared" si="337"/>
        <v>#REF!</v>
      </c>
      <c r="J872" s="122">
        <v>4</v>
      </c>
      <c r="K872" s="122" t="s">
        <v>18</v>
      </c>
      <c r="L872" s="232" t="s">
        <v>81</v>
      </c>
      <c r="M872" s="253" t="s">
        <v>1951</v>
      </c>
      <c r="N872" s="298">
        <v>0</v>
      </c>
      <c r="O872" s="278">
        <v>3</v>
      </c>
      <c r="P872" s="491" t="s">
        <v>1952</v>
      </c>
      <c r="Q872" s="122">
        <v>26200186</v>
      </c>
      <c r="R872" s="122" t="s">
        <v>84</v>
      </c>
      <c r="S872" s="9" t="s">
        <v>1486</v>
      </c>
      <c r="T872" s="7" t="s">
        <v>1487</v>
      </c>
      <c r="U872" s="23" t="s">
        <v>87</v>
      </c>
      <c r="V872" s="238" t="s">
        <v>1953</v>
      </c>
      <c r="W872" s="122">
        <v>3</v>
      </c>
      <c r="X872" s="122">
        <v>3</v>
      </c>
      <c r="Y872" s="126">
        <f t="shared" si="333"/>
        <v>0</v>
      </c>
      <c r="Z872" s="122">
        <v>0</v>
      </c>
      <c r="AA872" s="101">
        <v>17522</v>
      </c>
      <c r="AB872" s="131"/>
      <c r="AC872" s="151" t="str">
        <f t="shared" si="329"/>
        <v>May-26</v>
      </c>
      <c r="AD872" s="119">
        <v>46160</v>
      </c>
      <c r="AE872" s="256" t="s">
        <v>1954</v>
      </c>
      <c r="AF872" s="101">
        <f t="shared" si="331"/>
        <v>52566</v>
      </c>
      <c r="AG872" s="101">
        <f t="shared" ref="AG872:AG904" si="339">(X872*AB872)*86</f>
        <v>0</v>
      </c>
      <c r="AH872" s="101">
        <f t="shared" si="332"/>
        <v>52566</v>
      </c>
      <c r="AI872" s="101">
        <f t="shared" si="335"/>
        <v>0</v>
      </c>
      <c r="AJ872" s="101">
        <f t="shared" si="338"/>
        <v>0</v>
      </c>
      <c r="AK872" s="101">
        <f t="shared" si="328"/>
        <v>0</v>
      </c>
      <c r="AL872" s="102" t="s">
        <v>0</v>
      </c>
      <c r="AM872" s="144" t="s">
        <v>102</v>
      </c>
      <c r="AN872" s="101">
        <f t="shared" si="330"/>
        <v>52566</v>
      </c>
      <c r="AO872" s="134" t="s">
        <v>103</v>
      </c>
      <c r="AP872" s="113" t="s">
        <v>104</v>
      </c>
      <c r="AQ872" s="113"/>
      <c r="AR872" s="113"/>
      <c r="AS872" s="113"/>
      <c r="AT872" s="113"/>
      <c r="AU872" s="113"/>
      <c r="AV872" s="113"/>
    </row>
    <row r="873" spans="1:48" x14ac:dyDescent="0.25">
      <c r="A873" s="93">
        <v>4500292807</v>
      </c>
      <c r="B873" s="243">
        <v>46122</v>
      </c>
      <c r="C873" s="6" t="s">
        <v>79</v>
      </c>
      <c r="D873" s="552">
        <v>46129</v>
      </c>
      <c r="E873" s="552" t="e">
        <f>IF(OR(#REF!="",J873=""),"",#REF!+7*J873)</f>
        <v>#REF!</v>
      </c>
      <c r="F873" s="149" t="str">
        <f t="shared" ca="1" si="327"/>
        <v>DELIVERED</v>
      </c>
      <c r="G873" s="65" t="s">
        <v>80</v>
      </c>
      <c r="H873" s="23" t="e">
        <f t="shared" si="336"/>
        <v>#REF!</v>
      </c>
      <c r="I873" s="23" t="e">
        <f t="shared" si="337"/>
        <v>#REF!</v>
      </c>
      <c r="J873" s="122">
        <v>4</v>
      </c>
      <c r="K873" s="122" t="s">
        <v>18</v>
      </c>
      <c r="L873" s="232" t="s">
        <v>81</v>
      </c>
      <c r="M873" s="253" t="s">
        <v>1951</v>
      </c>
      <c r="N873" s="298">
        <v>0</v>
      </c>
      <c r="O873" s="278">
        <v>3</v>
      </c>
      <c r="P873" s="491" t="s">
        <v>1955</v>
      </c>
      <c r="Q873" s="122">
        <v>26200186</v>
      </c>
      <c r="R873" s="122" t="s">
        <v>84</v>
      </c>
      <c r="S873" s="9" t="s">
        <v>1486</v>
      </c>
      <c r="T873" s="7" t="s">
        <v>1487</v>
      </c>
      <c r="U873" s="23" t="s">
        <v>87</v>
      </c>
      <c r="V873" s="238" t="s">
        <v>1956</v>
      </c>
      <c r="W873" s="122">
        <v>3</v>
      </c>
      <c r="X873" s="122">
        <v>3</v>
      </c>
      <c r="Y873" s="126">
        <f t="shared" si="333"/>
        <v>0</v>
      </c>
      <c r="Z873" s="122">
        <v>0</v>
      </c>
      <c r="AA873" s="101">
        <v>17522</v>
      </c>
      <c r="AB873" s="131"/>
      <c r="AC873" s="151" t="str">
        <f t="shared" si="329"/>
        <v>May-26</v>
      </c>
      <c r="AD873" s="119">
        <v>46160</v>
      </c>
      <c r="AE873" s="256" t="s">
        <v>1954</v>
      </c>
      <c r="AF873" s="101">
        <f t="shared" si="331"/>
        <v>52566</v>
      </c>
      <c r="AG873" s="101">
        <f t="shared" si="339"/>
        <v>0</v>
      </c>
      <c r="AH873" s="101">
        <f t="shared" si="332"/>
        <v>52566</v>
      </c>
      <c r="AI873" s="101">
        <f t="shared" si="335"/>
        <v>0</v>
      </c>
      <c r="AJ873" s="101">
        <f t="shared" si="338"/>
        <v>0</v>
      </c>
      <c r="AK873" s="101">
        <f t="shared" si="328"/>
        <v>0</v>
      </c>
      <c r="AL873" s="102" t="s">
        <v>0</v>
      </c>
      <c r="AM873" s="144" t="s">
        <v>102</v>
      </c>
      <c r="AN873" s="101">
        <f t="shared" si="330"/>
        <v>52566</v>
      </c>
      <c r="AO873" s="134" t="s">
        <v>103</v>
      </c>
      <c r="AP873" s="113" t="s">
        <v>104</v>
      </c>
      <c r="AQ873" s="113"/>
      <c r="AR873" s="113"/>
      <c r="AS873" s="113"/>
      <c r="AT873" s="113"/>
      <c r="AU873" s="113"/>
      <c r="AV873" s="113"/>
    </row>
    <row r="874" spans="1:48" x14ac:dyDescent="0.25">
      <c r="A874" s="93">
        <v>4500292807</v>
      </c>
      <c r="B874" s="243">
        <v>46122</v>
      </c>
      <c r="C874" s="6" t="s">
        <v>79</v>
      </c>
      <c r="D874" s="552">
        <v>46129</v>
      </c>
      <c r="E874" s="552" t="e">
        <f>IF(OR(#REF!="",J874=""),"",#REF!+7*J874)</f>
        <v>#REF!</v>
      </c>
      <c r="F874" s="149" t="str">
        <f t="shared" ref="F874:F938" ca="1" si="340">IF(AL874="PO CLOSED",
"DELIVERED",
IF(TODAY()&gt;E874,
"-"&amp;ROUNDUP(TODAY()-E874,0)&amp;" days overdue",
"+" &amp;ROUNDUP(E874-TODAY(),0)&amp;" days remaining"))</f>
        <v>DELIVERED</v>
      </c>
      <c r="G874" s="65" t="s">
        <v>80</v>
      </c>
      <c r="H874" s="23" t="e">
        <f t="shared" si="336"/>
        <v>#REF!</v>
      </c>
      <c r="I874" s="23" t="e">
        <f t="shared" si="337"/>
        <v>#REF!</v>
      </c>
      <c r="J874" s="122">
        <v>4</v>
      </c>
      <c r="K874" s="122" t="s">
        <v>18</v>
      </c>
      <c r="L874" s="232" t="s">
        <v>81</v>
      </c>
      <c r="M874" s="253" t="s">
        <v>1951</v>
      </c>
      <c r="N874" s="298">
        <v>0</v>
      </c>
      <c r="O874" s="278">
        <v>3</v>
      </c>
      <c r="P874" s="491" t="s">
        <v>1957</v>
      </c>
      <c r="Q874" s="122">
        <v>26200186</v>
      </c>
      <c r="R874" s="122" t="s">
        <v>84</v>
      </c>
      <c r="S874" s="9" t="s">
        <v>1486</v>
      </c>
      <c r="T874" s="7" t="s">
        <v>1487</v>
      </c>
      <c r="U874" s="23" t="s">
        <v>87</v>
      </c>
      <c r="V874" s="238" t="s">
        <v>1958</v>
      </c>
      <c r="W874" s="122">
        <v>2</v>
      </c>
      <c r="X874" s="122">
        <v>2</v>
      </c>
      <c r="Y874" s="126">
        <f t="shared" si="333"/>
        <v>0</v>
      </c>
      <c r="Z874" s="122">
        <v>0</v>
      </c>
      <c r="AA874" s="101">
        <v>17522</v>
      </c>
      <c r="AB874" s="131"/>
      <c r="AC874" s="151" t="str">
        <f t="shared" si="329"/>
        <v>May-26</v>
      </c>
      <c r="AD874" s="119">
        <v>46160</v>
      </c>
      <c r="AE874" s="256" t="s">
        <v>1954</v>
      </c>
      <c r="AF874" s="101">
        <f t="shared" si="331"/>
        <v>35044</v>
      </c>
      <c r="AG874" s="101">
        <f t="shared" si="339"/>
        <v>0</v>
      </c>
      <c r="AH874" s="101">
        <f t="shared" si="332"/>
        <v>35044</v>
      </c>
      <c r="AI874" s="101">
        <f t="shared" si="335"/>
        <v>0</v>
      </c>
      <c r="AJ874" s="101">
        <f t="shared" si="338"/>
        <v>0</v>
      </c>
      <c r="AK874" s="101">
        <f t="shared" ref="AK874:AK938" si="341">SUM(AI874:AJ874)</f>
        <v>0</v>
      </c>
      <c r="AL874" s="102" t="s">
        <v>0</v>
      </c>
      <c r="AM874" s="144" t="s">
        <v>102</v>
      </c>
      <c r="AN874" s="101">
        <f t="shared" si="330"/>
        <v>35044</v>
      </c>
      <c r="AO874" s="134" t="s">
        <v>103</v>
      </c>
      <c r="AP874" s="113" t="s">
        <v>104</v>
      </c>
      <c r="AQ874" s="113"/>
      <c r="AR874" s="113"/>
      <c r="AS874" s="113"/>
      <c r="AT874" s="113"/>
      <c r="AU874" s="113"/>
      <c r="AV874" s="113"/>
    </row>
    <row r="875" spans="1:48" x14ac:dyDescent="0.25">
      <c r="A875" s="93">
        <v>4500292807</v>
      </c>
      <c r="B875" s="243">
        <v>46122</v>
      </c>
      <c r="C875" s="6" t="s">
        <v>79</v>
      </c>
      <c r="D875" s="552">
        <v>46129</v>
      </c>
      <c r="E875" s="552" t="e">
        <f>IF(OR(#REF!="",J875=""),"",#REF!+7*J875)</f>
        <v>#REF!</v>
      </c>
      <c r="F875" s="149" t="str">
        <f t="shared" ca="1" si="340"/>
        <v>DELIVERED</v>
      </c>
      <c r="G875" s="65" t="s">
        <v>80</v>
      </c>
      <c r="H875" s="23" t="e">
        <f t="shared" si="336"/>
        <v>#REF!</v>
      </c>
      <c r="I875" s="23" t="e">
        <f t="shared" si="337"/>
        <v>#REF!</v>
      </c>
      <c r="J875" s="122">
        <v>4</v>
      </c>
      <c r="K875" s="122" t="s">
        <v>18</v>
      </c>
      <c r="L875" s="232" t="s">
        <v>81</v>
      </c>
      <c r="M875" s="253" t="s">
        <v>1951</v>
      </c>
      <c r="N875" s="298">
        <v>0</v>
      </c>
      <c r="O875" s="278">
        <v>3</v>
      </c>
      <c r="P875" s="491" t="s">
        <v>1959</v>
      </c>
      <c r="Q875" s="122">
        <v>26200186</v>
      </c>
      <c r="R875" s="122" t="s">
        <v>84</v>
      </c>
      <c r="S875" s="9" t="s">
        <v>1486</v>
      </c>
      <c r="T875" s="7" t="s">
        <v>1487</v>
      </c>
      <c r="U875" s="23" t="s">
        <v>87</v>
      </c>
      <c r="V875" s="238" t="s">
        <v>1960</v>
      </c>
      <c r="W875" s="122">
        <v>1</v>
      </c>
      <c r="X875" s="122">
        <v>1</v>
      </c>
      <c r="Y875" s="126">
        <f t="shared" si="333"/>
        <v>0</v>
      </c>
      <c r="Z875" s="122">
        <v>0</v>
      </c>
      <c r="AA875" s="101">
        <v>17522</v>
      </c>
      <c r="AB875" s="131"/>
      <c r="AC875" s="151" t="str">
        <f t="shared" si="329"/>
        <v>May-26</v>
      </c>
      <c r="AD875" s="119">
        <v>46160</v>
      </c>
      <c r="AE875" s="256" t="s">
        <v>1954</v>
      </c>
      <c r="AF875" s="101">
        <f t="shared" si="331"/>
        <v>17522</v>
      </c>
      <c r="AG875" s="101">
        <f t="shared" si="339"/>
        <v>0</v>
      </c>
      <c r="AH875" s="101">
        <f t="shared" si="332"/>
        <v>17522</v>
      </c>
      <c r="AI875" s="101">
        <f t="shared" si="335"/>
        <v>0</v>
      </c>
      <c r="AJ875" s="101">
        <f t="shared" si="338"/>
        <v>0</v>
      </c>
      <c r="AK875" s="101">
        <f t="shared" si="341"/>
        <v>0</v>
      </c>
      <c r="AL875" s="102" t="s">
        <v>0</v>
      </c>
      <c r="AM875" s="144" t="s">
        <v>102</v>
      </c>
      <c r="AN875" s="101">
        <f t="shared" si="330"/>
        <v>17522</v>
      </c>
      <c r="AO875" s="134" t="s">
        <v>103</v>
      </c>
      <c r="AP875" s="113" t="s">
        <v>104</v>
      </c>
      <c r="AQ875" s="113"/>
      <c r="AR875" s="113"/>
      <c r="AS875" s="113"/>
      <c r="AT875" s="113"/>
      <c r="AU875" s="113"/>
      <c r="AV875" s="113"/>
    </row>
    <row r="876" spans="1:48" x14ac:dyDescent="0.25">
      <c r="A876" s="93">
        <v>4500292807</v>
      </c>
      <c r="B876" s="243">
        <v>46122</v>
      </c>
      <c r="C876" s="6" t="s">
        <v>79</v>
      </c>
      <c r="D876" s="552">
        <v>46129</v>
      </c>
      <c r="E876" s="552" t="e">
        <f>IF(OR(#REF!="",J876=""),"",#REF!+7*J876)</f>
        <v>#REF!</v>
      </c>
      <c r="F876" s="149" t="str">
        <f t="shared" ca="1" si="340"/>
        <v>DELIVERED</v>
      </c>
      <c r="G876" s="65" t="s">
        <v>80</v>
      </c>
      <c r="H876" s="23" t="e">
        <f t="shared" si="336"/>
        <v>#REF!</v>
      </c>
      <c r="I876" s="23" t="e">
        <f t="shared" si="337"/>
        <v>#REF!</v>
      </c>
      <c r="J876" s="122">
        <v>4</v>
      </c>
      <c r="K876" s="122" t="s">
        <v>18</v>
      </c>
      <c r="L876" s="232" t="s">
        <v>81</v>
      </c>
      <c r="M876" s="253" t="s">
        <v>1951</v>
      </c>
      <c r="N876" s="298">
        <v>0</v>
      </c>
      <c r="O876" s="278">
        <v>3</v>
      </c>
      <c r="P876" s="491" t="s">
        <v>1961</v>
      </c>
      <c r="Q876" s="122">
        <v>26200186</v>
      </c>
      <c r="R876" s="122" t="s">
        <v>84</v>
      </c>
      <c r="S876" s="9" t="s">
        <v>1486</v>
      </c>
      <c r="T876" s="7" t="s">
        <v>1487</v>
      </c>
      <c r="U876" s="23" t="s">
        <v>87</v>
      </c>
      <c r="V876" s="248" t="s">
        <v>1962</v>
      </c>
      <c r="W876" s="122">
        <v>1</v>
      </c>
      <c r="X876" s="122">
        <v>1</v>
      </c>
      <c r="Y876" s="126">
        <f t="shared" si="333"/>
        <v>0</v>
      </c>
      <c r="Z876" s="122">
        <v>0</v>
      </c>
      <c r="AA876" s="101">
        <v>17522</v>
      </c>
      <c r="AB876" s="131"/>
      <c r="AC876" s="151" t="str">
        <f t="shared" si="329"/>
        <v>May-26</v>
      </c>
      <c r="AD876" s="119">
        <v>46160</v>
      </c>
      <c r="AE876" s="256" t="s">
        <v>1954</v>
      </c>
      <c r="AF876" s="101">
        <f t="shared" si="331"/>
        <v>17522</v>
      </c>
      <c r="AG876" s="101">
        <f t="shared" si="339"/>
        <v>0</v>
      </c>
      <c r="AH876" s="101">
        <f t="shared" si="332"/>
        <v>17522</v>
      </c>
      <c r="AI876" s="101">
        <f t="shared" si="335"/>
        <v>0</v>
      </c>
      <c r="AJ876" s="101">
        <f t="shared" si="338"/>
        <v>0</v>
      </c>
      <c r="AK876" s="101">
        <f t="shared" si="341"/>
        <v>0</v>
      </c>
      <c r="AL876" s="102" t="s">
        <v>0</v>
      </c>
      <c r="AM876" s="144" t="s">
        <v>102</v>
      </c>
      <c r="AN876" s="101">
        <f t="shared" si="330"/>
        <v>17522</v>
      </c>
      <c r="AO876" s="134" t="s">
        <v>103</v>
      </c>
      <c r="AP876" s="113" t="s">
        <v>104</v>
      </c>
      <c r="AQ876" s="113"/>
      <c r="AR876" s="113"/>
      <c r="AS876" s="113"/>
      <c r="AT876" s="113"/>
      <c r="AU876" s="113"/>
      <c r="AV876" s="113"/>
    </row>
    <row r="877" spans="1:48" x14ac:dyDescent="0.25">
      <c r="A877" s="93">
        <v>4500292807</v>
      </c>
      <c r="B877" s="243">
        <v>46122</v>
      </c>
      <c r="C877" s="6" t="s">
        <v>79</v>
      </c>
      <c r="D877" s="552">
        <v>46129</v>
      </c>
      <c r="E877" s="552" t="e">
        <f>IF(OR(#REF!="",J877=""),"",#REF!+7*J877)</f>
        <v>#REF!</v>
      </c>
      <c r="F877" s="149" t="str">
        <f t="shared" ca="1" si="340"/>
        <v>DELIVERED</v>
      </c>
      <c r="G877" s="65" t="s">
        <v>80</v>
      </c>
      <c r="H877" s="23" t="e">
        <f t="shared" si="336"/>
        <v>#REF!</v>
      </c>
      <c r="I877" s="23" t="e">
        <f t="shared" si="337"/>
        <v>#REF!</v>
      </c>
      <c r="J877" s="122">
        <v>4</v>
      </c>
      <c r="K877" s="122" t="s">
        <v>18</v>
      </c>
      <c r="L877" s="232" t="s">
        <v>81</v>
      </c>
      <c r="M877" s="253" t="s">
        <v>1963</v>
      </c>
      <c r="N877" s="298">
        <v>0</v>
      </c>
      <c r="O877" s="278">
        <v>3</v>
      </c>
      <c r="P877" s="491" t="s">
        <v>1964</v>
      </c>
      <c r="Q877" s="122">
        <v>26200186</v>
      </c>
      <c r="R877" s="122" t="s">
        <v>84</v>
      </c>
      <c r="S877" s="9" t="s">
        <v>1486</v>
      </c>
      <c r="T877" s="7" t="s">
        <v>1487</v>
      </c>
      <c r="U877" s="70" t="s">
        <v>87</v>
      </c>
      <c r="V877" s="238" t="s">
        <v>1965</v>
      </c>
      <c r="W877" s="242">
        <v>3</v>
      </c>
      <c r="X877" s="122">
        <v>3</v>
      </c>
      <c r="Y877" s="126">
        <f t="shared" si="333"/>
        <v>0</v>
      </c>
      <c r="Z877" s="122">
        <v>0</v>
      </c>
      <c r="AA877" s="101">
        <v>17882</v>
      </c>
      <c r="AB877" s="131"/>
      <c r="AC877" s="151" t="str">
        <f t="shared" ref="AC877:AC904" si="342">IF(AD877="","",TEXT(AD877,"mmmm-yy"))</f>
        <v>May-26</v>
      </c>
      <c r="AD877" s="119">
        <v>46160</v>
      </c>
      <c r="AE877" s="256" t="s">
        <v>1966</v>
      </c>
      <c r="AF877" s="101">
        <f t="shared" si="331"/>
        <v>53646</v>
      </c>
      <c r="AG877" s="101">
        <f t="shared" si="339"/>
        <v>0</v>
      </c>
      <c r="AH877" s="101">
        <f t="shared" si="332"/>
        <v>53646</v>
      </c>
      <c r="AI877" s="101">
        <f t="shared" si="335"/>
        <v>0</v>
      </c>
      <c r="AJ877" s="101">
        <f t="shared" si="338"/>
        <v>0</v>
      </c>
      <c r="AK877" s="101">
        <f t="shared" si="341"/>
        <v>0</v>
      </c>
      <c r="AL877" s="102" t="s">
        <v>0</v>
      </c>
      <c r="AM877" s="144" t="s">
        <v>102</v>
      </c>
      <c r="AN877" s="101">
        <f t="shared" si="330"/>
        <v>53646</v>
      </c>
      <c r="AO877" s="134" t="s">
        <v>103</v>
      </c>
      <c r="AP877" s="113" t="s">
        <v>104</v>
      </c>
      <c r="AQ877" s="113"/>
      <c r="AR877" s="113"/>
      <c r="AS877" s="113"/>
      <c r="AT877" s="113"/>
      <c r="AU877" s="113"/>
      <c r="AV877" s="113"/>
    </row>
    <row r="878" spans="1:48" x14ac:dyDescent="0.25">
      <c r="A878" s="93">
        <v>4500292807</v>
      </c>
      <c r="B878" s="243">
        <v>46122</v>
      </c>
      <c r="C878" s="6" t="s">
        <v>79</v>
      </c>
      <c r="D878" s="552">
        <v>46129</v>
      </c>
      <c r="E878" s="552" t="e">
        <f>IF(OR(#REF!="",J878=""),"",#REF!+7*J878)</f>
        <v>#REF!</v>
      </c>
      <c r="F878" s="149" t="str">
        <f t="shared" ca="1" si="340"/>
        <v>DELIVERED</v>
      </c>
      <c r="G878" s="65" t="s">
        <v>80</v>
      </c>
      <c r="H878" s="23" t="e">
        <f t="shared" si="336"/>
        <v>#REF!</v>
      </c>
      <c r="I878" s="23" t="e">
        <f t="shared" si="337"/>
        <v>#REF!</v>
      </c>
      <c r="J878" s="122">
        <v>4</v>
      </c>
      <c r="K878" s="122" t="s">
        <v>18</v>
      </c>
      <c r="L878" s="232" t="s">
        <v>81</v>
      </c>
      <c r="M878" s="253" t="s">
        <v>1963</v>
      </c>
      <c r="N878" s="298">
        <v>0</v>
      </c>
      <c r="O878" s="278">
        <v>3</v>
      </c>
      <c r="P878" s="491" t="s">
        <v>1967</v>
      </c>
      <c r="Q878" s="122">
        <v>26200186</v>
      </c>
      <c r="R878" s="122" t="s">
        <v>84</v>
      </c>
      <c r="S878" s="9" t="s">
        <v>1486</v>
      </c>
      <c r="T878" s="7" t="s">
        <v>1487</v>
      </c>
      <c r="U878" s="70" t="s">
        <v>87</v>
      </c>
      <c r="V878" s="13" t="s">
        <v>1968</v>
      </c>
      <c r="W878" s="242">
        <v>2</v>
      </c>
      <c r="X878" s="122">
        <v>2</v>
      </c>
      <c r="Y878" s="126">
        <f t="shared" si="333"/>
        <v>0</v>
      </c>
      <c r="Z878" s="122">
        <v>0</v>
      </c>
      <c r="AA878" s="101">
        <v>17882</v>
      </c>
      <c r="AB878" s="131"/>
      <c r="AC878" s="151" t="str">
        <f t="shared" si="342"/>
        <v>May-26</v>
      </c>
      <c r="AD878" s="119">
        <v>46160</v>
      </c>
      <c r="AE878" s="256" t="s">
        <v>1966</v>
      </c>
      <c r="AF878" s="101">
        <f t="shared" si="331"/>
        <v>35764</v>
      </c>
      <c r="AG878" s="101">
        <f t="shared" si="339"/>
        <v>0</v>
      </c>
      <c r="AH878" s="101">
        <f t="shared" si="332"/>
        <v>35764</v>
      </c>
      <c r="AI878" s="101">
        <f t="shared" si="335"/>
        <v>0</v>
      </c>
      <c r="AJ878" s="101">
        <f t="shared" si="338"/>
        <v>0</v>
      </c>
      <c r="AK878" s="101">
        <f t="shared" si="341"/>
        <v>0</v>
      </c>
      <c r="AL878" s="102" t="s">
        <v>0</v>
      </c>
      <c r="AM878" s="144" t="s">
        <v>102</v>
      </c>
      <c r="AN878" s="101">
        <f t="shared" si="330"/>
        <v>35764</v>
      </c>
      <c r="AO878" s="134" t="s">
        <v>103</v>
      </c>
      <c r="AP878" s="113" t="s">
        <v>104</v>
      </c>
      <c r="AQ878" s="113"/>
      <c r="AR878" s="113"/>
      <c r="AS878" s="113"/>
      <c r="AT878" s="113"/>
      <c r="AU878" s="113"/>
      <c r="AV878" s="113"/>
    </row>
    <row r="879" spans="1:48" x14ac:dyDescent="0.25">
      <c r="A879" s="93">
        <v>4500292807</v>
      </c>
      <c r="B879" s="243">
        <v>46122</v>
      </c>
      <c r="C879" s="6" t="s">
        <v>79</v>
      </c>
      <c r="D879" s="552">
        <v>46129</v>
      </c>
      <c r="E879" s="552" t="e">
        <f>IF(OR(#REF!="",J879=""),"",#REF!+7*J879)</f>
        <v>#REF!</v>
      </c>
      <c r="F879" s="149" t="str">
        <f t="shared" ca="1" si="340"/>
        <v>DELIVERED</v>
      </c>
      <c r="G879" s="65" t="s">
        <v>80</v>
      </c>
      <c r="H879" s="23" t="e">
        <f t="shared" si="336"/>
        <v>#REF!</v>
      </c>
      <c r="I879" s="23" t="e">
        <f t="shared" si="337"/>
        <v>#REF!</v>
      </c>
      <c r="J879" s="122">
        <v>4</v>
      </c>
      <c r="K879" s="122" t="s">
        <v>18</v>
      </c>
      <c r="L879" s="232" t="s">
        <v>81</v>
      </c>
      <c r="M879" s="253" t="s">
        <v>1963</v>
      </c>
      <c r="N879" s="298">
        <v>0</v>
      </c>
      <c r="O879" s="278">
        <v>3</v>
      </c>
      <c r="P879" s="491" t="s">
        <v>1969</v>
      </c>
      <c r="Q879" s="122">
        <v>26200186</v>
      </c>
      <c r="R879" s="122" t="s">
        <v>84</v>
      </c>
      <c r="S879" s="9" t="s">
        <v>1486</v>
      </c>
      <c r="T879" s="7" t="s">
        <v>1487</v>
      </c>
      <c r="U879" s="70" t="s">
        <v>87</v>
      </c>
      <c r="V879" s="13" t="s">
        <v>1970</v>
      </c>
      <c r="W879" s="242">
        <v>1</v>
      </c>
      <c r="X879" s="122">
        <v>1</v>
      </c>
      <c r="Y879" s="126">
        <f t="shared" si="333"/>
        <v>0</v>
      </c>
      <c r="Z879" s="122">
        <v>0</v>
      </c>
      <c r="AA879" s="101">
        <v>17882</v>
      </c>
      <c r="AB879" s="131"/>
      <c r="AC879" s="151" t="str">
        <f t="shared" si="342"/>
        <v>May-26</v>
      </c>
      <c r="AD879" s="119">
        <v>46160</v>
      </c>
      <c r="AE879" s="256" t="s">
        <v>1966</v>
      </c>
      <c r="AF879" s="101">
        <f t="shared" si="331"/>
        <v>17882</v>
      </c>
      <c r="AG879" s="101">
        <f t="shared" si="339"/>
        <v>0</v>
      </c>
      <c r="AH879" s="101">
        <f t="shared" si="332"/>
        <v>17882</v>
      </c>
      <c r="AI879" s="101">
        <f t="shared" si="335"/>
        <v>0</v>
      </c>
      <c r="AJ879" s="101">
        <f t="shared" si="338"/>
        <v>0</v>
      </c>
      <c r="AK879" s="101">
        <f t="shared" si="341"/>
        <v>0</v>
      </c>
      <c r="AL879" s="102" t="s">
        <v>0</v>
      </c>
      <c r="AM879" s="144" t="s">
        <v>102</v>
      </c>
      <c r="AN879" s="101">
        <f t="shared" si="330"/>
        <v>17882</v>
      </c>
      <c r="AO879" s="134" t="s">
        <v>103</v>
      </c>
      <c r="AP879" s="113" t="s">
        <v>104</v>
      </c>
      <c r="AQ879" s="113"/>
      <c r="AR879" s="113"/>
      <c r="AS879" s="113"/>
      <c r="AT879" s="113"/>
      <c r="AU879" s="113"/>
      <c r="AV879" s="113"/>
    </row>
    <row r="880" spans="1:48" x14ac:dyDescent="0.25">
      <c r="A880" s="93">
        <v>4500292807</v>
      </c>
      <c r="B880" s="243">
        <v>46122</v>
      </c>
      <c r="C880" s="6" t="s">
        <v>79</v>
      </c>
      <c r="D880" s="552">
        <v>46129</v>
      </c>
      <c r="E880" s="552" t="e">
        <f>IF(OR(#REF!="",J880=""),"",#REF!+7*J880)</f>
        <v>#REF!</v>
      </c>
      <c r="F880" s="149" t="str">
        <f t="shared" ca="1" si="340"/>
        <v>DELIVERED</v>
      </c>
      <c r="G880" s="65" t="s">
        <v>80</v>
      </c>
      <c r="H880" s="23" t="e">
        <f t="shared" si="336"/>
        <v>#REF!</v>
      </c>
      <c r="I880" s="23" t="e">
        <f t="shared" si="337"/>
        <v>#REF!</v>
      </c>
      <c r="J880" s="122">
        <v>4</v>
      </c>
      <c r="K880" s="122" t="s">
        <v>18</v>
      </c>
      <c r="L880" s="232" t="s">
        <v>81</v>
      </c>
      <c r="M880" s="253" t="s">
        <v>1963</v>
      </c>
      <c r="N880" s="298">
        <v>0</v>
      </c>
      <c r="O880" s="278">
        <v>3</v>
      </c>
      <c r="P880" s="491" t="s">
        <v>1971</v>
      </c>
      <c r="Q880" s="122">
        <v>26200186</v>
      </c>
      <c r="R880" s="122" t="s">
        <v>84</v>
      </c>
      <c r="S880" s="9" t="s">
        <v>1486</v>
      </c>
      <c r="T880" s="7" t="s">
        <v>1487</v>
      </c>
      <c r="U880" s="70" t="s">
        <v>87</v>
      </c>
      <c r="V880" s="13" t="s">
        <v>1972</v>
      </c>
      <c r="W880" s="242">
        <v>1</v>
      </c>
      <c r="X880" s="122">
        <v>1</v>
      </c>
      <c r="Y880" s="126">
        <f t="shared" si="333"/>
        <v>0</v>
      </c>
      <c r="Z880" s="122">
        <v>0</v>
      </c>
      <c r="AA880" s="101">
        <v>17882</v>
      </c>
      <c r="AB880" s="131"/>
      <c r="AC880" s="151" t="str">
        <f t="shared" si="342"/>
        <v>May-26</v>
      </c>
      <c r="AD880" s="119">
        <v>46160</v>
      </c>
      <c r="AE880" s="256" t="s">
        <v>1966</v>
      </c>
      <c r="AF880" s="101">
        <f t="shared" si="331"/>
        <v>17882</v>
      </c>
      <c r="AG880" s="101">
        <f t="shared" si="339"/>
        <v>0</v>
      </c>
      <c r="AH880" s="101">
        <f t="shared" si="332"/>
        <v>17882</v>
      </c>
      <c r="AI880" s="101">
        <f t="shared" si="335"/>
        <v>0</v>
      </c>
      <c r="AJ880" s="101">
        <f t="shared" si="338"/>
        <v>0</v>
      </c>
      <c r="AK880" s="101">
        <f t="shared" si="341"/>
        <v>0</v>
      </c>
      <c r="AL880" s="102" t="s">
        <v>0</v>
      </c>
      <c r="AM880" s="144" t="s">
        <v>102</v>
      </c>
      <c r="AN880" s="101">
        <f t="shared" si="330"/>
        <v>17882</v>
      </c>
      <c r="AO880" s="134" t="s">
        <v>103</v>
      </c>
      <c r="AP880" s="113" t="s">
        <v>104</v>
      </c>
      <c r="AQ880" s="113"/>
      <c r="AR880" s="113"/>
      <c r="AS880" s="113"/>
      <c r="AT880" s="113"/>
      <c r="AU880" s="113"/>
      <c r="AV880" s="113"/>
    </row>
    <row r="881" spans="1:48" x14ac:dyDescent="0.25">
      <c r="A881" s="93">
        <v>4500292807</v>
      </c>
      <c r="B881" s="243">
        <v>46122</v>
      </c>
      <c r="C881" s="6" t="s">
        <v>79</v>
      </c>
      <c r="D881" s="552">
        <v>46129</v>
      </c>
      <c r="E881" s="552" t="e">
        <f>IF(OR(#REF!="",J881=""),"",#REF!+7*J881)</f>
        <v>#REF!</v>
      </c>
      <c r="F881" s="149" t="str">
        <f t="shared" ca="1" si="340"/>
        <v>DELIVERED</v>
      </c>
      <c r="G881" s="65" t="s">
        <v>80</v>
      </c>
      <c r="H881" s="23" t="e">
        <f t="shared" si="336"/>
        <v>#REF!</v>
      </c>
      <c r="I881" s="23" t="e">
        <f t="shared" si="337"/>
        <v>#REF!</v>
      </c>
      <c r="J881" s="122">
        <v>4</v>
      </c>
      <c r="K881" s="122" t="s">
        <v>18</v>
      </c>
      <c r="L881" s="232" t="s">
        <v>81</v>
      </c>
      <c r="M881" s="253" t="s">
        <v>1963</v>
      </c>
      <c r="N881" s="298">
        <v>0</v>
      </c>
      <c r="O881" s="278">
        <v>3</v>
      </c>
      <c r="P881" s="491" t="s">
        <v>1973</v>
      </c>
      <c r="Q881" s="122">
        <v>26200186</v>
      </c>
      <c r="R881" s="122" t="s">
        <v>84</v>
      </c>
      <c r="S881" s="9" t="s">
        <v>1486</v>
      </c>
      <c r="T881" s="7" t="s">
        <v>1487</v>
      </c>
      <c r="U881" s="70" t="s">
        <v>87</v>
      </c>
      <c r="V881" s="13" t="s">
        <v>1974</v>
      </c>
      <c r="W881" s="242">
        <v>2</v>
      </c>
      <c r="X881" s="122">
        <v>2</v>
      </c>
      <c r="Y881" s="126">
        <f t="shared" si="333"/>
        <v>0</v>
      </c>
      <c r="Z881" s="122">
        <v>0</v>
      </c>
      <c r="AA881" s="101">
        <v>17882</v>
      </c>
      <c r="AB881" s="131"/>
      <c r="AC881" s="151" t="str">
        <f t="shared" si="342"/>
        <v>May-26</v>
      </c>
      <c r="AD881" s="119">
        <v>46160</v>
      </c>
      <c r="AE881" s="256" t="s">
        <v>1966</v>
      </c>
      <c r="AF881" s="101">
        <f t="shared" si="331"/>
        <v>35764</v>
      </c>
      <c r="AG881" s="101">
        <f t="shared" si="339"/>
        <v>0</v>
      </c>
      <c r="AH881" s="101">
        <f t="shared" si="332"/>
        <v>35764</v>
      </c>
      <c r="AI881" s="101">
        <f t="shared" si="335"/>
        <v>0</v>
      </c>
      <c r="AJ881" s="101">
        <f t="shared" si="338"/>
        <v>0</v>
      </c>
      <c r="AK881" s="101">
        <f t="shared" si="341"/>
        <v>0</v>
      </c>
      <c r="AL881" s="102" t="s">
        <v>0</v>
      </c>
      <c r="AM881" s="144" t="s">
        <v>102</v>
      </c>
      <c r="AN881" s="101">
        <f t="shared" ref="AN881:AN945" si="343">SUM(AH881,AK881)</f>
        <v>35764</v>
      </c>
      <c r="AO881" s="134" t="s">
        <v>103</v>
      </c>
      <c r="AP881" s="113" t="s">
        <v>104</v>
      </c>
      <c r="AQ881" s="113"/>
      <c r="AR881" s="113"/>
      <c r="AS881" s="113"/>
      <c r="AT881" s="113"/>
      <c r="AU881" s="113"/>
      <c r="AV881" s="113"/>
    </row>
    <row r="882" spans="1:48" x14ac:dyDescent="0.25">
      <c r="A882" s="93">
        <v>4500292807</v>
      </c>
      <c r="B882" s="243">
        <v>46122</v>
      </c>
      <c r="C882" s="6" t="s">
        <v>79</v>
      </c>
      <c r="D882" s="552">
        <v>46129</v>
      </c>
      <c r="E882" s="552" t="e">
        <f>IF(OR(#REF!="",J882=""),"",#REF!+7*J882)</f>
        <v>#REF!</v>
      </c>
      <c r="F882" s="149" t="str">
        <f t="shared" ca="1" si="340"/>
        <v>DELIVERED</v>
      </c>
      <c r="G882" s="65" t="s">
        <v>80</v>
      </c>
      <c r="H882" s="23" t="e">
        <f t="shared" si="336"/>
        <v>#REF!</v>
      </c>
      <c r="I882" s="23" t="e">
        <f t="shared" si="337"/>
        <v>#REF!</v>
      </c>
      <c r="J882" s="122">
        <v>4</v>
      </c>
      <c r="K882" s="122" t="s">
        <v>18</v>
      </c>
      <c r="L882" s="232" t="s">
        <v>81</v>
      </c>
      <c r="M882" s="253" t="s">
        <v>1963</v>
      </c>
      <c r="N882" s="298">
        <v>0</v>
      </c>
      <c r="O882" s="278">
        <v>3</v>
      </c>
      <c r="P882" s="491" t="s">
        <v>1975</v>
      </c>
      <c r="Q882" s="122">
        <v>26200186</v>
      </c>
      <c r="R882" s="122" t="s">
        <v>84</v>
      </c>
      <c r="S882" s="9" t="s">
        <v>1486</v>
      </c>
      <c r="T882" s="7" t="s">
        <v>1487</v>
      </c>
      <c r="U882" s="70" t="s">
        <v>87</v>
      </c>
      <c r="V882" s="13" t="s">
        <v>1976</v>
      </c>
      <c r="W882" s="242">
        <v>1</v>
      </c>
      <c r="X882" s="122">
        <v>1</v>
      </c>
      <c r="Y882" s="126">
        <f t="shared" si="333"/>
        <v>0</v>
      </c>
      <c r="Z882" s="122">
        <v>0</v>
      </c>
      <c r="AA882" s="101">
        <v>17882</v>
      </c>
      <c r="AB882" s="131"/>
      <c r="AC882" s="151" t="str">
        <f t="shared" si="342"/>
        <v>May-26</v>
      </c>
      <c r="AD882" s="119">
        <v>46160</v>
      </c>
      <c r="AE882" s="256" t="s">
        <v>1966</v>
      </c>
      <c r="AF882" s="101">
        <f t="shared" si="331"/>
        <v>17882</v>
      </c>
      <c r="AG882" s="101">
        <f t="shared" si="339"/>
        <v>0</v>
      </c>
      <c r="AH882" s="101">
        <f t="shared" si="332"/>
        <v>17882</v>
      </c>
      <c r="AI882" s="101">
        <f t="shared" si="335"/>
        <v>0</v>
      </c>
      <c r="AJ882" s="101">
        <f t="shared" si="338"/>
        <v>0</v>
      </c>
      <c r="AK882" s="101">
        <f t="shared" si="341"/>
        <v>0</v>
      </c>
      <c r="AL882" s="102" t="s">
        <v>0</v>
      </c>
      <c r="AM882" s="144" t="s">
        <v>102</v>
      </c>
      <c r="AN882" s="101">
        <f t="shared" si="343"/>
        <v>17882</v>
      </c>
      <c r="AO882" s="134" t="s">
        <v>103</v>
      </c>
      <c r="AP882" s="113" t="s">
        <v>104</v>
      </c>
      <c r="AQ882" s="113"/>
      <c r="AR882" s="113"/>
      <c r="AS882" s="113"/>
      <c r="AT882" s="113"/>
      <c r="AU882" s="113"/>
      <c r="AV882" s="113"/>
    </row>
    <row r="883" spans="1:48" x14ac:dyDescent="0.25">
      <c r="A883" s="93">
        <v>4516512808</v>
      </c>
      <c r="B883" s="133">
        <v>46122</v>
      </c>
      <c r="C883" s="6" t="s">
        <v>79</v>
      </c>
      <c r="D883" s="552">
        <v>46197</v>
      </c>
      <c r="E883" s="552" t="e">
        <f>IF(OR(#REF!="",J883=""),"",#REF!+7*J883)</f>
        <v>#REF!</v>
      </c>
      <c r="F883" s="149" t="str">
        <f t="shared" ca="1" si="340"/>
        <v>DELIVERED</v>
      </c>
      <c r="G883" s="571" t="s">
        <v>80</v>
      </c>
      <c r="H883" s="23" t="e">
        <f t="shared" si="336"/>
        <v>#REF!</v>
      </c>
      <c r="I883" s="23" t="e">
        <f t="shared" si="337"/>
        <v>#REF!</v>
      </c>
      <c r="J883" s="122">
        <v>6</v>
      </c>
      <c r="K883" s="122" t="s">
        <v>18</v>
      </c>
      <c r="L883" s="232" t="s">
        <v>81</v>
      </c>
      <c r="M883" s="253" t="s">
        <v>1977</v>
      </c>
      <c r="N883" s="298">
        <v>1</v>
      </c>
      <c r="O883" s="278">
        <v>1</v>
      </c>
      <c r="P883" s="491" t="s">
        <v>1978</v>
      </c>
      <c r="Q883" s="122">
        <v>26100145</v>
      </c>
      <c r="R883" s="122" t="s">
        <v>84</v>
      </c>
      <c r="S883" s="9" t="s">
        <v>620</v>
      </c>
      <c r="T883" s="7" t="s">
        <v>621</v>
      </c>
      <c r="U883" s="70" t="s">
        <v>212</v>
      </c>
      <c r="V883" s="13" t="s">
        <v>1979</v>
      </c>
      <c r="W883" s="242">
        <v>50</v>
      </c>
      <c r="X883" s="122">
        <v>50</v>
      </c>
      <c r="Y883" s="126">
        <f t="shared" si="333"/>
        <v>0</v>
      </c>
      <c r="Z883" s="122">
        <v>0</v>
      </c>
      <c r="AA883" s="101">
        <v>13167</v>
      </c>
      <c r="AB883" s="131"/>
      <c r="AC883" s="151" t="str">
        <f t="shared" si="342"/>
        <v>June-26</v>
      </c>
      <c r="AD883" s="119">
        <v>46175</v>
      </c>
      <c r="AE883" s="535" t="s">
        <v>1980</v>
      </c>
      <c r="AF883" s="101">
        <f t="shared" si="331"/>
        <v>658350</v>
      </c>
      <c r="AG883" s="101">
        <f t="shared" si="339"/>
        <v>0</v>
      </c>
      <c r="AH883" s="101">
        <f t="shared" si="332"/>
        <v>658350</v>
      </c>
      <c r="AI883" s="101">
        <f t="shared" si="335"/>
        <v>0</v>
      </c>
      <c r="AJ883" s="101">
        <f t="shared" si="338"/>
        <v>0</v>
      </c>
      <c r="AK883" s="101">
        <f t="shared" si="341"/>
        <v>0</v>
      </c>
      <c r="AL883" s="102" t="s">
        <v>0</v>
      </c>
      <c r="AM883" s="144" t="s">
        <v>102</v>
      </c>
      <c r="AN883" s="101">
        <f t="shared" si="343"/>
        <v>658350</v>
      </c>
      <c r="AO883" s="134" t="s">
        <v>103</v>
      </c>
      <c r="AP883" s="113" t="s">
        <v>104</v>
      </c>
      <c r="AQ883" s="113"/>
      <c r="AR883" s="113"/>
      <c r="AS883" s="113"/>
      <c r="AT883" s="113"/>
      <c r="AU883" s="113"/>
      <c r="AV883" s="113"/>
    </row>
    <row r="884" spans="1:48" ht="12.75" x14ac:dyDescent="0.2">
      <c r="A884" s="217">
        <v>4000617816</v>
      </c>
      <c r="B884" s="133">
        <v>46123</v>
      </c>
      <c r="C884" s="6" t="s">
        <v>79</v>
      </c>
      <c r="D884" s="552">
        <v>46249</v>
      </c>
      <c r="E884" s="552" t="e">
        <f>IF(OR(#REF!="",J884=""),"",#REF!+7*J884)</f>
        <v>#REF!</v>
      </c>
      <c r="F884" s="149" t="e">
        <f t="shared" ca="1" si="340"/>
        <v>#REF!</v>
      </c>
      <c r="G884" s="65" t="s">
        <v>94</v>
      </c>
      <c r="H884" s="23" t="e">
        <f t="shared" si="336"/>
        <v>#REF!</v>
      </c>
      <c r="I884" s="23" t="e">
        <f t="shared" si="337"/>
        <v>#REF!</v>
      </c>
      <c r="J884" s="122">
        <v>18</v>
      </c>
      <c r="K884" s="122" t="s">
        <v>18</v>
      </c>
      <c r="L884" s="232" t="s">
        <v>142</v>
      </c>
      <c r="M884" s="253" t="s">
        <v>1981</v>
      </c>
      <c r="N884" s="298">
        <v>0</v>
      </c>
      <c r="O884" s="278">
        <v>3</v>
      </c>
      <c r="P884" s="122"/>
      <c r="Q884" s="122"/>
      <c r="R884" s="122" t="s">
        <v>84</v>
      </c>
      <c r="S884" s="9" t="s">
        <v>97</v>
      </c>
      <c r="T884" s="7" t="s">
        <v>138</v>
      </c>
      <c r="U884" s="70" t="s">
        <v>99</v>
      </c>
      <c r="V884" s="13" t="s">
        <v>1034</v>
      </c>
      <c r="W884" s="242">
        <v>1</v>
      </c>
      <c r="X884" s="113"/>
      <c r="Y884" s="126">
        <f t="shared" si="333"/>
        <v>1</v>
      </c>
      <c r="Z884" s="122">
        <v>1</v>
      </c>
      <c r="AA884" s="101">
        <v>48900</v>
      </c>
      <c r="AB884" s="131"/>
      <c r="AC884" s="151" t="str">
        <f t="shared" si="342"/>
        <v/>
      </c>
      <c r="AD884" s="120"/>
      <c r="AE884" s="132"/>
      <c r="AF884" s="101">
        <f t="shared" ref="AF884:AF948" si="344">X884*AA884</f>
        <v>0</v>
      </c>
      <c r="AG884" s="101">
        <f t="shared" si="339"/>
        <v>0</v>
      </c>
      <c r="AH884" s="101">
        <f t="shared" ref="AH884:AH948" si="345">SUM(AF884:AG884)</f>
        <v>0</v>
      </c>
      <c r="AI884" s="101">
        <f t="shared" si="335"/>
        <v>48900</v>
      </c>
      <c r="AJ884" s="101">
        <f t="shared" si="338"/>
        <v>0</v>
      </c>
      <c r="AK884" s="101">
        <f t="shared" si="341"/>
        <v>48900</v>
      </c>
      <c r="AL884" s="102" t="s">
        <v>9</v>
      </c>
      <c r="AM884" s="144"/>
      <c r="AN884" s="101">
        <f t="shared" si="343"/>
        <v>48900</v>
      </c>
      <c r="AO884" s="134"/>
      <c r="AP884" s="113"/>
      <c r="AQ884" s="113"/>
      <c r="AR884" s="113"/>
      <c r="AS884" s="113"/>
      <c r="AT884" s="113"/>
      <c r="AU884" s="113"/>
      <c r="AV884" s="113"/>
    </row>
    <row r="885" spans="1:48" ht="12.75" x14ac:dyDescent="0.2">
      <c r="A885" s="217">
        <v>4000617816</v>
      </c>
      <c r="B885" s="133">
        <v>46123</v>
      </c>
      <c r="C885" s="6" t="s">
        <v>79</v>
      </c>
      <c r="D885" s="552">
        <v>46249</v>
      </c>
      <c r="E885" s="552" t="e">
        <f>IF(OR(#REF!="",J885=""),"",#REF!+7*J885)</f>
        <v>#REF!</v>
      </c>
      <c r="F885" s="149" t="e">
        <f t="shared" ca="1" si="340"/>
        <v>#REF!</v>
      </c>
      <c r="G885" s="65" t="s">
        <v>94</v>
      </c>
      <c r="H885" s="23" t="e">
        <f t="shared" si="336"/>
        <v>#REF!</v>
      </c>
      <c r="I885" s="23" t="e">
        <f t="shared" si="337"/>
        <v>#REF!</v>
      </c>
      <c r="J885" s="122">
        <v>18</v>
      </c>
      <c r="K885" s="122" t="s">
        <v>18</v>
      </c>
      <c r="L885" s="232" t="s">
        <v>142</v>
      </c>
      <c r="M885" s="253" t="s">
        <v>1982</v>
      </c>
      <c r="N885" s="298">
        <v>0</v>
      </c>
      <c r="O885" s="278">
        <v>3</v>
      </c>
      <c r="P885" s="122"/>
      <c r="Q885" s="122"/>
      <c r="R885" s="122" t="s">
        <v>84</v>
      </c>
      <c r="S885" s="9" t="s">
        <v>97</v>
      </c>
      <c r="T885" s="7" t="s">
        <v>138</v>
      </c>
      <c r="U885" s="70" t="s">
        <v>99</v>
      </c>
      <c r="V885" s="13" t="s">
        <v>145</v>
      </c>
      <c r="W885" s="242">
        <v>1</v>
      </c>
      <c r="X885" s="113"/>
      <c r="Y885" s="126">
        <f t="shared" si="333"/>
        <v>1</v>
      </c>
      <c r="Z885" s="122">
        <v>1</v>
      </c>
      <c r="AA885" s="101">
        <v>49632</v>
      </c>
      <c r="AB885" s="131"/>
      <c r="AC885" s="151" t="str">
        <f t="shared" si="342"/>
        <v/>
      </c>
      <c r="AD885" s="120"/>
      <c r="AE885" s="132"/>
      <c r="AF885" s="101">
        <f t="shared" si="344"/>
        <v>0</v>
      </c>
      <c r="AG885" s="101">
        <f t="shared" si="339"/>
        <v>0</v>
      </c>
      <c r="AH885" s="101">
        <f t="shared" si="345"/>
        <v>0</v>
      </c>
      <c r="AI885" s="101">
        <f t="shared" si="335"/>
        <v>49632</v>
      </c>
      <c r="AJ885" s="101">
        <f t="shared" si="338"/>
        <v>0</v>
      </c>
      <c r="AK885" s="101">
        <f t="shared" si="341"/>
        <v>49632</v>
      </c>
      <c r="AL885" s="102" t="s">
        <v>9</v>
      </c>
      <c r="AM885" s="144"/>
      <c r="AN885" s="101">
        <f t="shared" si="343"/>
        <v>49632</v>
      </c>
      <c r="AO885" s="134"/>
      <c r="AP885" s="113"/>
      <c r="AQ885" s="113"/>
      <c r="AR885" s="113"/>
      <c r="AS885" s="113"/>
      <c r="AT885" s="113"/>
      <c r="AU885" s="113"/>
      <c r="AV885" s="113"/>
    </row>
    <row r="886" spans="1:48" ht="12.75" x14ac:dyDescent="0.2">
      <c r="A886" s="299">
        <v>4000617816</v>
      </c>
      <c r="B886" s="244">
        <v>46123</v>
      </c>
      <c r="C886" s="297" t="s">
        <v>79</v>
      </c>
      <c r="D886" s="552">
        <v>46249</v>
      </c>
      <c r="E886" s="552" t="e">
        <f>IF(OR(#REF!="",J886=""),"",#REF!+7*J886)</f>
        <v>#REF!</v>
      </c>
      <c r="F886" s="264" t="e">
        <f t="shared" ca="1" si="340"/>
        <v>#REF!</v>
      </c>
      <c r="G886" s="316" t="s">
        <v>94</v>
      </c>
      <c r="H886" s="28" t="e">
        <f t="shared" si="336"/>
        <v>#REF!</v>
      </c>
      <c r="I886" s="28" t="e">
        <f t="shared" si="337"/>
        <v>#REF!</v>
      </c>
      <c r="J886" s="218">
        <v>18</v>
      </c>
      <c r="K886" s="218" t="s">
        <v>18</v>
      </c>
      <c r="L886" s="125" t="s">
        <v>142</v>
      </c>
      <c r="M886" s="253" t="s">
        <v>1983</v>
      </c>
      <c r="N886" s="298">
        <v>0</v>
      </c>
      <c r="O886" s="278">
        <v>3</v>
      </c>
      <c r="P886" s="218"/>
      <c r="Q886" s="218"/>
      <c r="R886" s="218" t="s">
        <v>84</v>
      </c>
      <c r="S886" s="89" t="s">
        <v>97</v>
      </c>
      <c r="T886" s="84" t="s">
        <v>138</v>
      </c>
      <c r="U886" s="214" t="s">
        <v>99</v>
      </c>
      <c r="V886" s="98" t="s">
        <v>139</v>
      </c>
      <c r="W886" s="317">
        <v>1</v>
      </c>
      <c r="X886" s="113"/>
      <c r="Y886" s="126">
        <f t="shared" si="333"/>
        <v>1</v>
      </c>
      <c r="Z886" s="122">
        <v>1</v>
      </c>
      <c r="AA886" s="101">
        <v>45776</v>
      </c>
      <c r="AB886" s="131"/>
      <c r="AC886" s="151" t="str">
        <f t="shared" si="342"/>
        <v/>
      </c>
      <c r="AD886" s="120"/>
      <c r="AE886" s="132"/>
      <c r="AF886" s="101">
        <f t="shared" si="344"/>
        <v>0</v>
      </c>
      <c r="AG886" s="101">
        <f t="shared" si="339"/>
        <v>0</v>
      </c>
      <c r="AH886" s="101">
        <f t="shared" si="345"/>
        <v>0</v>
      </c>
      <c r="AI886" s="101">
        <f t="shared" si="335"/>
        <v>45776</v>
      </c>
      <c r="AJ886" s="101">
        <f t="shared" si="338"/>
        <v>0</v>
      </c>
      <c r="AK886" s="101">
        <f t="shared" si="341"/>
        <v>45776</v>
      </c>
      <c r="AL886" s="102" t="s">
        <v>9</v>
      </c>
      <c r="AM886" s="144"/>
      <c r="AN886" s="101">
        <f t="shared" si="343"/>
        <v>45776</v>
      </c>
      <c r="AO886" s="134"/>
      <c r="AP886" s="113"/>
      <c r="AQ886" s="113"/>
      <c r="AR886" s="113"/>
      <c r="AS886" s="113"/>
      <c r="AT886" s="113"/>
      <c r="AU886" s="113"/>
      <c r="AV886" s="113"/>
    </row>
    <row r="887" spans="1:48" ht="12.75" x14ac:dyDescent="0.2">
      <c r="A887" s="16">
        <v>4520482904</v>
      </c>
      <c r="B887" s="243">
        <v>46125</v>
      </c>
      <c r="C887" s="6" t="s">
        <v>79</v>
      </c>
      <c r="D887" s="552">
        <v>46146</v>
      </c>
      <c r="E887" s="552" t="e">
        <f>IF(OR(#REF!="",J887=""),"",#REF!+7*J887)</f>
        <v>#REF!</v>
      </c>
      <c r="F887" s="271" t="str">
        <f t="shared" ca="1" si="340"/>
        <v>DELIVERED</v>
      </c>
      <c r="G887" s="65" t="s">
        <v>80</v>
      </c>
      <c r="H887" s="23" t="e">
        <f t="shared" si="336"/>
        <v>#REF!</v>
      </c>
      <c r="I887" s="23" t="e">
        <f t="shared" si="337"/>
        <v>#REF!</v>
      </c>
      <c r="J887" s="24">
        <v>3</v>
      </c>
      <c r="K887" s="24" t="s">
        <v>22</v>
      </c>
      <c r="L887" s="38" t="s">
        <v>81</v>
      </c>
      <c r="M887" s="253" t="s">
        <v>1984</v>
      </c>
      <c r="N887" s="91">
        <v>1</v>
      </c>
      <c r="O887" s="9">
        <v>1</v>
      </c>
      <c r="P887" s="24" t="s">
        <v>1152</v>
      </c>
      <c r="Q887" s="24">
        <v>26200166</v>
      </c>
      <c r="R887" s="24" t="s">
        <v>84</v>
      </c>
      <c r="S887" s="24" t="s">
        <v>210</v>
      </c>
      <c r="T887" s="23" t="s">
        <v>211</v>
      </c>
      <c r="U887" s="16" t="s">
        <v>212</v>
      </c>
      <c r="V887" s="238" t="s">
        <v>1985</v>
      </c>
      <c r="W887" s="24">
        <v>2</v>
      </c>
      <c r="X887" s="242">
        <v>2</v>
      </c>
      <c r="Y887" s="126">
        <f t="shared" si="333"/>
        <v>0</v>
      </c>
      <c r="Z887" s="122">
        <v>0</v>
      </c>
      <c r="AA887" s="101">
        <v>35245</v>
      </c>
      <c r="AB887" s="131"/>
      <c r="AC887" s="151" t="str">
        <f t="shared" si="342"/>
        <v>May-26</v>
      </c>
      <c r="AD887" s="119">
        <v>46154</v>
      </c>
      <c r="AE887" s="256" t="s">
        <v>1986</v>
      </c>
      <c r="AF887" s="101">
        <f t="shared" si="344"/>
        <v>70490</v>
      </c>
      <c r="AG887" s="101">
        <f t="shared" si="339"/>
        <v>0</v>
      </c>
      <c r="AH887" s="101">
        <f t="shared" si="345"/>
        <v>70490</v>
      </c>
      <c r="AI887" s="101">
        <f t="shared" si="335"/>
        <v>0</v>
      </c>
      <c r="AJ887" s="101">
        <f t="shared" si="338"/>
        <v>0</v>
      </c>
      <c r="AK887" s="101">
        <f t="shared" si="341"/>
        <v>0</v>
      </c>
      <c r="AL887" s="102" t="s">
        <v>0</v>
      </c>
      <c r="AM887" s="144" t="s">
        <v>102</v>
      </c>
      <c r="AN887" s="101">
        <f t="shared" si="343"/>
        <v>70490</v>
      </c>
      <c r="AO887" s="134" t="s">
        <v>22</v>
      </c>
      <c r="AP887" s="113" t="s">
        <v>754</v>
      </c>
      <c r="AQ887" s="113" t="s">
        <v>754</v>
      </c>
      <c r="AR887" s="113" t="s">
        <v>754</v>
      </c>
      <c r="AS887" s="113" t="s">
        <v>754</v>
      </c>
      <c r="AT887" s="113" t="s">
        <v>754</v>
      </c>
      <c r="AU887" s="113" t="s">
        <v>754</v>
      </c>
      <c r="AV887" s="113" t="s">
        <v>754</v>
      </c>
    </row>
    <row r="888" spans="1:48" ht="12.75" x14ac:dyDescent="0.2">
      <c r="A888" s="16">
        <v>4520482904</v>
      </c>
      <c r="B888" s="243">
        <v>46125</v>
      </c>
      <c r="C888" s="6" t="s">
        <v>79</v>
      </c>
      <c r="D888" s="552">
        <v>46146</v>
      </c>
      <c r="E888" s="552" t="e">
        <f>IF(OR(#REF!="",J888=""),"",#REF!+7*J888)</f>
        <v>#REF!</v>
      </c>
      <c r="F888" s="271" t="str">
        <f t="shared" ca="1" si="340"/>
        <v>DELIVERED</v>
      </c>
      <c r="G888" s="65" t="s">
        <v>80</v>
      </c>
      <c r="H888" s="23" t="e">
        <f t="shared" si="336"/>
        <v>#REF!</v>
      </c>
      <c r="I888" s="23" t="e">
        <f t="shared" si="337"/>
        <v>#REF!</v>
      </c>
      <c r="J888" s="24">
        <v>3</v>
      </c>
      <c r="K888" s="24" t="s">
        <v>22</v>
      </c>
      <c r="L888" s="38" t="s">
        <v>81</v>
      </c>
      <c r="M888" s="253" t="s">
        <v>1984</v>
      </c>
      <c r="N888" s="91">
        <v>1</v>
      </c>
      <c r="O888" s="9">
        <v>1</v>
      </c>
      <c r="P888" s="24" t="s">
        <v>1152</v>
      </c>
      <c r="Q888" s="24">
        <v>26200166</v>
      </c>
      <c r="R888" s="24" t="s">
        <v>84</v>
      </c>
      <c r="S888" s="24" t="s">
        <v>210</v>
      </c>
      <c r="T888" s="23" t="s">
        <v>211</v>
      </c>
      <c r="U888" s="16" t="s">
        <v>212</v>
      </c>
      <c r="V888" s="238" t="s">
        <v>1987</v>
      </c>
      <c r="W888" s="24">
        <v>2</v>
      </c>
      <c r="X888" s="242">
        <v>2</v>
      </c>
      <c r="Y888" s="126">
        <f t="shared" si="333"/>
        <v>0</v>
      </c>
      <c r="Z888" s="122">
        <v>0</v>
      </c>
      <c r="AA888" s="101">
        <v>29228.65</v>
      </c>
      <c r="AB888" s="131"/>
      <c r="AC888" s="151" t="str">
        <f t="shared" si="342"/>
        <v>May-26</v>
      </c>
      <c r="AD888" s="119">
        <v>46154</v>
      </c>
      <c r="AE888" s="256" t="s">
        <v>1986</v>
      </c>
      <c r="AF888" s="101">
        <f t="shared" si="344"/>
        <v>58457.3</v>
      </c>
      <c r="AG888" s="101">
        <f t="shared" si="339"/>
        <v>0</v>
      </c>
      <c r="AH888" s="101">
        <f t="shared" si="345"/>
        <v>58457.3</v>
      </c>
      <c r="AI888" s="101">
        <f t="shared" si="335"/>
        <v>0</v>
      </c>
      <c r="AJ888" s="101">
        <f t="shared" si="338"/>
        <v>0</v>
      </c>
      <c r="AK888" s="101">
        <f t="shared" si="341"/>
        <v>0</v>
      </c>
      <c r="AL888" s="102" t="s">
        <v>0</v>
      </c>
      <c r="AM888" s="144" t="s">
        <v>102</v>
      </c>
      <c r="AN888" s="101">
        <f t="shared" si="343"/>
        <v>58457.3</v>
      </c>
      <c r="AO888" s="134" t="s">
        <v>22</v>
      </c>
      <c r="AP888" s="113" t="s">
        <v>754</v>
      </c>
      <c r="AQ888" s="113" t="s">
        <v>754</v>
      </c>
      <c r="AR888" s="113" t="s">
        <v>754</v>
      </c>
      <c r="AS888" s="113" t="s">
        <v>754</v>
      </c>
      <c r="AT888" s="113" t="s">
        <v>754</v>
      </c>
      <c r="AU888" s="113" t="s">
        <v>754</v>
      </c>
      <c r="AV888" s="113" t="s">
        <v>754</v>
      </c>
    </row>
    <row r="889" spans="1:48" ht="12.75" x14ac:dyDescent="0.2">
      <c r="A889" s="16">
        <v>4516501856</v>
      </c>
      <c r="B889" s="246">
        <v>46125</v>
      </c>
      <c r="C889" s="6" t="s">
        <v>79</v>
      </c>
      <c r="D889" s="552">
        <v>46142</v>
      </c>
      <c r="E889" s="552" t="e">
        <f>IF(OR(#REF!="",J889=""),"",#REF!+7*J889)</f>
        <v>#REF!</v>
      </c>
      <c r="F889" s="267" t="str">
        <f t="shared" ca="1" si="340"/>
        <v>DELIVERED</v>
      </c>
      <c r="G889" s="65" t="s">
        <v>80</v>
      </c>
      <c r="H889" s="23" t="e">
        <f t="shared" si="336"/>
        <v>#REF!</v>
      </c>
      <c r="I889" s="23" t="e">
        <f t="shared" si="337"/>
        <v>#REF!</v>
      </c>
      <c r="J889" s="219">
        <v>0.3</v>
      </c>
      <c r="K889" s="219" t="s">
        <v>24</v>
      </c>
      <c r="L889" s="332" t="s">
        <v>81</v>
      </c>
      <c r="M889" s="253" t="s">
        <v>1988</v>
      </c>
      <c r="N889" s="318">
        <v>1</v>
      </c>
      <c r="O889" s="319">
        <v>1</v>
      </c>
      <c r="P889" s="219" t="s">
        <v>243</v>
      </c>
      <c r="Q889" s="219">
        <v>26100046</v>
      </c>
      <c r="R889" s="219" t="s">
        <v>84</v>
      </c>
      <c r="S889" s="465" t="s">
        <v>620</v>
      </c>
      <c r="T889" s="83" t="s">
        <v>621</v>
      </c>
      <c r="U889" s="320" t="s">
        <v>212</v>
      </c>
      <c r="V889" s="303" t="s">
        <v>1018</v>
      </c>
      <c r="W889" s="219">
        <v>4</v>
      </c>
      <c r="X889" s="122">
        <v>4</v>
      </c>
      <c r="Y889" s="126">
        <f t="shared" si="333"/>
        <v>0</v>
      </c>
      <c r="Z889" s="122">
        <v>0</v>
      </c>
      <c r="AA889" s="101">
        <v>3000</v>
      </c>
      <c r="AB889" s="131"/>
      <c r="AC889" s="151" t="str">
        <f t="shared" si="342"/>
        <v>April-26</v>
      </c>
      <c r="AD889" s="119">
        <v>46136</v>
      </c>
      <c r="AE889" s="256" t="s">
        <v>1989</v>
      </c>
      <c r="AF889" s="101">
        <f t="shared" si="344"/>
        <v>12000</v>
      </c>
      <c r="AG889" s="101">
        <f t="shared" si="339"/>
        <v>0</v>
      </c>
      <c r="AH889" s="101">
        <f t="shared" si="345"/>
        <v>12000</v>
      </c>
      <c r="AI889" s="101">
        <f t="shared" si="335"/>
        <v>0</v>
      </c>
      <c r="AJ889" s="101">
        <f t="shared" si="338"/>
        <v>0</v>
      </c>
      <c r="AK889" s="101">
        <f t="shared" si="341"/>
        <v>0</v>
      </c>
      <c r="AL889" s="102" t="s">
        <v>0</v>
      </c>
      <c r="AM889" s="144" t="s">
        <v>102</v>
      </c>
      <c r="AN889" s="101">
        <f t="shared" si="343"/>
        <v>12000</v>
      </c>
      <c r="AO889" s="134" t="s">
        <v>28</v>
      </c>
      <c r="AP889" s="113"/>
      <c r="AQ889" s="113"/>
      <c r="AR889" s="113"/>
      <c r="AS889" s="113"/>
      <c r="AT889" s="113"/>
      <c r="AU889" s="113"/>
      <c r="AV889" s="113"/>
    </row>
    <row r="890" spans="1:48" ht="12.75" x14ac:dyDescent="0.2">
      <c r="A890" s="16">
        <v>7001298978</v>
      </c>
      <c r="B890" s="133">
        <v>46125</v>
      </c>
      <c r="C890" s="6" t="s">
        <v>79</v>
      </c>
      <c r="D890" s="552">
        <v>46136</v>
      </c>
      <c r="E890" s="552" t="e">
        <f>IF(OR(#REF!="",J890=""),"",#REF!+7*J890)</f>
        <v>#REF!</v>
      </c>
      <c r="F890" s="149" t="str">
        <f t="shared" ca="1" si="340"/>
        <v>DELIVERED</v>
      </c>
      <c r="G890" s="65" t="s">
        <v>80</v>
      </c>
      <c r="H890" s="23" t="e">
        <f t="shared" si="336"/>
        <v>#REF!</v>
      </c>
      <c r="I890" s="23" t="e">
        <f t="shared" si="337"/>
        <v>#REF!</v>
      </c>
      <c r="J890" s="122">
        <v>2</v>
      </c>
      <c r="K890" s="122" t="s">
        <v>22</v>
      </c>
      <c r="L890" s="232" t="s">
        <v>81</v>
      </c>
      <c r="M890" s="253" t="s">
        <v>1990</v>
      </c>
      <c r="N890" s="91">
        <v>0</v>
      </c>
      <c r="O890" s="324">
        <v>3</v>
      </c>
      <c r="P890" s="218" t="s">
        <v>1152</v>
      </c>
      <c r="Q890" s="122">
        <v>26100081</v>
      </c>
      <c r="R890" s="122" t="s">
        <v>84</v>
      </c>
      <c r="S890" s="466" t="s">
        <v>1991</v>
      </c>
      <c r="T890" s="474" t="s">
        <v>1992</v>
      </c>
      <c r="U890" s="240" t="s">
        <v>193</v>
      </c>
      <c r="V890" s="240" t="s">
        <v>1993</v>
      </c>
      <c r="W890" s="122">
        <v>5</v>
      </c>
      <c r="X890" s="122">
        <v>5</v>
      </c>
      <c r="Y890" s="126">
        <f t="shared" si="333"/>
        <v>0</v>
      </c>
      <c r="Z890" s="122">
        <v>0</v>
      </c>
      <c r="AA890" s="101">
        <v>1666.2</v>
      </c>
      <c r="AB890" s="131"/>
      <c r="AC890" s="151" t="str">
        <f t="shared" si="342"/>
        <v>May-26</v>
      </c>
      <c r="AD890" s="119">
        <v>46150</v>
      </c>
      <c r="AE890" s="256" t="s">
        <v>1994</v>
      </c>
      <c r="AF890" s="101">
        <f t="shared" si="344"/>
        <v>8331</v>
      </c>
      <c r="AG890" s="101">
        <f t="shared" si="339"/>
        <v>0</v>
      </c>
      <c r="AH890" s="101">
        <f t="shared" si="345"/>
        <v>8331</v>
      </c>
      <c r="AI890" s="101">
        <f t="shared" si="335"/>
        <v>0</v>
      </c>
      <c r="AJ890" s="101">
        <f t="shared" si="338"/>
        <v>0</v>
      </c>
      <c r="AK890" s="101">
        <f t="shared" si="341"/>
        <v>0</v>
      </c>
      <c r="AL890" s="102" t="s">
        <v>0</v>
      </c>
      <c r="AM890" s="144" t="s">
        <v>102</v>
      </c>
      <c r="AN890" s="101">
        <f t="shared" si="343"/>
        <v>8331</v>
      </c>
      <c r="AO890" s="134" t="s">
        <v>22</v>
      </c>
      <c r="AP890" s="113"/>
      <c r="AQ890" s="113"/>
      <c r="AR890" s="113"/>
      <c r="AS890" s="113"/>
      <c r="AT890" s="113"/>
      <c r="AU890" s="113"/>
      <c r="AV890" s="113"/>
    </row>
    <row r="891" spans="1:48" ht="12.75" x14ac:dyDescent="0.2">
      <c r="A891" s="16">
        <v>1102600012</v>
      </c>
      <c r="B891" s="133">
        <v>46125</v>
      </c>
      <c r="C891" s="100" t="s">
        <v>79</v>
      </c>
      <c r="D891" s="552">
        <v>46133</v>
      </c>
      <c r="E891" s="552" t="e">
        <f>IF(OR(#REF!="",J891=""),"",#REF!+7*J891)</f>
        <v>#REF!</v>
      </c>
      <c r="F891" s="149" t="e">
        <f t="shared" ca="1" si="340"/>
        <v>#REF!</v>
      </c>
      <c r="G891" s="65" t="s">
        <v>80</v>
      </c>
      <c r="H891" s="23" t="e">
        <f t="shared" si="336"/>
        <v>#REF!</v>
      </c>
      <c r="I891" s="23" t="e">
        <f t="shared" si="337"/>
        <v>#REF!</v>
      </c>
      <c r="J891" s="218">
        <v>1.2</v>
      </c>
      <c r="K891" s="218" t="s">
        <v>21</v>
      </c>
      <c r="L891" s="125" t="s">
        <v>81</v>
      </c>
      <c r="M891" s="13" t="s">
        <v>1995</v>
      </c>
      <c r="N891" s="406">
        <v>1</v>
      </c>
      <c r="O891" s="9">
        <v>1</v>
      </c>
      <c r="P891" s="24"/>
      <c r="Q891" s="242"/>
      <c r="R891" s="232" t="s">
        <v>84</v>
      </c>
      <c r="S891" s="9" t="s">
        <v>284</v>
      </c>
      <c r="T891" s="7" t="s">
        <v>285</v>
      </c>
      <c r="U891" s="16" t="s">
        <v>286</v>
      </c>
      <c r="V891" s="16" t="s">
        <v>1996</v>
      </c>
      <c r="W891" s="442">
        <v>12</v>
      </c>
      <c r="X891" s="113"/>
      <c r="Y891" s="126">
        <f t="shared" si="333"/>
        <v>12</v>
      </c>
      <c r="Z891" s="122">
        <v>12</v>
      </c>
      <c r="AA891" s="101">
        <v>981.25</v>
      </c>
      <c r="AB891" s="131"/>
      <c r="AC891" s="151" t="str">
        <f t="shared" si="342"/>
        <v/>
      </c>
      <c r="AD891" s="120"/>
      <c r="AE891" s="132"/>
      <c r="AF891" s="101">
        <f t="shared" si="344"/>
        <v>0</v>
      </c>
      <c r="AG891" s="101">
        <f t="shared" si="339"/>
        <v>0</v>
      </c>
      <c r="AH891" s="101">
        <f t="shared" si="345"/>
        <v>0</v>
      </c>
      <c r="AI891" s="101">
        <f t="shared" si="335"/>
        <v>11775</v>
      </c>
      <c r="AJ891" s="101">
        <f t="shared" si="338"/>
        <v>0</v>
      </c>
      <c r="AK891" s="101">
        <f t="shared" si="341"/>
        <v>11775</v>
      </c>
      <c r="AL891" s="102" t="s">
        <v>9</v>
      </c>
      <c r="AM891" s="144"/>
      <c r="AN891" s="101">
        <f t="shared" si="343"/>
        <v>11775</v>
      </c>
      <c r="AO891" s="134"/>
      <c r="AP891" s="113"/>
      <c r="AQ891" s="113"/>
      <c r="AR891" s="113"/>
      <c r="AS891" s="113"/>
      <c r="AT891" s="113"/>
      <c r="AU891" s="113"/>
      <c r="AV891" s="113"/>
    </row>
    <row r="892" spans="1:48" ht="12.75" x14ac:dyDescent="0.2">
      <c r="A892" s="16">
        <v>1162600095</v>
      </c>
      <c r="B892" s="133">
        <v>46125</v>
      </c>
      <c r="C892" s="100" t="s">
        <v>79</v>
      </c>
      <c r="D892" s="552">
        <v>46133</v>
      </c>
      <c r="E892" s="552" t="e">
        <f>IF(OR(#REF!="",J892=""),"",#REF!+7*J892)</f>
        <v>#REF!</v>
      </c>
      <c r="F892" s="149" t="e">
        <f t="shared" ca="1" si="340"/>
        <v>#REF!</v>
      </c>
      <c r="G892" s="65" t="s">
        <v>80</v>
      </c>
      <c r="H892" s="23" t="e">
        <f t="shared" si="336"/>
        <v>#REF!</v>
      </c>
      <c r="I892" s="23" t="e">
        <f t="shared" si="337"/>
        <v>#REF!</v>
      </c>
      <c r="J892" s="218">
        <v>1.2</v>
      </c>
      <c r="K892" s="218" t="s">
        <v>28</v>
      </c>
      <c r="L892" s="125" t="s">
        <v>81</v>
      </c>
      <c r="M892" s="343" t="s">
        <v>1995</v>
      </c>
      <c r="N892" s="406">
        <v>1</v>
      </c>
      <c r="O892" s="9">
        <v>1</v>
      </c>
      <c r="P892" s="24"/>
      <c r="Q892" s="242"/>
      <c r="R892" s="232" t="s">
        <v>84</v>
      </c>
      <c r="S892" s="9" t="s">
        <v>284</v>
      </c>
      <c r="T892" s="7" t="s">
        <v>285</v>
      </c>
      <c r="U892" s="16" t="s">
        <v>286</v>
      </c>
      <c r="V892" s="16" t="s">
        <v>1997</v>
      </c>
      <c r="W892" s="442">
        <v>1</v>
      </c>
      <c r="X892" s="113"/>
      <c r="Y892" s="126">
        <f t="shared" si="333"/>
        <v>1</v>
      </c>
      <c r="Z892" s="122">
        <v>1</v>
      </c>
      <c r="AA892" s="101">
        <v>22500</v>
      </c>
      <c r="AB892" s="131"/>
      <c r="AC892" s="151" t="str">
        <f t="shared" si="342"/>
        <v/>
      </c>
      <c r="AD892" s="120"/>
      <c r="AE892" s="132"/>
      <c r="AF892" s="101">
        <f t="shared" si="344"/>
        <v>0</v>
      </c>
      <c r="AG892" s="101">
        <f t="shared" si="339"/>
        <v>0</v>
      </c>
      <c r="AH892" s="101">
        <f t="shared" si="345"/>
        <v>0</v>
      </c>
      <c r="AI892" s="101">
        <f t="shared" si="335"/>
        <v>22500</v>
      </c>
      <c r="AJ892" s="101">
        <f t="shared" si="338"/>
        <v>0</v>
      </c>
      <c r="AK892" s="101">
        <f t="shared" si="341"/>
        <v>22500</v>
      </c>
      <c r="AL892" s="102" t="s">
        <v>9</v>
      </c>
      <c r="AM892" s="144"/>
      <c r="AN892" s="101">
        <f t="shared" si="343"/>
        <v>22500</v>
      </c>
      <c r="AO892" s="134"/>
      <c r="AP892" s="113"/>
      <c r="AQ892" s="113"/>
      <c r="AR892" s="113"/>
      <c r="AS892" s="113"/>
      <c r="AT892" s="113"/>
      <c r="AU892" s="113"/>
      <c r="AV892" s="113"/>
    </row>
    <row r="893" spans="1:48" x14ac:dyDescent="0.25">
      <c r="A893" s="16" t="s">
        <v>1998</v>
      </c>
      <c r="B893" s="133">
        <v>46125</v>
      </c>
      <c r="C893" s="6" t="s">
        <v>79</v>
      </c>
      <c r="D893" s="552">
        <v>46233</v>
      </c>
      <c r="E893" s="552" t="e">
        <f>IF(OR(#REF!="",J893=""),"",#REF!+7*J893)</f>
        <v>#REF!</v>
      </c>
      <c r="F893" s="149" t="e">
        <f t="shared" ca="1" si="340"/>
        <v>#REF!</v>
      </c>
      <c r="G893" s="65" t="s">
        <v>80</v>
      </c>
      <c r="H893" s="23" t="e">
        <f t="shared" si="336"/>
        <v>#REF!</v>
      </c>
      <c r="I893" s="70" t="e">
        <f t="shared" si="337"/>
        <v>#REF!</v>
      </c>
      <c r="J893" s="24">
        <v>5</v>
      </c>
      <c r="K893" s="24" t="s">
        <v>18</v>
      </c>
      <c r="L893" s="38" t="s">
        <v>142</v>
      </c>
      <c r="M893" s="343" t="s">
        <v>1999</v>
      </c>
      <c r="N893" s="91">
        <v>0</v>
      </c>
      <c r="O893" s="325">
        <v>3</v>
      </c>
      <c r="P893" s="464"/>
      <c r="Q893" s="122"/>
      <c r="R893" s="122" t="s">
        <v>84</v>
      </c>
      <c r="S893" s="313" t="s">
        <v>239</v>
      </c>
      <c r="T893" s="255" t="s">
        <v>2000</v>
      </c>
      <c r="U893" s="312" t="s">
        <v>99</v>
      </c>
      <c r="V893" s="444" t="s">
        <v>2001</v>
      </c>
      <c r="W893" s="122">
        <v>3</v>
      </c>
      <c r="X893" s="113"/>
      <c r="Y893" s="126">
        <f t="shared" si="333"/>
        <v>3</v>
      </c>
      <c r="Z893" s="122">
        <v>3</v>
      </c>
      <c r="AA893" s="101">
        <v>39280.67</v>
      </c>
      <c r="AB893" s="131"/>
      <c r="AC893" s="151" t="str">
        <f t="shared" si="342"/>
        <v/>
      </c>
      <c r="AD893" s="120"/>
      <c r="AE893" s="132"/>
      <c r="AF893" s="101">
        <f t="shared" si="344"/>
        <v>0</v>
      </c>
      <c r="AG893" s="101">
        <f t="shared" si="339"/>
        <v>0</v>
      </c>
      <c r="AH893" s="101">
        <f t="shared" si="345"/>
        <v>0</v>
      </c>
      <c r="AI893" s="101">
        <f t="shared" si="335"/>
        <v>117842.01</v>
      </c>
      <c r="AJ893" s="101">
        <f t="shared" si="338"/>
        <v>0</v>
      </c>
      <c r="AK893" s="101">
        <f t="shared" si="341"/>
        <v>117842.01</v>
      </c>
      <c r="AL893" s="102" t="s">
        <v>2</v>
      </c>
      <c r="AM893" s="144" t="s">
        <v>112</v>
      </c>
      <c r="AN893" s="101">
        <f t="shared" si="343"/>
        <v>117842.01</v>
      </c>
      <c r="AO893" s="134" t="s">
        <v>103</v>
      </c>
      <c r="AP893" s="113" t="s">
        <v>104</v>
      </c>
      <c r="AQ893" s="113"/>
      <c r="AR893" s="113"/>
      <c r="AS893" s="113"/>
      <c r="AT893" s="113"/>
      <c r="AU893" s="113"/>
      <c r="AV893" s="113"/>
    </row>
    <row r="894" spans="1:48" x14ac:dyDescent="0.25">
      <c r="A894" s="16">
        <v>4516497480</v>
      </c>
      <c r="B894" s="133">
        <v>46127</v>
      </c>
      <c r="C894" s="6" t="s">
        <v>79</v>
      </c>
      <c r="D894" s="552">
        <v>46132</v>
      </c>
      <c r="E894" s="552" t="e">
        <f>IF(OR(#REF!="",J894=""),"",#REF!+7*J894)</f>
        <v>#REF!</v>
      </c>
      <c r="F894" s="149" t="str">
        <f t="shared" ca="1" si="340"/>
        <v>DELIVERED</v>
      </c>
      <c r="G894" s="65" t="s">
        <v>80</v>
      </c>
      <c r="H894" s="23" t="e">
        <f t="shared" si="336"/>
        <v>#REF!</v>
      </c>
      <c r="I894" s="23" t="e">
        <f t="shared" si="337"/>
        <v>#REF!</v>
      </c>
      <c r="J894" s="219">
        <v>3</v>
      </c>
      <c r="K894" s="219" t="s">
        <v>18</v>
      </c>
      <c r="L894" s="332" t="s">
        <v>81</v>
      </c>
      <c r="M894" s="314" t="s">
        <v>2002</v>
      </c>
      <c r="N894" s="407">
        <v>1</v>
      </c>
      <c r="O894" s="463">
        <v>1</v>
      </c>
      <c r="P894" s="14" t="s">
        <v>2003</v>
      </c>
      <c r="Q894" s="242">
        <v>26100042</v>
      </c>
      <c r="R894" s="122" t="s">
        <v>84</v>
      </c>
      <c r="S894" s="465" t="s">
        <v>620</v>
      </c>
      <c r="T894" s="83" t="s">
        <v>621</v>
      </c>
      <c r="U894" s="23" t="s">
        <v>212</v>
      </c>
      <c r="V894" s="322" t="s">
        <v>2004</v>
      </c>
      <c r="W894" s="122">
        <v>15</v>
      </c>
      <c r="X894" s="122">
        <v>15</v>
      </c>
      <c r="Y894" s="126">
        <f t="shared" si="333"/>
        <v>0</v>
      </c>
      <c r="Z894" s="122">
        <v>0</v>
      </c>
      <c r="AA894" s="101">
        <v>7149</v>
      </c>
      <c r="AB894" s="131"/>
      <c r="AC894" s="151" t="str">
        <f t="shared" si="342"/>
        <v>May-26</v>
      </c>
      <c r="AD894" s="119">
        <v>46160</v>
      </c>
      <c r="AE894" s="256" t="s">
        <v>2005</v>
      </c>
      <c r="AF894" s="101">
        <f t="shared" si="344"/>
        <v>107235</v>
      </c>
      <c r="AG894" s="101">
        <f t="shared" si="339"/>
        <v>0</v>
      </c>
      <c r="AH894" s="101">
        <f t="shared" si="345"/>
        <v>107235</v>
      </c>
      <c r="AI894" s="101">
        <f t="shared" si="335"/>
        <v>0</v>
      </c>
      <c r="AJ894" s="101">
        <f t="shared" si="338"/>
        <v>0</v>
      </c>
      <c r="AK894" s="101">
        <f t="shared" si="341"/>
        <v>0</v>
      </c>
      <c r="AL894" s="102" t="s">
        <v>0</v>
      </c>
      <c r="AM894" s="144" t="s">
        <v>102</v>
      </c>
      <c r="AN894" s="101">
        <f t="shared" si="343"/>
        <v>107235</v>
      </c>
      <c r="AO894" s="134" t="s">
        <v>103</v>
      </c>
      <c r="AP894" s="113" t="s">
        <v>104</v>
      </c>
      <c r="AQ894" s="113"/>
      <c r="AR894" s="113"/>
      <c r="AS894" s="113"/>
      <c r="AT894" s="113"/>
      <c r="AU894" s="113"/>
      <c r="AV894" s="113"/>
    </row>
    <row r="895" spans="1:48" x14ac:dyDescent="0.25">
      <c r="A895" s="16">
        <v>4516497480</v>
      </c>
      <c r="B895" s="133">
        <v>46127</v>
      </c>
      <c r="C895" s="6" t="s">
        <v>79</v>
      </c>
      <c r="D895" s="552">
        <v>46132</v>
      </c>
      <c r="E895" s="552" t="e">
        <f>IF(OR(#REF!="",J895=""),"",#REF!+7*J895)</f>
        <v>#REF!</v>
      </c>
      <c r="F895" s="149" t="str">
        <f t="shared" ca="1" si="340"/>
        <v>DELIVERED</v>
      </c>
      <c r="G895" s="65" t="s">
        <v>80</v>
      </c>
      <c r="H895" s="23" t="e">
        <f t="shared" si="336"/>
        <v>#REF!</v>
      </c>
      <c r="I895" s="23" t="e">
        <f t="shared" si="337"/>
        <v>#REF!</v>
      </c>
      <c r="J895" s="122">
        <v>3</v>
      </c>
      <c r="K895" s="122" t="s">
        <v>22</v>
      </c>
      <c r="L895" s="232" t="s">
        <v>81</v>
      </c>
      <c r="M895" s="314" t="s">
        <v>2002</v>
      </c>
      <c r="N895" s="91">
        <v>1</v>
      </c>
      <c r="O895" s="463">
        <v>1</v>
      </c>
      <c r="P895" s="14" t="s">
        <v>2006</v>
      </c>
      <c r="Q895" s="242">
        <v>26100042</v>
      </c>
      <c r="R895" s="122" t="s">
        <v>84</v>
      </c>
      <c r="S895" s="465" t="s">
        <v>620</v>
      </c>
      <c r="T895" s="83" t="s">
        <v>621</v>
      </c>
      <c r="U895" s="23" t="s">
        <v>212</v>
      </c>
      <c r="V895" s="322" t="s">
        <v>2007</v>
      </c>
      <c r="W895" s="122">
        <v>5</v>
      </c>
      <c r="X895" s="122">
        <v>5</v>
      </c>
      <c r="Y895" s="126">
        <f t="shared" si="333"/>
        <v>0</v>
      </c>
      <c r="Z895" s="122">
        <v>0</v>
      </c>
      <c r="AA895" s="101">
        <v>1952</v>
      </c>
      <c r="AB895" s="131"/>
      <c r="AC895" s="151" t="str">
        <f t="shared" si="342"/>
        <v>May-26</v>
      </c>
      <c r="AD895" s="119">
        <v>46161</v>
      </c>
      <c r="AE895" s="535" t="s">
        <v>2008</v>
      </c>
      <c r="AF895" s="101">
        <f t="shared" si="344"/>
        <v>9760</v>
      </c>
      <c r="AG895" s="101">
        <f t="shared" si="339"/>
        <v>0</v>
      </c>
      <c r="AH895" s="101">
        <f t="shared" si="345"/>
        <v>9760</v>
      </c>
      <c r="AI895" s="101">
        <f t="shared" si="335"/>
        <v>0</v>
      </c>
      <c r="AJ895" s="101">
        <f t="shared" si="338"/>
        <v>0</v>
      </c>
      <c r="AK895" s="101">
        <f t="shared" si="341"/>
        <v>0</v>
      </c>
      <c r="AL895" s="102" t="s">
        <v>0</v>
      </c>
      <c r="AM895" s="144" t="s">
        <v>102</v>
      </c>
      <c r="AN895" s="101">
        <f t="shared" si="343"/>
        <v>9760</v>
      </c>
      <c r="AO895" s="134" t="s">
        <v>22</v>
      </c>
      <c r="AP895" s="113"/>
      <c r="AQ895" s="113"/>
      <c r="AR895" s="113"/>
      <c r="AS895" s="113"/>
      <c r="AT895" s="113"/>
      <c r="AU895" s="113"/>
      <c r="AV895" s="113"/>
    </row>
    <row r="896" spans="1:48" x14ac:dyDescent="0.25">
      <c r="A896" s="16">
        <v>4520484072</v>
      </c>
      <c r="B896" s="133">
        <v>46127</v>
      </c>
      <c r="C896" s="6" t="s">
        <v>79</v>
      </c>
      <c r="D896" s="552">
        <v>46155</v>
      </c>
      <c r="E896" s="552" t="e">
        <f>IF(OR(#REF!="",J896=""),"",#REF!+7*J896)</f>
        <v>#REF!</v>
      </c>
      <c r="F896" s="149" t="e">
        <f t="shared" ca="1" si="340"/>
        <v>#REF!</v>
      </c>
      <c r="G896" s="65" t="s">
        <v>80</v>
      </c>
      <c r="H896" s="23" t="e">
        <f t="shared" si="336"/>
        <v>#REF!</v>
      </c>
      <c r="I896" s="23" t="e">
        <f t="shared" si="337"/>
        <v>#REF!</v>
      </c>
      <c r="J896" s="122">
        <v>4</v>
      </c>
      <c r="K896" s="122" t="s">
        <v>18</v>
      </c>
      <c r="L896" s="232" t="s">
        <v>81</v>
      </c>
      <c r="M896" s="314" t="s">
        <v>2009</v>
      </c>
      <c r="N896" s="91">
        <v>1</v>
      </c>
      <c r="O896" s="9">
        <v>1</v>
      </c>
      <c r="P896" s="219"/>
      <c r="Q896" s="122"/>
      <c r="R896" s="122" t="s">
        <v>84</v>
      </c>
      <c r="S896" s="125" t="s">
        <v>210</v>
      </c>
      <c r="T896" s="481" t="s">
        <v>211</v>
      </c>
      <c r="U896" s="28" t="s">
        <v>212</v>
      </c>
      <c r="V896" s="240" t="s">
        <v>2010</v>
      </c>
      <c r="W896" s="122">
        <v>20</v>
      </c>
      <c r="X896" s="113"/>
      <c r="Y896" s="126">
        <f t="shared" ref="Y896:Y960" si="346">W896-X896</f>
        <v>20</v>
      </c>
      <c r="Z896" s="122">
        <v>20</v>
      </c>
      <c r="AA896" s="101">
        <v>30257</v>
      </c>
      <c r="AB896" s="131"/>
      <c r="AC896" s="151" t="str">
        <f t="shared" si="342"/>
        <v/>
      </c>
      <c r="AD896" s="120"/>
      <c r="AE896" s="132"/>
      <c r="AF896" s="101">
        <f t="shared" si="344"/>
        <v>0</v>
      </c>
      <c r="AG896" s="101">
        <f t="shared" si="339"/>
        <v>0</v>
      </c>
      <c r="AH896" s="101">
        <f t="shared" si="345"/>
        <v>0</v>
      </c>
      <c r="AI896" s="101">
        <f t="shared" si="335"/>
        <v>605140</v>
      </c>
      <c r="AJ896" s="101">
        <f t="shared" si="338"/>
        <v>0</v>
      </c>
      <c r="AK896" s="101">
        <f t="shared" si="341"/>
        <v>605140</v>
      </c>
      <c r="AL896" s="102" t="s">
        <v>9</v>
      </c>
      <c r="AM896" s="144"/>
      <c r="AN896" s="101">
        <f t="shared" si="343"/>
        <v>605140</v>
      </c>
      <c r="AO896" s="134"/>
      <c r="AP896" s="113"/>
      <c r="AQ896" s="113"/>
      <c r="AR896" s="113"/>
      <c r="AS896" s="113"/>
      <c r="AT896" s="113"/>
      <c r="AU896" s="113"/>
      <c r="AV896" s="113"/>
    </row>
    <row r="897" spans="1:48" x14ac:dyDescent="0.25">
      <c r="A897" s="508">
        <v>4520505301</v>
      </c>
      <c r="B897" s="133">
        <v>46181</v>
      </c>
      <c r="C897" s="631" t="s">
        <v>79</v>
      </c>
      <c r="D897" s="552">
        <v>46195</v>
      </c>
      <c r="E897" s="552" t="e">
        <f>IF(OR(#REF!="",J897=""),"",#REF!+7*J897)</f>
        <v>#REF!</v>
      </c>
      <c r="F897" s="149" t="e">
        <f ca="1">IF(AL897="PO CLOSED",
"DELIVERED",
IF(TODAY()&gt;E897,
"-"&amp;ROUNDUP(TODAY()-E897,0)&amp;" days overdue",
"+" &amp;ROUNDUP(E897-TODAY(),0)&amp;" days remaining"))</f>
        <v>#REF!</v>
      </c>
      <c r="G897" s="65" t="s">
        <v>80</v>
      </c>
      <c r="H897" s="23" t="e">
        <f>TEXT(E897,"MMM-YY")</f>
        <v>#REF!</v>
      </c>
      <c r="I897" s="23" t="e">
        <f>TEXT(E897,"YYYY")</f>
        <v>#REF!</v>
      </c>
      <c r="J897" s="122">
        <v>2</v>
      </c>
      <c r="K897" s="122" t="s">
        <v>22</v>
      </c>
      <c r="L897" s="232" t="s">
        <v>81</v>
      </c>
      <c r="M897" s="314" t="s">
        <v>2009</v>
      </c>
      <c r="N897" s="523">
        <v>1</v>
      </c>
      <c r="O897" s="9">
        <v>1</v>
      </c>
      <c r="P897" s="338"/>
      <c r="Q897" s="122"/>
      <c r="R897" s="568" t="s">
        <v>84</v>
      </c>
      <c r="S897" s="559" t="s">
        <v>210</v>
      </c>
      <c r="T897" s="481" t="s">
        <v>211</v>
      </c>
      <c r="U897" s="28" t="s">
        <v>212</v>
      </c>
      <c r="V897" s="543" t="s">
        <v>2011</v>
      </c>
      <c r="W897" s="242">
        <v>1</v>
      </c>
      <c r="X897" s="113"/>
      <c r="Y897" s="126">
        <f>W897-X897</f>
        <v>1</v>
      </c>
      <c r="Z897" s="122">
        <v>1</v>
      </c>
      <c r="AA897" s="101">
        <v>17933</v>
      </c>
      <c r="AB897" s="131"/>
      <c r="AC897" s="151"/>
      <c r="AD897" s="120"/>
      <c r="AE897" s="752"/>
      <c r="AF897" s="101">
        <f>X897*AA897</f>
        <v>0</v>
      </c>
      <c r="AG897" s="101">
        <f>(X897*AB897)*86</f>
        <v>0</v>
      </c>
      <c r="AH897" s="101">
        <f>SUM(AF897:AG897)</f>
        <v>0</v>
      </c>
      <c r="AI897" s="101">
        <f>Z897*AA897</f>
        <v>17933</v>
      </c>
      <c r="AJ897" s="101">
        <f>(Z897*AB897)*86</f>
        <v>0</v>
      </c>
      <c r="AK897" s="101">
        <f>SUM(AI897:AJ897)</f>
        <v>17933</v>
      </c>
      <c r="AL897" s="102" t="s">
        <v>9</v>
      </c>
      <c r="AM897" s="144"/>
      <c r="AN897" s="101">
        <f>SUM(AH897,AK897)</f>
        <v>17933</v>
      </c>
      <c r="AO897" s="134"/>
      <c r="AP897" s="113"/>
      <c r="AQ897" s="113"/>
      <c r="AR897" s="113"/>
      <c r="AS897" s="113"/>
      <c r="AT897" s="113"/>
      <c r="AU897" s="113"/>
      <c r="AV897" s="113"/>
    </row>
    <row r="898" spans="1:48" x14ac:dyDescent="0.25">
      <c r="A898" s="16">
        <v>1102600014</v>
      </c>
      <c r="B898" s="133">
        <v>46127</v>
      </c>
      <c r="C898" s="100" t="s">
        <v>79</v>
      </c>
      <c r="D898" s="552">
        <v>46136</v>
      </c>
      <c r="E898" s="552" t="e">
        <f>IF(OR(#REF!="",J898=""),"",#REF!+7*J898)</f>
        <v>#REF!</v>
      </c>
      <c r="F898" s="149" t="str">
        <f t="shared" ca="1" si="340"/>
        <v>DELIVERED</v>
      </c>
      <c r="G898" s="65" t="s">
        <v>80</v>
      </c>
      <c r="H898" s="23" t="e">
        <f t="shared" si="336"/>
        <v>#REF!</v>
      </c>
      <c r="I898" s="23" t="e">
        <f t="shared" si="337"/>
        <v>#REF!</v>
      </c>
      <c r="J898" s="122">
        <v>1.3</v>
      </c>
      <c r="K898" s="122" t="s">
        <v>21</v>
      </c>
      <c r="L898" s="232" t="s">
        <v>81</v>
      </c>
      <c r="M898" s="314" t="s">
        <v>2012</v>
      </c>
      <c r="N898" s="96">
        <v>1</v>
      </c>
      <c r="O898" s="9">
        <v>1</v>
      </c>
      <c r="P898" s="242" t="s">
        <v>243</v>
      </c>
      <c r="Q898" s="122">
        <v>26200241</v>
      </c>
      <c r="R898" s="232" t="s">
        <v>84</v>
      </c>
      <c r="S898" s="9" t="s">
        <v>284</v>
      </c>
      <c r="T898" s="7" t="s">
        <v>285</v>
      </c>
      <c r="U898" s="16" t="s">
        <v>286</v>
      </c>
      <c r="V898" s="16" t="s">
        <v>2013</v>
      </c>
      <c r="W898" s="242">
        <v>12</v>
      </c>
      <c r="X898" s="122">
        <v>12</v>
      </c>
      <c r="Y898" s="126">
        <f t="shared" si="346"/>
        <v>0</v>
      </c>
      <c r="Z898" s="122">
        <v>0</v>
      </c>
      <c r="AA898" s="101">
        <v>1721.25</v>
      </c>
      <c r="AB898" s="131"/>
      <c r="AC898" s="151" t="str">
        <f t="shared" si="342"/>
        <v>May-26</v>
      </c>
      <c r="AD898" s="119">
        <v>46171</v>
      </c>
      <c r="AE898" s="535" t="s">
        <v>2014</v>
      </c>
      <c r="AF898" s="101">
        <f t="shared" si="344"/>
        <v>20655</v>
      </c>
      <c r="AG898" s="101">
        <f t="shared" si="339"/>
        <v>0</v>
      </c>
      <c r="AH898" s="101">
        <f t="shared" si="345"/>
        <v>20655</v>
      </c>
      <c r="AI898" s="101">
        <f t="shared" si="335"/>
        <v>0</v>
      </c>
      <c r="AJ898" s="101">
        <f t="shared" si="338"/>
        <v>0</v>
      </c>
      <c r="AK898" s="101">
        <f t="shared" si="341"/>
        <v>0</v>
      </c>
      <c r="AL898" s="102" t="s">
        <v>0</v>
      </c>
      <c r="AM898" s="144" t="s">
        <v>102</v>
      </c>
      <c r="AN898" s="101">
        <f t="shared" si="343"/>
        <v>20655</v>
      </c>
      <c r="AO898" s="134" t="s">
        <v>116</v>
      </c>
      <c r="AP898" s="113" t="s">
        <v>104</v>
      </c>
      <c r="AQ898" s="113"/>
      <c r="AR898" s="113"/>
      <c r="AS898" s="113"/>
      <c r="AT898" s="113"/>
      <c r="AU898" s="113"/>
      <c r="AV898" s="113"/>
    </row>
    <row r="899" spans="1:48" x14ac:dyDescent="0.25">
      <c r="A899" s="16">
        <v>1162600117</v>
      </c>
      <c r="B899" s="133">
        <v>46127</v>
      </c>
      <c r="C899" s="100" t="s">
        <v>79</v>
      </c>
      <c r="D899" s="552">
        <v>46136</v>
      </c>
      <c r="E899" s="552" t="e">
        <f>IF(OR(#REF!="",J899=""),"",#REF!+7*J899)</f>
        <v>#REF!</v>
      </c>
      <c r="F899" s="149" t="str">
        <f t="shared" ca="1" si="340"/>
        <v>DELIVERED</v>
      </c>
      <c r="G899" s="65" t="s">
        <v>80</v>
      </c>
      <c r="H899" s="23" t="e">
        <f t="shared" si="336"/>
        <v>#REF!</v>
      </c>
      <c r="I899" s="23" t="e">
        <f t="shared" si="337"/>
        <v>#REF!</v>
      </c>
      <c r="J899" s="122">
        <v>1.3</v>
      </c>
      <c r="K899" s="122" t="s">
        <v>28</v>
      </c>
      <c r="L899" s="232" t="s">
        <v>81</v>
      </c>
      <c r="M899" s="327" t="s">
        <v>2012</v>
      </c>
      <c r="N899" s="96">
        <v>1</v>
      </c>
      <c r="O899" s="9">
        <v>1</v>
      </c>
      <c r="P899" s="242" t="s">
        <v>243</v>
      </c>
      <c r="Q899" s="122">
        <v>26200245</v>
      </c>
      <c r="R899" s="232" t="s">
        <v>84</v>
      </c>
      <c r="S899" s="9" t="s">
        <v>284</v>
      </c>
      <c r="T899" s="7" t="s">
        <v>285</v>
      </c>
      <c r="U899" s="16" t="s">
        <v>286</v>
      </c>
      <c r="V899" s="16" t="s">
        <v>2015</v>
      </c>
      <c r="W899" s="242">
        <v>1</v>
      </c>
      <c r="X899" s="122">
        <v>1</v>
      </c>
      <c r="Y899" s="126">
        <f t="shared" si="346"/>
        <v>0</v>
      </c>
      <c r="Z899" s="122">
        <v>0</v>
      </c>
      <c r="AA899" s="101">
        <v>28900</v>
      </c>
      <c r="AB899" s="131"/>
      <c r="AC899" s="151" t="str">
        <f t="shared" si="342"/>
        <v>May-26</v>
      </c>
      <c r="AD899" s="119">
        <v>46171</v>
      </c>
      <c r="AE899" s="535" t="s">
        <v>2016</v>
      </c>
      <c r="AF899" s="101">
        <f t="shared" si="344"/>
        <v>28900</v>
      </c>
      <c r="AG899" s="101">
        <f t="shared" si="339"/>
        <v>0</v>
      </c>
      <c r="AH899" s="101">
        <f t="shared" si="345"/>
        <v>28900</v>
      </c>
      <c r="AI899" s="101">
        <f t="shared" si="335"/>
        <v>0</v>
      </c>
      <c r="AJ899" s="101">
        <f t="shared" si="338"/>
        <v>0</v>
      </c>
      <c r="AK899" s="101">
        <f t="shared" si="341"/>
        <v>0</v>
      </c>
      <c r="AL899" s="102" t="s">
        <v>0</v>
      </c>
      <c r="AM899" s="144" t="s">
        <v>102</v>
      </c>
      <c r="AN899" s="101">
        <f t="shared" si="343"/>
        <v>28900</v>
      </c>
      <c r="AO899" s="134" t="s">
        <v>28</v>
      </c>
      <c r="AP899" s="113"/>
      <c r="AQ899" s="113"/>
      <c r="AR899" s="113"/>
      <c r="AS899" s="113"/>
      <c r="AT899" s="113"/>
      <c r="AU899" s="113"/>
      <c r="AV899" s="113"/>
    </row>
    <row r="900" spans="1:48" x14ac:dyDescent="0.25">
      <c r="A900" s="93">
        <v>4800149591</v>
      </c>
      <c r="B900" s="133">
        <v>46127</v>
      </c>
      <c r="C900" s="100" t="s">
        <v>79</v>
      </c>
      <c r="D900" s="552">
        <v>46134</v>
      </c>
      <c r="E900" s="552" t="e">
        <f>IF(OR(#REF!="",J900=""),"",#REF!+7*J900)</f>
        <v>#REF!</v>
      </c>
      <c r="F900" s="149" t="e">
        <f t="shared" ca="1" si="340"/>
        <v>#REF!</v>
      </c>
      <c r="G900" s="65" t="s">
        <v>80</v>
      </c>
      <c r="H900" s="23" t="e">
        <f t="shared" si="336"/>
        <v>#REF!</v>
      </c>
      <c r="I900" s="23" t="e">
        <f t="shared" si="337"/>
        <v>#REF!</v>
      </c>
      <c r="J900" s="122">
        <v>0.4</v>
      </c>
      <c r="K900" s="122" t="s">
        <v>24</v>
      </c>
      <c r="L900" s="232" t="s">
        <v>81</v>
      </c>
      <c r="M900" s="327" t="s">
        <v>2017</v>
      </c>
      <c r="N900" s="96">
        <v>0</v>
      </c>
      <c r="O900" s="325">
        <v>3</v>
      </c>
      <c r="P900" s="242"/>
      <c r="Q900" s="122"/>
      <c r="R900" s="122" t="s">
        <v>84</v>
      </c>
      <c r="S900" s="36" t="s">
        <v>1361</v>
      </c>
      <c r="T900" s="71" t="s">
        <v>1362</v>
      </c>
      <c r="U900" s="34" t="s">
        <v>87</v>
      </c>
      <c r="V900" s="475" t="s">
        <v>2018</v>
      </c>
      <c r="W900" s="122">
        <v>1</v>
      </c>
      <c r="X900" s="113"/>
      <c r="Y900" s="126">
        <f t="shared" si="346"/>
        <v>1</v>
      </c>
      <c r="Z900" s="122">
        <v>1</v>
      </c>
      <c r="AA900" s="101">
        <v>14000</v>
      </c>
      <c r="AB900" s="131"/>
      <c r="AC900" s="151" t="str">
        <f t="shared" si="342"/>
        <v/>
      </c>
      <c r="AD900" s="120"/>
      <c r="AE900" s="132"/>
      <c r="AF900" s="101">
        <f t="shared" si="344"/>
        <v>0</v>
      </c>
      <c r="AG900" s="101">
        <f t="shared" si="339"/>
        <v>0</v>
      </c>
      <c r="AH900" s="101">
        <f t="shared" si="345"/>
        <v>0</v>
      </c>
      <c r="AI900" s="101">
        <f t="shared" si="335"/>
        <v>14000</v>
      </c>
      <c r="AJ900" s="101">
        <f t="shared" si="338"/>
        <v>0</v>
      </c>
      <c r="AK900" s="101">
        <f t="shared" si="341"/>
        <v>14000</v>
      </c>
      <c r="AL900" s="102" t="s">
        <v>9</v>
      </c>
      <c r="AM900" s="144"/>
      <c r="AN900" s="101">
        <f t="shared" si="343"/>
        <v>14000</v>
      </c>
      <c r="AO900" s="134"/>
      <c r="AP900" s="113"/>
      <c r="AQ900" s="113"/>
      <c r="AR900" s="113"/>
      <c r="AS900" s="113"/>
      <c r="AT900" s="113"/>
      <c r="AU900" s="113"/>
      <c r="AV900" s="113"/>
    </row>
    <row r="901" spans="1:48" x14ac:dyDescent="0.25">
      <c r="A901" s="16" t="s">
        <v>2019</v>
      </c>
      <c r="B901" s="243">
        <v>46127</v>
      </c>
      <c r="C901" s="6" t="s">
        <v>79</v>
      </c>
      <c r="D901" s="552">
        <v>46132</v>
      </c>
      <c r="E901" s="552" t="e">
        <f>IF(OR(#REF!="",J901=""),"",#REF!+7*J901)</f>
        <v>#REF!</v>
      </c>
      <c r="F901" s="271" t="str">
        <f t="shared" ca="1" si="340"/>
        <v>DELIVERED</v>
      </c>
      <c r="G901" s="65" t="s">
        <v>80</v>
      </c>
      <c r="H901" s="23" t="e">
        <f t="shared" si="336"/>
        <v>#REF!</v>
      </c>
      <c r="I901" s="23" t="e">
        <f t="shared" si="337"/>
        <v>#REF!</v>
      </c>
      <c r="J901" s="24">
        <v>0.8</v>
      </c>
      <c r="K901" s="24" t="s">
        <v>24</v>
      </c>
      <c r="L901" s="38" t="s">
        <v>81</v>
      </c>
      <c r="M901" s="314" t="s">
        <v>2020</v>
      </c>
      <c r="N901" s="91">
        <v>0</v>
      </c>
      <c r="O901" s="9">
        <v>3</v>
      </c>
      <c r="P901" s="24" t="s">
        <v>243</v>
      </c>
      <c r="Q901" s="24">
        <v>26200147</v>
      </c>
      <c r="R901" s="24" t="s">
        <v>84</v>
      </c>
      <c r="S901" s="24" t="s">
        <v>1626</v>
      </c>
      <c r="T901" s="7" t="s">
        <v>1627</v>
      </c>
      <c r="U901" s="16" t="s">
        <v>1628</v>
      </c>
      <c r="V901" s="16" t="s">
        <v>2021</v>
      </c>
      <c r="W901" s="24">
        <v>112</v>
      </c>
      <c r="X901" s="218">
        <v>103</v>
      </c>
      <c r="Y901" s="265">
        <f t="shared" si="346"/>
        <v>9</v>
      </c>
      <c r="Z901" s="218">
        <v>0</v>
      </c>
      <c r="AA901" s="266">
        <v>1050</v>
      </c>
      <c r="AB901" s="222"/>
      <c r="AC901" s="227" t="str">
        <f t="shared" si="342"/>
        <v>May-26</v>
      </c>
      <c r="AD901" s="389">
        <v>46149</v>
      </c>
      <c r="AE901" s="256" t="s">
        <v>2022</v>
      </c>
      <c r="AF901" s="266">
        <f t="shared" si="344"/>
        <v>108150</v>
      </c>
      <c r="AG901" s="266">
        <f t="shared" si="339"/>
        <v>0</v>
      </c>
      <c r="AH901" s="266">
        <f t="shared" si="345"/>
        <v>108150</v>
      </c>
      <c r="AI901" s="101">
        <f t="shared" si="335"/>
        <v>0</v>
      </c>
      <c r="AJ901" s="266">
        <f t="shared" si="338"/>
        <v>0</v>
      </c>
      <c r="AK901" s="266">
        <f t="shared" si="341"/>
        <v>0</v>
      </c>
      <c r="AL901" s="240" t="s">
        <v>0</v>
      </c>
      <c r="AM901" s="144" t="s">
        <v>102</v>
      </c>
      <c r="AN901" s="266">
        <f t="shared" si="343"/>
        <v>108150</v>
      </c>
      <c r="AO901" s="456" t="s">
        <v>28</v>
      </c>
      <c r="AP901" s="207"/>
      <c r="AQ901" s="207"/>
      <c r="AR901" s="207"/>
      <c r="AS901" s="207"/>
      <c r="AT901" s="113"/>
      <c r="AU901" s="113"/>
      <c r="AV901" s="113"/>
    </row>
    <row r="902" spans="1:48" x14ac:dyDescent="0.25">
      <c r="A902" s="299" t="s">
        <v>2023</v>
      </c>
      <c r="B902" s="244">
        <v>46122</v>
      </c>
      <c r="C902" s="297" t="s">
        <v>79</v>
      </c>
      <c r="D902" s="552">
        <v>46197</v>
      </c>
      <c r="E902" s="552" t="e">
        <f>IF(OR(#REF!="",J902=""),"",#REF!+7*J902)</f>
        <v>#REF!</v>
      </c>
      <c r="F902" s="264" t="e">
        <f t="shared" ca="1" si="340"/>
        <v>#REF!</v>
      </c>
      <c r="G902" s="316" t="s">
        <v>94</v>
      </c>
      <c r="H902" s="28" t="e">
        <f t="shared" si="336"/>
        <v>#REF!</v>
      </c>
      <c r="I902" s="28" t="e">
        <f t="shared" si="337"/>
        <v>#REF!</v>
      </c>
      <c r="J902" s="218">
        <v>10</v>
      </c>
      <c r="K902" s="218" t="s">
        <v>18</v>
      </c>
      <c r="L902" s="125" t="s">
        <v>81</v>
      </c>
      <c r="M902" s="314" t="s">
        <v>2024</v>
      </c>
      <c r="N902" s="407">
        <v>0</v>
      </c>
      <c r="O902" s="319">
        <v>3</v>
      </c>
      <c r="P902" s="218"/>
      <c r="Q902" s="218"/>
      <c r="R902" s="125" t="s">
        <v>84</v>
      </c>
      <c r="S902" s="9" t="s">
        <v>249</v>
      </c>
      <c r="T902" s="7" t="s">
        <v>250</v>
      </c>
      <c r="U902" s="23" t="s">
        <v>87</v>
      </c>
      <c r="V902" s="13" t="s">
        <v>2025</v>
      </c>
      <c r="W902" s="24">
        <v>20</v>
      </c>
      <c r="X902" s="23"/>
      <c r="Y902" s="8">
        <f t="shared" si="346"/>
        <v>20</v>
      </c>
      <c r="Z902" s="24">
        <v>20</v>
      </c>
      <c r="AA902" s="58">
        <v>7323</v>
      </c>
      <c r="AB902" s="66"/>
      <c r="AC902" s="62" t="str">
        <f t="shared" si="342"/>
        <v/>
      </c>
      <c r="AD902" s="65"/>
      <c r="AE902" s="439"/>
      <c r="AF902" s="58">
        <f t="shared" si="344"/>
        <v>0</v>
      </c>
      <c r="AG902" s="58">
        <f t="shared" si="339"/>
        <v>0</v>
      </c>
      <c r="AH902" s="58">
        <f t="shared" si="345"/>
        <v>0</v>
      </c>
      <c r="AI902" s="58">
        <f t="shared" si="335"/>
        <v>146460</v>
      </c>
      <c r="AJ902" s="58">
        <f t="shared" si="338"/>
        <v>0</v>
      </c>
      <c r="AK902" s="58">
        <f t="shared" si="341"/>
        <v>146460</v>
      </c>
      <c r="AL902" s="16" t="s">
        <v>9</v>
      </c>
      <c r="AM902" s="272"/>
      <c r="AN902" s="58">
        <f t="shared" si="343"/>
        <v>146460</v>
      </c>
      <c r="AO902" s="262"/>
      <c r="AP902" s="23"/>
      <c r="AQ902" s="23"/>
      <c r="AR902" s="23"/>
      <c r="AS902" s="23"/>
      <c r="AT902" s="236"/>
      <c r="AU902" s="113"/>
      <c r="AV902" s="113"/>
    </row>
    <row r="903" spans="1:48" ht="12.75" x14ac:dyDescent="0.2">
      <c r="A903" s="299">
        <v>4000612692</v>
      </c>
      <c r="B903" s="244">
        <v>46127</v>
      </c>
      <c r="C903" s="297" t="s">
        <v>79</v>
      </c>
      <c r="D903" s="552">
        <v>46267</v>
      </c>
      <c r="E903" s="552" t="e">
        <f>IF(OR(#REF!="",J903=""),"",#REF!+7*J903)</f>
        <v>#REF!</v>
      </c>
      <c r="F903" s="264" t="e">
        <f t="shared" ca="1" si="340"/>
        <v>#REF!</v>
      </c>
      <c r="G903" s="316" t="s">
        <v>94</v>
      </c>
      <c r="H903" s="28" t="e">
        <f t="shared" si="336"/>
        <v>#REF!</v>
      </c>
      <c r="I903" s="28" t="e">
        <f t="shared" si="337"/>
        <v>#REF!</v>
      </c>
      <c r="J903" s="218">
        <v>20</v>
      </c>
      <c r="K903" s="218" t="s">
        <v>18</v>
      </c>
      <c r="L903" s="125" t="s">
        <v>81</v>
      </c>
      <c r="M903" s="253" t="s">
        <v>2026</v>
      </c>
      <c r="N903" s="91">
        <v>0</v>
      </c>
      <c r="O903" s="278">
        <v>3</v>
      </c>
      <c r="P903" s="218"/>
      <c r="Q903" s="218"/>
      <c r="R903" s="125" t="s">
        <v>84</v>
      </c>
      <c r="S903" s="9" t="s">
        <v>97</v>
      </c>
      <c r="T903" s="7" t="s">
        <v>2027</v>
      </c>
      <c r="U903" s="23" t="s">
        <v>99</v>
      </c>
      <c r="V903" s="13" t="s">
        <v>2028</v>
      </c>
      <c r="W903" s="24">
        <v>40</v>
      </c>
      <c r="X903" s="23"/>
      <c r="Y903" s="8">
        <f t="shared" si="346"/>
        <v>40</v>
      </c>
      <c r="Z903" s="24">
        <v>40</v>
      </c>
      <c r="AA903" s="58">
        <v>1892</v>
      </c>
      <c r="AB903" s="66"/>
      <c r="AC903" s="62" t="str">
        <f t="shared" si="342"/>
        <v/>
      </c>
      <c r="AD903" s="65"/>
      <c r="AE903" s="439"/>
      <c r="AF903" s="58">
        <f t="shared" si="344"/>
        <v>0</v>
      </c>
      <c r="AG903" s="58">
        <f t="shared" si="339"/>
        <v>0</v>
      </c>
      <c r="AH903" s="58">
        <f t="shared" si="345"/>
        <v>0</v>
      </c>
      <c r="AI903" s="58">
        <f t="shared" si="335"/>
        <v>75680</v>
      </c>
      <c r="AJ903" s="58">
        <f t="shared" si="338"/>
        <v>0</v>
      </c>
      <c r="AK903" s="58">
        <f t="shared" si="341"/>
        <v>75680</v>
      </c>
      <c r="AL903" s="16" t="s">
        <v>9</v>
      </c>
      <c r="AM903" s="272"/>
      <c r="AN903" s="58">
        <f t="shared" si="343"/>
        <v>75680</v>
      </c>
      <c r="AO903" s="262"/>
      <c r="AP903" s="23"/>
      <c r="AQ903" s="23"/>
      <c r="AR903" s="23"/>
      <c r="AS903" s="23"/>
      <c r="AT903" s="236"/>
      <c r="AU903" s="113"/>
      <c r="AV903" s="113"/>
    </row>
    <row r="904" spans="1:48" ht="12.75" x14ac:dyDescent="0.2">
      <c r="A904" s="299">
        <v>4000612692</v>
      </c>
      <c r="B904" s="244">
        <v>46127</v>
      </c>
      <c r="C904" s="297" t="s">
        <v>79</v>
      </c>
      <c r="D904" s="552">
        <v>46267</v>
      </c>
      <c r="E904" s="552" t="e">
        <f>IF(OR(#REF!="",J904=""),"",#REF!+7*J904)</f>
        <v>#REF!</v>
      </c>
      <c r="F904" s="264" t="e">
        <f t="shared" ca="1" si="340"/>
        <v>#REF!</v>
      </c>
      <c r="G904" s="112" t="s">
        <v>94</v>
      </c>
      <c r="H904" s="23" t="e">
        <f t="shared" si="336"/>
        <v>#REF!</v>
      </c>
      <c r="I904" s="23" t="e">
        <f t="shared" si="337"/>
        <v>#REF!</v>
      </c>
      <c r="J904" s="317">
        <v>20</v>
      </c>
      <c r="K904" s="218" t="s">
        <v>18</v>
      </c>
      <c r="L904" s="125" t="s">
        <v>81</v>
      </c>
      <c r="M904" s="253" t="s">
        <v>2029</v>
      </c>
      <c r="N904" s="91">
        <v>0</v>
      </c>
      <c r="O904" s="278">
        <v>3</v>
      </c>
      <c r="P904" s="218"/>
      <c r="Q904" s="218"/>
      <c r="R904" s="125" t="s">
        <v>84</v>
      </c>
      <c r="S904" s="9" t="s">
        <v>97</v>
      </c>
      <c r="T904" s="84" t="s">
        <v>2027</v>
      </c>
      <c r="U904" s="28" t="s">
        <v>99</v>
      </c>
      <c r="V904" s="98" t="s">
        <v>2030</v>
      </c>
      <c r="W904" s="20">
        <v>28</v>
      </c>
      <c r="X904" s="23"/>
      <c r="Y904" s="8">
        <f t="shared" si="346"/>
        <v>28</v>
      </c>
      <c r="Z904" s="24">
        <v>28</v>
      </c>
      <c r="AA904" s="58">
        <v>28381</v>
      </c>
      <c r="AB904" s="66"/>
      <c r="AC904" s="62" t="str">
        <f t="shared" si="342"/>
        <v/>
      </c>
      <c r="AD904" s="65"/>
      <c r="AE904" s="439"/>
      <c r="AF904" s="58">
        <f t="shared" si="344"/>
        <v>0</v>
      </c>
      <c r="AG904" s="58">
        <f t="shared" si="339"/>
        <v>0</v>
      </c>
      <c r="AH904" s="58">
        <f t="shared" si="345"/>
        <v>0</v>
      </c>
      <c r="AI904" s="58">
        <f t="shared" si="335"/>
        <v>794668</v>
      </c>
      <c r="AJ904" s="58">
        <f t="shared" si="338"/>
        <v>0</v>
      </c>
      <c r="AK904" s="58">
        <f t="shared" si="341"/>
        <v>794668</v>
      </c>
      <c r="AL904" s="16" t="s">
        <v>9</v>
      </c>
      <c r="AM904" s="272"/>
      <c r="AN904" s="58">
        <f t="shared" si="343"/>
        <v>794668</v>
      </c>
      <c r="AO904" s="262"/>
      <c r="AP904" s="23"/>
      <c r="AQ904" s="23"/>
      <c r="AR904" s="23"/>
      <c r="AS904" s="23"/>
      <c r="AT904" s="236"/>
      <c r="AU904" s="113"/>
      <c r="AV904" s="113"/>
    </row>
    <row r="905" spans="1:48" x14ac:dyDescent="0.25">
      <c r="A905" s="16">
        <v>4502713498</v>
      </c>
      <c r="B905" s="94">
        <v>46128</v>
      </c>
      <c r="C905" s="100" t="s">
        <v>79</v>
      </c>
      <c r="D905" s="552">
        <v>46156</v>
      </c>
      <c r="E905" s="552" t="e">
        <f>IF(OR(#REF!="",J905=""),"",#REF!+7*J905)</f>
        <v>#REF!</v>
      </c>
      <c r="F905" s="333" t="str">
        <f t="shared" ca="1" si="340"/>
        <v>DELIVERED</v>
      </c>
      <c r="G905" s="571" t="s">
        <v>80</v>
      </c>
      <c r="H905" s="23" t="e">
        <f t="shared" si="336"/>
        <v>#REF!</v>
      </c>
      <c r="I905" s="23" t="e">
        <f t="shared" si="337"/>
        <v>#REF!</v>
      </c>
      <c r="J905" s="317">
        <v>4</v>
      </c>
      <c r="K905" s="218" t="s">
        <v>20</v>
      </c>
      <c r="L905" s="125" t="s">
        <v>81</v>
      </c>
      <c r="M905" s="253" t="s">
        <v>2031</v>
      </c>
      <c r="N905" s="91">
        <v>0</v>
      </c>
      <c r="O905" s="9">
        <v>3</v>
      </c>
      <c r="P905" s="14" t="s">
        <v>2032</v>
      </c>
      <c r="Q905" s="218">
        <v>26200288</v>
      </c>
      <c r="R905" s="125" t="s">
        <v>84</v>
      </c>
      <c r="S905" s="38" t="s">
        <v>1580</v>
      </c>
      <c r="T905" s="7" t="s">
        <v>1581</v>
      </c>
      <c r="U905" s="16" t="s">
        <v>193</v>
      </c>
      <c r="V905" s="654" t="s">
        <v>2033</v>
      </c>
      <c r="W905" s="24">
        <v>10</v>
      </c>
      <c r="X905" s="37">
        <v>10</v>
      </c>
      <c r="Y905" s="8">
        <f t="shared" si="346"/>
        <v>0</v>
      </c>
      <c r="Z905" s="24">
        <v>0</v>
      </c>
      <c r="AA905" s="58">
        <v>24516.6</v>
      </c>
      <c r="AB905" s="66"/>
      <c r="AC905" s="227" t="str">
        <f>IF(AD905="","",TEXT(AD905,"mmmm-yy"))</f>
        <v>June-26</v>
      </c>
      <c r="AD905" s="25">
        <v>46178</v>
      </c>
      <c r="AE905" s="256" t="s">
        <v>2034</v>
      </c>
      <c r="AF905" s="58">
        <f t="shared" si="344"/>
        <v>245166</v>
      </c>
      <c r="AG905" s="58">
        <f t="shared" ref="AG905:AG936" si="347">(X905*AB905)*86</f>
        <v>0</v>
      </c>
      <c r="AH905" s="58">
        <f t="shared" si="345"/>
        <v>245166</v>
      </c>
      <c r="AI905" s="58">
        <f t="shared" si="335"/>
        <v>0</v>
      </c>
      <c r="AJ905" s="58">
        <f t="shared" si="338"/>
        <v>0</v>
      </c>
      <c r="AK905" s="58">
        <f t="shared" si="341"/>
        <v>0</v>
      </c>
      <c r="AL905" s="16" t="s">
        <v>0</v>
      </c>
      <c r="AM905" s="144" t="s">
        <v>102</v>
      </c>
      <c r="AN905" s="642">
        <f t="shared" si="343"/>
        <v>245166</v>
      </c>
      <c r="AO905" s="262" t="s">
        <v>103</v>
      </c>
      <c r="AP905" s="23" t="s">
        <v>104</v>
      </c>
      <c r="AQ905" s="23"/>
      <c r="AR905" s="23"/>
      <c r="AS905" s="23"/>
      <c r="AT905" s="236"/>
      <c r="AU905" s="113"/>
      <c r="AV905" s="113"/>
    </row>
    <row r="906" spans="1:48" x14ac:dyDescent="0.25">
      <c r="A906" s="16">
        <v>4502713498</v>
      </c>
      <c r="B906" s="94">
        <v>46128</v>
      </c>
      <c r="C906" s="245" t="s">
        <v>79</v>
      </c>
      <c r="D906" s="552">
        <v>46156</v>
      </c>
      <c r="E906" s="552" t="e">
        <f>IF(OR(#REF!="",J906=""),"",#REF!+7*J906)</f>
        <v>#REF!</v>
      </c>
      <c r="F906" s="333" t="str">
        <f t="shared" ca="1" si="340"/>
        <v>DELIVERED</v>
      </c>
      <c r="G906" s="571" t="s">
        <v>80</v>
      </c>
      <c r="H906" s="23" t="e">
        <f t="shared" si="336"/>
        <v>#REF!</v>
      </c>
      <c r="I906" s="23" t="e">
        <f t="shared" si="337"/>
        <v>#REF!</v>
      </c>
      <c r="J906" s="317">
        <v>4</v>
      </c>
      <c r="K906" s="218" t="s">
        <v>18</v>
      </c>
      <c r="L906" s="125" t="s">
        <v>81</v>
      </c>
      <c r="M906" s="314" t="s">
        <v>2035</v>
      </c>
      <c r="N906" s="407">
        <v>0</v>
      </c>
      <c r="O906" s="319">
        <v>3</v>
      </c>
      <c r="P906" s="14" t="s">
        <v>2036</v>
      </c>
      <c r="Q906" s="218">
        <v>26200288</v>
      </c>
      <c r="R906" s="125" t="s">
        <v>84</v>
      </c>
      <c r="S906" s="38" t="s">
        <v>1580</v>
      </c>
      <c r="T906" s="7" t="s">
        <v>1581</v>
      </c>
      <c r="U906" s="16" t="s">
        <v>193</v>
      </c>
      <c r="V906" s="654" t="s">
        <v>2037</v>
      </c>
      <c r="W906" s="300">
        <v>10</v>
      </c>
      <c r="X906" s="37">
        <v>10</v>
      </c>
      <c r="Y906" s="8">
        <f t="shared" si="346"/>
        <v>0</v>
      </c>
      <c r="Z906" s="24">
        <v>0</v>
      </c>
      <c r="AA906" s="58">
        <v>16426</v>
      </c>
      <c r="AB906" s="66"/>
      <c r="AC906" s="227" t="str">
        <f>IF(AD906="","",TEXT(AD906,"mmmm-yy"))</f>
        <v>June-26</v>
      </c>
      <c r="AD906" s="25">
        <v>46178</v>
      </c>
      <c r="AE906" s="256" t="s">
        <v>2034</v>
      </c>
      <c r="AF906" s="58">
        <f t="shared" si="344"/>
        <v>164260</v>
      </c>
      <c r="AG906" s="58">
        <f t="shared" si="347"/>
        <v>0</v>
      </c>
      <c r="AH906" s="58">
        <f t="shared" si="345"/>
        <v>164260</v>
      </c>
      <c r="AI906" s="58">
        <f t="shared" si="335"/>
        <v>0</v>
      </c>
      <c r="AJ906" s="58">
        <f t="shared" si="338"/>
        <v>0</v>
      </c>
      <c r="AK906" s="58">
        <f t="shared" si="341"/>
        <v>0</v>
      </c>
      <c r="AL906" s="16" t="s">
        <v>0</v>
      </c>
      <c r="AM906" s="144" t="s">
        <v>102</v>
      </c>
      <c r="AN906" s="642">
        <f t="shared" si="343"/>
        <v>164260</v>
      </c>
      <c r="AO906" s="262" t="s">
        <v>103</v>
      </c>
      <c r="AP906" s="23"/>
      <c r="AQ906" s="23"/>
      <c r="AR906" s="23"/>
      <c r="AS906" s="23"/>
      <c r="AT906" s="236"/>
      <c r="AU906" s="113"/>
      <c r="AV906" s="113"/>
    </row>
    <row r="907" spans="1:48" x14ac:dyDescent="0.25">
      <c r="A907" s="16" t="s">
        <v>2038</v>
      </c>
      <c r="B907" s="92">
        <v>46128</v>
      </c>
      <c r="C907" s="6" t="s">
        <v>305</v>
      </c>
      <c r="D907" s="552">
        <v>46156</v>
      </c>
      <c r="E907" s="552" t="e">
        <f>IF(OR(#REF!="",J907=""),"",#REF!+7*J907)</f>
        <v>#REF!</v>
      </c>
      <c r="F907" s="333" t="e">
        <f t="shared" ca="1" si="340"/>
        <v>#REF!</v>
      </c>
      <c r="G907" s="336" t="s">
        <v>80</v>
      </c>
      <c r="H907" s="23" t="e">
        <f t="shared" si="336"/>
        <v>#REF!</v>
      </c>
      <c r="I907" s="23" t="e">
        <f t="shared" si="337"/>
        <v>#REF!</v>
      </c>
      <c r="J907" s="317">
        <v>4</v>
      </c>
      <c r="K907" s="218" t="s">
        <v>20</v>
      </c>
      <c r="L907" s="125" t="s">
        <v>81</v>
      </c>
      <c r="M907" s="314" t="s">
        <v>2039</v>
      </c>
      <c r="N907" s="91">
        <v>0</v>
      </c>
      <c r="O907" s="278">
        <v>3</v>
      </c>
      <c r="P907" s="14"/>
      <c r="Q907" s="218"/>
      <c r="R907" s="125" t="s">
        <v>307</v>
      </c>
      <c r="S907" s="38" t="s">
        <v>1580</v>
      </c>
      <c r="T907" s="7" t="s">
        <v>2040</v>
      </c>
      <c r="U907" s="7" t="s">
        <v>193</v>
      </c>
      <c r="V907" s="654" t="s">
        <v>2033</v>
      </c>
      <c r="W907" s="24">
        <v>5</v>
      </c>
      <c r="X907" s="326"/>
      <c r="Y907" s="8">
        <f t="shared" si="346"/>
        <v>5</v>
      </c>
      <c r="Z907" s="24">
        <v>5</v>
      </c>
      <c r="AA907" s="58"/>
      <c r="AB907" s="66">
        <v>288.39999999999998</v>
      </c>
      <c r="AC907" s="62"/>
      <c r="AD907" s="65"/>
      <c r="AE907" s="439"/>
      <c r="AF907" s="58">
        <f t="shared" si="344"/>
        <v>0</v>
      </c>
      <c r="AG907" s="58">
        <f t="shared" si="347"/>
        <v>0</v>
      </c>
      <c r="AH907" s="58">
        <f t="shared" si="345"/>
        <v>0</v>
      </c>
      <c r="AI907" s="58">
        <f t="shared" si="335"/>
        <v>0</v>
      </c>
      <c r="AJ907" s="58">
        <f t="shared" si="338"/>
        <v>124012</v>
      </c>
      <c r="AK907" s="58">
        <f t="shared" si="341"/>
        <v>124012</v>
      </c>
      <c r="AL907" s="16" t="s">
        <v>2</v>
      </c>
      <c r="AM907" s="272" t="s">
        <v>112</v>
      </c>
      <c r="AN907" s="58">
        <f t="shared" si="343"/>
        <v>124012</v>
      </c>
      <c r="AO907" s="262" t="s">
        <v>103</v>
      </c>
      <c r="AP907" s="23" t="s">
        <v>104</v>
      </c>
      <c r="AQ907" s="23"/>
      <c r="AR907" s="23"/>
      <c r="AS907" s="23"/>
      <c r="AT907" s="236"/>
      <c r="AU907" s="113"/>
      <c r="AV907" s="113"/>
    </row>
    <row r="908" spans="1:48" x14ac:dyDescent="0.25">
      <c r="A908" s="16" t="s">
        <v>2038</v>
      </c>
      <c r="B908" s="92">
        <v>46128</v>
      </c>
      <c r="C908" s="6" t="s">
        <v>305</v>
      </c>
      <c r="D908" s="552">
        <v>46156</v>
      </c>
      <c r="E908" s="552" t="e">
        <f>IF(OR(#REF!="",J908=""),"",#REF!+7*J908)</f>
        <v>#REF!</v>
      </c>
      <c r="F908" s="333" t="e">
        <f t="shared" ca="1" si="340"/>
        <v>#REF!</v>
      </c>
      <c r="G908" s="336" t="s">
        <v>80</v>
      </c>
      <c r="H908" s="23" t="e">
        <f t="shared" si="336"/>
        <v>#REF!</v>
      </c>
      <c r="I908" s="23" t="e">
        <f t="shared" si="337"/>
        <v>#REF!</v>
      </c>
      <c r="J908" s="317">
        <v>4</v>
      </c>
      <c r="K908" s="218" t="s">
        <v>18</v>
      </c>
      <c r="L908" s="125" t="s">
        <v>81</v>
      </c>
      <c r="M908" s="314" t="s">
        <v>2041</v>
      </c>
      <c r="N908" s="91">
        <v>0</v>
      </c>
      <c r="O908" s="278">
        <v>3</v>
      </c>
      <c r="P908" s="14"/>
      <c r="Q908" s="218"/>
      <c r="R908" s="125" t="s">
        <v>307</v>
      </c>
      <c r="S908" s="38" t="s">
        <v>1580</v>
      </c>
      <c r="T908" s="7" t="s">
        <v>2040</v>
      </c>
      <c r="U908" s="7" t="s">
        <v>193</v>
      </c>
      <c r="V908" s="13" t="s">
        <v>2037</v>
      </c>
      <c r="W908" s="44">
        <v>5</v>
      </c>
      <c r="X908" s="326"/>
      <c r="Y908" s="8">
        <f t="shared" si="346"/>
        <v>5</v>
      </c>
      <c r="Z908" s="24">
        <v>5</v>
      </c>
      <c r="AA908" s="58"/>
      <c r="AB908" s="66">
        <v>193.2</v>
      </c>
      <c r="AC908" s="62"/>
      <c r="AD908" s="65"/>
      <c r="AE908" s="439"/>
      <c r="AF908" s="58">
        <f t="shared" si="344"/>
        <v>0</v>
      </c>
      <c r="AG908" s="58">
        <f t="shared" si="347"/>
        <v>0</v>
      </c>
      <c r="AH908" s="58">
        <f t="shared" si="345"/>
        <v>0</v>
      </c>
      <c r="AI908" s="58">
        <f t="shared" si="335"/>
        <v>0</v>
      </c>
      <c r="AJ908" s="58">
        <f t="shared" si="338"/>
        <v>83076</v>
      </c>
      <c r="AK908" s="58">
        <f t="shared" si="341"/>
        <v>83076</v>
      </c>
      <c r="AL908" s="16" t="s">
        <v>2</v>
      </c>
      <c r="AM908" s="272" t="s">
        <v>112</v>
      </c>
      <c r="AN908" s="58">
        <f t="shared" si="343"/>
        <v>83076</v>
      </c>
      <c r="AO908" s="262" t="s">
        <v>103</v>
      </c>
      <c r="AP908" s="23" t="s">
        <v>104</v>
      </c>
      <c r="AQ908" s="23"/>
      <c r="AR908" s="23"/>
      <c r="AS908" s="23"/>
      <c r="AT908" s="236"/>
      <c r="AU908" s="113"/>
      <c r="AV908" s="113"/>
    </row>
    <row r="909" spans="1:48" x14ac:dyDescent="0.25">
      <c r="A909" s="16" t="s">
        <v>2042</v>
      </c>
      <c r="B909" s="246">
        <v>46128</v>
      </c>
      <c r="C909" s="6" t="s">
        <v>79</v>
      </c>
      <c r="D909" s="552">
        <v>46234</v>
      </c>
      <c r="E909" s="552" t="e">
        <f>IF(OR(#REF!="",J909=""),"",#REF!+7*J909)</f>
        <v>#REF!</v>
      </c>
      <c r="F909" s="333" t="e">
        <f t="shared" ca="1" si="340"/>
        <v>#REF!</v>
      </c>
      <c r="G909" s="65" t="s">
        <v>80</v>
      </c>
      <c r="H909" s="23" t="e">
        <f t="shared" si="336"/>
        <v>#REF!</v>
      </c>
      <c r="I909" s="23" t="e">
        <f t="shared" si="337"/>
        <v>#REF!</v>
      </c>
      <c r="J909" s="122">
        <v>10</v>
      </c>
      <c r="K909" s="122" t="s">
        <v>18</v>
      </c>
      <c r="L909" s="232" t="s">
        <v>142</v>
      </c>
      <c r="M909" s="314" t="s">
        <v>2043</v>
      </c>
      <c r="N909" s="91">
        <v>0</v>
      </c>
      <c r="O909" s="278">
        <v>3</v>
      </c>
      <c r="P909" s="14"/>
      <c r="Q909" s="122"/>
      <c r="R909" s="232" t="s">
        <v>84</v>
      </c>
      <c r="S909" s="130" t="s">
        <v>239</v>
      </c>
      <c r="T909" s="123" t="s">
        <v>240</v>
      </c>
      <c r="U909" s="100" t="s">
        <v>99</v>
      </c>
      <c r="V909" s="327" t="s">
        <v>2044</v>
      </c>
      <c r="W909" s="328">
        <v>2</v>
      </c>
      <c r="X909" s="23"/>
      <c r="Y909" s="8">
        <f t="shared" si="346"/>
        <v>2</v>
      </c>
      <c r="Z909" s="24">
        <v>2</v>
      </c>
      <c r="AA909" s="58">
        <v>39834</v>
      </c>
      <c r="AB909" s="66"/>
      <c r="AC909" s="62" t="str">
        <f t="shared" ref="AC909:AC951" si="348">IF(AD909="","",TEXT(AD909,"mmmm-yy"))</f>
        <v/>
      </c>
      <c r="AD909" s="65"/>
      <c r="AE909" s="439"/>
      <c r="AF909" s="58">
        <f t="shared" si="344"/>
        <v>0</v>
      </c>
      <c r="AG909" s="58">
        <f t="shared" si="347"/>
        <v>0</v>
      </c>
      <c r="AH909" s="58">
        <f t="shared" si="345"/>
        <v>0</v>
      </c>
      <c r="AI909" s="58">
        <f t="shared" si="335"/>
        <v>79668</v>
      </c>
      <c r="AJ909" s="58">
        <f t="shared" si="338"/>
        <v>0</v>
      </c>
      <c r="AK909" s="58">
        <f t="shared" si="341"/>
        <v>79668</v>
      </c>
      <c r="AL909" s="16" t="s">
        <v>9</v>
      </c>
      <c r="AM909" s="272"/>
      <c r="AN909" s="58">
        <f t="shared" si="343"/>
        <v>79668</v>
      </c>
      <c r="AO909" s="262"/>
      <c r="AP909" s="23"/>
      <c r="AQ909" s="23"/>
      <c r="AR909" s="23"/>
      <c r="AS909" s="23"/>
      <c r="AT909" s="236"/>
      <c r="AU909" s="113"/>
      <c r="AV909" s="113"/>
    </row>
    <row r="910" spans="1:48" x14ac:dyDescent="0.25">
      <c r="A910" s="16" t="s">
        <v>2042</v>
      </c>
      <c r="B910" s="133">
        <v>46128</v>
      </c>
      <c r="C910" s="6" t="s">
        <v>79</v>
      </c>
      <c r="D910" s="552">
        <v>46234</v>
      </c>
      <c r="E910" s="552" t="e">
        <f>IF(OR(#REF!="",J910=""),"",#REF!+7*J910)</f>
        <v>#REF!</v>
      </c>
      <c r="F910" s="149" t="e">
        <f t="shared" ca="1" si="340"/>
        <v>#REF!</v>
      </c>
      <c r="G910" s="65" t="s">
        <v>80</v>
      </c>
      <c r="H910" s="23" t="e">
        <f t="shared" si="336"/>
        <v>#REF!</v>
      </c>
      <c r="I910" s="23" t="e">
        <f t="shared" si="337"/>
        <v>#REF!</v>
      </c>
      <c r="J910" s="122">
        <v>10</v>
      </c>
      <c r="K910" s="122" t="s">
        <v>18</v>
      </c>
      <c r="L910" s="232" t="s">
        <v>142</v>
      </c>
      <c r="M910" s="314" t="s">
        <v>2045</v>
      </c>
      <c r="N910" s="91">
        <v>0</v>
      </c>
      <c r="O910" s="9">
        <v>3</v>
      </c>
      <c r="P910" s="14"/>
      <c r="Q910" s="122"/>
      <c r="R910" s="122" t="s">
        <v>84</v>
      </c>
      <c r="S910" s="130" t="s">
        <v>239</v>
      </c>
      <c r="T910" s="123" t="s">
        <v>240</v>
      </c>
      <c r="U910" s="100" t="s">
        <v>99</v>
      </c>
      <c r="V910" s="327" t="s">
        <v>2046</v>
      </c>
      <c r="W910" s="329">
        <v>5</v>
      </c>
      <c r="X910" s="215"/>
      <c r="Y910" s="268">
        <f t="shared" si="346"/>
        <v>5</v>
      </c>
      <c r="Z910" s="219">
        <v>5</v>
      </c>
      <c r="AA910" s="269">
        <v>28396.6</v>
      </c>
      <c r="AB910" s="224"/>
      <c r="AC910" s="270" t="str">
        <f t="shared" si="348"/>
        <v/>
      </c>
      <c r="AD910" s="223"/>
      <c r="AE910" s="261"/>
      <c r="AF910" s="269">
        <f t="shared" si="344"/>
        <v>0</v>
      </c>
      <c r="AG910" s="269">
        <f t="shared" si="347"/>
        <v>0</v>
      </c>
      <c r="AH910" s="269">
        <f t="shared" si="345"/>
        <v>0</v>
      </c>
      <c r="AI910" s="269">
        <f t="shared" si="335"/>
        <v>141983</v>
      </c>
      <c r="AJ910" s="269">
        <f t="shared" si="338"/>
        <v>0</v>
      </c>
      <c r="AK910" s="269">
        <f t="shared" si="341"/>
        <v>141983</v>
      </c>
      <c r="AL910" s="241" t="s">
        <v>2</v>
      </c>
      <c r="AM910" s="145" t="s">
        <v>112</v>
      </c>
      <c r="AN910" s="269">
        <f t="shared" si="343"/>
        <v>141983</v>
      </c>
      <c r="AO910" s="457" t="s">
        <v>103</v>
      </c>
      <c r="AP910" s="215" t="s">
        <v>104</v>
      </c>
      <c r="AQ910" s="215"/>
      <c r="AR910" s="215"/>
      <c r="AS910" s="215"/>
      <c r="AT910" s="113"/>
      <c r="AU910" s="113"/>
      <c r="AV910" s="113"/>
    </row>
    <row r="911" spans="1:48" x14ac:dyDescent="0.25">
      <c r="A911" s="16" t="s">
        <v>2042</v>
      </c>
      <c r="B911" s="133">
        <v>46128</v>
      </c>
      <c r="C911" s="6" t="s">
        <v>79</v>
      </c>
      <c r="D911" s="552">
        <v>46234</v>
      </c>
      <c r="E911" s="552" t="e">
        <f>IF(OR(#REF!="",J911=""),"",#REF!+7*J911)</f>
        <v>#REF!</v>
      </c>
      <c r="F911" s="149" t="e">
        <f t="shared" ca="1" si="340"/>
        <v>#REF!</v>
      </c>
      <c r="G911" s="65" t="s">
        <v>80</v>
      </c>
      <c r="H911" s="23" t="e">
        <f t="shared" si="336"/>
        <v>#REF!</v>
      </c>
      <c r="I911" s="23" t="e">
        <f t="shared" si="337"/>
        <v>#REF!</v>
      </c>
      <c r="J911" s="122">
        <v>10</v>
      </c>
      <c r="K911" s="122" t="s">
        <v>18</v>
      </c>
      <c r="L911" s="232" t="s">
        <v>142</v>
      </c>
      <c r="M911" s="314" t="s">
        <v>2047</v>
      </c>
      <c r="N911" s="407">
        <v>0</v>
      </c>
      <c r="O911" s="319">
        <v>3</v>
      </c>
      <c r="P911" s="14"/>
      <c r="Q911" s="122"/>
      <c r="R911" s="122" t="s">
        <v>84</v>
      </c>
      <c r="S911" s="130" t="s">
        <v>239</v>
      </c>
      <c r="T911" s="123" t="s">
        <v>240</v>
      </c>
      <c r="U911" s="100" t="s">
        <v>99</v>
      </c>
      <c r="V911" s="327" t="s">
        <v>2048</v>
      </c>
      <c r="W911" s="330">
        <v>5</v>
      </c>
      <c r="X911" s="113"/>
      <c r="Y911" s="126">
        <f t="shared" si="346"/>
        <v>5</v>
      </c>
      <c r="Z911" s="122">
        <v>5</v>
      </c>
      <c r="AA911" s="101">
        <v>37663.800000000003</v>
      </c>
      <c r="AB911" s="131"/>
      <c r="AC911" s="151" t="str">
        <f t="shared" si="348"/>
        <v/>
      </c>
      <c r="AD911" s="120"/>
      <c r="AE911" s="132"/>
      <c r="AF911" s="101">
        <f t="shared" si="344"/>
        <v>0</v>
      </c>
      <c r="AG911" s="101">
        <f t="shared" si="347"/>
        <v>0</v>
      </c>
      <c r="AH911" s="101">
        <f t="shared" si="345"/>
        <v>0</v>
      </c>
      <c r="AI911" s="101">
        <f t="shared" si="335"/>
        <v>188319</v>
      </c>
      <c r="AJ911" s="101">
        <f t="shared" si="338"/>
        <v>0</v>
      </c>
      <c r="AK911" s="101">
        <f t="shared" si="341"/>
        <v>188319</v>
      </c>
      <c r="AL911" s="102" t="s">
        <v>9</v>
      </c>
      <c r="AM911" s="144"/>
      <c r="AN911" s="101">
        <f t="shared" si="343"/>
        <v>188319</v>
      </c>
      <c r="AO911" s="134"/>
      <c r="AP911" s="113"/>
      <c r="AQ911" s="113"/>
      <c r="AR911" s="113"/>
      <c r="AS911" s="113"/>
      <c r="AT911" s="113"/>
      <c r="AU911" s="113"/>
      <c r="AV911" s="113"/>
    </row>
    <row r="912" spans="1:48" x14ac:dyDescent="0.25">
      <c r="A912" s="16" t="s">
        <v>2042</v>
      </c>
      <c r="B912" s="133">
        <v>46128</v>
      </c>
      <c r="C912" s="6" t="s">
        <v>79</v>
      </c>
      <c r="D912" s="552">
        <v>46234</v>
      </c>
      <c r="E912" s="552" t="e">
        <f>IF(OR(#REF!="",J912=""),"",#REF!+7*J912)</f>
        <v>#REF!</v>
      </c>
      <c r="F912" s="149" t="e">
        <f t="shared" ca="1" si="340"/>
        <v>#REF!</v>
      </c>
      <c r="G912" s="65" t="s">
        <v>80</v>
      </c>
      <c r="H912" s="23" t="e">
        <f t="shared" si="336"/>
        <v>#REF!</v>
      </c>
      <c r="I912" s="23" t="e">
        <f t="shared" si="337"/>
        <v>#REF!</v>
      </c>
      <c r="J912" s="122">
        <v>10</v>
      </c>
      <c r="K912" s="122" t="s">
        <v>18</v>
      </c>
      <c r="L912" s="232" t="s">
        <v>142</v>
      </c>
      <c r="M912" s="314" t="s">
        <v>2049</v>
      </c>
      <c r="N912" s="91">
        <v>0</v>
      </c>
      <c r="O912" s="278">
        <v>3</v>
      </c>
      <c r="P912" s="14"/>
      <c r="Q912" s="122"/>
      <c r="R912" s="122" t="s">
        <v>84</v>
      </c>
      <c r="S912" s="130" t="s">
        <v>239</v>
      </c>
      <c r="T912" s="123" t="s">
        <v>240</v>
      </c>
      <c r="U912" s="100" t="s">
        <v>99</v>
      </c>
      <c r="V912" s="327" t="s">
        <v>2050</v>
      </c>
      <c r="W912" s="330">
        <v>5</v>
      </c>
      <c r="X912" s="113"/>
      <c r="Y912" s="126">
        <f t="shared" si="346"/>
        <v>5</v>
      </c>
      <c r="Z912" s="122">
        <v>5</v>
      </c>
      <c r="AA912" s="101">
        <v>30431</v>
      </c>
      <c r="AB912" s="131"/>
      <c r="AC912" s="151" t="str">
        <f t="shared" si="348"/>
        <v/>
      </c>
      <c r="AD912" s="120"/>
      <c r="AE912" s="132"/>
      <c r="AF912" s="101">
        <f t="shared" si="344"/>
        <v>0</v>
      </c>
      <c r="AG912" s="101">
        <f t="shared" si="347"/>
        <v>0</v>
      </c>
      <c r="AH912" s="101">
        <f t="shared" si="345"/>
        <v>0</v>
      </c>
      <c r="AI912" s="101">
        <f t="shared" si="335"/>
        <v>152155</v>
      </c>
      <c r="AJ912" s="101">
        <f t="shared" si="338"/>
        <v>0</v>
      </c>
      <c r="AK912" s="101">
        <f t="shared" si="341"/>
        <v>152155</v>
      </c>
      <c r="AL912" s="102" t="s">
        <v>9</v>
      </c>
      <c r="AM912" s="144"/>
      <c r="AN912" s="101">
        <f t="shared" si="343"/>
        <v>152155</v>
      </c>
      <c r="AO912" s="134"/>
      <c r="AP912" s="113"/>
      <c r="AQ912" s="113"/>
      <c r="AR912" s="113"/>
      <c r="AS912" s="113"/>
      <c r="AT912" s="113"/>
      <c r="AU912" s="113"/>
      <c r="AV912" s="113"/>
    </row>
    <row r="913" spans="1:48" x14ac:dyDescent="0.25">
      <c r="A913" s="16" t="s">
        <v>2042</v>
      </c>
      <c r="B913" s="133">
        <v>46128</v>
      </c>
      <c r="C913" s="6" t="s">
        <v>79</v>
      </c>
      <c r="D913" s="552">
        <v>46234</v>
      </c>
      <c r="E913" s="552" t="e">
        <f>IF(OR(#REF!="",J913=""),"",#REF!+7*J913)</f>
        <v>#REF!</v>
      </c>
      <c r="F913" s="149" t="e">
        <f t="shared" ca="1" si="340"/>
        <v>#REF!</v>
      </c>
      <c r="G913" s="65" t="s">
        <v>80</v>
      </c>
      <c r="H913" s="23" t="e">
        <f t="shared" si="336"/>
        <v>#REF!</v>
      </c>
      <c r="I913" s="23" t="e">
        <f t="shared" si="337"/>
        <v>#REF!</v>
      </c>
      <c r="J913" s="122">
        <v>10</v>
      </c>
      <c r="K913" s="122" t="s">
        <v>18</v>
      </c>
      <c r="L913" s="232" t="s">
        <v>142</v>
      </c>
      <c r="M913" s="314" t="s">
        <v>2051</v>
      </c>
      <c r="N913" s="91">
        <v>0</v>
      </c>
      <c r="O913" s="278">
        <v>3</v>
      </c>
      <c r="P913" s="14"/>
      <c r="Q913" s="218"/>
      <c r="R913" s="122" t="s">
        <v>84</v>
      </c>
      <c r="S913" s="130" t="s">
        <v>239</v>
      </c>
      <c r="T913" s="123" t="s">
        <v>240</v>
      </c>
      <c r="U913" s="100" t="s">
        <v>99</v>
      </c>
      <c r="V913" s="335" t="s">
        <v>2052</v>
      </c>
      <c r="W913" s="330">
        <v>6</v>
      </c>
      <c r="X913" s="113"/>
      <c r="Y913" s="126">
        <f t="shared" si="346"/>
        <v>6</v>
      </c>
      <c r="Z913" s="122">
        <v>6</v>
      </c>
      <c r="AA913" s="101">
        <v>16211.33</v>
      </c>
      <c r="AB913" s="131"/>
      <c r="AC913" s="151" t="str">
        <f t="shared" si="348"/>
        <v/>
      </c>
      <c r="AD913" s="120"/>
      <c r="AE913" s="132"/>
      <c r="AF913" s="101">
        <f t="shared" si="344"/>
        <v>0</v>
      </c>
      <c r="AG913" s="101">
        <f t="shared" si="347"/>
        <v>0</v>
      </c>
      <c r="AH913" s="101">
        <f t="shared" si="345"/>
        <v>0</v>
      </c>
      <c r="AI913" s="101">
        <f t="shared" si="335"/>
        <v>97267.98</v>
      </c>
      <c r="AJ913" s="101">
        <f t="shared" si="338"/>
        <v>0</v>
      </c>
      <c r="AK913" s="101">
        <f t="shared" si="341"/>
        <v>97267.98</v>
      </c>
      <c r="AL913" s="102" t="s">
        <v>9</v>
      </c>
      <c r="AM913" s="144"/>
      <c r="AN913" s="101">
        <f t="shared" si="343"/>
        <v>97267.98</v>
      </c>
      <c r="AO913" s="134"/>
      <c r="AP913" s="113"/>
      <c r="AQ913" s="113"/>
      <c r="AR913" s="113"/>
      <c r="AS913" s="113"/>
      <c r="AT913" s="113"/>
      <c r="AU913" s="113"/>
      <c r="AV913" s="113"/>
    </row>
    <row r="914" spans="1:48" x14ac:dyDescent="0.25">
      <c r="A914" s="16">
        <v>4516504247</v>
      </c>
      <c r="B914" s="244">
        <v>46128</v>
      </c>
      <c r="C914" s="297" t="s">
        <v>79</v>
      </c>
      <c r="D914" s="552">
        <v>46142</v>
      </c>
      <c r="E914" s="552" t="e">
        <f>IF(OR(#REF!="",J914=""),"",#REF!+7*J914)</f>
        <v>#REF!</v>
      </c>
      <c r="F914" s="264" t="str">
        <f t="shared" ca="1" si="340"/>
        <v>DELIVERED</v>
      </c>
      <c r="G914" s="316" t="s">
        <v>80</v>
      </c>
      <c r="H914" s="28" t="e">
        <f t="shared" si="336"/>
        <v>#REF!</v>
      </c>
      <c r="I914" s="28" t="e">
        <f t="shared" si="337"/>
        <v>#REF!</v>
      </c>
      <c r="J914" s="218">
        <v>3</v>
      </c>
      <c r="K914" s="218" t="s">
        <v>18</v>
      </c>
      <c r="L914" s="125" t="s">
        <v>81</v>
      </c>
      <c r="M914" s="314" t="s">
        <v>2053</v>
      </c>
      <c r="N914" s="96">
        <v>1</v>
      </c>
      <c r="O914" s="463">
        <v>1</v>
      </c>
      <c r="P914" s="14" t="s">
        <v>2054</v>
      </c>
      <c r="Q914" s="24">
        <v>26100098</v>
      </c>
      <c r="R914" s="317" t="s">
        <v>84</v>
      </c>
      <c r="S914" s="466" t="s">
        <v>620</v>
      </c>
      <c r="T914" s="237" t="s">
        <v>621</v>
      </c>
      <c r="U914" s="214" t="s">
        <v>212</v>
      </c>
      <c r="V914" s="21" t="s">
        <v>2055</v>
      </c>
      <c r="W914" s="317">
        <v>10</v>
      </c>
      <c r="X914" s="218">
        <v>10</v>
      </c>
      <c r="Y914" s="265">
        <f t="shared" si="346"/>
        <v>0</v>
      </c>
      <c r="Z914" s="218">
        <v>0</v>
      </c>
      <c r="AA914" s="266">
        <v>29605</v>
      </c>
      <c r="AB914" s="222"/>
      <c r="AC914" s="227" t="str">
        <f t="shared" si="348"/>
        <v>May-26</v>
      </c>
      <c r="AD914" s="389">
        <v>46162</v>
      </c>
      <c r="AE914" s="604" t="s">
        <v>2056</v>
      </c>
      <c r="AF914" s="266">
        <f t="shared" si="344"/>
        <v>296050</v>
      </c>
      <c r="AG914" s="266">
        <f t="shared" si="347"/>
        <v>0</v>
      </c>
      <c r="AH914" s="266">
        <f t="shared" si="345"/>
        <v>296050</v>
      </c>
      <c r="AI914" s="266">
        <f t="shared" si="335"/>
        <v>0</v>
      </c>
      <c r="AJ914" s="266">
        <f t="shared" si="338"/>
        <v>0</v>
      </c>
      <c r="AK914" s="266">
        <f t="shared" si="341"/>
        <v>0</v>
      </c>
      <c r="AL914" s="240" t="s">
        <v>0</v>
      </c>
      <c r="AM914" s="323" t="s">
        <v>102</v>
      </c>
      <c r="AN914" s="101">
        <f t="shared" si="343"/>
        <v>296050</v>
      </c>
      <c r="AO914" s="134" t="s">
        <v>103</v>
      </c>
      <c r="AP914" s="113" t="s">
        <v>104</v>
      </c>
      <c r="AQ914" s="113"/>
      <c r="AR914" s="113"/>
      <c r="AS914" s="113"/>
      <c r="AT914" s="113"/>
      <c r="AU914" s="113"/>
      <c r="AV914" s="113"/>
    </row>
    <row r="915" spans="1:48" x14ac:dyDescent="0.25">
      <c r="A915" s="16">
        <v>4700971588</v>
      </c>
      <c r="B915" s="243">
        <v>46128</v>
      </c>
      <c r="C915" s="6" t="s">
        <v>79</v>
      </c>
      <c r="D915" s="552">
        <v>46162</v>
      </c>
      <c r="E915" s="552" t="e">
        <f>IF(OR(#REF!="",J915=""),"",#REF!+7*J915)</f>
        <v>#REF!</v>
      </c>
      <c r="F915" s="271" t="str">
        <f t="shared" ca="1" si="340"/>
        <v>DELIVERED</v>
      </c>
      <c r="G915" s="65" t="s">
        <v>80</v>
      </c>
      <c r="H915" s="23" t="e">
        <f t="shared" si="336"/>
        <v>#REF!</v>
      </c>
      <c r="I915" s="23" t="e">
        <f t="shared" si="337"/>
        <v>#REF!</v>
      </c>
      <c r="J915" s="24">
        <v>4</v>
      </c>
      <c r="K915" s="24" t="s">
        <v>18</v>
      </c>
      <c r="L915" s="38" t="s">
        <v>81</v>
      </c>
      <c r="M915" s="314" t="s">
        <v>2057</v>
      </c>
      <c r="N915" s="91">
        <v>0</v>
      </c>
      <c r="O915" s="463">
        <v>3</v>
      </c>
      <c r="P915" s="14" t="s">
        <v>2058</v>
      </c>
      <c r="Q915" s="24">
        <v>26200206</v>
      </c>
      <c r="R915" s="37" t="s">
        <v>84</v>
      </c>
      <c r="S915" s="38" t="s">
        <v>1361</v>
      </c>
      <c r="T915" s="23" t="s">
        <v>1362</v>
      </c>
      <c r="U915" s="16" t="s">
        <v>87</v>
      </c>
      <c r="V915" s="238" t="s">
        <v>2059</v>
      </c>
      <c r="W915" s="24">
        <v>3</v>
      </c>
      <c r="X915" s="24">
        <v>3</v>
      </c>
      <c r="Y915" s="8">
        <f t="shared" si="346"/>
        <v>0</v>
      </c>
      <c r="Z915" s="24">
        <v>0</v>
      </c>
      <c r="AA915" s="58">
        <v>25021.67</v>
      </c>
      <c r="AB915" s="66"/>
      <c r="AC915" s="62" t="str">
        <f t="shared" si="348"/>
        <v>May-26</v>
      </c>
      <c r="AD915" s="25">
        <v>46163</v>
      </c>
      <c r="AE915" s="535" t="s">
        <v>2060</v>
      </c>
      <c r="AF915" s="58">
        <f t="shared" si="344"/>
        <v>75065.009999999995</v>
      </c>
      <c r="AG915" s="58">
        <f t="shared" si="347"/>
        <v>0</v>
      </c>
      <c r="AH915" s="58">
        <f t="shared" si="345"/>
        <v>75065.009999999995</v>
      </c>
      <c r="AI915" s="58">
        <f t="shared" si="335"/>
        <v>0</v>
      </c>
      <c r="AJ915" s="58">
        <f t="shared" si="338"/>
        <v>0</v>
      </c>
      <c r="AK915" s="58">
        <f t="shared" si="341"/>
        <v>0</v>
      </c>
      <c r="AL915" s="16" t="s">
        <v>0</v>
      </c>
      <c r="AM915" s="272" t="s">
        <v>102</v>
      </c>
      <c r="AN915" s="114">
        <f t="shared" si="343"/>
        <v>75065.009999999995</v>
      </c>
      <c r="AO915" s="134" t="s">
        <v>103</v>
      </c>
      <c r="AP915" s="113" t="s">
        <v>104</v>
      </c>
      <c r="AQ915" s="113"/>
      <c r="AR915" s="113"/>
      <c r="AS915" s="113"/>
      <c r="AT915" s="113"/>
      <c r="AU915" s="113"/>
      <c r="AV915" s="113"/>
    </row>
    <row r="916" spans="1:48" x14ac:dyDescent="0.25">
      <c r="A916" s="16" t="s">
        <v>2061</v>
      </c>
      <c r="B916" s="246">
        <v>46130</v>
      </c>
      <c r="C916" s="6" t="s">
        <v>79</v>
      </c>
      <c r="D916" s="552">
        <v>46132</v>
      </c>
      <c r="E916" s="552" t="e">
        <f>IF(OR(#REF!="",J916=""),"",#REF!+7*J916)</f>
        <v>#REF!</v>
      </c>
      <c r="F916" s="267" t="str">
        <f t="shared" ca="1" si="340"/>
        <v>DELIVERED</v>
      </c>
      <c r="G916" s="65" t="s">
        <v>80</v>
      </c>
      <c r="H916" s="23" t="e">
        <f t="shared" si="336"/>
        <v>#REF!</v>
      </c>
      <c r="I916" s="23" t="e">
        <f t="shared" si="337"/>
        <v>#REF!</v>
      </c>
      <c r="J916" s="219">
        <v>0.4</v>
      </c>
      <c r="K916" s="219" t="s">
        <v>24</v>
      </c>
      <c r="L916" s="332" t="s">
        <v>81</v>
      </c>
      <c r="M916" s="314" t="s">
        <v>2062</v>
      </c>
      <c r="N916" s="91">
        <v>0</v>
      </c>
      <c r="O916" s="9">
        <v>3</v>
      </c>
      <c r="P916" s="219" t="s">
        <v>243</v>
      </c>
      <c r="Q916" s="219">
        <v>26100087</v>
      </c>
      <c r="R916" s="38" t="s">
        <v>84</v>
      </c>
      <c r="S916" s="463" t="s">
        <v>191</v>
      </c>
      <c r="T916" s="237" t="s">
        <v>1456</v>
      </c>
      <c r="U916" s="57" t="s">
        <v>193</v>
      </c>
      <c r="V916" s="337" t="s">
        <v>2063</v>
      </c>
      <c r="W916" s="338">
        <v>1</v>
      </c>
      <c r="X916" s="219">
        <v>1</v>
      </c>
      <c r="Y916" s="268">
        <f t="shared" si="346"/>
        <v>0</v>
      </c>
      <c r="Z916" s="219">
        <v>0</v>
      </c>
      <c r="AA916" s="269">
        <v>6700</v>
      </c>
      <c r="AB916" s="224"/>
      <c r="AC916" s="270" t="str">
        <f t="shared" si="348"/>
        <v>May-26</v>
      </c>
      <c r="AD916" s="310">
        <v>46150</v>
      </c>
      <c r="AE916" s="586" t="s">
        <v>2064</v>
      </c>
      <c r="AF916" s="269">
        <f t="shared" si="344"/>
        <v>6700</v>
      </c>
      <c r="AG916" s="269">
        <f t="shared" si="347"/>
        <v>0</v>
      </c>
      <c r="AH916" s="269">
        <f t="shared" si="345"/>
        <v>6700</v>
      </c>
      <c r="AI916" s="269">
        <f t="shared" si="335"/>
        <v>0</v>
      </c>
      <c r="AJ916" s="269">
        <f t="shared" si="338"/>
        <v>0</v>
      </c>
      <c r="AK916" s="269">
        <f t="shared" si="341"/>
        <v>0</v>
      </c>
      <c r="AL916" s="241" t="s">
        <v>0</v>
      </c>
      <c r="AM916" s="145" t="s">
        <v>102</v>
      </c>
      <c r="AN916" s="101">
        <f t="shared" si="343"/>
        <v>6700</v>
      </c>
      <c r="AO916" s="134" t="s">
        <v>28</v>
      </c>
      <c r="AP916" s="113"/>
      <c r="AQ916" s="113"/>
      <c r="AR916" s="113"/>
      <c r="AS916" s="113"/>
      <c r="AT916" s="113"/>
      <c r="AU916" s="113"/>
      <c r="AV916" s="113"/>
    </row>
    <row r="917" spans="1:48" ht="15" x14ac:dyDescent="0.25">
      <c r="A917" s="102" t="s">
        <v>2065</v>
      </c>
      <c r="B917" s="133">
        <v>46129</v>
      </c>
      <c r="C917" s="245" t="s">
        <v>79</v>
      </c>
      <c r="D917" s="552">
        <v>46132</v>
      </c>
      <c r="E917" s="552" t="e">
        <f>IF(OR(#REF!="",J917=""),"",#REF!+7*J917)</f>
        <v>#REF!</v>
      </c>
      <c r="F917" s="149" t="str">
        <f t="shared" ca="1" si="340"/>
        <v>DELIVERED</v>
      </c>
      <c r="G917" s="65" t="s">
        <v>80</v>
      </c>
      <c r="H917" s="23" t="e">
        <f t="shared" si="336"/>
        <v>#REF!</v>
      </c>
      <c r="I917" s="23" t="e">
        <f t="shared" si="337"/>
        <v>#REF!</v>
      </c>
      <c r="J917" s="122">
        <v>0.5</v>
      </c>
      <c r="K917" s="122" t="s">
        <v>24</v>
      </c>
      <c r="L917" s="232" t="s">
        <v>81</v>
      </c>
      <c r="M917" s="314" t="s">
        <v>2066</v>
      </c>
      <c r="N917" s="91">
        <v>0</v>
      </c>
      <c r="O917" s="9">
        <v>3</v>
      </c>
      <c r="P917" s="122" t="s">
        <v>243</v>
      </c>
      <c r="Q917" s="122">
        <v>26200060</v>
      </c>
      <c r="R917" s="122" t="s">
        <v>84</v>
      </c>
      <c r="S917" s="122" t="s">
        <v>1070</v>
      </c>
      <c r="T917" s="113" t="s">
        <v>1071</v>
      </c>
      <c r="U917" s="239" t="s">
        <v>219</v>
      </c>
      <c r="V917" s="247" t="s">
        <v>2067</v>
      </c>
      <c r="W917" s="242">
        <v>1</v>
      </c>
      <c r="X917" s="122">
        <v>1</v>
      </c>
      <c r="Y917" s="126">
        <f t="shared" si="346"/>
        <v>0</v>
      </c>
      <c r="Z917" s="122">
        <v>0</v>
      </c>
      <c r="AA917" s="101">
        <v>3000</v>
      </c>
      <c r="AB917" s="131"/>
      <c r="AC917" s="151" t="str">
        <f t="shared" si="348"/>
        <v>April-26</v>
      </c>
      <c r="AD917" s="119">
        <v>46139</v>
      </c>
      <c r="AE917" s="256" t="s">
        <v>2068</v>
      </c>
      <c r="AF917" s="101">
        <f t="shared" si="344"/>
        <v>3000</v>
      </c>
      <c r="AG917" s="101">
        <f t="shared" si="347"/>
        <v>0</v>
      </c>
      <c r="AH917" s="101">
        <f t="shared" si="345"/>
        <v>3000</v>
      </c>
      <c r="AI917" s="101">
        <f t="shared" si="335"/>
        <v>0</v>
      </c>
      <c r="AJ917" s="101">
        <f t="shared" si="338"/>
        <v>0</v>
      </c>
      <c r="AK917" s="101">
        <f t="shared" si="341"/>
        <v>0</v>
      </c>
      <c r="AL917" s="102" t="s">
        <v>0</v>
      </c>
      <c r="AM917" s="144" t="s">
        <v>102</v>
      </c>
      <c r="AN917" s="101">
        <f t="shared" si="343"/>
        <v>3000</v>
      </c>
      <c r="AO917" s="134" t="s">
        <v>28</v>
      </c>
      <c r="AP917" s="113"/>
      <c r="AQ917" s="113"/>
      <c r="AR917" s="113"/>
      <c r="AS917" s="113"/>
      <c r="AT917" s="113"/>
      <c r="AU917" s="113"/>
      <c r="AV917" s="113"/>
    </row>
    <row r="918" spans="1:48" x14ac:dyDescent="0.25">
      <c r="A918" s="102" t="s">
        <v>2069</v>
      </c>
      <c r="B918" s="133">
        <v>46129</v>
      </c>
      <c r="C918" s="297" t="s">
        <v>79</v>
      </c>
      <c r="D918" s="552">
        <v>46136</v>
      </c>
      <c r="E918" s="552" t="e">
        <f>IF(OR(#REF!="",J918=""),"",#REF!+7*J918)</f>
        <v>#REF!</v>
      </c>
      <c r="F918" s="149" t="str">
        <f t="shared" ca="1" si="340"/>
        <v>DELIVERED</v>
      </c>
      <c r="G918" s="65" t="s">
        <v>80</v>
      </c>
      <c r="H918" s="23" t="e">
        <f t="shared" si="336"/>
        <v>#REF!</v>
      </c>
      <c r="I918" s="23" t="e">
        <f t="shared" si="337"/>
        <v>#REF!</v>
      </c>
      <c r="J918" s="122">
        <v>1</v>
      </c>
      <c r="K918" s="122" t="s">
        <v>21</v>
      </c>
      <c r="L918" s="232" t="s">
        <v>81</v>
      </c>
      <c r="M918" s="314" t="s">
        <v>2070</v>
      </c>
      <c r="N918" s="96">
        <v>1</v>
      </c>
      <c r="O918" s="9">
        <v>1</v>
      </c>
      <c r="P918" s="122" t="s">
        <v>243</v>
      </c>
      <c r="Q918" s="122">
        <v>26100076</v>
      </c>
      <c r="R918" s="431" t="s">
        <v>84</v>
      </c>
      <c r="S918" s="431" t="s">
        <v>1217</v>
      </c>
      <c r="T918" s="234" t="s">
        <v>1218</v>
      </c>
      <c r="U918" s="334" t="s">
        <v>87</v>
      </c>
      <c r="V918" s="238" t="s">
        <v>2071</v>
      </c>
      <c r="W918" s="242">
        <v>4</v>
      </c>
      <c r="X918" s="122">
        <v>4</v>
      </c>
      <c r="Y918" s="126">
        <f t="shared" si="346"/>
        <v>0</v>
      </c>
      <c r="Z918" s="122">
        <v>0</v>
      </c>
      <c r="AA918" s="101">
        <v>23928</v>
      </c>
      <c r="AB918" s="131"/>
      <c r="AC918" s="151" t="str">
        <f t="shared" si="348"/>
        <v>May-26</v>
      </c>
      <c r="AD918" s="119">
        <v>46146</v>
      </c>
      <c r="AE918" s="256" t="s">
        <v>2072</v>
      </c>
      <c r="AF918" s="101">
        <f t="shared" si="344"/>
        <v>95712</v>
      </c>
      <c r="AG918" s="101">
        <f t="shared" si="347"/>
        <v>0</v>
      </c>
      <c r="AH918" s="101">
        <f t="shared" si="345"/>
        <v>95712</v>
      </c>
      <c r="AI918" s="101">
        <f t="shared" si="335"/>
        <v>0</v>
      </c>
      <c r="AJ918" s="101">
        <f t="shared" si="338"/>
        <v>0</v>
      </c>
      <c r="AK918" s="101">
        <f t="shared" si="341"/>
        <v>0</v>
      </c>
      <c r="AL918" s="102" t="s">
        <v>0</v>
      </c>
      <c r="AM918" s="144" t="s">
        <v>102</v>
      </c>
      <c r="AN918" s="101">
        <f t="shared" si="343"/>
        <v>95712</v>
      </c>
      <c r="AO918" s="134" t="s">
        <v>103</v>
      </c>
      <c r="AP918" s="113"/>
      <c r="AQ918" s="113"/>
      <c r="AR918" s="113"/>
      <c r="AS918" s="113"/>
      <c r="AT918" s="113"/>
      <c r="AU918" s="113"/>
      <c r="AV918" s="113"/>
    </row>
    <row r="919" spans="1:48" x14ac:dyDescent="0.25">
      <c r="A919" s="102" t="s">
        <v>2069</v>
      </c>
      <c r="B919" s="133">
        <v>46129</v>
      </c>
      <c r="C919" s="6" t="s">
        <v>79</v>
      </c>
      <c r="D919" s="552">
        <v>46136</v>
      </c>
      <c r="E919" s="552" t="e">
        <f>IF(OR(#REF!="",J919=""),"",#REF!+7*J919)</f>
        <v>#REF!</v>
      </c>
      <c r="F919" s="149" t="str">
        <f t="shared" ca="1" si="340"/>
        <v>DELIVERED</v>
      </c>
      <c r="G919" s="65" t="s">
        <v>80</v>
      </c>
      <c r="H919" s="23" t="e">
        <f t="shared" si="336"/>
        <v>#REF!</v>
      </c>
      <c r="I919" s="23" t="e">
        <f t="shared" si="337"/>
        <v>#REF!</v>
      </c>
      <c r="J919" s="122">
        <v>1</v>
      </c>
      <c r="K919" s="122" t="s">
        <v>21</v>
      </c>
      <c r="L919" s="232" t="s">
        <v>81</v>
      </c>
      <c r="M919" s="314" t="s">
        <v>2073</v>
      </c>
      <c r="N919" s="96">
        <v>1</v>
      </c>
      <c r="O919" s="9">
        <v>1</v>
      </c>
      <c r="P919" s="122" t="s">
        <v>243</v>
      </c>
      <c r="Q919" s="122">
        <v>26100076</v>
      </c>
      <c r="R919" s="431" t="s">
        <v>84</v>
      </c>
      <c r="S919" s="431" t="s">
        <v>1217</v>
      </c>
      <c r="T919" s="234" t="s">
        <v>1218</v>
      </c>
      <c r="U919" s="334" t="s">
        <v>87</v>
      </c>
      <c r="V919" s="238" t="s">
        <v>2074</v>
      </c>
      <c r="W919" s="242">
        <v>4</v>
      </c>
      <c r="X919" s="122">
        <v>4</v>
      </c>
      <c r="Y919" s="126">
        <f t="shared" si="346"/>
        <v>0</v>
      </c>
      <c r="Z919" s="122">
        <v>0</v>
      </c>
      <c r="AA919" s="101">
        <v>18103</v>
      </c>
      <c r="AB919" s="131"/>
      <c r="AC919" s="151" t="str">
        <f t="shared" si="348"/>
        <v>May-26</v>
      </c>
      <c r="AD919" s="119">
        <v>46146</v>
      </c>
      <c r="AE919" s="256" t="s">
        <v>2072</v>
      </c>
      <c r="AF919" s="101">
        <f t="shared" si="344"/>
        <v>72412</v>
      </c>
      <c r="AG919" s="101">
        <f t="shared" si="347"/>
        <v>0</v>
      </c>
      <c r="AH919" s="101">
        <f t="shared" si="345"/>
        <v>72412</v>
      </c>
      <c r="AI919" s="101">
        <f t="shared" ref="AI919:AI985" si="349">Z919*AA919</f>
        <v>0</v>
      </c>
      <c r="AJ919" s="101">
        <f t="shared" si="338"/>
        <v>0</v>
      </c>
      <c r="AK919" s="101">
        <f t="shared" si="341"/>
        <v>0</v>
      </c>
      <c r="AL919" s="102" t="s">
        <v>0</v>
      </c>
      <c r="AM919" s="144" t="s">
        <v>102</v>
      </c>
      <c r="AN919" s="101">
        <f t="shared" si="343"/>
        <v>72412</v>
      </c>
      <c r="AO919" s="134" t="s">
        <v>103</v>
      </c>
      <c r="AP919" s="113"/>
      <c r="AQ919" s="113"/>
      <c r="AR919" s="113"/>
      <c r="AS919" s="113"/>
      <c r="AT919" s="113"/>
      <c r="AU919" s="113"/>
      <c r="AV919" s="113"/>
    </row>
    <row r="920" spans="1:48" ht="15" x14ac:dyDescent="0.25">
      <c r="A920" s="102" t="s">
        <v>2075</v>
      </c>
      <c r="B920" s="133">
        <v>46129</v>
      </c>
      <c r="C920" s="245" t="s">
        <v>79</v>
      </c>
      <c r="D920" s="552">
        <v>46141</v>
      </c>
      <c r="E920" s="552" t="e">
        <f>IF(OR(#REF!="",J920=""),"",#REF!+7*J920)</f>
        <v>#REF!</v>
      </c>
      <c r="F920" s="149" t="e">
        <f t="shared" ca="1" si="340"/>
        <v>#REF!</v>
      </c>
      <c r="G920" s="65" t="s">
        <v>80</v>
      </c>
      <c r="H920" s="23" t="e">
        <f t="shared" si="336"/>
        <v>#REF!</v>
      </c>
      <c r="I920" s="23" t="e">
        <f t="shared" si="337"/>
        <v>#REF!</v>
      </c>
      <c r="J920" s="122">
        <v>1.8</v>
      </c>
      <c r="K920" s="122" t="s">
        <v>21</v>
      </c>
      <c r="L920" s="232" t="s">
        <v>81</v>
      </c>
      <c r="M920" s="314" t="s">
        <v>2076</v>
      </c>
      <c r="N920" s="91">
        <v>0</v>
      </c>
      <c r="O920" s="9">
        <v>3</v>
      </c>
      <c r="P920" s="122"/>
      <c r="Q920" s="122"/>
      <c r="R920" s="122" t="s">
        <v>84</v>
      </c>
      <c r="S920" s="122" t="s">
        <v>1070</v>
      </c>
      <c r="T920" s="113" t="s">
        <v>1071</v>
      </c>
      <c r="U920" s="239" t="s">
        <v>219</v>
      </c>
      <c r="V920" s="247" t="s">
        <v>2077</v>
      </c>
      <c r="W920" s="242">
        <v>10</v>
      </c>
      <c r="X920" s="113"/>
      <c r="Y920" s="126">
        <f t="shared" si="346"/>
        <v>10</v>
      </c>
      <c r="Z920" s="122">
        <v>10</v>
      </c>
      <c r="AA920" s="101">
        <v>32803.199999999997</v>
      </c>
      <c r="AB920" s="131"/>
      <c r="AC920" s="151" t="str">
        <f t="shared" si="348"/>
        <v/>
      </c>
      <c r="AD920" s="120"/>
      <c r="AE920" s="132"/>
      <c r="AF920" s="101">
        <f t="shared" si="344"/>
        <v>0</v>
      </c>
      <c r="AG920" s="101">
        <f t="shared" si="347"/>
        <v>0</v>
      </c>
      <c r="AH920" s="101">
        <f t="shared" si="345"/>
        <v>0</v>
      </c>
      <c r="AI920" s="101">
        <f t="shared" si="349"/>
        <v>328032</v>
      </c>
      <c r="AJ920" s="101">
        <f t="shared" si="338"/>
        <v>0</v>
      </c>
      <c r="AK920" s="101">
        <f t="shared" si="341"/>
        <v>328032</v>
      </c>
      <c r="AL920" s="102" t="s">
        <v>9</v>
      </c>
      <c r="AM920" s="144"/>
      <c r="AN920" s="101">
        <f t="shared" si="343"/>
        <v>328032</v>
      </c>
      <c r="AO920" s="134"/>
      <c r="AP920" s="113"/>
      <c r="AQ920" s="113"/>
      <c r="AR920" s="113"/>
      <c r="AS920" s="113"/>
      <c r="AT920" s="113"/>
      <c r="AU920" s="113"/>
      <c r="AV920" s="113"/>
    </row>
    <row r="921" spans="1:48" ht="15" x14ac:dyDescent="0.25">
      <c r="A921" s="102" t="s">
        <v>2075</v>
      </c>
      <c r="B921" s="133">
        <v>46129</v>
      </c>
      <c r="C921" s="245" t="s">
        <v>79</v>
      </c>
      <c r="D921" s="552">
        <v>46141</v>
      </c>
      <c r="E921" s="552" t="e">
        <f>IF(OR(#REF!="",J921=""),"",#REF!+7*J921)</f>
        <v>#REF!</v>
      </c>
      <c r="F921" s="149" t="e">
        <f t="shared" ca="1" si="340"/>
        <v>#REF!</v>
      </c>
      <c r="G921" s="65" t="s">
        <v>80</v>
      </c>
      <c r="H921" s="23" t="e">
        <f t="shared" si="336"/>
        <v>#REF!</v>
      </c>
      <c r="I921" s="23" t="e">
        <f t="shared" si="337"/>
        <v>#REF!</v>
      </c>
      <c r="J921" s="122">
        <v>1.8</v>
      </c>
      <c r="K921" s="122" t="s">
        <v>21</v>
      </c>
      <c r="L921" s="232" t="s">
        <v>81</v>
      </c>
      <c r="M921" s="314" t="s">
        <v>2078</v>
      </c>
      <c r="N921" s="91">
        <v>0</v>
      </c>
      <c r="O921" s="9">
        <v>3</v>
      </c>
      <c r="P921" s="122"/>
      <c r="Q921" s="122"/>
      <c r="R921" s="122" t="s">
        <v>84</v>
      </c>
      <c r="S921" s="122" t="s">
        <v>1070</v>
      </c>
      <c r="T921" s="113" t="s">
        <v>1071</v>
      </c>
      <c r="U921" s="239" t="s">
        <v>219</v>
      </c>
      <c r="V921" s="247" t="s">
        <v>2079</v>
      </c>
      <c r="W921" s="242">
        <v>10</v>
      </c>
      <c r="X921" s="113"/>
      <c r="Y921" s="126">
        <f t="shared" si="346"/>
        <v>10</v>
      </c>
      <c r="Z921" s="122">
        <v>10</v>
      </c>
      <c r="AA921" s="101">
        <v>46801.7</v>
      </c>
      <c r="AB921" s="131"/>
      <c r="AC921" s="151" t="str">
        <f t="shared" si="348"/>
        <v/>
      </c>
      <c r="AD921" s="120"/>
      <c r="AE921" s="132"/>
      <c r="AF921" s="101">
        <f t="shared" si="344"/>
        <v>0</v>
      </c>
      <c r="AG921" s="101">
        <f t="shared" si="347"/>
        <v>0</v>
      </c>
      <c r="AH921" s="101">
        <f t="shared" si="345"/>
        <v>0</v>
      </c>
      <c r="AI921" s="101">
        <f t="shared" si="349"/>
        <v>468017</v>
      </c>
      <c r="AJ921" s="101">
        <f t="shared" si="338"/>
        <v>0</v>
      </c>
      <c r="AK921" s="101">
        <f t="shared" si="341"/>
        <v>468017</v>
      </c>
      <c r="AL921" s="102" t="s">
        <v>9</v>
      </c>
      <c r="AM921" s="144"/>
      <c r="AN921" s="101">
        <f t="shared" si="343"/>
        <v>468017</v>
      </c>
      <c r="AO921" s="134"/>
      <c r="AP921" s="113"/>
      <c r="AQ921" s="113"/>
      <c r="AR921" s="113"/>
      <c r="AS921" s="113"/>
      <c r="AT921" s="113"/>
      <c r="AU921" s="113"/>
      <c r="AV921" s="113"/>
    </row>
    <row r="922" spans="1:48" x14ac:dyDescent="0.25">
      <c r="A922" s="93">
        <v>4300142917</v>
      </c>
      <c r="B922" s="133">
        <v>46129</v>
      </c>
      <c r="C922" s="6" t="s">
        <v>79</v>
      </c>
      <c r="D922" s="552">
        <v>46157</v>
      </c>
      <c r="E922" s="552" t="e">
        <f>IF(OR(#REF!="",J922=""),"",#REF!+7*J922)</f>
        <v>#REF!</v>
      </c>
      <c r="F922" s="149" t="e">
        <f t="shared" ca="1" si="340"/>
        <v>#REF!</v>
      </c>
      <c r="G922" s="65" t="s">
        <v>80</v>
      </c>
      <c r="H922" s="23" t="e">
        <f t="shared" si="336"/>
        <v>#REF!</v>
      </c>
      <c r="I922" s="23" t="e">
        <f t="shared" si="337"/>
        <v>#REF!</v>
      </c>
      <c r="J922" s="122">
        <v>4</v>
      </c>
      <c r="K922" s="122" t="s">
        <v>22</v>
      </c>
      <c r="L922" s="232" t="s">
        <v>81</v>
      </c>
      <c r="M922" s="314" t="s">
        <v>2080</v>
      </c>
      <c r="N922" s="91">
        <v>0</v>
      </c>
      <c r="O922" s="9">
        <v>3</v>
      </c>
      <c r="P922" s="122"/>
      <c r="Q922" s="122"/>
      <c r="R922" s="122" t="s">
        <v>84</v>
      </c>
      <c r="S922" s="232" t="s">
        <v>403</v>
      </c>
      <c r="T922" s="113" t="s">
        <v>1471</v>
      </c>
      <c r="U922" s="26" t="s">
        <v>193</v>
      </c>
      <c r="V922" s="241" t="s">
        <v>2081</v>
      </c>
      <c r="W922" s="122">
        <v>1</v>
      </c>
      <c r="X922" s="113"/>
      <c r="Y922" s="126">
        <f t="shared" si="346"/>
        <v>1</v>
      </c>
      <c r="Z922" s="122">
        <v>1</v>
      </c>
      <c r="AA922" s="101">
        <v>1000000</v>
      </c>
      <c r="AB922" s="131"/>
      <c r="AC922" s="151" t="str">
        <f t="shared" si="348"/>
        <v/>
      </c>
      <c r="AD922" s="120"/>
      <c r="AE922" s="132"/>
      <c r="AF922" s="101">
        <f t="shared" si="344"/>
        <v>0</v>
      </c>
      <c r="AG922" s="101">
        <f t="shared" si="347"/>
        <v>0</v>
      </c>
      <c r="AH922" s="101">
        <f t="shared" si="345"/>
        <v>0</v>
      </c>
      <c r="AI922" s="101">
        <f t="shared" si="349"/>
        <v>1000000</v>
      </c>
      <c r="AJ922" s="101">
        <f t="shared" si="338"/>
        <v>0</v>
      </c>
      <c r="AK922" s="101">
        <f t="shared" si="341"/>
        <v>1000000</v>
      </c>
      <c r="AL922" s="102" t="s">
        <v>9</v>
      </c>
      <c r="AM922" s="144"/>
      <c r="AN922" s="101">
        <f t="shared" si="343"/>
        <v>1000000</v>
      </c>
      <c r="AO922" s="134"/>
      <c r="AP922" s="113"/>
      <c r="AQ922" s="113"/>
      <c r="AR922" s="113"/>
      <c r="AS922" s="113"/>
      <c r="AT922" s="113"/>
      <c r="AU922" s="113"/>
      <c r="AV922" s="113"/>
    </row>
    <row r="923" spans="1:48" ht="12.75" x14ac:dyDescent="0.2">
      <c r="A923" s="102">
        <v>7001332072</v>
      </c>
      <c r="B923" s="133">
        <v>46129</v>
      </c>
      <c r="C923" s="6" t="s">
        <v>79</v>
      </c>
      <c r="D923" s="552">
        <v>46164</v>
      </c>
      <c r="E923" s="552" t="e">
        <f>IF(OR(#REF!="",J923=""),"",#REF!+7*J923)</f>
        <v>#REF!</v>
      </c>
      <c r="F923" s="149" t="str">
        <f t="shared" ca="1" si="340"/>
        <v>DELIVERED</v>
      </c>
      <c r="G923" s="65" t="s">
        <v>80</v>
      </c>
      <c r="H923" s="23" t="e">
        <f t="shared" si="336"/>
        <v>#REF!</v>
      </c>
      <c r="I923" s="23" t="e">
        <f t="shared" si="337"/>
        <v>#REF!</v>
      </c>
      <c r="J923" s="122">
        <v>5</v>
      </c>
      <c r="K923" s="122" t="s">
        <v>18</v>
      </c>
      <c r="L923" s="232" t="s">
        <v>142</v>
      </c>
      <c r="M923" s="343" t="s">
        <v>2082</v>
      </c>
      <c r="N923" s="91">
        <v>0</v>
      </c>
      <c r="O923" s="9">
        <v>3</v>
      </c>
      <c r="P923" s="122" t="s">
        <v>2083</v>
      </c>
      <c r="Q923" s="122">
        <v>26100146</v>
      </c>
      <c r="R923" s="122" t="s">
        <v>84</v>
      </c>
      <c r="S923" s="232" t="s">
        <v>1991</v>
      </c>
      <c r="T923" s="475" t="s">
        <v>1992</v>
      </c>
      <c r="U923" s="16" t="s">
        <v>193</v>
      </c>
      <c r="V923" s="475" t="s">
        <v>2084</v>
      </c>
      <c r="W923" s="122">
        <v>10</v>
      </c>
      <c r="X923" s="122">
        <v>10</v>
      </c>
      <c r="Y923" s="126">
        <f t="shared" si="346"/>
        <v>0</v>
      </c>
      <c r="Z923" s="122">
        <v>0</v>
      </c>
      <c r="AA923" s="101">
        <v>57096.7</v>
      </c>
      <c r="AB923" s="131"/>
      <c r="AC923" s="151" t="str">
        <f t="shared" si="348"/>
        <v>May-26</v>
      </c>
      <c r="AD923" s="119">
        <v>46173</v>
      </c>
      <c r="AE923" s="256" t="s">
        <v>2085</v>
      </c>
      <c r="AF923" s="101">
        <f t="shared" si="344"/>
        <v>570967</v>
      </c>
      <c r="AG923" s="101">
        <f t="shared" si="347"/>
        <v>0</v>
      </c>
      <c r="AH923" s="101">
        <f t="shared" si="345"/>
        <v>570967</v>
      </c>
      <c r="AI923" s="101">
        <f t="shared" si="349"/>
        <v>0</v>
      </c>
      <c r="AJ923" s="101">
        <f t="shared" si="338"/>
        <v>0</v>
      </c>
      <c r="AK923" s="101">
        <f t="shared" si="341"/>
        <v>0</v>
      </c>
      <c r="AL923" s="102" t="s">
        <v>0</v>
      </c>
      <c r="AM923" s="144" t="s">
        <v>102</v>
      </c>
      <c r="AN923" s="101">
        <f t="shared" si="343"/>
        <v>570967</v>
      </c>
      <c r="AO923" s="134" t="s">
        <v>103</v>
      </c>
      <c r="AP923" s="113" t="s">
        <v>104</v>
      </c>
      <c r="AQ923" s="113"/>
      <c r="AR923" s="113"/>
      <c r="AS923" s="113"/>
      <c r="AT923" s="113"/>
      <c r="AU923" s="113"/>
      <c r="AV923" s="113"/>
    </row>
    <row r="924" spans="1:48" x14ac:dyDescent="0.25">
      <c r="A924" s="93">
        <v>4516507675</v>
      </c>
      <c r="B924" s="133">
        <v>46129</v>
      </c>
      <c r="C924" s="297" t="s">
        <v>79</v>
      </c>
      <c r="D924" s="552">
        <v>46162</v>
      </c>
      <c r="E924" s="552" t="e">
        <f>IF(OR(#REF!="",J924=""),"",#REF!+7*J924)</f>
        <v>#REF!</v>
      </c>
      <c r="F924" s="149" t="str">
        <f t="shared" ca="1" si="340"/>
        <v>DELIVERED</v>
      </c>
      <c r="G924" s="65" t="s">
        <v>80</v>
      </c>
      <c r="H924" s="23" t="e">
        <f t="shared" si="336"/>
        <v>#REF!</v>
      </c>
      <c r="I924" s="23" t="e">
        <f t="shared" si="337"/>
        <v>#REF!</v>
      </c>
      <c r="J924" s="122">
        <v>3</v>
      </c>
      <c r="K924" s="122" t="s">
        <v>18</v>
      </c>
      <c r="L924" s="232" t="s">
        <v>81</v>
      </c>
      <c r="M924" s="343" t="s">
        <v>2086</v>
      </c>
      <c r="N924" s="96">
        <v>1</v>
      </c>
      <c r="O924" s="9">
        <v>1</v>
      </c>
      <c r="P924" s="122" t="s">
        <v>2087</v>
      </c>
      <c r="Q924" s="122">
        <v>26100182</v>
      </c>
      <c r="R924" s="122" t="s">
        <v>84</v>
      </c>
      <c r="S924" s="60" t="s">
        <v>620</v>
      </c>
      <c r="T924" s="7" t="s">
        <v>621</v>
      </c>
      <c r="U924" s="350" t="s">
        <v>212</v>
      </c>
      <c r="V924" s="102" t="s">
        <v>2088</v>
      </c>
      <c r="W924" s="122">
        <v>5</v>
      </c>
      <c r="X924" s="122">
        <v>5</v>
      </c>
      <c r="Y924" s="126">
        <f t="shared" si="346"/>
        <v>0</v>
      </c>
      <c r="Z924" s="122">
        <v>0</v>
      </c>
      <c r="AA924" s="101">
        <v>47227.6</v>
      </c>
      <c r="AB924" s="131"/>
      <c r="AC924" s="151" t="str">
        <f t="shared" si="348"/>
        <v>June-26</v>
      </c>
      <c r="AD924" s="119">
        <v>46183</v>
      </c>
      <c r="AE924" s="256" t="s">
        <v>2089</v>
      </c>
      <c r="AF924" s="101">
        <f t="shared" si="344"/>
        <v>236138</v>
      </c>
      <c r="AG924" s="101">
        <f t="shared" si="347"/>
        <v>0</v>
      </c>
      <c r="AH924" s="101">
        <f t="shared" si="345"/>
        <v>236138</v>
      </c>
      <c r="AI924" s="101">
        <f t="shared" si="349"/>
        <v>0</v>
      </c>
      <c r="AJ924" s="101">
        <f t="shared" si="338"/>
        <v>0</v>
      </c>
      <c r="AK924" s="101">
        <f t="shared" si="341"/>
        <v>0</v>
      </c>
      <c r="AL924" s="102" t="s">
        <v>0</v>
      </c>
      <c r="AM924" s="144" t="s">
        <v>102</v>
      </c>
      <c r="AN924" s="101">
        <f t="shared" si="343"/>
        <v>236138</v>
      </c>
      <c r="AO924" s="134" t="s">
        <v>103</v>
      </c>
      <c r="AP924" s="113" t="s">
        <v>104</v>
      </c>
      <c r="AQ924" s="113"/>
      <c r="AR924" s="113"/>
      <c r="AS924" s="113"/>
      <c r="AT924" s="113"/>
      <c r="AU924" s="113"/>
      <c r="AV924" s="113"/>
    </row>
    <row r="925" spans="1:48" ht="15" x14ac:dyDescent="0.25">
      <c r="A925" s="102">
        <v>4000618388</v>
      </c>
      <c r="B925" s="133">
        <v>46128</v>
      </c>
      <c r="C925" s="297" t="s">
        <v>79</v>
      </c>
      <c r="D925" s="552">
        <v>46212</v>
      </c>
      <c r="E925" s="552" t="e">
        <f>IF(OR(#REF!="",J925=""),"",#REF!+7*J925)</f>
        <v>#REF!</v>
      </c>
      <c r="F925" s="149" t="str">
        <f t="shared" ca="1" si="340"/>
        <v>DELIVERED</v>
      </c>
      <c r="G925" s="316" t="s">
        <v>94</v>
      </c>
      <c r="H925" s="28" t="e">
        <f t="shared" si="336"/>
        <v>#REF!</v>
      </c>
      <c r="I925" s="28" t="e">
        <f t="shared" si="337"/>
        <v>#REF!</v>
      </c>
      <c r="J925" s="122">
        <v>12</v>
      </c>
      <c r="K925" s="122" t="s">
        <v>18</v>
      </c>
      <c r="L925" s="232" t="s">
        <v>142</v>
      </c>
      <c r="M925" s="343" t="s">
        <v>419</v>
      </c>
      <c r="N925" s="91">
        <v>0</v>
      </c>
      <c r="O925" s="278">
        <v>3</v>
      </c>
      <c r="P925" s="107" t="s">
        <v>420</v>
      </c>
      <c r="Q925" s="122">
        <v>26100074</v>
      </c>
      <c r="R925" s="122" t="s">
        <v>84</v>
      </c>
      <c r="S925" s="122" t="s">
        <v>97</v>
      </c>
      <c r="T925" s="215" t="s">
        <v>138</v>
      </c>
      <c r="U925" s="102" t="s">
        <v>99</v>
      </c>
      <c r="V925" s="102" t="s">
        <v>421</v>
      </c>
      <c r="W925" s="122">
        <v>10</v>
      </c>
      <c r="X925" s="122">
        <v>10</v>
      </c>
      <c r="Y925" s="126">
        <f t="shared" si="346"/>
        <v>0</v>
      </c>
      <c r="Z925" s="122">
        <v>0</v>
      </c>
      <c r="AA925" s="101">
        <v>3350</v>
      </c>
      <c r="AB925" s="131"/>
      <c r="AC925" s="151" t="str">
        <f t="shared" si="348"/>
        <v>April-26</v>
      </c>
      <c r="AD925" s="119">
        <v>46142</v>
      </c>
      <c r="AE925" s="476" t="s">
        <v>2090</v>
      </c>
      <c r="AF925" s="101">
        <f t="shared" si="344"/>
        <v>33500</v>
      </c>
      <c r="AG925" s="101">
        <f t="shared" si="347"/>
        <v>0</v>
      </c>
      <c r="AH925" s="101">
        <f t="shared" si="345"/>
        <v>33500</v>
      </c>
      <c r="AI925" s="101">
        <f t="shared" si="349"/>
        <v>0</v>
      </c>
      <c r="AJ925" s="101">
        <f t="shared" si="338"/>
        <v>0</v>
      </c>
      <c r="AK925" s="101">
        <f t="shared" si="341"/>
        <v>0</v>
      </c>
      <c r="AL925" s="102" t="s">
        <v>0</v>
      </c>
      <c r="AM925" s="144" t="s">
        <v>102</v>
      </c>
      <c r="AN925" s="101">
        <f t="shared" si="343"/>
        <v>33500</v>
      </c>
      <c r="AO925" s="134" t="s">
        <v>116</v>
      </c>
      <c r="AP925" s="113"/>
      <c r="AQ925" s="113"/>
      <c r="AR925" s="113"/>
      <c r="AS925" s="113"/>
      <c r="AT925" s="113"/>
      <c r="AU925" s="113"/>
      <c r="AV925" s="113"/>
    </row>
    <row r="926" spans="1:48" ht="15" x14ac:dyDescent="0.25">
      <c r="A926" s="102">
        <v>4000613185</v>
      </c>
      <c r="B926" s="133">
        <v>46129</v>
      </c>
      <c r="C926" s="297" t="s">
        <v>79</v>
      </c>
      <c r="D926" s="552">
        <v>46339</v>
      </c>
      <c r="E926" s="552" t="e">
        <f>IF(OR(#REF!="",J926=""),"",#REF!+7*J926)</f>
        <v>#REF!</v>
      </c>
      <c r="F926" s="331" t="e">
        <f t="shared" ca="1" si="340"/>
        <v>#REF!</v>
      </c>
      <c r="G926" s="316" t="s">
        <v>94</v>
      </c>
      <c r="H926" s="28" t="e">
        <f t="shared" si="336"/>
        <v>#REF!</v>
      </c>
      <c r="I926" s="28" t="e">
        <f t="shared" si="337"/>
        <v>#REF!</v>
      </c>
      <c r="J926" s="122">
        <v>30</v>
      </c>
      <c r="K926" s="24" t="s">
        <v>28</v>
      </c>
      <c r="L926" s="232" t="s">
        <v>81</v>
      </c>
      <c r="M926" s="77" t="s">
        <v>2091</v>
      </c>
      <c r="N926" s="91">
        <v>0</v>
      </c>
      <c r="O926" s="278">
        <v>3</v>
      </c>
      <c r="P926" s="122"/>
      <c r="Q926" s="122"/>
      <c r="R926" s="122" t="s">
        <v>84</v>
      </c>
      <c r="S926" s="122" t="s">
        <v>97</v>
      </c>
      <c r="T926" s="7" t="s">
        <v>2027</v>
      </c>
      <c r="U926" s="102" t="s">
        <v>99</v>
      </c>
      <c r="V926" s="102" t="s">
        <v>2092</v>
      </c>
      <c r="W926" s="122">
        <v>2</v>
      </c>
      <c r="X926" s="113"/>
      <c r="Y926" s="126">
        <f t="shared" si="346"/>
        <v>2</v>
      </c>
      <c r="Z926" s="122">
        <v>2</v>
      </c>
      <c r="AA926" s="101">
        <v>0</v>
      </c>
      <c r="AB926" s="131"/>
      <c r="AC926" s="151" t="str">
        <f t="shared" si="348"/>
        <v/>
      </c>
      <c r="AD926" s="120"/>
      <c r="AE926" s="132"/>
      <c r="AF926" s="101">
        <f t="shared" si="344"/>
        <v>0</v>
      </c>
      <c r="AG926" s="101">
        <f t="shared" si="347"/>
        <v>0</v>
      </c>
      <c r="AH926" s="101">
        <f t="shared" si="345"/>
        <v>0</v>
      </c>
      <c r="AI926" s="101">
        <f t="shared" si="349"/>
        <v>0</v>
      </c>
      <c r="AJ926" s="101">
        <f t="shared" si="338"/>
        <v>0</v>
      </c>
      <c r="AK926" s="101">
        <f t="shared" si="341"/>
        <v>0</v>
      </c>
      <c r="AL926" s="102" t="s">
        <v>9</v>
      </c>
      <c r="AM926" s="144"/>
      <c r="AN926" s="101">
        <f t="shared" si="343"/>
        <v>0</v>
      </c>
      <c r="AO926" s="134"/>
      <c r="AP926" s="113"/>
      <c r="AQ926" s="113"/>
      <c r="AR926" s="113"/>
      <c r="AS926" s="113"/>
      <c r="AT926" s="113"/>
      <c r="AU926" s="113"/>
      <c r="AV926" s="113"/>
    </row>
    <row r="927" spans="1:48" ht="12.75" x14ac:dyDescent="0.2">
      <c r="A927" s="102">
        <v>4000613185</v>
      </c>
      <c r="B927" s="133">
        <v>46129</v>
      </c>
      <c r="C927" s="297" t="s">
        <v>79</v>
      </c>
      <c r="D927" s="552">
        <v>46339</v>
      </c>
      <c r="E927" s="552" t="e">
        <f>IF(OR(#REF!="",J927=""),"",#REF!+7*J927)</f>
        <v>#REF!</v>
      </c>
      <c r="F927" s="331" t="e">
        <f t="shared" ca="1" si="340"/>
        <v>#REF!</v>
      </c>
      <c r="G927" s="316" t="s">
        <v>94</v>
      </c>
      <c r="H927" s="28" t="e">
        <f t="shared" si="336"/>
        <v>#REF!</v>
      </c>
      <c r="I927" s="28" t="e">
        <f t="shared" si="337"/>
        <v>#REF!</v>
      </c>
      <c r="J927" s="122">
        <v>30</v>
      </c>
      <c r="K927" s="24" t="s">
        <v>28</v>
      </c>
      <c r="L927" s="232" t="s">
        <v>81</v>
      </c>
      <c r="M927" s="24" t="s">
        <v>2091</v>
      </c>
      <c r="N927" s="91">
        <v>0</v>
      </c>
      <c r="O927" s="278">
        <v>3</v>
      </c>
      <c r="P927" s="122"/>
      <c r="Q927" s="122"/>
      <c r="R927" s="122" t="s">
        <v>84</v>
      </c>
      <c r="S927" s="122" t="s">
        <v>97</v>
      </c>
      <c r="T927" s="7" t="s">
        <v>2027</v>
      </c>
      <c r="U927" s="102" t="s">
        <v>99</v>
      </c>
      <c r="V927" s="102" t="s">
        <v>2093</v>
      </c>
      <c r="W927" s="122">
        <v>2</v>
      </c>
      <c r="X927" s="113"/>
      <c r="Y927" s="126">
        <f t="shared" si="346"/>
        <v>2</v>
      </c>
      <c r="Z927" s="122">
        <v>2</v>
      </c>
      <c r="AA927" s="101">
        <v>0</v>
      </c>
      <c r="AB927" s="131"/>
      <c r="AC927" s="151" t="str">
        <f t="shared" si="348"/>
        <v/>
      </c>
      <c r="AD927" s="120"/>
      <c r="AE927" s="132"/>
      <c r="AF927" s="101">
        <f t="shared" si="344"/>
        <v>0</v>
      </c>
      <c r="AG927" s="101">
        <f t="shared" si="347"/>
        <v>0</v>
      </c>
      <c r="AH927" s="101">
        <f t="shared" si="345"/>
        <v>0</v>
      </c>
      <c r="AI927" s="101">
        <f t="shared" si="349"/>
        <v>0</v>
      </c>
      <c r="AJ927" s="101">
        <f t="shared" si="338"/>
        <v>0</v>
      </c>
      <c r="AK927" s="101">
        <f t="shared" si="341"/>
        <v>0</v>
      </c>
      <c r="AL927" s="102" t="s">
        <v>9</v>
      </c>
      <c r="AM927" s="144"/>
      <c r="AN927" s="101">
        <f t="shared" si="343"/>
        <v>0</v>
      </c>
      <c r="AO927" s="134"/>
      <c r="AP927" s="113"/>
      <c r="AQ927" s="113"/>
      <c r="AR927" s="113"/>
      <c r="AS927" s="113"/>
      <c r="AT927" s="113"/>
      <c r="AU927" s="113"/>
      <c r="AV927" s="113"/>
    </row>
    <row r="928" spans="1:48" ht="12.75" x14ac:dyDescent="0.2">
      <c r="A928" s="240">
        <v>4000613185</v>
      </c>
      <c r="B928" s="244">
        <v>46129</v>
      </c>
      <c r="C928" s="240" t="s">
        <v>79</v>
      </c>
      <c r="D928" s="552">
        <v>46339</v>
      </c>
      <c r="E928" s="552" t="e">
        <f>IF(OR(#REF!="",J928=""),"",#REF!+7*J928)</f>
        <v>#REF!</v>
      </c>
      <c r="F928" s="333" t="e">
        <f t="shared" ca="1" si="340"/>
        <v>#REF!</v>
      </c>
      <c r="G928" s="316" t="s">
        <v>94</v>
      </c>
      <c r="H928" s="28" t="e">
        <f t="shared" si="336"/>
        <v>#REF!</v>
      </c>
      <c r="I928" s="28" t="e">
        <f t="shared" si="337"/>
        <v>#REF!</v>
      </c>
      <c r="J928" s="218">
        <v>30</v>
      </c>
      <c r="K928" s="24" t="s">
        <v>18</v>
      </c>
      <c r="L928" s="125" t="s">
        <v>81</v>
      </c>
      <c r="M928" s="24" t="s">
        <v>2094</v>
      </c>
      <c r="N928" s="96">
        <v>0</v>
      </c>
      <c r="O928" s="278">
        <v>3</v>
      </c>
      <c r="P928" s="218"/>
      <c r="Q928" s="218"/>
      <c r="R928" s="218" t="s">
        <v>84</v>
      </c>
      <c r="S928" s="218" t="s">
        <v>97</v>
      </c>
      <c r="T928" s="84" t="s">
        <v>2027</v>
      </c>
      <c r="U928" s="240" t="s">
        <v>99</v>
      </c>
      <c r="V928" s="240" t="s">
        <v>2095</v>
      </c>
      <c r="W928" s="218">
        <v>2</v>
      </c>
      <c r="X928" s="207"/>
      <c r="Y928" s="265">
        <f t="shared" si="346"/>
        <v>2</v>
      </c>
      <c r="Z928" s="218">
        <v>2</v>
      </c>
      <c r="AA928" s="266">
        <v>0</v>
      </c>
      <c r="AB928" s="222"/>
      <c r="AC928" s="227" t="str">
        <f t="shared" si="348"/>
        <v/>
      </c>
      <c r="AD928" s="221"/>
      <c r="AE928" s="260"/>
      <c r="AF928" s="266">
        <f t="shared" si="344"/>
        <v>0</v>
      </c>
      <c r="AG928" s="266">
        <f t="shared" si="347"/>
        <v>0</v>
      </c>
      <c r="AH928" s="266">
        <f t="shared" si="345"/>
        <v>0</v>
      </c>
      <c r="AI928" s="266">
        <f t="shared" si="349"/>
        <v>0</v>
      </c>
      <c r="AJ928" s="266">
        <f t="shared" si="338"/>
        <v>0</v>
      </c>
      <c r="AK928" s="266">
        <f t="shared" si="341"/>
        <v>0</v>
      </c>
      <c r="AL928" s="240" t="s">
        <v>9</v>
      </c>
      <c r="AM928" s="323"/>
      <c r="AN928" s="266">
        <f t="shared" si="343"/>
        <v>0</v>
      </c>
      <c r="AO928" s="456"/>
      <c r="AP928" s="207"/>
      <c r="AQ928" s="207"/>
      <c r="AR928" s="207"/>
      <c r="AS928" s="207"/>
      <c r="AT928" s="207"/>
      <c r="AU928" s="207"/>
      <c r="AV928" s="207"/>
    </row>
    <row r="929" spans="1:48" ht="12.75" x14ac:dyDescent="0.2">
      <c r="A929" s="240">
        <v>4000613185</v>
      </c>
      <c r="B929" s="244">
        <v>46129</v>
      </c>
      <c r="C929" s="240" t="s">
        <v>79</v>
      </c>
      <c r="D929" s="552">
        <v>46339</v>
      </c>
      <c r="E929" s="552" t="e">
        <f>IF(OR(#REF!="",J929=""),"",#REF!+7*J929)</f>
        <v>#REF!</v>
      </c>
      <c r="F929" s="333" t="e">
        <f t="shared" ca="1" si="340"/>
        <v>#REF!</v>
      </c>
      <c r="G929" s="316" t="s">
        <v>94</v>
      </c>
      <c r="H929" s="28" t="e">
        <f t="shared" si="336"/>
        <v>#REF!</v>
      </c>
      <c r="I929" s="28" t="e">
        <f t="shared" si="337"/>
        <v>#REF!</v>
      </c>
      <c r="J929" s="218">
        <v>30</v>
      </c>
      <c r="K929" s="24" t="s">
        <v>28</v>
      </c>
      <c r="L929" s="125" t="s">
        <v>81</v>
      </c>
      <c r="M929" s="24" t="s">
        <v>2094</v>
      </c>
      <c r="N929" s="96">
        <v>0</v>
      </c>
      <c r="O929" s="278">
        <v>3</v>
      </c>
      <c r="P929" s="218"/>
      <c r="Q929" s="218"/>
      <c r="R929" s="218" t="s">
        <v>84</v>
      </c>
      <c r="S929" s="218" t="s">
        <v>97</v>
      </c>
      <c r="T929" s="84" t="s">
        <v>2027</v>
      </c>
      <c r="U929" s="240" t="s">
        <v>99</v>
      </c>
      <c r="V929" s="240" t="s">
        <v>2096</v>
      </c>
      <c r="W929" s="218">
        <v>2</v>
      </c>
      <c r="X929" s="207"/>
      <c r="Y929" s="265">
        <f t="shared" si="346"/>
        <v>2</v>
      </c>
      <c r="Z929" s="218">
        <v>2</v>
      </c>
      <c r="AA929" s="266">
        <v>0</v>
      </c>
      <c r="AB929" s="222"/>
      <c r="AC929" s="227" t="str">
        <f t="shared" si="348"/>
        <v/>
      </c>
      <c r="AD929" s="221"/>
      <c r="AE929" s="260"/>
      <c r="AF929" s="266">
        <f t="shared" si="344"/>
        <v>0</v>
      </c>
      <c r="AG929" s="266">
        <f t="shared" si="347"/>
        <v>0</v>
      </c>
      <c r="AH929" s="266">
        <f t="shared" si="345"/>
        <v>0</v>
      </c>
      <c r="AI929" s="266">
        <f t="shared" si="349"/>
        <v>0</v>
      </c>
      <c r="AJ929" s="266">
        <f t="shared" si="338"/>
        <v>0</v>
      </c>
      <c r="AK929" s="266">
        <f t="shared" si="341"/>
        <v>0</v>
      </c>
      <c r="AL929" s="240" t="s">
        <v>9</v>
      </c>
      <c r="AM929" s="323"/>
      <c r="AN929" s="266">
        <f t="shared" si="343"/>
        <v>0</v>
      </c>
      <c r="AO929" s="456"/>
      <c r="AP929" s="207"/>
      <c r="AQ929" s="207"/>
      <c r="AR929" s="207"/>
      <c r="AS929" s="207"/>
      <c r="AT929" s="207"/>
      <c r="AU929" s="207"/>
      <c r="AV929" s="207"/>
    </row>
    <row r="930" spans="1:48" ht="12.75" x14ac:dyDescent="0.2">
      <c r="A930" s="240">
        <v>4000613185</v>
      </c>
      <c r="B930" s="244">
        <v>46129</v>
      </c>
      <c r="C930" s="240" t="s">
        <v>79</v>
      </c>
      <c r="D930" s="552">
        <v>46339</v>
      </c>
      <c r="E930" s="552" t="e">
        <f>IF(OR(#REF!="",J930=""),"",#REF!+7*J930)</f>
        <v>#REF!</v>
      </c>
      <c r="F930" s="333" t="e">
        <f t="shared" ca="1" si="340"/>
        <v>#REF!</v>
      </c>
      <c r="G930" s="316" t="s">
        <v>94</v>
      </c>
      <c r="H930" s="28" t="e">
        <f t="shared" si="336"/>
        <v>#REF!</v>
      </c>
      <c r="I930" s="28" t="e">
        <f t="shared" si="337"/>
        <v>#REF!</v>
      </c>
      <c r="J930" s="218">
        <v>30</v>
      </c>
      <c r="K930" s="24" t="s">
        <v>28</v>
      </c>
      <c r="L930" s="125" t="s">
        <v>81</v>
      </c>
      <c r="M930" s="24" t="s">
        <v>2097</v>
      </c>
      <c r="N930" s="96">
        <v>0</v>
      </c>
      <c r="O930" s="278">
        <v>3</v>
      </c>
      <c r="P930" s="218"/>
      <c r="Q930" s="218"/>
      <c r="R930" s="218" t="s">
        <v>84</v>
      </c>
      <c r="S930" s="218" t="s">
        <v>97</v>
      </c>
      <c r="T930" s="84" t="s">
        <v>2027</v>
      </c>
      <c r="U930" s="240" t="s">
        <v>99</v>
      </c>
      <c r="V930" s="240" t="s">
        <v>2098</v>
      </c>
      <c r="W930" s="218">
        <v>2</v>
      </c>
      <c r="X930" s="207"/>
      <c r="Y930" s="265">
        <f t="shared" si="346"/>
        <v>2</v>
      </c>
      <c r="Z930" s="218">
        <v>2</v>
      </c>
      <c r="AA930" s="266">
        <v>0</v>
      </c>
      <c r="AB930" s="222"/>
      <c r="AC930" s="227" t="str">
        <f t="shared" si="348"/>
        <v/>
      </c>
      <c r="AD930" s="221"/>
      <c r="AE930" s="260"/>
      <c r="AF930" s="266">
        <f t="shared" si="344"/>
        <v>0</v>
      </c>
      <c r="AG930" s="266">
        <f t="shared" si="347"/>
        <v>0</v>
      </c>
      <c r="AH930" s="266">
        <f t="shared" si="345"/>
        <v>0</v>
      </c>
      <c r="AI930" s="266">
        <f t="shared" si="349"/>
        <v>0</v>
      </c>
      <c r="AJ930" s="266">
        <f t="shared" si="338"/>
        <v>0</v>
      </c>
      <c r="AK930" s="266">
        <f t="shared" si="341"/>
        <v>0</v>
      </c>
      <c r="AL930" s="240" t="s">
        <v>9</v>
      </c>
      <c r="AM930" s="323"/>
      <c r="AN930" s="266">
        <f t="shared" si="343"/>
        <v>0</v>
      </c>
      <c r="AO930" s="456"/>
      <c r="AP930" s="207"/>
      <c r="AQ930" s="207"/>
      <c r="AR930" s="207"/>
      <c r="AS930" s="207"/>
      <c r="AT930" s="207"/>
      <c r="AU930" s="207"/>
      <c r="AV930" s="207"/>
    </row>
    <row r="931" spans="1:48" ht="12.75" x14ac:dyDescent="0.2">
      <c r="A931" s="240">
        <v>4000613185</v>
      </c>
      <c r="B931" s="244">
        <v>46129</v>
      </c>
      <c r="C931" s="240" t="s">
        <v>79</v>
      </c>
      <c r="D931" s="552">
        <v>46339</v>
      </c>
      <c r="E931" s="552" t="e">
        <f>IF(OR(#REF!="",J931=""),"",#REF!+7*J931)</f>
        <v>#REF!</v>
      </c>
      <c r="F931" s="333" t="e">
        <f t="shared" ca="1" si="340"/>
        <v>#REF!</v>
      </c>
      <c r="G931" s="316" t="s">
        <v>94</v>
      </c>
      <c r="H931" s="28" t="e">
        <f t="shared" si="336"/>
        <v>#REF!</v>
      </c>
      <c r="I931" s="28" t="e">
        <f t="shared" si="337"/>
        <v>#REF!</v>
      </c>
      <c r="J931" s="218">
        <v>30</v>
      </c>
      <c r="K931" s="24" t="s">
        <v>25</v>
      </c>
      <c r="L931" s="125" t="s">
        <v>81</v>
      </c>
      <c r="M931" s="24" t="s">
        <v>2097</v>
      </c>
      <c r="N931" s="96">
        <v>0</v>
      </c>
      <c r="O931" s="278">
        <v>3</v>
      </c>
      <c r="P931" s="218"/>
      <c r="Q931" s="218"/>
      <c r="R931" s="218" t="s">
        <v>84</v>
      </c>
      <c r="S931" s="218" t="s">
        <v>97</v>
      </c>
      <c r="T931" s="84" t="s">
        <v>2027</v>
      </c>
      <c r="U931" s="240" t="s">
        <v>99</v>
      </c>
      <c r="V931" s="240" t="s">
        <v>2099</v>
      </c>
      <c r="W931" s="218">
        <v>2</v>
      </c>
      <c r="X931" s="207"/>
      <c r="Y931" s="265">
        <f t="shared" si="346"/>
        <v>2</v>
      </c>
      <c r="Z931" s="218">
        <v>2</v>
      </c>
      <c r="AA931" s="266">
        <v>508314</v>
      </c>
      <c r="AB931" s="222"/>
      <c r="AC931" s="227" t="str">
        <f t="shared" si="348"/>
        <v/>
      </c>
      <c r="AD931" s="221"/>
      <c r="AE931" s="260"/>
      <c r="AF931" s="266">
        <f t="shared" si="344"/>
        <v>0</v>
      </c>
      <c r="AG931" s="266">
        <f t="shared" si="347"/>
        <v>0</v>
      </c>
      <c r="AH931" s="266">
        <f t="shared" si="345"/>
        <v>0</v>
      </c>
      <c r="AI931" s="266">
        <f t="shared" si="349"/>
        <v>1016628</v>
      </c>
      <c r="AJ931" s="266">
        <f t="shared" si="338"/>
        <v>0</v>
      </c>
      <c r="AK931" s="266">
        <f t="shared" si="341"/>
        <v>1016628</v>
      </c>
      <c r="AL931" s="240" t="s">
        <v>9</v>
      </c>
      <c r="AM931" s="323"/>
      <c r="AN931" s="266">
        <f t="shared" si="343"/>
        <v>1016628</v>
      </c>
      <c r="AO931" s="456"/>
      <c r="AP931" s="207"/>
      <c r="AQ931" s="207"/>
      <c r="AR931" s="207"/>
      <c r="AS931" s="207"/>
      <c r="AT931" s="207"/>
      <c r="AU931" s="207"/>
      <c r="AV931" s="207"/>
    </row>
    <row r="932" spans="1:48" ht="12.75" x14ac:dyDescent="0.2">
      <c r="A932" s="240">
        <v>4000613185</v>
      </c>
      <c r="B932" s="244">
        <v>46129</v>
      </c>
      <c r="C932" s="240" t="s">
        <v>79</v>
      </c>
      <c r="D932" s="552">
        <v>46339</v>
      </c>
      <c r="E932" s="552" t="e">
        <f>IF(OR(#REF!="",J932=""),"",#REF!+7*J932)</f>
        <v>#REF!</v>
      </c>
      <c r="F932" s="333" t="e">
        <f t="shared" ca="1" si="340"/>
        <v>#REF!</v>
      </c>
      <c r="G932" s="316" t="s">
        <v>94</v>
      </c>
      <c r="H932" s="28" t="e">
        <f t="shared" si="336"/>
        <v>#REF!</v>
      </c>
      <c r="I932" s="28" t="e">
        <f t="shared" si="337"/>
        <v>#REF!</v>
      </c>
      <c r="J932" s="218">
        <v>30</v>
      </c>
      <c r="K932" s="24" t="s">
        <v>28</v>
      </c>
      <c r="L932" s="125" t="s">
        <v>81</v>
      </c>
      <c r="M932" s="24" t="s">
        <v>2091</v>
      </c>
      <c r="N932" s="96">
        <v>0</v>
      </c>
      <c r="O932" s="278">
        <v>3</v>
      </c>
      <c r="P932" s="218"/>
      <c r="Q932" s="218"/>
      <c r="R932" s="218" t="s">
        <v>84</v>
      </c>
      <c r="S932" s="218" t="s">
        <v>97</v>
      </c>
      <c r="T932" s="84" t="s">
        <v>2027</v>
      </c>
      <c r="U932" s="240" t="s">
        <v>99</v>
      </c>
      <c r="V932" s="102" t="s">
        <v>2092</v>
      </c>
      <c r="W932" s="218">
        <v>34</v>
      </c>
      <c r="X932" s="207"/>
      <c r="Y932" s="265">
        <f t="shared" si="346"/>
        <v>34</v>
      </c>
      <c r="Z932" s="218">
        <v>34</v>
      </c>
      <c r="AA932" s="266">
        <v>0</v>
      </c>
      <c r="AB932" s="222"/>
      <c r="AC932" s="227" t="str">
        <f t="shared" si="348"/>
        <v/>
      </c>
      <c r="AD932" s="221"/>
      <c r="AE932" s="260"/>
      <c r="AF932" s="266">
        <f t="shared" si="344"/>
        <v>0</v>
      </c>
      <c r="AG932" s="266">
        <f t="shared" si="347"/>
        <v>0</v>
      </c>
      <c r="AH932" s="266">
        <f t="shared" si="345"/>
        <v>0</v>
      </c>
      <c r="AI932" s="266">
        <f t="shared" si="349"/>
        <v>0</v>
      </c>
      <c r="AJ932" s="266">
        <f t="shared" si="338"/>
        <v>0</v>
      </c>
      <c r="AK932" s="266">
        <f t="shared" si="341"/>
        <v>0</v>
      </c>
      <c r="AL932" s="240" t="s">
        <v>9</v>
      </c>
      <c r="AM932" s="323"/>
      <c r="AN932" s="266">
        <f t="shared" si="343"/>
        <v>0</v>
      </c>
      <c r="AO932" s="456"/>
      <c r="AP932" s="207"/>
      <c r="AQ932" s="207"/>
      <c r="AR932" s="207"/>
      <c r="AS932" s="207"/>
      <c r="AT932" s="207"/>
      <c r="AU932" s="207"/>
      <c r="AV932" s="207"/>
    </row>
    <row r="933" spans="1:48" ht="12.75" x14ac:dyDescent="0.2">
      <c r="A933" s="240">
        <v>4000613185</v>
      </c>
      <c r="B933" s="244">
        <v>46129</v>
      </c>
      <c r="C933" s="240" t="s">
        <v>79</v>
      </c>
      <c r="D933" s="552">
        <v>46339</v>
      </c>
      <c r="E933" s="552" t="e">
        <f>IF(OR(#REF!="",J933=""),"",#REF!+7*J933)</f>
        <v>#REF!</v>
      </c>
      <c r="F933" s="333" t="e">
        <f t="shared" ca="1" si="340"/>
        <v>#REF!</v>
      </c>
      <c r="G933" s="316" t="s">
        <v>94</v>
      </c>
      <c r="H933" s="28" t="e">
        <f t="shared" si="336"/>
        <v>#REF!</v>
      </c>
      <c r="I933" s="28" t="e">
        <f t="shared" si="337"/>
        <v>#REF!</v>
      </c>
      <c r="J933" s="218">
        <v>30</v>
      </c>
      <c r="K933" s="24" t="s">
        <v>28</v>
      </c>
      <c r="L933" s="125" t="s">
        <v>81</v>
      </c>
      <c r="M933" s="24" t="s">
        <v>2091</v>
      </c>
      <c r="N933" s="96">
        <v>0</v>
      </c>
      <c r="O933" s="278">
        <v>3</v>
      </c>
      <c r="P933" s="218"/>
      <c r="Q933" s="218"/>
      <c r="R933" s="218" t="s">
        <v>84</v>
      </c>
      <c r="S933" s="218" t="s">
        <v>97</v>
      </c>
      <c r="T933" s="84" t="s">
        <v>2027</v>
      </c>
      <c r="U933" s="240" t="s">
        <v>99</v>
      </c>
      <c r="V933" s="102" t="s">
        <v>2093</v>
      </c>
      <c r="W933" s="218">
        <v>34</v>
      </c>
      <c r="X933" s="207"/>
      <c r="Y933" s="265">
        <f t="shared" si="346"/>
        <v>34</v>
      </c>
      <c r="Z933" s="218">
        <v>34</v>
      </c>
      <c r="AA933" s="266">
        <v>0</v>
      </c>
      <c r="AB933" s="222"/>
      <c r="AC933" s="227" t="str">
        <f t="shared" si="348"/>
        <v/>
      </c>
      <c r="AD933" s="221"/>
      <c r="AE933" s="260"/>
      <c r="AF933" s="266">
        <f t="shared" si="344"/>
        <v>0</v>
      </c>
      <c r="AG933" s="266">
        <f t="shared" si="347"/>
        <v>0</v>
      </c>
      <c r="AH933" s="266">
        <f t="shared" si="345"/>
        <v>0</v>
      </c>
      <c r="AI933" s="266">
        <f t="shared" si="349"/>
        <v>0</v>
      </c>
      <c r="AJ933" s="266">
        <f t="shared" si="338"/>
        <v>0</v>
      </c>
      <c r="AK933" s="266">
        <f t="shared" si="341"/>
        <v>0</v>
      </c>
      <c r="AL933" s="240" t="s">
        <v>9</v>
      </c>
      <c r="AM933" s="323"/>
      <c r="AN933" s="266">
        <f t="shared" si="343"/>
        <v>0</v>
      </c>
      <c r="AO933" s="456"/>
      <c r="AP933" s="207"/>
      <c r="AQ933" s="207"/>
      <c r="AR933" s="207"/>
      <c r="AS933" s="207"/>
      <c r="AT933" s="207"/>
      <c r="AU933" s="207"/>
      <c r="AV933" s="207"/>
    </row>
    <row r="934" spans="1:48" ht="12.75" x14ac:dyDescent="0.2">
      <c r="A934" s="240">
        <v>4000613185</v>
      </c>
      <c r="B934" s="244">
        <v>46129</v>
      </c>
      <c r="C934" s="240" t="s">
        <v>79</v>
      </c>
      <c r="D934" s="552">
        <v>46339</v>
      </c>
      <c r="E934" s="552" t="e">
        <f>IF(OR(#REF!="",J934=""),"",#REF!+7*J934)</f>
        <v>#REF!</v>
      </c>
      <c r="F934" s="333" t="e">
        <f t="shared" ca="1" si="340"/>
        <v>#REF!</v>
      </c>
      <c r="G934" s="316" t="s">
        <v>94</v>
      </c>
      <c r="H934" s="28" t="e">
        <f t="shared" si="336"/>
        <v>#REF!</v>
      </c>
      <c r="I934" s="28" t="e">
        <f t="shared" si="337"/>
        <v>#REF!</v>
      </c>
      <c r="J934" s="218">
        <v>30</v>
      </c>
      <c r="K934" s="24" t="s">
        <v>18</v>
      </c>
      <c r="L934" s="125" t="s">
        <v>81</v>
      </c>
      <c r="M934" s="24" t="s">
        <v>2094</v>
      </c>
      <c r="N934" s="96">
        <v>0</v>
      </c>
      <c r="O934" s="278">
        <v>3</v>
      </c>
      <c r="P934" s="218"/>
      <c r="Q934" s="218"/>
      <c r="R934" s="218" t="s">
        <v>84</v>
      </c>
      <c r="S934" s="218" t="s">
        <v>97</v>
      </c>
      <c r="T934" s="84" t="s">
        <v>2027</v>
      </c>
      <c r="U934" s="240" t="s">
        <v>99</v>
      </c>
      <c r="V934" s="240" t="s">
        <v>2095</v>
      </c>
      <c r="W934" s="218">
        <v>34</v>
      </c>
      <c r="X934" s="207"/>
      <c r="Y934" s="265">
        <f t="shared" si="346"/>
        <v>34</v>
      </c>
      <c r="Z934" s="218">
        <v>34</v>
      </c>
      <c r="AA934" s="266">
        <v>0</v>
      </c>
      <c r="AB934" s="222"/>
      <c r="AC934" s="227" t="str">
        <f t="shared" si="348"/>
        <v/>
      </c>
      <c r="AD934" s="221"/>
      <c r="AE934" s="260"/>
      <c r="AF934" s="266">
        <f t="shared" si="344"/>
        <v>0</v>
      </c>
      <c r="AG934" s="266">
        <f t="shared" si="347"/>
        <v>0</v>
      </c>
      <c r="AH934" s="266">
        <f t="shared" si="345"/>
        <v>0</v>
      </c>
      <c r="AI934" s="266">
        <f t="shared" si="349"/>
        <v>0</v>
      </c>
      <c r="AJ934" s="266">
        <f t="shared" si="338"/>
        <v>0</v>
      </c>
      <c r="AK934" s="266">
        <f t="shared" si="341"/>
        <v>0</v>
      </c>
      <c r="AL934" s="240" t="s">
        <v>9</v>
      </c>
      <c r="AM934" s="323"/>
      <c r="AN934" s="266">
        <f t="shared" si="343"/>
        <v>0</v>
      </c>
      <c r="AO934" s="456"/>
      <c r="AP934" s="207"/>
      <c r="AQ934" s="207"/>
      <c r="AR934" s="207"/>
      <c r="AS934" s="207"/>
      <c r="AT934" s="207"/>
      <c r="AU934" s="207"/>
      <c r="AV934" s="207"/>
    </row>
    <row r="935" spans="1:48" ht="12.75" x14ac:dyDescent="0.2">
      <c r="A935" s="240">
        <v>4000613185</v>
      </c>
      <c r="B935" s="244">
        <v>46129</v>
      </c>
      <c r="C935" s="240" t="s">
        <v>79</v>
      </c>
      <c r="D935" s="552">
        <v>46339</v>
      </c>
      <c r="E935" s="552" t="e">
        <f>IF(OR(#REF!="",J935=""),"",#REF!+7*J935)</f>
        <v>#REF!</v>
      </c>
      <c r="F935" s="333" t="e">
        <f t="shared" ca="1" si="340"/>
        <v>#REF!</v>
      </c>
      <c r="G935" s="316" t="s">
        <v>94</v>
      </c>
      <c r="H935" s="28" t="e">
        <f t="shared" ref="H935:H1002" si="350">TEXT(E935,"MMM-YY")</f>
        <v>#REF!</v>
      </c>
      <c r="I935" s="28" t="e">
        <f t="shared" ref="I935:I1002" si="351">TEXT(E935,"YYYY")</f>
        <v>#REF!</v>
      </c>
      <c r="J935" s="218">
        <v>30</v>
      </c>
      <c r="K935" s="24" t="s">
        <v>28</v>
      </c>
      <c r="L935" s="125" t="s">
        <v>81</v>
      </c>
      <c r="M935" s="24" t="s">
        <v>2094</v>
      </c>
      <c r="N935" s="96">
        <v>0</v>
      </c>
      <c r="O935" s="278">
        <v>3</v>
      </c>
      <c r="P935" s="218"/>
      <c r="Q935" s="218"/>
      <c r="R935" s="218" t="s">
        <v>84</v>
      </c>
      <c r="S935" s="218" t="s">
        <v>97</v>
      </c>
      <c r="T935" s="84" t="s">
        <v>2027</v>
      </c>
      <c r="U935" s="240" t="s">
        <v>99</v>
      </c>
      <c r="V935" s="240" t="s">
        <v>2096</v>
      </c>
      <c r="W935" s="218">
        <v>34</v>
      </c>
      <c r="X935" s="207"/>
      <c r="Y935" s="265">
        <f t="shared" si="346"/>
        <v>34</v>
      </c>
      <c r="Z935" s="218">
        <v>34</v>
      </c>
      <c r="AA935" s="266">
        <v>0</v>
      </c>
      <c r="AB935" s="222"/>
      <c r="AC935" s="227" t="str">
        <f t="shared" si="348"/>
        <v/>
      </c>
      <c r="AD935" s="221"/>
      <c r="AE935" s="260"/>
      <c r="AF935" s="266">
        <f t="shared" si="344"/>
        <v>0</v>
      </c>
      <c r="AG935" s="266">
        <f t="shared" si="347"/>
        <v>0</v>
      </c>
      <c r="AH935" s="266">
        <f t="shared" si="345"/>
        <v>0</v>
      </c>
      <c r="AI935" s="266">
        <f t="shared" si="349"/>
        <v>0</v>
      </c>
      <c r="AJ935" s="266">
        <f t="shared" ref="AJ935:AJ994" si="352">(Z935*AB935)*86</f>
        <v>0</v>
      </c>
      <c r="AK935" s="266">
        <f t="shared" si="341"/>
        <v>0</v>
      </c>
      <c r="AL935" s="240" t="s">
        <v>9</v>
      </c>
      <c r="AM935" s="323"/>
      <c r="AN935" s="266">
        <f t="shared" si="343"/>
        <v>0</v>
      </c>
      <c r="AO935" s="456"/>
      <c r="AP935" s="207"/>
      <c r="AQ935" s="207"/>
      <c r="AR935" s="207"/>
      <c r="AS935" s="207"/>
      <c r="AT935" s="207"/>
      <c r="AU935" s="207"/>
      <c r="AV935" s="207"/>
    </row>
    <row r="936" spans="1:48" ht="12.75" x14ac:dyDescent="0.2">
      <c r="A936" s="240">
        <v>4000613185</v>
      </c>
      <c r="B936" s="244">
        <v>46129</v>
      </c>
      <c r="C936" s="240" t="s">
        <v>79</v>
      </c>
      <c r="D936" s="552">
        <v>46339</v>
      </c>
      <c r="E936" s="552" t="e">
        <f>IF(OR(#REF!="",J936=""),"",#REF!+7*J936)</f>
        <v>#REF!</v>
      </c>
      <c r="F936" s="333" t="e">
        <f t="shared" ca="1" si="340"/>
        <v>#REF!</v>
      </c>
      <c r="G936" s="316" t="s">
        <v>94</v>
      </c>
      <c r="H936" s="28" t="e">
        <f t="shared" si="350"/>
        <v>#REF!</v>
      </c>
      <c r="I936" s="28" t="e">
        <f t="shared" si="351"/>
        <v>#REF!</v>
      </c>
      <c r="J936" s="218">
        <v>30</v>
      </c>
      <c r="K936" s="24" t="s">
        <v>28</v>
      </c>
      <c r="L936" s="125" t="s">
        <v>81</v>
      </c>
      <c r="M936" s="24" t="s">
        <v>2097</v>
      </c>
      <c r="N936" s="96">
        <v>0</v>
      </c>
      <c r="O936" s="278">
        <v>3</v>
      </c>
      <c r="P936" s="218"/>
      <c r="Q936" s="218"/>
      <c r="R936" s="218" t="s">
        <v>84</v>
      </c>
      <c r="S936" s="218" t="s">
        <v>97</v>
      </c>
      <c r="T936" s="84" t="s">
        <v>2027</v>
      </c>
      <c r="U936" s="240" t="s">
        <v>99</v>
      </c>
      <c r="V936" s="240" t="s">
        <v>2098</v>
      </c>
      <c r="W936" s="218">
        <v>34</v>
      </c>
      <c r="X936" s="207"/>
      <c r="Y936" s="265">
        <f t="shared" si="346"/>
        <v>34</v>
      </c>
      <c r="Z936" s="218">
        <v>34</v>
      </c>
      <c r="AA936" s="266">
        <v>0</v>
      </c>
      <c r="AB936" s="222"/>
      <c r="AC936" s="227" t="str">
        <f t="shared" si="348"/>
        <v/>
      </c>
      <c r="AD936" s="221"/>
      <c r="AE936" s="260"/>
      <c r="AF936" s="266">
        <f t="shared" si="344"/>
        <v>0</v>
      </c>
      <c r="AG936" s="266">
        <f t="shared" si="347"/>
        <v>0</v>
      </c>
      <c r="AH936" s="266">
        <f t="shared" si="345"/>
        <v>0</v>
      </c>
      <c r="AI936" s="266">
        <f t="shared" si="349"/>
        <v>0</v>
      </c>
      <c r="AJ936" s="266">
        <f t="shared" si="352"/>
        <v>0</v>
      </c>
      <c r="AK936" s="266">
        <f t="shared" si="341"/>
        <v>0</v>
      </c>
      <c r="AL936" s="240" t="s">
        <v>9</v>
      </c>
      <c r="AM936" s="323"/>
      <c r="AN936" s="266">
        <f t="shared" si="343"/>
        <v>0</v>
      </c>
      <c r="AO936" s="456"/>
      <c r="AP936" s="207"/>
      <c r="AQ936" s="207"/>
      <c r="AR936" s="207"/>
      <c r="AS936" s="207"/>
      <c r="AT936" s="207"/>
      <c r="AU936" s="207"/>
      <c r="AV936" s="207"/>
    </row>
    <row r="937" spans="1:48" ht="12.75" x14ac:dyDescent="0.2">
      <c r="A937" s="240">
        <v>4000613185</v>
      </c>
      <c r="B937" s="244">
        <v>46129</v>
      </c>
      <c r="C937" s="240" t="s">
        <v>79</v>
      </c>
      <c r="D937" s="552">
        <v>46339</v>
      </c>
      <c r="E937" s="552" t="e">
        <f>IF(OR(#REF!="",J937=""),"",#REF!+7*J937)</f>
        <v>#REF!</v>
      </c>
      <c r="F937" s="333" t="e">
        <f t="shared" ca="1" si="340"/>
        <v>#REF!</v>
      </c>
      <c r="G937" s="316" t="s">
        <v>94</v>
      </c>
      <c r="H937" s="28" t="e">
        <f t="shared" si="350"/>
        <v>#REF!</v>
      </c>
      <c r="I937" s="28" t="e">
        <f t="shared" si="351"/>
        <v>#REF!</v>
      </c>
      <c r="J937" s="218">
        <v>30</v>
      </c>
      <c r="K937" s="24" t="s">
        <v>25</v>
      </c>
      <c r="L937" s="125" t="s">
        <v>81</v>
      </c>
      <c r="M937" s="24" t="s">
        <v>2097</v>
      </c>
      <c r="N937" s="96">
        <v>0</v>
      </c>
      <c r="O937" s="278">
        <v>3</v>
      </c>
      <c r="P937" s="218"/>
      <c r="Q937" s="218"/>
      <c r="R937" s="218" t="s">
        <v>84</v>
      </c>
      <c r="S937" s="218" t="s">
        <v>97</v>
      </c>
      <c r="T937" s="84" t="s">
        <v>2027</v>
      </c>
      <c r="U937" s="240" t="s">
        <v>99</v>
      </c>
      <c r="V937" s="240" t="s">
        <v>2099</v>
      </c>
      <c r="W937" s="218">
        <v>34</v>
      </c>
      <c r="X937" s="207"/>
      <c r="Y937" s="265">
        <f t="shared" si="346"/>
        <v>34</v>
      </c>
      <c r="Z937" s="218">
        <v>34</v>
      </c>
      <c r="AA937" s="266">
        <v>508314</v>
      </c>
      <c r="AB937" s="222"/>
      <c r="AC937" s="227" t="str">
        <f t="shared" si="348"/>
        <v/>
      </c>
      <c r="AD937" s="221"/>
      <c r="AE937" s="260"/>
      <c r="AF937" s="266">
        <f t="shared" si="344"/>
        <v>0</v>
      </c>
      <c r="AG937" s="266">
        <f t="shared" ref="AG937:AG969" si="353">(X937*AB937)*86</f>
        <v>0</v>
      </c>
      <c r="AH937" s="266">
        <f t="shared" si="345"/>
        <v>0</v>
      </c>
      <c r="AI937" s="266">
        <f t="shared" si="349"/>
        <v>17282676</v>
      </c>
      <c r="AJ937" s="266">
        <f t="shared" si="352"/>
        <v>0</v>
      </c>
      <c r="AK937" s="266">
        <f t="shared" si="341"/>
        <v>17282676</v>
      </c>
      <c r="AL937" s="240" t="s">
        <v>9</v>
      </c>
      <c r="AM937" s="323"/>
      <c r="AN937" s="266">
        <f t="shared" si="343"/>
        <v>17282676</v>
      </c>
      <c r="AO937" s="456"/>
      <c r="AP937" s="207"/>
      <c r="AQ937" s="207"/>
      <c r="AR937" s="207"/>
      <c r="AS937" s="207"/>
      <c r="AT937" s="207"/>
      <c r="AU937" s="207"/>
      <c r="AV937" s="207"/>
    </row>
    <row r="938" spans="1:48" ht="12.75" x14ac:dyDescent="0.2">
      <c r="A938" s="240">
        <v>4000613185</v>
      </c>
      <c r="B938" s="244">
        <v>46129</v>
      </c>
      <c r="C938" s="240" t="s">
        <v>79</v>
      </c>
      <c r="D938" s="552">
        <v>46409</v>
      </c>
      <c r="E938" s="552" t="e">
        <f>IF(OR(#REF!="",J938=""),"",#REF!+7*J938)</f>
        <v>#REF!</v>
      </c>
      <c r="F938" s="333" t="e">
        <f t="shared" ca="1" si="340"/>
        <v>#REF!</v>
      </c>
      <c r="G938" s="316" t="s">
        <v>94</v>
      </c>
      <c r="H938" s="28" t="e">
        <f t="shared" si="350"/>
        <v>#REF!</v>
      </c>
      <c r="I938" s="28" t="e">
        <f t="shared" si="351"/>
        <v>#REF!</v>
      </c>
      <c r="J938" s="218">
        <v>40</v>
      </c>
      <c r="K938" s="24" t="s">
        <v>28</v>
      </c>
      <c r="L938" s="125" t="s">
        <v>81</v>
      </c>
      <c r="M938" s="24" t="s">
        <v>2091</v>
      </c>
      <c r="N938" s="96">
        <v>0</v>
      </c>
      <c r="O938" s="278">
        <v>3</v>
      </c>
      <c r="P938" s="218"/>
      <c r="Q938" s="218"/>
      <c r="R938" s="218" t="s">
        <v>84</v>
      </c>
      <c r="S938" s="218" t="s">
        <v>97</v>
      </c>
      <c r="T938" s="84" t="s">
        <v>2027</v>
      </c>
      <c r="U938" s="240" t="s">
        <v>99</v>
      </c>
      <c r="V938" s="102" t="s">
        <v>2092</v>
      </c>
      <c r="W938" s="218">
        <v>34</v>
      </c>
      <c r="X938" s="207"/>
      <c r="Y938" s="265">
        <f t="shared" si="346"/>
        <v>34</v>
      </c>
      <c r="Z938" s="218">
        <v>34</v>
      </c>
      <c r="AA938" s="266">
        <v>0</v>
      </c>
      <c r="AB938" s="222"/>
      <c r="AC938" s="227" t="str">
        <f t="shared" si="348"/>
        <v/>
      </c>
      <c r="AD938" s="221"/>
      <c r="AE938" s="260"/>
      <c r="AF938" s="266">
        <f t="shared" si="344"/>
        <v>0</v>
      </c>
      <c r="AG938" s="266">
        <f t="shared" si="353"/>
        <v>0</v>
      </c>
      <c r="AH938" s="266">
        <f t="shared" si="345"/>
        <v>0</v>
      </c>
      <c r="AI938" s="266">
        <f t="shared" si="349"/>
        <v>0</v>
      </c>
      <c r="AJ938" s="266">
        <f t="shared" si="352"/>
        <v>0</v>
      </c>
      <c r="AK938" s="266">
        <f t="shared" si="341"/>
        <v>0</v>
      </c>
      <c r="AL938" s="240" t="s">
        <v>9</v>
      </c>
      <c r="AM938" s="323"/>
      <c r="AN938" s="266">
        <f t="shared" si="343"/>
        <v>0</v>
      </c>
      <c r="AO938" s="456"/>
      <c r="AP938" s="207"/>
      <c r="AQ938" s="207"/>
      <c r="AR938" s="207"/>
      <c r="AS938" s="207"/>
      <c r="AT938" s="207"/>
      <c r="AU938" s="207"/>
      <c r="AV938" s="207"/>
    </row>
    <row r="939" spans="1:48" ht="12.75" x14ac:dyDescent="0.2">
      <c r="A939" s="240">
        <v>4000613185</v>
      </c>
      <c r="B939" s="244">
        <v>46129</v>
      </c>
      <c r="C939" s="240" t="s">
        <v>79</v>
      </c>
      <c r="D939" s="552">
        <v>46409</v>
      </c>
      <c r="E939" s="552" t="e">
        <f>IF(OR(#REF!="",J939=""),"",#REF!+7*J939)</f>
        <v>#REF!</v>
      </c>
      <c r="F939" s="333" t="e">
        <f t="shared" ref="F939:F1006" ca="1" si="354">IF(AL939="PO CLOSED",
"DELIVERED",
IF(TODAY()&gt;E939,
"-"&amp;ROUNDUP(TODAY()-E939,0)&amp;" days overdue",
"+" &amp;ROUNDUP(E939-TODAY(),0)&amp;" days remaining"))</f>
        <v>#REF!</v>
      </c>
      <c r="G939" s="316" t="s">
        <v>94</v>
      </c>
      <c r="H939" s="28" t="e">
        <f t="shared" si="350"/>
        <v>#REF!</v>
      </c>
      <c r="I939" s="28" t="e">
        <f t="shared" si="351"/>
        <v>#REF!</v>
      </c>
      <c r="J939" s="218">
        <v>40</v>
      </c>
      <c r="K939" s="24" t="s">
        <v>28</v>
      </c>
      <c r="L939" s="125" t="s">
        <v>81</v>
      </c>
      <c r="M939" s="24" t="s">
        <v>2091</v>
      </c>
      <c r="N939" s="96">
        <v>0</v>
      </c>
      <c r="O939" s="278">
        <v>3</v>
      </c>
      <c r="P939" s="218"/>
      <c r="Q939" s="218"/>
      <c r="R939" s="218" t="s">
        <v>84</v>
      </c>
      <c r="S939" s="218" t="s">
        <v>97</v>
      </c>
      <c r="T939" s="84" t="s">
        <v>2027</v>
      </c>
      <c r="U939" s="240" t="s">
        <v>99</v>
      </c>
      <c r="V939" s="102" t="s">
        <v>2093</v>
      </c>
      <c r="W939" s="218">
        <v>34</v>
      </c>
      <c r="X939" s="207"/>
      <c r="Y939" s="265">
        <f t="shared" si="346"/>
        <v>34</v>
      </c>
      <c r="Z939" s="218">
        <v>34</v>
      </c>
      <c r="AA939" s="266">
        <v>0</v>
      </c>
      <c r="AB939" s="222"/>
      <c r="AC939" s="227" t="str">
        <f t="shared" si="348"/>
        <v/>
      </c>
      <c r="AD939" s="221"/>
      <c r="AE939" s="260"/>
      <c r="AF939" s="266">
        <f t="shared" si="344"/>
        <v>0</v>
      </c>
      <c r="AG939" s="266">
        <f t="shared" si="353"/>
        <v>0</v>
      </c>
      <c r="AH939" s="266">
        <f t="shared" si="345"/>
        <v>0</v>
      </c>
      <c r="AI939" s="266">
        <f t="shared" si="349"/>
        <v>0</v>
      </c>
      <c r="AJ939" s="266">
        <f t="shared" si="352"/>
        <v>0</v>
      </c>
      <c r="AK939" s="266">
        <f t="shared" ref="AK939:AK1006" si="355">SUM(AI939:AJ939)</f>
        <v>0</v>
      </c>
      <c r="AL939" s="240" t="s">
        <v>9</v>
      </c>
      <c r="AM939" s="323"/>
      <c r="AN939" s="266">
        <f t="shared" si="343"/>
        <v>0</v>
      </c>
      <c r="AO939" s="456"/>
      <c r="AP939" s="207"/>
      <c r="AQ939" s="207"/>
      <c r="AR939" s="207"/>
      <c r="AS939" s="207"/>
      <c r="AT939" s="207"/>
      <c r="AU939" s="207"/>
      <c r="AV939" s="207"/>
    </row>
    <row r="940" spans="1:48" ht="12.75" x14ac:dyDescent="0.2">
      <c r="A940" s="240">
        <v>4000613185</v>
      </c>
      <c r="B940" s="244">
        <v>46129</v>
      </c>
      <c r="C940" s="240" t="s">
        <v>79</v>
      </c>
      <c r="D940" s="552">
        <v>46409</v>
      </c>
      <c r="E940" s="552" t="e">
        <f>IF(OR(#REF!="",J940=""),"",#REF!+7*J940)</f>
        <v>#REF!</v>
      </c>
      <c r="F940" s="333" t="e">
        <f t="shared" ca="1" si="354"/>
        <v>#REF!</v>
      </c>
      <c r="G940" s="316" t="s">
        <v>94</v>
      </c>
      <c r="H940" s="28" t="e">
        <f t="shared" si="350"/>
        <v>#REF!</v>
      </c>
      <c r="I940" s="28" t="e">
        <f t="shared" si="351"/>
        <v>#REF!</v>
      </c>
      <c r="J940" s="218">
        <v>40</v>
      </c>
      <c r="K940" s="24" t="s">
        <v>18</v>
      </c>
      <c r="L940" s="125" t="s">
        <v>81</v>
      </c>
      <c r="M940" s="24" t="s">
        <v>2094</v>
      </c>
      <c r="N940" s="96">
        <v>0</v>
      </c>
      <c r="O940" s="278">
        <v>3</v>
      </c>
      <c r="P940" s="218"/>
      <c r="Q940" s="218"/>
      <c r="R940" s="218" t="s">
        <v>84</v>
      </c>
      <c r="S940" s="218" t="s">
        <v>97</v>
      </c>
      <c r="T940" s="84" t="s">
        <v>2027</v>
      </c>
      <c r="U940" s="240" t="s">
        <v>99</v>
      </c>
      <c r="V940" s="240" t="s">
        <v>2095</v>
      </c>
      <c r="W940" s="218">
        <v>34</v>
      </c>
      <c r="X940" s="207"/>
      <c r="Y940" s="265">
        <f t="shared" si="346"/>
        <v>34</v>
      </c>
      <c r="Z940" s="218">
        <v>34</v>
      </c>
      <c r="AA940" s="266">
        <v>0</v>
      </c>
      <c r="AB940" s="222"/>
      <c r="AC940" s="227" t="str">
        <f t="shared" si="348"/>
        <v/>
      </c>
      <c r="AD940" s="221"/>
      <c r="AE940" s="260"/>
      <c r="AF940" s="266">
        <f t="shared" si="344"/>
        <v>0</v>
      </c>
      <c r="AG940" s="266">
        <f t="shared" si="353"/>
        <v>0</v>
      </c>
      <c r="AH940" s="266">
        <f t="shared" si="345"/>
        <v>0</v>
      </c>
      <c r="AI940" s="266">
        <f t="shared" si="349"/>
        <v>0</v>
      </c>
      <c r="AJ940" s="266">
        <f t="shared" si="352"/>
        <v>0</v>
      </c>
      <c r="AK940" s="266">
        <f t="shared" si="355"/>
        <v>0</v>
      </c>
      <c r="AL940" s="240" t="s">
        <v>9</v>
      </c>
      <c r="AM940" s="323"/>
      <c r="AN940" s="266">
        <f t="shared" si="343"/>
        <v>0</v>
      </c>
      <c r="AO940" s="456"/>
      <c r="AP940" s="207"/>
      <c r="AQ940" s="207"/>
      <c r="AR940" s="207"/>
      <c r="AS940" s="207"/>
      <c r="AT940" s="207"/>
      <c r="AU940" s="207"/>
      <c r="AV940" s="207"/>
    </row>
    <row r="941" spans="1:48" ht="12.75" x14ac:dyDescent="0.2">
      <c r="A941" s="240">
        <v>4000613185</v>
      </c>
      <c r="B941" s="244">
        <v>46129</v>
      </c>
      <c r="C941" s="240" t="s">
        <v>79</v>
      </c>
      <c r="D941" s="552">
        <v>46409</v>
      </c>
      <c r="E941" s="552" t="e">
        <f>IF(OR(#REF!="",J941=""),"",#REF!+7*J941)</f>
        <v>#REF!</v>
      </c>
      <c r="F941" s="333" t="e">
        <f t="shared" ca="1" si="354"/>
        <v>#REF!</v>
      </c>
      <c r="G941" s="316" t="s">
        <v>94</v>
      </c>
      <c r="H941" s="28" t="e">
        <f t="shared" si="350"/>
        <v>#REF!</v>
      </c>
      <c r="I941" s="28" t="e">
        <f t="shared" si="351"/>
        <v>#REF!</v>
      </c>
      <c r="J941" s="218">
        <v>40</v>
      </c>
      <c r="K941" s="24" t="s">
        <v>28</v>
      </c>
      <c r="L941" s="125" t="s">
        <v>81</v>
      </c>
      <c r="M941" s="24" t="s">
        <v>2094</v>
      </c>
      <c r="N941" s="96">
        <v>0</v>
      </c>
      <c r="O941" s="278">
        <v>3</v>
      </c>
      <c r="P941" s="218"/>
      <c r="Q941" s="218"/>
      <c r="R941" s="218" t="s">
        <v>84</v>
      </c>
      <c r="S941" s="218" t="s">
        <v>97</v>
      </c>
      <c r="T941" s="84" t="s">
        <v>2027</v>
      </c>
      <c r="U941" s="240" t="s">
        <v>99</v>
      </c>
      <c r="V941" s="240" t="s">
        <v>2096</v>
      </c>
      <c r="W941" s="218">
        <v>34</v>
      </c>
      <c r="X941" s="207"/>
      <c r="Y941" s="265">
        <f t="shared" si="346"/>
        <v>34</v>
      </c>
      <c r="Z941" s="218">
        <v>34</v>
      </c>
      <c r="AA941" s="266">
        <v>0</v>
      </c>
      <c r="AB941" s="222"/>
      <c r="AC941" s="227" t="str">
        <f t="shared" si="348"/>
        <v/>
      </c>
      <c r="AD941" s="221"/>
      <c r="AE941" s="260"/>
      <c r="AF941" s="266">
        <f t="shared" si="344"/>
        <v>0</v>
      </c>
      <c r="AG941" s="266">
        <f t="shared" si="353"/>
        <v>0</v>
      </c>
      <c r="AH941" s="266">
        <f t="shared" si="345"/>
        <v>0</v>
      </c>
      <c r="AI941" s="266">
        <f t="shared" si="349"/>
        <v>0</v>
      </c>
      <c r="AJ941" s="266">
        <f t="shared" si="352"/>
        <v>0</v>
      </c>
      <c r="AK941" s="266">
        <f t="shared" si="355"/>
        <v>0</v>
      </c>
      <c r="AL941" s="240" t="s">
        <v>9</v>
      </c>
      <c r="AM941" s="323"/>
      <c r="AN941" s="266">
        <f t="shared" si="343"/>
        <v>0</v>
      </c>
      <c r="AO941" s="456"/>
      <c r="AP941" s="207"/>
      <c r="AQ941" s="207"/>
      <c r="AR941" s="207"/>
      <c r="AS941" s="207"/>
      <c r="AT941" s="207"/>
      <c r="AU941" s="207"/>
      <c r="AV941" s="207"/>
    </row>
    <row r="942" spans="1:48" ht="12.75" x14ac:dyDescent="0.2">
      <c r="A942" s="240">
        <v>4000613185</v>
      </c>
      <c r="B942" s="244">
        <v>46129</v>
      </c>
      <c r="C942" s="240" t="s">
        <v>79</v>
      </c>
      <c r="D942" s="552">
        <v>46409</v>
      </c>
      <c r="E942" s="552" t="e">
        <f>IF(OR(#REF!="",J942=""),"",#REF!+7*J942)</f>
        <v>#REF!</v>
      </c>
      <c r="F942" s="333" t="e">
        <f t="shared" ca="1" si="354"/>
        <v>#REF!</v>
      </c>
      <c r="G942" s="316" t="s">
        <v>94</v>
      </c>
      <c r="H942" s="28" t="e">
        <f t="shared" si="350"/>
        <v>#REF!</v>
      </c>
      <c r="I942" s="28" t="e">
        <f t="shared" si="351"/>
        <v>#REF!</v>
      </c>
      <c r="J942" s="218">
        <v>40</v>
      </c>
      <c r="K942" s="24" t="s">
        <v>28</v>
      </c>
      <c r="L942" s="125" t="s">
        <v>81</v>
      </c>
      <c r="M942" s="24" t="s">
        <v>2097</v>
      </c>
      <c r="N942" s="96">
        <v>0</v>
      </c>
      <c r="O942" s="278">
        <v>3</v>
      </c>
      <c r="P942" s="218"/>
      <c r="Q942" s="218"/>
      <c r="R942" s="218" t="s">
        <v>84</v>
      </c>
      <c r="S942" s="218" t="s">
        <v>97</v>
      </c>
      <c r="T942" s="84" t="s">
        <v>2027</v>
      </c>
      <c r="U942" s="240" t="s">
        <v>99</v>
      </c>
      <c r="V942" s="240" t="s">
        <v>2098</v>
      </c>
      <c r="W942" s="218">
        <v>34</v>
      </c>
      <c r="X942" s="207"/>
      <c r="Y942" s="265">
        <f t="shared" si="346"/>
        <v>34</v>
      </c>
      <c r="Z942" s="218">
        <v>34</v>
      </c>
      <c r="AA942" s="266">
        <v>0</v>
      </c>
      <c r="AB942" s="222"/>
      <c r="AC942" s="227" t="str">
        <f t="shared" si="348"/>
        <v/>
      </c>
      <c r="AD942" s="221"/>
      <c r="AE942" s="260"/>
      <c r="AF942" s="266">
        <f t="shared" si="344"/>
        <v>0</v>
      </c>
      <c r="AG942" s="266">
        <f t="shared" si="353"/>
        <v>0</v>
      </c>
      <c r="AH942" s="266">
        <f t="shared" si="345"/>
        <v>0</v>
      </c>
      <c r="AI942" s="266">
        <f t="shared" si="349"/>
        <v>0</v>
      </c>
      <c r="AJ942" s="266">
        <f t="shared" si="352"/>
        <v>0</v>
      </c>
      <c r="AK942" s="266">
        <f t="shared" si="355"/>
        <v>0</v>
      </c>
      <c r="AL942" s="240" t="s">
        <v>9</v>
      </c>
      <c r="AM942" s="323"/>
      <c r="AN942" s="266">
        <f t="shared" si="343"/>
        <v>0</v>
      </c>
      <c r="AO942" s="456"/>
      <c r="AP942" s="207"/>
      <c r="AQ942" s="207"/>
      <c r="AR942" s="207"/>
      <c r="AS942" s="207"/>
      <c r="AT942" s="207"/>
      <c r="AU942" s="207"/>
      <c r="AV942" s="207"/>
    </row>
    <row r="943" spans="1:48" ht="12.75" x14ac:dyDescent="0.2">
      <c r="A943" s="240">
        <v>4000613185</v>
      </c>
      <c r="B943" s="244">
        <v>46129</v>
      </c>
      <c r="C943" s="240" t="s">
        <v>79</v>
      </c>
      <c r="D943" s="552">
        <v>46409</v>
      </c>
      <c r="E943" s="552" t="e">
        <f>IF(OR(#REF!="",J943=""),"",#REF!+7*J943)</f>
        <v>#REF!</v>
      </c>
      <c r="F943" s="333" t="e">
        <f t="shared" ca="1" si="354"/>
        <v>#REF!</v>
      </c>
      <c r="G943" s="316" t="s">
        <v>94</v>
      </c>
      <c r="H943" s="28" t="e">
        <f t="shared" si="350"/>
        <v>#REF!</v>
      </c>
      <c r="I943" s="28" t="e">
        <f t="shared" si="351"/>
        <v>#REF!</v>
      </c>
      <c r="J943" s="218">
        <v>40</v>
      </c>
      <c r="K943" s="24" t="s">
        <v>25</v>
      </c>
      <c r="L943" s="125" t="s">
        <v>81</v>
      </c>
      <c r="M943" s="24" t="s">
        <v>2097</v>
      </c>
      <c r="N943" s="96">
        <v>0</v>
      </c>
      <c r="O943" s="278">
        <v>3</v>
      </c>
      <c r="P943" s="218"/>
      <c r="Q943" s="218"/>
      <c r="R943" s="218" t="s">
        <v>84</v>
      </c>
      <c r="S943" s="218" t="s">
        <v>97</v>
      </c>
      <c r="T943" s="84" t="s">
        <v>2027</v>
      </c>
      <c r="U943" s="240" t="s">
        <v>99</v>
      </c>
      <c r="V943" s="240" t="s">
        <v>2099</v>
      </c>
      <c r="W943" s="218">
        <v>34</v>
      </c>
      <c r="X943" s="207"/>
      <c r="Y943" s="265">
        <f t="shared" si="346"/>
        <v>34</v>
      </c>
      <c r="Z943" s="218">
        <v>34</v>
      </c>
      <c r="AA943" s="266">
        <v>508314</v>
      </c>
      <c r="AB943" s="222"/>
      <c r="AC943" s="227" t="str">
        <f t="shared" si="348"/>
        <v/>
      </c>
      <c r="AD943" s="221"/>
      <c r="AE943" s="260"/>
      <c r="AF943" s="266">
        <f t="shared" si="344"/>
        <v>0</v>
      </c>
      <c r="AG943" s="266">
        <f t="shared" si="353"/>
        <v>0</v>
      </c>
      <c r="AH943" s="266">
        <f t="shared" si="345"/>
        <v>0</v>
      </c>
      <c r="AI943" s="266">
        <f t="shared" si="349"/>
        <v>17282676</v>
      </c>
      <c r="AJ943" s="266">
        <f t="shared" si="352"/>
        <v>0</v>
      </c>
      <c r="AK943" s="266">
        <f t="shared" si="355"/>
        <v>17282676</v>
      </c>
      <c r="AL943" s="240" t="s">
        <v>9</v>
      </c>
      <c r="AM943" s="323"/>
      <c r="AN943" s="266">
        <f t="shared" si="343"/>
        <v>17282676</v>
      </c>
      <c r="AO943" s="456"/>
      <c r="AP943" s="207"/>
      <c r="AQ943" s="207"/>
      <c r="AR943" s="207"/>
      <c r="AS943" s="207"/>
      <c r="AT943" s="207"/>
      <c r="AU943" s="207"/>
      <c r="AV943" s="207"/>
    </row>
    <row r="944" spans="1:48" ht="12.75" x14ac:dyDescent="0.2">
      <c r="A944" s="240">
        <v>4520486286</v>
      </c>
      <c r="B944" s="243">
        <v>46129</v>
      </c>
      <c r="C944" s="297" t="s">
        <v>79</v>
      </c>
      <c r="D944" s="552">
        <v>46498</v>
      </c>
      <c r="E944" s="552" t="e">
        <f>IF(OR(#REF!="",J944=""),"",#REF!+7*J944)</f>
        <v>#REF!</v>
      </c>
      <c r="F944" s="333" t="str">
        <f t="shared" ca="1" si="354"/>
        <v>DELIVERED</v>
      </c>
      <c r="G944" s="65" t="s">
        <v>80</v>
      </c>
      <c r="H944" s="28" t="e">
        <f t="shared" si="350"/>
        <v>#REF!</v>
      </c>
      <c r="I944" s="28" t="e">
        <f t="shared" si="351"/>
        <v>#REF!</v>
      </c>
      <c r="J944" s="24">
        <v>0.6</v>
      </c>
      <c r="K944" s="24" t="s">
        <v>28</v>
      </c>
      <c r="L944" s="38" t="s">
        <v>81</v>
      </c>
      <c r="M944" s="24" t="s">
        <v>2100</v>
      </c>
      <c r="N944" s="96">
        <v>1</v>
      </c>
      <c r="O944" s="9">
        <v>1</v>
      </c>
      <c r="P944" s="24" t="s">
        <v>243</v>
      </c>
      <c r="Q944" s="24">
        <v>26200134</v>
      </c>
      <c r="R944" s="24" t="s">
        <v>84</v>
      </c>
      <c r="S944" s="125" t="s">
        <v>210</v>
      </c>
      <c r="T944" s="207" t="s">
        <v>211</v>
      </c>
      <c r="U944" s="135" t="s">
        <v>212</v>
      </c>
      <c r="V944" s="339" t="s">
        <v>2101</v>
      </c>
      <c r="W944" s="24">
        <v>1</v>
      </c>
      <c r="X944" s="24">
        <v>1</v>
      </c>
      <c r="Y944" s="126">
        <f t="shared" si="346"/>
        <v>0</v>
      </c>
      <c r="Z944" s="24">
        <v>0</v>
      </c>
      <c r="AA944" s="58">
        <v>9560</v>
      </c>
      <c r="AB944" s="66"/>
      <c r="AC944" s="151" t="str">
        <f t="shared" si="348"/>
        <v>April-26</v>
      </c>
      <c r="AD944" s="25">
        <v>46142</v>
      </c>
      <c r="AE944" s="256" t="s">
        <v>2102</v>
      </c>
      <c r="AF944" s="266">
        <f t="shared" si="344"/>
        <v>9560</v>
      </c>
      <c r="AG944" s="266">
        <f t="shared" si="353"/>
        <v>0</v>
      </c>
      <c r="AH944" s="266">
        <f t="shared" si="345"/>
        <v>9560</v>
      </c>
      <c r="AI944" s="266">
        <f t="shared" si="349"/>
        <v>0</v>
      </c>
      <c r="AJ944" s="266">
        <f t="shared" si="352"/>
        <v>0</v>
      </c>
      <c r="AK944" s="266">
        <f t="shared" si="355"/>
        <v>0</v>
      </c>
      <c r="AL944" s="240" t="s">
        <v>0</v>
      </c>
      <c r="AM944" s="144" t="s">
        <v>102</v>
      </c>
      <c r="AN944" s="266">
        <f t="shared" si="343"/>
        <v>9560</v>
      </c>
      <c r="AO944" s="134" t="s">
        <v>28</v>
      </c>
      <c r="AP944" s="23"/>
      <c r="AQ944" s="23"/>
      <c r="AR944" s="23"/>
      <c r="AS944" s="23"/>
      <c r="AT944" s="23"/>
      <c r="AU944" s="23"/>
      <c r="AV944" s="23"/>
    </row>
    <row r="945" spans="1:48" ht="15" x14ac:dyDescent="0.25">
      <c r="A945" s="240">
        <v>2735400629</v>
      </c>
      <c r="B945" s="243">
        <v>46129</v>
      </c>
      <c r="C945" s="100" t="s">
        <v>79</v>
      </c>
      <c r="D945" s="552">
        <v>46132</v>
      </c>
      <c r="E945" s="552" t="e">
        <f>IF(OR(#REF!="",J945=""),"",#REF!+7*J945)</f>
        <v>#REF!</v>
      </c>
      <c r="F945" s="333" t="str">
        <f t="shared" ca="1" si="354"/>
        <v>DELIVERED</v>
      </c>
      <c r="G945" s="120" t="s">
        <v>80</v>
      </c>
      <c r="H945" s="28" t="e">
        <f t="shared" si="350"/>
        <v>#REF!</v>
      </c>
      <c r="I945" s="28" t="e">
        <f t="shared" si="351"/>
        <v>#REF!</v>
      </c>
      <c r="J945" s="24">
        <v>0.5</v>
      </c>
      <c r="K945" s="24" t="s">
        <v>24</v>
      </c>
      <c r="L945" s="38" t="s">
        <v>81</v>
      </c>
      <c r="M945" s="343" t="s">
        <v>2103</v>
      </c>
      <c r="N945" s="96">
        <v>0</v>
      </c>
      <c r="O945" s="278">
        <v>3</v>
      </c>
      <c r="P945" s="24" t="s">
        <v>243</v>
      </c>
      <c r="Q945" s="24">
        <v>26200084</v>
      </c>
      <c r="R945" s="24" t="s">
        <v>84</v>
      </c>
      <c r="S945" s="278" t="s">
        <v>433</v>
      </c>
      <c r="T945" s="123" t="s">
        <v>434</v>
      </c>
      <c r="U945" s="160" t="s">
        <v>87</v>
      </c>
      <c r="V945" s="99" t="s">
        <v>2104</v>
      </c>
      <c r="W945" s="24">
        <v>4</v>
      </c>
      <c r="X945" s="24">
        <v>4</v>
      </c>
      <c r="Y945" s="126">
        <f t="shared" si="346"/>
        <v>0</v>
      </c>
      <c r="Z945" s="24">
        <v>0</v>
      </c>
      <c r="AA945" s="58">
        <v>1525</v>
      </c>
      <c r="AB945" s="66"/>
      <c r="AC945" s="151" t="str">
        <f t="shared" si="348"/>
        <v>April-26</v>
      </c>
      <c r="AD945" s="25">
        <v>46136</v>
      </c>
      <c r="AE945" s="256" t="s">
        <v>2105</v>
      </c>
      <c r="AF945" s="101">
        <f t="shared" si="344"/>
        <v>6100</v>
      </c>
      <c r="AG945" s="101">
        <f t="shared" si="353"/>
        <v>0</v>
      </c>
      <c r="AH945" s="101">
        <f t="shared" si="345"/>
        <v>6100</v>
      </c>
      <c r="AI945" s="101">
        <f t="shared" si="349"/>
        <v>0</v>
      </c>
      <c r="AJ945" s="101">
        <f t="shared" si="352"/>
        <v>0</v>
      </c>
      <c r="AK945" s="101">
        <f t="shared" si="355"/>
        <v>0</v>
      </c>
      <c r="AL945" s="16" t="s">
        <v>0</v>
      </c>
      <c r="AM945" s="144" t="s">
        <v>102</v>
      </c>
      <c r="AN945" s="266">
        <f t="shared" si="343"/>
        <v>6100</v>
      </c>
      <c r="AO945" s="134" t="s">
        <v>28</v>
      </c>
      <c r="AP945" s="23"/>
      <c r="AQ945" s="23"/>
      <c r="AR945" s="23"/>
      <c r="AS945" s="23"/>
      <c r="AT945" s="23"/>
      <c r="AU945" s="23"/>
      <c r="AV945" s="23"/>
    </row>
    <row r="946" spans="1:48" ht="30" x14ac:dyDescent="0.25">
      <c r="A946" s="33" t="s">
        <v>2106</v>
      </c>
      <c r="B946" s="340">
        <v>46129</v>
      </c>
      <c r="C946" s="245" t="s">
        <v>79</v>
      </c>
      <c r="D946" s="552">
        <v>46136</v>
      </c>
      <c r="E946" s="552" t="e">
        <f>IF(OR(#REF!="",J946=""),"",#REF!+7*J946)</f>
        <v>#REF!</v>
      </c>
      <c r="F946" s="333" t="str">
        <f t="shared" ca="1" si="354"/>
        <v>DELIVERED</v>
      </c>
      <c r="G946" s="221" t="s">
        <v>80</v>
      </c>
      <c r="H946" s="28" t="e">
        <f t="shared" si="350"/>
        <v>#REF!</v>
      </c>
      <c r="I946" s="28" t="e">
        <f t="shared" si="351"/>
        <v>#REF!</v>
      </c>
      <c r="J946" s="20">
        <v>1</v>
      </c>
      <c r="K946" s="20" t="s">
        <v>21</v>
      </c>
      <c r="L946" s="86" t="s">
        <v>81</v>
      </c>
      <c r="M946" s="713" t="s">
        <v>2107</v>
      </c>
      <c r="N946" s="96">
        <v>0</v>
      </c>
      <c r="O946" s="278">
        <v>3</v>
      </c>
      <c r="P946" s="20" t="s">
        <v>243</v>
      </c>
      <c r="Q946" s="20">
        <v>26200061</v>
      </c>
      <c r="R946" s="86" t="s">
        <v>84</v>
      </c>
      <c r="S946" s="467" t="s">
        <v>1835</v>
      </c>
      <c r="T946" s="346" t="s">
        <v>1836</v>
      </c>
      <c r="U946" s="347" t="s">
        <v>87</v>
      </c>
      <c r="V946" s="248" t="s">
        <v>2108</v>
      </c>
      <c r="W946" s="39">
        <v>10</v>
      </c>
      <c r="X946" s="24">
        <v>9</v>
      </c>
      <c r="Y946" s="126">
        <f t="shared" si="346"/>
        <v>1</v>
      </c>
      <c r="Z946" s="24">
        <v>0</v>
      </c>
      <c r="AA946" s="58">
        <v>3222.7</v>
      </c>
      <c r="AB946" s="66"/>
      <c r="AC946" s="151" t="str">
        <f t="shared" si="348"/>
        <v>April-26</v>
      </c>
      <c r="AD946" s="25">
        <v>46142</v>
      </c>
      <c r="AE946" s="256" t="s">
        <v>2109</v>
      </c>
      <c r="AF946" s="101">
        <f t="shared" si="344"/>
        <v>29004.3</v>
      </c>
      <c r="AG946" s="101">
        <f t="shared" si="353"/>
        <v>0</v>
      </c>
      <c r="AH946" s="101">
        <f t="shared" si="345"/>
        <v>29004.3</v>
      </c>
      <c r="AI946" s="101">
        <f t="shared" si="349"/>
        <v>0</v>
      </c>
      <c r="AJ946" s="101">
        <f t="shared" si="352"/>
        <v>0</v>
      </c>
      <c r="AK946" s="101">
        <f t="shared" si="355"/>
        <v>0</v>
      </c>
      <c r="AL946" s="16" t="s">
        <v>0</v>
      </c>
      <c r="AM946" s="272" t="s">
        <v>102</v>
      </c>
      <c r="AN946" s="101">
        <f t="shared" ref="AN946:AN1013" si="356">SUM(AH946,AK946)</f>
        <v>29004.3</v>
      </c>
      <c r="AO946" s="262" t="s">
        <v>103</v>
      </c>
      <c r="AP946" s="23"/>
      <c r="AQ946" s="23"/>
      <c r="AR946" s="23"/>
      <c r="AS946" s="23"/>
      <c r="AT946" s="23"/>
      <c r="AU946" s="23"/>
      <c r="AV946" s="23"/>
    </row>
    <row r="947" spans="1:48" ht="30" x14ac:dyDescent="0.25">
      <c r="A947" s="33" t="s">
        <v>2106</v>
      </c>
      <c r="B947" s="340">
        <v>46129</v>
      </c>
      <c r="C947" s="245" t="s">
        <v>79</v>
      </c>
      <c r="D947" s="552">
        <v>46136</v>
      </c>
      <c r="E947" s="552" t="e">
        <f>IF(OR(#REF!="",J947=""),"",#REF!+7*J947)</f>
        <v>#REF!</v>
      </c>
      <c r="F947" s="333" t="str">
        <f t="shared" ca="1" si="354"/>
        <v>DELIVERED</v>
      </c>
      <c r="G947" s="221" t="s">
        <v>80</v>
      </c>
      <c r="H947" s="28" t="e">
        <f t="shared" si="350"/>
        <v>#REF!</v>
      </c>
      <c r="I947" s="28" t="e">
        <f t="shared" si="351"/>
        <v>#REF!</v>
      </c>
      <c r="J947" s="20">
        <v>1</v>
      </c>
      <c r="K947" s="20" t="s">
        <v>21</v>
      </c>
      <c r="L947" s="86" t="s">
        <v>81</v>
      </c>
      <c r="M947" s="713" t="s">
        <v>2107</v>
      </c>
      <c r="N947" s="96">
        <v>0</v>
      </c>
      <c r="O947" s="278">
        <v>3</v>
      </c>
      <c r="P947" s="20" t="s">
        <v>243</v>
      </c>
      <c r="Q947" s="20">
        <v>26200061</v>
      </c>
      <c r="R947" s="86" t="s">
        <v>84</v>
      </c>
      <c r="S947" s="467" t="s">
        <v>1835</v>
      </c>
      <c r="T947" s="346" t="s">
        <v>1836</v>
      </c>
      <c r="U947" s="347" t="s">
        <v>87</v>
      </c>
      <c r="V947" s="248" t="s">
        <v>2110</v>
      </c>
      <c r="W947" s="39">
        <v>1</v>
      </c>
      <c r="X947" s="24">
        <v>1</v>
      </c>
      <c r="Y947" s="126">
        <f t="shared" si="346"/>
        <v>0</v>
      </c>
      <c r="Z947" s="24">
        <v>0</v>
      </c>
      <c r="AA947" s="58">
        <v>1240</v>
      </c>
      <c r="AB947" s="66"/>
      <c r="AC947" s="151" t="str">
        <f t="shared" si="348"/>
        <v>April-26</v>
      </c>
      <c r="AD947" s="25">
        <v>46142</v>
      </c>
      <c r="AE947" s="256" t="s">
        <v>2109</v>
      </c>
      <c r="AF947" s="101">
        <f t="shared" si="344"/>
        <v>1240</v>
      </c>
      <c r="AG947" s="101">
        <f t="shared" si="353"/>
        <v>0</v>
      </c>
      <c r="AH947" s="101">
        <f t="shared" si="345"/>
        <v>1240</v>
      </c>
      <c r="AI947" s="101">
        <f t="shared" si="349"/>
        <v>0</v>
      </c>
      <c r="AJ947" s="101">
        <f t="shared" si="352"/>
        <v>0</v>
      </c>
      <c r="AK947" s="101">
        <f t="shared" si="355"/>
        <v>0</v>
      </c>
      <c r="AL947" s="16" t="s">
        <v>0</v>
      </c>
      <c r="AM947" s="272" t="s">
        <v>102</v>
      </c>
      <c r="AN947" s="101">
        <f t="shared" si="356"/>
        <v>1240</v>
      </c>
      <c r="AO947" s="262" t="s">
        <v>103</v>
      </c>
      <c r="AP947" s="23"/>
      <c r="AQ947" s="23"/>
      <c r="AR947" s="23"/>
      <c r="AS947" s="23"/>
      <c r="AT947" s="23"/>
      <c r="AU947" s="23"/>
      <c r="AV947" s="23"/>
    </row>
    <row r="948" spans="1:48" ht="15" x14ac:dyDescent="0.25">
      <c r="A948" s="16">
        <v>4516506535</v>
      </c>
      <c r="B948" s="243">
        <v>46130</v>
      </c>
      <c r="C948" s="6" t="s">
        <v>79</v>
      </c>
      <c r="D948" s="552">
        <v>46150</v>
      </c>
      <c r="E948" s="552" t="e">
        <f>IF(OR(#REF!="",J948=""),"",#REF!+7*J948)</f>
        <v>#REF!</v>
      </c>
      <c r="F948" s="333" t="str">
        <f t="shared" ca="1" si="354"/>
        <v>DELIVERED</v>
      </c>
      <c r="G948" s="65" t="s">
        <v>2111</v>
      </c>
      <c r="H948" s="23" t="e">
        <f t="shared" si="350"/>
        <v>#REF!</v>
      </c>
      <c r="I948" s="23" t="e">
        <f t="shared" si="351"/>
        <v>#REF!</v>
      </c>
      <c r="J948" s="24">
        <v>3</v>
      </c>
      <c r="K948" s="24" t="s">
        <v>19</v>
      </c>
      <c r="L948" s="38" t="s">
        <v>81</v>
      </c>
      <c r="M948" s="386" t="s">
        <v>2112</v>
      </c>
      <c r="N948" s="91">
        <v>1</v>
      </c>
      <c r="O948" s="9">
        <v>1</v>
      </c>
      <c r="P948" s="24" t="s">
        <v>2113</v>
      </c>
      <c r="Q948" s="24">
        <v>26100132</v>
      </c>
      <c r="R948" s="24" t="s">
        <v>84</v>
      </c>
      <c r="S948" s="9" t="s">
        <v>620</v>
      </c>
      <c r="T948" s="84" t="s">
        <v>621</v>
      </c>
      <c r="U948" s="28" t="s">
        <v>212</v>
      </c>
      <c r="V948" s="605" t="s">
        <v>2114</v>
      </c>
      <c r="W948" s="20">
        <v>5</v>
      </c>
      <c r="X948" s="39">
        <v>5</v>
      </c>
      <c r="Y948" s="265">
        <f t="shared" si="346"/>
        <v>0</v>
      </c>
      <c r="Z948" s="20">
        <v>0</v>
      </c>
      <c r="AA948" s="63">
        <v>13941</v>
      </c>
      <c r="AB948" s="342"/>
      <c r="AC948" s="151" t="str">
        <f t="shared" si="348"/>
        <v>May-26</v>
      </c>
      <c r="AD948" s="424">
        <v>46173</v>
      </c>
      <c r="AE948" s="256" t="s">
        <v>2115</v>
      </c>
      <c r="AF948" s="266">
        <f t="shared" si="344"/>
        <v>69705</v>
      </c>
      <c r="AG948" s="266">
        <f t="shared" si="353"/>
        <v>0</v>
      </c>
      <c r="AH948" s="266">
        <f t="shared" si="345"/>
        <v>69705</v>
      </c>
      <c r="AI948" s="266">
        <f t="shared" si="349"/>
        <v>0</v>
      </c>
      <c r="AJ948" s="266">
        <f t="shared" si="352"/>
        <v>0</v>
      </c>
      <c r="AK948" s="266">
        <f t="shared" si="355"/>
        <v>0</v>
      </c>
      <c r="AL948" s="21" t="s">
        <v>0</v>
      </c>
      <c r="AM948" s="272" t="s">
        <v>102</v>
      </c>
      <c r="AN948" s="101">
        <f t="shared" si="356"/>
        <v>69705</v>
      </c>
      <c r="AO948" s="423" t="s">
        <v>103</v>
      </c>
      <c r="AP948" s="28" t="s">
        <v>104</v>
      </c>
      <c r="AQ948" s="28"/>
      <c r="AR948" s="28"/>
      <c r="AS948" s="28"/>
      <c r="AT948" s="28"/>
      <c r="AU948" s="28"/>
      <c r="AV948" s="28"/>
    </row>
    <row r="949" spans="1:48" ht="15" x14ac:dyDescent="0.25">
      <c r="A949" s="16">
        <v>4516491356</v>
      </c>
      <c r="B949" s="349">
        <v>46130</v>
      </c>
      <c r="C949" s="6" t="s">
        <v>79</v>
      </c>
      <c r="D949" s="552">
        <v>46121</v>
      </c>
      <c r="E949" s="552" t="e">
        <f>IF(OR(#REF!="",J949=""),"",#REF!+7*J949)</f>
        <v>#REF!</v>
      </c>
      <c r="F949" s="333" t="str">
        <f t="shared" ca="1" si="354"/>
        <v>DELIVERED</v>
      </c>
      <c r="G949" s="301" t="s">
        <v>2111</v>
      </c>
      <c r="H949" s="23" t="e">
        <f t="shared" si="350"/>
        <v>#REF!</v>
      </c>
      <c r="I949" s="23" t="e">
        <f t="shared" si="351"/>
        <v>#REF!</v>
      </c>
      <c r="J949" s="300">
        <v>3</v>
      </c>
      <c r="K949" s="300" t="s">
        <v>18</v>
      </c>
      <c r="L949" s="348" t="s">
        <v>142</v>
      </c>
      <c r="M949" s="247" t="s">
        <v>2116</v>
      </c>
      <c r="N949" s="91">
        <v>1</v>
      </c>
      <c r="O949" s="9">
        <v>1</v>
      </c>
      <c r="P949" s="24" t="s">
        <v>2117</v>
      </c>
      <c r="Q949" s="300">
        <v>26100105</v>
      </c>
      <c r="R949" s="24" t="s">
        <v>84</v>
      </c>
      <c r="S949" s="463" t="s">
        <v>620</v>
      </c>
      <c r="T949" s="7" t="s">
        <v>621</v>
      </c>
      <c r="U949" s="23" t="s">
        <v>212</v>
      </c>
      <c r="V949" s="13" t="s">
        <v>1392</v>
      </c>
      <c r="W949" s="24">
        <v>5</v>
      </c>
      <c r="X949" s="24">
        <v>5</v>
      </c>
      <c r="Y949" s="8">
        <f t="shared" si="346"/>
        <v>0</v>
      </c>
      <c r="Z949" s="24">
        <v>0</v>
      </c>
      <c r="AA949" s="58">
        <v>10481</v>
      </c>
      <c r="AB949" s="66"/>
      <c r="AC949" s="62" t="str">
        <f t="shared" si="348"/>
        <v>May-26</v>
      </c>
      <c r="AD949" s="25">
        <v>46163</v>
      </c>
      <c r="AE949" s="256" t="s">
        <v>2118</v>
      </c>
      <c r="AF949" s="58">
        <f t="shared" ref="AF949:AF1016" si="357">X949*AA949</f>
        <v>52405</v>
      </c>
      <c r="AG949" s="58">
        <f t="shared" si="353"/>
        <v>0</v>
      </c>
      <c r="AH949" s="58">
        <f t="shared" ref="AH949:AH1016" si="358">SUM(AF949:AG949)</f>
        <v>52405</v>
      </c>
      <c r="AI949" s="58">
        <f t="shared" si="349"/>
        <v>0</v>
      </c>
      <c r="AJ949" s="58">
        <f t="shared" si="352"/>
        <v>0</v>
      </c>
      <c r="AK949" s="58">
        <f t="shared" si="355"/>
        <v>0</v>
      </c>
      <c r="AL949" s="16" t="s">
        <v>0</v>
      </c>
      <c r="AM949" s="272" t="s">
        <v>102</v>
      </c>
      <c r="AN949" s="447">
        <f t="shared" si="356"/>
        <v>52405</v>
      </c>
      <c r="AO949" s="423" t="s">
        <v>103</v>
      </c>
      <c r="AP949" s="28" t="s">
        <v>104</v>
      </c>
      <c r="AQ949" s="28"/>
      <c r="AR949" s="28"/>
      <c r="AS949" s="28"/>
      <c r="AT949" s="28"/>
      <c r="AU949" s="28"/>
      <c r="AV949" s="28"/>
    </row>
    <row r="950" spans="1:48" ht="15" x14ac:dyDescent="0.25">
      <c r="A950" s="240">
        <v>4000618658</v>
      </c>
      <c r="B950" s="244">
        <v>46129</v>
      </c>
      <c r="C950" s="240" t="s">
        <v>79</v>
      </c>
      <c r="D950" s="552">
        <v>46185</v>
      </c>
      <c r="E950" s="552" t="e">
        <f>IF(OR(#REF!="",J950=""),"",#REF!+7*J950)</f>
        <v>#REF!</v>
      </c>
      <c r="F950" s="333" t="str">
        <f t="shared" ca="1" si="354"/>
        <v>DELIVERED</v>
      </c>
      <c r="G950" s="316" t="s">
        <v>94</v>
      </c>
      <c r="H950" s="28" t="e">
        <f t="shared" si="350"/>
        <v>#REF!</v>
      </c>
      <c r="I950" s="28" t="e">
        <f t="shared" si="351"/>
        <v>#REF!</v>
      </c>
      <c r="J950" s="218">
        <v>8</v>
      </c>
      <c r="K950" s="24" t="s">
        <v>23</v>
      </c>
      <c r="L950" s="125" t="s">
        <v>81</v>
      </c>
      <c r="M950" s="77" t="s">
        <v>2119</v>
      </c>
      <c r="N950" s="96">
        <v>0</v>
      </c>
      <c r="O950" s="278">
        <v>3</v>
      </c>
      <c r="P950" s="24" t="s">
        <v>2120</v>
      </c>
      <c r="Q950" s="218">
        <v>26100088</v>
      </c>
      <c r="R950" s="218" t="s">
        <v>84</v>
      </c>
      <c r="S950" s="218" t="s">
        <v>97</v>
      </c>
      <c r="T950" s="237" t="s">
        <v>138</v>
      </c>
      <c r="U950" s="493" t="s">
        <v>99</v>
      </c>
      <c r="V950" s="493" t="s">
        <v>2121</v>
      </c>
      <c r="W950" s="464">
        <v>96</v>
      </c>
      <c r="X950" s="464">
        <v>96</v>
      </c>
      <c r="Y950" s="609">
        <f t="shared" si="346"/>
        <v>0</v>
      </c>
      <c r="Z950" s="464">
        <v>0</v>
      </c>
      <c r="AA950" s="498">
        <v>257</v>
      </c>
      <c r="AB950" s="499"/>
      <c r="AC950" s="270" t="str">
        <f t="shared" si="348"/>
        <v>May-26</v>
      </c>
      <c r="AD950" s="610">
        <v>46150</v>
      </c>
      <c r="AE950" s="586" t="s">
        <v>2122</v>
      </c>
      <c r="AF950" s="498">
        <f t="shared" si="357"/>
        <v>24672</v>
      </c>
      <c r="AG950" s="498">
        <f t="shared" si="353"/>
        <v>0</v>
      </c>
      <c r="AH950" s="498">
        <f t="shared" si="358"/>
        <v>24672</v>
      </c>
      <c r="AI950" s="498">
        <f t="shared" si="349"/>
        <v>0</v>
      </c>
      <c r="AJ950" s="498">
        <f t="shared" si="352"/>
        <v>0</v>
      </c>
      <c r="AK950" s="498">
        <f t="shared" si="355"/>
        <v>0</v>
      </c>
      <c r="AL950" s="493" t="s">
        <v>0</v>
      </c>
      <c r="AM950" s="611" t="s">
        <v>102</v>
      </c>
      <c r="AN950" s="266">
        <f t="shared" si="356"/>
        <v>24672</v>
      </c>
      <c r="AO950" s="134" t="s">
        <v>23</v>
      </c>
      <c r="AP950" s="207"/>
      <c r="AQ950" s="207"/>
      <c r="AR950" s="207"/>
      <c r="AS950" s="207"/>
      <c r="AT950" s="207"/>
      <c r="AU950" s="207"/>
      <c r="AV950" s="207"/>
    </row>
    <row r="951" spans="1:48" ht="15" x14ac:dyDescent="0.25">
      <c r="A951" s="16">
        <v>1162600143</v>
      </c>
      <c r="B951" s="243">
        <v>46130</v>
      </c>
      <c r="C951" s="100" t="s">
        <v>79</v>
      </c>
      <c r="D951" s="552">
        <v>46139</v>
      </c>
      <c r="E951" s="552" t="e">
        <f>IF(OR(#REF!="",J951=""),"",#REF!+7*J951)</f>
        <v>#REF!</v>
      </c>
      <c r="F951" s="333" t="str">
        <f t="shared" ca="1" si="354"/>
        <v>DELIVERED</v>
      </c>
      <c r="G951" s="65" t="s">
        <v>2111</v>
      </c>
      <c r="H951" s="341" t="e">
        <f t="shared" si="350"/>
        <v>#REF!</v>
      </c>
      <c r="I951" s="28" t="e">
        <f t="shared" si="351"/>
        <v>#REF!</v>
      </c>
      <c r="J951" s="24">
        <v>1.3</v>
      </c>
      <c r="K951" s="24" t="s">
        <v>24</v>
      </c>
      <c r="L951" s="38" t="s">
        <v>81</v>
      </c>
      <c r="M951" s="16" t="s">
        <v>2123</v>
      </c>
      <c r="N951" s="91">
        <v>1</v>
      </c>
      <c r="O951" s="9">
        <v>1</v>
      </c>
      <c r="P951" s="24" t="s">
        <v>243</v>
      </c>
      <c r="Q951" s="24">
        <v>26200223</v>
      </c>
      <c r="R951" s="232" t="s">
        <v>84</v>
      </c>
      <c r="S951" s="9" t="s">
        <v>284</v>
      </c>
      <c r="T951" s="7" t="s">
        <v>285</v>
      </c>
      <c r="U951" s="16" t="s">
        <v>286</v>
      </c>
      <c r="V951" s="77" t="s">
        <v>2124</v>
      </c>
      <c r="W951" s="37">
        <v>30</v>
      </c>
      <c r="X951" s="24">
        <v>30</v>
      </c>
      <c r="Y951" s="126">
        <f t="shared" si="346"/>
        <v>0</v>
      </c>
      <c r="Z951" s="24">
        <v>0</v>
      </c>
      <c r="AA951" s="58">
        <v>3190</v>
      </c>
      <c r="AB951" s="66"/>
      <c r="AC951" s="270" t="str">
        <f t="shared" si="348"/>
        <v>May-26</v>
      </c>
      <c r="AD951" s="25">
        <v>46167</v>
      </c>
      <c r="AE951" s="656" t="s">
        <v>2125</v>
      </c>
      <c r="AF951" s="58">
        <f t="shared" si="357"/>
        <v>95700</v>
      </c>
      <c r="AG951" s="58">
        <f t="shared" si="353"/>
        <v>0</v>
      </c>
      <c r="AH951" s="58">
        <f t="shared" si="358"/>
        <v>95700</v>
      </c>
      <c r="AI951" s="58">
        <f t="shared" si="349"/>
        <v>0</v>
      </c>
      <c r="AJ951" s="58">
        <f t="shared" si="352"/>
        <v>0</v>
      </c>
      <c r="AK951" s="58">
        <f t="shared" si="355"/>
        <v>0</v>
      </c>
      <c r="AL951" s="16" t="s">
        <v>0</v>
      </c>
      <c r="AM951" s="272" t="s">
        <v>102</v>
      </c>
      <c r="AN951" s="58">
        <f t="shared" si="356"/>
        <v>95700</v>
      </c>
      <c r="AO951" s="262" t="s">
        <v>24</v>
      </c>
      <c r="AP951" s="23"/>
      <c r="AQ951" s="23"/>
      <c r="AR951" s="23"/>
      <c r="AS951" s="23"/>
      <c r="AT951" s="23"/>
      <c r="AU951" s="23"/>
      <c r="AV951" s="23"/>
    </row>
    <row r="952" spans="1:48" ht="15" x14ac:dyDescent="0.25">
      <c r="A952" s="16">
        <v>4516499987</v>
      </c>
      <c r="B952" s="243">
        <v>46132</v>
      </c>
      <c r="C952" s="297" t="s">
        <v>79</v>
      </c>
      <c r="D952" s="552">
        <v>46142</v>
      </c>
      <c r="E952" s="552" t="e">
        <f>IF(OR(#REF!="",J952=""),"",#REF!+7*J952)</f>
        <v>#REF!</v>
      </c>
      <c r="F952" s="333" t="e">
        <f t="shared" ca="1" si="354"/>
        <v>#REF!</v>
      </c>
      <c r="G952" s="361" t="s">
        <v>2111</v>
      </c>
      <c r="H952" s="28" t="e">
        <f t="shared" si="350"/>
        <v>#REF!</v>
      </c>
      <c r="I952" s="28" t="e">
        <f t="shared" si="351"/>
        <v>#REF!</v>
      </c>
      <c r="J952" s="24">
        <v>3</v>
      </c>
      <c r="K952" s="24" t="s">
        <v>18</v>
      </c>
      <c r="L952" s="38" t="s">
        <v>81</v>
      </c>
      <c r="M952" s="386" t="s">
        <v>2126</v>
      </c>
      <c r="N952" s="91">
        <v>1</v>
      </c>
      <c r="O952" s="9">
        <v>1</v>
      </c>
      <c r="P952" s="24"/>
      <c r="Q952" s="24"/>
      <c r="R952" s="122" t="s">
        <v>84</v>
      </c>
      <c r="S952" s="465" t="s">
        <v>620</v>
      </c>
      <c r="T952" s="83" t="s">
        <v>621</v>
      </c>
      <c r="U952" s="71" t="s">
        <v>212</v>
      </c>
      <c r="V952" s="34" t="s">
        <v>2127</v>
      </c>
      <c r="W952" s="24">
        <v>7</v>
      </c>
      <c r="X952" s="262"/>
      <c r="Y952" s="126">
        <f t="shared" si="346"/>
        <v>7</v>
      </c>
      <c r="Z952" s="24">
        <v>7</v>
      </c>
      <c r="AA952" s="58">
        <v>34257</v>
      </c>
      <c r="AB952" s="66"/>
      <c r="AC952" s="262"/>
      <c r="AD952" s="426"/>
      <c r="AE952" s="439"/>
      <c r="AF952" s="58">
        <f t="shared" si="357"/>
        <v>0</v>
      </c>
      <c r="AG952" s="58">
        <f t="shared" si="353"/>
        <v>0</v>
      </c>
      <c r="AH952" s="58">
        <f t="shared" si="358"/>
        <v>0</v>
      </c>
      <c r="AI952" s="58">
        <f t="shared" si="349"/>
        <v>239799</v>
      </c>
      <c r="AJ952" s="58">
        <f t="shared" si="352"/>
        <v>0</v>
      </c>
      <c r="AK952" s="58">
        <f t="shared" si="355"/>
        <v>239799</v>
      </c>
      <c r="AL952" s="344" t="s">
        <v>9</v>
      </c>
      <c r="AM952" s="345"/>
      <c r="AN952" s="58">
        <f t="shared" si="356"/>
        <v>239799</v>
      </c>
      <c r="AO952" s="24"/>
      <c r="AP952" s="23"/>
      <c r="AQ952" s="23"/>
      <c r="AR952" s="23"/>
      <c r="AS952" s="23"/>
      <c r="AT952" s="23"/>
      <c r="AU952" s="23"/>
      <c r="AV952" s="23"/>
    </row>
    <row r="953" spans="1:48" ht="15" x14ac:dyDescent="0.25">
      <c r="A953" s="33" t="s">
        <v>2128</v>
      </c>
      <c r="B953" s="243">
        <v>46132</v>
      </c>
      <c r="C953" s="245" t="s">
        <v>79</v>
      </c>
      <c r="D953" s="552">
        <v>46139</v>
      </c>
      <c r="E953" s="552" t="e">
        <f>IF(OR(#REF!="",J953=""),"",#REF!+7*J953)</f>
        <v>#REF!</v>
      </c>
      <c r="F953" s="333" t="str">
        <f t="shared" ca="1" si="354"/>
        <v>DELIVERED</v>
      </c>
      <c r="G953" s="361" t="s">
        <v>2111</v>
      </c>
      <c r="H953" s="28" t="e">
        <f t="shared" si="350"/>
        <v>#REF!</v>
      </c>
      <c r="I953" s="28" t="e">
        <f t="shared" si="351"/>
        <v>#REF!</v>
      </c>
      <c r="J953" s="24">
        <v>1</v>
      </c>
      <c r="K953" s="24" t="s">
        <v>21</v>
      </c>
      <c r="L953" s="38" t="s">
        <v>81</v>
      </c>
      <c r="M953" s="77" t="s">
        <v>2129</v>
      </c>
      <c r="N953" s="96">
        <v>0</v>
      </c>
      <c r="O953" s="278">
        <v>3</v>
      </c>
      <c r="P953" s="24" t="s">
        <v>243</v>
      </c>
      <c r="Q953" s="24">
        <v>26200007</v>
      </c>
      <c r="R953" s="86" t="s">
        <v>84</v>
      </c>
      <c r="S953" s="467" t="s">
        <v>1835</v>
      </c>
      <c r="T953" s="346" t="s">
        <v>1836</v>
      </c>
      <c r="U953" s="347" t="s">
        <v>87</v>
      </c>
      <c r="V953" s="238" t="s">
        <v>2130</v>
      </c>
      <c r="W953" s="24">
        <v>10</v>
      </c>
      <c r="X953" s="453">
        <v>10</v>
      </c>
      <c r="Y953" s="126">
        <f t="shared" si="346"/>
        <v>0</v>
      </c>
      <c r="Z953" s="24">
        <v>0</v>
      </c>
      <c r="AA953" s="58">
        <v>6830.2</v>
      </c>
      <c r="AB953" s="66"/>
      <c r="AC953" s="151" t="str">
        <f t="shared" ref="AC953:AC965" si="359">IF(AD953="","",TEXT(AD953,"mmmm-yy"))</f>
        <v>May-26</v>
      </c>
      <c r="AD953" s="25">
        <v>46151</v>
      </c>
      <c r="AE953" s="256" t="s">
        <v>2131</v>
      </c>
      <c r="AF953" s="58">
        <f t="shared" si="357"/>
        <v>68302</v>
      </c>
      <c r="AG953" s="58">
        <f t="shared" si="353"/>
        <v>0</v>
      </c>
      <c r="AH953" s="58">
        <f t="shared" si="358"/>
        <v>68302</v>
      </c>
      <c r="AI953" s="58">
        <f t="shared" si="349"/>
        <v>0</v>
      </c>
      <c r="AJ953" s="58">
        <f t="shared" si="352"/>
        <v>0</v>
      </c>
      <c r="AK953" s="58">
        <f t="shared" si="355"/>
        <v>0</v>
      </c>
      <c r="AL953" s="344" t="s">
        <v>0</v>
      </c>
      <c r="AM953" s="272" t="s">
        <v>102</v>
      </c>
      <c r="AN953" s="58">
        <f t="shared" si="356"/>
        <v>68302</v>
      </c>
      <c r="AO953" s="24" t="s">
        <v>103</v>
      </c>
      <c r="AP953" s="23"/>
      <c r="AQ953" s="23"/>
      <c r="AR953" s="23"/>
      <c r="AS953" s="23"/>
      <c r="AT953" s="23"/>
      <c r="AU953" s="23"/>
      <c r="AV953" s="23"/>
    </row>
    <row r="954" spans="1:48" ht="12.75" x14ac:dyDescent="0.2">
      <c r="A954" s="33" t="s">
        <v>2132</v>
      </c>
      <c r="B954" s="243">
        <v>46133</v>
      </c>
      <c r="C954" s="297" t="s">
        <v>79</v>
      </c>
      <c r="D954" s="552">
        <v>46147</v>
      </c>
      <c r="E954" s="552" t="e">
        <f>IF(OR(#REF!="",J954=""),"",#REF!+7*J954)</f>
        <v>#REF!</v>
      </c>
      <c r="F954" s="333" t="str">
        <f t="shared" ca="1" si="354"/>
        <v>DELIVERED</v>
      </c>
      <c r="G954" s="361" t="s">
        <v>2111</v>
      </c>
      <c r="H954" s="28" t="e">
        <f t="shared" si="350"/>
        <v>#REF!</v>
      </c>
      <c r="I954" s="28" t="e">
        <f t="shared" si="351"/>
        <v>#REF!</v>
      </c>
      <c r="J954" s="24">
        <v>2</v>
      </c>
      <c r="K954" s="24" t="s">
        <v>21</v>
      </c>
      <c r="L954" s="38" t="s">
        <v>142</v>
      </c>
      <c r="M954" s="13" t="s">
        <v>2133</v>
      </c>
      <c r="N954" s="96">
        <v>0</v>
      </c>
      <c r="O954" s="278">
        <v>3</v>
      </c>
      <c r="P954" s="24" t="s">
        <v>243</v>
      </c>
      <c r="Q954" s="24">
        <v>26200149</v>
      </c>
      <c r="R954" s="86" t="s">
        <v>84</v>
      </c>
      <c r="S954" s="43" t="s">
        <v>2134</v>
      </c>
      <c r="T954" s="84" t="s">
        <v>2135</v>
      </c>
      <c r="U954" s="73" t="s">
        <v>87</v>
      </c>
      <c r="V954" s="98" t="s">
        <v>2136</v>
      </c>
      <c r="W954" s="20">
        <v>250</v>
      </c>
      <c r="X954" s="20">
        <v>8</v>
      </c>
      <c r="Y954" s="265">
        <f t="shared" si="346"/>
        <v>242</v>
      </c>
      <c r="Z954" s="20">
        <v>0</v>
      </c>
      <c r="AA954" s="63">
        <v>366</v>
      </c>
      <c r="AB954" s="342"/>
      <c r="AC954" s="151" t="str">
        <f t="shared" si="359"/>
        <v>May-26</v>
      </c>
      <c r="AD954" s="424">
        <v>46148</v>
      </c>
      <c r="AE954" s="256" t="s">
        <v>2137</v>
      </c>
      <c r="AF954" s="63">
        <f t="shared" si="357"/>
        <v>2928</v>
      </c>
      <c r="AG954" s="63">
        <f t="shared" si="353"/>
        <v>0</v>
      </c>
      <c r="AH954" s="58">
        <f t="shared" si="358"/>
        <v>2928</v>
      </c>
      <c r="AI954" s="58">
        <f t="shared" si="349"/>
        <v>0</v>
      </c>
      <c r="AJ954" s="58">
        <f t="shared" si="352"/>
        <v>0</v>
      </c>
      <c r="AK954" s="58">
        <f t="shared" si="355"/>
        <v>0</v>
      </c>
      <c r="AL954" s="16" t="s">
        <v>0</v>
      </c>
      <c r="AM954" s="272" t="s">
        <v>102</v>
      </c>
      <c r="AN954" s="58">
        <f t="shared" si="356"/>
        <v>2928</v>
      </c>
      <c r="AO954" s="24" t="s">
        <v>116</v>
      </c>
      <c r="AP954" s="23"/>
      <c r="AQ954" s="23"/>
      <c r="AR954" s="23"/>
      <c r="AS954" s="23"/>
      <c r="AT954" s="23"/>
      <c r="AU954" s="23"/>
      <c r="AV954" s="23"/>
    </row>
    <row r="955" spans="1:48" ht="12.75" x14ac:dyDescent="0.2">
      <c r="A955" s="33" t="s">
        <v>2132</v>
      </c>
      <c r="B955" s="243">
        <v>46133</v>
      </c>
      <c r="C955" s="297" t="s">
        <v>79</v>
      </c>
      <c r="D955" s="552">
        <v>46147</v>
      </c>
      <c r="E955" s="552" t="e">
        <f>IF(OR(#REF!="",J955=""),"",#REF!+7*J955)</f>
        <v>#REF!</v>
      </c>
      <c r="F955" s="333" t="str">
        <f t="shared" ca="1" si="354"/>
        <v>DELIVERED</v>
      </c>
      <c r="G955" s="361" t="s">
        <v>2111</v>
      </c>
      <c r="H955" s="28" t="e">
        <f t="shared" si="350"/>
        <v>#REF!</v>
      </c>
      <c r="I955" s="28" t="e">
        <f t="shared" si="351"/>
        <v>#REF!</v>
      </c>
      <c r="J955" s="24">
        <v>2</v>
      </c>
      <c r="K955" s="24" t="s">
        <v>21</v>
      </c>
      <c r="L955" s="38" t="s">
        <v>142</v>
      </c>
      <c r="M955" s="13" t="s">
        <v>2133</v>
      </c>
      <c r="N955" s="96">
        <v>0</v>
      </c>
      <c r="O955" s="278">
        <v>3</v>
      </c>
      <c r="P955" s="24" t="s">
        <v>243</v>
      </c>
      <c r="Q955" s="24">
        <v>26200149</v>
      </c>
      <c r="R955" s="86" t="s">
        <v>84</v>
      </c>
      <c r="S955" s="43" t="s">
        <v>2134</v>
      </c>
      <c r="T955" s="84" t="s">
        <v>2135</v>
      </c>
      <c r="U955" s="73" t="s">
        <v>87</v>
      </c>
      <c r="V955" s="98" t="s">
        <v>2136</v>
      </c>
      <c r="W955" s="20">
        <v>242</v>
      </c>
      <c r="X955" s="20">
        <v>42</v>
      </c>
      <c r="Y955" s="265">
        <f t="shared" si="346"/>
        <v>200</v>
      </c>
      <c r="Z955" s="20">
        <v>0</v>
      </c>
      <c r="AA955" s="63">
        <v>366</v>
      </c>
      <c r="AB955" s="342"/>
      <c r="AC955" s="151" t="str">
        <f t="shared" si="359"/>
        <v>May-26</v>
      </c>
      <c r="AD955" s="424">
        <v>46148</v>
      </c>
      <c r="AE955" s="256" t="s">
        <v>2138</v>
      </c>
      <c r="AF955" s="63">
        <f t="shared" si="357"/>
        <v>15372</v>
      </c>
      <c r="AG955" s="63">
        <f t="shared" si="353"/>
        <v>0</v>
      </c>
      <c r="AH955" s="58">
        <f t="shared" si="358"/>
        <v>15372</v>
      </c>
      <c r="AI955" s="58">
        <f t="shared" si="349"/>
        <v>0</v>
      </c>
      <c r="AJ955" s="58">
        <f t="shared" si="352"/>
        <v>0</v>
      </c>
      <c r="AK955" s="58">
        <f t="shared" si="355"/>
        <v>0</v>
      </c>
      <c r="AL955" s="16" t="s">
        <v>0</v>
      </c>
      <c r="AM955" s="272" t="s">
        <v>102</v>
      </c>
      <c r="AN955" s="58">
        <f t="shared" si="356"/>
        <v>15372</v>
      </c>
      <c r="AO955" s="24" t="s">
        <v>116</v>
      </c>
      <c r="AP955" s="23"/>
      <c r="AQ955" s="23"/>
      <c r="AR955" s="23"/>
      <c r="AS955" s="23"/>
      <c r="AT955" s="23"/>
      <c r="AU955" s="23"/>
      <c r="AV955" s="23"/>
    </row>
    <row r="956" spans="1:48" ht="12.75" x14ac:dyDescent="0.2">
      <c r="A956" s="33" t="s">
        <v>2132</v>
      </c>
      <c r="B956" s="243">
        <v>46133</v>
      </c>
      <c r="C956" s="297" t="s">
        <v>79</v>
      </c>
      <c r="D956" s="552">
        <v>46147</v>
      </c>
      <c r="E956" s="552" t="e">
        <f>IF(OR(#REF!="",J956=""),"",#REF!+7*J956)</f>
        <v>#REF!</v>
      </c>
      <c r="F956" s="333" t="str">
        <f t="shared" ca="1" si="354"/>
        <v>DELIVERED</v>
      </c>
      <c r="G956" s="361" t="s">
        <v>2111</v>
      </c>
      <c r="H956" s="28" t="e">
        <f t="shared" si="350"/>
        <v>#REF!</v>
      </c>
      <c r="I956" s="28" t="e">
        <f t="shared" si="351"/>
        <v>#REF!</v>
      </c>
      <c r="J956" s="24">
        <v>2</v>
      </c>
      <c r="K956" s="24" t="s">
        <v>21</v>
      </c>
      <c r="L956" s="38" t="s">
        <v>142</v>
      </c>
      <c r="M956" s="13" t="s">
        <v>2133</v>
      </c>
      <c r="N956" s="96">
        <v>0</v>
      </c>
      <c r="O956" s="278">
        <v>3</v>
      </c>
      <c r="P956" s="24" t="s">
        <v>243</v>
      </c>
      <c r="Q956" s="24">
        <v>26200149</v>
      </c>
      <c r="R956" s="86" t="s">
        <v>84</v>
      </c>
      <c r="S956" s="43" t="s">
        <v>2134</v>
      </c>
      <c r="T956" s="84" t="s">
        <v>2135</v>
      </c>
      <c r="U956" s="73" t="s">
        <v>87</v>
      </c>
      <c r="V956" s="98" t="s">
        <v>2136</v>
      </c>
      <c r="W956" s="20">
        <v>200</v>
      </c>
      <c r="X956" s="20">
        <v>180</v>
      </c>
      <c r="Y956" s="265">
        <f t="shared" si="346"/>
        <v>20</v>
      </c>
      <c r="Z956" s="20">
        <v>0</v>
      </c>
      <c r="AA956" s="63">
        <v>366</v>
      </c>
      <c r="AB956" s="342"/>
      <c r="AC956" s="151" t="str">
        <f t="shared" si="359"/>
        <v>May-26</v>
      </c>
      <c r="AD956" s="424">
        <v>46156</v>
      </c>
      <c r="AE956" s="256" t="s">
        <v>2139</v>
      </c>
      <c r="AF956" s="63">
        <f t="shared" si="357"/>
        <v>65880</v>
      </c>
      <c r="AG956" s="63">
        <f t="shared" si="353"/>
        <v>0</v>
      </c>
      <c r="AH956" s="58">
        <f t="shared" si="358"/>
        <v>65880</v>
      </c>
      <c r="AI956" s="58">
        <f t="shared" si="349"/>
        <v>0</v>
      </c>
      <c r="AJ956" s="58">
        <f t="shared" si="352"/>
        <v>0</v>
      </c>
      <c r="AK956" s="58">
        <f t="shared" si="355"/>
        <v>0</v>
      </c>
      <c r="AL956" s="16" t="s">
        <v>0</v>
      </c>
      <c r="AM956" s="272" t="s">
        <v>102</v>
      </c>
      <c r="AN956" s="58">
        <f t="shared" si="356"/>
        <v>65880</v>
      </c>
      <c r="AO956" s="24" t="s">
        <v>116</v>
      </c>
      <c r="AP956" s="113" t="s">
        <v>104</v>
      </c>
      <c r="AQ956" s="23"/>
      <c r="AR956" s="23"/>
      <c r="AS956" s="23"/>
      <c r="AT956" s="23"/>
      <c r="AU956" s="23"/>
      <c r="AV956" s="23"/>
    </row>
    <row r="957" spans="1:48" ht="12.75" x14ac:dyDescent="0.2">
      <c r="A957" s="33" t="s">
        <v>2132</v>
      </c>
      <c r="B957" s="243">
        <v>46133</v>
      </c>
      <c r="C957" s="297" t="s">
        <v>79</v>
      </c>
      <c r="D957" s="552">
        <v>46147</v>
      </c>
      <c r="E957" s="552" t="e">
        <f>IF(OR(#REF!="",J957=""),"",#REF!+7*J957)</f>
        <v>#REF!</v>
      </c>
      <c r="F957" s="333" t="str">
        <f t="shared" ca="1" si="354"/>
        <v>DELIVERED</v>
      </c>
      <c r="G957" s="361" t="s">
        <v>2111</v>
      </c>
      <c r="H957" s="28" t="e">
        <f t="shared" si="350"/>
        <v>#REF!</v>
      </c>
      <c r="I957" s="28" t="e">
        <f t="shared" si="351"/>
        <v>#REF!</v>
      </c>
      <c r="J957" s="24">
        <v>2</v>
      </c>
      <c r="K957" s="24" t="s">
        <v>21</v>
      </c>
      <c r="L957" s="38" t="s">
        <v>142</v>
      </c>
      <c r="M957" s="13" t="s">
        <v>2133</v>
      </c>
      <c r="N957" s="96">
        <v>0</v>
      </c>
      <c r="O957" s="278">
        <v>3</v>
      </c>
      <c r="P957" s="24" t="s">
        <v>243</v>
      </c>
      <c r="Q957" s="24">
        <v>26200149</v>
      </c>
      <c r="R957" s="86" t="s">
        <v>84</v>
      </c>
      <c r="S957" s="43" t="s">
        <v>2134</v>
      </c>
      <c r="T957" s="84" t="s">
        <v>2135</v>
      </c>
      <c r="U957" s="73" t="s">
        <v>87</v>
      </c>
      <c r="V957" s="98" t="s">
        <v>2136</v>
      </c>
      <c r="W957" s="20">
        <v>20</v>
      </c>
      <c r="X957" s="20">
        <v>17</v>
      </c>
      <c r="Y957" s="265">
        <f t="shared" si="346"/>
        <v>3</v>
      </c>
      <c r="Z957" s="20">
        <v>0</v>
      </c>
      <c r="AA957" s="63">
        <v>366</v>
      </c>
      <c r="AB957" s="342"/>
      <c r="AC957" s="151" t="str">
        <f t="shared" si="359"/>
        <v>May-26</v>
      </c>
      <c r="AD957" s="424">
        <v>46160</v>
      </c>
      <c r="AE957" s="256" t="s">
        <v>2140</v>
      </c>
      <c r="AF957" s="63">
        <f t="shared" si="357"/>
        <v>6222</v>
      </c>
      <c r="AG957" s="63">
        <f t="shared" si="353"/>
        <v>0</v>
      </c>
      <c r="AH957" s="58">
        <f t="shared" si="358"/>
        <v>6222</v>
      </c>
      <c r="AI957" s="58">
        <f t="shared" si="349"/>
        <v>0</v>
      </c>
      <c r="AJ957" s="58">
        <f t="shared" si="352"/>
        <v>0</v>
      </c>
      <c r="AK957" s="58">
        <f t="shared" si="355"/>
        <v>0</v>
      </c>
      <c r="AL957" s="16" t="s">
        <v>0</v>
      </c>
      <c r="AM957" s="272" t="s">
        <v>102</v>
      </c>
      <c r="AN957" s="58">
        <f t="shared" si="356"/>
        <v>6222</v>
      </c>
      <c r="AO957" s="24" t="s">
        <v>116</v>
      </c>
      <c r="AP957" s="113" t="s">
        <v>104</v>
      </c>
      <c r="AQ957" s="23"/>
      <c r="AR957" s="23"/>
      <c r="AS957" s="23"/>
      <c r="AT957" s="23"/>
      <c r="AU957" s="23"/>
      <c r="AV957" s="23"/>
    </row>
    <row r="958" spans="1:48" ht="12.75" x14ac:dyDescent="0.2">
      <c r="A958" s="33" t="s">
        <v>2132</v>
      </c>
      <c r="B958" s="243">
        <v>46133</v>
      </c>
      <c r="C958" s="297" t="s">
        <v>79</v>
      </c>
      <c r="D958" s="552">
        <v>46147</v>
      </c>
      <c r="E958" s="552" t="e">
        <f>IF(OR(#REF!="",J958=""),"",#REF!+7*J958)</f>
        <v>#REF!</v>
      </c>
      <c r="F958" s="333" t="str">
        <f t="shared" ca="1" si="354"/>
        <v>DELIVERED</v>
      </c>
      <c r="G958" s="571" t="s">
        <v>80</v>
      </c>
      <c r="H958" s="28" t="e">
        <f t="shared" si="350"/>
        <v>#REF!</v>
      </c>
      <c r="I958" s="28" t="e">
        <f t="shared" si="351"/>
        <v>#REF!</v>
      </c>
      <c r="J958" s="24">
        <v>2</v>
      </c>
      <c r="K958" s="24" t="s">
        <v>21</v>
      </c>
      <c r="L958" s="38" t="s">
        <v>142</v>
      </c>
      <c r="M958" s="13" t="s">
        <v>2133</v>
      </c>
      <c r="N958" s="96">
        <v>0</v>
      </c>
      <c r="O958" s="278">
        <v>3</v>
      </c>
      <c r="P958" s="24" t="s">
        <v>243</v>
      </c>
      <c r="Q958" s="24">
        <v>26200149</v>
      </c>
      <c r="R958" s="86" t="s">
        <v>84</v>
      </c>
      <c r="S958" s="43" t="s">
        <v>2134</v>
      </c>
      <c r="T958" s="84" t="s">
        <v>2135</v>
      </c>
      <c r="U958" s="73" t="s">
        <v>87</v>
      </c>
      <c r="V958" s="98" t="s">
        <v>2136</v>
      </c>
      <c r="W958" s="20">
        <v>3</v>
      </c>
      <c r="X958" s="20">
        <v>3</v>
      </c>
      <c r="Y958" s="265">
        <f t="shared" si="346"/>
        <v>0</v>
      </c>
      <c r="Z958" s="20">
        <v>0</v>
      </c>
      <c r="AA958" s="63">
        <v>366</v>
      </c>
      <c r="AB958" s="342"/>
      <c r="AC958" s="151" t="str">
        <f t="shared" si="359"/>
        <v>June-26</v>
      </c>
      <c r="AD958" s="424">
        <v>46176</v>
      </c>
      <c r="AE958" s="256" t="s">
        <v>2141</v>
      </c>
      <c r="AF958" s="63">
        <f t="shared" si="357"/>
        <v>1098</v>
      </c>
      <c r="AG958" s="63">
        <f t="shared" si="353"/>
        <v>0</v>
      </c>
      <c r="AH958" s="58">
        <f t="shared" si="358"/>
        <v>1098</v>
      </c>
      <c r="AI958" s="58">
        <f t="shared" si="349"/>
        <v>0</v>
      </c>
      <c r="AJ958" s="58">
        <f t="shared" si="352"/>
        <v>0</v>
      </c>
      <c r="AK958" s="58">
        <f t="shared" si="355"/>
        <v>0</v>
      </c>
      <c r="AL958" s="16" t="s">
        <v>0</v>
      </c>
      <c r="AM958" s="272" t="s">
        <v>102</v>
      </c>
      <c r="AN958" s="58">
        <f t="shared" si="356"/>
        <v>1098</v>
      </c>
      <c r="AO958" s="24" t="s">
        <v>116</v>
      </c>
      <c r="AP958" s="113" t="s">
        <v>104</v>
      </c>
      <c r="AQ958" s="23"/>
      <c r="AR958" s="23"/>
      <c r="AS958" s="23"/>
      <c r="AT958" s="23"/>
      <c r="AU958" s="23"/>
      <c r="AV958" s="23"/>
    </row>
    <row r="959" spans="1:48" ht="15.75" customHeight="1" x14ac:dyDescent="0.2">
      <c r="A959" s="16">
        <v>4520486775</v>
      </c>
      <c r="B959" s="94">
        <v>46133</v>
      </c>
      <c r="C959" s="297" t="s">
        <v>79</v>
      </c>
      <c r="D959" s="552">
        <v>46140</v>
      </c>
      <c r="E959" s="552" t="e">
        <f>IF(OR(#REF!="",J959=""),"",#REF!+7*J959)</f>
        <v>#REF!</v>
      </c>
      <c r="F959" s="333" t="str">
        <f t="shared" ca="1" si="354"/>
        <v>DELIVERED</v>
      </c>
      <c r="G959" s="361" t="s">
        <v>2111</v>
      </c>
      <c r="H959" s="28" t="e">
        <f t="shared" si="350"/>
        <v>#REF!</v>
      </c>
      <c r="I959" s="28" t="e">
        <f t="shared" si="351"/>
        <v>#REF!</v>
      </c>
      <c r="J959" s="24">
        <v>1</v>
      </c>
      <c r="K959" s="24" t="s">
        <v>21</v>
      </c>
      <c r="L959" s="38" t="s">
        <v>142</v>
      </c>
      <c r="M959" s="13" t="s">
        <v>2142</v>
      </c>
      <c r="N959" s="91">
        <v>1</v>
      </c>
      <c r="O959" s="9">
        <v>1</v>
      </c>
      <c r="P959" s="24" t="s">
        <v>243</v>
      </c>
      <c r="Q959" s="38">
        <v>26200140</v>
      </c>
      <c r="R959" s="122" t="s">
        <v>84</v>
      </c>
      <c r="S959" s="122" t="s">
        <v>210</v>
      </c>
      <c r="T959" s="207" t="s">
        <v>211</v>
      </c>
      <c r="U959" s="207" t="s">
        <v>212</v>
      </c>
      <c r="V959" s="606" t="s">
        <v>2143</v>
      </c>
      <c r="W959" s="218">
        <v>5</v>
      </c>
      <c r="X959" s="218">
        <v>5</v>
      </c>
      <c r="Y959" s="265">
        <f t="shared" si="346"/>
        <v>0</v>
      </c>
      <c r="Z959" s="218">
        <v>0</v>
      </c>
      <c r="AA959" s="266">
        <v>3364</v>
      </c>
      <c r="AB959" s="222"/>
      <c r="AC959" s="227" t="str">
        <f t="shared" si="359"/>
        <v>May-26</v>
      </c>
      <c r="AD959" s="389">
        <v>46147</v>
      </c>
      <c r="AE959" s="117" t="s">
        <v>2144</v>
      </c>
      <c r="AF959" s="266">
        <f t="shared" si="357"/>
        <v>16820</v>
      </c>
      <c r="AG959" s="266">
        <f t="shared" si="353"/>
        <v>0</v>
      </c>
      <c r="AH959" s="607">
        <f t="shared" si="358"/>
        <v>16820</v>
      </c>
      <c r="AI959" s="63">
        <f t="shared" si="349"/>
        <v>0</v>
      </c>
      <c r="AJ959" s="63">
        <f t="shared" si="352"/>
        <v>0</v>
      </c>
      <c r="AK959" s="63">
        <f t="shared" si="355"/>
        <v>0</v>
      </c>
      <c r="AL959" s="21" t="s">
        <v>0</v>
      </c>
      <c r="AM959" s="494" t="s">
        <v>102</v>
      </c>
      <c r="AN959" s="58">
        <f t="shared" si="356"/>
        <v>16820</v>
      </c>
      <c r="AO959" s="24" t="s">
        <v>103</v>
      </c>
      <c r="AP959" s="23"/>
      <c r="AQ959" s="23"/>
      <c r="AR959" s="23"/>
      <c r="AS959" s="23"/>
      <c r="AT959" s="23"/>
      <c r="AU959" s="23"/>
      <c r="AV959" s="23"/>
    </row>
    <row r="960" spans="1:48" x14ac:dyDescent="0.25">
      <c r="A960" s="16">
        <v>4516504255</v>
      </c>
      <c r="B960" s="94">
        <v>46133</v>
      </c>
      <c r="C960" s="297" t="s">
        <v>79</v>
      </c>
      <c r="D960" s="552">
        <v>46147</v>
      </c>
      <c r="E960" s="552" t="e">
        <f>IF(OR(#REF!="",J960=""),"",#REF!+7*J960)</f>
        <v>#REF!</v>
      </c>
      <c r="F960" s="333" t="str">
        <f t="shared" ca="1" si="354"/>
        <v>DELIVERED</v>
      </c>
      <c r="G960" s="361" t="s">
        <v>2111</v>
      </c>
      <c r="H960" s="28" t="e">
        <f t="shared" si="350"/>
        <v>#REF!</v>
      </c>
      <c r="I960" s="28" t="e">
        <f t="shared" si="351"/>
        <v>#REF!</v>
      </c>
      <c r="J960" s="24">
        <v>3</v>
      </c>
      <c r="K960" s="24" t="s">
        <v>18</v>
      </c>
      <c r="L960" s="38" t="s">
        <v>81</v>
      </c>
      <c r="M960" s="13" t="s">
        <v>2145</v>
      </c>
      <c r="N960" s="91">
        <v>1</v>
      </c>
      <c r="O960" s="9">
        <v>1</v>
      </c>
      <c r="P960" s="311" t="s">
        <v>2146</v>
      </c>
      <c r="Q960" s="20">
        <v>26100070</v>
      </c>
      <c r="R960" s="348" t="s">
        <v>84</v>
      </c>
      <c r="S960" s="602" t="s">
        <v>620</v>
      </c>
      <c r="T960" s="7" t="s">
        <v>621</v>
      </c>
      <c r="U960" s="23" t="s">
        <v>212</v>
      </c>
      <c r="V960" s="13" t="s">
        <v>2147</v>
      </c>
      <c r="W960" s="24">
        <v>4</v>
      </c>
      <c r="X960" s="24">
        <v>4</v>
      </c>
      <c r="Y960" s="8">
        <f t="shared" si="346"/>
        <v>0</v>
      </c>
      <c r="Z960" s="24">
        <v>0</v>
      </c>
      <c r="AA960" s="58">
        <v>58275.25</v>
      </c>
      <c r="AB960" s="66"/>
      <c r="AC960" s="62" t="str">
        <f t="shared" si="359"/>
        <v>May-26</v>
      </c>
      <c r="AD960" s="25">
        <v>46163</v>
      </c>
      <c r="AE960" s="256" t="s">
        <v>2148</v>
      </c>
      <c r="AF960" s="58">
        <f t="shared" si="357"/>
        <v>233101</v>
      </c>
      <c r="AG960" s="58">
        <f t="shared" si="353"/>
        <v>0</v>
      </c>
      <c r="AH960" s="58">
        <f t="shared" si="358"/>
        <v>233101</v>
      </c>
      <c r="AI960" s="58">
        <f t="shared" si="349"/>
        <v>0</v>
      </c>
      <c r="AJ960" s="58">
        <f t="shared" si="352"/>
        <v>0</v>
      </c>
      <c r="AK960" s="58">
        <f t="shared" si="355"/>
        <v>0</v>
      </c>
      <c r="AL960" s="16" t="s">
        <v>0</v>
      </c>
      <c r="AM960" s="272" t="s">
        <v>102</v>
      </c>
      <c r="AN960" s="79">
        <f t="shared" si="356"/>
        <v>233101</v>
      </c>
      <c r="AO960" s="24" t="s">
        <v>103</v>
      </c>
      <c r="AP960" s="23" t="s">
        <v>104</v>
      </c>
      <c r="AQ960" s="23"/>
      <c r="AR960" s="23"/>
      <c r="AS960" s="23"/>
      <c r="AT960" s="23"/>
      <c r="AU960" s="23"/>
      <c r="AV960" s="23"/>
    </row>
    <row r="961" spans="1:50" x14ac:dyDescent="0.25">
      <c r="A961" s="16">
        <v>4516504255</v>
      </c>
      <c r="B961" s="94">
        <v>46133</v>
      </c>
      <c r="C961" s="297" t="s">
        <v>79</v>
      </c>
      <c r="D961" s="552">
        <v>46147</v>
      </c>
      <c r="E961" s="552" t="e">
        <f>IF(OR(#REF!="",J961=""),"",#REF!+7*J961)</f>
        <v>#REF!</v>
      </c>
      <c r="F961" s="333" t="str">
        <f t="shared" ca="1" si="354"/>
        <v>DELIVERED</v>
      </c>
      <c r="G961" s="361" t="s">
        <v>2111</v>
      </c>
      <c r="H961" s="28" t="e">
        <f t="shared" si="350"/>
        <v>#REF!</v>
      </c>
      <c r="I961" s="28" t="e">
        <f t="shared" si="351"/>
        <v>#REF!</v>
      </c>
      <c r="J961" s="24">
        <v>3</v>
      </c>
      <c r="K961" s="24" t="s">
        <v>18</v>
      </c>
      <c r="L961" s="38" t="s">
        <v>81</v>
      </c>
      <c r="M961" s="13" t="s">
        <v>2149</v>
      </c>
      <c r="N961" s="91">
        <v>1</v>
      </c>
      <c r="O961" s="463">
        <v>1</v>
      </c>
      <c r="P961" s="14" t="s">
        <v>2150</v>
      </c>
      <c r="Q961" s="24">
        <v>26100070</v>
      </c>
      <c r="R961" s="638" t="s">
        <v>84</v>
      </c>
      <c r="S961" s="9" t="s">
        <v>620</v>
      </c>
      <c r="T961" s="83" t="s">
        <v>621</v>
      </c>
      <c r="U961" s="71" t="s">
        <v>212</v>
      </c>
      <c r="V961" s="612" t="s">
        <v>2151</v>
      </c>
      <c r="W961" s="36">
        <v>4</v>
      </c>
      <c r="X961" s="36">
        <v>4</v>
      </c>
      <c r="Y961" s="268">
        <f t="shared" ref="Y961:Y1028" si="360">W961-X961</f>
        <v>0</v>
      </c>
      <c r="Z961" s="36">
        <v>0</v>
      </c>
      <c r="AA961" s="72">
        <v>50681.75</v>
      </c>
      <c r="AB961" s="425"/>
      <c r="AC961" s="62" t="str">
        <f t="shared" si="359"/>
        <v>May-26</v>
      </c>
      <c r="AD961" s="426">
        <v>46164</v>
      </c>
      <c r="AE961" s="256" t="s">
        <v>2152</v>
      </c>
      <c r="AF961" s="58">
        <f t="shared" si="357"/>
        <v>202727</v>
      </c>
      <c r="AG961" s="58">
        <f t="shared" si="353"/>
        <v>0</v>
      </c>
      <c r="AH961" s="58">
        <f t="shared" si="358"/>
        <v>202727</v>
      </c>
      <c r="AI961" s="58">
        <f t="shared" si="349"/>
        <v>0</v>
      </c>
      <c r="AJ961" s="58">
        <f t="shared" si="352"/>
        <v>0</v>
      </c>
      <c r="AK961" s="58">
        <f t="shared" si="355"/>
        <v>0</v>
      </c>
      <c r="AL961" s="16" t="s">
        <v>0</v>
      </c>
      <c r="AM961" s="272" t="s">
        <v>102</v>
      </c>
      <c r="AN961" s="58">
        <f t="shared" si="356"/>
        <v>202727</v>
      </c>
      <c r="AO961" s="24" t="s">
        <v>103</v>
      </c>
      <c r="AP961" s="23" t="s">
        <v>104</v>
      </c>
      <c r="AQ961" s="23"/>
      <c r="AR961" s="23"/>
      <c r="AS961" s="23"/>
      <c r="AT961" s="23"/>
      <c r="AU961" s="23"/>
      <c r="AV961" s="23"/>
    </row>
    <row r="962" spans="1:50" x14ac:dyDescent="0.25">
      <c r="A962" s="34">
        <v>4520486811</v>
      </c>
      <c r="B962" s="243">
        <v>46133</v>
      </c>
      <c r="C962" s="297" t="s">
        <v>79</v>
      </c>
      <c r="D962" s="552">
        <v>46154</v>
      </c>
      <c r="E962" s="552" t="e">
        <f>IF(OR(#REF!="",J962=""),"",#REF!+7*J962)</f>
        <v>#REF!</v>
      </c>
      <c r="F962" s="333" t="str">
        <f t="shared" ca="1" si="354"/>
        <v>DELIVERED</v>
      </c>
      <c r="G962" s="361" t="s">
        <v>2111</v>
      </c>
      <c r="H962" s="28" t="e">
        <f t="shared" si="350"/>
        <v>#REF!</v>
      </c>
      <c r="I962" s="28" t="e">
        <f t="shared" si="351"/>
        <v>#REF!</v>
      </c>
      <c r="J962" s="24">
        <v>3</v>
      </c>
      <c r="K962" s="24" t="s">
        <v>22</v>
      </c>
      <c r="L962" s="38" t="s">
        <v>81</v>
      </c>
      <c r="M962" s="13" t="s">
        <v>2153</v>
      </c>
      <c r="N962" s="96">
        <v>1</v>
      </c>
      <c r="O962" s="89">
        <v>1</v>
      </c>
      <c r="P962" s="640" t="s">
        <v>2154</v>
      </c>
      <c r="Q962" s="36">
        <v>26200194</v>
      </c>
      <c r="R962" s="86" t="s">
        <v>84</v>
      </c>
      <c r="S962" s="125" t="s">
        <v>210</v>
      </c>
      <c r="T962" s="541" t="s">
        <v>211</v>
      </c>
      <c r="U962" s="135" t="s">
        <v>212</v>
      </c>
      <c r="V962" s="98" t="s">
        <v>2155</v>
      </c>
      <c r="W962" s="37">
        <v>1</v>
      </c>
      <c r="X962" s="24">
        <v>1</v>
      </c>
      <c r="Y962" s="126">
        <f t="shared" si="360"/>
        <v>0</v>
      </c>
      <c r="Z962" s="24">
        <v>0</v>
      </c>
      <c r="AA962" s="58">
        <v>288483</v>
      </c>
      <c r="AB962" s="66"/>
      <c r="AC962" s="536" t="str">
        <f t="shared" si="359"/>
        <v>May-26</v>
      </c>
      <c r="AD962" s="25">
        <v>46162</v>
      </c>
      <c r="AE962" s="535" t="s">
        <v>2156</v>
      </c>
      <c r="AF962" s="58">
        <f t="shared" si="357"/>
        <v>288483</v>
      </c>
      <c r="AG962" s="58">
        <f t="shared" si="353"/>
        <v>0</v>
      </c>
      <c r="AH962" s="58">
        <f t="shared" si="358"/>
        <v>288483</v>
      </c>
      <c r="AI962" s="58">
        <f t="shared" si="349"/>
        <v>0</v>
      </c>
      <c r="AJ962" s="58">
        <f t="shared" si="352"/>
        <v>0</v>
      </c>
      <c r="AK962" s="58">
        <f t="shared" si="355"/>
        <v>0</v>
      </c>
      <c r="AL962" s="16" t="s">
        <v>0</v>
      </c>
      <c r="AM962" s="272" t="s">
        <v>102</v>
      </c>
      <c r="AN962" s="58">
        <f t="shared" si="356"/>
        <v>288483</v>
      </c>
      <c r="AO962" s="24" t="s">
        <v>22</v>
      </c>
      <c r="AP962" s="23"/>
      <c r="AQ962" s="23"/>
      <c r="AR962" s="23"/>
      <c r="AS962" s="23"/>
      <c r="AT962" s="23"/>
      <c r="AU962" s="23"/>
      <c r="AV962" s="23"/>
    </row>
    <row r="963" spans="1:50" x14ac:dyDescent="0.25">
      <c r="A963" s="16" t="s">
        <v>2157</v>
      </c>
      <c r="B963" s="243">
        <v>46134</v>
      </c>
      <c r="C963" s="297" t="s">
        <v>79</v>
      </c>
      <c r="D963" s="552">
        <v>46155</v>
      </c>
      <c r="E963" s="552" t="e">
        <f>IF(OR(#REF!="",J963=""),"",#REF!+7*J963)</f>
        <v>#REF!</v>
      </c>
      <c r="F963" s="333" t="str">
        <f t="shared" ca="1" si="354"/>
        <v>DELIVERED</v>
      </c>
      <c r="G963" s="361" t="s">
        <v>2111</v>
      </c>
      <c r="H963" s="28" t="e">
        <f t="shared" si="350"/>
        <v>#REF!</v>
      </c>
      <c r="I963" s="28" t="e">
        <f t="shared" si="351"/>
        <v>#REF!</v>
      </c>
      <c r="J963" s="24">
        <v>3</v>
      </c>
      <c r="K963" s="24" t="s">
        <v>18</v>
      </c>
      <c r="L963" s="38" t="s">
        <v>81</v>
      </c>
      <c r="M963" s="13" t="s">
        <v>2158</v>
      </c>
      <c r="N963" s="91">
        <v>0</v>
      </c>
      <c r="O963" s="463">
        <v>3</v>
      </c>
      <c r="P963" s="14" t="s">
        <v>2159</v>
      </c>
      <c r="Q963" s="37">
        <v>26200078</v>
      </c>
      <c r="R963" s="86" t="s">
        <v>84</v>
      </c>
      <c r="S963" s="122" t="s">
        <v>671</v>
      </c>
      <c r="T963" s="113" t="s">
        <v>672</v>
      </c>
      <c r="U963" s="123" t="s">
        <v>193</v>
      </c>
      <c r="V963" s="98" t="s">
        <v>2160</v>
      </c>
      <c r="W963" s="37">
        <v>40</v>
      </c>
      <c r="X963" s="24">
        <v>40</v>
      </c>
      <c r="Y963" s="126">
        <f t="shared" si="360"/>
        <v>0</v>
      </c>
      <c r="Z963" s="24">
        <v>0</v>
      </c>
      <c r="AA963" s="58">
        <v>1670</v>
      </c>
      <c r="AB963" s="66"/>
      <c r="AC963" s="151" t="str">
        <f t="shared" si="359"/>
        <v>May-26</v>
      </c>
      <c r="AD963" s="25">
        <v>46161</v>
      </c>
      <c r="AE963" s="535" t="s">
        <v>2161</v>
      </c>
      <c r="AF963" s="58">
        <f t="shared" si="357"/>
        <v>66800</v>
      </c>
      <c r="AG963" s="58">
        <f t="shared" si="353"/>
        <v>0</v>
      </c>
      <c r="AH963" s="58">
        <f t="shared" si="358"/>
        <v>66800</v>
      </c>
      <c r="AI963" s="58">
        <f t="shared" si="349"/>
        <v>0</v>
      </c>
      <c r="AJ963" s="58">
        <f t="shared" si="352"/>
        <v>0</v>
      </c>
      <c r="AK963" s="58">
        <f t="shared" si="355"/>
        <v>0</v>
      </c>
      <c r="AL963" s="16" t="s">
        <v>0</v>
      </c>
      <c r="AM963" s="272" t="s">
        <v>102</v>
      </c>
      <c r="AN963" s="58">
        <f t="shared" si="356"/>
        <v>66800</v>
      </c>
      <c r="AO963" s="24" t="s">
        <v>103</v>
      </c>
      <c r="AP963" s="23" t="s">
        <v>104</v>
      </c>
      <c r="AQ963" s="23"/>
      <c r="AR963" s="23"/>
      <c r="AS963" s="23"/>
      <c r="AT963" s="23"/>
      <c r="AU963" s="23"/>
      <c r="AV963" s="23"/>
    </row>
    <row r="964" spans="1:50" x14ac:dyDescent="0.25">
      <c r="A964" s="16" t="s">
        <v>2157</v>
      </c>
      <c r="B964" s="243">
        <v>46134</v>
      </c>
      <c r="C964" s="297" t="s">
        <v>79</v>
      </c>
      <c r="D964" s="552">
        <v>46155</v>
      </c>
      <c r="E964" s="552" t="e">
        <f>IF(OR(#REF!="",J964=""),"",#REF!+7*J964)</f>
        <v>#REF!</v>
      </c>
      <c r="F964" s="333" t="str">
        <f t="shared" ca="1" si="354"/>
        <v>DELIVERED</v>
      </c>
      <c r="G964" s="361" t="s">
        <v>2111</v>
      </c>
      <c r="H964" s="28" t="e">
        <f t="shared" si="350"/>
        <v>#REF!</v>
      </c>
      <c r="I964" s="28" t="e">
        <f t="shared" si="351"/>
        <v>#REF!</v>
      </c>
      <c r="J964" s="24">
        <v>3</v>
      </c>
      <c r="K964" s="24" t="s">
        <v>18</v>
      </c>
      <c r="L964" s="38" t="s">
        <v>81</v>
      </c>
      <c r="M964" s="13" t="s">
        <v>2162</v>
      </c>
      <c r="N964" s="91">
        <v>0</v>
      </c>
      <c r="O964" s="9">
        <v>3</v>
      </c>
      <c r="P964" s="14" t="s">
        <v>2163</v>
      </c>
      <c r="Q964" s="37">
        <v>26200078</v>
      </c>
      <c r="R964" s="86" t="s">
        <v>84</v>
      </c>
      <c r="S964" s="122" t="s">
        <v>671</v>
      </c>
      <c r="T964" s="113" t="s">
        <v>672</v>
      </c>
      <c r="U964" s="123" t="s">
        <v>193</v>
      </c>
      <c r="V964" s="98" t="s">
        <v>2164</v>
      </c>
      <c r="W964" s="24">
        <v>10</v>
      </c>
      <c r="X964" s="24">
        <v>10</v>
      </c>
      <c r="Y964" s="126">
        <f t="shared" si="360"/>
        <v>0</v>
      </c>
      <c r="Z964" s="24">
        <v>0</v>
      </c>
      <c r="AA964" s="58">
        <v>1670</v>
      </c>
      <c r="AB964" s="66"/>
      <c r="AC964" s="151" t="str">
        <f t="shared" si="359"/>
        <v>May-26</v>
      </c>
      <c r="AD964" s="25">
        <v>46156</v>
      </c>
      <c r="AE964" s="256" t="s">
        <v>2165</v>
      </c>
      <c r="AF964" s="58">
        <f t="shared" si="357"/>
        <v>16700</v>
      </c>
      <c r="AG964" s="58">
        <f t="shared" si="353"/>
        <v>0</v>
      </c>
      <c r="AH964" s="58">
        <f t="shared" si="358"/>
        <v>16700</v>
      </c>
      <c r="AI964" s="58">
        <f t="shared" si="349"/>
        <v>0</v>
      </c>
      <c r="AJ964" s="58">
        <f t="shared" si="352"/>
        <v>0</v>
      </c>
      <c r="AK964" s="58">
        <f t="shared" si="355"/>
        <v>0</v>
      </c>
      <c r="AL964" s="16" t="s">
        <v>0</v>
      </c>
      <c r="AM964" s="272" t="s">
        <v>102</v>
      </c>
      <c r="AN964" s="58">
        <f t="shared" si="356"/>
        <v>16700</v>
      </c>
      <c r="AO964" s="262" t="s">
        <v>103</v>
      </c>
      <c r="AP964" s="113" t="s">
        <v>104</v>
      </c>
      <c r="AQ964" s="23"/>
      <c r="AR964" s="23"/>
      <c r="AS964" s="23"/>
      <c r="AT964" s="23"/>
      <c r="AU964" s="23"/>
      <c r="AV964" s="23"/>
    </row>
    <row r="965" spans="1:50" ht="12.75" x14ac:dyDescent="0.2">
      <c r="A965" s="16" t="s">
        <v>2166</v>
      </c>
      <c r="B965" s="243">
        <v>46134</v>
      </c>
      <c r="C965" s="297" t="s">
        <v>79</v>
      </c>
      <c r="D965" s="552">
        <v>46141</v>
      </c>
      <c r="E965" s="552" t="e">
        <f>IF(OR(#REF!="",J965=""),"",#REF!+7*J965)</f>
        <v>#REF!</v>
      </c>
      <c r="F965" s="333" t="str">
        <f t="shared" ca="1" si="354"/>
        <v>DELIVERED</v>
      </c>
      <c r="G965" s="361" t="s">
        <v>2111</v>
      </c>
      <c r="H965" s="28" t="e">
        <f t="shared" si="350"/>
        <v>#REF!</v>
      </c>
      <c r="I965" s="28" t="e">
        <f t="shared" si="351"/>
        <v>#REF!</v>
      </c>
      <c r="J965" s="24">
        <v>1</v>
      </c>
      <c r="K965" s="24" t="s">
        <v>24</v>
      </c>
      <c r="L965" s="38" t="s">
        <v>81</v>
      </c>
      <c r="M965" s="13" t="s">
        <v>2167</v>
      </c>
      <c r="N965" s="91">
        <v>0</v>
      </c>
      <c r="O965" s="9">
        <v>3</v>
      </c>
      <c r="P965" s="24" t="s">
        <v>243</v>
      </c>
      <c r="Q965" s="24">
        <v>26200128</v>
      </c>
      <c r="R965" s="86" t="s">
        <v>84</v>
      </c>
      <c r="S965" s="9" t="s">
        <v>380</v>
      </c>
      <c r="T965" s="84" t="s">
        <v>381</v>
      </c>
      <c r="U965" s="56" t="s">
        <v>212</v>
      </c>
      <c r="V965" s="387" t="s">
        <v>872</v>
      </c>
      <c r="W965" s="24">
        <v>12</v>
      </c>
      <c r="X965" s="24">
        <v>1</v>
      </c>
      <c r="Y965" s="126">
        <f t="shared" si="360"/>
        <v>11</v>
      </c>
      <c r="Z965" s="24">
        <v>0</v>
      </c>
      <c r="AA965" s="58">
        <v>22648.75</v>
      </c>
      <c r="AB965" s="66"/>
      <c r="AC965" s="151" t="str">
        <f t="shared" si="359"/>
        <v>May-26</v>
      </c>
      <c r="AD965" s="25">
        <v>46147</v>
      </c>
      <c r="AE965" s="256" t="s">
        <v>2168</v>
      </c>
      <c r="AF965" s="58">
        <f t="shared" si="357"/>
        <v>22648.75</v>
      </c>
      <c r="AG965" s="58">
        <f t="shared" si="353"/>
        <v>0</v>
      </c>
      <c r="AH965" s="58">
        <f t="shared" si="358"/>
        <v>22648.75</v>
      </c>
      <c r="AI965" s="58">
        <f t="shared" si="349"/>
        <v>0</v>
      </c>
      <c r="AJ965" s="58">
        <f t="shared" si="352"/>
        <v>0</v>
      </c>
      <c r="AK965" s="58">
        <f t="shared" si="355"/>
        <v>0</v>
      </c>
      <c r="AL965" s="16" t="s">
        <v>0</v>
      </c>
      <c r="AM965" s="272" t="s">
        <v>102</v>
      </c>
      <c r="AN965" s="58">
        <f t="shared" si="356"/>
        <v>22648.75</v>
      </c>
      <c r="AO965" s="24" t="s">
        <v>28</v>
      </c>
      <c r="AP965" s="23"/>
      <c r="AQ965" s="23"/>
      <c r="AR965" s="23"/>
      <c r="AS965" s="23"/>
      <c r="AT965" s="23"/>
      <c r="AU965" s="23"/>
      <c r="AV965" s="23"/>
    </row>
    <row r="966" spans="1:50" ht="12.75" x14ac:dyDescent="0.2">
      <c r="A966" s="16" t="s">
        <v>2166</v>
      </c>
      <c r="B966" s="243">
        <v>46134</v>
      </c>
      <c r="C966" s="297" t="s">
        <v>79</v>
      </c>
      <c r="D966" s="552">
        <v>46141</v>
      </c>
      <c r="E966" s="552" t="e">
        <f>IF(OR(#REF!="",J966=""),"",#REF!+7*J966)</f>
        <v>#REF!</v>
      </c>
      <c r="F966" s="333" t="str">
        <f t="shared" ca="1" si="354"/>
        <v>DELIVERED</v>
      </c>
      <c r="G966" s="571" t="s">
        <v>80</v>
      </c>
      <c r="H966" s="28" t="e">
        <f t="shared" si="350"/>
        <v>#REF!</v>
      </c>
      <c r="I966" s="28" t="e">
        <f t="shared" si="351"/>
        <v>#REF!</v>
      </c>
      <c r="J966" s="24">
        <v>1</v>
      </c>
      <c r="K966" s="24" t="s">
        <v>24</v>
      </c>
      <c r="L966" s="38" t="s">
        <v>81</v>
      </c>
      <c r="M966" s="343" t="s">
        <v>2167</v>
      </c>
      <c r="N966" s="91">
        <v>0</v>
      </c>
      <c r="O966" s="9">
        <v>3</v>
      </c>
      <c r="P966" s="24" t="s">
        <v>243</v>
      </c>
      <c r="Q966" s="24">
        <v>26200128</v>
      </c>
      <c r="R966" s="86" t="s">
        <v>84</v>
      </c>
      <c r="S966" s="9" t="s">
        <v>380</v>
      </c>
      <c r="T966" s="84" t="s">
        <v>381</v>
      </c>
      <c r="U966" s="56" t="s">
        <v>212</v>
      </c>
      <c r="V966" s="387" t="s">
        <v>872</v>
      </c>
      <c r="W966" s="24">
        <v>11</v>
      </c>
      <c r="X966" s="24">
        <v>1</v>
      </c>
      <c r="Y966" s="126">
        <f t="shared" si="360"/>
        <v>10</v>
      </c>
      <c r="Z966" s="24">
        <v>0</v>
      </c>
      <c r="AA966" s="58">
        <v>22648.75</v>
      </c>
      <c r="AB966" s="66"/>
      <c r="AC966" s="536" t="str">
        <f>IF(AD966="","",TEXT(AD966,"mmmm-yy"))</f>
        <v>June-26</v>
      </c>
      <c r="AD966" s="25">
        <v>46177</v>
      </c>
      <c r="AE966" s="535" t="s">
        <v>2169</v>
      </c>
      <c r="AF966" s="58">
        <f t="shared" si="357"/>
        <v>22648.75</v>
      </c>
      <c r="AG966" s="58">
        <f t="shared" si="353"/>
        <v>0</v>
      </c>
      <c r="AH966" s="58">
        <f t="shared" si="358"/>
        <v>22648.75</v>
      </c>
      <c r="AI966" s="58">
        <f t="shared" si="349"/>
        <v>0</v>
      </c>
      <c r="AJ966" s="58">
        <f t="shared" si="352"/>
        <v>0</v>
      </c>
      <c r="AK966" s="58">
        <f t="shared" si="355"/>
        <v>0</v>
      </c>
      <c r="AL966" s="16" t="s">
        <v>0</v>
      </c>
      <c r="AM966" s="272" t="s">
        <v>102</v>
      </c>
      <c r="AN966" s="58">
        <f t="shared" si="356"/>
        <v>22648.75</v>
      </c>
      <c r="AO966" s="24" t="s">
        <v>28</v>
      </c>
      <c r="AP966" s="23"/>
      <c r="AQ966" s="23"/>
      <c r="AR966" s="23"/>
      <c r="AS966" s="23"/>
      <c r="AT966" s="23"/>
      <c r="AU966" s="23"/>
      <c r="AV966" s="23"/>
    </row>
    <row r="967" spans="1:50" ht="12.75" x14ac:dyDescent="0.2">
      <c r="A967" s="508" t="s">
        <v>2166</v>
      </c>
      <c r="B967" s="513">
        <v>46134</v>
      </c>
      <c r="C967" s="514" t="s">
        <v>79</v>
      </c>
      <c r="D967" s="552">
        <v>46141</v>
      </c>
      <c r="E967" s="552" t="e">
        <f>IF(OR(#REF!="",J967=""),"",#REF!+7*J967)</f>
        <v>#REF!</v>
      </c>
      <c r="F967" s="518" t="e">
        <f ca="1">IF(AL967="PO CLOSED",
"DELIVERED",
IF(TODAY()&gt;E967,
"-"&amp;ROUNDUP(TODAY()-E967,0)&amp;" days overdue",
"+" &amp;ROUNDUP(E967-TODAY(),0)&amp;" days remaining"))</f>
        <v>#REF!</v>
      </c>
      <c r="G967" s="519" t="s">
        <v>2111</v>
      </c>
      <c r="H967" s="520" t="e">
        <f>TEXT(E967,"MMM-YY")</f>
        <v>#REF!</v>
      </c>
      <c r="I967" s="520" t="e">
        <f>TEXT(E967,"YYYY")</f>
        <v>#REF!</v>
      </c>
      <c r="J967" s="506">
        <v>1</v>
      </c>
      <c r="K967" s="506" t="s">
        <v>24</v>
      </c>
      <c r="L967" s="521" t="s">
        <v>81</v>
      </c>
      <c r="M967" s="522" t="s">
        <v>2167</v>
      </c>
      <c r="N967" s="523">
        <v>0</v>
      </c>
      <c r="O967" s="524">
        <v>3</v>
      </c>
      <c r="P967" s="506" t="s">
        <v>243</v>
      </c>
      <c r="Q967" s="506">
        <v>26200128</v>
      </c>
      <c r="R967" s="525" t="s">
        <v>84</v>
      </c>
      <c r="S967" s="524" t="s">
        <v>380</v>
      </c>
      <c r="T967" s="735" t="s">
        <v>381</v>
      </c>
      <c r="U967" s="736" t="s">
        <v>212</v>
      </c>
      <c r="V967" s="737" t="s">
        <v>872</v>
      </c>
      <c r="W967" s="506">
        <v>10</v>
      </c>
      <c r="X967" s="506"/>
      <c r="Y967" s="527">
        <f>W967-X967</f>
        <v>10</v>
      </c>
      <c r="Z967" s="506">
        <v>10</v>
      </c>
      <c r="AA967" s="528">
        <v>22648.75</v>
      </c>
      <c r="AB967" s="529"/>
      <c r="AC967" s="530"/>
      <c r="AD967" s="531"/>
      <c r="AE967" s="532"/>
      <c r="AF967" s="528">
        <f>X967*AA967</f>
        <v>0</v>
      </c>
      <c r="AG967" s="528">
        <f>(X967*AB967)*86</f>
        <v>0</v>
      </c>
      <c r="AH967" s="528">
        <f>SUM(AF967:AG967)</f>
        <v>0</v>
      </c>
      <c r="AI967" s="528">
        <f>Z967*AA967</f>
        <v>226487.5</v>
      </c>
      <c r="AJ967" s="528">
        <f>(Z967*AB967)*86</f>
        <v>0</v>
      </c>
      <c r="AK967" s="528">
        <f>SUM(AI967:AJ967)</f>
        <v>226487.5</v>
      </c>
      <c r="AL967" s="508" t="s">
        <v>9</v>
      </c>
      <c r="AM967" s="533"/>
      <c r="AN967" s="528">
        <f>SUM(AH967,AK967)</f>
        <v>226487.5</v>
      </c>
      <c r="AO967" s="506"/>
      <c r="AP967" s="505"/>
      <c r="AQ967" s="505"/>
      <c r="AR967" s="505"/>
      <c r="AS967" s="505"/>
      <c r="AT967" s="505"/>
      <c r="AU967" s="505"/>
      <c r="AV967" s="505"/>
      <c r="AW967" s="534"/>
      <c r="AX967" s="534"/>
    </row>
    <row r="968" spans="1:50" ht="12.75" x14ac:dyDescent="0.2">
      <c r="A968" s="16" t="s">
        <v>2166</v>
      </c>
      <c r="B968" s="243">
        <v>46134</v>
      </c>
      <c r="C968" s="297" t="s">
        <v>79</v>
      </c>
      <c r="D968" s="552">
        <v>46141</v>
      </c>
      <c r="E968" s="552" t="e">
        <f>IF(OR(#REF!="",J968=""),"",#REF!+7*J968)</f>
        <v>#REF!</v>
      </c>
      <c r="F968" s="333" t="str">
        <f t="shared" ca="1" si="354"/>
        <v>DELIVERED</v>
      </c>
      <c r="G968" s="361" t="s">
        <v>2111</v>
      </c>
      <c r="H968" s="28" t="e">
        <f t="shared" si="350"/>
        <v>#REF!</v>
      </c>
      <c r="I968" s="28" t="e">
        <f t="shared" si="351"/>
        <v>#REF!</v>
      </c>
      <c r="J968" s="24">
        <v>1</v>
      </c>
      <c r="K968" s="24" t="s">
        <v>24</v>
      </c>
      <c r="L968" s="38" t="s">
        <v>81</v>
      </c>
      <c r="M968" s="343" t="s">
        <v>2167</v>
      </c>
      <c r="N968" s="91">
        <v>0</v>
      </c>
      <c r="O968" s="9">
        <v>3</v>
      </c>
      <c r="P968" s="24" t="s">
        <v>243</v>
      </c>
      <c r="Q968" s="24">
        <v>26200128</v>
      </c>
      <c r="R968" s="86" t="s">
        <v>84</v>
      </c>
      <c r="S968" s="9" t="s">
        <v>380</v>
      </c>
      <c r="T968" s="84" t="s">
        <v>381</v>
      </c>
      <c r="U968" s="56" t="s">
        <v>212</v>
      </c>
      <c r="V968" s="98" t="s">
        <v>2170</v>
      </c>
      <c r="W968" s="20">
        <v>12</v>
      </c>
      <c r="X968" s="24">
        <v>1</v>
      </c>
      <c r="Y968" s="126">
        <f t="shared" si="360"/>
        <v>11</v>
      </c>
      <c r="Z968" s="24">
        <v>0</v>
      </c>
      <c r="AA968" s="58">
        <v>7650</v>
      </c>
      <c r="AB968" s="66"/>
      <c r="AC968" s="151" t="str">
        <f t="shared" ref="AC968:AC973" si="361">IF(AD968="","",TEXT(AD968,"mmmm-yy"))</f>
        <v>May-26</v>
      </c>
      <c r="AD968" s="25">
        <v>46146</v>
      </c>
      <c r="AE968" s="256" t="s">
        <v>2171</v>
      </c>
      <c r="AF968" s="58">
        <f t="shared" si="357"/>
        <v>7650</v>
      </c>
      <c r="AG968" s="58">
        <f t="shared" si="353"/>
        <v>0</v>
      </c>
      <c r="AH968" s="58">
        <f t="shared" si="358"/>
        <v>7650</v>
      </c>
      <c r="AI968" s="58">
        <f t="shared" si="349"/>
        <v>0</v>
      </c>
      <c r="AJ968" s="58">
        <f t="shared" si="352"/>
        <v>0</v>
      </c>
      <c r="AK968" s="58">
        <f t="shared" si="355"/>
        <v>0</v>
      </c>
      <c r="AL968" s="16" t="s">
        <v>0</v>
      </c>
      <c r="AM968" s="272" t="s">
        <v>102</v>
      </c>
      <c r="AN968" s="58">
        <f t="shared" si="356"/>
        <v>7650</v>
      </c>
      <c r="AO968" s="24" t="s">
        <v>28</v>
      </c>
      <c r="AP968" s="23"/>
      <c r="AQ968" s="23"/>
      <c r="AR968" s="23"/>
      <c r="AS968" s="23"/>
      <c r="AT968" s="23"/>
      <c r="AU968" s="23"/>
      <c r="AV968" s="23"/>
    </row>
    <row r="969" spans="1:50" ht="12.75" x14ac:dyDescent="0.2">
      <c r="A969" s="16" t="s">
        <v>2166</v>
      </c>
      <c r="B969" s="243">
        <v>46134</v>
      </c>
      <c r="C969" s="297" t="s">
        <v>79</v>
      </c>
      <c r="D969" s="552">
        <v>46141</v>
      </c>
      <c r="E969" s="552" t="e">
        <f>IF(OR(#REF!="",J969=""),"",#REF!+7*J969)</f>
        <v>#REF!</v>
      </c>
      <c r="F969" s="333" t="str">
        <f t="shared" ca="1" si="354"/>
        <v>DELIVERED</v>
      </c>
      <c r="G969" s="361" t="s">
        <v>2111</v>
      </c>
      <c r="H969" s="28" t="e">
        <f t="shared" si="350"/>
        <v>#REF!</v>
      </c>
      <c r="I969" s="28" t="e">
        <f t="shared" si="351"/>
        <v>#REF!</v>
      </c>
      <c r="J969" s="24">
        <v>1</v>
      </c>
      <c r="K969" s="24" t="s">
        <v>24</v>
      </c>
      <c r="L969" s="38" t="s">
        <v>81</v>
      </c>
      <c r="M969" s="343" t="s">
        <v>2167</v>
      </c>
      <c r="N969" s="91">
        <v>0</v>
      </c>
      <c r="O969" s="9">
        <v>3</v>
      </c>
      <c r="P969" s="24" t="s">
        <v>243</v>
      </c>
      <c r="Q969" s="24">
        <v>26200128</v>
      </c>
      <c r="R969" s="86" t="s">
        <v>84</v>
      </c>
      <c r="S969" s="9" t="s">
        <v>380</v>
      </c>
      <c r="T969" s="84" t="s">
        <v>381</v>
      </c>
      <c r="U969" s="56" t="s">
        <v>212</v>
      </c>
      <c r="V969" s="98" t="s">
        <v>2170</v>
      </c>
      <c r="W969" s="20">
        <v>11</v>
      </c>
      <c r="X969" s="20">
        <v>1</v>
      </c>
      <c r="Y969" s="265">
        <f t="shared" si="360"/>
        <v>10</v>
      </c>
      <c r="Z969" s="20">
        <v>0</v>
      </c>
      <c r="AA969" s="63">
        <v>7650</v>
      </c>
      <c r="AB969" s="342"/>
      <c r="AC969" s="608" t="str">
        <f t="shared" si="361"/>
        <v>May-26</v>
      </c>
      <c r="AD969" s="424">
        <v>46161</v>
      </c>
      <c r="AE969" s="604" t="s">
        <v>2172</v>
      </c>
      <c r="AF969" s="63">
        <f t="shared" si="357"/>
        <v>7650</v>
      </c>
      <c r="AG969" s="63">
        <f t="shared" si="353"/>
        <v>0</v>
      </c>
      <c r="AH969" s="63">
        <f t="shared" si="358"/>
        <v>7650</v>
      </c>
      <c r="AI969" s="63">
        <f t="shared" si="349"/>
        <v>0</v>
      </c>
      <c r="AJ969" s="63">
        <f t="shared" si="352"/>
        <v>0</v>
      </c>
      <c r="AK969" s="63">
        <f t="shared" si="355"/>
        <v>0</v>
      </c>
      <c r="AL969" s="21" t="s">
        <v>0</v>
      </c>
      <c r="AM969" s="494" t="s">
        <v>102</v>
      </c>
      <c r="AN969" s="58">
        <f t="shared" si="356"/>
        <v>7650</v>
      </c>
      <c r="AO969" s="24" t="s">
        <v>28</v>
      </c>
      <c r="AP969" s="23"/>
      <c r="AQ969" s="23"/>
      <c r="AR969" s="23"/>
      <c r="AS969" s="23"/>
      <c r="AT969" s="23"/>
      <c r="AU969" s="23"/>
      <c r="AV969" s="23"/>
    </row>
    <row r="970" spans="1:50" ht="12.75" x14ac:dyDescent="0.2">
      <c r="A970" s="508" t="s">
        <v>2166</v>
      </c>
      <c r="B970" s="513">
        <v>46134</v>
      </c>
      <c r="C970" s="514" t="s">
        <v>79</v>
      </c>
      <c r="D970" s="552">
        <v>46141</v>
      </c>
      <c r="E970" s="552" t="e">
        <f>IF(OR(#REF!="",J970=""),"",#REF!+7*J970)</f>
        <v>#REF!</v>
      </c>
      <c r="F970" s="518" t="str">
        <f t="shared" ca="1" si="354"/>
        <v>DELIVERED</v>
      </c>
      <c r="G970" s="519" t="s">
        <v>2111</v>
      </c>
      <c r="H970" s="520" t="e">
        <f t="shared" si="350"/>
        <v>#REF!</v>
      </c>
      <c r="I970" s="520" t="e">
        <f t="shared" si="351"/>
        <v>#REF!</v>
      </c>
      <c r="J970" s="506">
        <v>1</v>
      </c>
      <c r="K970" s="506" t="s">
        <v>24</v>
      </c>
      <c r="L970" s="521" t="s">
        <v>81</v>
      </c>
      <c r="M970" s="343" t="s">
        <v>2167</v>
      </c>
      <c r="N970" s="523">
        <v>0</v>
      </c>
      <c r="O970" s="524">
        <v>3</v>
      </c>
      <c r="P970" s="506" t="s">
        <v>243</v>
      </c>
      <c r="Q970" s="506">
        <v>26200128</v>
      </c>
      <c r="R970" s="525" t="s">
        <v>84</v>
      </c>
      <c r="S970" s="598" t="s">
        <v>380</v>
      </c>
      <c r="T970" s="512" t="s">
        <v>381</v>
      </c>
      <c r="U970" s="512" t="s">
        <v>212</v>
      </c>
      <c r="V970" s="507" t="s">
        <v>2170</v>
      </c>
      <c r="W970" s="506">
        <v>10</v>
      </c>
      <c r="X970" s="506">
        <v>1</v>
      </c>
      <c r="Y970" s="557">
        <f t="shared" si="360"/>
        <v>9</v>
      </c>
      <c r="Z970" s="506">
        <v>0</v>
      </c>
      <c r="AA970" s="528">
        <v>7650</v>
      </c>
      <c r="AB970" s="529"/>
      <c r="AC970" s="601" t="str">
        <f t="shared" si="361"/>
        <v>May-26</v>
      </c>
      <c r="AD970" s="531">
        <v>46163</v>
      </c>
      <c r="AE970" s="535" t="s">
        <v>2173</v>
      </c>
      <c r="AF970" s="528">
        <f t="shared" si="357"/>
        <v>7650</v>
      </c>
      <c r="AG970" s="528">
        <f t="shared" ref="AG970:AG994" si="362">(X970*AB970)*86</f>
        <v>0</v>
      </c>
      <c r="AH970" s="528">
        <f t="shared" si="358"/>
        <v>7650</v>
      </c>
      <c r="AI970" s="528">
        <f t="shared" si="349"/>
        <v>0</v>
      </c>
      <c r="AJ970" s="528">
        <f t="shared" si="352"/>
        <v>0</v>
      </c>
      <c r="AK970" s="528">
        <f t="shared" si="355"/>
        <v>0</v>
      </c>
      <c r="AL970" s="508" t="s">
        <v>0</v>
      </c>
      <c r="AM970" s="272" t="s">
        <v>102</v>
      </c>
      <c r="AN970" s="603">
        <f t="shared" si="356"/>
        <v>7650</v>
      </c>
      <c r="AO970" s="506" t="s">
        <v>28</v>
      </c>
      <c r="AP970" s="505"/>
      <c r="AQ970" s="505"/>
      <c r="AR970" s="505"/>
      <c r="AS970" s="505"/>
      <c r="AT970" s="505"/>
      <c r="AU970" s="505"/>
      <c r="AV970" s="505"/>
      <c r="AW970" s="534"/>
      <c r="AX970" s="534"/>
    </row>
    <row r="971" spans="1:50" ht="12.75" x14ac:dyDescent="0.2">
      <c r="A971" s="508" t="s">
        <v>2166</v>
      </c>
      <c r="B971" s="513">
        <v>46134</v>
      </c>
      <c r="C971" s="514" t="s">
        <v>79</v>
      </c>
      <c r="D971" s="552">
        <v>46141</v>
      </c>
      <c r="E971" s="552" t="e">
        <f>IF(OR(#REF!="",J971=""),"",#REF!+7*J971)</f>
        <v>#REF!</v>
      </c>
      <c r="F971" s="518" t="str">
        <f t="shared" ca="1" si="354"/>
        <v>DELIVERED</v>
      </c>
      <c r="G971" s="519" t="s">
        <v>2111</v>
      </c>
      <c r="H971" s="520" t="e">
        <f t="shared" si="350"/>
        <v>#REF!</v>
      </c>
      <c r="I971" s="520" t="e">
        <f t="shared" si="351"/>
        <v>#REF!</v>
      </c>
      <c r="J971" s="506">
        <v>1</v>
      </c>
      <c r="K971" s="506" t="s">
        <v>24</v>
      </c>
      <c r="L971" s="521" t="s">
        <v>81</v>
      </c>
      <c r="M971" s="522" t="s">
        <v>2167</v>
      </c>
      <c r="N971" s="523">
        <v>0</v>
      </c>
      <c r="O971" s="524">
        <v>3</v>
      </c>
      <c r="P971" s="506" t="s">
        <v>243</v>
      </c>
      <c r="Q971" s="506">
        <v>26200128</v>
      </c>
      <c r="R971" s="525" t="s">
        <v>84</v>
      </c>
      <c r="S971" s="598" t="s">
        <v>380</v>
      </c>
      <c r="T971" s="735" t="s">
        <v>381</v>
      </c>
      <c r="U971" s="735" t="s">
        <v>212</v>
      </c>
      <c r="V971" s="739" t="s">
        <v>2170</v>
      </c>
      <c r="W971" s="526">
        <v>9</v>
      </c>
      <c r="X971" s="526">
        <v>1</v>
      </c>
      <c r="Y971" s="557">
        <f t="shared" si="360"/>
        <v>8</v>
      </c>
      <c r="Z971" s="506">
        <v>0</v>
      </c>
      <c r="AA971" s="528">
        <v>7650</v>
      </c>
      <c r="AB971" s="529"/>
      <c r="AC971" s="601" t="str">
        <f t="shared" si="361"/>
        <v>May-26</v>
      </c>
      <c r="AD971" s="531">
        <v>46163</v>
      </c>
      <c r="AE971" s="535" t="s">
        <v>2174</v>
      </c>
      <c r="AF971" s="528">
        <f t="shared" si="357"/>
        <v>7650</v>
      </c>
      <c r="AG971" s="528">
        <f t="shared" si="362"/>
        <v>0</v>
      </c>
      <c r="AH971" s="528">
        <f t="shared" si="358"/>
        <v>7650</v>
      </c>
      <c r="AI971" s="528">
        <f t="shared" si="349"/>
        <v>0</v>
      </c>
      <c r="AJ971" s="528">
        <f t="shared" si="352"/>
        <v>0</v>
      </c>
      <c r="AK971" s="528">
        <f t="shared" si="355"/>
        <v>0</v>
      </c>
      <c r="AL971" s="508" t="s">
        <v>0</v>
      </c>
      <c r="AM971" s="272" t="s">
        <v>102</v>
      </c>
      <c r="AN971" s="603">
        <f t="shared" si="356"/>
        <v>7650</v>
      </c>
      <c r="AO971" s="506" t="s">
        <v>28</v>
      </c>
      <c r="AP971" s="505"/>
      <c r="AQ971" s="505"/>
      <c r="AR971" s="505"/>
      <c r="AS971" s="505"/>
      <c r="AT971" s="505"/>
      <c r="AU971" s="505"/>
      <c r="AV971" s="505"/>
      <c r="AW971" s="534"/>
      <c r="AX971" s="534"/>
    </row>
    <row r="972" spans="1:50" ht="12.75" x14ac:dyDescent="0.2">
      <c r="A972" s="508" t="s">
        <v>2166</v>
      </c>
      <c r="B972" s="513">
        <v>46134</v>
      </c>
      <c r="C972" s="514" t="s">
        <v>79</v>
      </c>
      <c r="D972" s="552">
        <v>46141</v>
      </c>
      <c r="E972" s="552" t="e">
        <f>IF(OR(#REF!="",J972=""),"",#REF!+7*J972)</f>
        <v>#REF!</v>
      </c>
      <c r="F972" s="518" t="str">
        <f t="shared" ca="1" si="354"/>
        <v>DELIVERED</v>
      </c>
      <c r="G972" s="571" t="s">
        <v>80</v>
      </c>
      <c r="H972" s="520" t="e">
        <f t="shared" si="350"/>
        <v>#REF!</v>
      </c>
      <c r="I972" s="520" t="e">
        <f t="shared" si="351"/>
        <v>#REF!</v>
      </c>
      <c r="J972" s="506">
        <v>1</v>
      </c>
      <c r="K972" s="506" t="s">
        <v>24</v>
      </c>
      <c r="L972" s="521" t="s">
        <v>81</v>
      </c>
      <c r="M972" s="522" t="s">
        <v>2167</v>
      </c>
      <c r="N972" s="523">
        <v>0</v>
      </c>
      <c r="O972" s="524">
        <v>3</v>
      </c>
      <c r="P972" s="506" t="s">
        <v>243</v>
      </c>
      <c r="Q972" s="506">
        <v>26200128</v>
      </c>
      <c r="R972" s="525" t="s">
        <v>84</v>
      </c>
      <c r="S972" s="598" t="s">
        <v>380</v>
      </c>
      <c r="T972" s="512" t="s">
        <v>381</v>
      </c>
      <c r="U972" s="512" t="s">
        <v>212</v>
      </c>
      <c r="V972" s="741" t="s">
        <v>2170</v>
      </c>
      <c r="W972" s="506">
        <v>8</v>
      </c>
      <c r="X972" s="506">
        <v>1</v>
      </c>
      <c r="Y972" s="738">
        <f t="shared" si="360"/>
        <v>7</v>
      </c>
      <c r="Z972" s="614">
        <v>0</v>
      </c>
      <c r="AA972" s="616">
        <v>7650</v>
      </c>
      <c r="AB972" s="617"/>
      <c r="AC972" s="601" t="str">
        <f t="shared" si="361"/>
        <v>June-26</v>
      </c>
      <c r="AD972" s="619">
        <v>46177</v>
      </c>
      <c r="AE972" s="535" t="s">
        <v>2175</v>
      </c>
      <c r="AF972" s="616">
        <f t="shared" si="357"/>
        <v>7650</v>
      </c>
      <c r="AG972" s="616">
        <f t="shared" si="362"/>
        <v>0</v>
      </c>
      <c r="AH972" s="616">
        <f t="shared" si="358"/>
        <v>7650</v>
      </c>
      <c r="AI972" s="616">
        <f t="shared" si="349"/>
        <v>0</v>
      </c>
      <c r="AJ972" s="616">
        <f t="shared" si="352"/>
        <v>0</v>
      </c>
      <c r="AK972" s="616">
        <f t="shared" si="355"/>
        <v>0</v>
      </c>
      <c r="AL972" s="554" t="s">
        <v>0</v>
      </c>
      <c r="AM972" s="272" t="s">
        <v>102</v>
      </c>
      <c r="AN972" s="528">
        <f t="shared" si="356"/>
        <v>7650</v>
      </c>
      <c r="AO972" s="506" t="s">
        <v>28</v>
      </c>
      <c r="AP972" s="505"/>
      <c r="AQ972" s="505"/>
      <c r="AR972" s="505"/>
      <c r="AS972" s="505"/>
      <c r="AT972" s="505"/>
      <c r="AU972" s="505"/>
      <c r="AV972" s="505"/>
      <c r="AW972" s="534"/>
      <c r="AX972" s="534"/>
    </row>
    <row r="973" spans="1:50" ht="12.75" x14ac:dyDescent="0.2">
      <c r="A973" s="508" t="s">
        <v>2166</v>
      </c>
      <c r="B973" s="513">
        <v>46134</v>
      </c>
      <c r="C973" s="514" t="s">
        <v>79</v>
      </c>
      <c r="D973" s="552">
        <v>46141</v>
      </c>
      <c r="E973" s="552" t="e">
        <f>IF(OR(#REF!="",J973=""),"",#REF!+7*J973)</f>
        <v>#REF!</v>
      </c>
      <c r="F973" s="518" t="str">
        <f t="shared" ref="F973" ca="1" si="363">IF(AL973="PO CLOSED",
"DELIVERED",
IF(TODAY()&gt;E973,
"-"&amp;ROUNDUP(TODAY()-E973,0)&amp;" days overdue",
"+" &amp;ROUNDUP(E973-TODAY(),0)&amp;" days remaining"))</f>
        <v>DELIVERED</v>
      </c>
      <c r="G973" s="571" t="s">
        <v>80</v>
      </c>
      <c r="H973" s="520" t="e">
        <f t="shared" ref="H973" si="364">TEXT(E973,"MMM-YY")</f>
        <v>#REF!</v>
      </c>
      <c r="I973" s="520" t="e">
        <f t="shared" ref="I973" si="365">TEXT(E973,"YYYY")</f>
        <v>#REF!</v>
      </c>
      <c r="J973" s="506">
        <v>1</v>
      </c>
      <c r="K973" s="506" t="s">
        <v>24</v>
      </c>
      <c r="L973" s="521" t="s">
        <v>81</v>
      </c>
      <c r="M973" s="522" t="s">
        <v>2167</v>
      </c>
      <c r="N973" s="523">
        <v>0</v>
      </c>
      <c r="O973" s="524">
        <v>3</v>
      </c>
      <c r="P973" s="506" t="s">
        <v>243</v>
      </c>
      <c r="Q973" s="506">
        <v>26200128</v>
      </c>
      <c r="R973" s="525" t="s">
        <v>84</v>
      </c>
      <c r="S973" s="598" t="s">
        <v>380</v>
      </c>
      <c r="T973" s="512" t="s">
        <v>381</v>
      </c>
      <c r="U973" s="512" t="s">
        <v>212</v>
      </c>
      <c r="V973" s="741" t="s">
        <v>2170</v>
      </c>
      <c r="W973" s="506">
        <v>7</v>
      </c>
      <c r="X973" s="506">
        <v>1</v>
      </c>
      <c r="Y973" s="738">
        <f t="shared" ref="Y973" si="366">W973-X973</f>
        <v>6</v>
      </c>
      <c r="Z973" s="614">
        <v>0</v>
      </c>
      <c r="AA973" s="616">
        <v>7650</v>
      </c>
      <c r="AB973" s="617"/>
      <c r="AC973" s="601" t="str">
        <f t="shared" si="361"/>
        <v>June-26</v>
      </c>
      <c r="AD973" s="619">
        <v>46177</v>
      </c>
      <c r="AE973" s="535" t="s">
        <v>2176</v>
      </c>
      <c r="AF973" s="616">
        <f t="shared" ref="AF973" si="367">X973*AA973</f>
        <v>7650</v>
      </c>
      <c r="AG973" s="616">
        <f t="shared" ref="AG973" si="368">(X973*AB973)*86</f>
        <v>0</v>
      </c>
      <c r="AH973" s="616">
        <f t="shared" ref="AH973" si="369">SUM(AF973:AG973)</f>
        <v>7650</v>
      </c>
      <c r="AI973" s="616">
        <f t="shared" ref="AI973" si="370">Z973*AA973</f>
        <v>0</v>
      </c>
      <c r="AJ973" s="616">
        <f t="shared" ref="AJ973" si="371">(Z973*AB973)*86</f>
        <v>0</v>
      </c>
      <c r="AK973" s="616">
        <f t="shared" ref="AK973" si="372">SUM(AI973:AJ973)</f>
        <v>0</v>
      </c>
      <c r="AL973" s="554" t="s">
        <v>0</v>
      </c>
      <c r="AM973" s="533" t="s">
        <v>102</v>
      </c>
      <c r="AN973" s="528">
        <f t="shared" ref="AN973" si="373">SUM(AH973,AK973)</f>
        <v>7650</v>
      </c>
      <c r="AO973" s="506" t="s">
        <v>28</v>
      </c>
      <c r="AP973" s="505"/>
      <c r="AQ973" s="505"/>
      <c r="AR973" s="505"/>
      <c r="AS973" s="505"/>
      <c r="AT973" s="505"/>
      <c r="AU973" s="505"/>
      <c r="AV973" s="505"/>
      <c r="AW973" s="534"/>
      <c r="AX973" s="534"/>
    </row>
    <row r="974" spans="1:50" ht="12.75" x14ac:dyDescent="0.2">
      <c r="A974" s="508" t="s">
        <v>2166</v>
      </c>
      <c r="B974" s="513">
        <v>46134</v>
      </c>
      <c r="C974" s="514" t="s">
        <v>79</v>
      </c>
      <c r="D974" s="552">
        <v>46141</v>
      </c>
      <c r="E974" s="552" t="e">
        <f>IF(OR(#REF!="",J974=""),"",#REF!+7*J974)</f>
        <v>#REF!</v>
      </c>
      <c r="F974" s="518" t="e">
        <f ca="1">IF(AL974="PO CLOSED",
"DELIVERED",
IF(TODAY()&gt;E974,
"-"&amp;ROUNDUP(TODAY()-E974,0)&amp;" days overdue",
"+" &amp;ROUNDUP(E974-TODAY(),0)&amp;" days remaining"))</f>
        <v>#REF!</v>
      </c>
      <c r="G974" s="519" t="s">
        <v>2111</v>
      </c>
      <c r="H974" s="520" t="e">
        <f>TEXT(E974,"MMM-YY")</f>
        <v>#REF!</v>
      </c>
      <c r="I974" s="520" t="e">
        <f>TEXT(E974,"YYYY")</f>
        <v>#REF!</v>
      </c>
      <c r="J974" s="506">
        <v>1</v>
      </c>
      <c r="K974" s="506" t="s">
        <v>24</v>
      </c>
      <c r="L974" s="521" t="s">
        <v>81</v>
      </c>
      <c r="M974" s="522" t="s">
        <v>2167</v>
      </c>
      <c r="N974" s="523">
        <v>0</v>
      </c>
      <c r="O974" s="524">
        <v>3</v>
      </c>
      <c r="P974" s="506" t="s">
        <v>243</v>
      </c>
      <c r="Q974" s="506">
        <v>26200128</v>
      </c>
      <c r="R974" s="525" t="s">
        <v>84</v>
      </c>
      <c r="S974" s="598" t="s">
        <v>380</v>
      </c>
      <c r="T974" s="512" t="s">
        <v>381</v>
      </c>
      <c r="U974" s="512" t="s">
        <v>212</v>
      </c>
      <c r="V974" s="741" t="s">
        <v>2170</v>
      </c>
      <c r="W974" s="506">
        <v>6</v>
      </c>
      <c r="X974" s="506"/>
      <c r="Y974" s="738">
        <f>W974-X974</f>
        <v>6</v>
      </c>
      <c r="Z974" s="614">
        <v>6</v>
      </c>
      <c r="AA974" s="616">
        <v>7650</v>
      </c>
      <c r="AB974" s="617"/>
      <c r="AC974" s="618"/>
      <c r="AD974" s="619"/>
      <c r="AE974" s="620"/>
      <c r="AF974" s="616">
        <f>X974*AA974</f>
        <v>0</v>
      </c>
      <c r="AG974" s="616">
        <f>(X974*AB974)*86</f>
        <v>0</v>
      </c>
      <c r="AH974" s="616">
        <f>SUM(AF974:AG974)</f>
        <v>0</v>
      </c>
      <c r="AI974" s="616">
        <f>Z974*AA974</f>
        <v>45900</v>
      </c>
      <c r="AJ974" s="616">
        <f>(Z974*AB974)*86</f>
        <v>0</v>
      </c>
      <c r="AK974" s="616">
        <f>SUM(AI974:AJ974)</f>
        <v>45900</v>
      </c>
      <c r="AL974" s="554" t="s">
        <v>9</v>
      </c>
      <c r="AM974" s="621"/>
      <c r="AN974" s="528">
        <f>SUM(AH974,AK974)</f>
        <v>45900</v>
      </c>
      <c r="AO974" s="506"/>
      <c r="AP974" s="505"/>
      <c r="AQ974" s="505"/>
      <c r="AR974" s="505"/>
      <c r="AS974" s="505"/>
      <c r="AT974" s="505"/>
      <c r="AU974" s="505"/>
      <c r="AV974" s="505"/>
      <c r="AW974" s="534"/>
      <c r="AX974" s="534"/>
    </row>
    <row r="975" spans="1:50" ht="12.75" x14ac:dyDescent="0.2">
      <c r="A975" s="16" t="s">
        <v>2177</v>
      </c>
      <c r="B975" s="243">
        <v>46134</v>
      </c>
      <c r="C975" s="245" t="s">
        <v>79</v>
      </c>
      <c r="D975" s="552">
        <v>46326</v>
      </c>
      <c r="E975" s="552" t="e">
        <f>IF(OR(#REF!="",J975=""),"",#REF!+7*J975)</f>
        <v>#REF!</v>
      </c>
      <c r="F975" s="333" t="e">
        <f t="shared" ca="1" si="354"/>
        <v>#REF!</v>
      </c>
      <c r="G975" s="361" t="s">
        <v>2111</v>
      </c>
      <c r="H975" s="28" t="e">
        <f t="shared" si="350"/>
        <v>#REF!</v>
      </c>
      <c r="I975" s="28" t="e">
        <f t="shared" si="351"/>
        <v>#REF!</v>
      </c>
      <c r="J975" s="24">
        <v>11</v>
      </c>
      <c r="K975" s="24" t="s">
        <v>18</v>
      </c>
      <c r="L975" s="38" t="s">
        <v>142</v>
      </c>
      <c r="M975" s="522" t="s">
        <v>2178</v>
      </c>
      <c r="N975" s="91">
        <v>0</v>
      </c>
      <c r="O975" s="9">
        <v>3</v>
      </c>
      <c r="P975" s="24"/>
      <c r="Q975" s="24"/>
      <c r="R975" s="122" t="s">
        <v>84</v>
      </c>
      <c r="S975" s="130" t="s">
        <v>239</v>
      </c>
      <c r="T975" s="255" t="s">
        <v>2000</v>
      </c>
      <c r="U975" s="312" t="s">
        <v>99</v>
      </c>
      <c r="V975" s="740" t="s">
        <v>2179</v>
      </c>
      <c r="W975" s="36">
        <v>6</v>
      </c>
      <c r="X975" s="44"/>
      <c r="Y975" s="126">
        <f t="shared" si="360"/>
        <v>6</v>
      </c>
      <c r="Z975" s="24">
        <v>6</v>
      </c>
      <c r="AA975" s="58">
        <v>30988</v>
      </c>
      <c r="AB975" s="66"/>
      <c r="AC975" s="262"/>
      <c r="AD975" s="25"/>
      <c r="AE975" s="439"/>
      <c r="AF975" s="58">
        <f t="shared" si="357"/>
        <v>0</v>
      </c>
      <c r="AG975" s="58">
        <f t="shared" si="362"/>
        <v>0</v>
      </c>
      <c r="AH975" s="58">
        <f t="shared" si="358"/>
        <v>0</v>
      </c>
      <c r="AI975" s="58">
        <f t="shared" si="349"/>
        <v>185928</v>
      </c>
      <c r="AJ975" s="58">
        <f t="shared" si="352"/>
        <v>0</v>
      </c>
      <c r="AK975" s="58">
        <f t="shared" si="355"/>
        <v>185928</v>
      </c>
      <c r="AL975" s="16" t="s">
        <v>2</v>
      </c>
      <c r="AM975" s="272" t="s">
        <v>112</v>
      </c>
      <c r="AN975" s="58">
        <f t="shared" si="356"/>
        <v>185928</v>
      </c>
      <c r="AO975" s="24" t="s">
        <v>103</v>
      </c>
      <c r="AP975" s="23" t="s">
        <v>104</v>
      </c>
      <c r="AQ975" s="23"/>
      <c r="AR975" s="23"/>
      <c r="AS975" s="23"/>
      <c r="AT975" s="23"/>
      <c r="AU975" s="23"/>
      <c r="AV975" s="23"/>
    </row>
    <row r="976" spans="1:50" ht="12.75" x14ac:dyDescent="0.2">
      <c r="A976" s="16">
        <v>4500047368</v>
      </c>
      <c r="B976" s="243">
        <v>46134</v>
      </c>
      <c r="C976" s="16" t="s">
        <v>2180</v>
      </c>
      <c r="D976" s="552">
        <v>46168</v>
      </c>
      <c r="E976" s="552" t="e">
        <f>IF(OR(#REF!="",J976=""),"",#REF!+7*J976)</f>
        <v>#REF!</v>
      </c>
      <c r="F976" s="333" t="e">
        <f t="shared" ca="1" si="354"/>
        <v>#REF!</v>
      </c>
      <c r="G976" s="361" t="s">
        <v>2111</v>
      </c>
      <c r="H976" s="28" t="e">
        <f t="shared" si="350"/>
        <v>#REF!</v>
      </c>
      <c r="I976" s="28" t="e">
        <f t="shared" si="351"/>
        <v>#REF!</v>
      </c>
      <c r="J976" s="24">
        <v>5</v>
      </c>
      <c r="K976" s="24" t="s">
        <v>18</v>
      </c>
      <c r="L976" s="38" t="s">
        <v>81</v>
      </c>
      <c r="M976" s="13" t="s">
        <v>2181</v>
      </c>
      <c r="N976" s="91">
        <v>0</v>
      </c>
      <c r="O976" s="9">
        <v>3</v>
      </c>
      <c r="P976" s="24"/>
      <c r="Q976" s="24"/>
      <c r="R976" s="125" t="s">
        <v>307</v>
      </c>
      <c r="S976" s="24" t="s">
        <v>2182</v>
      </c>
      <c r="T976" s="16" t="s">
        <v>2183</v>
      </c>
      <c r="U976" s="73" t="s">
        <v>87</v>
      </c>
      <c r="V976" s="321" t="s">
        <v>2184</v>
      </c>
      <c r="W976" s="36">
        <v>240</v>
      </c>
      <c r="X976" s="24"/>
      <c r="Y976" s="126">
        <f t="shared" si="360"/>
        <v>240</v>
      </c>
      <c r="Z976" s="24">
        <v>240</v>
      </c>
      <c r="AA976" s="58"/>
      <c r="AB976" s="66">
        <v>23.87</v>
      </c>
      <c r="AC976" s="262"/>
      <c r="AD976" s="25"/>
      <c r="AE976" s="439"/>
      <c r="AF976" s="58">
        <f t="shared" si="357"/>
        <v>0</v>
      </c>
      <c r="AG976" s="58">
        <f t="shared" si="362"/>
        <v>0</v>
      </c>
      <c r="AH976" s="58">
        <f t="shared" si="358"/>
        <v>0</v>
      </c>
      <c r="AI976" s="58">
        <f t="shared" si="349"/>
        <v>0</v>
      </c>
      <c r="AJ976" s="58">
        <f t="shared" si="352"/>
        <v>492676.8</v>
      </c>
      <c r="AK976" s="58">
        <f t="shared" si="355"/>
        <v>492676.8</v>
      </c>
      <c r="AL976" s="16" t="s">
        <v>9</v>
      </c>
      <c r="AM976" s="272"/>
      <c r="AN976" s="58">
        <f t="shared" si="356"/>
        <v>492676.8</v>
      </c>
      <c r="AO976" s="24"/>
      <c r="AP976" s="23"/>
      <c r="AQ976" s="23"/>
      <c r="AR976" s="23"/>
      <c r="AS976" s="23"/>
      <c r="AT976" s="23"/>
      <c r="AU976" s="23"/>
      <c r="AV976" s="23"/>
    </row>
    <row r="977" spans="1:50" ht="12.75" x14ac:dyDescent="0.2">
      <c r="A977" s="16">
        <v>4500047368</v>
      </c>
      <c r="B977" s="243">
        <v>46134</v>
      </c>
      <c r="C977" s="16" t="s">
        <v>2180</v>
      </c>
      <c r="D977" s="552">
        <v>46168</v>
      </c>
      <c r="E977" s="552" t="e">
        <f>IF(OR(#REF!="",J977=""),"",#REF!+7*J977)</f>
        <v>#REF!</v>
      </c>
      <c r="F977" s="333" t="e">
        <f t="shared" ca="1" si="354"/>
        <v>#REF!</v>
      </c>
      <c r="G977" s="361" t="s">
        <v>2111</v>
      </c>
      <c r="H977" s="28" t="e">
        <f t="shared" si="350"/>
        <v>#REF!</v>
      </c>
      <c r="I977" s="28" t="e">
        <f t="shared" si="351"/>
        <v>#REF!</v>
      </c>
      <c r="J977" s="24">
        <v>5</v>
      </c>
      <c r="K977" s="24" t="s">
        <v>28</v>
      </c>
      <c r="L977" s="38" t="s">
        <v>81</v>
      </c>
      <c r="M977" s="13" t="s">
        <v>2181</v>
      </c>
      <c r="N977" s="91">
        <v>0</v>
      </c>
      <c r="O977" s="9">
        <v>3</v>
      </c>
      <c r="P977" s="24"/>
      <c r="Q977" s="24"/>
      <c r="R977" s="125" t="s">
        <v>307</v>
      </c>
      <c r="S977" s="24" t="s">
        <v>2182</v>
      </c>
      <c r="T977" s="16" t="s">
        <v>2183</v>
      </c>
      <c r="U977" s="73" t="s">
        <v>87</v>
      </c>
      <c r="V977" s="321" t="s">
        <v>2185</v>
      </c>
      <c r="W977" s="36">
        <v>1</v>
      </c>
      <c r="X977" s="24"/>
      <c r="Y977" s="126">
        <f t="shared" si="360"/>
        <v>1</v>
      </c>
      <c r="Z977" s="24">
        <v>1</v>
      </c>
      <c r="AA977" s="58"/>
      <c r="AB977" s="66">
        <v>110</v>
      </c>
      <c r="AC977" s="262"/>
      <c r="AD977" s="25"/>
      <c r="AE977" s="439"/>
      <c r="AF977" s="58">
        <f t="shared" si="357"/>
        <v>0</v>
      </c>
      <c r="AG977" s="58">
        <f t="shared" si="362"/>
        <v>0</v>
      </c>
      <c r="AH977" s="58">
        <f t="shared" si="358"/>
        <v>0</v>
      </c>
      <c r="AI977" s="58">
        <f t="shared" si="349"/>
        <v>0</v>
      </c>
      <c r="AJ977" s="58">
        <f t="shared" si="352"/>
        <v>9460</v>
      </c>
      <c r="AK977" s="58">
        <f t="shared" si="355"/>
        <v>9460</v>
      </c>
      <c r="AL977" s="16" t="s">
        <v>9</v>
      </c>
      <c r="AM977" s="272"/>
      <c r="AN977" s="58">
        <f t="shared" si="356"/>
        <v>9460</v>
      </c>
      <c r="AO977" s="24"/>
      <c r="AP977" s="23"/>
      <c r="AQ977" s="23"/>
      <c r="AR977" s="23"/>
      <c r="AS977" s="23"/>
      <c r="AT977" s="23"/>
      <c r="AU977" s="23"/>
      <c r="AV977" s="23"/>
    </row>
    <row r="978" spans="1:50" ht="12.75" x14ac:dyDescent="0.2">
      <c r="A978" s="21">
        <v>4500047368</v>
      </c>
      <c r="B978" s="243">
        <v>46134</v>
      </c>
      <c r="C978" s="16" t="s">
        <v>2180</v>
      </c>
      <c r="D978" s="552">
        <v>46168</v>
      </c>
      <c r="E978" s="552" t="e">
        <f>IF(OR(#REF!="",J978=""),"",#REF!+7*J978)</f>
        <v>#REF!</v>
      </c>
      <c r="F978" s="333" t="e">
        <f t="shared" ca="1" si="354"/>
        <v>#REF!</v>
      </c>
      <c r="G978" s="361" t="s">
        <v>2111</v>
      </c>
      <c r="H978" s="28" t="e">
        <f t="shared" si="350"/>
        <v>#REF!</v>
      </c>
      <c r="I978" s="28" t="e">
        <f t="shared" si="351"/>
        <v>#REF!</v>
      </c>
      <c r="J978" s="24">
        <v>5</v>
      </c>
      <c r="K978" s="24" t="s">
        <v>18</v>
      </c>
      <c r="L978" s="38" t="s">
        <v>81</v>
      </c>
      <c r="M978" s="13" t="s">
        <v>2186</v>
      </c>
      <c r="N978" s="96">
        <v>0</v>
      </c>
      <c r="O978" s="89">
        <v>3</v>
      </c>
      <c r="P978" s="24"/>
      <c r="Q978" s="24"/>
      <c r="R978" s="125" t="s">
        <v>307</v>
      </c>
      <c r="S978" s="24" t="s">
        <v>2182</v>
      </c>
      <c r="T978" s="21" t="s">
        <v>2183</v>
      </c>
      <c r="U978" s="73" t="s">
        <v>87</v>
      </c>
      <c r="V978" s="321" t="s">
        <v>2187</v>
      </c>
      <c r="W978" s="20">
        <v>241</v>
      </c>
      <c r="X978" s="20"/>
      <c r="Y978" s="265">
        <f t="shared" si="360"/>
        <v>241</v>
      </c>
      <c r="Z978" s="20">
        <v>241</v>
      </c>
      <c r="AA978" s="63"/>
      <c r="AB978" s="342">
        <v>7.35</v>
      </c>
      <c r="AC978" s="423"/>
      <c r="AD978" s="424"/>
      <c r="AE978" s="440"/>
      <c r="AF978" s="63">
        <f t="shared" si="357"/>
        <v>0</v>
      </c>
      <c r="AG978" s="63">
        <f t="shared" si="362"/>
        <v>0</v>
      </c>
      <c r="AH978" s="63">
        <f t="shared" si="358"/>
        <v>0</v>
      </c>
      <c r="AI978" s="63">
        <f t="shared" si="349"/>
        <v>0</v>
      </c>
      <c r="AJ978" s="63">
        <f t="shared" si="352"/>
        <v>152336.1</v>
      </c>
      <c r="AK978" s="63">
        <f t="shared" si="355"/>
        <v>152336.1</v>
      </c>
      <c r="AL978" s="21" t="s">
        <v>9</v>
      </c>
      <c r="AM978" s="494"/>
      <c r="AN978" s="58">
        <f t="shared" si="356"/>
        <v>152336.1</v>
      </c>
      <c r="AO978" s="24"/>
      <c r="AP978" s="23"/>
      <c r="AQ978" s="23"/>
      <c r="AR978" s="23"/>
      <c r="AS978" s="23"/>
      <c r="AT978" s="23"/>
      <c r="AU978" s="23"/>
      <c r="AV978" s="23"/>
    </row>
    <row r="979" spans="1:50" ht="12.75" x14ac:dyDescent="0.2">
      <c r="A979" s="238" t="s">
        <v>2188</v>
      </c>
      <c r="B979" s="94">
        <v>46134</v>
      </c>
      <c r="C979" s="245" t="s">
        <v>79</v>
      </c>
      <c r="D979" s="552">
        <v>46155</v>
      </c>
      <c r="E979" s="552" t="e">
        <f>IF(OR(#REF!="",J979=""),"",#REF!+7*J979)</f>
        <v>#REF!</v>
      </c>
      <c r="F979" s="333" t="str">
        <f t="shared" ca="1" si="354"/>
        <v>DELIVERED</v>
      </c>
      <c r="G979" s="361" t="s">
        <v>2111</v>
      </c>
      <c r="H979" s="28" t="e">
        <f t="shared" si="350"/>
        <v>#REF!</v>
      </c>
      <c r="I979" s="28" t="e">
        <f t="shared" si="351"/>
        <v>#REF!</v>
      </c>
      <c r="J979" s="24">
        <v>3</v>
      </c>
      <c r="K979" s="24" t="s">
        <v>22</v>
      </c>
      <c r="L979" s="38" t="s">
        <v>81</v>
      </c>
      <c r="M979" s="13" t="s">
        <v>2189</v>
      </c>
      <c r="N979" s="91">
        <v>0</v>
      </c>
      <c r="O979" s="9">
        <v>3</v>
      </c>
      <c r="P979" s="37" t="s">
        <v>1152</v>
      </c>
      <c r="Q979" s="24">
        <v>26200208</v>
      </c>
      <c r="R979" s="122" t="s">
        <v>84</v>
      </c>
      <c r="S979" s="463" t="s">
        <v>1153</v>
      </c>
      <c r="T979" s="16" t="s">
        <v>1154</v>
      </c>
      <c r="U979" s="16" t="s">
        <v>193</v>
      </c>
      <c r="V979" s="238" t="s">
        <v>2190</v>
      </c>
      <c r="W979" s="24">
        <v>1</v>
      </c>
      <c r="X979" s="24">
        <v>1</v>
      </c>
      <c r="Y979" s="8">
        <f t="shared" si="360"/>
        <v>0</v>
      </c>
      <c r="Z979" s="24">
        <v>0</v>
      </c>
      <c r="AA979" s="58">
        <v>69883.62</v>
      </c>
      <c r="AB979" s="66"/>
      <c r="AC979" s="62" t="str">
        <f>IF(AD979="","",TEXT(AD979,"mmmm-yy"))</f>
        <v>May-26</v>
      </c>
      <c r="AD979" s="25">
        <v>46163</v>
      </c>
      <c r="AE979" s="256" t="s">
        <v>2191</v>
      </c>
      <c r="AF979" s="58">
        <f t="shared" si="357"/>
        <v>69883.62</v>
      </c>
      <c r="AG979" s="58">
        <f t="shared" si="362"/>
        <v>0</v>
      </c>
      <c r="AH979" s="58">
        <f t="shared" si="358"/>
        <v>69883.62</v>
      </c>
      <c r="AI979" s="58">
        <f t="shared" si="349"/>
        <v>0</v>
      </c>
      <c r="AJ979" s="58">
        <f t="shared" si="352"/>
        <v>0</v>
      </c>
      <c r="AK979" s="58">
        <f t="shared" si="355"/>
        <v>0</v>
      </c>
      <c r="AL979" s="16" t="s">
        <v>0</v>
      </c>
      <c r="AM979" s="272" t="s">
        <v>102</v>
      </c>
      <c r="AN979" s="79">
        <f t="shared" si="356"/>
        <v>69883.62</v>
      </c>
      <c r="AO979" s="24" t="s">
        <v>116</v>
      </c>
      <c r="AP979" s="23"/>
      <c r="AQ979" s="23"/>
      <c r="AR979" s="23"/>
      <c r="AS979" s="23"/>
      <c r="AT979" s="23"/>
      <c r="AU979" s="23"/>
      <c r="AV979" s="23"/>
    </row>
    <row r="980" spans="1:50" ht="12.75" x14ac:dyDescent="0.2">
      <c r="A980" s="238" t="s">
        <v>2192</v>
      </c>
      <c r="B980" s="94">
        <v>46134</v>
      </c>
      <c r="C980" s="245" t="s">
        <v>79</v>
      </c>
      <c r="D980" s="552">
        <v>46155</v>
      </c>
      <c r="E980" s="552" t="e">
        <f>IF(OR(#REF!="",J980=""),"",#REF!+7*J980)</f>
        <v>#REF!</v>
      </c>
      <c r="F980" s="333" t="str">
        <f t="shared" ca="1" si="354"/>
        <v>DELIVERED</v>
      </c>
      <c r="G980" s="361" t="s">
        <v>2111</v>
      </c>
      <c r="H980" s="28" t="e">
        <f t="shared" si="350"/>
        <v>#REF!</v>
      </c>
      <c r="I980" s="28" t="e">
        <f t="shared" si="351"/>
        <v>#REF!</v>
      </c>
      <c r="J980" s="24">
        <v>3</v>
      </c>
      <c r="K980" s="24" t="s">
        <v>22</v>
      </c>
      <c r="L980" s="38" t="s">
        <v>81</v>
      </c>
      <c r="M980" s="343" t="s">
        <v>2193</v>
      </c>
      <c r="N980" s="91">
        <v>0</v>
      </c>
      <c r="O980" s="9">
        <v>3</v>
      </c>
      <c r="P980" s="37" t="s">
        <v>1152</v>
      </c>
      <c r="Q980" s="24">
        <v>26200209</v>
      </c>
      <c r="R980" s="122" t="s">
        <v>84</v>
      </c>
      <c r="S980" s="463" t="s">
        <v>1153</v>
      </c>
      <c r="T980" s="16" t="s">
        <v>1154</v>
      </c>
      <c r="U980" s="16" t="s">
        <v>193</v>
      </c>
      <c r="V980" s="238" t="s">
        <v>2194</v>
      </c>
      <c r="W980" s="24">
        <v>1</v>
      </c>
      <c r="X980" s="24">
        <v>1</v>
      </c>
      <c r="Y980" s="8">
        <f t="shared" si="360"/>
        <v>0</v>
      </c>
      <c r="Z980" s="24">
        <v>0</v>
      </c>
      <c r="AA980" s="58">
        <v>63931</v>
      </c>
      <c r="AB980" s="66"/>
      <c r="AC980" s="62" t="str">
        <f>IF(AD980="","",TEXT(AD980,"mmmm-yy"))</f>
        <v>May-26</v>
      </c>
      <c r="AD980" s="25">
        <v>46163</v>
      </c>
      <c r="AE980" s="256" t="s">
        <v>2195</v>
      </c>
      <c r="AF980" s="58">
        <f t="shared" si="357"/>
        <v>63931</v>
      </c>
      <c r="AG980" s="58">
        <f t="shared" si="362"/>
        <v>0</v>
      </c>
      <c r="AH980" s="58">
        <f t="shared" si="358"/>
        <v>63931</v>
      </c>
      <c r="AI980" s="58">
        <f t="shared" si="349"/>
        <v>0</v>
      </c>
      <c r="AJ980" s="58">
        <f t="shared" si="352"/>
        <v>0</v>
      </c>
      <c r="AK980" s="58">
        <f t="shared" si="355"/>
        <v>0</v>
      </c>
      <c r="AL980" s="16" t="s">
        <v>0</v>
      </c>
      <c r="AM980" s="272" t="s">
        <v>102</v>
      </c>
      <c r="AN980" s="79">
        <f t="shared" si="356"/>
        <v>63931</v>
      </c>
      <c r="AO980" s="24" t="s">
        <v>116</v>
      </c>
      <c r="AP980" s="23"/>
      <c r="AQ980" s="23"/>
      <c r="AR980" s="23"/>
      <c r="AS980" s="23"/>
      <c r="AT980" s="23"/>
      <c r="AU980" s="23"/>
      <c r="AV980" s="23"/>
    </row>
    <row r="981" spans="1:50" x14ac:dyDescent="0.25">
      <c r="A981" s="731">
        <v>4516519983</v>
      </c>
      <c r="B981" s="94">
        <v>46134</v>
      </c>
      <c r="C981" s="297" t="s">
        <v>79</v>
      </c>
      <c r="D981" s="552">
        <v>46183</v>
      </c>
      <c r="E981" s="552" t="e">
        <f>IF(OR(#REF!="",J981=""),"",#REF!+7*J981)</f>
        <v>#REF!</v>
      </c>
      <c r="F981" s="333" t="e">
        <f t="shared" ca="1" si="354"/>
        <v>#REF!</v>
      </c>
      <c r="G981" s="361" t="s">
        <v>2111</v>
      </c>
      <c r="H981" s="28" t="e">
        <f t="shared" si="350"/>
        <v>#REF!</v>
      </c>
      <c r="I981" s="28" t="e">
        <f t="shared" si="351"/>
        <v>#REF!</v>
      </c>
      <c r="J981" s="24">
        <v>3</v>
      </c>
      <c r="K981" s="24" t="s">
        <v>18</v>
      </c>
      <c r="L981" s="38" t="s">
        <v>81</v>
      </c>
      <c r="M981" s="362" t="s">
        <v>2196</v>
      </c>
      <c r="N981" s="96">
        <v>1</v>
      </c>
      <c r="O981" s="89">
        <v>1</v>
      </c>
      <c r="P981" s="37"/>
      <c r="Q981" s="24"/>
      <c r="R981" s="86" t="s">
        <v>84</v>
      </c>
      <c r="S981" s="9" t="s">
        <v>620</v>
      </c>
      <c r="T981" s="83" t="s">
        <v>621</v>
      </c>
      <c r="U981" s="320" t="s">
        <v>212</v>
      </c>
      <c r="V981" s="383" t="s">
        <v>2197</v>
      </c>
      <c r="W981" s="44">
        <v>8</v>
      </c>
      <c r="X981" s="36"/>
      <c r="Y981" s="268">
        <f t="shared" si="360"/>
        <v>8</v>
      </c>
      <c r="Z981" s="36">
        <v>8</v>
      </c>
      <c r="AA981" s="72">
        <v>14779</v>
      </c>
      <c r="AB981" s="425"/>
      <c r="AC981" s="613"/>
      <c r="AD981" s="426"/>
      <c r="AE981" s="441"/>
      <c r="AF981" s="72">
        <f t="shared" si="357"/>
        <v>0</v>
      </c>
      <c r="AG981" s="72">
        <f t="shared" si="362"/>
        <v>0</v>
      </c>
      <c r="AH981" s="72">
        <f t="shared" si="358"/>
        <v>0</v>
      </c>
      <c r="AI981" s="72">
        <f t="shared" si="349"/>
        <v>118232</v>
      </c>
      <c r="AJ981" s="72">
        <f t="shared" si="352"/>
        <v>0</v>
      </c>
      <c r="AK981" s="72">
        <f t="shared" si="355"/>
        <v>118232</v>
      </c>
      <c r="AL981" s="34" t="s">
        <v>9</v>
      </c>
      <c r="AM981" s="611"/>
      <c r="AN981" s="58">
        <f t="shared" si="356"/>
        <v>118232</v>
      </c>
      <c r="AO981" s="24"/>
      <c r="AP981" s="23"/>
      <c r="AQ981" s="23"/>
      <c r="AR981" s="23"/>
      <c r="AS981" s="23"/>
      <c r="AT981" s="23"/>
      <c r="AU981" s="23"/>
      <c r="AV981" s="23"/>
    </row>
    <row r="982" spans="1:50" x14ac:dyDescent="0.25">
      <c r="A982" s="731">
        <v>4516519983</v>
      </c>
      <c r="B982" s="687">
        <v>46134</v>
      </c>
      <c r="C982" s="514" t="s">
        <v>79</v>
      </c>
      <c r="D982" s="552">
        <v>46183</v>
      </c>
      <c r="E982" s="552" t="e">
        <f>IF(OR(#REF!="",J982=""),"",#REF!+7*J982)</f>
        <v>#REF!</v>
      </c>
      <c r="F982" s="518" t="e">
        <f t="shared" ca="1" si="354"/>
        <v>#REF!</v>
      </c>
      <c r="G982" s="519" t="s">
        <v>2111</v>
      </c>
      <c r="H982" s="520" t="e">
        <f t="shared" si="350"/>
        <v>#REF!</v>
      </c>
      <c r="I982" s="520" t="e">
        <f t="shared" si="351"/>
        <v>#REF!</v>
      </c>
      <c r="J982" s="506">
        <v>3</v>
      </c>
      <c r="K982" s="506" t="s">
        <v>18</v>
      </c>
      <c r="L982" s="521" t="s">
        <v>81</v>
      </c>
      <c r="M982" s="725" t="s">
        <v>2198</v>
      </c>
      <c r="N982" s="707">
        <v>1</v>
      </c>
      <c r="O982" s="726">
        <v>1</v>
      </c>
      <c r="P982" s="685"/>
      <c r="Q982" s="506"/>
      <c r="R982" s="525" t="s">
        <v>84</v>
      </c>
      <c r="S982" s="524" t="s">
        <v>620</v>
      </c>
      <c r="T982" s="727" t="s">
        <v>621</v>
      </c>
      <c r="U982" s="728" t="s">
        <v>212</v>
      </c>
      <c r="V982" s="729" t="s">
        <v>2199</v>
      </c>
      <c r="W982" s="730">
        <v>7</v>
      </c>
      <c r="X982" s="614"/>
      <c r="Y982" s="615">
        <f t="shared" si="360"/>
        <v>7</v>
      </c>
      <c r="Z982" s="614">
        <v>7</v>
      </c>
      <c r="AA982" s="616">
        <v>14779</v>
      </c>
      <c r="AB982" s="617"/>
      <c r="AC982" s="618"/>
      <c r="AD982" s="619"/>
      <c r="AE982" s="620"/>
      <c r="AF982" s="616">
        <f t="shared" si="357"/>
        <v>0</v>
      </c>
      <c r="AG982" s="616">
        <f t="shared" si="362"/>
        <v>0</v>
      </c>
      <c r="AH982" s="616">
        <f t="shared" si="358"/>
        <v>0</v>
      </c>
      <c r="AI982" s="616">
        <f t="shared" si="349"/>
        <v>103453</v>
      </c>
      <c r="AJ982" s="616">
        <f t="shared" si="352"/>
        <v>0</v>
      </c>
      <c r="AK982" s="616">
        <f t="shared" si="355"/>
        <v>103453</v>
      </c>
      <c r="AL982" s="554" t="s">
        <v>9</v>
      </c>
      <c r="AM982" s="621"/>
      <c r="AN982" s="528">
        <f t="shared" si="356"/>
        <v>103453</v>
      </c>
      <c r="AO982" s="506"/>
      <c r="AP982" s="505"/>
      <c r="AQ982" s="505"/>
      <c r="AR982" s="505"/>
      <c r="AS982" s="505"/>
      <c r="AT982" s="505"/>
      <c r="AU982" s="505"/>
      <c r="AV982" s="505"/>
      <c r="AW982" s="534"/>
      <c r="AX982" s="534"/>
    </row>
    <row r="983" spans="1:50" ht="17.25" customHeight="1" x14ac:dyDescent="0.25">
      <c r="A983" s="16">
        <v>4800002697</v>
      </c>
      <c r="B983" s="133">
        <v>46134</v>
      </c>
      <c r="C983" s="100" t="s">
        <v>79</v>
      </c>
      <c r="D983" s="552">
        <v>46141</v>
      </c>
      <c r="E983" s="552" t="e">
        <f>IF(OR(#REF!="",J983=""),"",#REF!+7*J983)</f>
        <v>#REF!</v>
      </c>
      <c r="F983" s="333" t="str">
        <f t="shared" ca="1" si="354"/>
        <v>DELIVERED</v>
      </c>
      <c r="G983" s="361" t="s">
        <v>2111</v>
      </c>
      <c r="H983" s="28" t="e">
        <f t="shared" si="350"/>
        <v>#REF!</v>
      </c>
      <c r="I983" s="28" t="e">
        <f t="shared" si="351"/>
        <v>#REF!</v>
      </c>
      <c r="J983" s="24">
        <v>1</v>
      </c>
      <c r="K983" s="24" t="s">
        <v>21</v>
      </c>
      <c r="L983" s="38" t="s">
        <v>81</v>
      </c>
      <c r="M983" s="362" t="s">
        <v>2200</v>
      </c>
      <c r="N983" s="91">
        <v>0</v>
      </c>
      <c r="O983" s="388">
        <v>3</v>
      </c>
      <c r="P983" s="24" t="s">
        <v>243</v>
      </c>
      <c r="Q983" s="24">
        <v>26200172</v>
      </c>
      <c r="R983" s="86" t="s">
        <v>84</v>
      </c>
      <c r="S983" s="468" t="s">
        <v>1170</v>
      </c>
      <c r="T983" s="446" t="s">
        <v>1171</v>
      </c>
      <c r="U983" s="446" t="s">
        <v>158</v>
      </c>
      <c r="V983" s="364" t="s">
        <v>2201</v>
      </c>
      <c r="W983" s="107">
        <v>4</v>
      </c>
      <c r="X983" s="24">
        <v>4</v>
      </c>
      <c r="Y983" s="126">
        <f t="shared" si="360"/>
        <v>0</v>
      </c>
      <c r="Z983" s="24">
        <v>0</v>
      </c>
      <c r="AA983" s="58">
        <v>8118.75</v>
      </c>
      <c r="AB983" s="66"/>
      <c r="AC983" s="151" t="str">
        <f>IF(AD983="","",TEXT(AD983,"mmmm-yy"))</f>
        <v>May-26</v>
      </c>
      <c r="AD983" s="25">
        <v>46157</v>
      </c>
      <c r="AE983" s="256" t="s">
        <v>2202</v>
      </c>
      <c r="AF983" s="58">
        <f t="shared" si="357"/>
        <v>32475</v>
      </c>
      <c r="AG983" s="58">
        <f t="shared" si="362"/>
        <v>0</v>
      </c>
      <c r="AH983" s="58">
        <f t="shared" si="358"/>
        <v>32475</v>
      </c>
      <c r="AI983" s="58">
        <f t="shared" si="349"/>
        <v>0</v>
      </c>
      <c r="AJ983" s="58">
        <f t="shared" si="352"/>
        <v>0</v>
      </c>
      <c r="AK983" s="58">
        <f t="shared" si="355"/>
        <v>0</v>
      </c>
      <c r="AL983" s="16" t="s">
        <v>0</v>
      </c>
      <c r="AM983" s="144" t="s">
        <v>102</v>
      </c>
      <c r="AN983" s="58">
        <f t="shared" si="356"/>
        <v>32475</v>
      </c>
      <c r="AO983" s="24" t="s">
        <v>103</v>
      </c>
      <c r="AP983" s="113" t="s">
        <v>104</v>
      </c>
      <c r="AQ983" s="23"/>
      <c r="AR983" s="23"/>
      <c r="AS983" s="23"/>
      <c r="AT983" s="23"/>
      <c r="AU983" s="23"/>
      <c r="AV983" s="23"/>
    </row>
    <row r="984" spans="1:50" x14ac:dyDescent="0.25">
      <c r="A984" s="16">
        <v>261030251</v>
      </c>
      <c r="B984" s="133">
        <v>46134</v>
      </c>
      <c r="C984" s="100" t="s">
        <v>305</v>
      </c>
      <c r="D984" s="552">
        <v>46330</v>
      </c>
      <c r="E984" s="552" t="e">
        <f>IF(OR(#REF!="",J984=""),"",#REF!+7*J984)</f>
        <v>#REF!</v>
      </c>
      <c r="F984" s="333" t="e">
        <f t="shared" ca="1" si="354"/>
        <v>#REF!</v>
      </c>
      <c r="G984" s="361" t="s">
        <v>2111</v>
      </c>
      <c r="H984" s="28" t="e">
        <f t="shared" si="350"/>
        <v>#REF!</v>
      </c>
      <c r="I984" s="28" t="e">
        <f t="shared" si="351"/>
        <v>#REF!</v>
      </c>
      <c r="J984" s="24">
        <v>28</v>
      </c>
      <c r="K984" s="24" t="s">
        <v>2203</v>
      </c>
      <c r="L984" s="38" t="s">
        <v>81</v>
      </c>
      <c r="M984" s="343" t="s">
        <v>2204</v>
      </c>
      <c r="N984" s="91">
        <v>0</v>
      </c>
      <c r="O984" s="388">
        <v>3</v>
      </c>
      <c r="P984" s="24"/>
      <c r="Q984" s="24"/>
      <c r="R984" s="125" t="s">
        <v>307</v>
      </c>
      <c r="S984" s="20" t="s">
        <v>2205</v>
      </c>
      <c r="T984" s="21" t="s">
        <v>2206</v>
      </c>
      <c r="U984" s="73" t="s">
        <v>87</v>
      </c>
      <c r="V984" s="443" t="s">
        <v>2207</v>
      </c>
      <c r="W984" s="24">
        <v>100</v>
      </c>
      <c r="X984" s="24"/>
      <c r="Y984" s="126">
        <f t="shared" si="360"/>
        <v>100</v>
      </c>
      <c r="Z984" s="24">
        <v>100</v>
      </c>
      <c r="AA984" s="58"/>
      <c r="AB984" s="66">
        <v>134.62</v>
      </c>
      <c r="AC984" s="262"/>
      <c r="AD984" s="25"/>
      <c r="AE984" s="439"/>
      <c r="AF984" s="58">
        <f t="shared" si="357"/>
        <v>0</v>
      </c>
      <c r="AG984" s="58">
        <f t="shared" si="362"/>
        <v>0</v>
      </c>
      <c r="AH984" s="58">
        <f t="shared" si="358"/>
        <v>0</v>
      </c>
      <c r="AI984" s="58">
        <f t="shared" si="349"/>
        <v>0</v>
      </c>
      <c r="AJ984" s="58">
        <f t="shared" si="352"/>
        <v>1157732</v>
      </c>
      <c r="AK984" s="58">
        <f t="shared" si="355"/>
        <v>1157732</v>
      </c>
      <c r="AL984" s="16" t="s">
        <v>9</v>
      </c>
      <c r="AM984" s="272"/>
      <c r="AN984" s="58">
        <f t="shared" si="356"/>
        <v>1157732</v>
      </c>
      <c r="AO984" s="24"/>
      <c r="AP984" s="23"/>
      <c r="AQ984" s="23"/>
      <c r="AR984" s="23"/>
      <c r="AS984" s="23"/>
      <c r="AT984" s="23"/>
      <c r="AU984" s="23"/>
      <c r="AV984" s="23"/>
    </row>
    <row r="985" spans="1:50" ht="15" x14ac:dyDescent="0.25">
      <c r="A985" s="16">
        <v>1102600020</v>
      </c>
      <c r="B985" s="133">
        <v>46136</v>
      </c>
      <c r="C985" s="297" t="s">
        <v>79</v>
      </c>
      <c r="D985" s="552">
        <v>46146</v>
      </c>
      <c r="E985" s="552" t="e">
        <f>IF(OR(#REF!="",J985=""),"",#REF!+7*J985)</f>
        <v>#REF!</v>
      </c>
      <c r="F985" s="333" t="str">
        <f t="shared" ca="1" si="354"/>
        <v>DELIVERED</v>
      </c>
      <c r="G985" s="361" t="s">
        <v>2111</v>
      </c>
      <c r="H985" s="28" t="e">
        <f t="shared" si="350"/>
        <v>#REF!</v>
      </c>
      <c r="I985" s="28" t="e">
        <f t="shared" si="351"/>
        <v>#REF!</v>
      </c>
      <c r="J985" s="24">
        <v>1.5</v>
      </c>
      <c r="K985" s="24" t="s">
        <v>21</v>
      </c>
      <c r="L985" s="38" t="s">
        <v>81</v>
      </c>
      <c r="M985" s="343" t="s">
        <v>2208</v>
      </c>
      <c r="N985" s="96">
        <v>1</v>
      </c>
      <c r="O985" s="89">
        <v>1</v>
      </c>
      <c r="P985" s="24" t="s">
        <v>243</v>
      </c>
      <c r="Q985" s="24">
        <v>26200121</v>
      </c>
      <c r="R985" s="86" t="s">
        <v>84</v>
      </c>
      <c r="S985" s="9" t="s">
        <v>284</v>
      </c>
      <c r="T985" s="7" t="s">
        <v>285</v>
      </c>
      <c r="U985" s="16" t="s">
        <v>286</v>
      </c>
      <c r="V985" s="77" t="s">
        <v>2209</v>
      </c>
      <c r="W985" s="37">
        <v>12</v>
      </c>
      <c r="X985" s="24">
        <v>12</v>
      </c>
      <c r="Y985" s="126">
        <f t="shared" si="360"/>
        <v>0</v>
      </c>
      <c r="Z985" s="24">
        <v>0</v>
      </c>
      <c r="AA985" s="58">
        <v>741</v>
      </c>
      <c r="AB985" s="66"/>
      <c r="AC985" s="151" t="str">
        <f>IF(AD985="","",TEXT(AD985,"mmmm-yy"))</f>
        <v>May-26</v>
      </c>
      <c r="AD985" s="25">
        <v>46153</v>
      </c>
      <c r="AE985" s="256" t="s">
        <v>2210</v>
      </c>
      <c r="AF985" s="58">
        <f t="shared" si="357"/>
        <v>8892</v>
      </c>
      <c r="AG985" s="58">
        <f t="shared" si="362"/>
        <v>0</v>
      </c>
      <c r="AH985" s="58">
        <f t="shared" si="358"/>
        <v>8892</v>
      </c>
      <c r="AI985" s="58">
        <f t="shared" si="349"/>
        <v>0</v>
      </c>
      <c r="AJ985" s="58">
        <f t="shared" si="352"/>
        <v>0</v>
      </c>
      <c r="AK985" s="58">
        <f t="shared" si="355"/>
        <v>0</v>
      </c>
      <c r="AL985" s="16" t="s">
        <v>0</v>
      </c>
      <c r="AM985" s="144" t="s">
        <v>102</v>
      </c>
      <c r="AN985" s="58">
        <f t="shared" si="356"/>
        <v>8892</v>
      </c>
      <c r="AO985" s="24" t="s">
        <v>103</v>
      </c>
      <c r="AP985" s="23"/>
      <c r="AQ985" s="23"/>
      <c r="AR985" s="23"/>
      <c r="AS985" s="23"/>
      <c r="AT985" s="23"/>
      <c r="AU985" s="23"/>
      <c r="AV985" s="23"/>
    </row>
    <row r="986" spans="1:50" ht="15" x14ac:dyDescent="0.25">
      <c r="A986" s="16">
        <v>1162600155</v>
      </c>
      <c r="B986" s="133">
        <v>46136</v>
      </c>
      <c r="C986" s="297" t="s">
        <v>79</v>
      </c>
      <c r="D986" s="552">
        <v>46146</v>
      </c>
      <c r="E986" s="552" t="e">
        <f>IF(OR(#REF!="",J986=""),"",#REF!+7*J986)</f>
        <v>#REF!</v>
      </c>
      <c r="F986" s="333" t="str">
        <f t="shared" ca="1" si="354"/>
        <v>DELIVERED</v>
      </c>
      <c r="G986" s="361" t="s">
        <v>2111</v>
      </c>
      <c r="H986" s="28" t="e">
        <f t="shared" si="350"/>
        <v>#REF!</v>
      </c>
      <c r="I986" s="28" t="e">
        <f t="shared" si="351"/>
        <v>#REF!</v>
      </c>
      <c r="J986" s="24">
        <v>1.5</v>
      </c>
      <c r="K986" s="24" t="s">
        <v>28</v>
      </c>
      <c r="L986" s="38" t="s">
        <v>81</v>
      </c>
      <c r="M986" s="343" t="s">
        <v>2208</v>
      </c>
      <c r="N986" s="96">
        <v>1</v>
      </c>
      <c r="O986" s="89">
        <v>1</v>
      </c>
      <c r="P986" s="24" t="s">
        <v>243</v>
      </c>
      <c r="Q986" s="24">
        <v>26200120</v>
      </c>
      <c r="R986" s="86" t="s">
        <v>84</v>
      </c>
      <c r="S986" s="9" t="s">
        <v>284</v>
      </c>
      <c r="T986" s="7" t="s">
        <v>285</v>
      </c>
      <c r="U986" s="16" t="s">
        <v>286</v>
      </c>
      <c r="V986" s="77" t="s">
        <v>2211</v>
      </c>
      <c r="W986" s="37">
        <v>1</v>
      </c>
      <c r="X986" s="24">
        <v>1</v>
      </c>
      <c r="Y986" s="126">
        <f t="shared" si="360"/>
        <v>0</v>
      </c>
      <c r="Z986" s="24">
        <v>0</v>
      </c>
      <c r="AA986" s="58">
        <v>21100</v>
      </c>
      <c r="AB986" s="66"/>
      <c r="AC986" s="151" t="str">
        <f>IF(AD986="","",TEXT(AD986,"mmmm-yy"))</f>
        <v>May-26</v>
      </c>
      <c r="AD986" s="25">
        <v>46153</v>
      </c>
      <c r="AE986" s="256" t="s">
        <v>2212</v>
      </c>
      <c r="AF986" s="58">
        <f t="shared" si="357"/>
        <v>21100</v>
      </c>
      <c r="AG986" s="58">
        <f t="shared" si="362"/>
        <v>0</v>
      </c>
      <c r="AH986" s="58">
        <f t="shared" si="358"/>
        <v>21100</v>
      </c>
      <c r="AI986" s="58">
        <f t="shared" ref="AI986:AI1052" si="374">Z986*AA986</f>
        <v>0</v>
      </c>
      <c r="AJ986" s="58">
        <f t="shared" si="352"/>
        <v>0</v>
      </c>
      <c r="AK986" s="58">
        <f t="shared" si="355"/>
        <v>0</v>
      </c>
      <c r="AL986" s="16" t="s">
        <v>0</v>
      </c>
      <c r="AM986" s="144" t="s">
        <v>102</v>
      </c>
      <c r="AN986" s="58">
        <f t="shared" si="356"/>
        <v>21100</v>
      </c>
      <c r="AO986" s="134" t="s">
        <v>28</v>
      </c>
      <c r="AP986" s="23"/>
      <c r="AQ986" s="23"/>
      <c r="AR986" s="23"/>
      <c r="AS986" s="23"/>
      <c r="AT986" s="23"/>
      <c r="AU986" s="23"/>
      <c r="AV986" s="23"/>
    </row>
    <row r="987" spans="1:50" ht="12.75" x14ac:dyDescent="0.2">
      <c r="A987" s="23">
        <v>4516507168</v>
      </c>
      <c r="B987" s="133">
        <v>46136</v>
      </c>
      <c r="C987" s="297" t="s">
        <v>79</v>
      </c>
      <c r="D987" s="552">
        <v>46157</v>
      </c>
      <c r="E987" s="552" t="e">
        <f>IF(OR(#REF!="",J987=""),"",#REF!+7*J987)</f>
        <v>#REF!</v>
      </c>
      <c r="F987" s="333" t="e">
        <f t="shared" ca="1" si="354"/>
        <v>#REF!</v>
      </c>
      <c r="G987" s="361" t="s">
        <v>2111</v>
      </c>
      <c r="H987" s="28" t="e">
        <f t="shared" si="350"/>
        <v>#REF!</v>
      </c>
      <c r="I987" s="28" t="e">
        <f t="shared" si="351"/>
        <v>#REF!</v>
      </c>
      <c r="J987" s="24">
        <v>5</v>
      </c>
      <c r="K987" s="24" t="s">
        <v>18</v>
      </c>
      <c r="L987" s="38" t="s">
        <v>81</v>
      </c>
      <c r="M987" s="343" t="s">
        <v>2213</v>
      </c>
      <c r="N987" s="91">
        <v>1</v>
      </c>
      <c r="O987" s="89">
        <v>1</v>
      </c>
      <c r="P987" s="37"/>
      <c r="Q987" s="24"/>
      <c r="R987" s="86" t="s">
        <v>84</v>
      </c>
      <c r="S987" s="465" t="s">
        <v>620</v>
      </c>
      <c r="T987" s="83" t="s">
        <v>621</v>
      </c>
      <c r="U987" s="320" t="s">
        <v>212</v>
      </c>
      <c r="V987" s="303" t="s">
        <v>2214</v>
      </c>
      <c r="W987" s="37">
        <v>3</v>
      </c>
      <c r="X987" s="24"/>
      <c r="Y987" s="126">
        <f t="shared" si="360"/>
        <v>3</v>
      </c>
      <c r="Z987" s="24">
        <v>3</v>
      </c>
      <c r="AA987" s="58">
        <v>79966.5</v>
      </c>
      <c r="AB987" s="66"/>
      <c r="AC987" s="262"/>
      <c r="AD987" s="25"/>
      <c r="AE987" s="439"/>
      <c r="AF987" s="58">
        <f t="shared" si="357"/>
        <v>0</v>
      </c>
      <c r="AG987" s="58">
        <f t="shared" si="362"/>
        <v>0</v>
      </c>
      <c r="AH987" s="58">
        <f t="shared" si="358"/>
        <v>0</v>
      </c>
      <c r="AI987" s="58">
        <f t="shared" si="374"/>
        <v>239899.5</v>
      </c>
      <c r="AJ987" s="58">
        <f t="shared" si="352"/>
        <v>0</v>
      </c>
      <c r="AK987" s="58">
        <f t="shared" si="355"/>
        <v>239899.5</v>
      </c>
      <c r="AL987" s="16" t="s">
        <v>9</v>
      </c>
      <c r="AM987" s="272"/>
      <c r="AN987" s="58">
        <f t="shared" si="356"/>
        <v>239899.5</v>
      </c>
      <c r="AO987" s="24"/>
      <c r="AP987" s="23"/>
      <c r="AQ987" s="23"/>
      <c r="AR987" s="23"/>
      <c r="AS987" s="23"/>
      <c r="AT987" s="23"/>
      <c r="AU987" s="23"/>
      <c r="AV987" s="23"/>
    </row>
    <row r="988" spans="1:50" ht="12.75" x14ac:dyDescent="0.2">
      <c r="A988" s="23">
        <v>4516507168</v>
      </c>
      <c r="B988" s="133">
        <v>46136</v>
      </c>
      <c r="C988" s="297" t="s">
        <v>79</v>
      </c>
      <c r="D988" s="552">
        <v>46157</v>
      </c>
      <c r="E988" s="552" t="e">
        <f>IF(OR(#REF!="",J988=""),"",#REF!+7*J988)</f>
        <v>#REF!</v>
      </c>
      <c r="F988" s="333" t="e">
        <f t="shared" ca="1" si="354"/>
        <v>#REF!</v>
      </c>
      <c r="G988" s="361" t="s">
        <v>2111</v>
      </c>
      <c r="H988" s="28" t="e">
        <f t="shared" si="350"/>
        <v>#REF!</v>
      </c>
      <c r="I988" s="28" t="e">
        <f t="shared" si="351"/>
        <v>#REF!</v>
      </c>
      <c r="J988" s="24">
        <v>5</v>
      </c>
      <c r="K988" s="24" t="s">
        <v>18</v>
      </c>
      <c r="L988" s="38" t="s">
        <v>81</v>
      </c>
      <c r="M988" s="343" t="s">
        <v>2213</v>
      </c>
      <c r="N988" s="91">
        <v>1</v>
      </c>
      <c r="O988" s="89">
        <v>1</v>
      </c>
      <c r="P988" s="37"/>
      <c r="Q988" s="24"/>
      <c r="R988" s="86" t="s">
        <v>84</v>
      </c>
      <c r="S988" s="9" t="s">
        <v>620</v>
      </c>
      <c r="T988" s="7" t="s">
        <v>621</v>
      </c>
      <c r="U988" s="70" t="s">
        <v>212</v>
      </c>
      <c r="V988" s="13" t="s">
        <v>2215</v>
      </c>
      <c r="W988" s="37">
        <v>3</v>
      </c>
      <c r="X988" s="24"/>
      <c r="Y988" s="126">
        <f t="shared" si="360"/>
        <v>3</v>
      </c>
      <c r="Z988" s="24">
        <v>3</v>
      </c>
      <c r="AA988" s="58">
        <v>79966.5</v>
      </c>
      <c r="AB988" s="66"/>
      <c r="AC988" s="262"/>
      <c r="AD988" s="25"/>
      <c r="AE988" s="439"/>
      <c r="AF988" s="58">
        <f t="shared" si="357"/>
        <v>0</v>
      </c>
      <c r="AG988" s="58">
        <f t="shared" si="362"/>
        <v>0</v>
      </c>
      <c r="AH988" s="58">
        <f t="shared" si="358"/>
        <v>0</v>
      </c>
      <c r="AI988" s="58">
        <f t="shared" si="374"/>
        <v>239899.5</v>
      </c>
      <c r="AJ988" s="58">
        <f t="shared" si="352"/>
        <v>0</v>
      </c>
      <c r="AK988" s="58">
        <f t="shared" si="355"/>
        <v>239899.5</v>
      </c>
      <c r="AL988" s="16" t="s">
        <v>9</v>
      </c>
      <c r="AM988" s="272"/>
      <c r="AN988" s="58">
        <f t="shared" si="356"/>
        <v>239899.5</v>
      </c>
      <c r="AO988" s="24"/>
      <c r="AP988" s="23"/>
      <c r="AQ988" s="23"/>
      <c r="AR988" s="23"/>
      <c r="AS988" s="23"/>
      <c r="AT988" s="23"/>
      <c r="AU988" s="23"/>
      <c r="AV988" s="23"/>
    </row>
    <row r="989" spans="1:50" ht="12.75" x14ac:dyDescent="0.2">
      <c r="A989" s="505">
        <v>4516507165</v>
      </c>
      <c r="B989" s="133">
        <v>46136</v>
      </c>
      <c r="C989" s="297" t="s">
        <v>79</v>
      </c>
      <c r="D989" s="552">
        <v>46157</v>
      </c>
      <c r="E989" s="552" t="e">
        <f>IF(OR(#REF!="",J989=""),"",#REF!+7*J989)</f>
        <v>#REF!</v>
      </c>
      <c r="F989" s="333" t="e">
        <f t="shared" ca="1" si="354"/>
        <v>#REF!</v>
      </c>
      <c r="G989" s="361" t="s">
        <v>2111</v>
      </c>
      <c r="H989" s="28" t="e">
        <f t="shared" si="350"/>
        <v>#REF!</v>
      </c>
      <c r="I989" s="28" t="e">
        <f t="shared" si="351"/>
        <v>#REF!</v>
      </c>
      <c r="J989" s="24">
        <v>15</v>
      </c>
      <c r="K989" s="24" t="s">
        <v>18</v>
      </c>
      <c r="L989" s="38" t="s">
        <v>81</v>
      </c>
      <c r="M989" s="343" t="s">
        <v>2213</v>
      </c>
      <c r="N989" s="91">
        <v>1</v>
      </c>
      <c r="O989" s="89">
        <v>1</v>
      </c>
      <c r="P989" s="37"/>
      <c r="Q989" s="24"/>
      <c r="R989" s="86" t="s">
        <v>84</v>
      </c>
      <c r="S989" s="9" t="s">
        <v>620</v>
      </c>
      <c r="T989" s="7" t="s">
        <v>621</v>
      </c>
      <c r="U989" s="70" t="s">
        <v>212</v>
      </c>
      <c r="V989" s="13" t="s">
        <v>2214</v>
      </c>
      <c r="W989" s="37">
        <v>25</v>
      </c>
      <c r="X989" s="24"/>
      <c r="Y989" s="126">
        <f t="shared" si="360"/>
        <v>25</v>
      </c>
      <c r="Z989" s="24">
        <v>25</v>
      </c>
      <c r="AA989" s="58">
        <v>49393.04</v>
      </c>
      <c r="AB989" s="66"/>
      <c r="AC989" s="262"/>
      <c r="AD989" s="25"/>
      <c r="AE989" s="439"/>
      <c r="AF989" s="58">
        <f t="shared" si="357"/>
        <v>0</v>
      </c>
      <c r="AG989" s="58">
        <f t="shared" si="362"/>
        <v>0</v>
      </c>
      <c r="AH989" s="58">
        <f t="shared" si="358"/>
        <v>0</v>
      </c>
      <c r="AI989" s="58">
        <f t="shared" si="374"/>
        <v>1234826</v>
      </c>
      <c r="AJ989" s="58">
        <f t="shared" si="352"/>
        <v>0</v>
      </c>
      <c r="AK989" s="58">
        <f t="shared" si="355"/>
        <v>1234826</v>
      </c>
      <c r="AL989" s="16" t="s">
        <v>9</v>
      </c>
      <c r="AM989" s="272"/>
      <c r="AN989" s="58">
        <f t="shared" si="356"/>
        <v>1234826</v>
      </c>
      <c r="AO989" s="24"/>
      <c r="AP989" s="23"/>
      <c r="AQ989" s="23"/>
      <c r="AR989" s="23"/>
      <c r="AS989" s="23"/>
      <c r="AT989" s="23"/>
      <c r="AU989" s="23"/>
      <c r="AV989" s="23"/>
    </row>
    <row r="990" spans="1:50" ht="12.75" x14ac:dyDescent="0.2">
      <c r="A990" s="505">
        <v>4516507165</v>
      </c>
      <c r="B990" s="133">
        <v>46136</v>
      </c>
      <c r="C990" s="297" t="s">
        <v>79</v>
      </c>
      <c r="D990" s="552">
        <v>46157</v>
      </c>
      <c r="E990" s="552" t="e">
        <f>IF(OR(#REF!="",J990=""),"",#REF!+7*J990)</f>
        <v>#REF!</v>
      </c>
      <c r="F990" s="333" t="e">
        <f t="shared" ca="1" si="354"/>
        <v>#REF!</v>
      </c>
      <c r="G990" s="361" t="s">
        <v>2111</v>
      </c>
      <c r="H990" s="28" t="e">
        <f t="shared" si="350"/>
        <v>#REF!</v>
      </c>
      <c r="I990" s="28" t="e">
        <f t="shared" si="351"/>
        <v>#REF!</v>
      </c>
      <c r="J990" s="24">
        <v>15</v>
      </c>
      <c r="K990" s="24" t="s">
        <v>18</v>
      </c>
      <c r="L990" s="38" t="s">
        <v>81</v>
      </c>
      <c r="M990" s="343" t="s">
        <v>2213</v>
      </c>
      <c r="N990" s="91">
        <v>1</v>
      </c>
      <c r="O990" s="89">
        <v>1</v>
      </c>
      <c r="P990" s="37"/>
      <c r="Q990" s="24"/>
      <c r="R990" s="86" t="s">
        <v>84</v>
      </c>
      <c r="S990" s="9" t="s">
        <v>620</v>
      </c>
      <c r="T990" s="7" t="s">
        <v>621</v>
      </c>
      <c r="U990" s="70" t="s">
        <v>212</v>
      </c>
      <c r="V990" s="13" t="s">
        <v>2215</v>
      </c>
      <c r="W990" s="37">
        <v>25</v>
      </c>
      <c r="X990" s="24"/>
      <c r="Y990" s="126">
        <f t="shared" si="360"/>
        <v>25</v>
      </c>
      <c r="Z990" s="24">
        <v>25</v>
      </c>
      <c r="AA990" s="58">
        <v>49393.04</v>
      </c>
      <c r="AB990" s="66"/>
      <c r="AC990" s="262"/>
      <c r="AD990" s="25"/>
      <c r="AE990" s="439"/>
      <c r="AF990" s="58">
        <f t="shared" si="357"/>
        <v>0</v>
      </c>
      <c r="AG990" s="58">
        <f t="shared" si="362"/>
        <v>0</v>
      </c>
      <c r="AH990" s="58">
        <f t="shared" si="358"/>
        <v>0</v>
      </c>
      <c r="AI990" s="58">
        <f t="shared" si="374"/>
        <v>1234826</v>
      </c>
      <c r="AJ990" s="58">
        <f t="shared" si="352"/>
        <v>0</v>
      </c>
      <c r="AK990" s="58">
        <f t="shared" si="355"/>
        <v>1234826</v>
      </c>
      <c r="AL990" s="16" t="s">
        <v>9</v>
      </c>
      <c r="AM990" s="272"/>
      <c r="AN990" s="58">
        <f t="shared" si="356"/>
        <v>1234826</v>
      </c>
      <c r="AO990" s="24"/>
      <c r="AP990" s="23"/>
      <c r="AQ990" s="23"/>
      <c r="AR990" s="23"/>
      <c r="AS990" s="23"/>
      <c r="AT990" s="23"/>
      <c r="AU990" s="23"/>
      <c r="AV990" s="23"/>
    </row>
    <row r="991" spans="1:50" ht="15" x14ac:dyDescent="0.25">
      <c r="A991" s="16">
        <v>4516501256</v>
      </c>
      <c r="B991" s="133">
        <v>46136</v>
      </c>
      <c r="C991" s="297" t="s">
        <v>79</v>
      </c>
      <c r="D991" s="552">
        <v>46157</v>
      </c>
      <c r="E991" s="552" t="e">
        <f>IF(OR(#REF!="",J991=""),"",#REF!+7*J991)</f>
        <v>#REF!</v>
      </c>
      <c r="F991" s="333" t="str">
        <f t="shared" ca="1" si="354"/>
        <v>DELIVERED</v>
      </c>
      <c r="G991" s="361" t="s">
        <v>2111</v>
      </c>
      <c r="H991" s="28" t="e">
        <f t="shared" si="350"/>
        <v>#REF!</v>
      </c>
      <c r="I991" s="28" t="e">
        <f t="shared" si="351"/>
        <v>#REF!</v>
      </c>
      <c r="J991" s="24">
        <v>3</v>
      </c>
      <c r="K991" s="24" t="s">
        <v>18</v>
      </c>
      <c r="L991" s="38" t="s">
        <v>81</v>
      </c>
      <c r="M991" s="343" t="s">
        <v>2216</v>
      </c>
      <c r="N991" s="91">
        <v>1</v>
      </c>
      <c r="O991" s="382">
        <v>1</v>
      </c>
      <c r="P991" s="522" t="s">
        <v>2217</v>
      </c>
      <c r="Q991" s="24">
        <v>26100099</v>
      </c>
      <c r="R991" s="86" t="s">
        <v>84</v>
      </c>
      <c r="S991" s="9" t="s">
        <v>620</v>
      </c>
      <c r="T991" s="7" t="s">
        <v>621</v>
      </c>
      <c r="U991" s="23" t="s">
        <v>212</v>
      </c>
      <c r="V991" s="385" t="s">
        <v>2218</v>
      </c>
      <c r="W991" s="24">
        <v>3</v>
      </c>
      <c r="X991" s="24">
        <v>3</v>
      </c>
      <c r="Y991" s="126">
        <f t="shared" si="360"/>
        <v>0</v>
      </c>
      <c r="Z991" s="24">
        <v>0</v>
      </c>
      <c r="AA991" s="58">
        <v>51987</v>
      </c>
      <c r="AB991" s="66"/>
      <c r="AC991" s="536" t="str">
        <f>IF(AD991="","",TEXT(AD991,"mmmm-yy"))</f>
        <v>May-26</v>
      </c>
      <c r="AD991" s="25">
        <v>46162</v>
      </c>
      <c r="AE991" s="535" t="s">
        <v>2219</v>
      </c>
      <c r="AF991" s="58">
        <f t="shared" si="357"/>
        <v>155961</v>
      </c>
      <c r="AG991" s="58">
        <f t="shared" si="362"/>
        <v>0</v>
      </c>
      <c r="AH991" s="58">
        <f t="shared" si="358"/>
        <v>155961</v>
      </c>
      <c r="AI991" s="58">
        <f t="shared" si="374"/>
        <v>0</v>
      </c>
      <c r="AJ991" s="58">
        <f t="shared" si="352"/>
        <v>0</v>
      </c>
      <c r="AK991" s="58">
        <f t="shared" si="355"/>
        <v>0</v>
      </c>
      <c r="AL991" s="16" t="s">
        <v>0</v>
      </c>
      <c r="AM991" s="540" t="s">
        <v>102</v>
      </c>
      <c r="AN991" s="58">
        <f t="shared" si="356"/>
        <v>155961</v>
      </c>
      <c r="AO991" s="24" t="s">
        <v>103</v>
      </c>
      <c r="AP991" s="23" t="s">
        <v>104</v>
      </c>
      <c r="AQ991" s="23"/>
      <c r="AR991" s="23"/>
      <c r="AS991" s="23"/>
      <c r="AT991" s="23"/>
      <c r="AU991" s="23"/>
      <c r="AV991" s="23"/>
    </row>
    <row r="992" spans="1:50" ht="15" x14ac:dyDescent="0.25">
      <c r="A992" s="16">
        <v>4516501256</v>
      </c>
      <c r="B992" s="133">
        <v>46136</v>
      </c>
      <c r="C992" s="297" t="s">
        <v>79</v>
      </c>
      <c r="D992" s="552">
        <v>46178</v>
      </c>
      <c r="E992" s="552" t="e">
        <f>IF(OR(#REF!="",J992=""),"",#REF!+7*J992)</f>
        <v>#REF!</v>
      </c>
      <c r="F992" s="333" t="e">
        <f t="shared" ca="1" si="354"/>
        <v>#REF!</v>
      </c>
      <c r="G992" s="361" t="s">
        <v>2111</v>
      </c>
      <c r="H992" s="28" t="e">
        <f t="shared" si="350"/>
        <v>#REF!</v>
      </c>
      <c r="I992" s="28" t="e">
        <f t="shared" si="351"/>
        <v>#REF!</v>
      </c>
      <c r="J992" s="24">
        <v>6</v>
      </c>
      <c r="K992" s="24" t="s">
        <v>18</v>
      </c>
      <c r="L992" s="38" t="s">
        <v>81</v>
      </c>
      <c r="M992" s="343" t="s">
        <v>2220</v>
      </c>
      <c r="N992" s="91">
        <v>1</v>
      </c>
      <c r="O992" s="382">
        <v>1</v>
      </c>
      <c r="P992" s="24"/>
      <c r="Q992" s="24"/>
      <c r="R992" s="86" t="s">
        <v>84</v>
      </c>
      <c r="S992" s="9" t="s">
        <v>620</v>
      </c>
      <c r="T992" s="7" t="s">
        <v>621</v>
      </c>
      <c r="U992" s="23" t="s">
        <v>212</v>
      </c>
      <c r="V992" s="77" t="s">
        <v>2221</v>
      </c>
      <c r="W992" s="24">
        <v>5</v>
      </c>
      <c r="X992" s="24"/>
      <c r="Y992" s="126">
        <f t="shared" si="360"/>
        <v>5</v>
      </c>
      <c r="Z992" s="24">
        <v>5</v>
      </c>
      <c r="AA992" s="58">
        <v>355254</v>
      </c>
      <c r="AB992" s="66"/>
      <c r="AC992" s="262"/>
      <c r="AD992" s="25"/>
      <c r="AE992" s="439"/>
      <c r="AF992" s="58">
        <f t="shared" si="357"/>
        <v>0</v>
      </c>
      <c r="AG992" s="58">
        <f t="shared" si="362"/>
        <v>0</v>
      </c>
      <c r="AH992" s="58">
        <f t="shared" si="358"/>
        <v>0</v>
      </c>
      <c r="AI992" s="58">
        <f t="shared" si="374"/>
        <v>1776270</v>
      </c>
      <c r="AJ992" s="58">
        <f t="shared" si="352"/>
        <v>0</v>
      </c>
      <c r="AK992" s="58">
        <f t="shared" si="355"/>
        <v>1776270</v>
      </c>
      <c r="AL992" s="16" t="s">
        <v>9</v>
      </c>
      <c r="AM992" s="272"/>
      <c r="AN992" s="58">
        <f t="shared" si="356"/>
        <v>1776270</v>
      </c>
      <c r="AO992" s="24"/>
      <c r="AP992" s="23"/>
      <c r="AQ992" s="23"/>
      <c r="AR992" s="23"/>
      <c r="AS992" s="23"/>
      <c r="AT992" s="23"/>
      <c r="AU992" s="23"/>
      <c r="AV992" s="23"/>
    </row>
    <row r="993" spans="1:50" ht="12.75" x14ac:dyDescent="0.2">
      <c r="A993" s="240">
        <v>4800095775</v>
      </c>
      <c r="B993" s="244">
        <v>46134</v>
      </c>
      <c r="C993" s="240" t="s">
        <v>79</v>
      </c>
      <c r="D993" s="552">
        <v>46162</v>
      </c>
      <c r="E993" s="552" t="e">
        <f>IF(OR(#REF!="",J993=""),"",#REF!+7*J993)</f>
        <v>#REF!</v>
      </c>
      <c r="F993" s="333" t="str">
        <f t="shared" ca="1" si="354"/>
        <v>DELIVERED</v>
      </c>
      <c r="G993" s="316" t="s">
        <v>94</v>
      </c>
      <c r="H993" s="28" t="e">
        <f t="shared" si="350"/>
        <v>#REF!</v>
      </c>
      <c r="I993" s="28" t="e">
        <f t="shared" si="351"/>
        <v>#REF!</v>
      </c>
      <c r="J993" s="218">
        <v>4</v>
      </c>
      <c r="K993" s="24" t="s">
        <v>24</v>
      </c>
      <c r="L993" s="125" t="s">
        <v>81</v>
      </c>
      <c r="M993" s="343" t="s">
        <v>2222</v>
      </c>
      <c r="N993" s="91">
        <v>0</v>
      </c>
      <c r="O993" s="278">
        <v>3</v>
      </c>
      <c r="P993" s="218" t="s">
        <v>243</v>
      </c>
      <c r="Q993" s="218">
        <v>26100048</v>
      </c>
      <c r="R993" s="218" t="s">
        <v>84</v>
      </c>
      <c r="S993" s="218" t="s">
        <v>97</v>
      </c>
      <c r="T993" s="84" t="s">
        <v>335</v>
      </c>
      <c r="U993" s="240" t="s">
        <v>99</v>
      </c>
      <c r="V993" s="240" t="s">
        <v>2223</v>
      </c>
      <c r="W993" s="218">
        <v>16</v>
      </c>
      <c r="X993" s="218">
        <v>16</v>
      </c>
      <c r="Y993" s="265">
        <f t="shared" si="360"/>
        <v>0</v>
      </c>
      <c r="Z993" s="218">
        <v>0</v>
      </c>
      <c r="AA993" s="266">
        <v>1550</v>
      </c>
      <c r="AB993" s="222"/>
      <c r="AC993" s="151" t="str">
        <f t="shared" ref="AC993:AC999" si="375">IF(AD993="","",TEXT(AD993,"mmmm-yy"))</f>
        <v>April-26</v>
      </c>
      <c r="AD993" s="389">
        <v>46136</v>
      </c>
      <c r="AE993" s="256" t="s">
        <v>2224</v>
      </c>
      <c r="AF993" s="266">
        <f t="shared" si="357"/>
        <v>24800</v>
      </c>
      <c r="AG993" s="266">
        <f t="shared" si="362"/>
        <v>0</v>
      </c>
      <c r="AH993" s="266">
        <f t="shared" si="358"/>
        <v>24800</v>
      </c>
      <c r="AI993" s="266">
        <f t="shared" si="374"/>
        <v>0</v>
      </c>
      <c r="AJ993" s="266">
        <f t="shared" si="352"/>
        <v>0</v>
      </c>
      <c r="AK993" s="266">
        <f t="shared" si="355"/>
        <v>0</v>
      </c>
      <c r="AL993" s="240" t="s">
        <v>0</v>
      </c>
      <c r="AM993" s="144" t="s">
        <v>102</v>
      </c>
      <c r="AN993" s="266">
        <f t="shared" si="356"/>
        <v>24800</v>
      </c>
      <c r="AO993" s="134" t="s">
        <v>28</v>
      </c>
      <c r="AP993" s="207"/>
      <c r="AQ993" s="207"/>
      <c r="AR993" s="207"/>
      <c r="AS993" s="207"/>
      <c r="AT993" s="207"/>
      <c r="AU993" s="207"/>
      <c r="AV993" s="207"/>
      <c r="AW993" s="218"/>
      <c r="AX993" s="218"/>
    </row>
    <row r="994" spans="1:50" ht="12.75" x14ac:dyDescent="0.2">
      <c r="A994" s="240">
        <v>4800096007</v>
      </c>
      <c r="B994" s="244">
        <v>46135</v>
      </c>
      <c r="C994" s="240" t="s">
        <v>79</v>
      </c>
      <c r="D994" s="552">
        <v>46177</v>
      </c>
      <c r="E994" s="552" t="e">
        <f>IF(OR(#REF!="",J994=""),"",#REF!+7*J994)</f>
        <v>#REF!</v>
      </c>
      <c r="F994" s="333" t="str">
        <f t="shared" ca="1" si="354"/>
        <v>DELIVERED</v>
      </c>
      <c r="G994" s="316" t="s">
        <v>94</v>
      </c>
      <c r="H994" s="28" t="e">
        <f t="shared" si="350"/>
        <v>#REF!</v>
      </c>
      <c r="I994" s="28" t="e">
        <f t="shared" si="351"/>
        <v>#REF!</v>
      </c>
      <c r="J994" s="218">
        <v>6</v>
      </c>
      <c r="K994" s="24" t="s">
        <v>21</v>
      </c>
      <c r="L994" s="125" t="s">
        <v>81</v>
      </c>
      <c r="M994" s="343" t="s">
        <v>2225</v>
      </c>
      <c r="N994" s="91">
        <v>0</v>
      </c>
      <c r="O994" s="278">
        <v>3</v>
      </c>
      <c r="P994" s="218" t="s">
        <v>243</v>
      </c>
      <c r="Q994" s="218">
        <v>26100065</v>
      </c>
      <c r="R994" s="218" t="s">
        <v>84</v>
      </c>
      <c r="S994" s="218" t="s">
        <v>97</v>
      </c>
      <c r="T994" s="84" t="s">
        <v>172</v>
      </c>
      <c r="U994" s="240" t="s">
        <v>99</v>
      </c>
      <c r="V994" s="240" t="s">
        <v>2226</v>
      </c>
      <c r="W994" s="218">
        <v>1</v>
      </c>
      <c r="X994" s="218">
        <v>1</v>
      </c>
      <c r="Y994" s="265">
        <f t="shared" si="360"/>
        <v>0</v>
      </c>
      <c r="Z994" s="218">
        <v>0</v>
      </c>
      <c r="AA994" s="266">
        <v>24950</v>
      </c>
      <c r="AB994" s="222"/>
      <c r="AC994" s="151" t="str">
        <f t="shared" si="375"/>
        <v>May-26</v>
      </c>
      <c r="AD994" s="389">
        <v>46157</v>
      </c>
      <c r="AE994" s="256" t="s">
        <v>2227</v>
      </c>
      <c r="AF994" s="266">
        <f t="shared" si="357"/>
        <v>24950</v>
      </c>
      <c r="AG994" s="266">
        <f t="shared" si="362"/>
        <v>0</v>
      </c>
      <c r="AH994" s="266">
        <f t="shared" si="358"/>
        <v>24950</v>
      </c>
      <c r="AI994" s="266">
        <f t="shared" si="374"/>
        <v>0</v>
      </c>
      <c r="AJ994" s="266">
        <f t="shared" si="352"/>
        <v>0</v>
      </c>
      <c r="AK994" s="266">
        <f t="shared" si="355"/>
        <v>0</v>
      </c>
      <c r="AL994" s="240" t="s">
        <v>0</v>
      </c>
      <c r="AM994" s="144" t="s">
        <v>102</v>
      </c>
      <c r="AN994" s="266">
        <f t="shared" si="356"/>
        <v>24950</v>
      </c>
      <c r="AO994" s="456" t="s">
        <v>103</v>
      </c>
      <c r="AP994" s="113" t="s">
        <v>104</v>
      </c>
      <c r="AQ994" s="207"/>
      <c r="AR994" s="207"/>
      <c r="AS994" s="207"/>
      <c r="AT994" s="207"/>
      <c r="AU994" s="207"/>
      <c r="AV994" s="207"/>
      <c r="AW994" s="218"/>
      <c r="AX994" s="218"/>
    </row>
    <row r="995" spans="1:50" ht="12.75" x14ac:dyDescent="0.2">
      <c r="A995" s="16">
        <v>2735387702</v>
      </c>
      <c r="B995" s="244">
        <v>46136</v>
      </c>
      <c r="C995" s="50" t="s">
        <v>2228</v>
      </c>
      <c r="D995" s="552">
        <v>46171</v>
      </c>
      <c r="E995" s="552" t="e">
        <f>IF(OR(#REF!="",J995=""),"",#REF!+7*J995)</f>
        <v>#REF!</v>
      </c>
      <c r="F995" s="333" t="str">
        <f t="shared" ca="1" si="354"/>
        <v>DELIVERED</v>
      </c>
      <c r="G995" s="361" t="s">
        <v>2111</v>
      </c>
      <c r="H995" s="28" t="e">
        <f t="shared" si="350"/>
        <v>#REF!</v>
      </c>
      <c r="I995" s="28" t="e">
        <f t="shared" si="351"/>
        <v>#REF!</v>
      </c>
      <c r="J995" s="24">
        <v>5</v>
      </c>
      <c r="K995" s="24" t="s">
        <v>18</v>
      </c>
      <c r="L995" s="38" t="s">
        <v>81</v>
      </c>
      <c r="M995" s="343" t="s">
        <v>2229</v>
      </c>
      <c r="N995" s="91">
        <v>0</v>
      </c>
      <c r="O995" s="278">
        <v>3</v>
      </c>
      <c r="P995" s="343" t="s">
        <v>2230</v>
      </c>
      <c r="Q995" s="24">
        <v>26200229</v>
      </c>
      <c r="R995" s="20" t="s">
        <v>307</v>
      </c>
      <c r="S995" s="43" t="s">
        <v>433</v>
      </c>
      <c r="T995" s="214" t="s">
        <v>2231</v>
      </c>
      <c r="U995" s="50" t="s">
        <v>87</v>
      </c>
      <c r="V995" s="16" t="s">
        <v>2232</v>
      </c>
      <c r="W995" s="24">
        <v>20</v>
      </c>
      <c r="X995" s="24">
        <v>20</v>
      </c>
      <c r="Y995" s="8">
        <f t="shared" si="360"/>
        <v>0</v>
      </c>
      <c r="Z995" s="24">
        <v>0</v>
      </c>
      <c r="AA995" s="58"/>
      <c r="AB995" s="372">
        <v>38</v>
      </c>
      <c r="AC995" s="151" t="str">
        <f t="shared" si="375"/>
        <v>May-26</v>
      </c>
      <c r="AD995" s="25">
        <v>46168</v>
      </c>
      <c r="AE995" s="256" t="s">
        <v>2233</v>
      </c>
      <c r="AF995" s="58">
        <f t="shared" si="357"/>
        <v>0</v>
      </c>
      <c r="AG995" s="58">
        <f>(X995*AB995)*100</f>
        <v>76000</v>
      </c>
      <c r="AH995" s="58">
        <f t="shared" si="358"/>
        <v>76000</v>
      </c>
      <c r="AI995" s="266">
        <f t="shared" si="374"/>
        <v>0</v>
      </c>
      <c r="AJ995" s="58">
        <f>(Z995*AB995)*100</f>
        <v>0</v>
      </c>
      <c r="AK995" s="58">
        <f t="shared" si="355"/>
        <v>0</v>
      </c>
      <c r="AL995" s="16" t="s">
        <v>0</v>
      </c>
      <c r="AM995" s="144" t="s">
        <v>102</v>
      </c>
      <c r="AN995" s="58">
        <f t="shared" si="356"/>
        <v>76000</v>
      </c>
      <c r="AO995" s="24" t="s">
        <v>103</v>
      </c>
      <c r="AP995" s="573" t="s">
        <v>104</v>
      </c>
      <c r="AQ995" s="23"/>
      <c r="AR995" s="23"/>
      <c r="AS995" s="23"/>
      <c r="AT995" s="23"/>
      <c r="AU995" s="23"/>
      <c r="AV995" s="23"/>
    </row>
    <row r="996" spans="1:50" ht="15" x14ac:dyDescent="0.25">
      <c r="A996" s="16">
        <v>2735437038</v>
      </c>
      <c r="B996" s="244">
        <v>46139</v>
      </c>
      <c r="C996" s="100" t="s">
        <v>79</v>
      </c>
      <c r="D996" s="552">
        <v>46164</v>
      </c>
      <c r="E996" s="552" t="e">
        <f>IF(OR(#REF!="",J996=""),"",#REF!+7*J996)</f>
        <v>#REF!</v>
      </c>
      <c r="F996" s="333" t="str">
        <f t="shared" ca="1" si="354"/>
        <v>DELIVERED</v>
      </c>
      <c r="G996" s="361" t="s">
        <v>2111</v>
      </c>
      <c r="H996" s="28" t="e">
        <f t="shared" si="350"/>
        <v>#REF!</v>
      </c>
      <c r="I996" s="28" t="e">
        <f t="shared" si="351"/>
        <v>#REF!</v>
      </c>
      <c r="J996" s="24">
        <v>5</v>
      </c>
      <c r="K996" s="24" t="s">
        <v>18</v>
      </c>
      <c r="L996" s="38" t="s">
        <v>81</v>
      </c>
      <c r="M996" s="343" t="s">
        <v>2234</v>
      </c>
      <c r="N996" s="91">
        <v>0</v>
      </c>
      <c r="O996" s="278">
        <v>3</v>
      </c>
      <c r="P996" s="343" t="s">
        <v>2235</v>
      </c>
      <c r="Q996" s="38">
        <v>26200169</v>
      </c>
      <c r="R996" s="20" t="s">
        <v>84</v>
      </c>
      <c r="S996" s="43" t="s">
        <v>433</v>
      </c>
      <c r="T996" s="123" t="s">
        <v>434</v>
      </c>
      <c r="U996" s="509" t="s">
        <v>87</v>
      </c>
      <c r="V996" s="247" t="s">
        <v>2232</v>
      </c>
      <c r="W996" s="24">
        <v>5</v>
      </c>
      <c r="X996" s="24">
        <v>5</v>
      </c>
      <c r="Y996" s="8">
        <f t="shared" si="360"/>
        <v>0</v>
      </c>
      <c r="Z996" s="24">
        <v>0</v>
      </c>
      <c r="AA996" s="58">
        <v>4348.8</v>
      </c>
      <c r="AB996" s="372"/>
      <c r="AC996" s="151" t="str">
        <f t="shared" si="375"/>
        <v>May-26</v>
      </c>
      <c r="AD996" s="25">
        <v>46168</v>
      </c>
      <c r="AE996" s="256" t="s">
        <v>2236</v>
      </c>
      <c r="AF996" s="58">
        <f t="shared" si="357"/>
        <v>21744</v>
      </c>
      <c r="AG996" s="58">
        <f t="shared" ref="AG996:AG1062" si="376">(X996*AB996)*86</f>
        <v>0</v>
      </c>
      <c r="AH996" s="58">
        <f t="shared" si="358"/>
        <v>21744</v>
      </c>
      <c r="AI996" s="266">
        <f t="shared" si="374"/>
        <v>0</v>
      </c>
      <c r="AJ996" s="58">
        <f>(Z998*AB996)*100</f>
        <v>0</v>
      </c>
      <c r="AK996" s="58">
        <f t="shared" si="355"/>
        <v>0</v>
      </c>
      <c r="AL996" s="16" t="s">
        <v>0</v>
      </c>
      <c r="AM996" s="144" t="s">
        <v>102</v>
      </c>
      <c r="AN996" s="58">
        <f t="shared" si="356"/>
        <v>21744</v>
      </c>
      <c r="AO996" s="24" t="s">
        <v>103</v>
      </c>
      <c r="AP996" s="573" t="s">
        <v>104</v>
      </c>
      <c r="AQ996" s="23"/>
      <c r="AR996" s="23"/>
      <c r="AS996" s="23"/>
      <c r="AT996" s="23"/>
      <c r="AU996" s="23"/>
      <c r="AV996" s="23"/>
    </row>
    <row r="997" spans="1:50" ht="12.75" x14ac:dyDescent="0.2">
      <c r="A997" s="16" t="s">
        <v>2237</v>
      </c>
      <c r="B997" s="244">
        <v>46136</v>
      </c>
      <c r="C997" s="240" t="s">
        <v>79</v>
      </c>
      <c r="D997" s="552">
        <v>46164</v>
      </c>
      <c r="E997" s="552" t="e">
        <f>IF(OR(#REF!="",J997=""),"",#REF!+7*J997)</f>
        <v>#REF!</v>
      </c>
      <c r="F997" s="333" t="str">
        <f t="shared" ca="1" si="354"/>
        <v>DELIVERED</v>
      </c>
      <c r="G997" s="571" t="s">
        <v>80</v>
      </c>
      <c r="H997" s="28" t="e">
        <f t="shared" si="350"/>
        <v>#REF!</v>
      </c>
      <c r="I997" s="28" t="e">
        <f t="shared" si="351"/>
        <v>#REF!</v>
      </c>
      <c r="J997" s="24">
        <v>4</v>
      </c>
      <c r="K997" s="24" t="s">
        <v>18</v>
      </c>
      <c r="L997" s="38" t="s">
        <v>81</v>
      </c>
      <c r="M997" s="343" t="s">
        <v>2238</v>
      </c>
      <c r="N997" s="91">
        <v>0</v>
      </c>
      <c r="O997" s="278">
        <v>3</v>
      </c>
      <c r="P997" s="343" t="s">
        <v>2239</v>
      </c>
      <c r="Q997" s="38">
        <v>26200289</v>
      </c>
      <c r="R997" s="24" t="s">
        <v>84</v>
      </c>
      <c r="S997" s="9" t="s">
        <v>380</v>
      </c>
      <c r="T997" s="7" t="s">
        <v>381</v>
      </c>
      <c r="U997" s="140" t="s">
        <v>212</v>
      </c>
      <c r="V997" s="510" t="s">
        <v>2240</v>
      </c>
      <c r="W997" s="44">
        <v>5</v>
      </c>
      <c r="X997" s="36">
        <v>5</v>
      </c>
      <c r="Y997" s="511">
        <f t="shared" si="360"/>
        <v>0</v>
      </c>
      <c r="Z997" s="36">
        <v>0</v>
      </c>
      <c r="AA997" s="72">
        <v>123091</v>
      </c>
      <c r="AB997" s="425"/>
      <c r="AC997" s="151" t="str">
        <f t="shared" si="375"/>
        <v>June-26</v>
      </c>
      <c r="AD997" s="25">
        <v>46178</v>
      </c>
      <c r="AE997" s="256" t="s">
        <v>2241</v>
      </c>
      <c r="AF997" s="58">
        <f t="shared" si="357"/>
        <v>615455</v>
      </c>
      <c r="AG997" s="266">
        <f t="shared" si="376"/>
        <v>0</v>
      </c>
      <c r="AH997" s="58">
        <f t="shared" si="358"/>
        <v>615455</v>
      </c>
      <c r="AI997" s="266">
        <f t="shared" si="374"/>
        <v>0</v>
      </c>
      <c r="AJ997" s="58">
        <f>(Z998*AB997)*100</f>
        <v>0</v>
      </c>
      <c r="AK997" s="58">
        <f t="shared" si="355"/>
        <v>0</v>
      </c>
      <c r="AL997" s="16" t="s">
        <v>0</v>
      </c>
      <c r="AM997" s="144" t="s">
        <v>102</v>
      </c>
      <c r="AN997" s="58">
        <f t="shared" si="356"/>
        <v>615455</v>
      </c>
      <c r="AO997" s="24" t="s">
        <v>103</v>
      </c>
      <c r="AP997" s="23"/>
      <c r="AQ997" s="23"/>
      <c r="AR997" s="23"/>
      <c r="AS997" s="23"/>
      <c r="AT997" s="23"/>
      <c r="AU997" s="23"/>
      <c r="AV997" s="23"/>
    </row>
    <row r="998" spans="1:50" ht="15" x14ac:dyDescent="0.25">
      <c r="A998" s="16">
        <v>4900039058</v>
      </c>
      <c r="B998" s="244">
        <v>46136</v>
      </c>
      <c r="C998" s="240" t="s">
        <v>79</v>
      </c>
      <c r="D998" s="552">
        <v>46139</v>
      </c>
      <c r="E998" s="552" t="e">
        <f>IF(OR(#REF!="",J998=""),"",#REF!+7*J998)</f>
        <v>#REF!</v>
      </c>
      <c r="F998" s="333" t="str">
        <f t="shared" ca="1" si="354"/>
        <v>DELIVERED</v>
      </c>
      <c r="G998" s="361" t="s">
        <v>2111</v>
      </c>
      <c r="H998" s="28" t="e">
        <f t="shared" si="350"/>
        <v>#REF!</v>
      </c>
      <c r="I998" s="28" t="e">
        <f t="shared" si="351"/>
        <v>#REF!</v>
      </c>
      <c r="J998" s="24">
        <v>0.5</v>
      </c>
      <c r="K998" s="24" t="s">
        <v>24</v>
      </c>
      <c r="L998" s="125" t="s">
        <v>81</v>
      </c>
      <c r="M998" s="343" t="s">
        <v>2242</v>
      </c>
      <c r="N998" s="91">
        <v>0</v>
      </c>
      <c r="O998" s="278">
        <v>3</v>
      </c>
      <c r="P998" s="24" t="s">
        <v>243</v>
      </c>
      <c r="Q998" s="38">
        <v>26200139</v>
      </c>
      <c r="R998" s="24" t="s">
        <v>84</v>
      </c>
      <c r="S998" s="24" t="s">
        <v>2243</v>
      </c>
      <c r="T998" s="7" t="s">
        <v>2244</v>
      </c>
      <c r="U998" s="30" t="s">
        <v>87</v>
      </c>
      <c r="V998" s="247" t="s">
        <v>2245</v>
      </c>
      <c r="W998" s="37">
        <v>1</v>
      </c>
      <c r="X998" s="24">
        <v>1</v>
      </c>
      <c r="Y998" s="390">
        <f t="shared" si="360"/>
        <v>0</v>
      </c>
      <c r="Z998" s="24">
        <v>0</v>
      </c>
      <c r="AA998" s="58">
        <v>2400</v>
      </c>
      <c r="AB998" s="66"/>
      <c r="AC998" s="151" t="str">
        <f t="shared" si="375"/>
        <v>May-26</v>
      </c>
      <c r="AD998" s="25">
        <v>46146</v>
      </c>
      <c r="AE998" s="256" t="s">
        <v>2246</v>
      </c>
      <c r="AF998" s="58">
        <f t="shared" si="357"/>
        <v>2400</v>
      </c>
      <c r="AG998" s="58">
        <f t="shared" si="376"/>
        <v>0</v>
      </c>
      <c r="AH998" s="58">
        <f t="shared" si="358"/>
        <v>2400</v>
      </c>
      <c r="AI998" s="58">
        <f t="shared" si="374"/>
        <v>0</v>
      </c>
      <c r="AJ998" s="58">
        <f t="shared" ref="AJ998:AJ1064" si="377">(Z998*AB998)*86</f>
        <v>0</v>
      </c>
      <c r="AK998" s="58">
        <f t="shared" si="355"/>
        <v>0</v>
      </c>
      <c r="AL998" s="16" t="s">
        <v>0</v>
      </c>
      <c r="AM998" s="144" t="s">
        <v>102</v>
      </c>
      <c r="AN998" s="58">
        <f t="shared" si="356"/>
        <v>2400</v>
      </c>
      <c r="AO998" s="24" t="s">
        <v>28</v>
      </c>
      <c r="AP998" s="23"/>
      <c r="AQ998" s="23"/>
      <c r="AR998" s="23"/>
      <c r="AS998" s="23"/>
      <c r="AT998" s="23"/>
      <c r="AU998" s="23"/>
      <c r="AV998" s="23"/>
    </row>
    <row r="999" spans="1:50" ht="15" x14ac:dyDescent="0.25">
      <c r="A999" s="16">
        <v>4900039059</v>
      </c>
      <c r="B999" s="244">
        <v>46136</v>
      </c>
      <c r="C999" s="240" t="s">
        <v>79</v>
      </c>
      <c r="D999" s="552">
        <v>46139</v>
      </c>
      <c r="E999" s="552" t="e">
        <f>IF(OR(#REF!="",J999=""),"",#REF!+7*J999)</f>
        <v>#REF!</v>
      </c>
      <c r="F999" s="333" t="str">
        <f t="shared" ca="1" si="354"/>
        <v>DELIVERED</v>
      </c>
      <c r="G999" s="361" t="s">
        <v>2111</v>
      </c>
      <c r="H999" s="28" t="e">
        <f t="shared" si="350"/>
        <v>#REF!</v>
      </c>
      <c r="I999" s="28" t="e">
        <f t="shared" si="351"/>
        <v>#REF!</v>
      </c>
      <c r="J999" s="24">
        <v>0.5</v>
      </c>
      <c r="K999" s="24" t="s">
        <v>24</v>
      </c>
      <c r="L999" s="125" t="s">
        <v>81</v>
      </c>
      <c r="M999" s="343" t="s">
        <v>2247</v>
      </c>
      <c r="N999" s="91">
        <v>0</v>
      </c>
      <c r="O999" s="278">
        <v>3</v>
      </c>
      <c r="P999" s="24" t="s">
        <v>243</v>
      </c>
      <c r="Q999" s="38">
        <v>26200138</v>
      </c>
      <c r="R999" s="24" t="s">
        <v>84</v>
      </c>
      <c r="S999" s="24" t="s">
        <v>2243</v>
      </c>
      <c r="T999" s="84" t="s">
        <v>2244</v>
      </c>
      <c r="U999" s="97" t="s">
        <v>87</v>
      </c>
      <c r="V999" s="247" t="s">
        <v>2248</v>
      </c>
      <c r="W999" s="37">
        <v>1</v>
      </c>
      <c r="X999" s="24">
        <v>1</v>
      </c>
      <c r="Y999" s="390">
        <f t="shared" si="360"/>
        <v>0</v>
      </c>
      <c r="Z999" s="24">
        <v>0</v>
      </c>
      <c r="AA999" s="58">
        <v>8000</v>
      </c>
      <c r="AB999" s="66"/>
      <c r="AC999" s="151" t="str">
        <f t="shared" si="375"/>
        <v>May-26</v>
      </c>
      <c r="AD999" s="25">
        <v>46146</v>
      </c>
      <c r="AE999" s="256" t="s">
        <v>2249</v>
      </c>
      <c r="AF999" s="58">
        <f t="shared" si="357"/>
        <v>8000</v>
      </c>
      <c r="AG999" s="58">
        <f t="shared" si="376"/>
        <v>0</v>
      </c>
      <c r="AH999" s="58">
        <f t="shared" si="358"/>
        <v>8000</v>
      </c>
      <c r="AI999" s="58">
        <f t="shared" si="374"/>
        <v>0</v>
      </c>
      <c r="AJ999" s="58">
        <f t="shared" si="377"/>
        <v>0</v>
      </c>
      <c r="AK999" s="58">
        <f t="shared" si="355"/>
        <v>0</v>
      </c>
      <c r="AL999" s="16" t="s">
        <v>0</v>
      </c>
      <c r="AM999" s="144" t="s">
        <v>102</v>
      </c>
      <c r="AN999" s="58">
        <f t="shared" si="356"/>
        <v>8000</v>
      </c>
      <c r="AO999" s="24" t="s">
        <v>28</v>
      </c>
      <c r="AP999" s="23"/>
      <c r="AQ999" s="23"/>
      <c r="AR999" s="23"/>
      <c r="AS999" s="23"/>
      <c r="AT999" s="23"/>
      <c r="AU999" s="23"/>
      <c r="AV999" s="23"/>
    </row>
    <row r="1000" spans="1:50" ht="15" x14ac:dyDescent="0.25">
      <c r="A1000" s="16" t="s">
        <v>2250</v>
      </c>
      <c r="B1000" s="244">
        <v>46136</v>
      </c>
      <c r="C1000" s="240" t="s">
        <v>79</v>
      </c>
      <c r="D1000" s="552">
        <v>46149</v>
      </c>
      <c r="E1000" s="552" t="e">
        <f>IF(OR(#REF!="",J1000=""),"",#REF!+7*J1000)</f>
        <v>#REF!</v>
      </c>
      <c r="F1000" s="333" t="str">
        <f t="shared" ca="1" si="354"/>
        <v>DELIVERED</v>
      </c>
      <c r="G1000" s="361" t="s">
        <v>2111</v>
      </c>
      <c r="H1000" s="28" t="e">
        <f t="shared" si="350"/>
        <v>#REF!</v>
      </c>
      <c r="I1000" s="28" t="e">
        <f t="shared" si="351"/>
        <v>#REF!</v>
      </c>
      <c r="J1000" s="24">
        <v>1.9</v>
      </c>
      <c r="K1000" s="24" t="s">
        <v>24</v>
      </c>
      <c r="L1000" s="38" t="s">
        <v>81</v>
      </c>
      <c r="M1000" s="343" t="s">
        <v>2251</v>
      </c>
      <c r="N1000" s="91">
        <v>0</v>
      </c>
      <c r="O1000" s="278">
        <v>3</v>
      </c>
      <c r="P1000" s="24" t="s">
        <v>243</v>
      </c>
      <c r="Q1000" s="24">
        <v>26100173</v>
      </c>
      <c r="R1000" s="24" t="s">
        <v>84</v>
      </c>
      <c r="S1000" s="38" t="s">
        <v>471</v>
      </c>
      <c r="T1000" s="380" t="s">
        <v>472</v>
      </c>
      <c r="U1000" s="380" t="s">
        <v>212</v>
      </c>
      <c r="V1000" s="247" t="s">
        <v>2252</v>
      </c>
      <c r="W1000" s="24">
        <v>7</v>
      </c>
      <c r="X1000" s="24">
        <v>7</v>
      </c>
      <c r="Y1000" s="390">
        <f t="shared" si="360"/>
        <v>0</v>
      </c>
      <c r="Z1000" s="24">
        <v>0</v>
      </c>
      <c r="AA1000" s="58">
        <v>3507.63</v>
      </c>
      <c r="AB1000" s="66"/>
      <c r="AC1000" s="536" t="str">
        <f>IF(AD1000="","",TEXT(AD1000,"mmmm-yy"))</f>
        <v>June-26</v>
      </c>
      <c r="AD1000" s="25">
        <v>46181</v>
      </c>
      <c r="AE1000" s="535" t="s">
        <v>2253</v>
      </c>
      <c r="AF1000" s="58">
        <f t="shared" si="357"/>
        <v>24553.41</v>
      </c>
      <c r="AG1000" s="58">
        <f t="shared" si="376"/>
        <v>0</v>
      </c>
      <c r="AH1000" s="58">
        <f t="shared" si="358"/>
        <v>24553.41</v>
      </c>
      <c r="AI1000" s="58">
        <f t="shared" si="374"/>
        <v>0</v>
      </c>
      <c r="AJ1000" s="58">
        <f t="shared" si="377"/>
        <v>0</v>
      </c>
      <c r="AK1000" s="58">
        <f t="shared" si="355"/>
        <v>0</v>
      </c>
      <c r="AL1000" s="240" t="s">
        <v>0</v>
      </c>
      <c r="AM1000" s="540" t="s">
        <v>102</v>
      </c>
      <c r="AN1000" s="58">
        <f t="shared" si="356"/>
        <v>24553.41</v>
      </c>
      <c r="AO1000" s="24" t="s">
        <v>24</v>
      </c>
      <c r="AP1000" s="23"/>
      <c r="AQ1000" s="23"/>
      <c r="AR1000" s="23"/>
      <c r="AS1000" s="23"/>
      <c r="AT1000" s="23"/>
      <c r="AU1000" s="23"/>
      <c r="AV1000" s="23"/>
    </row>
    <row r="1001" spans="1:50" ht="15" x14ac:dyDescent="0.25">
      <c r="A1001" s="508" t="s">
        <v>2254</v>
      </c>
      <c r="B1001" s="553">
        <v>46136</v>
      </c>
      <c r="C1001" s="543" t="s">
        <v>79</v>
      </c>
      <c r="D1001" s="552">
        <v>46149</v>
      </c>
      <c r="E1001" s="552" t="e">
        <f>IF(OR(#REF!="",J1001=""),"",#REF!+7*J1001)</f>
        <v>#REF!</v>
      </c>
      <c r="F1001" s="518" t="str">
        <f ca="1">IF(AL1001="PO CLOSED",
"DELIVERED",
IF(TODAY()&gt;E1001,
"-"&amp;ROUNDUP(TODAY()-E1001,0)&amp;" days overdue",
"+" &amp;ROUNDUP(E1001-TODAY(),0)&amp;" days remaining"))</f>
        <v>DELIVERED</v>
      </c>
      <c r="G1001" s="519" t="s">
        <v>2111</v>
      </c>
      <c r="H1001" s="520" t="e">
        <f>TEXT(E1001,"MMM-YY")</f>
        <v>#REF!</v>
      </c>
      <c r="I1001" s="520" t="e">
        <f>TEXT(E1001,"YYYY")</f>
        <v>#REF!</v>
      </c>
      <c r="J1001" s="506">
        <v>1.9</v>
      </c>
      <c r="K1001" s="506" t="s">
        <v>24</v>
      </c>
      <c r="L1001" s="521" t="s">
        <v>81</v>
      </c>
      <c r="M1001" s="522" t="s">
        <v>2251</v>
      </c>
      <c r="N1001" s="523">
        <v>0</v>
      </c>
      <c r="O1001" s="708">
        <v>3</v>
      </c>
      <c r="P1001" s="506" t="s">
        <v>243</v>
      </c>
      <c r="Q1001" s="506">
        <v>26100176</v>
      </c>
      <c r="R1001" s="506" t="s">
        <v>84</v>
      </c>
      <c r="S1001" s="521" t="s">
        <v>471</v>
      </c>
      <c r="T1001" s="758" t="s">
        <v>472</v>
      </c>
      <c r="U1001" s="758" t="s">
        <v>212</v>
      </c>
      <c r="V1001" s="563" t="s">
        <v>2252</v>
      </c>
      <c r="W1001" s="506">
        <v>2</v>
      </c>
      <c r="X1001" s="506">
        <v>2</v>
      </c>
      <c r="Y1001" s="624">
        <f>W1001-X1001</f>
        <v>0</v>
      </c>
      <c r="Z1001" s="506">
        <v>0</v>
      </c>
      <c r="AA1001" s="528">
        <v>27786</v>
      </c>
      <c r="AB1001" s="529"/>
      <c r="AC1001" s="536" t="str">
        <f>IF(AD1001="","",TEXT(AD1001,"mmmm-yy"))</f>
        <v>June-26</v>
      </c>
      <c r="AD1001" s="531">
        <v>46182</v>
      </c>
      <c r="AE1001" s="535" t="s">
        <v>2255</v>
      </c>
      <c r="AF1001" s="528">
        <f>X1001*AA1001</f>
        <v>55572</v>
      </c>
      <c r="AG1001" s="528">
        <f>(X1001*AB1001)*86</f>
        <v>0</v>
      </c>
      <c r="AH1001" s="528">
        <f>SUM(AF1001:AG1001)</f>
        <v>55572</v>
      </c>
      <c r="AI1001" s="528">
        <f>Z1001*AA1001</f>
        <v>0</v>
      </c>
      <c r="AJ1001" s="528">
        <f>(Z1001*AB1001)*86</f>
        <v>0</v>
      </c>
      <c r="AK1001" s="528">
        <f>SUM(AI1001:AJ1001)</f>
        <v>0</v>
      </c>
      <c r="AL1001" s="543" t="s">
        <v>0</v>
      </c>
      <c r="AM1001" s="540" t="s">
        <v>102</v>
      </c>
      <c r="AN1001" s="528">
        <f>SUM(AH1001,AK1001)</f>
        <v>55572</v>
      </c>
      <c r="AO1001" s="506" t="s">
        <v>24</v>
      </c>
      <c r="AP1001" s="505"/>
      <c r="AQ1001" s="505"/>
      <c r="AR1001" s="505"/>
      <c r="AS1001" s="505"/>
      <c r="AT1001" s="505"/>
      <c r="AU1001" s="505"/>
      <c r="AV1001" s="505"/>
      <c r="AW1001" s="534"/>
      <c r="AX1001" s="534"/>
    </row>
    <row r="1002" spans="1:50" ht="15" x14ac:dyDescent="0.25">
      <c r="A1002" s="508" t="s">
        <v>2256</v>
      </c>
      <c r="B1002" s="244">
        <v>46136</v>
      </c>
      <c r="C1002" s="240" t="s">
        <v>79</v>
      </c>
      <c r="D1002" s="552">
        <v>46173</v>
      </c>
      <c r="E1002" s="552" t="e">
        <f>IF(OR(#REF!="",J1002=""),"",#REF!+7*J1002)</f>
        <v>#REF!</v>
      </c>
      <c r="F1002" s="333" t="str">
        <f t="shared" ca="1" si="354"/>
        <v>DELIVERED</v>
      </c>
      <c r="G1002" s="361" t="s">
        <v>2111</v>
      </c>
      <c r="H1002" s="28" t="e">
        <f t="shared" si="350"/>
        <v>#REF!</v>
      </c>
      <c r="I1002" s="28" t="e">
        <f t="shared" si="351"/>
        <v>#REF!</v>
      </c>
      <c r="J1002" s="24">
        <v>1.9</v>
      </c>
      <c r="K1002" s="24" t="s">
        <v>24</v>
      </c>
      <c r="L1002" s="38" t="s">
        <v>81</v>
      </c>
      <c r="M1002" s="343" t="s">
        <v>2251</v>
      </c>
      <c r="N1002" s="91">
        <v>0</v>
      </c>
      <c r="O1002" s="278">
        <v>3</v>
      </c>
      <c r="P1002" s="24" t="s">
        <v>243</v>
      </c>
      <c r="Q1002" s="24">
        <v>26100174</v>
      </c>
      <c r="R1002" s="24" t="s">
        <v>84</v>
      </c>
      <c r="S1002" s="469" t="s">
        <v>471</v>
      </c>
      <c r="T1002" s="380" t="s">
        <v>472</v>
      </c>
      <c r="U1002" s="380" t="s">
        <v>212</v>
      </c>
      <c r="V1002" s="247" t="s">
        <v>2252</v>
      </c>
      <c r="W1002" s="24">
        <v>15</v>
      </c>
      <c r="X1002" s="24">
        <v>15</v>
      </c>
      <c r="Y1002" s="390">
        <f t="shared" si="360"/>
        <v>0</v>
      </c>
      <c r="Z1002" s="24">
        <v>0</v>
      </c>
      <c r="AA1002" s="58">
        <v>3221.93</v>
      </c>
      <c r="AB1002" s="66"/>
      <c r="AC1002" s="536" t="str">
        <f>IF(AD1002="","",TEXT(AD1002,"mmmm-yy"))</f>
        <v>June-26</v>
      </c>
      <c r="AD1002" s="25">
        <v>46182</v>
      </c>
      <c r="AE1002" s="535" t="s">
        <v>2257</v>
      </c>
      <c r="AF1002" s="58">
        <f t="shared" si="357"/>
        <v>48328.95</v>
      </c>
      <c r="AG1002" s="58">
        <f t="shared" si="376"/>
        <v>0</v>
      </c>
      <c r="AH1002" s="58">
        <f t="shared" si="358"/>
        <v>48328.95</v>
      </c>
      <c r="AI1002" s="58">
        <f t="shared" si="374"/>
        <v>0</v>
      </c>
      <c r="AJ1002" s="58">
        <f t="shared" si="377"/>
        <v>0</v>
      </c>
      <c r="AK1002" s="58">
        <f t="shared" si="355"/>
        <v>0</v>
      </c>
      <c r="AL1002" s="240" t="s">
        <v>0</v>
      </c>
      <c r="AM1002" s="540" t="s">
        <v>102</v>
      </c>
      <c r="AN1002" s="58">
        <f t="shared" si="356"/>
        <v>48328.95</v>
      </c>
      <c r="AO1002" s="24" t="s">
        <v>24</v>
      </c>
      <c r="AP1002" s="23"/>
      <c r="AQ1002" s="23"/>
      <c r="AR1002" s="23"/>
      <c r="AS1002" s="23"/>
      <c r="AT1002" s="23"/>
      <c r="AU1002" s="23"/>
      <c r="AV1002" s="23"/>
    </row>
    <row r="1003" spans="1:50" ht="12.75" x14ac:dyDescent="0.2">
      <c r="A1003" s="16">
        <v>4300147651</v>
      </c>
      <c r="B1003" s="244">
        <v>46136</v>
      </c>
      <c r="C1003" s="245" t="s">
        <v>79</v>
      </c>
      <c r="D1003" s="552">
        <v>46164</v>
      </c>
      <c r="E1003" s="552" t="e">
        <f>IF(OR(#REF!="",J1003=""),"",#REF!+7*J1003)</f>
        <v>#REF!</v>
      </c>
      <c r="F1003" s="333" t="e">
        <f t="shared" ca="1" si="354"/>
        <v>#REF!</v>
      </c>
      <c r="G1003" s="361" t="s">
        <v>2111</v>
      </c>
      <c r="H1003" s="28" t="e">
        <f t="shared" ref="H1003:H1068" si="378">TEXT(E1003,"MMM-YY")</f>
        <v>#REF!</v>
      </c>
      <c r="I1003" s="28" t="e">
        <f t="shared" ref="I1003:I1068" si="379">TEXT(E1003,"YYYY")</f>
        <v>#REF!</v>
      </c>
      <c r="J1003" s="24">
        <v>4</v>
      </c>
      <c r="K1003" s="24" t="s">
        <v>22</v>
      </c>
      <c r="L1003" s="38" t="s">
        <v>81</v>
      </c>
      <c r="M1003" s="343" t="s">
        <v>2080</v>
      </c>
      <c r="N1003" s="91">
        <v>0</v>
      </c>
      <c r="O1003" s="278">
        <v>3</v>
      </c>
      <c r="P1003" s="24"/>
      <c r="Q1003" s="24"/>
      <c r="R1003" s="24" t="s">
        <v>84</v>
      </c>
      <c r="S1003" s="125" t="s">
        <v>403</v>
      </c>
      <c r="T1003" s="207" t="s">
        <v>1471</v>
      </c>
      <c r="U1003" s="33" t="s">
        <v>193</v>
      </c>
      <c r="V1003" s="475" t="s">
        <v>2258</v>
      </c>
      <c r="W1003" s="24">
        <v>1</v>
      </c>
      <c r="X1003" s="24"/>
      <c r="Y1003" s="390">
        <f t="shared" si="360"/>
        <v>1</v>
      </c>
      <c r="Z1003" s="24">
        <v>1</v>
      </c>
      <c r="AA1003" s="58">
        <v>244145</v>
      </c>
      <c r="AB1003" s="66"/>
      <c r="AC1003" s="151"/>
      <c r="AD1003" s="25"/>
      <c r="AE1003" s="439"/>
      <c r="AF1003" s="58">
        <f t="shared" si="357"/>
        <v>0</v>
      </c>
      <c r="AG1003" s="58">
        <f t="shared" si="376"/>
        <v>0</v>
      </c>
      <c r="AH1003" s="58">
        <f t="shared" si="358"/>
        <v>0</v>
      </c>
      <c r="AI1003" s="58">
        <f t="shared" si="374"/>
        <v>244145</v>
      </c>
      <c r="AJ1003" s="58">
        <f t="shared" si="377"/>
        <v>0</v>
      </c>
      <c r="AK1003" s="58">
        <f t="shared" si="355"/>
        <v>244145</v>
      </c>
      <c r="AL1003" s="16" t="s">
        <v>9</v>
      </c>
      <c r="AM1003" s="272"/>
      <c r="AN1003" s="58">
        <f t="shared" si="356"/>
        <v>244145</v>
      </c>
      <c r="AO1003" s="24"/>
      <c r="AP1003" s="23"/>
      <c r="AQ1003" s="23"/>
      <c r="AR1003" s="23"/>
      <c r="AS1003" s="23"/>
      <c r="AT1003" s="23"/>
      <c r="AU1003" s="23"/>
      <c r="AV1003" s="23"/>
    </row>
    <row r="1004" spans="1:50" ht="15" x14ac:dyDescent="0.25">
      <c r="A1004" s="16">
        <v>1102600023</v>
      </c>
      <c r="B1004" s="244">
        <v>46137</v>
      </c>
      <c r="C1004" s="297" t="s">
        <v>79</v>
      </c>
      <c r="D1004" s="552">
        <v>46148</v>
      </c>
      <c r="E1004" s="552" t="e">
        <f>IF(OR(#REF!="",J1004=""),"",#REF!+7*J1004)</f>
        <v>#REF!</v>
      </c>
      <c r="F1004" s="333" t="e">
        <f t="shared" ca="1" si="354"/>
        <v>#REF!</v>
      </c>
      <c r="G1004" s="361" t="s">
        <v>2111</v>
      </c>
      <c r="H1004" s="28" t="e">
        <f t="shared" si="378"/>
        <v>#REF!</v>
      </c>
      <c r="I1004" s="28" t="e">
        <f t="shared" si="379"/>
        <v>#REF!</v>
      </c>
      <c r="J1004" s="24">
        <v>1.6</v>
      </c>
      <c r="K1004" s="24" t="s">
        <v>21</v>
      </c>
      <c r="L1004" s="38" t="s">
        <v>81</v>
      </c>
      <c r="M1004" s="343" t="s">
        <v>2259</v>
      </c>
      <c r="N1004" s="91">
        <v>1</v>
      </c>
      <c r="O1004" s="382">
        <v>1</v>
      </c>
      <c r="P1004" s="24"/>
      <c r="Q1004" s="24"/>
      <c r="R1004" s="38" t="s">
        <v>84</v>
      </c>
      <c r="S1004" s="9" t="s">
        <v>284</v>
      </c>
      <c r="T1004" s="7" t="s">
        <v>285</v>
      </c>
      <c r="U1004" s="16" t="s">
        <v>286</v>
      </c>
      <c r="V1004" s="247" t="s">
        <v>2260</v>
      </c>
      <c r="W1004" s="37">
        <v>14</v>
      </c>
      <c r="X1004" s="24"/>
      <c r="Y1004" s="390">
        <f t="shared" si="360"/>
        <v>14</v>
      </c>
      <c r="Z1004" s="24">
        <v>14</v>
      </c>
      <c r="AA1004" s="58">
        <v>851.428</v>
      </c>
      <c r="AB1004" s="66"/>
      <c r="AC1004" s="262"/>
      <c r="AD1004" s="25"/>
      <c r="AE1004" s="439"/>
      <c r="AF1004" s="58">
        <f t="shared" si="357"/>
        <v>0</v>
      </c>
      <c r="AG1004" s="58">
        <f t="shared" si="376"/>
        <v>0</v>
      </c>
      <c r="AH1004" s="58">
        <f t="shared" si="358"/>
        <v>0</v>
      </c>
      <c r="AI1004" s="58">
        <f t="shared" si="374"/>
        <v>11919.992</v>
      </c>
      <c r="AJ1004" s="58">
        <f t="shared" si="377"/>
        <v>0</v>
      </c>
      <c r="AK1004" s="58">
        <f t="shared" si="355"/>
        <v>11919.992</v>
      </c>
      <c r="AL1004" s="16" t="s">
        <v>9</v>
      </c>
      <c r="AM1004" s="272"/>
      <c r="AN1004" s="58">
        <f t="shared" si="356"/>
        <v>11919.992</v>
      </c>
      <c r="AO1004" s="24"/>
      <c r="AP1004" s="23"/>
      <c r="AQ1004" s="23"/>
      <c r="AR1004" s="23"/>
      <c r="AS1004" s="23"/>
      <c r="AT1004" s="23"/>
      <c r="AU1004" s="23"/>
      <c r="AV1004" s="23"/>
    </row>
    <row r="1005" spans="1:50" ht="15" x14ac:dyDescent="0.25">
      <c r="A1005" s="16">
        <v>1162600160</v>
      </c>
      <c r="B1005" s="244">
        <v>46137</v>
      </c>
      <c r="C1005" s="297" t="s">
        <v>79</v>
      </c>
      <c r="D1005" s="552">
        <v>46148</v>
      </c>
      <c r="E1005" s="552" t="e">
        <f>IF(OR(#REF!="",J1005=""),"",#REF!+7*J1005)</f>
        <v>#REF!</v>
      </c>
      <c r="F1005" s="333" t="e">
        <f t="shared" ca="1" si="354"/>
        <v>#REF!</v>
      </c>
      <c r="G1005" s="361" t="s">
        <v>2111</v>
      </c>
      <c r="H1005" s="28" t="e">
        <f t="shared" si="378"/>
        <v>#REF!</v>
      </c>
      <c r="I1005" s="28" t="e">
        <f t="shared" si="379"/>
        <v>#REF!</v>
      </c>
      <c r="J1005" s="24">
        <v>1.6</v>
      </c>
      <c r="K1005" s="24" t="s">
        <v>28</v>
      </c>
      <c r="L1005" s="38" t="s">
        <v>81</v>
      </c>
      <c r="M1005" s="343" t="s">
        <v>2259</v>
      </c>
      <c r="N1005" s="91">
        <v>1</v>
      </c>
      <c r="O1005" s="382">
        <v>1</v>
      </c>
      <c r="P1005" s="24"/>
      <c r="Q1005" s="24"/>
      <c r="R1005" s="38" t="s">
        <v>84</v>
      </c>
      <c r="S1005" s="9" t="s">
        <v>284</v>
      </c>
      <c r="T1005" s="7" t="s">
        <v>285</v>
      </c>
      <c r="U1005" s="16" t="s">
        <v>286</v>
      </c>
      <c r="V1005" s="247" t="s">
        <v>2261</v>
      </c>
      <c r="W1005" s="37">
        <v>1</v>
      </c>
      <c r="X1005" s="24"/>
      <c r="Y1005" s="390">
        <f t="shared" si="360"/>
        <v>1</v>
      </c>
      <c r="Z1005" s="24">
        <v>1</v>
      </c>
      <c r="AA1005" s="58">
        <v>36600</v>
      </c>
      <c r="AB1005" s="66"/>
      <c r="AC1005" s="262"/>
      <c r="AD1005" s="25"/>
      <c r="AE1005" s="439"/>
      <c r="AF1005" s="58">
        <f t="shared" si="357"/>
        <v>0</v>
      </c>
      <c r="AG1005" s="58">
        <f t="shared" si="376"/>
        <v>0</v>
      </c>
      <c r="AH1005" s="58">
        <f t="shared" si="358"/>
        <v>0</v>
      </c>
      <c r="AI1005" s="58">
        <f t="shared" si="374"/>
        <v>36600</v>
      </c>
      <c r="AJ1005" s="58">
        <f t="shared" si="377"/>
        <v>0</v>
      </c>
      <c r="AK1005" s="58">
        <f t="shared" si="355"/>
        <v>36600</v>
      </c>
      <c r="AL1005" s="16" t="s">
        <v>9</v>
      </c>
      <c r="AM1005" s="272"/>
      <c r="AN1005" s="58">
        <f t="shared" si="356"/>
        <v>36600</v>
      </c>
      <c r="AO1005" s="24"/>
      <c r="AP1005" s="23"/>
      <c r="AQ1005" s="23"/>
      <c r="AR1005" s="23"/>
      <c r="AS1005" s="23"/>
      <c r="AT1005" s="23"/>
      <c r="AU1005" s="23"/>
      <c r="AV1005" s="23"/>
    </row>
    <row r="1006" spans="1:50" ht="12.75" x14ac:dyDescent="0.2">
      <c r="A1006" s="240">
        <v>5000064493</v>
      </c>
      <c r="B1006" s="244">
        <v>46139</v>
      </c>
      <c r="C1006" s="240" t="s">
        <v>79</v>
      </c>
      <c r="D1006" s="552">
        <v>46157</v>
      </c>
      <c r="E1006" s="552" t="e">
        <f>IF(OR(#REF!="",J1006=""),"",#REF!+7*J1006)</f>
        <v>#REF!</v>
      </c>
      <c r="F1006" s="333" t="str">
        <f t="shared" ca="1" si="354"/>
        <v>DELIVERED</v>
      </c>
      <c r="G1006" s="316" t="s">
        <v>94</v>
      </c>
      <c r="H1006" s="28" t="e">
        <f t="shared" si="378"/>
        <v>#REF!</v>
      </c>
      <c r="I1006" s="28" t="e">
        <f t="shared" si="379"/>
        <v>#REF!</v>
      </c>
      <c r="J1006" s="218">
        <v>2</v>
      </c>
      <c r="K1006" s="24" t="s">
        <v>21</v>
      </c>
      <c r="L1006" s="125" t="s">
        <v>81</v>
      </c>
      <c r="M1006" s="343" t="s">
        <v>2262</v>
      </c>
      <c r="N1006" s="91">
        <v>0</v>
      </c>
      <c r="O1006" s="278">
        <v>3</v>
      </c>
      <c r="P1006" s="218" t="s">
        <v>243</v>
      </c>
      <c r="Q1006" s="218">
        <v>26100058</v>
      </c>
      <c r="R1006" s="218" t="s">
        <v>84</v>
      </c>
      <c r="S1006" s="464" t="s">
        <v>97</v>
      </c>
      <c r="T1006" s="237" t="s">
        <v>172</v>
      </c>
      <c r="U1006" s="78" t="s">
        <v>99</v>
      </c>
      <c r="V1006" s="34" t="s">
        <v>2263</v>
      </c>
      <c r="W1006" s="218">
        <v>1</v>
      </c>
      <c r="X1006" s="218">
        <v>1</v>
      </c>
      <c r="Y1006" s="265">
        <f t="shared" si="360"/>
        <v>0</v>
      </c>
      <c r="Z1006" s="218">
        <v>0</v>
      </c>
      <c r="AA1006" s="266">
        <v>11962.8</v>
      </c>
      <c r="AB1006" s="222"/>
      <c r="AC1006" s="151" t="str">
        <f>IF(AD1006="","",TEXT(AD1006,"mmmm-yy"))</f>
        <v>May-26</v>
      </c>
      <c r="AD1006" s="389">
        <v>46157</v>
      </c>
      <c r="AE1006" s="256" t="s">
        <v>2264</v>
      </c>
      <c r="AF1006" s="266">
        <f t="shared" si="357"/>
        <v>11962.8</v>
      </c>
      <c r="AG1006" s="266">
        <f t="shared" si="376"/>
        <v>0</v>
      </c>
      <c r="AH1006" s="266">
        <f t="shared" si="358"/>
        <v>11962.8</v>
      </c>
      <c r="AI1006" s="266">
        <f t="shared" si="374"/>
        <v>0</v>
      </c>
      <c r="AJ1006" s="266">
        <f t="shared" si="377"/>
        <v>0</v>
      </c>
      <c r="AK1006" s="266">
        <f t="shared" si="355"/>
        <v>0</v>
      </c>
      <c r="AL1006" s="240" t="s">
        <v>0</v>
      </c>
      <c r="AM1006" s="144" t="s">
        <v>102</v>
      </c>
      <c r="AN1006" s="266">
        <f t="shared" si="356"/>
        <v>11962.8</v>
      </c>
      <c r="AO1006" s="456" t="s">
        <v>103</v>
      </c>
      <c r="AP1006" s="113" t="s">
        <v>104</v>
      </c>
      <c r="AQ1006" s="207"/>
      <c r="AR1006" s="207"/>
      <c r="AS1006" s="207"/>
      <c r="AT1006" s="207"/>
      <c r="AU1006" s="207"/>
      <c r="AV1006" s="207"/>
      <c r="AW1006" s="218"/>
      <c r="AX1006" s="218"/>
    </row>
    <row r="1007" spans="1:50" ht="12.75" x14ac:dyDescent="0.2">
      <c r="A1007" s="240">
        <v>5000064494</v>
      </c>
      <c r="B1007" s="244">
        <v>46139</v>
      </c>
      <c r="C1007" s="240" t="s">
        <v>79</v>
      </c>
      <c r="D1007" s="552">
        <v>46157</v>
      </c>
      <c r="E1007" s="552" t="e">
        <f>IF(OR(#REF!="",J1007=""),"",#REF!+7*J1007)</f>
        <v>#REF!</v>
      </c>
      <c r="F1007" s="333" t="str">
        <f t="shared" ref="F1007:F1040" ca="1" si="380">IF(AL1007="PO CLOSED",
"DELIVERED",
IF(TODAY()&gt;E1007,
"-"&amp;ROUNDUP(TODAY()-E1007,0)&amp;" days overdue",
"+" &amp;ROUNDUP(E1007-TODAY(),0)&amp;" days remaining"))</f>
        <v>DELIVERED</v>
      </c>
      <c r="G1007" s="316" t="s">
        <v>94</v>
      </c>
      <c r="H1007" s="28" t="e">
        <f t="shared" si="378"/>
        <v>#REF!</v>
      </c>
      <c r="I1007" s="28" t="e">
        <f t="shared" si="379"/>
        <v>#REF!</v>
      </c>
      <c r="J1007" s="218">
        <v>2</v>
      </c>
      <c r="K1007" s="24" t="s">
        <v>21</v>
      </c>
      <c r="L1007" s="125" t="s">
        <v>81</v>
      </c>
      <c r="M1007" s="343" t="s">
        <v>2262</v>
      </c>
      <c r="N1007" s="91">
        <v>0</v>
      </c>
      <c r="O1007" s="278">
        <v>3</v>
      </c>
      <c r="P1007" s="218" t="s">
        <v>243</v>
      </c>
      <c r="Q1007" s="218">
        <v>26100059</v>
      </c>
      <c r="R1007" s="218" t="s">
        <v>84</v>
      </c>
      <c r="S1007" s="218" t="s">
        <v>97</v>
      </c>
      <c r="T1007" s="84" t="s">
        <v>172</v>
      </c>
      <c r="U1007" s="45" t="s">
        <v>99</v>
      </c>
      <c r="V1007" s="16" t="s">
        <v>2263</v>
      </c>
      <c r="W1007" s="317">
        <v>1</v>
      </c>
      <c r="X1007" s="218">
        <v>1</v>
      </c>
      <c r="Y1007" s="265">
        <f t="shared" si="360"/>
        <v>0</v>
      </c>
      <c r="Z1007" s="218">
        <v>0</v>
      </c>
      <c r="AA1007" s="266">
        <v>11962.8</v>
      </c>
      <c r="AB1007" s="222"/>
      <c r="AC1007" s="151" t="str">
        <f>IF(AD1007="","",TEXT(AD1007,"mmmm-yy"))</f>
        <v>May-26</v>
      </c>
      <c r="AD1007" s="389">
        <v>46157</v>
      </c>
      <c r="AE1007" s="256" t="s">
        <v>2265</v>
      </c>
      <c r="AF1007" s="266">
        <f t="shared" si="357"/>
        <v>11962.8</v>
      </c>
      <c r="AG1007" s="266">
        <f t="shared" si="376"/>
        <v>0</v>
      </c>
      <c r="AH1007" s="266">
        <f t="shared" si="358"/>
        <v>11962.8</v>
      </c>
      <c r="AI1007" s="266">
        <f t="shared" si="374"/>
        <v>0</v>
      </c>
      <c r="AJ1007" s="266">
        <f t="shared" si="377"/>
        <v>0</v>
      </c>
      <c r="AK1007" s="266">
        <f t="shared" ref="AK1007:AK1072" si="381">SUM(AI1007:AJ1007)</f>
        <v>0</v>
      </c>
      <c r="AL1007" s="240" t="s">
        <v>0</v>
      </c>
      <c r="AM1007" s="144" t="s">
        <v>102</v>
      </c>
      <c r="AN1007" s="266">
        <f t="shared" si="356"/>
        <v>11962.8</v>
      </c>
      <c r="AO1007" s="456" t="s">
        <v>103</v>
      </c>
      <c r="AP1007" s="113" t="s">
        <v>104</v>
      </c>
      <c r="AQ1007" s="207"/>
      <c r="AR1007" s="207"/>
      <c r="AS1007" s="207"/>
      <c r="AT1007" s="207"/>
      <c r="AU1007" s="207"/>
      <c r="AV1007" s="207"/>
      <c r="AW1007" s="218"/>
      <c r="AX1007" s="218"/>
    </row>
    <row r="1008" spans="1:50" ht="12.75" x14ac:dyDescent="0.2">
      <c r="A1008" s="240">
        <v>5000064495</v>
      </c>
      <c r="B1008" s="244">
        <v>46139</v>
      </c>
      <c r="C1008" s="240" t="s">
        <v>79</v>
      </c>
      <c r="D1008" s="552">
        <v>46157</v>
      </c>
      <c r="E1008" s="552" t="e">
        <f>IF(OR(#REF!="",J1008=""),"",#REF!+7*J1008)</f>
        <v>#REF!</v>
      </c>
      <c r="F1008" s="333" t="str">
        <f t="shared" ca="1" si="380"/>
        <v>DELIVERED</v>
      </c>
      <c r="G1008" s="316" t="s">
        <v>94</v>
      </c>
      <c r="H1008" s="28" t="e">
        <f t="shared" si="378"/>
        <v>#REF!</v>
      </c>
      <c r="I1008" s="28" t="e">
        <f t="shared" si="379"/>
        <v>#REF!</v>
      </c>
      <c r="J1008" s="218">
        <v>2</v>
      </c>
      <c r="K1008" s="24" t="s">
        <v>21</v>
      </c>
      <c r="L1008" s="125" t="s">
        <v>81</v>
      </c>
      <c r="M1008" s="343" t="s">
        <v>2262</v>
      </c>
      <c r="N1008" s="91">
        <v>0</v>
      </c>
      <c r="O1008" s="278">
        <v>3</v>
      </c>
      <c r="P1008" s="218" t="s">
        <v>243</v>
      </c>
      <c r="Q1008" s="218">
        <v>26100060</v>
      </c>
      <c r="R1008" s="218" t="s">
        <v>84</v>
      </c>
      <c r="S1008" s="218" t="s">
        <v>97</v>
      </c>
      <c r="T1008" s="84" t="s">
        <v>172</v>
      </c>
      <c r="U1008" s="45" t="s">
        <v>99</v>
      </c>
      <c r="V1008" s="16" t="s">
        <v>2263</v>
      </c>
      <c r="W1008" s="317">
        <v>1</v>
      </c>
      <c r="X1008" s="218">
        <v>1</v>
      </c>
      <c r="Y1008" s="265">
        <f t="shared" si="360"/>
        <v>0</v>
      </c>
      <c r="Z1008" s="218">
        <v>0</v>
      </c>
      <c r="AA1008" s="266">
        <v>11962.8</v>
      </c>
      <c r="AB1008" s="222"/>
      <c r="AC1008" s="151" t="str">
        <f>IF(AD1008="","",TEXT(AD1008,"mmmm-yy"))</f>
        <v>May-26</v>
      </c>
      <c r="AD1008" s="389">
        <v>46157</v>
      </c>
      <c r="AE1008" s="256" t="s">
        <v>2266</v>
      </c>
      <c r="AF1008" s="266">
        <f t="shared" si="357"/>
        <v>11962.8</v>
      </c>
      <c r="AG1008" s="266">
        <f t="shared" si="376"/>
        <v>0</v>
      </c>
      <c r="AH1008" s="266">
        <f t="shared" si="358"/>
        <v>11962.8</v>
      </c>
      <c r="AI1008" s="266">
        <f t="shared" si="374"/>
        <v>0</v>
      </c>
      <c r="AJ1008" s="266">
        <f t="shared" si="377"/>
        <v>0</v>
      </c>
      <c r="AK1008" s="266">
        <f t="shared" si="381"/>
        <v>0</v>
      </c>
      <c r="AL1008" s="240" t="s">
        <v>0</v>
      </c>
      <c r="AM1008" s="144" t="s">
        <v>102</v>
      </c>
      <c r="AN1008" s="266">
        <f t="shared" si="356"/>
        <v>11962.8</v>
      </c>
      <c r="AO1008" s="456" t="s">
        <v>103</v>
      </c>
      <c r="AP1008" s="113" t="s">
        <v>104</v>
      </c>
      <c r="AQ1008" s="207"/>
      <c r="AR1008" s="207"/>
      <c r="AS1008" s="207"/>
      <c r="AT1008" s="207"/>
      <c r="AU1008" s="207"/>
      <c r="AV1008" s="207"/>
      <c r="AW1008" s="218"/>
      <c r="AX1008" s="218"/>
    </row>
    <row r="1009" spans="1:50" ht="12.75" x14ac:dyDescent="0.2">
      <c r="A1009" s="240">
        <v>5000064502</v>
      </c>
      <c r="B1009" s="244">
        <v>46140</v>
      </c>
      <c r="C1009" s="240" t="s">
        <v>79</v>
      </c>
      <c r="D1009" s="552">
        <v>46157</v>
      </c>
      <c r="E1009" s="552" t="e">
        <f>IF(OR(#REF!="",J1009=""),"",#REF!+7*J1009)</f>
        <v>#REF!</v>
      </c>
      <c r="F1009" s="333" t="str">
        <f t="shared" ca="1" si="380"/>
        <v>DELIVERED</v>
      </c>
      <c r="G1009" s="316" t="s">
        <v>94</v>
      </c>
      <c r="H1009" s="28" t="e">
        <f t="shared" si="378"/>
        <v>#REF!</v>
      </c>
      <c r="I1009" s="28" t="e">
        <f t="shared" si="379"/>
        <v>#REF!</v>
      </c>
      <c r="J1009" s="218">
        <v>2</v>
      </c>
      <c r="K1009" s="24" t="s">
        <v>21</v>
      </c>
      <c r="L1009" s="125" t="s">
        <v>81</v>
      </c>
      <c r="M1009" s="343" t="s">
        <v>2262</v>
      </c>
      <c r="N1009" s="91">
        <v>0</v>
      </c>
      <c r="O1009" s="278">
        <v>3</v>
      </c>
      <c r="P1009" s="218" t="s">
        <v>243</v>
      </c>
      <c r="Q1009" s="218">
        <v>26100061</v>
      </c>
      <c r="R1009" s="218" t="s">
        <v>84</v>
      </c>
      <c r="S1009" s="218" t="s">
        <v>97</v>
      </c>
      <c r="T1009" s="84" t="s">
        <v>172</v>
      </c>
      <c r="U1009" s="45" t="s">
        <v>99</v>
      </c>
      <c r="V1009" s="16" t="s">
        <v>2263</v>
      </c>
      <c r="W1009" s="317">
        <v>1</v>
      </c>
      <c r="X1009" s="218">
        <v>1</v>
      </c>
      <c r="Y1009" s="265">
        <f t="shared" si="360"/>
        <v>0</v>
      </c>
      <c r="Z1009" s="218">
        <v>0</v>
      </c>
      <c r="AA1009" s="266">
        <v>11962.8</v>
      </c>
      <c r="AB1009" s="222"/>
      <c r="AC1009" s="151" t="str">
        <f>IF(AD1009="","",TEXT(AD1009,"mmmm-yy"))</f>
        <v>May-26</v>
      </c>
      <c r="AD1009" s="389">
        <v>46157</v>
      </c>
      <c r="AE1009" s="256" t="s">
        <v>2267</v>
      </c>
      <c r="AF1009" s="266">
        <f t="shared" si="357"/>
        <v>11962.8</v>
      </c>
      <c r="AG1009" s="266">
        <f t="shared" si="376"/>
        <v>0</v>
      </c>
      <c r="AH1009" s="266">
        <f t="shared" si="358"/>
        <v>11962.8</v>
      </c>
      <c r="AI1009" s="266">
        <f t="shared" si="374"/>
        <v>0</v>
      </c>
      <c r="AJ1009" s="266">
        <f t="shared" si="377"/>
        <v>0</v>
      </c>
      <c r="AK1009" s="266">
        <f t="shared" si="381"/>
        <v>0</v>
      </c>
      <c r="AL1009" s="240" t="s">
        <v>0</v>
      </c>
      <c r="AM1009" s="144" t="s">
        <v>102</v>
      </c>
      <c r="AN1009" s="266">
        <f t="shared" si="356"/>
        <v>11962.8</v>
      </c>
      <c r="AO1009" s="456" t="s">
        <v>103</v>
      </c>
      <c r="AP1009" s="113" t="s">
        <v>104</v>
      </c>
      <c r="AQ1009" s="207"/>
      <c r="AR1009" s="207"/>
      <c r="AS1009" s="207"/>
      <c r="AT1009" s="207"/>
      <c r="AU1009" s="207"/>
      <c r="AV1009" s="207"/>
      <c r="AW1009" s="218"/>
      <c r="AX1009" s="218"/>
    </row>
    <row r="1010" spans="1:50" ht="12.75" x14ac:dyDescent="0.2">
      <c r="A1010" s="240">
        <v>5000064506</v>
      </c>
      <c r="B1010" s="244">
        <v>46140</v>
      </c>
      <c r="C1010" s="240" t="s">
        <v>79</v>
      </c>
      <c r="D1010" s="552">
        <v>46157</v>
      </c>
      <c r="E1010" s="552" t="e">
        <f>IF(OR(#REF!="",J1010=""),"",#REF!+7*J1010)</f>
        <v>#REF!</v>
      </c>
      <c r="F1010" s="333" t="str">
        <f t="shared" ca="1" si="380"/>
        <v>DELIVERED</v>
      </c>
      <c r="G1010" s="316" t="s">
        <v>94</v>
      </c>
      <c r="H1010" s="28" t="e">
        <f t="shared" si="378"/>
        <v>#REF!</v>
      </c>
      <c r="I1010" s="28" t="e">
        <f t="shared" si="379"/>
        <v>#REF!</v>
      </c>
      <c r="J1010" s="218">
        <v>2</v>
      </c>
      <c r="K1010" s="24" t="s">
        <v>21</v>
      </c>
      <c r="L1010" s="125" t="s">
        <v>81</v>
      </c>
      <c r="M1010" s="343" t="s">
        <v>2262</v>
      </c>
      <c r="N1010" s="91">
        <v>0</v>
      </c>
      <c r="O1010" s="278">
        <v>3</v>
      </c>
      <c r="P1010" s="218" t="s">
        <v>243</v>
      </c>
      <c r="Q1010" s="218">
        <v>26100062</v>
      </c>
      <c r="R1010" s="218" t="s">
        <v>84</v>
      </c>
      <c r="S1010" s="218" t="s">
        <v>97</v>
      </c>
      <c r="T1010" s="84" t="s">
        <v>172</v>
      </c>
      <c r="U1010" s="45" t="s">
        <v>99</v>
      </c>
      <c r="V1010" s="16" t="s">
        <v>2263</v>
      </c>
      <c r="W1010" s="317">
        <v>1</v>
      </c>
      <c r="X1010" s="218">
        <v>1</v>
      </c>
      <c r="Y1010" s="265">
        <f t="shared" si="360"/>
        <v>0</v>
      </c>
      <c r="Z1010" s="218">
        <v>0</v>
      </c>
      <c r="AA1010" s="266">
        <v>11962.8</v>
      </c>
      <c r="AB1010" s="222"/>
      <c r="AC1010" s="151" t="str">
        <f>IF(AD1010="","",TEXT(AD1010,"mmmm-yy"))</f>
        <v>May-26</v>
      </c>
      <c r="AD1010" s="389">
        <v>46157</v>
      </c>
      <c r="AE1010" s="256" t="s">
        <v>2268</v>
      </c>
      <c r="AF1010" s="266">
        <f t="shared" si="357"/>
        <v>11962.8</v>
      </c>
      <c r="AG1010" s="266">
        <f t="shared" si="376"/>
        <v>0</v>
      </c>
      <c r="AH1010" s="266">
        <f t="shared" si="358"/>
        <v>11962.8</v>
      </c>
      <c r="AI1010" s="266">
        <f t="shared" si="374"/>
        <v>0</v>
      </c>
      <c r="AJ1010" s="266">
        <f t="shared" si="377"/>
        <v>0</v>
      </c>
      <c r="AK1010" s="266">
        <f t="shared" si="381"/>
        <v>0</v>
      </c>
      <c r="AL1010" s="240" t="s">
        <v>0</v>
      </c>
      <c r="AM1010" s="144" t="s">
        <v>102</v>
      </c>
      <c r="AN1010" s="266">
        <f t="shared" si="356"/>
        <v>11962.8</v>
      </c>
      <c r="AO1010" s="456" t="s">
        <v>103</v>
      </c>
      <c r="AP1010" s="113" t="s">
        <v>104</v>
      </c>
      <c r="AQ1010" s="207"/>
      <c r="AR1010" s="207"/>
      <c r="AS1010" s="207"/>
      <c r="AT1010" s="207"/>
      <c r="AU1010" s="207"/>
      <c r="AV1010" s="207"/>
      <c r="AW1010" s="218"/>
      <c r="AX1010" s="218"/>
    </row>
    <row r="1011" spans="1:50" ht="12.75" x14ac:dyDescent="0.2">
      <c r="A1011" s="240">
        <v>4000617307</v>
      </c>
      <c r="B1011" s="244">
        <v>46135</v>
      </c>
      <c r="C1011" s="240" t="s">
        <v>79</v>
      </c>
      <c r="D1011" s="552">
        <v>46261</v>
      </c>
      <c r="E1011" s="552" t="e">
        <f>IF(OR(#REF!="",J1011=""),"",#REF!+7*J1011)</f>
        <v>#REF!</v>
      </c>
      <c r="F1011" s="333" t="e">
        <f t="shared" ca="1" si="380"/>
        <v>#REF!</v>
      </c>
      <c r="G1011" s="316" t="s">
        <v>94</v>
      </c>
      <c r="H1011" s="28" t="e">
        <f t="shared" si="378"/>
        <v>#REF!</v>
      </c>
      <c r="I1011" s="28" t="e">
        <f t="shared" si="379"/>
        <v>#REF!</v>
      </c>
      <c r="J1011" s="218">
        <v>18</v>
      </c>
      <c r="K1011" s="24" t="s">
        <v>18</v>
      </c>
      <c r="L1011" s="125" t="s">
        <v>81</v>
      </c>
      <c r="M1011" s="343" t="s">
        <v>2269</v>
      </c>
      <c r="N1011" s="91">
        <v>0</v>
      </c>
      <c r="O1011" s="278">
        <v>3</v>
      </c>
      <c r="P1011" s="218"/>
      <c r="Q1011" s="218"/>
      <c r="R1011" s="218" t="s">
        <v>84</v>
      </c>
      <c r="S1011" s="218" t="s">
        <v>97</v>
      </c>
      <c r="T1011" s="84" t="s">
        <v>114</v>
      </c>
      <c r="U1011" s="240" t="s">
        <v>99</v>
      </c>
      <c r="V1011" s="240" t="s">
        <v>2270</v>
      </c>
      <c r="W1011" s="218">
        <v>180</v>
      </c>
      <c r="X1011" s="207"/>
      <c r="Y1011" s="265">
        <f t="shared" si="360"/>
        <v>180</v>
      </c>
      <c r="Z1011" s="218">
        <v>180</v>
      </c>
      <c r="AA1011" s="266">
        <v>3439</v>
      </c>
      <c r="AB1011" s="222"/>
      <c r="AC1011" s="227"/>
      <c r="AD1011" s="221"/>
      <c r="AE1011" s="260"/>
      <c r="AF1011" s="266">
        <f t="shared" si="357"/>
        <v>0</v>
      </c>
      <c r="AG1011" s="266">
        <f t="shared" si="376"/>
        <v>0</v>
      </c>
      <c r="AH1011" s="266">
        <f t="shared" si="358"/>
        <v>0</v>
      </c>
      <c r="AI1011" s="266">
        <f t="shared" si="374"/>
        <v>619020</v>
      </c>
      <c r="AJ1011" s="266">
        <f t="shared" si="377"/>
        <v>0</v>
      </c>
      <c r="AK1011" s="266">
        <f t="shared" si="381"/>
        <v>619020</v>
      </c>
      <c r="AL1011" s="240" t="s">
        <v>9</v>
      </c>
      <c r="AM1011" s="323"/>
      <c r="AN1011" s="266">
        <f t="shared" si="356"/>
        <v>619020</v>
      </c>
      <c r="AO1011" s="456"/>
      <c r="AP1011" s="207"/>
      <c r="AQ1011" s="207"/>
      <c r="AR1011" s="207"/>
      <c r="AS1011" s="207"/>
      <c r="AT1011" s="207"/>
      <c r="AU1011" s="207"/>
      <c r="AV1011" s="207"/>
      <c r="AW1011" s="218"/>
      <c r="AX1011" s="218"/>
    </row>
    <row r="1012" spans="1:50" ht="12.75" x14ac:dyDescent="0.2">
      <c r="A1012" s="240">
        <v>4300036325</v>
      </c>
      <c r="B1012" s="244">
        <v>46134</v>
      </c>
      <c r="C1012" s="240" t="s">
        <v>79</v>
      </c>
      <c r="D1012" s="552">
        <v>46316</v>
      </c>
      <c r="E1012" s="552" t="e">
        <f>IF(OR(#REF!="",J1012=""),"",#REF!+7*J1012)</f>
        <v>#REF!</v>
      </c>
      <c r="F1012" s="333" t="e">
        <f t="shared" ca="1" si="380"/>
        <v>#REF!</v>
      </c>
      <c r="G1012" s="316" t="s">
        <v>94</v>
      </c>
      <c r="H1012" s="28" t="e">
        <f t="shared" si="378"/>
        <v>#REF!</v>
      </c>
      <c r="I1012" s="28" t="e">
        <f t="shared" si="379"/>
        <v>#REF!</v>
      </c>
      <c r="J1012" s="218">
        <v>26</v>
      </c>
      <c r="K1012" s="24" t="s">
        <v>18</v>
      </c>
      <c r="L1012" s="125" t="s">
        <v>81</v>
      </c>
      <c r="M1012" s="343" t="s">
        <v>2271</v>
      </c>
      <c r="N1012" s="91">
        <v>0</v>
      </c>
      <c r="O1012" s="278">
        <v>3</v>
      </c>
      <c r="P1012" s="218"/>
      <c r="Q1012" s="218"/>
      <c r="R1012" s="218" t="s">
        <v>84</v>
      </c>
      <c r="S1012" s="218" t="s">
        <v>97</v>
      </c>
      <c r="T1012" s="84" t="s">
        <v>119</v>
      </c>
      <c r="U1012" s="45" t="s">
        <v>99</v>
      </c>
      <c r="V1012" s="16" t="s">
        <v>2272</v>
      </c>
      <c r="W1012" s="218">
        <v>40</v>
      </c>
      <c r="X1012" s="207"/>
      <c r="Y1012" s="265">
        <f t="shared" si="360"/>
        <v>40</v>
      </c>
      <c r="Z1012" s="218">
        <v>40</v>
      </c>
      <c r="AA1012" s="266">
        <v>13900</v>
      </c>
      <c r="AB1012" s="222"/>
      <c r="AC1012" s="227"/>
      <c r="AD1012" s="221"/>
      <c r="AE1012" s="260"/>
      <c r="AF1012" s="266">
        <f t="shared" si="357"/>
        <v>0</v>
      </c>
      <c r="AG1012" s="266">
        <f t="shared" si="376"/>
        <v>0</v>
      </c>
      <c r="AH1012" s="266">
        <f t="shared" si="358"/>
        <v>0</v>
      </c>
      <c r="AI1012" s="266">
        <f t="shared" si="374"/>
        <v>556000</v>
      </c>
      <c r="AJ1012" s="266">
        <f t="shared" si="377"/>
        <v>0</v>
      </c>
      <c r="AK1012" s="266">
        <f t="shared" si="381"/>
        <v>556000</v>
      </c>
      <c r="AL1012" s="240" t="s">
        <v>9</v>
      </c>
      <c r="AM1012" s="323"/>
      <c r="AN1012" s="266">
        <f t="shared" si="356"/>
        <v>556000</v>
      </c>
      <c r="AO1012" s="456"/>
      <c r="AP1012" s="207"/>
      <c r="AQ1012" s="207"/>
      <c r="AR1012" s="207"/>
      <c r="AS1012" s="207"/>
      <c r="AT1012" s="207"/>
      <c r="AU1012" s="207"/>
      <c r="AV1012" s="207"/>
      <c r="AW1012" s="218"/>
      <c r="AX1012" s="218"/>
    </row>
    <row r="1013" spans="1:50" ht="12.75" x14ac:dyDescent="0.2">
      <c r="A1013" s="240">
        <v>4300036393</v>
      </c>
      <c r="B1013" s="244">
        <v>46135</v>
      </c>
      <c r="C1013" s="240" t="s">
        <v>79</v>
      </c>
      <c r="D1013" s="552">
        <v>46170</v>
      </c>
      <c r="E1013" s="552" t="e">
        <f>IF(OR(#REF!="",J1013=""),"",#REF!+7*J1013)</f>
        <v>#REF!</v>
      </c>
      <c r="F1013" s="333" t="e">
        <f t="shared" ca="1" si="380"/>
        <v>#REF!</v>
      </c>
      <c r="G1013" s="316" t="s">
        <v>94</v>
      </c>
      <c r="H1013" s="28" t="e">
        <f t="shared" si="378"/>
        <v>#REF!</v>
      </c>
      <c r="I1013" s="28" t="e">
        <f t="shared" si="379"/>
        <v>#REF!</v>
      </c>
      <c r="J1013" s="218">
        <v>5</v>
      </c>
      <c r="K1013" s="24" t="s">
        <v>21</v>
      </c>
      <c r="L1013" s="125" t="s">
        <v>81</v>
      </c>
      <c r="M1013" s="343" t="s">
        <v>2273</v>
      </c>
      <c r="N1013" s="91">
        <v>0</v>
      </c>
      <c r="O1013" s="278">
        <v>3</v>
      </c>
      <c r="P1013" s="218"/>
      <c r="Q1013" s="218"/>
      <c r="R1013" s="218" t="s">
        <v>84</v>
      </c>
      <c r="S1013" s="218" t="s">
        <v>97</v>
      </c>
      <c r="T1013" s="84" t="s">
        <v>335</v>
      </c>
      <c r="U1013" s="45" t="s">
        <v>99</v>
      </c>
      <c r="V1013" s="16" t="s">
        <v>1551</v>
      </c>
      <c r="W1013" s="317">
        <v>1104</v>
      </c>
      <c r="X1013" s="207"/>
      <c r="Y1013" s="265">
        <f t="shared" si="360"/>
        <v>1104</v>
      </c>
      <c r="Z1013" s="218">
        <v>1104</v>
      </c>
      <c r="AA1013" s="266">
        <v>2427</v>
      </c>
      <c r="AB1013" s="222"/>
      <c r="AC1013" s="227"/>
      <c r="AD1013" s="221"/>
      <c r="AE1013" s="260"/>
      <c r="AF1013" s="266">
        <f t="shared" si="357"/>
        <v>0</v>
      </c>
      <c r="AG1013" s="266">
        <f t="shared" si="376"/>
        <v>0</v>
      </c>
      <c r="AH1013" s="266">
        <f t="shared" si="358"/>
        <v>0</v>
      </c>
      <c r="AI1013" s="266">
        <f t="shared" si="374"/>
        <v>2679408</v>
      </c>
      <c r="AJ1013" s="266">
        <f t="shared" si="377"/>
        <v>0</v>
      </c>
      <c r="AK1013" s="266">
        <f t="shared" si="381"/>
        <v>2679408</v>
      </c>
      <c r="AL1013" s="240" t="s">
        <v>9</v>
      </c>
      <c r="AM1013" s="323"/>
      <c r="AN1013" s="266">
        <f t="shared" si="356"/>
        <v>2679408</v>
      </c>
      <c r="AO1013" s="456"/>
      <c r="AP1013" s="207"/>
      <c r="AQ1013" s="207"/>
      <c r="AR1013" s="207"/>
      <c r="AS1013" s="207"/>
      <c r="AT1013" s="207"/>
      <c r="AU1013" s="207"/>
      <c r="AV1013" s="207"/>
      <c r="AW1013" s="218"/>
      <c r="AX1013" s="218"/>
    </row>
    <row r="1014" spans="1:50" ht="15" x14ac:dyDescent="0.25">
      <c r="A1014" s="21">
        <v>4800002726</v>
      </c>
      <c r="B1014" s="244">
        <v>46139</v>
      </c>
      <c r="C1014" s="245" t="s">
        <v>79</v>
      </c>
      <c r="D1014" s="552">
        <v>46146</v>
      </c>
      <c r="E1014" s="552" t="e">
        <f>IF(OR(#REF!="",J1014=""),"",#REF!+7*J1014)</f>
        <v>#REF!</v>
      </c>
      <c r="F1014" s="333" t="str">
        <f t="shared" ca="1" si="380"/>
        <v>DELIVERED</v>
      </c>
      <c r="G1014" s="571" t="s">
        <v>80</v>
      </c>
      <c r="H1014" s="341" t="e">
        <f t="shared" si="378"/>
        <v>#REF!</v>
      </c>
      <c r="I1014" s="28" t="e">
        <f t="shared" si="379"/>
        <v>#REF!</v>
      </c>
      <c r="J1014" s="20">
        <v>1</v>
      </c>
      <c r="K1014" s="20" t="s">
        <v>21</v>
      </c>
      <c r="L1014" s="86" t="s">
        <v>81</v>
      </c>
      <c r="M1014" s="343" t="s">
        <v>2274</v>
      </c>
      <c r="N1014" s="96">
        <v>0</v>
      </c>
      <c r="O1014" s="278">
        <v>3</v>
      </c>
      <c r="P1014" s="20" t="s">
        <v>243</v>
      </c>
      <c r="Q1014" s="20">
        <v>26200174</v>
      </c>
      <c r="R1014" s="218" t="s">
        <v>84</v>
      </c>
      <c r="S1014" s="278" t="s">
        <v>1170</v>
      </c>
      <c r="T1014" s="254" t="s">
        <v>1171</v>
      </c>
      <c r="U1014" s="359" t="s">
        <v>158</v>
      </c>
      <c r="V1014" s="249" t="s">
        <v>2275</v>
      </c>
      <c r="W1014" s="39">
        <v>6</v>
      </c>
      <c r="X1014" s="20">
        <v>6</v>
      </c>
      <c r="Y1014" s="265">
        <f t="shared" si="360"/>
        <v>0</v>
      </c>
      <c r="Z1014" s="20">
        <v>0</v>
      </c>
      <c r="AA1014" s="63">
        <v>6066.67</v>
      </c>
      <c r="AB1014" s="342"/>
      <c r="AC1014" s="151" t="str">
        <f>IF(AD1014="","",TEXT(AD1014,"mmmm-yy"))</f>
        <v>June-26</v>
      </c>
      <c r="AD1014" s="424">
        <v>46177</v>
      </c>
      <c r="AE1014" s="256" t="s">
        <v>2276</v>
      </c>
      <c r="AF1014" s="63">
        <f t="shared" si="357"/>
        <v>36400.020000000004</v>
      </c>
      <c r="AG1014" s="63">
        <f t="shared" si="376"/>
        <v>0</v>
      </c>
      <c r="AH1014" s="63">
        <f t="shared" si="358"/>
        <v>36400.020000000004</v>
      </c>
      <c r="AI1014" s="63">
        <f t="shared" si="374"/>
        <v>0</v>
      </c>
      <c r="AJ1014" s="63">
        <f t="shared" si="377"/>
        <v>0</v>
      </c>
      <c r="AK1014" s="63">
        <f t="shared" si="381"/>
        <v>0</v>
      </c>
      <c r="AL1014" s="21" t="s">
        <v>0</v>
      </c>
      <c r="AM1014" s="533" t="s">
        <v>102</v>
      </c>
      <c r="AN1014" s="63">
        <f t="shared" ref="AN1014:AN1078" si="382">SUM(AH1014,AK1014)</f>
        <v>36400.020000000004</v>
      </c>
      <c r="AO1014" s="20" t="s">
        <v>103</v>
      </c>
      <c r="AP1014" s="28" t="s">
        <v>104</v>
      </c>
      <c r="AQ1014" s="28"/>
      <c r="AR1014" s="28"/>
      <c r="AS1014" s="28"/>
      <c r="AT1014" s="28"/>
      <c r="AU1014" s="28"/>
      <c r="AV1014" s="28"/>
    </row>
    <row r="1015" spans="1:50" ht="15" x14ac:dyDescent="0.25">
      <c r="A1015" s="16" t="s">
        <v>2277</v>
      </c>
      <c r="B1015" s="243">
        <v>46133</v>
      </c>
      <c r="C1015" s="48" t="s">
        <v>79</v>
      </c>
      <c r="D1015" s="552">
        <v>46140</v>
      </c>
      <c r="E1015" s="552" t="e">
        <f>IF(OR(#REF!="",J1015=""),"",#REF!+7*J1015)</f>
        <v>#REF!</v>
      </c>
      <c r="F1015" s="271" t="str">
        <f t="shared" ca="1" si="380"/>
        <v>DELIVERED</v>
      </c>
      <c r="G1015" s="65" t="s">
        <v>2111</v>
      </c>
      <c r="H1015" s="341" t="e">
        <f t="shared" si="378"/>
        <v>#REF!</v>
      </c>
      <c r="I1015" s="28" t="e">
        <f t="shared" si="379"/>
        <v>#REF!</v>
      </c>
      <c r="J1015" s="24">
        <v>1</v>
      </c>
      <c r="K1015" s="37" t="s">
        <v>28</v>
      </c>
      <c r="L1015" s="24" t="s">
        <v>81</v>
      </c>
      <c r="M1015" s="699" t="s">
        <v>2278</v>
      </c>
      <c r="N1015" s="64">
        <v>0</v>
      </c>
      <c r="O1015" s="9">
        <v>3</v>
      </c>
      <c r="P1015" s="24" t="s">
        <v>243</v>
      </c>
      <c r="Q1015" s="37">
        <v>26200109</v>
      </c>
      <c r="R1015" s="16" t="s">
        <v>84</v>
      </c>
      <c r="S1015" s="105" t="s">
        <v>2279</v>
      </c>
      <c r="T1015" s="7" t="s">
        <v>2280</v>
      </c>
      <c r="U1015" s="16" t="s">
        <v>87</v>
      </c>
      <c r="V1015" s="249" t="s">
        <v>2281</v>
      </c>
      <c r="W1015" s="24">
        <v>1</v>
      </c>
      <c r="X1015" s="24">
        <v>1</v>
      </c>
      <c r="Y1015" s="265">
        <f t="shared" si="360"/>
        <v>0</v>
      </c>
      <c r="Z1015" s="24">
        <v>0</v>
      </c>
      <c r="AA1015" s="58">
        <v>49655.93</v>
      </c>
      <c r="AB1015" s="66"/>
      <c r="AC1015" s="702" t="str">
        <f>IF(AD1015="","",TEXT(AD1015,"mmmm-yy"))</f>
        <v>April-26</v>
      </c>
      <c r="AD1015" s="76">
        <v>46139</v>
      </c>
      <c r="AE1015" s="595" t="s">
        <v>2282</v>
      </c>
      <c r="AF1015" s="58">
        <f t="shared" si="357"/>
        <v>49655.93</v>
      </c>
      <c r="AG1015" s="58">
        <f t="shared" si="376"/>
        <v>0</v>
      </c>
      <c r="AH1015" s="58">
        <f t="shared" si="358"/>
        <v>49655.93</v>
      </c>
      <c r="AI1015" s="58">
        <f t="shared" si="374"/>
        <v>0</v>
      </c>
      <c r="AJ1015" s="58">
        <f t="shared" si="377"/>
        <v>0</v>
      </c>
      <c r="AK1015" s="58">
        <f t="shared" si="381"/>
        <v>0</v>
      </c>
      <c r="AL1015" s="30" t="s">
        <v>0</v>
      </c>
      <c r="AM1015" s="533" t="s">
        <v>102</v>
      </c>
      <c r="AN1015" s="63">
        <f t="shared" si="382"/>
        <v>49655.93</v>
      </c>
      <c r="AO1015" s="24" t="s">
        <v>28</v>
      </c>
      <c r="AP1015" s="23"/>
      <c r="AQ1015" s="23"/>
      <c r="AR1015" s="23"/>
      <c r="AS1015" s="23"/>
      <c r="AT1015" s="23"/>
      <c r="AU1015" s="23"/>
      <c r="AV1015" s="23"/>
    </row>
    <row r="1016" spans="1:50" ht="15" x14ac:dyDescent="0.25">
      <c r="A1016" s="493" t="s">
        <v>2283</v>
      </c>
      <c r="B1016" s="703">
        <v>46140</v>
      </c>
      <c r="C1016" s="6" t="s">
        <v>79</v>
      </c>
      <c r="D1016" s="552">
        <v>46161</v>
      </c>
      <c r="E1016" s="552" t="e">
        <f>IF(OR(#REF!="",J1016=""),"",#REF!+7*J1016)</f>
        <v>#REF!</v>
      </c>
      <c r="F1016" s="271" t="str">
        <f t="shared" ca="1" si="380"/>
        <v>DELIVERED</v>
      </c>
      <c r="G1016" s="65" t="s">
        <v>2111</v>
      </c>
      <c r="H1016" s="23" t="e">
        <f t="shared" si="378"/>
        <v>#REF!</v>
      </c>
      <c r="I1016" s="23" t="e">
        <f t="shared" si="379"/>
        <v>#REF!</v>
      </c>
      <c r="J1016" s="24">
        <v>3</v>
      </c>
      <c r="K1016" s="44" t="s">
        <v>18</v>
      </c>
      <c r="L1016" s="384" t="s">
        <v>142</v>
      </c>
      <c r="M1016" s="343" t="s">
        <v>2284</v>
      </c>
      <c r="N1016" s="407">
        <v>0</v>
      </c>
      <c r="O1016" s="319">
        <v>3</v>
      </c>
      <c r="P1016" s="107" t="s">
        <v>2285</v>
      </c>
      <c r="Q1016" s="31">
        <v>26200113</v>
      </c>
      <c r="R1016" s="464" t="s">
        <v>84</v>
      </c>
      <c r="S1016" s="219" t="s">
        <v>671</v>
      </c>
      <c r="T1016" s="215" t="s">
        <v>672</v>
      </c>
      <c r="U1016" s="255" t="s">
        <v>193</v>
      </c>
      <c r="V1016" s="482" t="s">
        <v>2286</v>
      </c>
      <c r="W1016" s="36">
        <v>50</v>
      </c>
      <c r="X1016" s="384">
        <v>50</v>
      </c>
      <c r="Y1016" s="8">
        <f t="shared" si="360"/>
        <v>0</v>
      </c>
      <c r="Z1016" s="44">
        <v>0</v>
      </c>
      <c r="AA1016" s="72">
        <v>1800</v>
      </c>
      <c r="AB1016" s="425"/>
      <c r="AC1016" s="702" t="str">
        <f>IF(AD1016="","",TEXT(AD1016,"mmmm-yy"))</f>
        <v>May-26</v>
      </c>
      <c r="AD1016" s="706">
        <v>46161</v>
      </c>
      <c r="AE1016" s="595" t="s">
        <v>2287</v>
      </c>
      <c r="AF1016" s="58">
        <f t="shared" si="357"/>
        <v>90000</v>
      </c>
      <c r="AG1016" s="58">
        <f t="shared" si="376"/>
        <v>0</v>
      </c>
      <c r="AH1016" s="58">
        <f t="shared" si="358"/>
        <v>90000</v>
      </c>
      <c r="AI1016" s="58">
        <f t="shared" si="374"/>
        <v>0</v>
      </c>
      <c r="AJ1016" s="58">
        <f t="shared" si="377"/>
        <v>0</v>
      </c>
      <c r="AK1016" s="58">
        <f t="shared" si="381"/>
        <v>0</v>
      </c>
      <c r="AL1016" s="27" t="s">
        <v>0</v>
      </c>
      <c r="AM1016" s="704" t="s">
        <v>102</v>
      </c>
      <c r="AN1016" s="58">
        <f t="shared" si="382"/>
        <v>90000</v>
      </c>
      <c r="AO1016" s="705" t="s">
        <v>103</v>
      </c>
      <c r="AP1016" s="215" t="s">
        <v>104</v>
      </c>
      <c r="AQ1016" s="71"/>
      <c r="AR1016" s="71"/>
      <c r="AS1016" s="71"/>
      <c r="AT1016" s="71"/>
      <c r="AU1016" s="71"/>
      <c r="AV1016" s="71"/>
    </row>
    <row r="1017" spans="1:50" ht="15" x14ac:dyDescent="0.25">
      <c r="A1017" s="16" t="s">
        <v>2288</v>
      </c>
      <c r="B1017" s="381">
        <v>46140</v>
      </c>
      <c r="C1017" s="61" t="s">
        <v>305</v>
      </c>
      <c r="D1017" s="552">
        <v>46182</v>
      </c>
      <c r="E1017" s="552" t="e">
        <f>IF(OR(#REF!="",J1017=""),"",#REF!+7*J1017)</f>
        <v>#REF!</v>
      </c>
      <c r="F1017" s="630" t="e">
        <f t="shared" ca="1" si="380"/>
        <v>#REF!</v>
      </c>
      <c r="G1017" s="361" t="s">
        <v>2111</v>
      </c>
      <c r="H1017" s="701" t="e">
        <f t="shared" si="378"/>
        <v>#REF!</v>
      </c>
      <c r="I1017" s="81" t="e">
        <f t="shared" si="379"/>
        <v>#REF!</v>
      </c>
      <c r="J1017" s="36">
        <v>6</v>
      </c>
      <c r="K1017" s="24" t="s">
        <v>19</v>
      </c>
      <c r="L1017" s="38" t="s">
        <v>81</v>
      </c>
      <c r="M1017" s="452" t="s">
        <v>2289</v>
      </c>
      <c r="N1017" s="96">
        <v>0</v>
      </c>
      <c r="O1017" s="278">
        <v>3</v>
      </c>
      <c r="P1017" s="24"/>
      <c r="Q1017" s="24"/>
      <c r="R1017" s="20" t="s">
        <v>307</v>
      </c>
      <c r="S1017" s="24" t="s">
        <v>2290</v>
      </c>
      <c r="T1017" s="99" t="s">
        <v>2291</v>
      </c>
      <c r="U1017" s="421" t="s">
        <v>193</v>
      </c>
      <c r="V1017" s="77" t="s">
        <v>2292</v>
      </c>
      <c r="W1017" s="37">
        <v>100</v>
      </c>
      <c r="X1017" s="24"/>
      <c r="Y1017" s="609">
        <f t="shared" si="360"/>
        <v>100</v>
      </c>
      <c r="Z1017" s="24">
        <v>100</v>
      </c>
      <c r="AA1017" s="58"/>
      <c r="AB1017" s="66">
        <v>441.05</v>
      </c>
      <c r="AC1017" s="262"/>
      <c r="AD1017" s="25"/>
      <c r="AE1017" s="441"/>
      <c r="AF1017" s="72">
        <f t="shared" ref="AF1017:AF1082" si="383">X1017*AA1017</f>
        <v>0</v>
      </c>
      <c r="AG1017" s="72">
        <f t="shared" si="376"/>
        <v>0</v>
      </c>
      <c r="AH1017" s="72">
        <f t="shared" ref="AH1017:AH1082" si="384">SUM(AF1017:AG1017)</f>
        <v>0</v>
      </c>
      <c r="AI1017" s="72">
        <f t="shared" si="374"/>
        <v>0</v>
      </c>
      <c r="AJ1017" s="72">
        <f t="shared" si="377"/>
        <v>3793030</v>
      </c>
      <c r="AK1017" s="72">
        <f t="shared" si="381"/>
        <v>3793030</v>
      </c>
      <c r="AL1017" s="16" t="s">
        <v>9</v>
      </c>
      <c r="AM1017" s="272"/>
      <c r="AN1017" s="72">
        <f t="shared" si="382"/>
        <v>3793030</v>
      </c>
      <c r="AO1017" s="24"/>
      <c r="AP1017" s="23"/>
      <c r="AQ1017" s="23"/>
      <c r="AR1017" s="23"/>
      <c r="AS1017" s="23"/>
      <c r="AT1017" s="23"/>
      <c r="AU1017" s="23"/>
      <c r="AV1017" s="23"/>
    </row>
    <row r="1018" spans="1:50" ht="12.75" x14ac:dyDescent="0.2">
      <c r="A1018" s="240" t="s">
        <v>2293</v>
      </c>
      <c r="B1018" s="244">
        <v>46133</v>
      </c>
      <c r="C1018" s="40" t="s">
        <v>79</v>
      </c>
      <c r="D1018" s="552">
        <v>46147</v>
      </c>
      <c r="E1018" s="552" t="e">
        <f>IF(OR(#REF!="",J1018=""),"",#REF!+7*J1018)</f>
        <v>#REF!</v>
      </c>
      <c r="F1018" s="333" t="str">
        <f t="shared" ca="1" si="380"/>
        <v>DELIVERED</v>
      </c>
      <c r="G1018" s="571" t="s">
        <v>80</v>
      </c>
      <c r="H1018" s="341" t="e">
        <f t="shared" si="378"/>
        <v>#REF!</v>
      </c>
      <c r="I1018" s="28" t="e">
        <f t="shared" si="379"/>
        <v>#REF!</v>
      </c>
      <c r="J1018" s="24">
        <v>2</v>
      </c>
      <c r="K1018" s="24" t="s">
        <v>21</v>
      </c>
      <c r="L1018" s="38" t="s">
        <v>142</v>
      </c>
      <c r="M1018" s="343" t="s">
        <v>2133</v>
      </c>
      <c r="N1018" s="96">
        <v>0</v>
      </c>
      <c r="O1018" s="278">
        <v>3</v>
      </c>
      <c r="P1018" s="24" t="s">
        <v>243</v>
      </c>
      <c r="Q1018" s="24">
        <v>26200277</v>
      </c>
      <c r="R1018" s="218" t="s">
        <v>84</v>
      </c>
      <c r="S1018" s="43" t="s">
        <v>2134</v>
      </c>
      <c r="T1018" s="7" t="s">
        <v>2135</v>
      </c>
      <c r="U1018" s="56" t="s">
        <v>87</v>
      </c>
      <c r="V1018" s="303" t="s">
        <v>2136</v>
      </c>
      <c r="W1018" s="37">
        <v>14</v>
      </c>
      <c r="X1018" s="24">
        <v>5</v>
      </c>
      <c r="Y1018" s="265">
        <f t="shared" si="360"/>
        <v>9</v>
      </c>
      <c r="Z1018" s="24">
        <v>0</v>
      </c>
      <c r="AA1018" s="58">
        <v>366</v>
      </c>
      <c r="AB1018" s="66"/>
      <c r="AC1018" s="702" t="str">
        <f>IF(AD1018="","",TEXT(AD1018,"mmmm-yy"))</f>
        <v>June-26</v>
      </c>
      <c r="AD1018" s="25">
        <v>46176</v>
      </c>
      <c r="AE1018" s="595" t="s">
        <v>2294</v>
      </c>
      <c r="AF1018" s="58">
        <f t="shared" si="383"/>
        <v>1830</v>
      </c>
      <c r="AG1018" s="58">
        <f t="shared" si="376"/>
        <v>0</v>
      </c>
      <c r="AH1018" s="58">
        <f t="shared" si="384"/>
        <v>1830</v>
      </c>
      <c r="AI1018" s="58">
        <f t="shared" si="374"/>
        <v>0</v>
      </c>
      <c r="AJ1018" s="58">
        <f t="shared" si="377"/>
        <v>0</v>
      </c>
      <c r="AK1018" s="58">
        <f t="shared" si="381"/>
        <v>0</v>
      </c>
      <c r="AL1018" s="16" t="s">
        <v>0</v>
      </c>
      <c r="AM1018" s="704" t="s">
        <v>102</v>
      </c>
      <c r="AN1018" s="58">
        <f t="shared" si="382"/>
        <v>1830</v>
      </c>
      <c r="AO1018" s="24" t="s">
        <v>116</v>
      </c>
      <c r="AP1018" s="113" t="s">
        <v>104</v>
      </c>
      <c r="AQ1018" s="23"/>
      <c r="AR1018" s="23"/>
      <c r="AS1018" s="23"/>
      <c r="AT1018" s="23"/>
      <c r="AU1018" s="23"/>
      <c r="AV1018" s="23"/>
    </row>
    <row r="1019" spans="1:50" ht="12.75" x14ac:dyDescent="0.2">
      <c r="A1019" s="240" t="s">
        <v>2293</v>
      </c>
      <c r="B1019" s="244">
        <v>46133</v>
      </c>
      <c r="C1019" s="40" t="s">
        <v>79</v>
      </c>
      <c r="D1019" s="552">
        <v>46147</v>
      </c>
      <c r="E1019" s="552" t="e">
        <f>IF(OR(#REF!="",J1019=""),"",#REF!+7*J1019)</f>
        <v>#REF!</v>
      </c>
      <c r="F1019" s="333" t="e">
        <f t="shared" ca="1" si="380"/>
        <v>#REF!</v>
      </c>
      <c r="G1019" s="65" t="s">
        <v>2111</v>
      </c>
      <c r="H1019" s="341" t="e">
        <f t="shared" si="378"/>
        <v>#REF!</v>
      </c>
      <c r="I1019" s="28" t="e">
        <f t="shared" si="379"/>
        <v>#REF!</v>
      </c>
      <c r="J1019" s="24">
        <v>2</v>
      </c>
      <c r="K1019" s="24" t="s">
        <v>21</v>
      </c>
      <c r="L1019" s="38" t="s">
        <v>142</v>
      </c>
      <c r="M1019" s="343" t="s">
        <v>2133</v>
      </c>
      <c r="N1019" s="96">
        <v>0</v>
      </c>
      <c r="O1019" s="278">
        <v>3</v>
      </c>
      <c r="P1019" s="24" t="s">
        <v>243</v>
      </c>
      <c r="Q1019" s="24">
        <v>26200277</v>
      </c>
      <c r="R1019" s="218" t="s">
        <v>84</v>
      </c>
      <c r="S1019" s="43" t="s">
        <v>2134</v>
      </c>
      <c r="T1019" s="7" t="s">
        <v>2135</v>
      </c>
      <c r="U1019" s="56" t="s">
        <v>87</v>
      </c>
      <c r="V1019" s="303" t="s">
        <v>2136</v>
      </c>
      <c r="W1019" s="37">
        <v>9</v>
      </c>
      <c r="X1019" s="24"/>
      <c r="Y1019" s="265">
        <f t="shared" si="360"/>
        <v>9</v>
      </c>
      <c r="Z1019" s="24">
        <v>9</v>
      </c>
      <c r="AA1019" s="58">
        <v>366</v>
      </c>
      <c r="AB1019" s="66"/>
      <c r="AC1019" s="262"/>
      <c r="AD1019" s="25"/>
      <c r="AE1019" s="439"/>
      <c r="AF1019" s="58">
        <f t="shared" si="383"/>
        <v>0</v>
      </c>
      <c r="AG1019" s="58">
        <f t="shared" si="376"/>
        <v>0</v>
      </c>
      <c r="AH1019" s="58">
        <f t="shared" si="384"/>
        <v>0</v>
      </c>
      <c r="AI1019" s="58">
        <f t="shared" si="374"/>
        <v>3294</v>
      </c>
      <c r="AJ1019" s="58">
        <f t="shared" si="377"/>
        <v>0</v>
      </c>
      <c r="AK1019" s="58">
        <f t="shared" si="381"/>
        <v>3294</v>
      </c>
      <c r="AL1019" s="16" t="s">
        <v>2</v>
      </c>
      <c r="AM1019" s="272" t="s">
        <v>112</v>
      </c>
      <c r="AN1019" s="58">
        <f t="shared" si="382"/>
        <v>3294</v>
      </c>
      <c r="AO1019" s="24" t="s">
        <v>116</v>
      </c>
      <c r="AP1019" s="113" t="s">
        <v>104</v>
      </c>
      <c r="AQ1019" s="23"/>
      <c r="AR1019" s="23"/>
      <c r="AS1019" s="23"/>
      <c r="AT1019" s="23"/>
      <c r="AU1019" s="23"/>
      <c r="AV1019" s="23"/>
    </row>
    <row r="1020" spans="1:50" ht="12.75" x14ac:dyDescent="0.2">
      <c r="A1020" s="240" t="s">
        <v>2293</v>
      </c>
      <c r="B1020" s="244">
        <v>46133</v>
      </c>
      <c r="C1020" s="40" t="s">
        <v>79</v>
      </c>
      <c r="D1020" s="552">
        <v>46147</v>
      </c>
      <c r="E1020" s="552" t="e">
        <f>IF(OR(#REF!="",J1020=""),"",#REF!+7*J1020)</f>
        <v>#REF!</v>
      </c>
      <c r="F1020" s="333" t="e">
        <f t="shared" ca="1" si="380"/>
        <v>#REF!</v>
      </c>
      <c r="G1020" s="65" t="s">
        <v>2111</v>
      </c>
      <c r="H1020" s="341" t="e">
        <f t="shared" si="378"/>
        <v>#REF!</v>
      </c>
      <c r="I1020" s="28" t="e">
        <f t="shared" si="379"/>
        <v>#REF!</v>
      </c>
      <c r="J1020" s="24">
        <v>2</v>
      </c>
      <c r="K1020" s="24" t="s">
        <v>21</v>
      </c>
      <c r="L1020" s="38" t="s">
        <v>142</v>
      </c>
      <c r="M1020" s="343" t="s">
        <v>2133</v>
      </c>
      <c r="N1020" s="96">
        <v>0</v>
      </c>
      <c r="O1020" s="278">
        <v>3</v>
      </c>
      <c r="P1020" s="24" t="s">
        <v>243</v>
      </c>
      <c r="Q1020" s="24">
        <v>26200277</v>
      </c>
      <c r="R1020" s="218" t="s">
        <v>84</v>
      </c>
      <c r="S1020" s="43" t="s">
        <v>2134</v>
      </c>
      <c r="T1020" s="7" t="s">
        <v>2135</v>
      </c>
      <c r="U1020" s="56" t="s">
        <v>87</v>
      </c>
      <c r="V1020" s="303" t="s">
        <v>2136</v>
      </c>
      <c r="W1020" s="37">
        <v>1</v>
      </c>
      <c r="X1020" s="24"/>
      <c r="Y1020" s="265">
        <f t="shared" si="360"/>
        <v>1</v>
      </c>
      <c r="Z1020" s="24">
        <v>1</v>
      </c>
      <c r="AA1020" s="58">
        <v>366</v>
      </c>
      <c r="AB1020" s="66"/>
      <c r="AC1020" s="262"/>
      <c r="AD1020" s="25"/>
      <c r="AE1020" s="439"/>
      <c r="AF1020" s="58">
        <f t="shared" si="383"/>
        <v>0</v>
      </c>
      <c r="AG1020" s="58">
        <f t="shared" si="376"/>
        <v>0</v>
      </c>
      <c r="AH1020" s="58">
        <f t="shared" si="384"/>
        <v>0</v>
      </c>
      <c r="AI1020" s="58">
        <f t="shared" si="374"/>
        <v>366</v>
      </c>
      <c r="AJ1020" s="58">
        <f t="shared" si="377"/>
        <v>0</v>
      </c>
      <c r="AK1020" s="58">
        <f t="shared" si="381"/>
        <v>366</v>
      </c>
      <c r="AL1020" s="16" t="s">
        <v>9</v>
      </c>
      <c r="AM1020" s="272"/>
      <c r="AN1020" s="58">
        <f t="shared" si="382"/>
        <v>366</v>
      </c>
      <c r="AO1020" s="24"/>
      <c r="AP1020" s="23"/>
      <c r="AQ1020" s="23"/>
      <c r="AR1020" s="23"/>
      <c r="AS1020" s="23"/>
      <c r="AT1020" s="23"/>
      <c r="AU1020" s="23"/>
      <c r="AV1020" s="23"/>
    </row>
    <row r="1021" spans="1:50" ht="15" x14ac:dyDescent="0.25">
      <c r="A1021" s="21">
        <v>4520490504</v>
      </c>
      <c r="B1021" s="381">
        <v>46140</v>
      </c>
      <c r="C1021" s="40" t="s">
        <v>79</v>
      </c>
      <c r="D1021" s="552">
        <v>46168</v>
      </c>
      <c r="E1021" s="552" t="e">
        <f>IF(OR(#REF!="",J1021=""),"",#REF!+7*J1021)</f>
        <v>#REF!</v>
      </c>
      <c r="F1021" s="333" t="str">
        <f t="shared" ca="1" si="380"/>
        <v>DELIVERED</v>
      </c>
      <c r="G1021" s="571" t="s">
        <v>80</v>
      </c>
      <c r="H1021" s="341" t="e">
        <f t="shared" si="378"/>
        <v>#REF!</v>
      </c>
      <c r="I1021" s="28" t="e">
        <f t="shared" si="379"/>
        <v>#REF!</v>
      </c>
      <c r="J1021" s="24">
        <v>4</v>
      </c>
      <c r="K1021" s="24" t="s">
        <v>18</v>
      </c>
      <c r="L1021" s="38" t="s">
        <v>81</v>
      </c>
      <c r="M1021" s="343" t="s">
        <v>2295</v>
      </c>
      <c r="N1021" s="91">
        <v>1</v>
      </c>
      <c r="O1021" s="382">
        <v>1</v>
      </c>
      <c r="P1021" s="107" t="s">
        <v>2296</v>
      </c>
      <c r="Q1021" s="24">
        <v>26200292</v>
      </c>
      <c r="R1021" s="86" t="s">
        <v>84</v>
      </c>
      <c r="S1021" s="125" t="s">
        <v>210</v>
      </c>
      <c r="T1021" s="207" t="s">
        <v>211</v>
      </c>
      <c r="U1021" s="135" t="s">
        <v>212</v>
      </c>
      <c r="V1021" s="13" t="s">
        <v>2297</v>
      </c>
      <c r="W1021" s="37">
        <v>30</v>
      </c>
      <c r="X1021" s="24">
        <v>30</v>
      </c>
      <c r="Y1021" s="265">
        <f t="shared" si="360"/>
        <v>0</v>
      </c>
      <c r="Z1021" s="24">
        <v>0</v>
      </c>
      <c r="AA1021" s="58">
        <v>14822.5</v>
      </c>
      <c r="AB1021" s="66"/>
      <c r="AC1021" s="702" t="str">
        <f>IF(AD1021="","",TEXT(AD1021,"mmmm-yy"))</f>
        <v>June-26</v>
      </c>
      <c r="AD1021" s="25">
        <v>46181</v>
      </c>
      <c r="AE1021" s="595" t="s">
        <v>2298</v>
      </c>
      <c r="AF1021" s="58">
        <f t="shared" si="383"/>
        <v>444675</v>
      </c>
      <c r="AG1021" s="58">
        <f t="shared" si="376"/>
        <v>0</v>
      </c>
      <c r="AH1021" s="58">
        <f t="shared" si="384"/>
        <v>444675</v>
      </c>
      <c r="AI1021" s="58">
        <f t="shared" si="374"/>
        <v>0</v>
      </c>
      <c r="AJ1021" s="58">
        <f t="shared" si="377"/>
        <v>0</v>
      </c>
      <c r="AK1021" s="58">
        <f t="shared" si="381"/>
        <v>0</v>
      </c>
      <c r="AL1021" s="16" t="s">
        <v>0</v>
      </c>
      <c r="AM1021" s="704" t="s">
        <v>102</v>
      </c>
      <c r="AN1021" s="58">
        <f t="shared" si="382"/>
        <v>444675</v>
      </c>
      <c r="AO1021" s="24" t="s">
        <v>103</v>
      </c>
      <c r="AP1021" s="23"/>
      <c r="AQ1021" s="23"/>
      <c r="AR1021" s="23"/>
      <c r="AS1021" s="23"/>
      <c r="AT1021" s="23"/>
      <c r="AU1021" s="23"/>
      <c r="AV1021" s="23"/>
    </row>
    <row r="1022" spans="1:50" ht="15" x14ac:dyDescent="0.25">
      <c r="A1022" s="21">
        <v>4300142916</v>
      </c>
      <c r="B1022" s="381">
        <v>46140</v>
      </c>
      <c r="C1022" s="245" t="s">
        <v>79</v>
      </c>
      <c r="D1022" s="552">
        <v>46161</v>
      </c>
      <c r="E1022" s="552" t="e">
        <f>IF(OR(#REF!="",J1022=""),"",#REF!+7*J1022)</f>
        <v>#REF!</v>
      </c>
      <c r="F1022" s="333" t="e">
        <f t="shared" ca="1" si="380"/>
        <v>#REF!</v>
      </c>
      <c r="G1022" s="65" t="s">
        <v>2111</v>
      </c>
      <c r="H1022" s="341" t="e">
        <f t="shared" si="378"/>
        <v>#REF!</v>
      </c>
      <c r="I1022" s="28" t="e">
        <f t="shared" si="379"/>
        <v>#REF!</v>
      </c>
      <c r="J1022" s="24">
        <v>3</v>
      </c>
      <c r="K1022" s="24" t="s">
        <v>18</v>
      </c>
      <c r="L1022" s="38" t="s">
        <v>81</v>
      </c>
      <c r="M1022" s="343" t="s">
        <v>2299</v>
      </c>
      <c r="N1022" s="96">
        <v>0</v>
      </c>
      <c r="O1022" s="278">
        <v>3</v>
      </c>
      <c r="P1022" s="24"/>
      <c r="Q1022" s="24"/>
      <c r="R1022" s="86" t="s">
        <v>84</v>
      </c>
      <c r="S1022" s="232" t="s">
        <v>403</v>
      </c>
      <c r="T1022" s="113" t="s">
        <v>1471</v>
      </c>
      <c r="U1022" s="97" t="s">
        <v>193</v>
      </c>
      <c r="V1022" s="77" t="s">
        <v>2300</v>
      </c>
      <c r="W1022" s="37">
        <v>50</v>
      </c>
      <c r="X1022" s="24"/>
      <c r="Y1022" s="265">
        <f t="shared" si="360"/>
        <v>50</v>
      </c>
      <c r="Z1022" s="24">
        <v>50</v>
      </c>
      <c r="AA1022" s="58">
        <v>20000</v>
      </c>
      <c r="AB1022" s="66"/>
      <c r="AC1022" s="262"/>
      <c r="AD1022" s="25"/>
      <c r="AE1022" s="595"/>
      <c r="AF1022" s="58">
        <f t="shared" si="383"/>
        <v>0</v>
      </c>
      <c r="AG1022" s="58">
        <f t="shared" si="376"/>
        <v>0</v>
      </c>
      <c r="AH1022" s="58">
        <f t="shared" si="384"/>
        <v>0</v>
      </c>
      <c r="AI1022" s="58">
        <f t="shared" si="374"/>
        <v>1000000</v>
      </c>
      <c r="AJ1022" s="58">
        <f t="shared" si="377"/>
        <v>0</v>
      </c>
      <c r="AK1022" s="58">
        <f t="shared" si="381"/>
        <v>1000000</v>
      </c>
      <c r="AL1022" s="16" t="s">
        <v>9</v>
      </c>
      <c r="AM1022" s="272"/>
      <c r="AN1022" s="58">
        <f t="shared" si="382"/>
        <v>1000000</v>
      </c>
      <c r="AO1022" s="24"/>
      <c r="AP1022" s="23"/>
      <c r="AQ1022" s="23"/>
      <c r="AR1022" s="23"/>
      <c r="AS1022" s="23"/>
      <c r="AT1022" s="23"/>
      <c r="AU1022" s="23"/>
      <c r="AV1022" s="23"/>
    </row>
    <row r="1023" spans="1:50" ht="15" x14ac:dyDescent="0.25">
      <c r="A1023" s="13" t="s">
        <v>2301</v>
      </c>
      <c r="B1023" s="243">
        <v>46139</v>
      </c>
      <c r="C1023" s="245" t="s">
        <v>79</v>
      </c>
      <c r="D1023" s="552">
        <v>46167</v>
      </c>
      <c r="E1023" s="552" t="e">
        <f>IF(OR(#REF!="",J1023=""),"",#REF!+7*J1023)</f>
        <v>#REF!</v>
      </c>
      <c r="F1023" s="333" t="str">
        <f t="shared" ca="1" si="380"/>
        <v>DELIVERED</v>
      </c>
      <c r="G1023" s="361" t="s">
        <v>2111</v>
      </c>
      <c r="H1023" s="341" t="e">
        <f t="shared" si="378"/>
        <v>#REF!</v>
      </c>
      <c r="I1023" s="28" t="e">
        <f t="shared" si="379"/>
        <v>#REF!</v>
      </c>
      <c r="J1023" s="24">
        <v>4</v>
      </c>
      <c r="K1023" s="24" t="s">
        <v>27</v>
      </c>
      <c r="L1023" s="38" t="s">
        <v>81</v>
      </c>
      <c r="M1023" s="343" t="s">
        <v>2193</v>
      </c>
      <c r="N1023" s="91">
        <v>0</v>
      </c>
      <c r="O1023" s="9">
        <v>3</v>
      </c>
      <c r="P1023" s="107" t="s">
        <v>2302</v>
      </c>
      <c r="Q1023" s="24">
        <v>26200220</v>
      </c>
      <c r="R1023" s="122" t="s">
        <v>84</v>
      </c>
      <c r="S1023" s="9" t="s">
        <v>1153</v>
      </c>
      <c r="T1023" s="35" t="s">
        <v>1154</v>
      </c>
      <c r="U1023" s="16" t="s">
        <v>193</v>
      </c>
      <c r="V1023" s="303" t="s">
        <v>2303</v>
      </c>
      <c r="W1023" s="37">
        <v>22</v>
      </c>
      <c r="X1023" s="24">
        <v>22</v>
      </c>
      <c r="Y1023" s="265">
        <f t="shared" si="360"/>
        <v>0</v>
      </c>
      <c r="Z1023" s="24">
        <v>0</v>
      </c>
      <c r="AA1023" s="58">
        <v>5454.55</v>
      </c>
      <c r="AB1023" s="66"/>
      <c r="AC1023" s="151" t="str">
        <f>IF(AD1023="","",TEXT(AD1023,"mmmm-yy"))</f>
        <v>May-26</v>
      </c>
      <c r="AD1023" s="25">
        <v>46168</v>
      </c>
      <c r="AE1023" s="649" t="s">
        <v>2304</v>
      </c>
      <c r="AF1023" s="58">
        <f t="shared" si="383"/>
        <v>120000.1</v>
      </c>
      <c r="AG1023" s="58">
        <f t="shared" si="376"/>
        <v>0</v>
      </c>
      <c r="AH1023" s="58">
        <f t="shared" si="384"/>
        <v>120000.1</v>
      </c>
      <c r="AI1023" s="58">
        <f t="shared" si="374"/>
        <v>0</v>
      </c>
      <c r="AJ1023" s="58">
        <f t="shared" si="377"/>
        <v>0</v>
      </c>
      <c r="AK1023" s="58">
        <f t="shared" si="381"/>
        <v>0</v>
      </c>
      <c r="AL1023" s="16" t="s">
        <v>0</v>
      </c>
      <c r="AM1023" s="648" t="s">
        <v>102</v>
      </c>
      <c r="AN1023" s="58">
        <f t="shared" si="382"/>
        <v>120000.1</v>
      </c>
      <c r="AO1023" s="24" t="s">
        <v>116</v>
      </c>
      <c r="AP1023" s="23" t="s">
        <v>104</v>
      </c>
      <c r="AQ1023" s="23"/>
      <c r="AR1023" s="23"/>
      <c r="AS1023" s="23"/>
      <c r="AT1023" s="23"/>
      <c r="AU1023" s="23"/>
      <c r="AV1023" s="23"/>
    </row>
    <row r="1024" spans="1:50" ht="12.75" x14ac:dyDescent="0.2">
      <c r="A1024" s="13" t="s">
        <v>2301</v>
      </c>
      <c r="B1024" s="243">
        <v>46139</v>
      </c>
      <c r="C1024" s="245" t="s">
        <v>79</v>
      </c>
      <c r="D1024" s="552">
        <v>46167</v>
      </c>
      <c r="E1024" s="552" t="e">
        <f>IF(OR(#REF!="",J1024=""),"",#REF!+7*J1024)</f>
        <v>#REF!</v>
      </c>
      <c r="F1024" s="333" t="str">
        <f t="shared" ca="1" si="380"/>
        <v>DELIVERED</v>
      </c>
      <c r="G1024" s="361" t="s">
        <v>2111</v>
      </c>
      <c r="H1024" s="341" t="e">
        <f t="shared" si="378"/>
        <v>#REF!</v>
      </c>
      <c r="I1024" s="28" t="e">
        <f t="shared" si="379"/>
        <v>#REF!</v>
      </c>
      <c r="J1024" s="24">
        <v>4</v>
      </c>
      <c r="K1024" s="24" t="s">
        <v>28</v>
      </c>
      <c r="L1024" s="38" t="s">
        <v>81</v>
      </c>
      <c r="M1024" s="343" t="s">
        <v>2193</v>
      </c>
      <c r="N1024" s="91">
        <v>0</v>
      </c>
      <c r="O1024" s="9">
        <v>3</v>
      </c>
      <c r="P1024" s="24" t="s">
        <v>243</v>
      </c>
      <c r="Q1024" s="24">
        <v>26200220</v>
      </c>
      <c r="R1024" s="122" t="s">
        <v>84</v>
      </c>
      <c r="S1024" s="9" t="s">
        <v>1153</v>
      </c>
      <c r="T1024" s="35" t="s">
        <v>1154</v>
      </c>
      <c r="U1024" s="16" t="s">
        <v>193</v>
      </c>
      <c r="V1024" s="13" t="s">
        <v>2305</v>
      </c>
      <c r="W1024" s="37">
        <v>1</v>
      </c>
      <c r="X1024" s="24">
        <v>1</v>
      </c>
      <c r="Y1024" s="265">
        <f t="shared" si="360"/>
        <v>0</v>
      </c>
      <c r="Z1024" s="24">
        <v>0</v>
      </c>
      <c r="AA1024" s="58">
        <v>11800</v>
      </c>
      <c r="AB1024" s="66"/>
      <c r="AC1024" s="151" t="str">
        <f>IF(AD1024="","",TEXT(AD1024,"mmmm-yy"))</f>
        <v>May-26</v>
      </c>
      <c r="AD1024" s="25">
        <v>46168</v>
      </c>
      <c r="AE1024" s="649" t="s">
        <v>2304</v>
      </c>
      <c r="AF1024" s="58">
        <f t="shared" si="383"/>
        <v>11800</v>
      </c>
      <c r="AG1024" s="58">
        <f t="shared" si="376"/>
        <v>0</v>
      </c>
      <c r="AH1024" s="58">
        <f t="shared" si="384"/>
        <v>11800</v>
      </c>
      <c r="AI1024" s="58">
        <f t="shared" si="374"/>
        <v>0</v>
      </c>
      <c r="AJ1024" s="58">
        <f t="shared" si="377"/>
        <v>0</v>
      </c>
      <c r="AK1024" s="58">
        <f t="shared" si="381"/>
        <v>0</v>
      </c>
      <c r="AL1024" s="16" t="s">
        <v>0</v>
      </c>
      <c r="AM1024" s="648" t="s">
        <v>102</v>
      </c>
      <c r="AN1024" s="58">
        <f t="shared" si="382"/>
        <v>11800</v>
      </c>
      <c r="AO1024" s="24" t="s">
        <v>116</v>
      </c>
      <c r="AP1024" s="23" t="s">
        <v>104</v>
      </c>
      <c r="AQ1024" s="23"/>
      <c r="AR1024" s="23"/>
      <c r="AS1024" s="23"/>
      <c r="AT1024" s="23"/>
      <c r="AU1024" s="23"/>
      <c r="AV1024" s="23"/>
    </row>
    <row r="1025" spans="1:50" ht="15" x14ac:dyDescent="0.25">
      <c r="A1025" s="13" t="s">
        <v>2301</v>
      </c>
      <c r="B1025" s="243">
        <v>46139</v>
      </c>
      <c r="C1025" s="245" t="s">
        <v>79</v>
      </c>
      <c r="D1025" s="552">
        <v>46167</v>
      </c>
      <c r="E1025" s="552" t="e">
        <f>IF(OR(#REF!="",J1025=""),"",#REF!+7*J1025)</f>
        <v>#REF!</v>
      </c>
      <c r="F1025" s="333" t="str">
        <f t="shared" ca="1" si="380"/>
        <v>DELIVERED</v>
      </c>
      <c r="G1025" s="361" t="s">
        <v>2111</v>
      </c>
      <c r="H1025" s="341" t="e">
        <f t="shared" si="378"/>
        <v>#REF!</v>
      </c>
      <c r="I1025" s="28" t="e">
        <f t="shared" si="379"/>
        <v>#REF!</v>
      </c>
      <c r="J1025" s="24">
        <v>4</v>
      </c>
      <c r="K1025" s="24" t="s">
        <v>27</v>
      </c>
      <c r="L1025" s="38" t="s">
        <v>81</v>
      </c>
      <c r="M1025" s="343" t="s">
        <v>2189</v>
      </c>
      <c r="N1025" s="91">
        <v>0</v>
      </c>
      <c r="O1025" s="9">
        <v>3</v>
      </c>
      <c r="P1025" s="459" t="s">
        <v>2306</v>
      </c>
      <c r="Q1025" s="24">
        <v>26200220</v>
      </c>
      <c r="R1025" s="122" t="s">
        <v>84</v>
      </c>
      <c r="S1025" s="9" t="s">
        <v>1153</v>
      </c>
      <c r="T1025" s="35" t="s">
        <v>1154</v>
      </c>
      <c r="U1025" s="16" t="s">
        <v>193</v>
      </c>
      <c r="V1025" s="13" t="s">
        <v>2307</v>
      </c>
      <c r="W1025" s="37">
        <v>22</v>
      </c>
      <c r="X1025" s="24">
        <v>22</v>
      </c>
      <c r="Y1025" s="265">
        <f t="shared" si="360"/>
        <v>0</v>
      </c>
      <c r="Z1025" s="24">
        <v>0</v>
      </c>
      <c r="AA1025" s="58">
        <v>5168.18</v>
      </c>
      <c r="AB1025" s="66"/>
      <c r="AC1025" s="151" t="str">
        <f>IF(AD1025="","",TEXT(AD1025,"mmmm-yy"))</f>
        <v>May-26</v>
      </c>
      <c r="AD1025" s="25">
        <v>46165</v>
      </c>
      <c r="AE1025" s="649" t="s">
        <v>2308</v>
      </c>
      <c r="AF1025" s="58">
        <f t="shared" si="383"/>
        <v>113699.96</v>
      </c>
      <c r="AG1025" s="58">
        <f t="shared" si="376"/>
        <v>0</v>
      </c>
      <c r="AH1025" s="58">
        <f t="shared" si="384"/>
        <v>113699.96</v>
      </c>
      <c r="AI1025" s="58">
        <f t="shared" si="374"/>
        <v>0</v>
      </c>
      <c r="AJ1025" s="58">
        <f t="shared" si="377"/>
        <v>0</v>
      </c>
      <c r="AK1025" s="58">
        <f t="shared" si="381"/>
        <v>0</v>
      </c>
      <c r="AL1025" s="16" t="s">
        <v>0</v>
      </c>
      <c r="AM1025" s="648" t="s">
        <v>102</v>
      </c>
      <c r="AN1025" s="58">
        <f t="shared" si="382"/>
        <v>113699.96</v>
      </c>
      <c r="AO1025" s="24" t="s">
        <v>116</v>
      </c>
      <c r="AP1025" s="23" t="s">
        <v>104</v>
      </c>
      <c r="AQ1025" s="23"/>
      <c r="AR1025" s="23"/>
      <c r="AS1025" s="23"/>
      <c r="AT1025" s="23"/>
      <c r="AU1025" s="23"/>
      <c r="AV1025" s="23"/>
    </row>
    <row r="1026" spans="1:50" ht="15" x14ac:dyDescent="0.25">
      <c r="A1026" s="13" t="s">
        <v>2301</v>
      </c>
      <c r="B1026" s="243">
        <v>46139</v>
      </c>
      <c r="C1026" s="245" t="s">
        <v>79</v>
      </c>
      <c r="D1026" s="552">
        <v>46167</v>
      </c>
      <c r="E1026" s="552" t="e">
        <f>IF(OR(#REF!="",J1026=""),"",#REF!+7*J1026)</f>
        <v>#REF!</v>
      </c>
      <c r="F1026" s="333" t="str">
        <f t="shared" ca="1" si="380"/>
        <v>DELIVERED</v>
      </c>
      <c r="G1026" s="301" t="s">
        <v>2111</v>
      </c>
      <c r="H1026" s="341" t="e">
        <f t="shared" si="378"/>
        <v>#REF!</v>
      </c>
      <c r="I1026" s="28" t="e">
        <f t="shared" si="379"/>
        <v>#REF!</v>
      </c>
      <c r="J1026" s="24">
        <v>4</v>
      </c>
      <c r="K1026" s="24" t="s">
        <v>28</v>
      </c>
      <c r="L1026" s="38" t="s">
        <v>81</v>
      </c>
      <c r="M1026" s="343" t="s">
        <v>2189</v>
      </c>
      <c r="N1026" s="91">
        <v>0</v>
      </c>
      <c r="O1026" s="9">
        <v>3</v>
      </c>
      <c r="P1026" s="459" t="s">
        <v>243</v>
      </c>
      <c r="Q1026" s="24">
        <v>26200220</v>
      </c>
      <c r="R1026" s="122" t="s">
        <v>84</v>
      </c>
      <c r="S1026" s="9" t="s">
        <v>1153</v>
      </c>
      <c r="T1026" s="35" t="s">
        <v>1154</v>
      </c>
      <c r="U1026" s="16" t="s">
        <v>193</v>
      </c>
      <c r="V1026" s="98" t="s">
        <v>2309</v>
      </c>
      <c r="W1026" s="37">
        <v>1</v>
      </c>
      <c r="X1026" s="24">
        <v>1</v>
      </c>
      <c r="Y1026" s="265">
        <f t="shared" si="360"/>
        <v>0</v>
      </c>
      <c r="Z1026" s="24">
        <v>0</v>
      </c>
      <c r="AA1026" s="58">
        <v>11800</v>
      </c>
      <c r="AB1026" s="66"/>
      <c r="AC1026" s="151" t="str">
        <f>IF(AD1026="","",TEXT(AD1026,"mmmm-yy"))</f>
        <v>May-26</v>
      </c>
      <c r="AD1026" s="25">
        <v>46165</v>
      </c>
      <c r="AE1026" s="649" t="s">
        <v>2308</v>
      </c>
      <c r="AF1026" s="58">
        <f t="shared" si="383"/>
        <v>11800</v>
      </c>
      <c r="AG1026" s="58">
        <f t="shared" si="376"/>
        <v>0</v>
      </c>
      <c r="AH1026" s="58">
        <f t="shared" si="384"/>
        <v>11800</v>
      </c>
      <c r="AI1026" s="58">
        <f t="shared" si="374"/>
        <v>0</v>
      </c>
      <c r="AJ1026" s="58">
        <f t="shared" si="377"/>
        <v>0</v>
      </c>
      <c r="AK1026" s="58">
        <f t="shared" si="381"/>
        <v>0</v>
      </c>
      <c r="AL1026" s="16" t="s">
        <v>0</v>
      </c>
      <c r="AM1026" s="648" t="s">
        <v>102</v>
      </c>
      <c r="AN1026" s="58">
        <f t="shared" si="382"/>
        <v>11800</v>
      </c>
      <c r="AO1026" s="24" t="s">
        <v>28</v>
      </c>
      <c r="AP1026" s="573" t="s">
        <v>754</v>
      </c>
      <c r="AQ1026" s="23"/>
      <c r="AR1026" s="23"/>
      <c r="AS1026" s="23"/>
      <c r="AT1026" s="23"/>
      <c r="AU1026" s="23"/>
      <c r="AV1026" s="23"/>
    </row>
    <row r="1027" spans="1:50" ht="12.75" x14ac:dyDescent="0.2">
      <c r="A1027" s="569">
        <v>4516518800</v>
      </c>
      <c r="B1027" s="243">
        <v>46141</v>
      </c>
      <c r="C1027" s="297" t="s">
        <v>79</v>
      </c>
      <c r="D1027" s="552">
        <v>46188</v>
      </c>
      <c r="E1027" s="552" t="e">
        <f>IF(OR(#REF!="",J1027=""),"",#REF!+7*J1027)</f>
        <v>#REF!</v>
      </c>
      <c r="F1027" s="103" t="e">
        <f t="shared" ca="1" si="380"/>
        <v>#REF!</v>
      </c>
      <c r="G1027" s="65" t="s">
        <v>2111</v>
      </c>
      <c r="H1027" s="341" t="e">
        <f t="shared" si="378"/>
        <v>#REF!</v>
      </c>
      <c r="I1027" s="28" t="e">
        <f t="shared" si="379"/>
        <v>#REF!</v>
      </c>
      <c r="J1027" s="24">
        <v>3</v>
      </c>
      <c r="K1027" s="24" t="s">
        <v>18</v>
      </c>
      <c r="L1027" s="38" t="s">
        <v>81</v>
      </c>
      <c r="M1027" s="343" t="s">
        <v>2310</v>
      </c>
      <c r="N1027" s="91">
        <v>1</v>
      </c>
      <c r="O1027" s="382">
        <v>1</v>
      </c>
      <c r="P1027" s="20"/>
      <c r="Q1027" s="24"/>
      <c r="R1027" s="86" t="s">
        <v>84</v>
      </c>
      <c r="S1027" s="9" t="s">
        <v>620</v>
      </c>
      <c r="T1027" s="7" t="s">
        <v>621</v>
      </c>
      <c r="U1027" s="70" t="s">
        <v>212</v>
      </c>
      <c r="V1027" s="238" t="s">
        <v>2311</v>
      </c>
      <c r="W1027" s="37">
        <v>3</v>
      </c>
      <c r="X1027" s="24"/>
      <c r="Y1027" s="265">
        <f t="shared" si="360"/>
        <v>3</v>
      </c>
      <c r="Z1027" s="24">
        <v>3</v>
      </c>
      <c r="AA1027" s="58">
        <v>72052</v>
      </c>
      <c r="AB1027" s="66"/>
      <c r="AC1027" s="262"/>
      <c r="AD1027" s="25"/>
      <c r="AE1027" s="439"/>
      <c r="AF1027" s="58">
        <f t="shared" si="383"/>
        <v>0</v>
      </c>
      <c r="AG1027" s="58">
        <f t="shared" si="376"/>
        <v>0</v>
      </c>
      <c r="AH1027" s="58">
        <f t="shared" si="384"/>
        <v>0</v>
      </c>
      <c r="AI1027" s="58">
        <f t="shared" si="374"/>
        <v>216156</v>
      </c>
      <c r="AJ1027" s="58">
        <f t="shared" si="377"/>
        <v>0</v>
      </c>
      <c r="AK1027" s="58">
        <f t="shared" si="381"/>
        <v>216156</v>
      </c>
      <c r="AL1027" s="16" t="s">
        <v>9</v>
      </c>
      <c r="AM1027" s="272"/>
      <c r="AN1027" s="58">
        <f t="shared" si="382"/>
        <v>216156</v>
      </c>
      <c r="AO1027" s="24"/>
      <c r="AP1027" s="23"/>
      <c r="AQ1027" s="23"/>
      <c r="AR1027" s="23"/>
      <c r="AS1027" s="23"/>
      <c r="AT1027" s="23"/>
      <c r="AU1027" s="23"/>
      <c r="AV1027" s="23"/>
    </row>
    <row r="1028" spans="1:50" ht="15" x14ac:dyDescent="0.25">
      <c r="A1028" s="240">
        <v>1388284</v>
      </c>
      <c r="B1028" s="244">
        <v>46141</v>
      </c>
      <c r="C1028" s="240" t="s">
        <v>79</v>
      </c>
      <c r="D1028" s="552">
        <v>46162</v>
      </c>
      <c r="E1028" s="552" t="e">
        <f>IF(OR(#REF!="",J1028=""),"",#REF!+7*J1028)</f>
        <v>#REF!</v>
      </c>
      <c r="F1028" s="333" t="str">
        <f t="shared" ca="1" si="380"/>
        <v>DELIVERED</v>
      </c>
      <c r="G1028" s="361" t="s">
        <v>2111</v>
      </c>
      <c r="H1028" s="341" t="e">
        <f t="shared" si="378"/>
        <v>#REF!</v>
      </c>
      <c r="I1028" s="28" t="e">
        <f t="shared" si="379"/>
        <v>#REF!</v>
      </c>
      <c r="J1028" s="24">
        <v>3</v>
      </c>
      <c r="K1028" s="24" t="s">
        <v>27</v>
      </c>
      <c r="L1028" s="38" t="s">
        <v>81</v>
      </c>
      <c r="M1028" s="343" t="s">
        <v>2312</v>
      </c>
      <c r="N1028" s="96">
        <v>0</v>
      </c>
      <c r="O1028" s="622">
        <v>3</v>
      </c>
      <c r="P1028" s="664" t="s">
        <v>2313</v>
      </c>
      <c r="Q1028" s="39">
        <v>26200151</v>
      </c>
      <c r="R1028" s="218" t="s">
        <v>84</v>
      </c>
      <c r="S1028" s="470" t="s">
        <v>2314</v>
      </c>
      <c r="T1028" s="41" t="s">
        <v>2315</v>
      </c>
      <c r="U1028" s="41" t="s">
        <v>87</v>
      </c>
      <c r="V1028" s="16" t="s">
        <v>2316</v>
      </c>
      <c r="W1028" s="37">
        <v>3</v>
      </c>
      <c r="X1028" s="24">
        <v>3</v>
      </c>
      <c r="Y1028" s="265">
        <f t="shared" si="360"/>
        <v>0</v>
      </c>
      <c r="Z1028" s="24">
        <v>0</v>
      </c>
      <c r="AA1028" s="58">
        <v>13033.33</v>
      </c>
      <c r="AB1028" s="66"/>
      <c r="AC1028" s="151" t="str">
        <f>IF(AD1028="","",TEXT(AD1028,"mmmm-yy"))</f>
        <v>May-26</v>
      </c>
      <c r="AD1028" s="25">
        <v>46162</v>
      </c>
      <c r="AE1028" s="485" t="s">
        <v>2317</v>
      </c>
      <c r="AF1028" s="58">
        <f t="shared" si="383"/>
        <v>39099.99</v>
      </c>
      <c r="AG1028" s="58">
        <f t="shared" si="376"/>
        <v>0</v>
      </c>
      <c r="AH1028" s="58">
        <f t="shared" si="384"/>
        <v>39099.99</v>
      </c>
      <c r="AI1028" s="58">
        <f t="shared" si="374"/>
        <v>0</v>
      </c>
      <c r="AJ1028" s="58">
        <f t="shared" si="377"/>
        <v>0</v>
      </c>
      <c r="AK1028" s="58">
        <f t="shared" si="381"/>
        <v>0</v>
      </c>
      <c r="AL1028" s="16" t="s">
        <v>0</v>
      </c>
      <c r="AM1028" s="144" t="s">
        <v>102</v>
      </c>
      <c r="AN1028" s="58">
        <f t="shared" si="382"/>
        <v>39099.99</v>
      </c>
      <c r="AO1028" s="24" t="s">
        <v>103</v>
      </c>
      <c r="AP1028" s="23" t="s">
        <v>104</v>
      </c>
      <c r="AQ1028" s="23"/>
      <c r="AR1028" s="23"/>
      <c r="AS1028" s="23"/>
      <c r="AT1028" s="23"/>
      <c r="AU1028" s="23"/>
      <c r="AV1028" s="23"/>
    </row>
    <row r="1029" spans="1:50" x14ac:dyDescent="0.25">
      <c r="A1029" s="240">
        <v>1388284</v>
      </c>
      <c r="B1029" s="244">
        <v>46141</v>
      </c>
      <c r="C1029" s="240" t="s">
        <v>79</v>
      </c>
      <c r="D1029" s="552">
        <v>46162</v>
      </c>
      <c r="E1029" s="552" t="e">
        <f>IF(OR(#REF!="",J1029=""),"",#REF!+7*J1029)</f>
        <v>#REF!</v>
      </c>
      <c r="F1029" s="333" t="str">
        <f t="shared" ca="1" si="380"/>
        <v>DELIVERED</v>
      </c>
      <c r="G1029" s="361" t="s">
        <v>2111</v>
      </c>
      <c r="H1029" s="341" t="e">
        <f t="shared" si="378"/>
        <v>#REF!</v>
      </c>
      <c r="I1029" s="28" t="e">
        <f t="shared" si="379"/>
        <v>#REF!</v>
      </c>
      <c r="J1029" s="24">
        <v>4</v>
      </c>
      <c r="K1029" s="24" t="s">
        <v>18</v>
      </c>
      <c r="L1029" s="38" t="s">
        <v>81</v>
      </c>
      <c r="M1029" s="343" t="s">
        <v>2318</v>
      </c>
      <c r="N1029" s="96">
        <v>0</v>
      </c>
      <c r="O1029" s="622">
        <v>3</v>
      </c>
      <c r="P1029" s="14" t="s">
        <v>2319</v>
      </c>
      <c r="Q1029" s="24">
        <v>26200201</v>
      </c>
      <c r="R1029" s="317" t="s">
        <v>84</v>
      </c>
      <c r="S1029" s="470" t="s">
        <v>2314</v>
      </c>
      <c r="T1029" s="41" t="s">
        <v>2315</v>
      </c>
      <c r="U1029" s="41" t="s">
        <v>87</v>
      </c>
      <c r="V1029" s="16" t="s">
        <v>2320</v>
      </c>
      <c r="W1029" s="37">
        <v>2</v>
      </c>
      <c r="X1029" s="24">
        <v>2</v>
      </c>
      <c r="Y1029" s="265">
        <f t="shared" ref="Y1029:Y1096" si="385">W1029-X1029</f>
        <v>0</v>
      </c>
      <c r="Z1029" s="24">
        <v>0</v>
      </c>
      <c r="AA1029" s="58">
        <v>17717</v>
      </c>
      <c r="AB1029" s="66"/>
      <c r="AC1029" s="151" t="str">
        <f>IF(AD1029="","",TEXT(AD1029,"mmmm-yy"))</f>
        <v>May-26</v>
      </c>
      <c r="AD1029" s="25">
        <v>46164</v>
      </c>
      <c r="AE1029" s="485" t="s">
        <v>2321</v>
      </c>
      <c r="AF1029" s="58">
        <f t="shared" si="383"/>
        <v>35434</v>
      </c>
      <c r="AG1029" s="58">
        <f t="shared" si="376"/>
        <v>0</v>
      </c>
      <c r="AH1029" s="58">
        <f t="shared" si="384"/>
        <v>35434</v>
      </c>
      <c r="AI1029" s="58">
        <f t="shared" si="374"/>
        <v>0</v>
      </c>
      <c r="AJ1029" s="58">
        <f t="shared" si="377"/>
        <v>0</v>
      </c>
      <c r="AK1029" s="58">
        <f t="shared" si="381"/>
        <v>0</v>
      </c>
      <c r="AL1029" s="16" t="s">
        <v>0</v>
      </c>
      <c r="AM1029" s="144" t="s">
        <v>102</v>
      </c>
      <c r="AN1029" s="58">
        <f t="shared" si="382"/>
        <v>35434</v>
      </c>
      <c r="AO1029" s="24" t="s">
        <v>103</v>
      </c>
      <c r="AP1029" s="23" t="s">
        <v>104</v>
      </c>
      <c r="AQ1029" s="23"/>
      <c r="AR1029" s="23"/>
      <c r="AS1029" s="23"/>
      <c r="AT1029" s="23"/>
      <c r="AU1029" s="23"/>
      <c r="AV1029" s="23"/>
    </row>
    <row r="1030" spans="1:50" ht="12.75" x14ac:dyDescent="0.2">
      <c r="A1030" s="102" t="s">
        <v>2322</v>
      </c>
      <c r="B1030" s="244">
        <v>46141</v>
      </c>
      <c r="C1030" s="100" t="s">
        <v>79</v>
      </c>
      <c r="D1030" s="552">
        <v>46169</v>
      </c>
      <c r="E1030" s="552" t="e">
        <f>IF(OR(#REF!="",J1030=""),"",#REF!+7*J1030)</f>
        <v>#REF!</v>
      </c>
      <c r="F1030" s="333" t="str">
        <f t="shared" ca="1" si="380"/>
        <v>DELIVERED</v>
      </c>
      <c r="G1030" s="120" t="s">
        <v>80</v>
      </c>
      <c r="H1030" s="341" t="e">
        <f t="shared" si="378"/>
        <v>#REF!</v>
      </c>
      <c r="I1030" s="28" t="e">
        <f t="shared" si="379"/>
        <v>#REF!</v>
      </c>
      <c r="J1030" s="24">
        <v>4</v>
      </c>
      <c r="K1030" s="24" t="s">
        <v>25</v>
      </c>
      <c r="L1030" s="38" t="s">
        <v>81</v>
      </c>
      <c r="M1030" s="343" t="s">
        <v>488</v>
      </c>
      <c r="N1030" s="96">
        <v>0</v>
      </c>
      <c r="O1030" s="278">
        <v>3</v>
      </c>
      <c r="P1030" s="36" t="s">
        <v>243</v>
      </c>
      <c r="Q1030" s="36">
        <v>26200259</v>
      </c>
      <c r="R1030" s="122" t="s">
        <v>84</v>
      </c>
      <c r="S1030" s="43" t="s">
        <v>380</v>
      </c>
      <c r="T1030" s="41" t="s">
        <v>381</v>
      </c>
      <c r="U1030" s="102" t="s">
        <v>212</v>
      </c>
      <c r="V1030" s="422" t="s">
        <v>490</v>
      </c>
      <c r="W1030" s="24">
        <v>50</v>
      </c>
      <c r="X1030" s="24">
        <v>46</v>
      </c>
      <c r="Y1030" s="265">
        <f t="shared" si="385"/>
        <v>4</v>
      </c>
      <c r="Z1030" s="24">
        <v>0</v>
      </c>
      <c r="AA1030" s="58">
        <v>3385.62</v>
      </c>
      <c r="AB1030" s="66"/>
      <c r="AC1030" s="536" t="str">
        <f>IF(AD1030="","",TEXT(AD1030,"mmmm-yy"))</f>
        <v>May-26</v>
      </c>
      <c r="AD1030" s="25">
        <v>46173</v>
      </c>
      <c r="AE1030" s="710" t="s">
        <v>2323</v>
      </c>
      <c r="AF1030" s="58">
        <f t="shared" si="383"/>
        <v>155738.51999999999</v>
      </c>
      <c r="AG1030" s="58">
        <f t="shared" si="376"/>
        <v>0</v>
      </c>
      <c r="AH1030" s="58">
        <f t="shared" si="384"/>
        <v>155738.51999999999</v>
      </c>
      <c r="AI1030" s="58">
        <f t="shared" si="374"/>
        <v>0</v>
      </c>
      <c r="AJ1030" s="58">
        <f t="shared" si="377"/>
        <v>0</v>
      </c>
      <c r="AK1030" s="58">
        <f t="shared" si="381"/>
        <v>0</v>
      </c>
      <c r="AL1030" s="16" t="s">
        <v>0</v>
      </c>
      <c r="AM1030" s="540" t="s">
        <v>102</v>
      </c>
      <c r="AN1030" s="58">
        <f t="shared" si="382"/>
        <v>155738.51999999999</v>
      </c>
      <c r="AO1030" s="24" t="s">
        <v>103</v>
      </c>
      <c r="AP1030" s="23"/>
      <c r="AQ1030" s="23"/>
      <c r="AR1030" s="23"/>
      <c r="AS1030" s="23"/>
      <c r="AT1030" s="23"/>
      <c r="AU1030" s="23"/>
      <c r="AV1030" s="23"/>
    </row>
    <row r="1031" spans="1:50" ht="12.75" x14ac:dyDescent="0.2">
      <c r="A1031" s="569" t="s">
        <v>2322</v>
      </c>
      <c r="B1031" s="553">
        <v>46141</v>
      </c>
      <c r="C1031" s="562" t="s">
        <v>79</v>
      </c>
      <c r="D1031" s="552">
        <v>46169</v>
      </c>
      <c r="E1031" s="552" t="e">
        <f>IF(OR(#REF!="",J1031=""),"",#REF!+7*J1031)</f>
        <v>#REF!</v>
      </c>
      <c r="F1031" s="518" t="e">
        <f t="shared" ca="1" si="380"/>
        <v>#REF!</v>
      </c>
      <c r="G1031" s="571" t="s">
        <v>80</v>
      </c>
      <c r="H1031" s="546" t="e">
        <f t="shared" si="378"/>
        <v>#REF!</v>
      </c>
      <c r="I1031" s="520" t="e">
        <f t="shared" si="379"/>
        <v>#REF!</v>
      </c>
      <c r="J1031" s="506">
        <v>4</v>
      </c>
      <c r="K1031" s="506" t="s">
        <v>25</v>
      </c>
      <c r="L1031" s="521" t="s">
        <v>81</v>
      </c>
      <c r="M1031" s="343" t="s">
        <v>488</v>
      </c>
      <c r="N1031" s="707">
        <v>0</v>
      </c>
      <c r="O1031" s="708">
        <v>3</v>
      </c>
      <c r="P1031" s="614" t="s">
        <v>243</v>
      </c>
      <c r="Q1031" s="614">
        <v>26200259</v>
      </c>
      <c r="R1031" s="568" t="s">
        <v>84</v>
      </c>
      <c r="S1031" s="635" t="s">
        <v>380</v>
      </c>
      <c r="T1031" s="628" t="s">
        <v>381</v>
      </c>
      <c r="U1031" s="569" t="s">
        <v>212</v>
      </c>
      <c r="V1031" s="709" t="s">
        <v>490</v>
      </c>
      <c r="W1031" s="506">
        <v>4</v>
      </c>
      <c r="X1031" s="506"/>
      <c r="Y1031" s="542">
        <f t="shared" si="385"/>
        <v>4</v>
      </c>
      <c r="Z1031" s="506">
        <v>4</v>
      </c>
      <c r="AA1031" s="528">
        <v>3385.62</v>
      </c>
      <c r="AB1031" s="529"/>
      <c r="AC1031" s="530"/>
      <c r="AD1031" s="531"/>
      <c r="AE1031" s="532"/>
      <c r="AF1031" s="528">
        <f t="shared" si="383"/>
        <v>0</v>
      </c>
      <c r="AG1031" s="528">
        <f t="shared" si="376"/>
        <v>0</v>
      </c>
      <c r="AH1031" s="528">
        <f t="shared" si="384"/>
        <v>0</v>
      </c>
      <c r="AI1031" s="528">
        <f t="shared" si="374"/>
        <v>13542.48</v>
      </c>
      <c r="AJ1031" s="528">
        <f t="shared" si="377"/>
        <v>0</v>
      </c>
      <c r="AK1031" s="528">
        <f t="shared" si="381"/>
        <v>13542.48</v>
      </c>
      <c r="AL1031" s="508" t="s">
        <v>9</v>
      </c>
      <c r="AM1031" s="533"/>
      <c r="AN1031" s="528">
        <f t="shared" si="382"/>
        <v>13542.48</v>
      </c>
      <c r="AO1031" s="506"/>
      <c r="AP1031" s="505"/>
      <c r="AQ1031" s="505"/>
      <c r="AR1031" s="505"/>
      <c r="AS1031" s="505"/>
      <c r="AT1031" s="505"/>
      <c r="AU1031" s="505"/>
      <c r="AV1031" s="505"/>
      <c r="AW1031" s="534"/>
      <c r="AX1031" s="534"/>
    </row>
    <row r="1032" spans="1:50" ht="12.75" x14ac:dyDescent="0.2">
      <c r="A1032" s="102" t="s">
        <v>2324</v>
      </c>
      <c r="B1032" s="244">
        <v>46141</v>
      </c>
      <c r="C1032" s="100" t="s">
        <v>79</v>
      </c>
      <c r="D1032" s="552">
        <v>46190</v>
      </c>
      <c r="E1032" s="552" t="e">
        <f>IF(OR(#REF!="",J1032=""),"",#REF!+7*J1032)</f>
        <v>#REF!</v>
      </c>
      <c r="F1032" s="333" t="e">
        <f t="shared" ca="1" si="380"/>
        <v>#REF!</v>
      </c>
      <c r="G1032" s="120" t="s">
        <v>80</v>
      </c>
      <c r="H1032" s="341" t="e">
        <f t="shared" si="378"/>
        <v>#REF!</v>
      </c>
      <c r="I1032" s="28" t="e">
        <f t="shared" si="379"/>
        <v>#REF!</v>
      </c>
      <c r="J1032" s="24">
        <v>7</v>
      </c>
      <c r="K1032" s="24" t="s">
        <v>18</v>
      </c>
      <c r="L1032" s="38" t="s">
        <v>81</v>
      </c>
      <c r="M1032" s="522" t="s">
        <v>2325</v>
      </c>
      <c r="N1032" s="96">
        <v>0</v>
      </c>
      <c r="O1032" s="278">
        <v>3</v>
      </c>
      <c r="P1032" s="24"/>
      <c r="Q1032" s="24"/>
      <c r="R1032" s="122" t="s">
        <v>84</v>
      </c>
      <c r="S1032" s="43" t="s">
        <v>380</v>
      </c>
      <c r="T1032" s="41" t="s">
        <v>381</v>
      </c>
      <c r="U1032" s="102" t="s">
        <v>212</v>
      </c>
      <c r="V1032" s="13" t="s">
        <v>2326</v>
      </c>
      <c r="W1032" s="39">
        <v>5</v>
      </c>
      <c r="X1032" s="24"/>
      <c r="Y1032" s="265">
        <f t="shared" si="385"/>
        <v>5</v>
      </c>
      <c r="Z1032" s="24">
        <v>5</v>
      </c>
      <c r="AA1032" s="58">
        <v>261259.2</v>
      </c>
      <c r="AB1032" s="66"/>
      <c r="AC1032" s="262"/>
      <c r="AD1032" s="25"/>
      <c r="AE1032" s="439"/>
      <c r="AF1032" s="58">
        <f t="shared" si="383"/>
        <v>0</v>
      </c>
      <c r="AG1032" s="58">
        <f t="shared" si="376"/>
        <v>0</v>
      </c>
      <c r="AH1032" s="58">
        <f t="shared" si="384"/>
        <v>0</v>
      </c>
      <c r="AI1032" s="58">
        <f t="shared" si="374"/>
        <v>1306296</v>
      </c>
      <c r="AJ1032" s="58">
        <f t="shared" si="377"/>
        <v>0</v>
      </c>
      <c r="AK1032" s="58">
        <f t="shared" si="381"/>
        <v>1306296</v>
      </c>
      <c r="AL1032" s="16" t="s">
        <v>9</v>
      </c>
      <c r="AM1032" s="272"/>
      <c r="AN1032" s="58">
        <f t="shared" si="382"/>
        <v>1306296</v>
      </c>
      <c r="AO1032" s="24"/>
      <c r="AP1032" s="23"/>
      <c r="AQ1032" s="23"/>
      <c r="AR1032" s="23"/>
      <c r="AS1032" s="23"/>
      <c r="AT1032" s="23"/>
      <c r="AU1032" s="23"/>
      <c r="AV1032" s="23"/>
    </row>
    <row r="1033" spans="1:50" ht="12.75" x14ac:dyDescent="0.2">
      <c r="A1033" s="102" t="s">
        <v>2327</v>
      </c>
      <c r="B1033" s="244">
        <v>46141</v>
      </c>
      <c r="C1033" s="100" t="s">
        <v>79</v>
      </c>
      <c r="D1033" s="552">
        <v>46204</v>
      </c>
      <c r="E1033" s="552" t="e">
        <f>IF(OR(#REF!="",J1033=""),"",#REF!+7*J1033)</f>
        <v>#REF!</v>
      </c>
      <c r="F1033" s="333" t="e">
        <f t="shared" ca="1" si="380"/>
        <v>#REF!</v>
      </c>
      <c r="G1033" s="120" t="s">
        <v>80</v>
      </c>
      <c r="H1033" s="341" t="e">
        <f t="shared" si="378"/>
        <v>#REF!</v>
      </c>
      <c r="I1033" s="28" t="e">
        <f t="shared" si="379"/>
        <v>#REF!</v>
      </c>
      <c r="J1033" s="24">
        <v>9</v>
      </c>
      <c r="K1033" s="24" t="s">
        <v>18</v>
      </c>
      <c r="L1033" s="38" t="s">
        <v>81</v>
      </c>
      <c r="M1033" s="343" t="s">
        <v>2328</v>
      </c>
      <c r="N1033" s="96">
        <v>0</v>
      </c>
      <c r="O1033" s="278">
        <v>3</v>
      </c>
      <c r="P1033" s="24"/>
      <c r="Q1033" s="24"/>
      <c r="R1033" s="122" t="s">
        <v>84</v>
      </c>
      <c r="S1033" s="43" t="s">
        <v>380</v>
      </c>
      <c r="T1033" s="41" t="s">
        <v>381</v>
      </c>
      <c r="U1033" s="102" t="s">
        <v>212</v>
      </c>
      <c r="V1033" s="475" t="s">
        <v>2329</v>
      </c>
      <c r="W1033" s="24">
        <v>3</v>
      </c>
      <c r="X1033" s="37"/>
      <c r="Y1033" s="265">
        <f t="shared" si="385"/>
        <v>3</v>
      </c>
      <c r="Z1033" s="24">
        <v>3</v>
      </c>
      <c r="AA1033" s="58">
        <v>1046307.67</v>
      </c>
      <c r="AB1033" s="66"/>
      <c r="AC1033" s="262"/>
      <c r="AD1033" s="25"/>
      <c r="AE1033" s="439"/>
      <c r="AF1033" s="58">
        <f t="shared" si="383"/>
        <v>0</v>
      </c>
      <c r="AG1033" s="58">
        <f t="shared" si="376"/>
        <v>0</v>
      </c>
      <c r="AH1033" s="58">
        <f t="shared" si="384"/>
        <v>0</v>
      </c>
      <c r="AI1033" s="58">
        <f t="shared" si="374"/>
        <v>3138923.0100000002</v>
      </c>
      <c r="AJ1033" s="58">
        <f t="shared" si="377"/>
        <v>0</v>
      </c>
      <c r="AK1033" s="58">
        <f t="shared" si="381"/>
        <v>3138923.0100000002</v>
      </c>
      <c r="AL1033" s="16" t="s">
        <v>9</v>
      </c>
      <c r="AM1033" s="272"/>
      <c r="AN1033" s="58">
        <f t="shared" si="382"/>
        <v>3138923.0100000002</v>
      </c>
      <c r="AO1033" s="24"/>
      <c r="AP1033" s="23"/>
      <c r="AQ1033" s="23"/>
      <c r="AR1033" s="23"/>
      <c r="AS1033" s="23"/>
      <c r="AT1033" s="23"/>
      <c r="AU1033" s="23"/>
      <c r="AV1033" s="23"/>
    </row>
    <row r="1034" spans="1:50" ht="15" x14ac:dyDescent="0.25">
      <c r="A1034" s="102" t="s">
        <v>2330</v>
      </c>
      <c r="B1034" s="244">
        <v>46141</v>
      </c>
      <c r="C1034" s="240" t="s">
        <v>79</v>
      </c>
      <c r="D1034" s="552">
        <v>46146</v>
      </c>
      <c r="E1034" s="552" t="e">
        <f>IF(OR(#REF!="",J1034=""),"",#REF!+7*J1034)</f>
        <v>#REF!</v>
      </c>
      <c r="F1034" s="333" t="str">
        <f t="shared" ca="1" si="380"/>
        <v>DELIVERED</v>
      </c>
      <c r="G1034" s="120" t="s">
        <v>80</v>
      </c>
      <c r="H1034" s="341" t="e">
        <f t="shared" si="378"/>
        <v>#REF!</v>
      </c>
      <c r="I1034" s="28" t="e">
        <f t="shared" si="379"/>
        <v>#REF!</v>
      </c>
      <c r="J1034" s="24">
        <v>0.8</v>
      </c>
      <c r="K1034" s="24" t="s">
        <v>21</v>
      </c>
      <c r="L1034" s="38" t="s">
        <v>81</v>
      </c>
      <c r="M1034" s="343" t="s">
        <v>2331</v>
      </c>
      <c r="N1034" s="96">
        <v>0</v>
      </c>
      <c r="O1034" s="278">
        <v>3</v>
      </c>
      <c r="P1034" s="24" t="s">
        <v>243</v>
      </c>
      <c r="Q1034" s="24">
        <v>26200159</v>
      </c>
      <c r="R1034" s="122" t="s">
        <v>84</v>
      </c>
      <c r="S1034" s="24" t="s">
        <v>1626</v>
      </c>
      <c r="T1034" s="279" t="s">
        <v>1933</v>
      </c>
      <c r="U1034" s="239" t="s">
        <v>193</v>
      </c>
      <c r="V1034" s="391" t="s">
        <v>2332</v>
      </c>
      <c r="W1034" s="24">
        <v>75</v>
      </c>
      <c r="X1034" s="37">
        <v>10</v>
      </c>
      <c r="Y1034" s="265">
        <f t="shared" si="385"/>
        <v>65</v>
      </c>
      <c r="Z1034" s="24">
        <v>0</v>
      </c>
      <c r="AA1034" s="58">
        <v>17250.21</v>
      </c>
      <c r="AB1034" s="66"/>
      <c r="AC1034" s="151" t="str">
        <f>IF(AD1034="","",TEXT(AD1034,"mmmm-yy"))</f>
        <v>May-26</v>
      </c>
      <c r="AD1034" s="25">
        <v>46153</v>
      </c>
      <c r="AE1034" s="485" t="s">
        <v>2333</v>
      </c>
      <c r="AF1034" s="58">
        <f t="shared" si="383"/>
        <v>172502.09999999998</v>
      </c>
      <c r="AG1034" s="58">
        <f t="shared" si="376"/>
        <v>0</v>
      </c>
      <c r="AH1034" s="58">
        <f t="shared" si="384"/>
        <v>172502.09999999998</v>
      </c>
      <c r="AI1034" s="58">
        <f t="shared" si="374"/>
        <v>0</v>
      </c>
      <c r="AJ1034" s="58">
        <f t="shared" si="377"/>
        <v>0</v>
      </c>
      <c r="AK1034" s="58">
        <f t="shared" si="381"/>
        <v>0</v>
      </c>
      <c r="AL1034" s="16" t="s">
        <v>0</v>
      </c>
      <c r="AM1034" s="144" t="s">
        <v>102</v>
      </c>
      <c r="AN1034" s="58">
        <f t="shared" si="382"/>
        <v>172502.09999999998</v>
      </c>
      <c r="AO1034" s="24" t="s">
        <v>116</v>
      </c>
      <c r="AP1034" s="23"/>
      <c r="AQ1034" s="23"/>
      <c r="AR1034" s="23"/>
      <c r="AS1034" s="23"/>
      <c r="AT1034" s="23"/>
      <c r="AU1034" s="23"/>
      <c r="AV1034" s="23"/>
    </row>
    <row r="1035" spans="1:50" ht="15" x14ac:dyDescent="0.25">
      <c r="A1035" s="102" t="s">
        <v>2330</v>
      </c>
      <c r="B1035" s="244">
        <v>46141</v>
      </c>
      <c r="C1035" s="240" t="s">
        <v>79</v>
      </c>
      <c r="D1035" s="552">
        <v>46146</v>
      </c>
      <c r="E1035" s="552" t="e">
        <f>IF(OR(#REF!="",J1035=""),"",#REF!+7*J1035)</f>
        <v>#REF!</v>
      </c>
      <c r="F1035" s="333" t="str">
        <f t="shared" ca="1" si="380"/>
        <v>DELIVERED</v>
      </c>
      <c r="G1035" s="120" t="s">
        <v>80</v>
      </c>
      <c r="H1035" s="341" t="e">
        <f t="shared" si="378"/>
        <v>#REF!</v>
      </c>
      <c r="I1035" s="28" t="e">
        <f t="shared" si="379"/>
        <v>#REF!</v>
      </c>
      <c r="J1035" s="24">
        <v>0.8</v>
      </c>
      <c r="K1035" s="24" t="s">
        <v>21</v>
      </c>
      <c r="L1035" s="38" t="s">
        <v>81</v>
      </c>
      <c r="M1035" s="343" t="s">
        <v>2331</v>
      </c>
      <c r="N1035" s="96">
        <v>0</v>
      </c>
      <c r="O1035" s="278">
        <v>3</v>
      </c>
      <c r="P1035" s="24" t="s">
        <v>243</v>
      </c>
      <c r="Q1035" s="24">
        <v>26200159</v>
      </c>
      <c r="R1035" s="122" t="s">
        <v>84</v>
      </c>
      <c r="S1035" s="24" t="s">
        <v>1626</v>
      </c>
      <c r="T1035" s="279" t="s">
        <v>1933</v>
      </c>
      <c r="U1035" s="239" t="s">
        <v>193</v>
      </c>
      <c r="V1035" s="391" t="s">
        <v>2332</v>
      </c>
      <c r="W1035" s="24">
        <v>65</v>
      </c>
      <c r="X1035" s="37">
        <v>65</v>
      </c>
      <c r="Y1035" s="265">
        <f t="shared" si="385"/>
        <v>0</v>
      </c>
      <c r="Z1035" s="24">
        <v>0</v>
      </c>
      <c r="AA1035" s="58">
        <v>17250.21</v>
      </c>
      <c r="AB1035" s="66"/>
      <c r="AC1035" s="151" t="str">
        <f>IF(AD1035="","",TEXT(AD1035,"mmmm-yy"))</f>
        <v>May-26</v>
      </c>
      <c r="AD1035" s="76">
        <v>46154</v>
      </c>
      <c r="AE1035" s="472" t="s">
        <v>2334</v>
      </c>
      <c r="AF1035" s="79">
        <f t="shared" si="383"/>
        <v>1121263.6499999999</v>
      </c>
      <c r="AG1035" s="58">
        <f t="shared" si="376"/>
        <v>0</v>
      </c>
      <c r="AH1035" s="58">
        <f t="shared" si="384"/>
        <v>1121263.6499999999</v>
      </c>
      <c r="AI1035" s="58">
        <f t="shared" si="374"/>
        <v>0</v>
      </c>
      <c r="AJ1035" s="58">
        <f t="shared" si="377"/>
        <v>0</v>
      </c>
      <c r="AK1035" s="58">
        <f t="shared" si="381"/>
        <v>0</v>
      </c>
      <c r="AL1035" s="16" t="s">
        <v>0</v>
      </c>
      <c r="AM1035" s="144" t="s">
        <v>102</v>
      </c>
      <c r="AN1035" s="58">
        <f t="shared" si="382"/>
        <v>1121263.6499999999</v>
      </c>
      <c r="AO1035" s="24" t="s">
        <v>116</v>
      </c>
      <c r="AP1035" s="113" t="s">
        <v>104</v>
      </c>
      <c r="AQ1035" s="23"/>
      <c r="AR1035" s="23"/>
      <c r="AS1035" s="23"/>
      <c r="AT1035" s="23"/>
      <c r="AU1035" s="23"/>
      <c r="AV1035" s="23"/>
    </row>
    <row r="1036" spans="1:50" ht="15" x14ac:dyDescent="0.25">
      <c r="A1036" s="102" t="s">
        <v>2330</v>
      </c>
      <c r="B1036" s="244">
        <v>46141</v>
      </c>
      <c r="C1036" s="240" t="s">
        <v>79</v>
      </c>
      <c r="D1036" s="552">
        <v>46146</v>
      </c>
      <c r="E1036" s="552" t="e">
        <f>IF(OR(#REF!="",J1036=""),"",#REF!+7*J1036)</f>
        <v>#REF!</v>
      </c>
      <c r="F1036" s="333" t="str">
        <f t="shared" ca="1" si="380"/>
        <v>DELIVERED</v>
      </c>
      <c r="G1036" s="120" t="s">
        <v>80</v>
      </c>
      <c r="H1036" s="341" t="e">
        <f t="shared" si="378"/>
        <v>#REF!</v>
      </c>
      <c r="I1036" s="28" t="e">
        <f t="shared" si="379"/>
        <v>#REF!</v>
      </c>
      <c r="J1036" s="24">
        <v>0.8</v>
      </c>
      <c r="K1036" s="24" t="s">
        <v>21</v>
      </c>
      <c r="L1036" s="38" t="s">
        <v>81</v>
      </c>
      <c r="M1036" s="343" t="s">
        <v>2335</v>
      </c>
      <c r="N1036" s="96">
        <v>0</v>
      </c>
      <c r="O1036" s="278">
        <v>3</v>
      </c>
      <c r="P1036" s="24" t="s">
        <v>243</v>
      </c>
      <c r="Q1036" s="24">
        <v>26200159</v>
      </c>
      <c r="R1036" s="218" t="s">
        <v>84</v>
      </c>
      <c r="S1036" s="20" t="s">
        <v>1626</v>
      </c>
      <c r="T1036" s="279" t="s">
        <v>1933</v>
      </c>
      <c r="U1036" s="239" t="s">
        <v>193</v>
      </c>
      <c r="V1036" s="391" t="s">
        <v>2336</v>
      </c>
      <c r="W1036" s="24">
        <v>75</v>
      </c>
      <c r="X1036" s="242">
        <v>75</v>
      </c>
      <c r="Y1036" s="265">
        <f t="shared" si="385"/>
        <v>0</v>
      </c>
      <c r="Z1036" s="24">
        <v>0</v>
      </c>
      <c r="AA1036" s="58">
        <v>18472.919999999998</v>
      </c>
      <c r="AB1036" s="66"/>
      <c r="AC1036" s="151" t="str">
        <f>IF(AD1036="","",TEXT(AD1036,"mmmm-yy"))</f>
        <v>May-26</v>
      </c>
      <c r="AD1036" s="76">
        <v>46154</v>
      </c>
      <c r="AE1036" s="472" t="s">
        <v>2334</v>
      </c>
      <c r="AF1036" s="79">
        <f t="shared" si="383"/>
        <v>1385468.9999999998</v>
      </c>
      <c r="AG1036" s="58">
        <f t="shared" si="376"/>
        <v>0</v>
      </c>
      <c r="AH1036" s="58">
        <f t="shared" si="384"/>
        <v>1385468.9999999998</v>
      </c>
      <c r="AI1036" s="58">
        <f t="shared" si="374"/>
        <v>0</v>
      </c>
      <c r="AJ1036" s="58">
        <f t="shared" si="377"/>
        <v>0</v>
      </c>
      <c r="AK1036" s="58">
        <f t="shared" si="381"/>
        <v>0</v>
      </c>
      <c r="AL1036" s="16" t="s">
        <v>0</v>
      </c>
      <c r="AM1036" s="144" t="s">
        <v>102</v>
      </c>
      <c r="AN1036" s="58">
        <f t="shared" si="382"/>
        <v>1385468.9999999998</v>
      </c>
      <c r="AO1036" s="24" t="s">
        <v>116</v>
      </c>
      <c r="AP1036" s="113" t="s">
        <v>104</v>
      </c>
      <c r="AQ1036" s="23"/>
      <c r="AR1036" s="23"/>
      <c r="AS1036" s="23"/>
      <c r="AT1036" s="23"/>
      <c r="AU1036" s="23"/>
      <c r="AV1036" s="23"/>
    </row>
    <row r="1037" spans="1:50" ht="12.75" x14ac:dyDescent="0.2">
      <c r="A1037" s="102" t="s">
        <v>2324</v>
      </c>
      <c r="B1037" s="244">
        <v>46141</v>
      </c>
      <c r="C1037" s="100" t="s">
        <v>79</v>
      </c>
      <c r="D1037" s="552">
        <v>46204</v>
      </c>
      <c r="E1037" s="552" t="e">
        <f>IF(OR(#REF!="",J1037=""),"",#REF!+7*J1037)</f>
        <v>#REF!</v>
      </c>
      <c r="F1037" s="333" t="e">
        <f t="shared" ca="1" si="380"/>
        <v>#REF!</v>
      </c>
      <c r="G1037" s="120" t="s">
        <v>80</v>
      </c>
      <c r="H1037" s="341" t="e">
        <f t="shared" si="378"/>
        <v>#REF!</v>
      </c>
      <c r="I1037" s="28" t="e">
        <f t="shared" si="379"/>
        <v>#REF!</v>
      </c>
      <c r="J1037" s="24">
        <v>9</v>
      </c>
      <c r="K1037" s="24" t="s">
        <v>18</v>
      </c>
      <c r="L1037" s="38" t="s">
        <v>81</v>
      </c>
      <c r="M1037" s="343" t="s">
        <v>2337</v>
      </c>
      <c r="N1037" s="96">
        <v>0</v>
      </c>
      <c r="O1037" s="278">
        <v>3</v>
      </c>
      <c r="P1037" s="24"/>
      <c r="Q1037" s="38"/>
      <c r="R1037" s="24" t="s">
        <v>84</v>
      </c>
      <c r="S1037" s="9" t="s">
        <v>380</v>
      </c>
      <c r="T1037" s="41" t="s">
        <v>381</v>
      </c>
      <c r="U1037" s="217" t="s">
        <v>212</v>
      </c>
      <c r="V1037" s="34" t="s">
        <v>2338</v>
      </c>
      <c r="W1037" s="36">
        <v>36</v>
      </c>
      <c r="X1037" s="24"/>
      <c r="Y1037" s="265">
        <f t="shared" si="385"/>
        <v>36</v>
      </c>
      <c r="Z1037" s="24">
        <v>36</v>
      </c>
      <c r="AA1037" s="58">
        <v>107633.47</v>
      </c>
      <c r="AB1037" s="66"/>
      <c r="AC1037" s="262"/>
      <c r="AD1037" s="25"/>
      <c r="AE1037" s="441"/>
      <c r="AF1037" s="58">
        <f t="shared" si="383"/>
        <v>0</v>
      </c>
      <c r="AG1037" s="58">
        <f t="shared" si="376"/>
        <v>0</v>
      </c>
      <c r="AH1037" s="58">
        <f t="shared" si="384"/>
        <v>0</v>
      </c>
      <c r="AI1037" s="58">
        <f t="shared" si="374"/>
        <v>3874804.92</v>
      </c>
      <c r="AJ1037" s="58">
        <f t="shared" si="377"/>
        <v>0</v>
      </c>
      <c r="AK1037" s="58">
        <f t="shared" si="381"/>
        <v>3874804.92</v>
      </c>
      <c r="AL1037" s="16" t="s">
        <v>9</v>
      </c>
      <c r="AM1037" s="272"/>
      <c r="AN1037" s="58">
        <f t="shared" si="382"/>
        <v>3874804.92</v>
      </c>
      <c r="AO1037" s="24"/>
      <c r="AP1037" s="23"/>
      <c r="AQ1037" s="23"/>
      <c r="AR1037" s="23"/>
      <c r="AS1037" s="23"/>
      <c r="AT1037" s="23"/>
      <c r="AU1037" s="23"/>
      <c r="AV1037" s="23"/>
    </row>
    <row r="1038" spans="1:50" s="23" customFormat="1" ht="15" x14ac:dyDescent="0.25">
      <c r="A1038" s="102">
        <v>8200018921</v>
      </c>
      <c r="B1038" s="243">
        <v>46142</v>
      </c>
      <c r="C1038" s="6" t="s">
        <v>79</v>
      </c>
      <c r="D1038" s="552">
        <v>46147</v>
      </c>
      <c r="E1038" s="552" t="e">
        <f>IF(OR(#REF!="",J1038=""),"",#REF!+7*J1038)</f>
        <v>#REF!</v>
      </c>
      <c r="F1038" s="271" t="e">
        <f t="shared" ca="1" si="380"/>
        <v>#REF!</v>
      </c>
      <c r="G1038" s="221" t="s">
        <v>80</v>
      </c>
      <c r="H1038" s="341" t="e">
        <f t="shared" si="378"/>
        <v>#REF!</v>
      </c>
      <c r="I1038" s="28" t="e">
        <f t="shared" si="379"/>
        <v>#REF!</v>
      </c>
      <c r="J1038" s="24">
        <v>4</v>
      </c>
      <c r="K1038" s="24" t="s">
        <v>18</v>
      </c>
      <c r="L1038" s="38" t="s">
        <v>81</v>
      </c>
      <c r="M1038" s="343" t="s">
        <v>2339</v>
      </c>
      <c r="N1038" s="91">
        <v>0</v>
      </c>
      <c r="O1038" s="9">
        <v>3</v>
      </c>
      <c r="P1038" s="24"/>
      <c r="Q1038" s="24"/>
      <c r="R1038" s="24" t="s">
        <v>84</v>
      </c>
      <c r="S1038" s="20" t="s">
        <v>2340</v>
      </c>
      <c r="T1038" s="279" t="s">
        <v>2341</v>
      </c>
      <c r="U1038" s="84" t="s">
        <v>87</v>
      </c>
      <c r="V1038" s="98" t="s">
        <v>2342</v>
      </c>
      <c r="W1038" s="24">
        <v>10</v>
      </c>
      <c r="X1038" s="24"/>
      <c r="Y1038" s="265">
        <f t="shared" si="385"/>
        <v>10</v>
      </c>
      <c r="Z1038" s="24">
        <v>10</v>
      </c>
      <c r="AA1038" s="58">
        <v>47314.2</v>
      </c>
      <c r="AB1038" s="66"/>
      <c r="AC1038" s="262"/>
      <c r="AD1038" s="25"/>
      <c r="AE1038" s="439"/>
      <c r="AF1038" s="58">
        <f t="shared" si="383"/>
        <v>0</v>
      </c>
      <c r="AG1038" s="58">
        <f t="shared" si="376"/>
        <v>0</v>
      </c>
      <c r="AH1038" s="58">
        <f t="shared" si="384"/>
        <v>0</v>
      </c>
      <c r="AI1038" s="58">
        <f t="shared" si="374"/>
        <v>473142</v>
      </c>
      <c r="AJ1038" s="58">
        <f t="shared" si="377"/>
        <v>0</v>
      </c>
      <c r="AK1038" s="58">
        <f t="shared" si="381"/>
        <v>473142</v>
      </c>
      <c r="AL1038" s="16" t="s">
        <v>9</v>
      </c>
      <c r="AM1038" s="272"/>
      <c r="AN1038" s="58">
        <f t="shared" si="382"/>
        <v>473142</v>
      </c>
      <c r="AO1038" s="24"/>
    </row>
    <row r="1039" spans="1:50" ht="15" customHeight="1" x14ac:dyDescent="0.2">
      <c r="A1039" s="102" t="s">
        <v>2343</v>
      </c>
      <c r="B1039" s="243">
        <v>46142</v>
      </c>
      <c r="C1039" s="245" t="s">
        <v>79</v>
      </c>
      <c r="D1039" s="552">
        <v>46148</v>
      </c>
      <c r="E1039" s="552" t="e">
        <f>IF(OR(#REF!="",J1039=""),"",#REF!+7*J1039)</f>
        <v>#REF!</v>
      </c>
      <c r="F1039" s="333" t="str">
        <f t="shared" ca="1" si="380"/>
        <v>DELIVERED</v>
      </c>
      <c r="G1039" s="221" t="s">
        <v>80</v>
      </c>
      <c r="H1039" s="341" t="e">
        <f t="shared" si="378"/>
        <v>#REF!</v>
      </c>
      <c r="I1039" s="28" t="e">
        <f t="shared" si="379"/>
        <v>#REF!</v>
      </c>
      <c r="J1039" s="24">
        <v>1</v>
      </c>
      <c r="K1039" s="24" t="s">
        <v>21</v>
      </c>
      <c r="L1039" s="38" t="s">
        <v>81</v>
      </c>
      <c r="M1039" s="343" t="s">
        <v>2344</v>
      </c>
      <c r="N1039" s="91">
        <v>0</v>
      </c>
      <c r="O1039" s="9">
        <v>3</v>
      </c>
      <c r="P1039" s="24" t="s">
        <v>243</v>
      </c>
      <c r="Q1039" s="24">
        <v>26200125</v>
      </c>
      <c r="R1039" s="38" t="s">
        <v>84</v>
      </c>
      <c r="S1039" s="11" t="s">
        <v>1835</v>
      </c>
      <c r="T1039" s="13" t="s">
        <v>1836</v>
      </c>
      <c r="U1039" s="16" t="s">
        <v>87</v>
      </c>
      <c r="V1039" s="13" t="s">
        <v>2345</v>
      </c>
      <c r="W1039" s="39">
        <v>10</v>
      </c>
      <c r="X1039" s="24">
        <v>10</v>
      </c>
      <c r="Y1039" s="265">
        <f t="shared" si="385"/>
        <v>0</v>
      </c>
      <c r="Z1039" s="24">
        <v>0</v>
      </c>
      <c r="AA1039" s="58">
        <v>8962.5</v>
      </c>
      <c r="AB1039" s="66"/>
      <c r="AC1039" s="151" t="str">
        <f>IF(AD1039="","",TEXT(AD1039,"mmmm-yy"))</f>
        <v>May-26</v>
      </c>
      <c r="AD1039" s="25">
        <v>46151</v>
      </c>
      <c r="AE1039" s="485" t="s">
        <v>2346</v>
      </c>
      <c r="AF1039" s="58">
        <f t="shared" si="383"/>
        <v>89625</v>
      </c>
      <c r="AG1039" s="58">
        <f t="shared" si="376"/>
        <v>0</v>
      </c>
      <c r="AH1039" s="58">
        <f t="shared" si="384"/>
        <v>89625</v>
      </c>
      <c r="AI1039" s="58">
        <f t="shared" si="374"/>
        <v>0</v>
      </c>
      <c r="AJ1039" s="58">
        <f t="shared" si="377"/>
        <v>0</v>
      </c>
      <c r="AK1039" s="58">
        <f t="shared" si="381"/>
        <v>0</v>
      </c>
      <c r="AL1039" s="16" t="s">
        <v>0</v>
      </c>
      <c r="AM1039" s="144" t="s">
        <v>102</v>
      </c>
      <c r="AN1039" s="58">
        <f t="shared" si="382"/>
        <v>89625</v>
      </c>
      <c r="AO1039" s="24" t="s">
        <v>103</v>
      </c>
      <c r="AP1039" s="23"/>
      <c r="AQ1039" s="23"/>
      <c r="AR1039" s="23"/>
      <c r="AS1039" s="23"/>
      <c r="AT1039" s="23"/>
      <c r="AU1039" s="23"/>
      <c r="AV1039" s="23"/>
    </row>
    <row r="1040" spans="1:50" ht="12.75" x14ac:dyDescent="0.2">
      <c r="A1040" s="21">
        <v>4520491347</v>
      </c>
      <c r="B1040" s="381">
        <v>46146</v>
      </c>
      <c r="C1040" s="102" t="s">
        <v>305</v>
      </c>
      <c r="D1040" s="552">
        <v>46167</v>
      </c>
      <c r="E1040" s="552" t="e">
        <f>IF(OR(#REF!="",J1040=""),"",#REF!+7*J1040)</f>
        <v>#REF!</v>
      </c>
      <c r="F1040" s="333" t="str">
        <f t="shared" ca="1" si="380"/>
        <v>DELIVERED</v>
      </c>
      <c r="G1040" s="571" t="s">
        <v>80</v>
      </c>
      <c r="H1040" s="341" t="e">
        <f t="shared" si="378"/>
        <v>#REF!</v>
      </c>
      <c r="I1040" s="28" t="e">
        <f t="shared" si="379"/>
        <v>#REF!</v>
      </c>
      <c r="J1040" s="24">
        <v>3</v>
      </c>
      <c r="K1040" s="24" t="s">
        <v>2347</v>
      </c>
      <c r="L1040" s="38" t="s">
        <v>81</v>
      </c>
      <c r="M1040" s="343" t="s">
        <v>2348</v>
      </c>
      <c r="N1040" s="91">
        <v>1</v>
      </c>
      <c r="O1040" s="382">
        <v>1</v>
      </c>
      <c r="P1040" s="506" t="s">
        <v>2349</v>
      </c>
      <c r="Q1040" s="24">
        <v>26100109</v>
      </c>
      <c r="R1040" s="38" t="s">
        <v>307</v>
      </c>
      <c r="S1040" s="24" t="s">
        <v>210</v>
      </c>
      <c r="T1040" s="7" t="s">
        <v>445</v>
      </c>
      <c r="U1040" s="7" t="s">
        <v>212</v>
      </c>
      <c r="V1040" s="16" t="s">
        <v>2350</v>
      </c>
      <c r="W1040" s="37">
        <v>55</v>
      </c>
      <c r="X1040" s="37">
        <v>33</v>
      </c>
      <c r="Y1040" s="265">
        <f t="shared" si="385"/>
        <v>22</v>
      </c>
      <c r="Z1040" s="24">
        <v>0</v>
      </c>
      <c r="AA1040" s="58"/>
      <c r="AB1040" s="66">
        <v>22</v>
      </c>
      <c r="AC1040" s="536" t="str">
        <f>IF(AD1040="","",TEXT(AD1040,"mmmm-yy"))</f>
        <v>June-26</v>
      </c>
      <c r="AD1040" s="25">
        <v>46181</v>
      </c>
      <c r="AE1040" s="710" t="s">
        <v>2351</v>
      </c>
      <c r="AF1040" s="58">
        <f t="shared" si="383"/>
        <v>0</v>
      </c>
      <c r="AG1040" s="58">
        <f t="shared" si="376"/>
        <v>62436</v>
      </c>
      <c r="AH1040" s="58">
        <f t="shared" si="384"/>
        <v>62436</v>
      </c>
      <c r="AI1040" s="58">
        <f t="shared" si="374"/>
        <v>0</v>
      </c>
      <c r="AJ1040" s="58">
        <f t="shared" si="377"/>
        <v>0</v>
      </c>
      <c r="AK1040" s="58">
        <f t="shared" si="381"/>
        <v>0</v>
      </c>
      <c r="AL1040" s="16" t="s">
        <v>0</v>
      </c>
      <c r="AM1040" s="540" t="s">
        <v>102</v>
      </c>
      <c r="AN1040" s="58">
        <f t="shared" si="382"/>
        <v>62436</v>
      </c>
      <c r="AO1040" s="24" t="s">
        <v>24</v>
      </c>
      <c r="AP1040" s="23"/>
      <c r="AQ1040" s="23"/>
      <c r="AR1040" s="23"/>
      <c r="AS1040" s="23"/>
      <c r="AT1040" s="23"/>
      <c r="AU1040" s="23"/>
      <c r="AV1040" s="23"/>
    </row>
    <row r="1041" spans="1:50" ht="12.75" x14ac:dyDescent="0.2">
      <c r="A1041" s="515">
        <v>4520491347</v>
      </c>
      <c r="B1041" s="627">
        <v>46146</v>
      </c>
      <c r="C1041" s="569" t="s">
        <v>305</v>
      </c>
      <c r="D1041" s="552">
        <v>46167</v>
      </c>
      <c r="E1041" s="552" t="e">
        <f>IF(OR(#REF!="",J1041=""),"",#REF!+7*J1041)</f>
        <v>#REF!</v>
      </c>
      <c r="F1041" s="518" t="str">
        <f ca="1">IF(AL1041="PO CLOSED",
"DELIVERED",
IF(TODAY()&gt;E1041,
"-"&amp;ROUNDUP(TODAY()-E1041,0)&amp;" days overdue",
"+" &amp;ROUNDUP(E1041-TODAY(),0)&amp;" days remaining"))</f>
        <v>DELIVERED</v>
      </c>
      <c r="G1041" s="516" t="s">
        <v>2111</v>
      </c>
      <c r="H1041" s="546" t="e">
        <f>TEXT(E1041,"MMM-YY")</f>
        <v>#REF!</v>
      </c>
      <c r="I1041" s="520" t="e">
        <f>TEXT(E1041,"YYYY")</f>
        <v>#REF!</v>
      </c>
      <c r="J1041" s="506">
        <v>3</v>
      </c>
      <c r="K1041" s="506" t="s">
        <v>2347</v>
      </c>
      <c r="L1041" s="521" t="s">
        <v>81</v>
      </c>
      <c r="M1041" s="522" t="s">
        <v>2348</v>
      </c>
      <c r="N1041" s="523">
        <v>1</v>
      </c>
      <c r="O1041" s="558">
        <v>1</v>
      </c>
      <c r="P1041" s="506" t="s">
        <v>2349</v>
      </c>
      <c r="Q1041" s="506">
        <v>26100109</v>
      </c>
      <c r="R1041" s="521" t="s">
        <v>307</v>
      </c>
      <c r="S1041" s="506" t="s">
        <v>210</v>
      </c>
      <c r="T1041" s="512" t="s">
        <v>445</v>
      </c>
      <c r="U1041" s="512" t="s">
        <v>212</v>
      </c>
      <c r="V1041" s="508" t="s">
        <v>2350</v>
      </c>
      <c r="W1041" s="685">
        <v>22</v>
      </c>
      <c r="X1041" s="685">
        <v>22</v>
      </c>
      <c r="Y1041" s="542">
        <f>W1041-X1041</f>
        <v>0</v>
      </c>
      <c r="Z1041" s="506">
        <v>0</v>
      </c>
      <c r="AA1041" s="528"/>
      <c r="AB1041" s="529">
        <v>22</v>
      </c>
      <c r="AC1041" s="536" t="str">
        <f>IF(AD1041="","",TEXT(AD1041,"mmmm-yy"))</f>
        <v>June-26</v>
      </c>
      <c r="AD1041" s="531">
        <v>46181</v>
      </c>
      <c r="AE1041" s="710" t="s">
        <v>2352</v>
      </c>
      <c r="AF1041" s="528">
        <f>X1041*AA1041</f>
        <v>0</v>
      </c>
      <c r="AG1041" s="528">
        <f>(X1041*AB1041)*86</f>
        <v>41624</v>
      </c>
      <c r="AH1041" s="528">
        <f>SUM(AF1041:AG1041)</f>
        <v>41624</v>
      </c>
      <c r="AI1041" s="528">
        <f>Z1041*AA1041</f>
        <v>0</v>
      </c>
      <c r="AJ1041" s="528">
        <f>(Z1041*AB1041)*86</f>
        <v>0</v>
      </c>
      <c r="AK1041" s="528">
        <f>SUM(AI1041:AJ1041)</f>
        <v>0</v>
      </c>
      <c r="AL1041" s="508" t="s">
        <v>0</v>
      </c>
      <c r="AM1041" s="540" t="s">
        <v>102</v>
      </c>
      <c r="AN1041" s="528">
        <f>SUM(AH1041,AK1041)</f>
        <v>41624</v>
      </c>
      <c r="AO1041" s="506" t="s">
        <v>24</v>
      </c>
      <c r="AP1041" s="505"/>
      <c r="AQ1041" s="505"/>
      <c r="AR1041" s="505"/>
      <c r="AS1041" s="505"/>
      <c r="AT1041" s="505"/>
      <c r="AU1041" s="505"/>
      <c r="AV1041" s="505"/>
      <c r="AW1041" s="534"/>
      <c r="AX1041" s="534"/>
    </row>
    <row r="1042" spans="1:50" ht="15" x14ac:dyDescent="0.25">
      <c r="A1042" s="16">
        <v>1598</v>
      </c>
      <c r="B1042" s="381">
        <v>46146</v>
      </c>
      <c r="C1042" s="458" t="s">
        <v>305</v>
      </c>
      <c r="D1042" s="552">
        <v>46160</v>
      </c>
      <c r="E1042" s="552" t="e">
        <f>IF(OR(#REF!="",J1042=""),"",#REF!+7*J1042)</f>
        <v>#REF!</v>
      </c>
      <c r="F1042" s="333" t="e">
        <f ca="1">IF(AM1042="PO CLOSED",
"DELIVERED",
IF(TODAY()&gt;E1042,
"-"&amp;ROUNDUP(TODAY()-E1042,0)&amp;" days overdue",
"+" &amp;ROUNDUP(E1042-TODAY(),0)&amp;" days remaining"))</f>
        <v>#REF!</v>
      </c>
      <c r="G1042" s="65" t="s">
        <v>2111</v>
      </c>
      <c r="H1042" s="341" t="e">
        <f t="shared" si="378"/>
        <v>#REF!</v>
      </c>
      <c r="I1042" s="28" t="e">
        <f t="shared" si="379"/>
        <v>#REF!</v>
      </c>
      <c r="J1042" s="24">
        <v>2</v>
      </c>
      <c r="K1042" s="24" t="s">
        <v>22</v>
      </c>
      <c r="L1042" s="38" t="s">
        <v>81</v>
      </c>
      <c r="M1042" s="343" t="s">
        <v>2353</v>
      </c>
      <c r="N1042" s="91">
        <v>0</v>
      </c>
      <c r="O1042" s="9">
        <v>3</v>
      </c>
      <c r="P1042" s="24"/>
      <c r="Q1042" s="24"/>
      <c r="R1042" s="38" t="s">
        <v>307</v>
      </c>
      <c r="S1042" s="8" t="s">
        <v>313</v>
      </c>
      <c r="T1042" s="549" t="s">
        <v>314</v>
      </c>
      <c r="U1042" s="6" t="s">
        <v>87</v>
      </c>
      <c r="V1042" s="16" t="s">
        <v>2354</v>
      </c>
      <c r="W1042" s="44">
        <v>20</v>
      </c>
      <c r="X1042" s="24"/>
      <c r="Y1042" s="265">
        <f t="shared" si="385"/>
        <v>20</v>
      </c>
      <c r="Z1042" s="24">
        <v>20</v>
      </c>
      <c r="AA1042" s="58"/>
      <c r="AB1042" s="66">
        <v>1045.5</v>
      </c>
      <c r="AC1042" s="262"/>
      <c r="AD1042" s="25"/>
      <c r="AE1042" s="439"/>
      <c r="AF1042" s="58">
        <f t="shared" si="383"/>
        <v>0</v>
      </c>
      <c r="AG1042" s="58">
        <f t="shared" si="376"/>
        <v>0</v>
      </c>
      <c r="AH1042" s="58">
        <f t="shared" si="384"/>
        <v>0</v>
      </c>
      <c r="AI1042" s="58">
        <f t="shared" si="374"/>
        <v>0</v>
      </c>
      <c r="AJ1042" s="58">
        <f t="shared" si="377"/>
        <v>1798260</v>
      </c>
      <c r="AK1042" s="58">
        <f t="shared" si="381"/>
        <v>1798260</v>
      </c>
      <c r="AL1042" s="16" t="s">
        <v>9</v>
      </c>
      <c r="AM1042" s="16"/>
      <c r="AN1042" s="58">
        <f t="shared" si="382"/>
        <v>1798260</v>
      </c>
      <c r="AO1042" s="24"/>
      <c r="AP1042" s="23"/>
      <c r="AQ1042" s="23"/>
      <c r="AR1042" s="23"/>
      <c r="AS1042" s="23"/>
      <c r="AT1042" s="23"/>
      <c r="AU1042" s="23"/>
      <c r="AV1042" s="23"/>
    </row>
    <row r="1043" spans="1:50" ht="12.75" x14ac:dyDescent="0.2">
      <c r="A1043" s="240">
        <v>4800096119</v>
      </c>
      <c r="B1043" s="244">
        <v>46140</v>
      </c>
      <c r="C1043" s="240" t="s">
        <v>79</v>
      </c>
      <c r="D1043" s="552">
        <v>46155</v>
      </c>
      <c r="E1043" s="552" t="e">
        <f>IF(OR(#REF!="",J1043=""),"",#REF!+7*J1043)</f>
        <v>#REF!</v>
      </c>
      <c r="F1043" s="103" t="str">
        <f t="shared" ref="F1043:F1048" ca="1" si="386">IF(AL1043="PO CLOSED",
"DELIVERED",
IF(TODAY()&gt;E1043,
"-"&amp;ROUNDUP(TODAY()-E1043,0)&amp;" days overdue",
"+" &amp;ROUNDUP(E1043-TODAY(),0)&amp;" days remaining"))</f>
        <v>DELIVERED</v>
      </c>
      <c r="G1043" s="361" t="s">
        <v>94</v>
      </c>
      <c r="H1043" s="341" t="e">
        <f t="shared" si="378"/>
        <v>#REF!</v>
      </c>
      <c r="I1043" s="28" t="e">
        <f t="shared" si="379"/>
        <v>#REF!</v>
      </c>
      <c r="J1043" s="218">
        <v>2</v>
      </c>
      <c r="K1043" s="24" t="s">
        <v>24</v>
      </c>
      <c r="L1043" s="125" t="s">
        <v>81</v>
      </c>
      <c r="M1043" s="343" t="s">
        <v>2355</v>
      </c>
      <c r="N1043" s="96">
        <v>0</v>
      </c>
      <c r="O1043" s="278">
        <v>3</v>
      </c>
      <c r="P1043" s="218" t="s">
        <v>243</v>
      </c>
      <c r="Q1043" s="218">
        <v>26100072</v>
      </c>
      <c r="R1043" s="125" t="s">
        <v>84</v>
      </c>
      <c r="S1043" s="24" t="s">
        <v>97</v>
      </c>
      <c r="T1043" s="7" t="s">
        <v>98</v>
      </c>
      <c r="U1043" s="16" t="s">
        <v>99</v>
      </c>
      <c r="V1043" s="16" t="s">
        <v>2356</v>
      </c>
      <c r="W1043" s="317">
        <v>210</v>
      </c>
      <c r="X1043" s="218">
        <v>20</v>
      </c>
      <c r="Y1043" s="265">
        <f t="shared" si="385"/>
        <v>190</v>
      </c>
      <c r="Z1043" s="24">
        <v>0</v>
      </c>
      <c r="AA1043" s="266">
        <v>828</v>
      </c>
      <c r="AB1043" s="222"/>
      <c r="AC1043" s="151" t="str">
        <f>IF(AD1043="","",TEXT(AD1043,"mmmm-yy"))</f>
        <v>May-26</v>
      </c>
      <c r="AD1043" s="389">
        <v>46156</v>
      </c>
      <c r="AE1043" s="485" t="s">
        <v>2357</v>
      </c>
      <c r="AF1043" s="266">
        <f t="shared" si="383"/>
        <v>16560</v>
      </c>
      <c r="AG1043" s="266">
        <f t="shared" si="376"/>
        <v>0</v>
      </c>
      <c r="AH1043" s="266">
        <f t="shared" si="384"/>
        <v>16560</v>
      </c>
      <c r="AI1043" s="266">
        <f t="shared" si="374"/>
        <v>0</v>
      </c>
      <c r="AJ1043" s="266">
        <f t="shared" si="377"/>
        <v>0</v>
      </c>
      <c r="AK1043" s="266">
        <f t="shared" si="381"/>
        <v>0</v>
      </c>
      <c r="AL1043" s="240" t="s">
        <v>0</v>
      </c>
      <c r="AM1043" s="144" t="s">
        <v>102</v>
      </c>
      <c r="AN1043" s="266">
        <f t="shared" si="382"/>
        <v>16560</v>
      </c>
      <c r="AO1043" s="456" t="s">
        <v>24</v>
      </c>
      <c r="AP1043" s="207" t="s">
        <v>754</v>
      </c>
      <c r="AQ1043" s="207"/>
      <c r="AR1043" s="207"/>
      <c r="AS1043" s="207"/>
      <c r="AT1043" s="207"/>
      <c r="AU1043" s="207"/>
      <c r="AV1043" s="207"/>
      <c r="AW1043" s="218"/>
      <c r="AX1043" s="218"/>
    </row>
    <row r="1044" spans="1:50" ht="12.75" x14ac:dyDescent="0.2">
      <c r="A1044" s="240">
        <v>4800096119</v>
      </c>
      <c r="B1044" s="244">
        <v>46140</v>
      </c>
      <c r="C1044" s="240" t="s">
        <v>79</v>
      </c>
      <c r="D1044" s="552">
        <v>46155</v>
      </c>
      <c r="E1044" s="552" t="e">
        <f>IF(OR(#REF!="",J1044=""),"",#REF!+7*J1044)</f>
        <v>#REF!</v>
      </c>
      <c r="F1044" s="103" t="str">
        <f t="shared" ca="1" si="386"/>
        <v>DELIVERED</v>
      </c>
      <c r="G1044" s="361" t="s">
        <v>94</v>
      </c>
      <c r="H1044" s="341" t="e">
        <f t="shared" si="378"/>
        <v>#REF!</v>
      </c>
      <c r="I1044" s="28" t="e">
        <f t="shared" si="379"/>
        <v>#REF!</v>
      </c>
      <c r="J1044" s="218">
        <v>2</v>
      </c>
      <c r="K1044" s="24" t="s">
        <v>24</v>
      </c>
      <c r="L1044" s="125" t="s">
        <v>81</v>
      </c>
      <c r="M1044" s="343" t="s">
        <v>2355</v>
      </c>
      <c r="N1044" s="96">
        <v>0</v>
      </c>
      <c r="O1044" s="278">
        <v>3</v>
      </c>
      <c r="P1044" s="218" t="s">
        <v>243</v>
      </c>
      <c r="Q1044" s="218">
        <v>26100072</v>
      </c>
      <c r="R1044" s="125" t="s">
        <v>84</v>
      </c>
      <c r="S1044" s="24" t="s">
        <v>97</v>
      </c>
      <c r="T1044" s="7" t="s">
        <v>98</v>
      </c>
      <c r="U1044" s="16" t="s">
        <v>99</v>
      </c>
      <c r="V1044" s="16" t="s">
        <v>2356</v>
      </c>
      <c r="W1044" s="317">
        <v>190</v>
      </c>
      <c r="X1044" s="218">
        <v>20</v>
      </c>
      <c r="Y1044" s="265">
        <f t="shared" si="385"/>
        <v>170</v>
      </c>
      <c r="Z1044" s="20">
        <v>0</v>
      </c>
      <c r="AA1044" s="266">
        <v>828</v>
      </c>
      <c r="AB1044" s="222"/>
      <c r="AC1044" s="151" t="str">
        <f>IF(AD1044="","",TEXT(AD1044,"mmmm-yy"))</f>
        <v>May-26</v>
      </c>
      <c r="AD1044" s="374">
        <v>46168</v>
      </c>
      <c r="AE1044" s="472" t="s">
        <v>2358</v>
      </c>
      <c r="AF1044" s="447">
        <f t="shared" si="383"/>
        <v>16560</v>
      </c>
      <c r="AG1044" s="266">
        <f t="shared" si="376"/>
        <v>0</v>
      </c>
      <c r="AH1044" s="266">
        <f t="shared" si="384"/>
        <v>16560</v>
      </c>
      <c r="AI1044" s="266">
        <f t="shared" si="374"/>
        <v>0</v>
      </c>
      <c r="AJ1044" s="266">
        <f t="shared" si="377"/>
        <v>0</v>
      </c>
      <c r="AK1044" s="266">
        <f t="shared" si="381"/>
        <v>0</v>
      </c>
      <c r="AL1044" s="240" t="s">
        <v>0</v>
      </c>
      <c r="AM1044" s="144" t="s">
        <v>102</v>
      </c>
      <c r="AN1044" s="266">
        <f t="shared" si="382"/>
        <v>16560</v>
      </c>
      <c r="AO1044" s="456" t="s">
        <v>24</v>
      </c>
      <c r="AP1044" s="207"/>
      <c r="AQ1044" s="207"/>
      <c r="AR1044" s="207"/>
      <c r="AS1044" s="207"/>
      <c r="AT1044" s="207"/>
      <c r="AU1044" s="207"/>
      <c r="AV1044" s="207"/>
      <c r="AW1044" s="218"/>
      <c r="AX1044" s="218"/>
    </row>
    <row r="1045" spans="1:50" ht="12.75" x14ac:dyDescent="0.2">
      <c r="A1045" s="240">
        <v>4800096119</v>
      </c>
      <c r="B1045" s="244">
        <v>46140</v>
      </c>
      <c r="C1045" s="240" t="s">
        <v>79</v>
      </c>
      <c r="D1045" s="552">
        <v>46155</v>
      </c>
      <c r="E1045" s="552" t="e">
        <f>IF(OR(#REF!="",J1045=""),"",#REF!+7*J1045)</f>
        <v>#REF!</v>
      </c>
      <c r="F1045" s="103" t="str">
        <f t="shared" ca="1" si="386"/>
        <v>DELIVERED</v>
      </c>
      <c r="G1045" s="361" t="s">
        <v>94</v>
      </c>
      <c r="H1045" s="341" t="e">
        <f t="shared" si="378"/>
        <v>#REF!</v>
      </c>
      <c r="I1045" s="28" t="e">
        <f t="shared" si="379"/>
        <v>#REF!</v>
      </c>
      <c r="J1045" s="218">
        <v>2</v>
      </c>
      <c r="K1045" s="24" t="s">
        <v>24</v>
      </c>
      <c r="L1045" s="125" t="s">
        <v>81</v>
      </c>
      <c r="M1045" s="343" t="s">
        <v>2355</v>
      </c>
      <c r="N1045" s="96">
        <v>0</v>
      </c>
      <c r="O1045" s="278">
        <v>3</v>
      </c>
      <c r="P1045" s="218" t="s">
        <v>243</v>
      </c>
      <c r="Q1045" s="218">
        <v>26100072</v>
      </c>
      <c r="R1045" s="125" t="s">
        <v>84</v>
      </c>
      <c r="S1045" s="24" t="s">
        <v>97</v>
      </c>
      <c r="T1045" s="7" t="s">
        <v>98</v>
      </c>
      <c r="U1045" s="16" t="s">
        <v>99</v>
      </c>
      <c r="V1045" s="16" t="s">
        <v>2356</v>
      </c>
      <c r="W1045" s="317">
        <v>170</v>
      </c>
      <c r="X1045" s="218">
        <v>88</v>
      </c>
      <c r="Y1045" s="265">
        <f t="shared" si="385"/>
        <v>82</v>
      </c>
      <c r="Z1045" s="20">
        <v>0</v>
      </c>
      <c r="AA1045" s="266">
        <v>828</v>
      </c>
      <c r="AB1045" s="222"/>
      <c r="AC1045" s="536" t="str">
        <f>IF(AD1045="","",TEXT(AD1045,"mmmm-yy"))</f>
        <v>June-26</v>
      </c>
      <c r="AD1045" s="389">
        <v>46184</v>
      </c>
      <c r="AE1045" s="801" t="s">
        <v>2359</v>
      </c>
      <c r="AF1045" s="266">
        <f t="shared" si="383"/>
        <v>72864</v>
      </c>
      <c r="AG1045" s="266">
        <f t="shared" si="376"/>
        <v>0</v>
      </c>
      <c r="AH1045" s="266">
        <f t="shared" si="384"/>
        <v>72864</v>
      </c>
      <c r="AI1045" s="266">
        <f t="shared" si="374"/>
        <v>0</v>
      </c>
      <c r="AJ1045" s="266">
        <f t="shared" si="377"/>
        <v>0</v>
      </c>
      <c r="AK1045" s="266">
        <f t="shared" si="381"/>
        <v>0</v>
      </c>
      <c r="AL1045" s="240" t="s">
        <v>0</v>
      </c>
      <c r="AM1045" s="540" t="s">
        <v>102</v>
      </c>
      <c r="AN1045" s="266">
        <f t="shared" si="382"/>
        <v>72864</v>
      </c>
      <c r="AO1045" s="456" t="s">
        <v>24</v>
      </c>
      <c r="AP1045" s="207"/>
      <c r="AQ1045" s="207"/>
      <c r="AR1045" s="207"/>
      <c r="AS1045" s="207"/>
      <c r="AT1045" s="207"/>
      <c r="AU1045" s="207"/>
      <c r="AV1045" s="207"/>
      <c r="AW1045" s="218"/>
      <c r="AX1045" s="218"/>
    </row>
    <row r="1046" spans="1:50" ht="12.75" x14ac:dyDescent="0.2">
      <c r="A1046" s="543">
        <v>4800096119</v>
      </c>
      <c r="B1046" s="553">
        <v>46140</v>
      </c>
      <c r="C1046" s="543" t="s">
        <v>79</v>
      </c>
      <c r="D1046" s="552">
        <v>46155</v>
      </c>
      <c r="E1046" s="552" t="e">
        <f>IF(OR(#REF!="",J1046=""),"",#REF!+7*J1046)</f>
        <v>#REF!</v>
      </c>
      <c r="F1046" s="587" t="e">
        <f t="shared" ca="1" si="386"/>
        <v>#REF!</v>
      </c>
      <c r="G1046" s="519" t="s">
        <v>94</v>
      </c>
      <c r="H1046" s="546" t="e">
        <f>TEXT(E1046,"MMM-YY")</f>
        <v>#REF!</v>
      </c>
      <c r="I1046" s="520" t="e">
        <f>TEXT(E1046,"YYYY")</f>
        <v>#REF!</v>
      </c>
      <c r="J1046" s="555">
        <v>2</v>
      </c>
      <c r="K1046" s="506" t="s">
        <v>24</v>
      </c>
      <c r="L1046" s="559" t="s">
        <v>81</v>
      </c>
      <c r="M1046" s="522" t="s">
        <v>2355</v>
      </c>
      <c r="N1046" s="707">
        <v>0</v>
      </c>
      <c r="O1046" s="708">
        <v>3</v>
      </c>
      <c r="P1046" s="555" t="s">
        <v>243</v>
      </c>
      <c r="Q1046" s="555">
        <v>26100072</v>
      </c>
      <c r="R1046" s="559" t="s">
        <v>84</v>
      </c>
      <c r="S1046" s="506" t="s">
        <v>97</v>
      </c>
      <c r="T1046" s="512" t="s">
        <v>98</v>
      </c>
      <c r="U1046" s="508" t="s">
        <v>99</v>
      </c>
      <c r="V1046" s="508" t="s">
        <v>2356</v>
      </c>
      <c r="W1046" s="588">
        <v>82</v>
      </c>
      <c r="X1046" s="555"/>
      <c r="Y1046" s="542">
        <f>W1046-X1046</f>
        <v>82</v>
      </c>
      <c r="Z1046" s="526">
        <v>82</v>
      </c>
      <c r="AA1046" s="589">
        <v>828</v>
      </c>
      <c r="AB1046" s="590"/>
      <c r="AC1046" s="608"/>
      <c r="AD1046" s="798"/>
      <c r="AE1046" s="799"/>
      <c r="AF1046" s="589">
        <f>X1046*AA1046</f>
        <v>0</v>
      </c>
      <c r="AG1046" s="589">
        <f>(X1046*AB1046)*86</f>
        <v>0</v>
      </c>
      <c r="AH1046" s="589">
        <f>SUM(AF1046:AG1046)</f>
        <v>0</v>
      </c>
      <c r="AI1046" s="589">
        <f>Z1046*AA1046</f>
        <v>67896</v>
      </c>
      <c r="AJ1046" s="589">
        <f>(Z1046*AB1046)*86</f>
        <v>0</v>
      </c>
      <c r="AK1046" s="589">
        <f>SUM(AI1046:AJ1046)</f>
        <v>67896</v>
      </c>
      <c r="AL1046" s="543" t="s">
        <v>9</v>
      </c>
      <c r="AM1046" s="800"/>
      <c r="AN1046" s="589">
        <f>SUM(AH1046,AK1046)</f>
        <v>67896</v>
      </c>
      <c r="AO1046" s="591"/>
      <c r="AP1046" s="541"/>
      <c r="AQ1046" s="541"/>
      <c r="AR1046" s="541"/>
      <c r="AS1046" s="541"/>
      <c r="AT1046" s="541"/>
      <c r="AU1046" s="541"/>
      <c r="AV1046" s="541"/>
      <c r="AW1046" s="555"/>
      <c r="AX1046" s="555"/>
    </row>
    <row r="1047" spans="1:50" ht="38.25" x14ac:dyDescent="0.25">
      <c r="A1047" s="26">
        <v>4520479563</v>
      </c>
      <c r="B1047" s="381">
        <v>46146</v>
      </c>
      <c r="C1047" s="100" t="s">
        <v>79</v>
      </c>
      <c r="D1047" s="552">
        <v>46162</v>
      </c>
      <c r="E1047" s="552" t="e">
        <f>IF(OR(#REF!="",J1047=""),"",#REF!+7*J1047)</f>
        <v>#REF!</v>
      </c>
      <c r="F1047" s="103" t="str">
        <f t="shared" ca="1" si="386"/>
        <v>DELIVERED</v>
      </c>
      <c r="G1047" s="65" t="s">
        <v>2111</v>
      </c>
      <c r="H1047" s="341" t="e">
        <f t="shared" si="378"/>
        <v>#REF!</v>
      </c>
      <c r="I1047" s="28" t="e">
        <f t="shared" si="379"/>
        <v>#REF!</v>
      </c>
      <c r="J1047" s="24">
        <v>2.4</v>
      </c>
      <c r="K1047" s="24" t="s">
        <v>23</v>
      </c>
      <c r="L1047" s="38" t="s">
        <v>81</v>
      </c>
      <c r="M1047" s="343" t="s">
        <v>2360</v>
      </c>
      <c r="N1047" s="91">
        <v>1</v>
      </c>
      <c r="O1047" s="87">
        <v>1</v>
      </c>
      <c r="P1047" s="281" t="s">
        <v>2361</v>
      </c>
      <c r="Q1047" s="39">
        <v>26200189</v>
      </c>
      <c r="R1047" s="86" t="s">
        <v>84</v>
      </c>
      <c r="S1047" s="24" t="s">
        <v>210</v>
      </c>
      <c r="T1047" s="23" t="s">
        <v>211</v>
      </c>
      <c r="U1047" s="23" t="s">
        <v>212</v>
      </c>
      <c r="V1047" s="339" t="s">
        <v>2362</v>
      </c>
      <c r="W1047" s="37">
        <v>320</v>
      </c>
      <c r="X1047" s="24">
        <v>190</v>
      </c>
      <c r="Y1047" s="542">
        <f t="shared" si="385"/>
        <v>130</v>
      </c>
      <c r="Z1047" s="29">
        <v>0</v>
      </c>
      <c r="AA1047" s="79">
        <v>208.13</v>
      </c>
      <c r="AB1047" s="66"/>
      <c r="AC1047" s="151" t="str">
        <f>IF(AD1047="","",TEXT(AD1047,"mmmm-yy"))</f>
        <v>May-26</v>
      </c>
      <c r="AD1047" s="76">
        <v>46160</v>
      </c>
      <c r="AE1047" s="472" t="s">
        <v>2363</v>
      </c>
      <c r="AF1047" s="79">
        <f t="shared" si="383"/>
        <v>39544.699999999997</v>
      </c>
      <c r="AG1047" s="58">
        <f t="shared" si="376"/>
        <v>0</v>
      </c>
      <c r="AH1047" s="58">
        <f t="shared" si="384"/>
        <v>39544.699999999997</v>
      </c>
      <c r="AI1047" s="58">
        <f t="shared" si="374"/>
        <v>0</v>
      </c>
      <c r="AJ1047" s="58">
        <f t="shared" si="377"/>
        <v>0</v>
      </c>
      <c r="AK1047" s="58">
        <f t="shared" si="381"/>
        <v>0</v>
      </c>
      <c r="AL1047" s="16" t="s">
        <v>0</v>
      </c>
      <c r="AM1047" s="144" t="s">
        <v>102</v>
      </c>
      <c r="AN1047" s="58">
        <f t="shared" si="382"/>
        <v>39544.699999999997</v>
      </c>
      <c r="AO1047" s="24" t="s">
        <v>23</v>
      </c>
      <c r="AP1047" s="23"/>
      <c r="AQ1047" s="23"/>
      <c r="AR1047" s="23"/>
      <c r="AS1047" s="23"/>
      <c r="AT1047" s="23"/>
      <c r="AU1047" s="23"/>
      <c r="AV1047" s="23"/>
    </row>
    <row r="1048" spans="1:50" ht="38.25" x14ac:dyDescent="0.25">
      <c r="A1048" s="26">
        <v>4520479563</v>
      </c>
      <c r="B1048" s="381">
        <v>46146</v>
      </c>
      <c r="C1048" s="100" t="s">
        <v>79</v>
      </c>
      <c r="D1048" s="552">
        <v>46162</v>
      </c>
      <c r="E1048" s="552" t="e">
        <f>IF(OR(#REF!="",J1048=""),"",#REF!+7*J1048)</f>
        <v>#REF!</v>
      </c>
      <c r="F1048" s="103" t="str">
        <f t="shared" ca="1" si="386"/>
        <v>DELIVERED</v>
      </c>
      <c r="G1048" s="571" t="s">
        <v>80</v>
      </c>
      <c r="H1048" s="341" t="e">
        <f t="shared" si="378"/>
        <v>#REF!</v>
      </c>
      <c r="I1048" s="28" t="e">
        <f t="shared" si="379"/>
        <v>#REF!</v>
      </c>
      <c r="J1048" s="24">
        <v>2.4</v>
      </c>
      <c r="K1048" s="24" t="s">
        <v>23</v>
      </c>
      <c r="L1048" s="38" t="s">
        <v>81</v>
      </c>
      <c r="M1048" s="717" t="s">
        <v>2360</v>
      </c>
      <c r="N1048" s="91">
        <v>1</v>
      </c>
      <c r="O1048" s="87">
        <v>1</v>
      </c>
      <c r="P1048" s="230" t="s">
        <v>2361</v>
      </c>
      <c r="Q1048" s="24">
        <v>26200189</v>
      </c>
      <c r="R1048" s="638" t="s">
        <v>84</v>
      </c>
      <c r="S1048" s="24" t="s">
        <v>210</v>
      </c>
      <c r="T1048" s="23" t="s">
        <v>211</v>
      </c>
      <c r="U1048" s="23" t="s">
        <v>212</v>
      </c>
      <c r="V1048" s="339" t="s">
        <v>2362</v>
      </c>
      <c r="W1048" s="37">
        <v>130</v>
      </c>
      <c r="X1048" s="24">
        <v>100</v>
      </c>
      <c r="Y1048" s="542">
        <f t="shared" si="385"/>
        <v>30</v>
      </c>
      <c r="Z1048" s="24">
        <v>0</v>
      </c>
      <c r="AA1048" s="79">
        <v>208.13</v>
      </c>
      <c r="AB1048" s="66"/>
      <c r="AC1048" s="151" t="str">
        <f>IF(AD1048="","",TEXT(AD1048,"mmmm-yy"))</f>
        <v>June-26</v>
      </c>
      <c r="AD1048" s="76">
        <v>46174</v>
      </c>
      <c r="AE1048" s="472" t="s">
        <v>2364</v>
      </c>
      <c r="AF1048" s="79">
        <f t="shared" si="383"/>
        <v>20813</v>
      </c>
      <c r="AG1048" s="58">
        <f t="shared" si="376"/>
        <v>0</v>
      </c>
      <c r="AH1048" s="58">
        <f t="shared" si="384"/>
        <v>20813</v>
      </c>
      <c r="AI1048" s="58">
        <f t="shared" si="374"/>
        <v>0</v>
      </c>
      <c r="AJ1048" s="58">
        <f t="shared" si="377"/>
        <v>0</v>
      </c>
      <c r="AK1048" s="58">
        <f t="shared" si="381"/>
        <v>0</v>
      </c>
      <c r="AL1048" s="16" t="s">
        <v>0</v>
      </c>
      <c r="AM1048" s="144" t="s">
        <v>102</v>
      </c>
      <c r="AN1048" s="58">
        <f t="shared" si="382"/>
        <v>20813</v>
      </c>
      <c r="AO1048" s="24" t="s">
        <v>23</v>
      </c>
      <c r="AP1048" s="23"/>
      <c r="AQ1048" s="23"/>
      <c r="AR1048" s="23"/>
      <c r="AS1048" s="23"/>
      <c r="AT1048" s="23"/>
      <c r="AU1048" s="23"/>
      <c r="AV1048" s="23"/>
    </row>
    <row r="1049" spans="1:50" ht="38.25" x14ac:dyDescent="0.25">
      <c r="A1049" s="26">
        <v>4520479563</v>
      </c>
      <c r="B1049" s="381">
        <v>46146</v>
      </c>
      <c r="C1049" s="100" t="s">
        <v>79</v>
      </c>
      <c r="D1049" s="552">
        <v>46162</v>
      </c>
      <c r="E1049" s="552" t="e">
        <f>IF(OR(#REF!="",J1049=""),"",#REF!+7*J1049)</f>
        <v>#REF!</v>
      </c>
      <c r="F1049" s="333" t="e">
        <f ca="1">IF(AM1049="PO CLOSED",
"DELIVERED",
IF(TODAY()&gt;E1049,
"-"&amp;ROUNDUP(TODAY()-E1049,0)&amp;" days overdue",
"+" &amp;ROUNDUP(E1049-TODAY(),0)&amp;" days remaining"))</f>
        <v>#REF!</v>
      </c>
      <c r="G1049" s="65" t="s">
        <v>2111</v>
      </c>
      <c r="H1049" s="341" t="e">
        <f t="shared" si="378"/>
        <v>#REF!</v>
      </c>
      <c r="I1049" s="28" t="e">
        <f t="shared" si="379"/>
        <v>#REF!</v>
      </c>
      <c r="J1049" s="24">
        <v>2.4</v>
      </c>
      <c r="K1049" s="24" t="s">
        <v>23</v>
      </c>
      <c r="L1049" s="38" t="s">
        <v>81</v>
      </c>
      <c r="M1049" s="343" t="s">
        <v>2360</v>
      </c>
      <c r="N1049" s="91">
        <v>1</v>
      </c>
      <c r="O1049" s="87">
        <v>1</v>
      </c>
      <c r="P1049" s="230" t="s">
        <v>2361</v>
      </c>
      <c r="Q1049" s="24">
        <v>26200189</v>
      </c>
      <c r="R1049" s="638" t="s">
        <v>84</v>
      </c>
      <c r="S1049" s="24" t="s">
        <v>210</v>
      </c>
      <c r="T1049" s="23" t="s">
        <v>211</v>
      </c>
      <c r="U1049" s="23" t="s">
        <v>212</v>
      </c>
      <c r="V1049" s="339" t="s">
        <v>2362</v>
      </c>
      <c r="W1049" s="37">
        <v>30</v>
      </c>
      <c r="X1049" s="24"/>
      <c r="Y1049" s="542">
        <f t="shared" si="385"/>
        <v>30</v>
      </c>
      <c r="Z1049" s="24">
        <v>30</v>
      </c>
      <c r="AA1049" s="79">
        <v>208.13</v>
      </c>
      <c r="AB1049" s="66"/>
      <c r="AC1049" s="262"/>
      <c r="AD1049" s="25"/>
      <c r="AE1049" s="441"/>
      <c r="AF1049" s="58">
        <f t="shared" si="383"/>
        <v>0</v>
      </c>
      <c r="AG1049" s="58">
        <f t="shared" si="376"/>
        <v>0</v>
      </c>
      <c r="AH1049" s="58">
        <f t="shared" si="384"/>
        <v>0</v>
      </c>
      <c r="AI1049" s="58">
        <f t="shared" si="374"/>
        <v>6243.9</v>
      </c>
      <c r="AJ1049" s="58">
        <f t="shared" si="377"/>
        <v>0</v>
      </c>
      <c r="AK1049" s="58">
        <f t="shared" si="381"/>
        <v>6243.9</v>
      </c>
      <c r="AL1049" s="16" t="s">
        <v>9</v>
      </c>
      <c r="AM1049" s="16"/>
      <c r="AN1049" s="58">
        <f t="shared" si="382"/>
        <v>6243.9</v>
      </c>
      <c r="AO1049" s="24"/>
      <c r="AP1049" s="23"/>
      <c r="AQ1049" s="23"/>
      <c r="AR1049" s="23"/>
      <c r="AS1049" s="23"/>
      <c r="AT1049" s="23"/>
      <c r="AU1049" s="23"/>
      <c r="AV1049" s="23"/>
    </row>
    <row r="1050" spans="1:50" ht="12.75" x14ac:dyDescent="0.2">
      <c r="A1050" s="16">
        <v>4520478028</v>
      </c>
      <c r="B1050" s="381">
        <v>46146</v>
      </c>
      <c r="C1050" s="102" t="s">
        <v>305</v>
      </c>
      <c r="D1050" s="552">
        <v>46162</v>
      </c>
      <c r="E1050" s="552" t="e">
        <f>IF(OR(#REF!="",J1050=""),"",#REF!+7*J1050)</f>
        <v>#REF!</v>
      </c>
      <c r="F1050" s="333" t="e">
        <f t="shared" ref="F1050:F1080" ca="1" si="387">IF(AL1050="PO CLOSED",
"DELIVERED",
IF(TODAY()&gt;E1050,
"-"&amp;ROUNDUP(TODAY()-E1050,0)&amp;" days overdue",
"+" &amp;ROUNDUP(E1050-TODAY(),0)&amp;" days remaining"))</f>
        <v>#REF!</v>
      </c>
      <c r="G1050" s="65" t="s">
        <v>2111</v>
      </c>
      <c r="H1050" s="341" t="e">
        <f t="shared" si="378"/>
        <v>#REF!</v>
      </c>
      <c r="I1050" s="28" t="e">
        <f t="shared" si="379"/>
        <v>#REF!</v>
      </c>
      <c r="J1050" s="24">
        <v>2.4</v>
      </c>
      <c r="K1050" s="24" t="s">
        <v>23</v>
      </c>
      <c r="L1050" s="38" t="s">
        <v>81</v>
      </c>
      <c r="M1050" s="343" t="s">
        <v>2365</v>
      </c>
      <c r="N1050" s="91">
        <v>1</v>
      </c>
      <c r="O1050" s="382">
        <v>1</v>
      </c>
      <c r="P1050" s="36"/>
      <c r="Q1050" s="36"/>
      <c r="R1050" s="38" t="s">
        <v>307</v>
      </c>
      <c r="S1050" s="24" t="s">
        <v>210</v>
      </c>
      <c r="T1050" s="7" t="s">
        <v>445</v>
      </c>
      <c r="U1050" s="7" t="s">
        <v>212</v>
      </c>
      <c r="V1050" s="16" t="s">
        <v>2366</v>
      </c>
      <c r="W1050" s="44">
        <v>730</v>
      </c>
      <c r="X1050" s="44"/>
      <c r="Y1050" s="542">
        <f t="shared" si="385"/>
        <v>730</v>
      </c>
      <c r="Z1050" s="36">
        <v>730</v>
      </c>
      <c r="AA1050" s="58"/>
      <c r="AB1050" s="66">
        <v>2.3199999999999998</v>
      </c>
      <c r="AC1050" s="262"/>
      <c r="AD1050" s="25"/>
      <c r="AE1050" s="439"/>
      <c r="AF1050" s="58">
        <f t="shared" si="383"/>
        <v>0</v>
      </c>
      <c r="AG1050" s="58">
        <f t="shared" si="376"/>
        <v>0</v>
      </c>
      <c r="AH1050" s="58">
        <f t="shared" si="384"/>
        <v>0</v>
      </c>
      <c r="AI1050" s="58">
        <f t="shared" si="374"/>
        <v>0</v>
      </c>
      <c r="AJ1050" s="58">
        <f t="shared" si="377"/>
        <v>145649.60000000001</v>
      </c>
      <c r="AK1050" s="58">
        <f t="shared" si="381"/>
        <v>145649.60000000001</v>
      </c>
      <c r="AL1050" s="16" t="s">
        <v>9</v>
      </c>
      <c r="AM1050" s="272"/>
      <c r="AN1050" s="58">
        <f t="shared" si="382"/>
        <v>145649.60000000001</v>
      </c>
      <c r="AO1050" s="24"/>
      <c r="AP1050" s="23"/>
      <c r="AQ1050" s="23"/>
      <c r="AR1050" s="23"/>
      <c r="AS1050" s="23"/>
      <c r="AT1050" s="23"/>
      <c r="AU1050" s="23"/>
      <c r="AV1050" s="23"/>
    </row>
    <row r="1051" spans="1:50" ht="12.75" x14ac:dyDescent="0.2">
      <c r="A1051" s="240">
        <v>4000620600</v>
      </c>
      <c r="B1051" s="244">
        <v>46146</v>
      </c>
      <c r="C1051" s="240" t="s">
        <v>79</v>
      </c>
      <c r="D1051" s="552">
        <v>46230</v>
      </c>
      <c r="E1051" s="552" t="e">
        <f>IF(OR(#REF!="",J1051=""),"",#REF!+7*J1051)</f>
        <v>#REF!</v>
      </c>
      <c r="F1051" s="103" t="e">
        <f t="shared" ca="1" si="387"/>
        <v>#REF!</v>
      </c>
      <c r="G1051" s="65" t="s">
        <v>94</v>
      </c>
      <c r="H1051" s="341" t="e">
        <f t="shared" si="378"/>
        <v>#REF!</v>
      </c>
      <c r="I1051" s="28" t="e">
        <f t="shared" si="379"/>
        <v>#REF!</v>
      </c>
      <c r="J1051" s="218">
        <v>12</v>
      </c>
      <c r="K1051" s="38" t="s">
        <v>18</v>
      </c>
      <c r="L1051" s="38" t="s">
        <v>81</v>
      </c>
      <c r="M1051" s="343" t="s">
        <v>2367</v>
      </c>
      <c r="N1051" s="91">
        <v>0</v>
      </c>
      <c r="O1051" s="9">
        <v>3</v>
      </c>
      <c r="P1051" s="218"/>
      <c r="Q1051" s="218"/>
      <c r="R1051" s="125" t="s">
        <v>84</v>
      </c>
      <c r="S1051" s="24" t="s">
        <v>97</v>
      </c>
      <c r="T1051" s="7" t="s">
        <v>138</v>
      </c>
      <c r="U1051" s="16" t="s">
        <v>99</v>
      </c>
      <c r="V1051" s="16" t="s">
        <v>2368</v>
      </c>
      <c r="W1051" s="317">
        <f>40+92</f>
        <v>132</v>
      </c>
      <c r="X1051" s="207"/>
      <c r="Y1051" s="265">
        <f t="shared" si="385"/>
        <v>132</v>
      </c>
      <c r="Z1051" s="24">
        <v>132</v>
      </c>
      <c r="AA1051" s="266">
        <v>3968</v>
      </c>
      <c r="AB1051" s="222"/>
      <c r="AC1051" s="227"/>
      <c r="AD1051" s="221"/>
      <c r="AE1051" s="260"/>
      <c r="AF1051" s="266">
        <f t="shared" si="383"/>
        <v>0</v>
      </c>
      <c r="AG1051" s="266">
        <f t="shared" si="376"/>
        <v>0</v>
      </c>
      <c r="AH1051" s="266">
        <f t="shared" si="384"/>
        <v>0</v>
      </c>
      <c r="AI1051" s="266">
        <f t="shared" si="374"/>
        <v>523776</v>
      </c>
      <c r="AJ1051" s="266">
        <f t="shared" si="377"/>
        <v>0</v>
      </c>
      <c r="AK1051" s="266">
        <f t="shared" si="381"/>
        <v>523776</v>
      </c>
      <c r="AL1051" s="240" t="s">
        <v>9</v>
      </c>
      <c r="AM1051" s="323"/>
      <c r="AN1051" s="266">
        <f t="shared" si="382"/>
        <v>523776</v>
      </c>
      <c r="AO1051" s="456"/>
      <c r="AP1051" s="207"/>
      <c r="AQ1051" s="207"/>
      <c r="AR1051" s="207"/>
      <c r="AS1051" s="207"/>
      <c r="AT1051" s="207"/>
      <c r="AU1051" s="207"/>
      <c r="AV1051" s="207"/>
      <c r="AW1051" s="218"/>
      <c r="AX1051" s="218"/>
    </row>
    <row r="1052" spans="1:50" ht="12.75" x14ac:dyDescent="0.2">
      <c r="A1052" s="240">
        <v>4000620330</v>
      </c>
      <c r="B1052" s="244">
        <v>46142</v>
      </c>
      <c r="C1052" s="240" t="s">
        <v>79</v>
      </c>
      <c r="D1052" s="552">
        <v>46268</v>
      </c>
      <c r="E1052" s="552" t="e">
        <f>IF(OR(#REF!="",J1052=""),"",#REF!+7*J1052)</f>
        <v>#REF!</v>
      </c>
      <c r="F1052" s="103" t="e">
        <f t="shared" ca="1" si="387"/>
        <v>#REF!</v>
      </c>
      <c r="G1052" s="316" t="s">
        <v>94</v>
      </c>
      <c r="H1052" s="341" t="e">
        <f t="shared" si="378"/>
        <v>#REF!</v>
      </c>
      <c r="I1052" s="28" t="e">
        <f t="shared" si="379"/>
        <v>#REF!</v>
      </c>
      <c r="J1052" s="218">
        <v>18</v>
      </c>
      <c r="K1052" s="38" t="s">
        <v>18</v>
      </c>
      <c r="L1052" s="38" t="s">
        <v>81</v>
      </c>
      <c r="M1052" s="343" t="s">
        <v>2369</v>
      </c>
      <c r="N1052" s="91">
        <v>0</v>
      </c>
      <c r="O1052" s="9">
        <v>3</v>
      </c>
      <c r="P1052" s="218"/>
      <c r="Q1052" s="218"/>
      <c r="R1052" s="125" t="s">
        <v>84</v>
      </c>
      <c r="S1052" s="24" t="s">
        <v>97</v>
      </c>
      <c r="T1052" s="7" t="s">
        <v>138</v>
      </c>
      <c r="U1052" s="16" t="s">
        <v>99</v>
      </c>
      <c r="V1052" s="16" t="s">
        <v>2370</v>
      </c>
      <c r="W1052" s="317">
        <v>10</v>
      </c>
      <c r="X1052" s="207"/>
      <c r="Y1052" s="265">
        <f t="shared" si="385"/>
        <v>10</v>
      </c>
      <c r="Z1052" s="24">
        <v>10</v>
      </c>
      <c r="AA1052" s="266">
        <v>50000</v>
      </c>
      <c r="AB1052" s="222"/>
      <c r="AC1052" s="227"/>
      <c r="AD1052" s="221"/>
      <c r="AE1052" s="260"/>
      <c r="AF1052" s="266">
        <f t="shared" si="383"/>
        <v>0</v>
      </c>
      <c r="AG1052" s="266">
        <f t="shared" si="376"/>
        <v>0</v>
      </c>
      <c r="AH1052" s="266">
        <f t="shared" si="384"/>
        <v>0</v>
      </c>
      <c r="AI1052" s="266">
        <f t="shared" si="374"/>
        <v>500000</v>
      </c>
      <c r="AJ1052" s="266">
        <f t="shared" si="377"/>
        <v>0</v>
      </c>
      <c r="AK1052" s="266">
        <f t="shared" si="381"/>
        <v>500000</v>
      </c>
      <c r="AL1052" s="240" t="s">
        <v>9</v>
      </c>
      <c r="AM1052" s="323"/>
      <c r="AN1052" s="266">
        <f t="shared" si="382"/>
        <v>500000</v>
      </c>
      <c r="AO1052" s="456"/>
      <c r="AP1052" s="207"/>
      <c r="AQ1052" s="207"/>
      <c r="AR1052" s="207"/>
      <c r="AS1052" s="207"/>
      <c r="AT1052" s="207"/>
      <c r="AU1052" s="207"/>
      <c r="AV1052" s="207"/>
      <c r="AW1052" s="218"/>
      <c r="AX1052" s="218"/>
    </row>
    <row r="1053" spans="1:50" ht="12.75" x14ac:dyDescent="0.2">
      <c r="A1053" s="16">
        <v>4516505026</v>
      </c>
      <c r="B1053" s="244">
        <v>46146</v>
      </c>
      <c r="C1053" s="297" t="s">
        <v>79</v>
      </c>
      <c r="D1053" s="552">
        <v>46167</v>
      </c>
      <c r="E1053" s="552" t="e">
        <f>IF(OR(#REF!="",J1053=""),"",#REF!+7*J1053)</f>
        <v>#REF!</v>
      </c>
      <c r="F1053" s="103" t="e">
        <f t="shared" ca="1" si="387"/>
        <v>#REF!</v>
      </c>
      <c r="G1053" s="65" t="s">
        <v>2111</v>
      </c>
      <c r="H1053" s="341" t="e">
        <f t="shared" si="378"/>
        <v>#REF!</v>
      </c>
      <c r="I1053" s="28" t="e">
        <f t="shared" si="379"/>
        <v>#REF!</v>
      </c>
      <c r="J1053" s="24">
        <v>3</v>
      </c>
      <c r="K1053" s="24" t="s">
        <v>18</v>
      </c>
      <c r="L1053" s="384" t="s">
        <v>81</v>
      </c>
      <c r="M1053" s="343" t="s">
        <v>2371</v>
      </c>
      <c r="N1053" s="91">
        <v>1</v>
      </c>
      <c r="O1053" s="382">
        <v>1</v>
      </c>
      <c r="P1053" s="24"/>
      <c r="Q1053" s="24"/>
      <c r="R1053" s="86" t="s">
        <v>84</v>
      </c>
      <c r="S1053" s="9" t="s">
        <v>620</v>
      </c>
      <c r="T1053" s="7" t="s">
        <v>621</v>
      </c>
      <c r="U1053" s="23" t="s">
        <v>212</v>
      </c>
      <c r="V1053" s="13" t="s">
        <v>2372</v>
      </c>
      <c r="W1053" s="37">
        <v>3</v>
      </c>
      <c r="X1053" s="24"/>
      <c r="Y1053" s="265">
        <f t="shared" si="385"/>
        <v>3</v>
      </c>
      <c r="Z1053" s="24">
        <v>3</v>
      </c>
      <c r="AA1053" s="58">
        <v>141133</v>
      </c>
      <c r="AB1053" s="66"/>
      <c r="AC1053" s="262"/>
      <c r="AD1053" s="25"/>
      <c r="AE1053" s="439"/>
      <c r="AF1053" s="58">
        <f t="shared" si="383"/>
        <v>0</v>
      </c>
      <c r="AG1053" s="58">
        <f t="shared" si="376"/>
        <v>0</v>
      </c>
      <c r="AH1053" s="58">
        <f t="shared" si="384"/>
        <v>0</v>
      </c>
      <c r="AI1053" s="58">
        <f t="shared" ref="AI1053:AI1118" si="388">Z1053*AA1053</f>
        <v>423399</v>
      </c>
      <c r="AJ1053" s="58">
        <f t="shared" si="377"/>
        <v>0</v>
      </c>
      <c r="AK1053" s="58">
        <f t="shared" si="381"/>
        <v>423399</v>
      </c>
      <c r="AL1053" s="16" t="s">
        <v>9</v>
      </c>
      <c r="AM1053" s="272"/>
      <c r="AN1053" s="58">
        <f t="shared" si="382"/>
        <v>423399</v>
      </c>
      <c r="AO1053" s="24"/>
      <c r="AP1053" s="23"/>
      <c r="AQ1053" s="23"/>
      <c r="AR1053" s="23"/>
      <c r="AS1053" s="23"/>
      <c r="AT1053" s="23"/>
      <c r="AU1053" s="23"/>
      <c r="AV1053" s="23"/>
    </row>
    <row r="1054" spans="1:50" x14ac:dyDescent="0.25">
      <c r="A1054" s="479">
        <v>4516505030</v>
      </c>
      <c r="B1054" s="244">
        <v>46146</v>
      </c>
      <c r="C1054" s="297" t="s">
        <v>79</v>
      </c>
      <c r="D1054" s="552">
        <v>46183</v>
      </c>
      <c r="E1054" s="552" t="e">
        <f>IF(OR(#REF!="",J1054=""),"",#REF!+7*J1054)</f>
        <v>#REF!</v>
      </c>
      <c r="F1054" s="103" t="e">
        <f t="shared" ca="1" si="387"/>
        <v>#REF!</v>
      </c>
      <c r="G1054" s="65" t="s">
        <v>2111</v>
      </c>
      <c r="H1054" s="341" t="e">
        <f t="shared" si="378"/>
        <v>#REF!</v>
      </c>
      <c r="I1054" s="28" t="e">
        <f t="shared" si="379"/>
        <v>#REF!</v>
      </c>
      <c r="J1054" s="24">
        <v>3</v>
      </c>
      <c r="K1054" s="24" t="s">
        <v>18</v>
      </c>
      <c r="L1054" s="384" t="s">
        <v>81</v>
      </c>
      <c r="M1054" s="343" t="s">
        <v>2373</v>
      </c>
      <c r="N1054" s="91">
        <v>1</v>
      </c>
      <c r="O1054" s="382">
        <v>1</v>
      </c>
      <c r="P1054" s="24"/>
      <c r="Q1054" s="24"/>
      <c r="R1054" s="86" t="s">
        <v>84</v>
      </c>
      <c r="S1054" s="9" t="s">
        <v>620</v>
      </c>
      <c r="T1054" s="7" t="s">
        <v>621</v>
      </c>
      <c r="U1054" s="23" t="s">
        <v>212</v>
      </c>
      <c r="V1054" s="13" t="s">
        <v>2374</v>
      </c>
      <c r="W1054" s="37">
        <v>24</v>
      </c>
      <c r="X1054" s="24"/>
      <c r="Y1054" s="265">
        <f t="shared" si="385"/>
        <v>24</v>
      </c>
      <c r="Z1054" s="24">
        <v>24</v>
      </c>
      <c r="AA1054" s="58">
        <v>8462</v>
      </c>
      <c r="AB1054" s="66"/>
      <c r="AC1054" s="262"/>
      <c r="AD1054" s="25"/>
      <c r="AE1054" s="440"/>
      <c r="AF1054" s="58">
        <f t="shared" si="383"/>
        <v>0</v>
      </c>
      <c r="AG1054" s="58">
        <f t="shared" si="376"/>
        <v>0</v>
      </c>
      <c r="AH1054" s="58">
        <f t="shared" si="384"/>
        <v>0</v>
      </c>
      <c r="AI1054" s="58">
        <f t="shared" si="388"/>
        <v>203088</v>
      </c>
      <c r="AJ1054" s="58">
        <f t="shared" si="377"/>
        <v>0</v>
      </c>
      <c r="AK1054" s="58">
        <f t="shared" si="381"/>
        <v>203088</v>
      </c>
      <c r="AL1054" s="16" t="s">
        <v>9</v>
      </c>
      <c r="AM1054" s="272"/>
      <c r="AN1054" s="58">
        <f t="shared" si="382"/>
        <v>203088</v>
      </c>
      <c r="AO1054" s="24"/>
      <c r="AP1054" s="23"/>
      <c r="AQ1054" s="23"/>
      <c r="AR1054" s="23"/>
      <c r="AS1054" s="23"/>
      <c r="AT1054" s="23"/>
      <c r="AU1054" s="23"/>
      <c r="AV1054" s="23"/>
    </row>
    <row r="1055" spans="1:50" ht="15" x14ac:dyDescent="0.25">
      <c r="A1055" s="16">
        <v>4516505034</v>
      </c>
      <c r="B1055" s="244">
        <v>46146</v>
      </c>
      <c r="C1055" s="297" t="s">
        <v>79</v>
      </c>
      <c r="D1055" s="552">
        <v>46183</v>
      </c>
      <c r="E1055" s="552" t="e">
        <f>IF(OR(#REF!="",J1055=""),"",#REF!+7*J1055)</f>
        <v>#REF!</v>
      </c>
      <c r="F1055" s="103" t="str">
        <f t="shared" ca="1" si="387"/>
        <v>DELIVERED</v>
      </c>
      <c r="G1055" s="571" t="s">
        <v>80</v>
      </c>
      <c r="H1055" s="341" t="e">
        <f t="shared" si="378"/>
        <v>#REF!</v>
      </c>
      <c r="I1055" s="28" t="e">
        <f t="shared" si="379"/>
        <v>#REF!</v>
      </c>
      <c r="J1055" s="24">
        <v>3</v>
      </c>
      <c r="K1055" s="24" t="s">
        <v>18</v>
      </c>
      <c r="L1055" s="384" t="s">
        <v>81</v>
      </c>
      <c r="M1055" s="717" t="s">
        <v>2375</v>
      </c>
      <c r="N1055" s="91">
        <v>1</v>
      </c>
      <c r="O1055" s="382">
        <v>1</v>
      </c>
      <c r="P1055" s="230" t="s">
        <v>2376</v>
      </c>
      <c r="Q1055" s="24">
        <v>26100032</v>
      </c>
      <c r="R1055" s="86" t="s">
        <v>84</v>
      </c>
      <c r="S1055" s="9" t="s">
        <v>620</v>
      </c>
      <c r="T1055" s="7" t="s">
        <v>621</v>
      </c>
      <c r="U1055" s="23" t="s">
        <v>212</v>
      </c>
      <c r="V1055" s="13" t="s">
        <v>2377</v>
      </c>
      <c r="W1055" s="37">
        <v>24</v>
      </c>
      <c r="X1055" s="24">
        <v>24</v>
      </c>
      <c r="Y1055" s="265">
        <f t="shared" si="385"/>
        <v>0</v>
      </c>
      <c r="Z1055" s="24">
        <v>0</v>
      </c>
      <c r="AA1055" s="58">
        <v>8307</v>
      </c>
      <c r="AB1055" s="66"/>
      <c r="AC1055" s="151" t="str">
        <f>IF(AD1055="","",TEXT(AD1055,"mmmm-yy"))</f>
        <v>June-26</v>
      </c>
      <c r="AD1055" s="76">
        <v>46174</v>
      </c>
      <c r="AE1055" s="472" t="s">
        <v>2378</v>
      </c>
      <c r="AF1055" s="79">
        <f t="shared" si="383"/>
        <v>199368</v>
      </c>
      <c r="AG1055" s="58">
        <f t="shared" si="376"/>
        <v>0</v>
      </c>
      <c r="AH1055" s="58">
        <f t="shared" si="384"/>
        <v>199368</v>
      </c>
      <c r="AI1055" s="58">
        <f t="shared" si="388"/>
        <v>0</v>
      </c>
      <c r="AJ1055" s="58">
        <f t="shared" si="377"/>
        <v>0</v>
      </c>
      <c r="AK1055" s="58">
        <f t="shared" si="381"/>
        <v>0</v>
      </c>
      <c r="AL1055" s="16" t="s">
        <v>0</v>
      </c>
      <c r="AM1055" s="144" t="s">
        <v>102</v>
      </c>
      <c r="AN1055" s="58">
        <f t="shared" si="382"/>
        <v>199368</v>
      </c>
      <c r="AO1055" s="24" t="s">
        <v>116</v>
      </c>
      <c r="AP1055" s="23" t="s">
        <v>104</v>
      </c>
      <c r="AQ1055" s="23"/>
      <c r="AR1055" s="23"/>
      <c r="AS1055" s="23"/>
      <c r="AT1055" s="23"/>
      <c r="AU1055" s="23"/>
      <c r="AV1055" s="23"/>
    </row>
    <row r="1056" spans="1:50" ht="15" x14ac:dyDescent="0.25">
      <c r="A1056" s="16">
        <v>4516506264</v>
      </c>
      <c r="B1056" s="244">
        <v>46146</v>
      </c>
      <c r="C1056" s="297" t="s">
        <v>79</v>
      </c>
      <c r="D1056" s="552">
        <v>46183</v>
      </c>
      <c r="E1056" s="552" t="e">
        <f>IF(OR(#REF!="",J1056=""),"",#REF!+7*J1056)</f>
        <v>#REF!</v>
      </c>
      <c r="F1056" s="103" t="str">
        <f t="shared" ca="1" si="387"/>
        <v>DELIVERED</v>
      </c>
      <c r="G1056" s="65" t="s">
        <v>2111</v>
      </c>
      <c r="H1056" s="341" t="e">
        <f t="shared" si="378"/>
        <v>#REF!</v>
      </c>
      <c r="I1056" s="28" t="e">
        <f t="shared" si="379"/>
        <v>#REF!</v>
      </c>
      <c r="J1056" s="24">
        <v>3</v>
      </c>
      <c r="K1056" s="24" t="s">
        <v>18</v>
      </c>
      <c r="L1056" s="384" t="s">
        <v>81</v>
      </c>
      <c r="M1056" s="343" t="s">
        <v>2379</v>
      </c>
      <c r="N1056" s="91">
        <v>1</v>
      </c>
      <c r="O1056" s="382">
        <v>1</v>
      </c>
      <c r="P1056" s="230" t="s">
        <v>2380</v>
      </c>
      <c r="Q1056" s="24">
        <v>26100134</v>
      </c>
      <c r="R1056" s="86" t="s">
        <v>84</v>
      </c>
      <c r="S1056" s="9" t="s">
        <v>620</v>
      </c>
      <c r="T1056" s="7" t="s">
        <v>621</v>
      </c>
      <c r="U1056" s="23" t="s">
        <v>212</v>
      </c>
      <c r="V1056" s="13" t="s">
        <v>2381</v>
      </c>
      <c r="W1056" s="37">
        <v>24</v>
      </c>
      <c r="X1056" s="24">
        <v>24</v>
      </c>
      <c r="Y1056" s="265">
        <f t="shared" si="385"/>
        <v>0</v>
      </c>
      <c r="Z1056" s="24">
        <v>0</v>
      </c>
      <c r="AA1056" s="58">
        <v>2232</v>
      </c>
      <c r="AB1056" s="66"/>
      <c r="AC1056" s="151" t="str">
        <f>IF(AD1056="","",TEXT(AD1056,"mmmm-yy"))</f>
        <v>May-26</v>
      </c>
      <c r="AD1056" s="25">
        <v>46171</v>
      </c>
      <c r="AE1056" s="485" t="s">
        <v>2382</v>
      </c>
      <c r="AF1056" s="58">
        <f t="shared" si="383"/>
        <v>53568</v>
      </c>
      <c r="AG1056" s="58">
        <f t="shared" si="376"/>
        <v>0</v>
      </c>
      <c r="AH1056" s="58">
        <f t="shared" si="384"/>
        <v>53568</v>
      </c>
      <c r="AI1056" s="58">
        <f t="shared" si="388"/>
        <v>0</v>
      </c>
      <c r="AJ1056" s="58">
        <f t="shared" si="377"/>
        <v>0</v>
      </c>
      <c r="AK1056" s="58">
        <f t="shared" si="381"/>
        <v>0</v>
      </c>
      <c r="AL1056" s="16" t="s">
        <v>0</v>
      </c>
      <c r="AM1056" s="144" t="s">
        <v>102</v>
      </c>
      <c r="AN1056" s="58">
        <f t="shared" si="382"/>
        <v>53568</v>
      </c>
      <c r="AO1056" s="24" t="s">
        <v>103</v>
      </c>
      <c r="AP1056" s="23"/>
      <c r="AQ1056" s="23"/>
      <c r="AR1056" s="23"/>
      <c r="AS1056" s="23"/>
      <c r="AT1056" s="23"/>
      <c r="AU1056" s="23"/>
      <c r="AV1056" s="23"/>
    </row>
    <row r="1057" spans="1:48" ht="12.75" x14ac:dyDescent="0.2">
      <c r="A1057" s="16">
        <v>4516505037</v>
      </c>
      <c r="B1057" s="244">
        <v>46146</v>
      </c>
      <c r="C1057" s="297" t="s">
        <v>79</v>
      </c>
      <c r="D1057" s="552">
        <v>46183</v>
      </c>
      <c r="E1057" s="552" t="e">
        <f>IF(OR(#REF!="",J1057=""),"",#REF!+7*J1057)</f>
        <v>#REF!</v>
      </c>
      <c r="F1057" s="103" t="e">
        <f t="shared" ca="1" si="387"/>
        <v>#REF!</v>
      </c>
      <c r="G1057" s="65" t="s">
        <v>2111</v>
      </c>
      <c r="H1057" s="341" t="e">
        <f t="shared" si="378"/>
        <v>#REF!</v>
      </c>
      <c r="I1057" s="28" t="e">
        <f t="shared" si="379"/>
        <v>#REF!</v>
      </c>
      <c r="J1057" s="24">
        <v>3</v>
      </c>
      <c r="K1057" s="24" t="s">
        <v>18</v>
      </c>
      <c r="L1057" s="384" t="s">
        <v>81</v>
      </c>
      <c r="M1057" s="343" t="s">
        <v>2383</v>
      </c>
      <c r="N1057" s="91">
        <v>1</v>
      </c>
      <c r="O1057" s="382">
        <v>1</v>
      </c>
      <c r="P1057" s="24"/>
      <c r="Q1057" s="24"/>
      <c r="R1057" s="86" t="s">
        <v>84</v>
      </c>
      <c r="S1057" s="9" t="s">
        <v>620</v>
      </c>
      <c r="T1057" s="7" t="s">
        <v>621</v>
      </c>
      <c r="U1057" s="23" t="s">
        <v>212</v>
      </c>
      <c r="V1057" s="13" t="s">
        <v>2384</v>
      </c>
      <c r="W1057" s="37">
        <v>10</v>
      </c>
      <c r="X1057" s="24"/>
      <c r="Y1057" s="265">
        <f t="shared" si="385"/>
        <v>10</v>
      </c>
      <c r="Z1057" s="24">
        <v>10</v>
      </c>
      <c r="AA1057" s="58">
        <v>17308</v>
      </c>
      <c r="AB1057" s="66"/>
      <c r="AC1057" s="262"/>
      <c r="AD1057" s="25"/>
      <c r="AE1057" s="439"/>
      <c r="AF1057" s="58">
        <f t="shared" si="383"/>
        <v>0</v>
      </c>
      <c r="AG1057" s="58">
        <f t="shared" si="376"/>
        <v>0</v>
      </c>
      <c r="AH1057" s="58">
        <f t="shared" si="384"/>
        <v>0</v>
      </c>
      <c r="AI1057" s="58">
        <f t="shared" si="388"/>
        <v>173080</v>
      </c>
      <c r="AJ1057" s="58">
        <f t="shared" si="377"/>
        <v>0</v>
      </c>
      <c r="AK1057" s="58">
        <f t="shared" si="381"/>
        <v>173080</v>
      </c>
      <c r="AL1057" s="16" t="s">
        <v>9</v>
      </c>
      <c r="AM1057" s="272"/>
      <c r="AN1057" s="58">
        <f t="shared" si="382"/>
        <v>173080</v>
      </c>
      <c r="AO1057" s="24"/>
      <c r="AP1057" s="23"/>
      <c r="AQ1057" s="23"/>
      <c r="AR1057" s="23"/>
      <c r="AS1057" s="23"/>
      <c r="AT1057" s="23"/>
      <c r="AU1057" s="23"/>
      <c r="AV1057" s="23"/>
    </row>
    <row r="1058" spans="1:48" ht="12.75" x14ac:dyDescent="0.2">
      <c r="A1058" s="16">
        <v>4516505041</v>
      </c>
      <c r="B1058" s="244">
        <v>46146</v>
      </c>
      <c r="C1058" s="297" t="s">
        <v>79</v>
      </c>
      <c r="D1058" s="552">
        <v>46183</v>
      </c>
      <c r="E1058" s="552" t="e">
        <f>IF(OR(#REF!="",J1058=""),"",#REF!+7*J1058)</f>
        <v>#REF!</v>
      </c>
      <c r="F1058" s="103" t="e">
        <f t="shared" ca="1" si="387"/>
        <v>#REF!</v>
      </c>
      <c r="G1058" s="65" t="s">
        <v>2111</v>
      </c>
      <c r="H1058" s="341" t="e">
        <f t="shared" si="378"/>
        <v>#REF!</v>
      </c>
      <c r="I1058" s="28" t="e">
        <f t="shared" si="379"/>
        <v>#REF!</v>
      </c>
      <c r="J1058" s="24">
        <v>3</v>
      </c>
      <c r="K1058" s="24" t="s">
        <v>18</v>
      </c>
      <c r="L1058" s="384" t="s">
        <v>81</v>
      </c>
      <c r="M1058" s="343" t="s">
        <v>2385</v>
      </c>
      <c r="N1058" s="91">
        <v>1</v>
      </c>
      <c r="O1058" s="382">
        <v>1</v>
      </c>
      <c r="P1058" s="24"/>
      <c r="Q1058" s="24"/>
      <c r="R1058" s="86" t="s">
        <v>84</v>
      </c>
      <c r="S1058" s="9" t="s">
        <v>620</v>
      </c>
      <c r="T1058" s="7" t="s">
        <v>621</v>
      </c>
      <c r="U1058" s="23" t="s">
        <v>212</v>
      </c>
      <c r="V1058" s="13" t="s">
        <v>2386</v>
      </c>
      <c r="W1058" s="37">
        <v>8</v>
      </c>
      <c r="X1058" s="24"/>
      <c r="Y1058" s="265">
        <f t="shared" si="385"/>
        <v>8</v>
      </c>
      <c r="Z1058" s="24">
        <v>8</v>
      </c>
      <c r="AA1058" s="58">
        <v>15476</v>
      </c>
      <c r="AB1058" s="66"/>
      <c r="AC1058" s="262"/>
      <c r="AD1058" s="25"/>
      <c r="AE1058" s="439"/>
      <c r="AF1058" s="58">
        <f t="shared" si="383"/>
        <v>0</v>
      </c>
      <c r="AG1058" s="58">
        <f t="shared" si="376"/>
        <v>0</v>
      </c>
      <c r="AH1058" s="58">
        <f t="shared" si="384"/>
        <v>0</v>
      </c>
      <c r="AI1058" s="58">
        <f t="shared" si="388"/>
        <v>123808</v>
      </c>
      <c r="AJ1058" s="58">
        <f t="shared" si="377"/>
        <v>0</v>
      </c>
      <c r="AK1058" s="58">
        <f t="shared" si="381"/>
        <v>123808</v>
      </c>
      <c r="AL1058" s="16" t="s">
        <v>9</v>
      </c>
      <c r="AM1058" s="272"/>
      <c r="AN1058" s="58">
        <f t="shared" si="382"/>
        <v>123808</v>
      </c>
      <c r="AO1058" s="24"/>
      <c r="AP1058" s="23"/>
      <c r="AQ1058" s="23"/>
      <c r="AR1058" s="23"/>
      <c r="AS1058" s="23"/>
      <c r="AT1058" s="23"/>
      <c r="AU1058" s="23"/>
      <c r="AV1058" s="23"/>
    </row>
    <row r="1059" spans="1:48" ht="12.75" x14ac:dyDescent="0.2">
      <c r="A1059" s="16">
        <v>4516505065</v>
      </c>
      <c r="B1059" s="244">
        <v>46146</v>
      </c>
      <c r="C1059" s="297" t="s">
        <v>79</v>
      </c>
      <c r="D1059" s="552">
        <v>46183</v>
      </c>
      <c r="E1059" s="552" t="e">
        <f>IF(OR(#REF!="",J1059=""),"",#REF!+7*J1059)</f>
        <v>#REF!</v>
      </c>
      <c r="F1059" s="103" t="e">
        <f t="shared" ca="1" si="387"/>
        <v>#REF!</v>
      </c>
      <c r="G1059" s="65" t="s">
        <v>2111</v>
      </c>
      <c r="H1059" s="341" t="e">
        <f t="shared" si="378"/>
        <v>#REF!</v>
      </c>
      <c r="I1059" s="28" t="e">
        <f t="shared" si="379"/>
        <v>#REF!</v>
      </c>
      <c r="J1059" s="24">
        <v>3</v>
      </c>
      <c r="K1059" s="24" t="s">
        <v>18</v>
      </c>
      <c r="L1059" s="384" t="s">
        <v>81</v>
      </c>
      <c r="M1059" s="343" t="s">
        <v>2387</v>
      </c>
      <c r="N1059" s="91">
        <v>1</v>
      </c>
      <c r="O1059" s="382">
        <v>1</v>
      </c>
      <c r="P1059" s="24"/>
      <c r="Q1059" s="24"/>
      <c r="R1059" s="86" t="s">
        <v>84</v>
      </c>
      <c r="S1059" s="9" t="s">
        <v>620</v>
      </c>
      <c r="T1059" s="7" t="s">
        <v>621</v>
      </c>
      <c r="U1059" s="23" t="s">
        <v>212</v>
      </c>
      <c r="V1059" s="13" t="s">
        <v>2388</v>
      </c>
      <c r="W1059" s="37">
        <v>6</v>
      </c>
      <c r="X1059" s="24"/>
      <c r="Y1059" s="265">
        <f t="shared" si="385"/>
        <v>6</v>
      </c>
      <c r="Z1059" s="24">
        <v>6</v>
      </c>
      <c r="AA1059" s="58">
        <v>12863</v>
      </c>
      <c r="AB1059" s="66"/>
      <c r="AC1059" s="262"/>
      <c r="AD1059" s="25"/>
      <c r="AE1059" s="439"/>
      <c r="AF1059" s="58">
        <f t="shared" si="383"/>
        <v>0</v>
      </c>
      <c r="AG1059" s="58">
        <f t="shared" si="376"/>
        <v>0</v>
      </c>
      <c r="AH1059" s="58">
        <f t="shared" si="384"/>
        <v>0</v>
      </c>
      <c r="AI1059" s="58">
        <f t="shared" si="388"/>
        <v>77178</v>
      </c>
      <c r="AJ1059" s="58">
        <f t="shared" si="377"/>
        <v>0</v>
      </c>
      <c r="AK1059" s="58">
        <f t="shared" si="381"/>
        <v>77178</v>
      </c>
      <c r="AL1059" s="16" t="s">
        <v>9</v>
      </c>
      <c r="AM1059" s="272"/>
      <c r="AN1059" s="58">
        <f t="shared" si="382"/>
        <v>77178</v>
      </c>
      <c r="AO1059" s="24"/>
      <c r="AP1059" s="23"/>
      <c r="AQ1059" s="23"/>
      <c r="AR1059" s="23"/>
      <c r="AS1059" s="23"/>
      <c r="AT1059" s="23"/>
      <c r="AU1059" s="23"/>
      <c r="AV1059" s="23"/>
    </row>
    <row r="1060" spans="1:48" ht="12.75" x14ac:dyDescent="0.2">
      <c r="A1060" s="16">
        <v>4516505058</v>
      </c>
      <c r="B1060" s="244">
        <v>46146</v>
      </c>
      <c r="C1060" s="297" t="s">
        <v>79</v>
      </c>
      <c r="D1060" s="552">
        <v>46183</v>
      </c>
      <c r="E1060" s="552" t="e">
        <f>IF(OR(#REF!="",J1060=""),"",#REF!+7*J1060)</f>
        <v>#REF!</v>
      </c>
      <c r="F1060" s="103" t="e">
        <f t="shared" ca="1" si="387"/>
        <v>#REF!</v>
      </c>
      <c r="G1060" s="65" t="s">
        <v>2111</v>
      </c>
      <c r="H1060" s="341" t="e">
        <f t="shared" si="378"/>
        <v>#REF!</v>
      </c>
      <c r="I1060" s="28" t="e">
        <f t="shared" si="379"/>
        <v>#REF!</v>
      </c>
      <c r="J1060" s="24">
        <v>3</v>
      </c>
      <c r="K1060" s="24" t="s">
        <v>18</v>
      </c>
      <c r="L1060" s="384" t="s">
        <v>81</v>
      </c>
      <c r="M1060" s="343" t="s">
        <v>2389</v>
      </c>
      <c r="N1060" s="91">
        <v>1</v>
      </c>
      <c r="O1060" s="382">
        <v>1</v>
      </c>
      <c r="P1060" s="24"/>
      <c r="Q1060" s="24"/>
      <c r="R1060" s="86" t="s">
        <v>84</v>
      </c>
      <c r="S1060" s="9" t="s">
        <v>620</v>
      </c>
      <c r="T1060" s="7" t="s">
        <v>621</v>
      </c>
      <c r="U1060" s="23" t="s">
        <v>212</v>
      </c>
      <c r="V1060" s="13" t="s">
        <v>2390</v>
      </c>
      <c r="W1060" s="37">
        <v>18</v>
      </c>
      <c r="X1060" s="24"/>
      <c r="Y1060" s="265">
        <f t="shared" si="385"/>
        <v>18</v>
      </c>
      <c r="Z1060" s="24">
        <v>18</v>
      </c>
      <c r="AA1060" s="58">
        <v>4832</v>
      </c>
      <c r="AB1060" s="66"/>
      <c r="AC1060" s="262"/>
      <c r="AD1060" s="25"/>
      <c r="AE1060" s="439"/>
      <c r="AF1060" s="58">
        <f t="shared" si="383"/>
        <v>0</v>
      </c>
      <c r="AG1060" s="58">
        <f t="shared" si="376"/>
        <v>0</v>
      </c>
      <c r="AH1060" s="58">
        <f t="shared" si="384"/>
        <v>0</v>
      </c>
      <c r="AI1060" s="58">
        <f t="shared" si="388"/>
        <v>86976</v>
      </c>
      <c r="AJ1060" s="58">
        <f t="shared" si="377"/>
        <v>0</v>
      </c>
      <c r="AK1060" s="58">
        <f t="shared" si="381"/>
        <v>86976</v>
      </c>
      <c r="AL1060" s="16" t="s">
        <v>9</v>
      </c>
      <c r="AM1060" s="272"/>
      <c r="AN1060" s="58">
        <f t="shared" si="382"/>
        <v>86976</v>
      </c>
      <c r="AO1060" s="24"/>
      <c r="AP1060" s="23"/>
      <c r="AQ1060" s="23"/>
      <c r="AR1060" s="23"/>
      <c r="AS1060" s="23"/>
      <c r="AT1060" s="23"/>
      <c r="AU1060" s="23"/>
      <c r="AV1060" s="23"/>
    </row>
    <row r="1061" spans="1:48" ht="12.75" x14ac:dyDescent="0.2">
      <c r="A1061" s="16">
        <v>4516506164</v>
      </c>
      <c r="B1061" s="244">
        <v>46146</v>
      </c>
      <c r="C1061" s="297" t="s">
        <v>79</v>
      </c>
      <c r="D1061" s="552">
        <v>46183</v>
      </c>
      <c r="E1061" s="552" t="e">
        <f>IF(OR(#REF!="",J1061=""),"",#REF!+7*J1061)</f>
        <v>#REF!</v>
      </c>
      <c r="F1061" s="103" t="str">
        <f t="shared" ca="1" si="387"/>
        <v>DELIVERED</v>
      </c>
      <c r="G1061" s="571" t="s">
        <v>80</v>
      </c>
      <c r="H1061" s="341" t="e">
        <f t="shared" si="378"/>
        <v>#REF!</v>
      </c>
      <c r="I1061" s="28" t="e">
        <f t="shared" si="379"/>
        <v>#REF!</v>
      </c>
      <c r="J1061" s="24">
        <v>3</v>
      </c>
      <c r="K1061" s="24" t="s">
        <v>18</v>
      </c>
      <c r="L1061" s="384" t="s">
        <v>81</v>
      </c>
      <c r="M1061" s="343" t="s">
        <v>2391</v>
      </c>
      <c r="N1061" s="91">
        <v>1</v>
      </c>
      <c r="O1061" s="382">
        <v>1</v>
      </c>
      <c r="P1061" s="663" t="s">
        <v>2392</v>
      </c>
      <c r="Q1061" s="24">
        <v>26100143</v>
      </c>
      <c r="R1061" s="86" t="s">
        <v>84</v>
      </c>
      <c r="S1061" s="9" t="s">
        <v>620</v>
      </c>
      <c r="T1061" s="7" t="s">
        <v>621</v>
      </c>
      <c r="U1061" s="23" t="s">
        <v>212</v>
      </c>
      <c r="V1061" s="13" t="s">
        <v>2393</v>
      </c>
      <c r="W1061" s="37">
        <v>20</v>
      </c>
      <c r="X1061" s="24">
        <v>20</v>
      </c>
      <c r="Y1061" s="265">
        <f t="shared" si="385"/>
        <v>0</v>
      </c>
      <c r="Z1061" s="24">
        <v>0</v>
      </c>
      <c r="AA1061" s="58">
        <v>4985</v>
      </c>
      <c r="AB1061" s="66"/>
      <c r="AC1061" s="536" t="str">
        <f t="shared" ref="AC1061:AC1068" si="389">IF(AD1061="","",TEXT(AD1061,"mmmm-yy"))</f>
        <v>June-26</v>
      </c>
      <c r="AD1061" s="25">
        <v>46175</v>
      </c>
      <c r="AE1061" s="535" t="s">
        <v>2394</v>
      </c>
      <c r="AF1061" s="58">
        <f t="shared" si="383"/>
        <v>99700</v>
      </c>
      <c r="AG1061" s="58">
        <f t="shared" si="376"/>
        <v>0</v>
      </c>
      <c r="AH1061" s="58">
        <f t="shared" si="384"/>
        <v>99700</v>
      </c>
      <c r="AI1061" s="58">
        <f t="shared" si="388"/>
        <v>0</v>
      </c>
      <c r="AJ1061" s="58">
        <f t="shared" si="377"/>
        <v>0</v>
      </c>
      <c r="AK1061" s="58">
        <f t="shared" si="381"/>
        <v>0</v>
      </c>
      <c r="AL1061" s="16" t="s">
        <v>0</v>
      </c>
      <c r="AM1061" s="540" t="s">
        <v>102</v>
      </c>
      <c r="AN1061" s="58">
        <f t="shared" si="382"/>
        <v>99700</v>
      </c>
      <c r="AO1061" s="506" t="s">
        <v>116</v>
      </c>
      <c r="AP1061" s="23" t="s">
        <v>104</v>
      </c>
      <c r="AQ1061" s="23"/>
      <c r="AR1061" s="23"/>
      <c r="AS1061" s="23"/>
      <c r="AT1061" s="23"/>
      <c r="AU1061" s="23"/>
      <c r="AV1061" s="23"/>
    </row>
    <row r="1062" spans="1:48" ht="12.75" x14ac:dyDescent="0.2">
      <c r="A1062" s="16">
        <v>4516505048</v>
      </c>
      <c r="B1062" s="244">
        <v>46146</v>
      </c>
      <c r="C1062" s="297" t="s">
        <v>79</v>
      </c>
      <c r="D1062" s="552">
        <v>46183</v>
      </c>
      <c r="E1062" s="552" t="e">
        <f>IF(OR(#REF!="",J1062=""),"",#REF!+7*J1062)</f>
        <v>#REF!</v>
      </c>
      <c r="F1062" s="103" t="str">
        <f t="shared" ca="1" si="387"/>
        <v>DELIVERED</v>
      </c>
      <c r="G1062" s="571" t="s">
        <v>80</v>
      </c>
      <c r="H1062" s="341" t="e">
        <f t="shared" si="378"/>
        <v>#REF!</v>
      </c>
      <c r="I1062" s="28" t="e">
        <f t="shared" si="379"/>
        <v>#REF!</v>
      </c>
      <c r="J1062" s="24">
        <v>3</v>
      </c>
      <c r="K1062" s="24" t="s">
        <v>18</v>
      </c>
      <c r="L1062" s="384" t="s">
        <v>81</v>
      </c>
      <c r="M1062" s="343" t="s">
        <v>2395</v>
      </c>
      <c r="N1062" s="91">
        <v>1</v>
      </c>
      <c r="O1062" s="382">
        <v>1</v>
      </c>
      <c r="P1062" s="663" t="s">
        <v>2396</v>
      </c>
      <c r="Q1062" s="24">
        <v>26100144</v>
      </c>
      <c r="R1062" s="86" t="s">
        <v>84</v>
      </c>
      <c r="S1062" s="9" t="s">
        <v>620</v>
      </c>
      <c r="T1062" s="7" t="s">
        <v>621</v>
      </c>
      <c r="U1062" s="23" t="s">
        <v>212</v>
      </c>
      <c r="V1062" s="13" t="s">
        <v>2397</v>
      </c>
      <c r="W1062" s="37">
        <v>40</v>
      </c>
      <c r="X1062" s="24">
        <v>40</v>
      </c>
      <c r="Y1062" s="265">
        <f t="shared" si="385"/>
        <v>0</v>
      </c>
      <c r="Z1062" s="24">
        <v>0</v>
      </c>
      <c r="AA1062" s="58">
        <v>2830</v>
      </c>
      <c r="AB1062" s="66"/>
      <c r="AC1062" s="536" t="str">
        <f t="shared" si="389"/>
        <v>June-26</v>
      </c>
      <c r="AD1062" s="25">
        <v>46175</v>
      </c>
      <c r="AE1062" s="535" t="s">
        <v>2398</v>
      </c>
      <c r="AF1062" s="58">
        <f t="shared" si="383"/>
        <v>113200</v>
      </c>
      <c r="AG1062" s="58">
        <f t="shared" si="376"/>
        <v>0</v>
      </c>
      <c r="AH1062" s="58">
        <f t="shared" si="384"/>
        <v>113200</v>
      </c>
      <c r="AI1062" s="58">
        <f t="shared" si="388"/>
        <v>0</v>
      </c>
      <c r="AJ1062" s="58">
        <f t="shared" si="377"/>
        <v>0</v>
      </c>
      <c r="AK1062" s="58">
        <f t="shared" si="381"/>
        <v>0</v>
      </c>
      <c r="AL1062" s="16" t="s">
        <v>0</v>
      </c>
      <c r="AM1062" s="540" t="s">
        <v>102</v>
      </c>
      <c r="AN1062" s="58">
        <f t="shared" si="382"/>
        <v>113200</v>
      </c>
      <c r="AO1062" s="24" t="s">
        <v>116</v>
      </c>
      <c r="AP1062" s="23" t="s">
        <v>104</v>
      </c>
      <c r="AQ1062" s="23"/>
      <c r="AR1062" s="23"/>
      <c r="AS1062" s="23"/>
      <c r="AT1062" s="23"/>
      <c r="AU1062" s="23"/>
      <c r="AV1062" s="23"/>
    </row>
    <row r="1063" spans="1:48" ht="12.75" x14ac:dyDescent="0.2">
      <c r="A1063" s="16">
        <v>4516506167</v>
      </c>
      <c r="B1063" s="244">
        <v>46146</v>
      </c>
      <c r="C1063" s="297" t="s">
        <v>79</v>
      </c>
      <c r="D1063" s="552">
        <v>46183</v>
      </c>
      <c r="E1063" s="552" t="e">
        <f>IF(OR(#REF!="",J1063=""),"",#REF!+7*J1063)</f>
        <v>#REF!</v>
      </c>
      <c r="F1063" s="103" t="str">
        <f t="shared" ca="1" si="387"/>
        <v>DELIVERED</v>
      </c>
      <c r="G1063" s="65" t="s">
        <v>2111</v>
      </c>
      <c r="H1063" s="341" t="e">
        <f t="shared" si="378"/>
        <v>#REF!</v>
      </c>
      <c r="I1063" s="28" t="e">
        <f t="shared" si="379"/>
        <v>#REF!</v>
      </c>
      <c r="J1063" s="24">
        <v>3</v>
      </c>
      <c r="K1063" s="24" t="s">
        <v>18</v>
      </c>
      <c r="L1063" s="384" t="s">
        <v>81</v>
      </c>
      <c r="M1063" s="343" t="s">
        <v>2399</v>
      </c>
      <c r="N1063" s="91">
        <v>1</v>
      </c>
      <c r="O1063" s="382">
        <v>1</v>
      </c>
      <c r="P1063" s="717" t="s">
        <v>2400</v>
      </c>
      <c r="Q1063" s="24">
        <v>26100171</v>
      </c>
      <c r="R1063" s="86" t="s">
        <v>84</v>
      </c>
      <c r="S1063" s="9" t="s">
        <v>620</v>
      </c>
      <c r="T1063" s="7" t="s">
        <v>621</v>
      </c>
      <c r="U1063" s="23" t="s">
        <v>212</v>
      </c>
      <c r="V1063" s="13" t="s">
        <v>2401</v>
      </c>
      <c r="W1063" s="37">
        <v>40</v>
      </c>
      <c r="X1063" s="24">
        <v>40</v>
      </c>
      <c r="Y1063" s="265">
        <f t="shared" si="385"/>
        <v>0</v>
      </c>
      <c r="Z1063" s="24">
        <v>0</v>
      </c>
      <c r="AA1063" s="58">
        <v>2544</v>
      </c>
      <c r="AB1063" s="66"/>
      <c r="AC1063" s="151" t="str">
        <f t="shared" si="389"/>
        <v>June-26</v>
      </c>
      <c r="AD1063" s="25">
        <v>46183</v>
      </c>
      <c r="AE1063" s="256" t="s">
        <v>2402</v>
      </c>
      <c r="AF1063" s="58">
        <f t="shared" si="383"/>
        <v>101760</v>
      </c>
      <c r="AG1063" s="58">
        <f t="shared" ref="AG1063:AG1126" si="390">(X1063*AB1063)*86</f>
        <v>0</v>
      </c>
      <c r="AH1063" s="58">
        <f t="shared" si="384"/>
        <v>101760</v>
      </c>
      <c r="AI1063" s="58">
        <f t="shared" si="388"/>
        <v>0</v>
      </c>
      <c r="AJ1063" s="58">
        <f t="shared" si="377"/>
        <v>0</v>
      </c>
      <c r="AK1063" s="58">
        <f t="shared" si="381"/>
        <v>0</v>
      </c>
      <c r="AL1063" s="16" t="s">
        <v>0</v>
      </c>
      <c r="AM1063" s="144" t="s">
        <v>102</v>
      </c>
      <c r="AN1063" s="58">
        <f t="shared" si="382"/>
        <v>101760</v>
      </c>
      <c r="AO1063" s="24" t="s">
        <v>103</v>
      </c>
      <c r="AP1063" s="23" t="s">
        <v>104</v>
      </c>
      <c r="AQ1063" s="23"/>
      <c r="AR1063" s="23"/>
      <c r="AS1063" s="23"/>
      <c r="AT1063" s="23"/>
      <c r="AU1063" s="23"/>
      <c r="AV1063" s="23"/>
    </row>
    <row r="1064" spans="1:48" ht="12.75" x14ac:dyDescent="0.2">
      <c r="A1064" s="16">
        <v>1162600172</v>
      </c>
      <c r="B1064" s="381">
        <v>46146</v>
      </c>
      <c r="C1064" s="297" t="s">
        <v>79</v>
      </c>
      <c r="D1064" s="552">
        <v>46148</v>
      </c>
      <c r="E1064" s="552" t="e">
        <f>IF(OR(#REF!="",J1064=""),"",#REF!+7*J1064)</f>
        <v>#REF!</v>
      </c>
      <c r="F1064" s="103" t="str">
        <f t="shared" ca="1" si="387"/>
        <v>DELIVERED</v>
      </c>
      <c r="G1064" s="65" t="s">
        <v>2111</v>
      </c>
      <c r="H1064" s="341" t="e">
        <f t="shared" si="378"/>
        <v>#REF!</v>
      </c>
      <c r="I1064" s="28" t="e">
        <f t="shared" si="379"/>
        <v>#REF!</v>
      </c>
      <c r="J1064" s="24">
        <v>0.4</v>
      </c>
      <c r="K1064" s="24" t="s">
        <v>24</v>
      </c>
      <c r="L1064" s="38" t="s">
        <v>81</v>
      </c>
      <c r="M1064" s="343" t="s">
        <v>2403</v>
      </c>
      <c r="N1064" s="91">
        <v>1</v>
      </c>
      <c r="O1064" s="382">
        <v>1</v>
      </c>
      <c r="P1064" s="24" t="s">
        <v>243</v>
      </c>
      <c r="Q1064" s="24">
        <v>26200167</v>
      </c>
      <c r="R1064" s="232" t="s">
        <v>84</v>
      </c>
      <c r="S1064" s="9" t="s">
        <v>284</v>
      </c>
      <c r="T1064" s="7" t="s">
        <v>285</v>
      </c>
      <c r="U1064" s="16" t="s">
        <v>286</v>
      </c>
      <c r="V1064" s="13" t="s">
        <v>2404</v>
      </c>
      <c r="W1064" s="37">
        <v>1</v>
      </c>
      <c r="X1064" s="38">
        <v>1</v>
      </c>
      <c r="Y1064" s="265">
        <f t="shared" si="385"/>
        <v>0</v>
      </c>
      <c r="Z1064" s="24">
        <v>0</v>
      </c>
      <c r="AA1064" s="58">
        <v>13800</v>
      </c>
      <c r="AB1064" s="66"/>
      <c r="AC1064" s="151" t="str">
        <f t="shared" si="389"/>
        <v>May-26</v>
      </c>
      <c r="AD1064" s="25">
        <v>46155</v>
      </c>
      <c r="AE1064" s="256" t="s">
        <v>2405</v>
      </c>
      <c r="AF1064" s="58">
        <f t="shared" si="383"/>
        <v>13800</v>
      </c>
      <c r="AG1064" s="58">
        <f t="shared" si="390"/>
        <v>0</v>
      </c>
      <c r="AH1064" s="58">
        <f t="shared" si="384"/>
        <v>13800</v>
      </c>
      <c r="AI1064" s="58">
        <f t="shared" si="388"/>
        <v>0</v>
      </c>
      <c r="AJ1064" s="58">
        <f t="shared" si="377"/>
        <v>0</v>
      </c>
      <c r="AK1064" s="58">
        <f t="shared" si="381"/>
        <v>0</v>
      </c>
      <c r="AL1064" s="16" t="s">
        <v>0</v>
      </c>
      <c r="AM1064" s="144" t="s">
        <v>102</v>
      </c>
      <c r="AN1064" s="58">
        <f t="shared" si="382"/>
        <v>13800</v>
      </c>
      <c r="AO1064" s="24" t="s">
        <v>28</v>
      </c>
      <c r="AP1064" s="23"/>
      <c r="AQ1064" s="23"/>
      <c r="AR1064" s="23"/>
      <c r="AS1064" s="23"/>
      <c r="AT1064" s="23"/>
      <c r="AU1064" s="23"/>
      <c r="AV1064" s="23"/>
    </row>
    <row r="1065" spans="1:48" ht="15" x14ac:dyDescent="0.25">
      <c r="A1065" s="93">
        <v>1162600178</v>
      </c>
      <c r="B1065" s="381">
        <v>46147</v>
      </c>
      <c r="C1065" s="297" t="s">
        <v>79</v>
      </c>
      <c r="D1065" s="552">
        <v>46171</v>
      </c>
      <c r="E1065" s="552" t="e">
        <f>IF(OR(#REF!="",J1065=""),"",#REF!+7*J1065)</f>
        <v>#REF!</v>
      </c>
      <c r="F1065" s="333" t="str">
        <f t="shared" ca="1" si="387"/>
        <v>DELIVERED</v>
      </c>
      <c r="G1065" s="361" t="s">
        <v>2111</v>
      </c>
      <c r="H1065" s="341" t="e">
        <f t="shared" si="378"/>
        <v>#REF!</v>
      </c>
      <c r="I1065" s="28" t="e">
        <f t="shared" si="379"/>
        <v>#REF!</v>
      </c>
      <c r="J1065" s="24">
        <v>0.4</v>
      </c>
      <c r="K1065" s="24" t="s">
        <v>24</v>
      </c>
      <c r="L1065" s="658" t="s">
        <v>81</v>
      </c>
      <c r="M1065" s="343" t="s">
        <v>2406</v>
      </c>
      <c r="N1065" s="91">
        <v>1</v>
      </c>
      <c r="O1065" s="382">
        <v>1</v>
      </c>
      <c r="P1065" s="24" t="s">
        <v>243</v>
      </c>
      <c r="Q1065" s="24">
        <v>26200164</v>
      </c>
      <c r="R1065" s="232" t="s">
        <v>84</v>
      </c>
      <c r="S1065" s="9" t="s">
        <v>284</v>
      </c>
      <c r="T1065" s="7" t="s">
        <v>285</v>
      </c>
      <c r="U1065" s="16" t="s">
        <v>286</v>
      </c>
      <c r="V1065" s="77" t="s">
        <v>2407</v>
      </c>
      <c r="W1065" s="37">
        <v>1</v>
      </c>
      <c r="X1065" s="24">
        <v>1</v>
      </c>
      <c r="Y1065" s="265">
        <f t="shared" si="385"/>
        <v>0</v>
      </c>
      <c r="Z1065" s="24">
        <v>0</v>
      </c>
      <c r="AA1065" s="58">
        <v>2500</v>
      </c>
      <c r="AB1065" s="66"/>
      <c r="AC1065" s="151" t="str">
        <f t="shared" si="389"/>
        <v>May-26</v>
      </c>
      <c r="AD1065" s="25">
        <v>46153</v>
      </c>
      <c r="AE1065" s="256" t="s">
        <v>2408</v>
      </c>
      <c r="AF1065" s="58">
        <f t="shared" si="383"/>
        <v>2500</v>
      </c>
      <c r="AG1065" s="58">
        <f t="shared" si="390"/>
        <v>0</v>
      </c>
      <c r="AH1065" s="58">
        <f t="shared" si="384"/>
        <v>2500</v>
      </c>
      <c r="AI1065" s="58">
        <f t="shared" si="388"/>
        <v>0</v>
      </c>
      <c r="AJ1065" s="58">
        <f t="shared" ref="AJ1065:AJ1127" si="391">(Z1065*AB1065)*86</f>
        <v>0</v>
      </c>
      <c r="AK1065" s="58">
        <f t="shared" si="381"/>
        <v>0</v>
      </c>
      <c r="AL1065" s="16" t="s">
        <v>0</v>
      </c>
      <c r="AM1065" s="144" t="s">
        <v>102</v>
      </c>
      <c r="AN1065" s="58">
        <f t="shared" si="382"/>
        <v>2500</v>
      </c>
      <c r="AO1065" s="24" t="s">
        <v>28</v>
      </c>
      <c r="AP1065" s="23"/>
      <c r="AQ1065" s="23"/>
      <c r="AR1065" s="23"/>
      <c r="AS1065" s="23"/>
      <c r="AT1065" s="23"/>
      <c r="AU1065" s="23"/>
      <c r="AV1065" s="23"/>
    </row>
    <row r="1066" spans="1:48" ht="15" x14ac:dyDescent="0.25">
      <c r="A1066" s="93">
        <v>26270323</v>
      </c>
      <c r="B1066" s="381">
        <v>46146</v>
      </c>
      <c r="C1066" s="297" t="s">
        <v>79</v>
      </c>
      <c r="D1066" s="552">
        <v>46148</v>
      </c>
      <c r="E1066" s="552" t="e">
        <f>IF(OR(#REF!="",J1066=""),"",#REF!+7*J1066)</f>
        <v>#REF!</v>
      </c>
      <c r="F1066" s="333" t="str">
        <f t="shared" ca="1" si="387"/>
        <v>DELIVERED</v>
      </c>
      <c r="G1066" s="361" t="s">
        <v>2111</v>
      </c>
      <c r="H1066" s="341" t="e">
        <f t="shared" si="378"/>
        <v>#REF!</v>
      </c>
      <c r="I1066" s="28" t="e">
        <f t="shared" si="379"/>
        <v>#REF!</v>
      </c>
      <c r="J1066" s="24">
        <v>0.4</v>
      </c>
      <c r="K1066" s="24" t="s">
        <v>24</v>
      </c>
      <c r="L1066" s="38" t="s">
        <v>81</v>
      </c>
      <c r="M1066" s="343" t="s">
        <v>2409</v>
      </c>
      <c r="N1066" s="91">
        <v>0</v>
      </c>
      <c r="O1066" s="9">
        <v>3</v>
      </c>
      <c r="P1066" s="24" t="s">
        <v>243</v>
      </c>
      <c r="Q1066" s="24">
        <v>26100090</v>
      </c>
      <c r="R1066" s="232" t="s">
        <v>84</v>
      </c>
      <c r="S1066" s="9" t="s">
        <v>1574</v>
      </c>
      <c r="T1066" s="7" t="s">
        <v>1575</v>
      </c>
      <c r="U1066" s="7" t="s">
        <v>219</v>
      </c>
      <c r="V1066" s="77" t="s">
        <v>2410</v>
      </c>
      <c r="W1066" s="37">
        <v>3</v>
      </c>
      <c r="X1066" s="24">
        <v>3</v>
      </c>
      <c r="Y1066" s="265">
        <f t="shared" si="385"/>
        <v>0</v>
      </c>
      <c r="Z1066" s="24">
        <v>0</v>
      </c>
      <c r="AA1066" s="58">
        <v>3166.67</v>
      </c>
      <c r="AB1066" s="66"/>
      <c r="AC1066" s="151" t="str">
        <f t="shared" si="389"/>
        <v>May-26</v>
      </c>
      <c r="AD1066" s="25">
        <v>46154</v>
      </c>
      <c r="AE1066" s="256" t="s">
        <v>2411</v>
      </c>
      <c r="AF1066" s="58">
        <f t="shared" si="383"/>
        <v>9500.01</v>
      </c>
      <c r="AG1066" s="58">
        <f t="shared" si="390"/>
        <v>0</v>
      </c>
      <c r="AH1066" s="58">
        <f t="shared" si="384"/>
        <v>9500.01</v>
      </c>
      <c r="AI1066" s="58">
        <f t="shared" si="388"/>
        <v>0</v>
      </c>
      <c r="AJ1066" s="58">
        <f t="shared" si="391"/>
        <v>0</v>
      </c>
      <c r="AK1066" s="58">
        <f t="shared" si="381"/>
        <v>0</v>
      </c>
      <c r="AL1066" s="16" t="s">
        <v>0</v>
      </c>
      <c r="AM1066" s="144" t="s">
        <v>102</v>
      </c>
      <c r="AN1066" s="58">
        <f t="shared" si="382"/>
        <v>9500.01</v>
      </c>
      <c r="AO1066" s="134" t="s">
        <v>28</v>
      </c>
      <c r="AP1066" s="113" t="s">
        <v>754</v>
      </c>
      <c r="AQ1066" s="113" t="s">
        <v>754</v>
      </c>
      <c r="AR1066" s="113" t="s">
        <v>754</v>
      </c>
      <c r="AS1066" s="113" t="s">
        <v>754</v>
      </c>
      <c r="AT1066" s="113" t="s">
        <v>754</v>
      </c>
      <c r="AU1066" s="113" t="s">
        <v>754</v>
      </c>
      <c r="AV1066" s="113" t="s">
        <v>754</v>
      </c>
    </row>
    <row r="1067" spans="1:48" x14ac:dyDescent="0.25">
      <c r="A1067" s="15" t="s">
        <v>2412</v>
      </c>
      <c r="B1067" s="381">
        <v>46146</v>
      </c>
      <c r="C1067" s="100" t="s">
        <v>79</v>
      </c>
      <c r="D1067" s="552">
        <v>46148</v>
      </c>
      <c r="E1067" s="552" t="e">
        <f>IF(OR(#REF!="",J1067=""),"",#REF!+7*J1067)</f>
        <v>#REF!</v>
      </c>
      <c r="F1067" s="333" t="str">
        <f t="shared" ca="1" si="387"/>
        <v>DELIVERED</v>
      </c>
      <c r="G1067" s="65" t="s">
        <v>2111</v>
      </c>
      <c r="H1067" s="341" t="e">
        <f t="shared" si="378"/>
        <v>#REF!</v>
      </c>
      <c r="I1067" s="28" t="e">
        <f t="shared" si="379"/>
        <v>#REF!</v>
      </c>
      <c r="J1067" s="24">
        <v>0.3</v>
      </c>
      <c r="K1067" s="24" t="s">
        <v>24</v>
      </c>
      <c r="L1067" s="38" t="s">
        <v>81</v>
      </c>
      <c r="M1067" s="343" t="s">
        <v>2413</v>
      </c>
      <c r="N1067" s="91">
        <v>0</v>
      </c>
      <c r="O1067" s="9">
        <v>3</v>
      </c>
      <c r="P1067" s="24"/>
      <c r="Q1067" s="24"/>
      <c r="R1067" s="125" t="s">
        <v>84</v>
      </c>
      <c r="S1067" s="24" t="s">
        <v>239</v>
      </c>
      <c r="T1067" s="23" t="s">
        <v>240</v>
      </c>
      <c r="U1067" s="16" t="s">
        <v>99</v>
      </c>
      <c r="V1067" s="339" t="s">
        <v>2414</v>
      </c>
      <c r="W1067" s="37">
        <v>1</v>
      </c>
      <c r="X1067" s="24">
        <v>1</v>
      </c>
      <c r="Y1067" s="265">
        <f t="shared" si="385"/>
        <v>0</v>
      </c>
      <c r="Z1067" s="24">
        <v>0</v>
      </c>
      <c r="AA1067" s="58">
        <v>9600</v>
      </c>
      <c r="AB1067" s="66"/>
      <c r="AC1067" s="151" t="str">
        <f t="shared" si="389"/>
        <v>May-26</v>
      </c>
      <c r="AD1067" s="25">
        <v>46147</v>
      </c>
      <c r="AE1067" s="256" t="s">
        <v>2415</v>
      </c>
      <c r="AF1067" s="58">
        <f t="shared" si="383"/>
        <v>9600</v>
      </c>
      <c r="AG1067" s="58">
        <f t="shared" si="390"/>
        <v>0</v>
      </c>
      <c r="AH1067" s="58">
        <f t="shared" si="384"/>
        <v>9600</v>
      </c>
      <c r="AI1067" s="58">
        <f t="shared" si="388"/>
        <v>0</v>
      </c>
      <c r="AJ1067" s="58">
        <f t="shared" si="391"/>
        <v>0</v>
      </c>
      <c r="AK1067" s="58">
        <f t="shared" si="381"/>
        <v>0</v>
      </c>
      <c r="AL1067" s="16" t="s">
        <v>0</v>
      </c>
      <c r="AM1067" s="144" t="s">
        <v>102</v>
      </c>
      <c r="AN1067" s="58">
        <f t="shared" si="382"/>
        <v>9600</v>
      </c>
      <c r="AO1067" s="134" t="s">
        <v>28</v>
      </c>
      <c r="AP1067" s="113" t="s">
        <v>754</v>
      </c>
      <c r="AQ1067" s="113" t="s">
        <v>754</v>
      </c>
      <c r="AR1067" s="113" t="s">
        <v>754</v>
      </c>
      <c r="AS1067" s="113" t="s">
        <v>754</v>
      </c>
      <c r="AT1067" s="113" t="s">
        <v>754</v>
      </c>
      <c r="AU1067" s="113" t="s">
        <v>754</v>
      </c>
      <c r="AV1067" s="113" t="s">
        <v>754</v>
      </c>
    </row>
    <row r="1068" spans="1:48" x14ac:dyDescent="0.25">
      <c r="A1068" s="15" t="s">
        <v>2412</v>
      </c>
      <c r="B1068" s="381">
        <v>46146</v>
      </c>
      <c r="C1068" s="100" t="s">
        <v>79</v>
      </c>
      <c r="D1068" s="552">
        <v>46148</v>
      </c>
      <c r="E1068" s="552" t="e">
        <f>IF(OR(#REF!="",J1068=""),"",#REF!+7*J1068)</f>
        <v>#REF!</v>
      </c>
      <c r="F1068" s="333" t="str">
        <f t="shared" ca="1" si="387"/>
        <v>DELIVERED</v>
      </c>
      <c r="G1068" s="65" t="s">
        <v>2111</v>
      </c>
      <c r="H1068" s="341" t="e">
        <f t="shared" si="378"/>
        <v>#REF!</v>
      </c>
      <c r="I1068" s="28" t="e">
        <f t="shared" si="379"/>
        <v>#REF!</v>
      </c>
      <c r="J1068" s="24">
        <v>0.3</v>
      </c>
      <c r="K1068" s="24" t="s">
        <v>28</v>
      </c>
      <c r="L1068" s="38" t="s">
        <v>81</v>
      </c>
      <c r="M1068" s="343" t="s">
        <v>2413</v>
      </c>
      <c r="N1068" s="91">
        <v>0</v>
      </c>
      <c r="O1068" s="9">
        <v>3</v>
      </c>
      <c r="P1068" s="24"/>
      <c r="Q1068" s="24"/>
      <c r="R1068" s="125" t="s">
        <v>84</v>
      </c>
      <c r="S1068" s="24" t="s">
        <v>239</v>
      </c>
      <c r="T1068" s="23" t="s">
        <v>240</v>
      </c>
      <c r="U1068" s="16" t="s">
        <v>99</v>
      </c>
      <c r="V1068" s="16" t="s">
        <v>2416</v>
      </c>
      <c r="W1068" s="37">
        <v>1</v>
      </c>
      <c r="X1068" s="24">
        <v>1</v>
      </c>
      <c r="Y1068" s="265">
        <f t="shared" si="385"/>
        <v>0</v>
      </c>
      <c r="Z1068" s="24">
        <v>0</v>
      </c>
      <c r="AA1068" s="58">
        <v>3000</v>
      </c>
      <c r="AB1068" s="66"/>
      <c r="AC1068" s="151" t="str">
        <f t="shared" si="389"/>
        <v>May-26</v>
      </c>
      <c r="AD1068" s="25">
        <v>46147</v>
      </c>
      <c r="AE1068" s="256" t="s">
        <v>2415</v>
      </c>
      <c r="AF1068" s="58">
        <f t="shared" si="383"/>
        <v>3000</v>
      </c>
      <c r="AG1068" s="58">
        <f t="shared" si="390"/>
        <v>0</v>
      </c>
      <c r="AH1068" s="58">
        <f t="shared" si="384"/>
        <v>3000</v>
      </c>
      <c r="AI1068" s="58">
        <f t="shared" si="388"/>
        <v>0</v>
      </c>
      <c r="AJ1068" s="58">
        <f t="shared" si="391"/>
        <v>0</v>
      </c>
      <c r="AK1068" s="58">
        <f t="shared" si="381"/>
        <v>0</v>
      </c>
      <c r="AL1068" s="16" t="s">
        <v>0</v>
      </c>
      <c r="AM1068" s="144" t="s">
        <v>102</v>
      </c>
      <c r="AN1068" s="58">
        <f t="shared" si="382"/>
        <v>3000</v>
      </c>
      <c r="AO1068" s="134" t="s">
        <v>28</v>
      </c>
      <c r="AP1068" s="113" t="s">
        <v>754</v>
      </c>
      <c r="AQ1068" s="113" t="s">
        <v>754</v>
      </c>
      <c r="AR1068" s="113" t="s">
        <v>754</v>
      </c>
      <c r="AS1068" s="113" t="s">
        <v>754</v>
      </c>
      <c r="AT1068" s="113" t="s">
        <v>754</v>
      </c>
      <c r="AU1068" s="113" t="s">
        <v>754</v>
      </c>
      <c r="AV1068" s="113" t="s">
        <v>754</v>
      </c>
    </row>
    <row r="1069" spans="1:48" x14ac:dyDescent="0.25">
      <c r="A1069" s="488">
        <v>9027000025446</v>
      </c>
      <c r="B1069" s="381">
        <v>46147</v>
      </c>
      <c r="C1069" s="100" t="s">
        <v>79</v>
      </c>
      <c r="D1069" s="552">
        <v>46180</v>
      </c>
      <c r="E1069" s="552" t="e">
        <f>IF(OR(#REF!="",J1069=""),"",#REF!+7*J1069)</f>
        <v>#REF!</v>
      </c>
      <c r="F1069" s="333" t="e">
        <f t="shared" ca="1" si="387"/>
        <v>#REF!</v>
      </c>
      <c r="G1069" s="120" t="s">
        <v>80</v>
      </c>
      <c r="H1069" s="341" t="e">
        <f t="shared" ref="H1069:H1131" si="392">TEXT(E1069,"MMM-YY")</f>
        <v>#REF!</v>
      </c>
      <c r="I1069" s="28" t="e">
        <f t="shared" ref="I1069:I1131" si="393">TEXT(E1069,"YYYY")</f>
        <v>#REF!</v>
      </c>
      <c r="J1069" s="24">
        <v>4</v>
      </c>
      <c r="K1069" s="24" t="s">
        <v>18</v>
      </c>
      <c r="L1069" s="38" t="s">
        <v>81</v>
      </c>
      <c r="M1069" s="343" t="s">
        <v>2417</v>
      </c>
      <c r="N1069" s="399">
        <v>1</v>
      </c>
      <c r="O1069" s="382">
        <v>1</v>
      </c>
      <c r="P1069" s="24"/>
      <c r="Q1069" s="24"/>
      <c r="R1069" s="125" t="s">
        <v>84</v>
      </c>
      <c r="S1069" s="9" t="s">
        <v>1776</v>
      </c>
      <c r="T1069" s="106" t="s">
        <v>1777</v>
      </c>
      <c r="U1069" s="106" t="s">
        <v>193</v>
      </c>
      <c r="V1069" s="16" t="s">
        <v>2418</v>
      </c>
      <c r="W1069" s="37">
        <v>8</v>
      </c>
      <c r="X1069" s="24"/>
      <c r="Y1069" s="265">
        <f t="shared" si="385"/>
        <v>8</v>
      </c>
      <c r="Z1069" s="24">
        <v>8</v>
      </c>
      <c r="AA1069" s="58">
        <v>12107</v>
      </c>
      <c r="AB1069" s="66"/>
      <c r="AC1069" s="151"/>
      <c r="AD1069" s="25"/>
      <c r="AE1069" s="256"/>
      <c r="AF1069" s="58">
        <f t="shared" si="383"/>
        <v>0</v>
      </c>
      <c r="AG1069" s="58">
        <f t="shared" si="390"/>
        <v>0</v>
      </c>
      <c r="AH1069" s="58">
        <f t="shared" si="384"/>
        <v>0</v>
      </c>
      <c r="AI1069" s="58">
        <f t="shared" si="388"/>
        <v>96856</v>
      </c>
      <c r="AJ1069" s="58">
        <f t="shared" si="391"/>
        <v>0</v>
      </c>
      <c r="AK1069" s="58">
        <f t="shared" si="381"/>
        <v>96856</v>
      </c>
      <c r="AL1069" s="16" t="s">
        <v>9</v>
      </c>
      <c r="AM1069" s="272"/>
      <c r="AN1069" s="58">
        <f t="shared" si="382"/>
        <v>96856</v>
      </c>
      <c r="AO1069" s="134"/>
      <c r="AP1069" s="113" t="s">
        <v>754</v>
      </c>
      <c r="AQ1069" s="113" t="s">
        <v>754</v>
      </c>
      <c r="AR1069" s="113" t="s">
        <v>754</v>
      </c>
      <c r="AS1069" s="113" t="s">
        <v>754</v>
      </c>
      <c r="AT1069" s="113" t="s">
        <v>754</v>
      </c>
      <c r="AU1069" s="113" t="s">
        <v>754</v>
      </c>
      <c r="AV1069" s="113" t="s">
        <v>754</v>
      </c>
    </row>
    <row r="1070" spans="1:48" x14ac:dyDescent="0.25">
      <c r="A1070" s="488">
        <v>9027000025446</v>
      </c>
      <c r="B1070" s="381">
        <v>46147</v>
      </c>
      <c r="C1070" s="100" t="s">
        <v>79</v>
      </c>
      <c r="D1070" s="552">
        <v>46180</v>
      </c>
      <c r="E1070" s="552" t="e">
        <f>IF(OR(#REF!="",J1070=""),"",#REF!+7*J1070)</f>
        <v>#REF!</v>
      </c>
      <c r="F1070" s="333" t="e">
        <f t="shared" ca="1" si="387"/>
        <v>#REF!</v>
      </c>
      <c r="G1070" s="120" t="s">
        <v>80</v>
      </c>
      <c r="H1070" s="341" t="e">
        <f t="shared" si="392"/>
        <v>#REF!</v>
      </c>
      <c r="I1070" s="28" t="e">
        <f t="shared" si="393"/>
        <v>#REF!</v>
      </c>
      <c r="J1070" s="24">
        <v>4</v>
      </c>
      <c r="K1070" s="24" t="s">
        <v>28</v>
      </c>
      <c r="L1070" s="38" t="s">
        <v>81</v>
      </c>
      <c r="M1070" s="343" t="s">
        <v>2417</v>
      </c>
      <c r="N1070" s="399">
        <v>1</v>
      </c>
      <c r="O1070" s="382">
        <v>1</v>
      </c>
      <c r="P1070" s="24"/>
      <c r="Q1070" s="24"/>
      <c r="R1070" s="125" t="s">
        <v>84</v>
      </c>
      <c r="S1070" s="9" t="s">
        <v>1776</v>
      </c>
      <c r="T1070" s="106" t="s">
        <v>1777</v>
      </c>
      <c r="U1070" s="106" t="s">
        <v>193</v>
      </c>
      <c r="V1070" s="16" t="s">
        <v>2419</v>
      </c>
      <c r="W1070" s="37">
        <v>1</v>
      </c>
      <c r="X1070" s="24"/>
      <c r="Y1070" s="265">
        <f t="shared" si="385"/>
        <v>1</v>
      </c>
      <c r="Z1070" s="24">
        <v>1</v>
      </c>
      <c r="AA1070" s="58">
        <v>15800</v>
      </c>
      <c r="AB1070" s="66"/>
      <c r="AC1070" s="151"/>
      <c r="AD1070" s="25"/>
      <c r="AE1070" s="256"/>
      <c r="AF1070" s="58">
        <f t="shared" si="383"/>
        <v>0</v>
      </c>
      <c r="AG1070" s="58">
        <f t="shared" si="390"/>
        <v>0</v>
      </c>
      <c r="AH1070" s="58">
        <f t="shared" si="384"/>
        <v>0</v>
      </c>
      <c r="AI1070" s="58">
        <f t="shared" si="388"/>
        <v>15800</v>
      </c>
      <c r="AJ1070" s="58">
        <f t="shared" si="391"/>
        <v>0</v>
      </c>
      <c r="AK1070" s="58">
        <f t="shared" si="381"/>
        <v>15800</v>
      </c>
      <c r="AL1070" s="16" t="s">
        <v>9</v>
      </c>
      <c r="AM1070" s="272"/>
      <c r="AN1070" s="58">
        <f t="shared" si="382"/>
        <v>15800</v>
      </c>
      <c r="AO1070" s="134" t="s">
        <v>28</v>
      </c>
      <c r="AP1070" s="113" t="s">
        <v>754</v>
      </c>
      <c r="AQ1070" s="113" t="s">
        <v>754</v>
      </c>
      <c r="AR1070" s="113" t="s">
        <v>754</v>
      </c>
      <c r="AS1070" s="113" t="s">
        <v>754</v>
      </c>
      <c r="AT1070" s="113" t="s">
        <v>754</v>
      </c>
      <c r="AU1070" s="113" t="s">
        <v>754</v>
      </c>
      <c r="AV1070" s="113" t="s">
        <v>754</v>
      </c>
    </row>
    <row r="1071" spans="1:48" ht="15" x14ac:dyDescent="0.25">
      <c r="A1071" s="16">
        <v>1595</v>
      </c>
      <c r="B1071" s="381">
        <v>46147</v>
      </c>
      <c r="C1071" s="458" t="s">
        <v>305</v>
      </c>
      <c r="D1071" s="552">
        <v>46182</v>
      </c>
      <c r="E1071" s="552" t="e">
        <f>IF(OR(#REF!="",J1071=""),"",#REF!+7*J1071)</f>
        <v>#REF!</v>
      </c>
      <c r="F1071" s="333" t="e">
        <f t="shared" ca="1" si="387"/>
        <v>#REF!</v>
      </c>
      <c r="G1071" s="65" t="s">
        <v>2111</v>
      </c>
      <c r="H1071" s="341" t="e">
        <f t="shared" si="392"/>
        <v>#REF!</v>
      </c>
      <c r="I1071" s="28" t="e">
        <f t="shared" si="393"/>
        <v>#REF!</v>
      </c>
      <c r="J1071" s="24">
        <v>5</v>
      </c>
      <c r="K1071" s="5" t="s">
        <v>18</v>
      </c>
      <c r="L1071" s="38" t="s">
        <v>81</v>
      </c>
      <c r="M1071" s="343" t="s">
        <v>2420</v>
      </c>
      <c r="N1071" s="91">
        <v>0</v>
      </c>
      <c r="O1071" s="9">
        <v>3</v>
      </c>
      <c r="P1071" s="24"/>
      <c r="Q1071" s="24"/>
      <c r="R1071" s="38" t="s">
        <v>307</v>
      </c>
      <c r="S1071" s="8" t="s">
        <v>313</v>
      </c>
      <c r="T1071" s="549" t="s">
        <v>314</v>
      </c>
      <c r="U1071" s="6" t="s">
        <v>87</v>
      </c>
      <c r="V1071" s="16" t="s">
        <v>2421</v>
      </c>
      <c r="W1071" s="37">
        <v>10</v>
      </c>
      <c r="X1071" s="24"/>
      <c r="Y1071" s="265">
        <f t="shared" si="385"/>
        <v>10</v>
      </c>
      <c r="Z1071" s="24">
        <v>10</v>
      </c>
      <c r="AA1071" s="58"/>
      <c r="AB1071" s="66">
        <v>1495.7</v>
      </c>
      <c r="AC1071" s="262"/>
      <c r="AD1071" s="25"/>
      <c r="AE1071" s="256"/>
      <c r="AF1071" s="58">
        <f t="shared" si="383"/>
        <v>0</v>
      </c>
      <c r="AG1071" s="58">
        <f t="shared" si="390"/>
        <v>0</v>
      </c>
      <c r="AH1071" s="58">
        <f t="shared" si="384"/>
        <v>0</v>
      </c>
      <c r="AI1071" s="58">
        <f t="shared" si="388"/>
        <v>0</v>
      </c>
      <c r="AJ1071" s="58">
        <f t="shared" si="391"/>
        <v>1286302</v>
      </c>
      <c r="AK1071" s="58">
        <f t="shared" si="381"/>
        <v>1286302</v>
      </c>
      <c r="AL1071" s="16" t="s">
        <v>9</v>
      </c>
      <c r="AM1071" s="272"/>
      <c r="AN1071" s="58">
        <f t="shared" si="382"/>
        <v>1286302</v>
      </c>
      <c r="AO1071" s="134" t="s">
        <v>28</v>
      </c>
      <c r="AP1071" s="113" t="s">
        <v>754</v>
      </c>
      <c r="AQ1071" s="113" t="s">
        <v>754</v>
      </c>
      <c r="AR1071" s="113" t="s">
        <v>754</v>
      </c>
      <c r="AS1071" s="113" t="s">
        <v>754</v>
      </c>
      <c r="AT1071" s="113" t="s">
        <v>754</v>
      </c>
      <c r="AU1071" s="113" t="s">
        <v>754</v>
      </c>
      <c r="AV1071" s="113" t="s">
        <v>754</v>
      </c>
    </row>
    <row r="1072" spans="1:48" ht="15" x14ac:dyDescent="0.25">
      <c r="A1072" s="26">
        <v>1595</v>
      </c>
      <c r="B1072" s="381">
        <v>46147</v>
      </c>
      <c r="C1072" s="458" t="s">
        <v>305</v>
      </c>
      <c r="D1072" s="552">
        <v>46182</v>
      </c>
      <c r="E1072" s="552" t="e">
        <f>IF(OR(#REF!="",J1072=""),"",#REF!+7*J1072)</f>
        <v>#REF!</v>
      </c>
      <c r="F1072" s="333" t="e">
        <f t="shared" ca="1" si="387"/>
        <v>#REF!</v>
      </c>
      <c r="G1072" s="65" t="s">
        <v>2111</v>
      </c>
      <c r="H1072" s="341" t="e">
        <f t="shared" si="392"/>
        <v>#REF!</v>
      </c>
      <c r="I1072" s="28" t="e">
        <f t="shared" si="393"/>
        <v>#REF!</v>
      </c>
      <c r="J1072" s="24">
        <v>5</v>
      </c>
      <c r="K1072" s="24" t="s">
        <v>28</v>
      </c>
      <c r="L1072" s="38" t="s">
        <v>81</v>
      </c>
      <c r="M1072" s="343" t="s">
        <v>2420</v>
      </c>
      <c r="N1072" s="91">
        <v>0</v>
      </c>
      <c r="O1072" s="9">
        <v>3</v>
      </c>
      <c r="P1072" s="24"/>
      <c r="Q1072" s="24"/>
      <c r="R1072" s="38" t="s">
        <v>307</v>
      </c>
      <c r="S1072" s="8" t="s">
        <v>313</v>
      </c>
      <c r="T1072" s="549" t="s">
        <v>314</v>
      </c>
      <c r="U1072" s="6" t="s">
        <v>87</v>
      </c>
      <c r="V1072" s="16" t="s">
        <v>2422</v>
      </c>
      <c r="W1072" s="37">
        <v>1</v>
      </c>
      <c r="X1072" s="38"/>
      <c r="Y1072" s="265">
        <f t="shared" si="385"/>
        <v>1</v>
      </c>
      <c r="Z1072" s="24">
        <v>1</v>
      </c>
      <c r="AA1072" s="58"/>
      <c r="AB1072" s="66">
        <v>407</v>
      </c>
      <c r="AC1072" s="262"/>
      <c r="AD1072" s="25"/>
      <c r="AE1072" s="256"/>
      <c r="AF1072" s="58">
        <f t="shared" si="383"/>
        <v>0</v>
      </c>
      <c r="AG1072" s="58">
        <f t="shared" si="390"/>
        <v>0</v>
      </c>
      <c r="AH1072" s="58">
        <f t="shared" si="384"/>
        <v>0</v>
      </c>
      <c r="AI1072" s="58">
        <f t="shared" si="388"/>
        <v>0</v>
      </c>
      <c r="AJ1072" s="58">
        <f t="shared" si="391"/>
        <v>35002</v>
      </c>
      <c r="AK1072" s="58">
        <f t="shared" si="381"/>
        <v>35002</v>
      </c>
      <c r="AL1072" s="16" t="s">
        <v>9</v>
      </c>
      <c r="AM1072" s="272"/>
      <c r="AN1072" s="58">
        <f t="shared" si="382"/>
        <v>35002</v>
      </c>
      <c r="AO1072" s="134" t="s">
        <v>28</v>
      </c>
      <c r="AP1072" s="113" t="s">
        <v>754</v>
      </c>
      <c r="AQ1072" s="113" t="s">
        <v>754</v>
      </c>
      <c r="AR1072" s="113" t="s">
        <v>754</v>
      </c>
      <c r="AS1072" s="113" t="s">
        <v>754</v>
      </c>
      <c r="AT1072" s="113" t="s">
        <v>754</v>
      </c>
      <c r="AU1072" s="113" t="s">
        <v>754</v>
      </c>
      <c r="AV1072" s="113" t="s">
        <v>754</v>
      </c>
    </row>
    <row r="1073" spans="1:48" ht="12.75" x14ac:dyDescent="0.2">
      <c r="A1073" s="508">
        <v>2735974170</v>
      </c>
      <c r="B1073" s="381">
        <v>46147</v>
      </c>
      <c r="C1073" s="100" t="s">
        <v>79</v>
      </c>
      <c r="D1073" s="552">
        <v>46149</v>
      </c>
      <c r="E1073" s="552" t="e">
        <f>IF(OR(#REF!="",J1073=""),"",#REF!+7*J1073)</f>
        <v>#REF!</v>
      </c>
      <c r="F1073" s="333" t="e">
        <f t="shared" ca="1" si="387"/>
        <v>#REF!</v>
      </c>
      <c r="G1073" s="65" t="s">
        <v>2111</v>
      </c>
      <c r="H1073" s="341" t="e">
        <f t="shared" si="392"/>
        <v>#REF!</v>
      </c>
      <c r="I1073" s="28" t="e">
        <f t="shared" si="393"/>
        <v>#REF!</v>
      </c>
      <c r="J1073" s="24">
        <v>0.4</v>
      </c>
      <c r="K1073" s="24" t="s">
        <v>24</v>
      </c>
      <c r="L1073" s="38" t="s">
        <v>81</v>
      </c>
      <c r="M1073" s="343" t="s">
        <v>2423</v>
      </c>
      <c r="N1073" s="91">
        <v>0</v>
      </c>
      <c r="O1073" s="9">
        <v>3</v>
      </c>
      <c r="P1073" s="24"/>
      <c r="Q1073" s="24"/>
      <c r="R1073" s="125" t="s">
        <v>84</v>
      </c>
      <c r="S1073" s="9" t="s">
        <v>433</v>
      </c>
      <c r="T1073" s="7" t="s">
        <v>434</v>
      </c>
      <c r="U1073" s="19" t="s">
        <v>87</v>
      </c>
      <c r="V1073" s="16" t="s">
        <v>2424</v>
      </c>
      <c r="W1073" s="37">
        <v>2</v>
      </c>
      <c r="X1073" s="24"/>
      <c r="Y1073" s="265">
        <f t="shared" si="385"/>
        <v>2</v>
      </c>
      <c r="Z1073" s="24">
        <v>2</v>
      </c>
      <c r="AA1073" s="58">
        <v>8030</v>
      </c>
      <c r="AB1073" s="66"/>
      <c r="AC1073" s="262"/>
      <c r="AD1073" s="25"/>
      <c r="AE1073" s="66"/>
      <c r="AF1073" s="58">
        <f t="shared" si="383"/>
        <v>0</v>
      </c>
      <c r="AG1073" s="58">
        <f t="shared" si="390"/>
        <v>0</v>
      </c>
      <c r="AH1073" s="58">
        <f t="shared" si="384"/>
        <v>0</v>
      </c>
      <c r="AI1073" s="58">
        <f t="shared" si="388"/>
        <v>16060</v>
      </c>
      <c r="AJ1073" s="58">
        <f t="shared" si="391"/>
        <v>0</v>
      </c>
      <c r="AK1073" s="58">
        <f t="shared" ref="AK1073:AK1135" si="394">SUM(AI1073:AJ1073)</f>
        <v>16060</v>
      </c>
      <c r="AL1073" s="16" t="s">
        <v>9</v>
      </c>
      <c r="AM1073" s="272"/>
      <c r="AN1073" s="58">
        <f t="shared" si="382"/>
        <v>16060</v>
      </c>
      <c r="AO1073" s="134" t="s">
        <v>24</v>
      </c>
      <c r="AP1073" s="113" t="s">
        <v>754</v>
      </c>
      <c r="AQ1073" s="113" t="s">
        <v>754</v>
      </c>
      <c r="AR1073" s="113" t="s">
        <v>754</v>
      </c>
      <c r="AS1073" s="113" t="s">
        <v>754</v>
      </c>
      <c r="AT1073" s="113" t="s">
        <v>754</v>
      </c>
      <c r="AU1073" s="113" t="s">
        <v>754</v>
      </c>
      <c r="AV1073" s="113" t="s">
        <v>754</v>
      </c>
    </row>
    <row r="1074" spans="1:48" ht="12.75" x14ac:dyDescent="0.2">
      <c r="A1074" s="16">
        <v>2735521015</v>
      </c>
      <c r="B1074" s="381">
        <v>46147</v>
      </c>
      <c r="C1074" s="100" t="s">
        <v>79</v>
      </c>
      <c r="D1074" s="552">
        <v>46149</v>
      </c>
      <c r="E1074" s="552" t="e">
        <f>IF(OR(#REF!="",J1074=""),"",#REF!+7*J1074)</f>
        <v>#REF!</v>
      </c>
      <c r="F1074" s="333" t="str">
        <f t="shared" ca="1" si="387"/>
        <v>DELIVERED</v>
      </c>
      <c r="G1074" s="65" t="s">
        <v>2111</v>
      </c>
      <c r="H1074" s="341" t="e">
        <f t="shared" si="392"/>
        <v>#REF!</v>
      </c>
      <c r="I1074" s="28" t="e">
        <f t="shared" si="393"/>
        <v>#REF!</v>
      </c>
      <c r="J1074" s="24">
        <v>0.4</v>
      </c>
      <c r="K1074" s="24" t="s">
        <v>24</v>
      </c>
      <c r="L1074" s="38" t="s">
        <v>81</v>
      </c>
      <c r="M1074" s="343" t="s">
        <v>2425</v>
      </c>
      <c r="N1074" s="91">
        <v>0</v>
      </c>
      <c r="O1074" s="9">
        <v>3</v>
      </c>
      <c r="P1074" s="24" t="s">
        <v>243</v>
      </c>
      <c r="Q1074" s="24">
        <v>26200165</v>
      </c>
      <c r="R1074" s="125" t="s">
        <v>84</v>
      </c>
      <c r="S1074" s="9" t="s">
        <v>433</v>
      </c>
      <c r="T1074" s="7" t="s">
        <v>434</v>
      </c>
      <c r="U1074" s="19" t="s">
        <v>87</v>
      </c>
      <c r="V1074" s="16" t="s">
        <v>2426</v>
      </c>
      <c r="W1074" s="37">
        <v>10</v>
      </c>
      <c r="X1074" s="24">
        <v>10</v>
      </c>
      <c r="Y1074" s="265">
        <f t="shared" si="385"/>
        <v>0</v>
      </c>
      <c r="Z1074" s="24">
        <v>0</v>
      </c>
      <c r="AA1074" s="58">
        <v>3070</v>
      </c>
      <c r="AB1074" s="66"/>
      <c r="AC1074" s="151" t="str">
        <f>IF(AD1074="","",TEXT(AD1074,"mmmm-yy"))</f>
        <v>May-26</v>
      </c>
      <c r="AD1074" s="25">
        <v>46154</v>
      </c>
      <c r="AE1074" s="256" t="s">
        <v>2427</v>
      </c>
      <c r="AF1074" s="58">
        <f t="shared" si="383"/>
        <v>30700</v>
      </c>
      <c r="AG1074" s="58">
        <f t="shared" si="390"/>
        <v>0</v>
      </c>
      <c r="AH1074" s="58">
        <f t="shared" si="384"/>
        <v>30700</v>
      </c>
      <c r="AI1074" s="58">
        <f t="shared" si="388"/>
        <v>0</v>
      </c>
      <c r="AJ1074" s="58">
        <f t="shared" si="391"/>
        <v>0</v>
      </c>
      <c r="AK1074" s="58">
        <f t="shared" si="394"/>
        <v>0</v>
      </c>
      <c r="AL1074" s="16" t="s">
        <v>0</v>
      </c>
      <c r="AM1074" s="144" t="s">
        <v>102</v>
      </c>
      <c r="AN1074" s="58">
        <f t="shared" si="382"/>
        <v>30700</v>
      </c>
      <c r="AO1074" s="134" t="s">
        <v>28</v>
      </c>
      <c r="AP1074" s="113" t="s">
        <v>754</v>
      </c>
      <c r="AQ1074" s="113" t="s">
        <v>754</v>
      </c>
      <c r="AR1074" s="113" t="s">
        <v>754</v>
      </c>
      <c r="AS1074" s="113" t="s">
        <v>754</v>
      </c>
      <c r="AT1074" s="113" t="s">
        <v>754</v>
      </c>
      <c r="AU1074" s="113" t="s">
        <v>754</v>
      </c>
      <c r="AV1074" s="113" t="s">
        <v>754</v>
      </c>
    </row>
    <row r="1075" spans="1:48" ht="12.75" x14ac:dyDescent="0.2">
      <c r="A1075" s="16" t="s">
        <v>2428</v>
      </c>
      <c r="B1075" s="381">
        <v>46148</v>
      </c>
      <c r="C1075" s="16" t="s">
        <v>2429</v>
      </c>
      <c r="D1075" s="552">
        <v>46176</v>
      </c>
      <c r="E1075" s="552" t="e">
        <f>IF(OR(#REF!="",J1075=""),"",#REF!+7*J1075)</f>
        <v>#REF!</v>
      </c>
      <c r="F1075" s="333" t="e">
        <f t="shared" ca="1" si="387"/>
        <v>#REF!</v>
      </c>
      <c r="G1075" s="65" t="s">
        <v>2111</v>
      </c>
      <c r="H1075" s="341" t="e">
        <f t="shared" si="392"/>
        <v>#REF!</v>
      </c>
      <c r="I1075" s="28" t="e">
        <f t="shared" si="393"/>
        <v>#REF!</v>
      </c>
      <c r="J1075" s="24">
        <v>4</v>
      </c>
      <c r="K1075" s="24" t="s">
        <v>18</v>
      </c>
      <c r="L1075" s="38" t="s">
        <v>81</v>
      </c>
      <c r="M1075" s="343" t="s">
        <v>2430</v>
      </c>
      <c r="N1075" s="91">
        <v>0</v>
      </c>
      <c r="O1075" s="9">
        <v>3</v>
      </c>
      <c r="P1075" s="24"/>
      <c r="Q1075" s="24"/>
      <c r="R1075" s="38" t="s">
        <v>307</v>
      </c>
      <c r="S1075" s="24" t="s">
        <v>2431</v>
      </c>
      <c r="T1075" s="7" t="s">
        <v>2432</v>
      </c>
      <c r="U1075" s="16" t="s">
        <v>1273</v>
      </c>
      <c r="V1075" s="16" t="s">
        <v>2433</v>
      </c>
      <c r="W1075" s="37">
        <v>5</v>
      </c>
      <c r="X1075" s="24"/>
      <c r="Y1075" s="265">
        <f t="shared" si="385"/>
        <v>5</v>
      </c>
      <c r="Z1075" s="24">
        <v>5</v>
      </c>
      <c r="AA1075" s="58"/>
      <c r="AB1075" s="66">
        <v>1024.5999999999999</v>
      </c>
      <c r="AC1075" s="262"/>
      <c r="AD1075" s="25"/>
      <c r="AE1075" s="66"/>
      <c r="AF1075" s="58">
        <f t="shared" si="383"/>
        <v>0</v>
      </c>
      <c r="AG1075" s="58">
        <f t="shared" si="390"/>
        <v>0</v>
      </c>
      <c r="AH1075" s="58">
        <f t="shared" si="384"/>
        <v>0</v>
      </c>
      <c r="AI1075" s="58">
        <f t="shared" si="388"/>
        <v>0</v>
      </c>
      <c r="AJ1075" s="58">
        <f t="shared" si="391"/>
        <v>440578</v>
      </c>
      <c r="AK1075" s="58">
        <f t="shared" si="394"/>
        <v>440578</v>
      </c>
      <c r="AL1075" s="16" t="s">
        <v>9</v>
      </c>
      <c r="AM1075" s="272"/>
      <c r="AN1075" s="58">
        <f t="shared" si="382"/>
        <v>440578</v>
      </c>
      <c r="AO1075" s="24"/>
      <c r="AP1075" s="23"/>
      <c r="AQ1075" s="23"/>
      <c r="AR1075" s="23"/>
      <c r="AS1075" s="23"/>
      <c r="AT1075" s="23"/>
      <c r="AU1075" s="23"/>
      <c r="AV1075" s="23"/>
    </row>
    <row r="1076" spans="1:48" ht="12.75" x14ac:dyDescent="0.2">
      <c r="A1076" s="16">
        <v>1388701</v>
      </c>
      <c r="B1076" s="381">
        <v>46148</v>
      </c>
      <c r="C1076" s="100" t="s">
        <v>79</v>
      </c>
      <c r="D1076" s="552">
        <v>46197</v>
      </c>
      <c r="E1076" s="552" t="e">
        <f>IF(OR(#REF!="",J1076=""),"",#REF!+7*J1076)</f>
        <v>#REF!</v>
      </c>
      <c r="F1076" s="333" t="e">
        <f t="shared" ca="1" si="387"/>
        <v>#REF!</v>
      </c>
      <c r="G1076" s="65" t="s">
        <v>2111</v>
      </c>
      <c r="H1076" s="341" t="e">
        <f t="shared" si="392"/>
        <v>#REF!</v>
      </c>
      <c r="I1076" s="28" t="e">
        <f t="shared" si="393"/>
        <v>#REF!</v>
      </c>
      <c r="J1076" s="24">
        <v>7</v>
      </c>
      <c r="K1076" s="24" t="s">
        <v>18</v>
      </c>
      <c r="L1076" s="38" t="s">
        <v>81</v>
      </c>
      <c r="M1076" s="343" t="s">
        <v>2434</v>
      </c>
      <c r="N1076" s="91">
        <v>0</v>
      </c>
      <c r="O1076" s="9">
        <v>3</v>
      </c>
      <c r="P1076" s="24"/>
      <c r="Q1076" s="24"/>
      <c r="R1076" s="125" t="s">
        <v>84</v>
      </c>
      <c r="S1076" s="32" t="s">
        <v>2314</v>
      </c>
      <c r="T1076" s="7" t="s">
        <v>2315</v>
      </c>
      <c r="U1076" s="7" t="s">
        <v>87</v>
      </c>
      <c r="V1076" s="16" t="s">
        <v>2435</v>
      </c>
      <c r="W1076" s="37">
        <v>5</v>
      </c>
      <c r="X1076" s="24"/>
      <c r="Y1076" s="265">
        <f t="shared" si="385"/>
        <v>5</v>
      </c>
      <c r="Z1076" s="24">
        <v>5</v>
      </c>
      <c r="AA1076" s="58">
        <v>26159.4</v>
      </c>
      <c r="AB1076" s="66"/>
      <c r="AC1076" s="262"/>
      <c r="AD1076" s="25"/>
      <c r="AE1076" s="66"/>
      <c r="AF1076" s="58">
        <f t="shared" si="383"/>
        <v>0</v>
      </c>
      <c r="AG1076" s="58">
        <f t="shared" si="390"/>
        <v>0</v>
      </c>
      <c r="AH1076" s="58">
        <f t="shared" si="384"/>
        <v>0</v>
      </c>
      <c r="AI1076" s="58">
        <f t="shared" si="388"/>
        <v>130797</v>
      </c>
      <c r="AJ1076" s="58">
        <f t="shared" si="391"/>
        <v>0</v>
      </c>
      <c r="AK1076" s="58">
        <f t="shared" si="394"/>
        <v>130797</v>
      </c>
      <c r="AL1076" s="16" t="s">
        <v>9</v>
      </c>
      <c r="AM1076" s="272"/>
      <c r="AN1076" s="58">
        <f t="shared" si="382"/>
        <v>130797</v>
      </c>
      <c r="AO1076" s="24"/>
      <c r="AP1076" s="23"/>
      <c r="AQ1076" s="23"/>
      <c r="AR1076" s="23"/>
      <c r="AS1076" s="23"/>
      <c r="AT1076" s="23"/>
      <c r="AU1076" s="23"/>
      <c r="AV1076" s="23"/>
    </row>
    <row r="1077" spans="1:48" ht="12.75" x14ac:dyDescent="0.2">
      <c r="A1077" s="508" t="s">
        <v>2436</v>
      </c>
      <c r="B1077" s="381">
        <v>46148</v>
      </c>
      <c r="C1077" s="100" t="s">
        <v>79</v>
      </c>
      <c r="D1077" s="552">
        <v>46176</v>
      </c>
      <c r="E1077" s="552" t="e">
        <f>IF(OR(#REF!="",J1077=""),"",#REF!+7*J1077)</f>
        <v>#REF!</v>
      </c>
      <c r="F1077" s="333" t="str">
        <f t="shared" ca="1" si="387"/>
        <v>DELIVERED</v>
      </c>
      <c r="G1077" s="120" t="s">
        <v>80</v>
      </c>
      <c r="H1077" s="341" t="e">
        <f t="shared" si="392"/>
        <v>#REF!</v>
      </c>
      <c r="I1077" s="28" t="e">
        <f t="shared" si="393"/>
        <v>#REF!</v>
      </c>
      <c r="J1077" s="24">
        <v>4</v>
      </c>
      <c r="K1077" s="24" t="s">
        <v>2437</v>
      </c>
      <c r="L1077" s="38" t="s">
        <v>81</v>
      </c>
      <c r="M1077" s="343" t="s">
        <v>2438</v>
      </c>
      <c r="N1077" s="91">
        <v>0</v>
      </c>
      <c r="O1077" s="9">
        <v>3</v>
      </c>
      <c r="P1077" s="663" t="s">
        <v>2439</v>
      </c>
      <c r="Q1077" s="24">
        <v>26200230</v>
      </c>
      <c r="R1077" s="125" t="s">
        <v>84</v>
      </c>
      <c r="S1077" s="24" t="s">
        <v>1626</v>
      </c>
      <c r="T1077" s="85" t="s">
        <v>1627</v>
      </c>
      <c r="U1077" s="16" t="s">
        <v>193</v>
      </c>
      <c r="V1077" s="16" t="s">
        <v>2440</v>
      </c>
      <c r="W1077" s="37">
        <v>3</v>
      </c>
      <c r="X1077" s="24">
        <v>3</v>
      </c>
      <c r="Y1077" s="265">
        <f t="shared" si="385"/>
        <v>0</v>
      </c>
      <c r="Z1077" s="24">
        <v>0</v>
      </c>
      <c r="AA1077" s="58">
        <v>16950</v>
      </c>
      <c r="AB1077" s="66"/>
      <c r="AC1077" s="536" t="str">
        <f>IF(AD1077="","",TEXT(AD1077,"mmmm-yy"))</f>
        <v>May-26</v>
      </c>
      <c r="AD1077" s="25">
        <v>46168</v>
      </c>
      <c r="AE1077" s="535" t="s">
        <v>2441</v>
      </c>
      <c r="AF1077" s="58">
        <f t="shared" si="383"/>
        <v>50850</v>
      </c>
      <c r="AG1077" s="58">
        <f t="shared" si="390"/>
        <v>0</v>
      </c>
      <c r="AH1077" s="58">
        <f t="shared" si="384"/>
        <v>50850</v>
      </c>
      <c r="AI1077" s="58">
        <f t="shared" si="388"/>
        <v>0</v>
      </c>
      <c r="AJ1077" s="58">
        <f t="shared" si="391"/>
        <v>0</v>
      </c>
      <c r="AK1077" s="58">
        <f t="shared" si="394"/>
        <v>0</v>
      </c>
      <c r="AL1077" s="16" t="s">
        <v>0</v>
      </c>
      <c r="AM1077" s="540" t="s">
        <v>102</v>
      </c>
      <c r="AN1077" s="58">
        <f t="shared" si="382"/>
        <v>50850</v>
      </c>
      <c r="AO1077" s="24" t="s">
        <v>30</v>
      </c>
      <c r="AP1077" s="23"/>
      <c r="AQ1077" s="23"/>
      <c r="AR1077" s="23"/>
      <c r="AS1077" s="23"/>
      <c r="AT1077" s="23"/>
      <c r="AU1077" s="23"/>
      <c r="AV1077" s="23"/>
    </row>
    <row r="1078" spans="1:48" ht="12.75" x14ac:dyDescent="0.2">
      <c r="A1078" s="508" t="s">
        <v>2436</v>
      </c>
      <c r="B1078" s="381">
        <v>46148</v>
      </c>
      <c r="C1078" s="100" t="s">
        <v>79</v>
      </c>
      <c r="D1078" s="552">
        <v>46176</v>
      </c>
      <c r="E1078" s="552" t="e">
        <f>IF(OR(#REF!="",J1078=""),"",#REF!+7*J1078)</f>
        <v>#REF!</v>
      </c>
      <c r="F1078" s="333" t="str">
        <f t="shared" ca="1" si="387"/>
        <v>DELIVERED</v>
      </c>
      <c r="G1078" s="120" t="s">
        <v>80</v>
      </c>
      <c r="H1078" s="341" t="e">
        <f t="shared" si="392"/>
        <v>#REF!</v>
      </c>
      <c r="I1078" s="28" t="e">
        <f t="shared" si="393"/>
        <v>#REF!</v>
      </c>
      <c r="J1078" s="24">
        <v>4</v>
      </c>
      <c r="K1078" s="24" t="s">
        <v>28</v>
      </c>
      <c r="L1078" s="38" t="s">
        <v>81</v>
      </c>
      <c r="M1078" s="343" t="s">
        <v>2438</v>
      </c>
      <c r="N1078" s="91">
        <v>0</v>
      </c>
      <c r="O1078" s="9">
        <v>3</v>
      </c>
      <c r="P1078" s="24" t="s">
        <v>243</v>
      </c>
      <c r="Q1078" s="24">
        <v>26200230</v>
      </c>
      <c r="R1078" s="125" t="s">
        <v>84</v>
      </c>
      <c r="S1078" s="24" t="s">
        <v>1626</v>
      </c>
      <c r="T1078" s="7" t="s">
        <v>1627</v>
      </c>
      <c r="U1078" s="16" t="s">
        <v>193</v>
      </c>
      <c r="V1078" s="16" t="s">
        <v>2442</v>
      </c>
      <c r="W1078" s="37">
        <v>1</v>
      </c>
      <c r="X1078" s="24">
        <v>1</v>
      </c>
      <c r="Y1078" s="265">
        <f t="shared" si="385"/>
        <v>0</v>
      </c>
      <c r="Z1078" s="24">
        <v>0</v>
      </c>
      <c r="AA1078" s="58">
        <v>3000</v>
      </c>
      <c r="AB1078" s="66"/>
      <c r="AC1078" s="536" t="str">
        <f>IF(AD1078="","",TEXT(AD1078,"mmmm-yy"))</f>
        <v>May-26</v>
      </c>
      <c r="AD1078" s="25">
        <v>46168</v>
      </c>
      <c r="AE1078" s="535" t="s">
        <v>2441</v>
      </c>
      <c r="AF1078" s="58">
        <f t="shared" si="383"/>
        <v>3000</v>
      </c>
      <c r="AG1078" s="58">
        <f t="shared" si="390"/>
        <v>0</v>
      </c>
      <c r="AH1078" s="58">
        <f t="shared" si="384"/>
        <v>3000</v>
      </c>
      <c r="AI1078" s="58">
        <f t="shared" si="388"/>
        <v>0</v>
      </c>
      <c r="AJ1078" s="58">
        <f t="shared" si="391"/>
        <v>0</v>
      </c>
      <c r="AK1078" s="58">
        <f t="shared" si="394"/>
        <v>0</v>
      </c>
      <c r="AL1078" s="16" t="s">
        <v>0</v>
      </c>
      <c r="AM1078" s="540" t="s">
        <v>102</v>
      </c>
      <c r="AN1078" s="58">
        <f t="shared" si="382"/>
        <v>3000</v>
      </c>
      <c r="AO1078" s="24" t="s">
        <v>28</v>
      </c>
      <c r="AP1078" s="23"/>
      <c r="AQ1078" s="23"/>
      <c r="AR1078" s="23"/>
      <c r="AS1078" s="23"/>
      <c r="AT1078" s="23"/>
      <c r="AU1078" s="23"/>
      <c r="AV1078" s="23"/>
    </row>
    <row r="1079" spans="1:48" ht="12.75" x14ac:dyDescent="0.2">
      <c r="A1079" s="506">
        <v>4516512824</v>
      </c>
      <c r="B1079" s="381">
        <v>46148</v>
      </c>
      <c r="C1079" s="297" t="s">
        <v>79</v>
      </c>
      <c r="D1079" s="552">
        <v>46167</v>
      </c>
      <c r="E1079" s="552" t="e">
        <f>IF(OR(#REF!="",J1079=""),"",#REF!+7*J1079)</f>
        <v>#REF!</v>
      </c>
      <c r="F1079" s="333" t="str">
        <f t="shared" ca="1" si="387"/>
        <v>DELIVERED</v>
      </c>
      <c r="G1079" s="65" t="s">
        <v>2111</v>
      </c>
      <c r="H1079" s="341" t="e">
        <f t="shared" si="392"/>
        <v>#REF!</v>
      </c>
      <c r="I1079" s="28" t="e">
        <f t="shared" si="393"/>
        <v>#REF!</v>
      </c>
      <c r="J1079" s="24">
        <v>3</v>
      </c>
      <c r="K1079" s="24" t="s">
        <v>18</v>
      </c>
      <c r="L1079" s="38" t="s">
        <v>81</v>
      </c>
      <c r="M1079" s="343" t="s">
        <v>2443</v>
      </c>
      <c r="N1079" s="399">
        <v>1</v>
      </c>
      <c r="O1079" s="382">
        <v>1</v>
      </c>
      <c r="P1079" s="663" t="s">
        <v>2444</v>
      </c>
      <c r="Q1079" s="24">
        <v>26100096</v>
      </c>
      <c r="R1079" s="86" t="s">
        <v>84</v>
      </c>
      <c r="S1079" s="9" t="s">
        <v>620</v>
      </c>
      <c r="T1079" s="7" t="s">
        <v>621</v>
      </c>
      <c r="U1079" s="23" t="s">
        <v>212</v>
      </c>
      <c r="V1079" s="13" t="s">
        <v>2445</v>
      </c>
      <c r="W1079" s="37">
        <v>3</v>
      </c>
      <c r="X1079" s="24">
        <v>3</v>
      </c>
      <c r="Y1079" s="265">
        <f t="shared" si="385"/>
        <v>0</v>
      </c>
      <c r="Z1079" s="24">
        <v>0</v>
      </c>
      <c r="AA1079" s="58">
        <v>56579</v>
      </c>
      <c r="AB1079" s="66"/>
      <c r="AC1079" s="536" t="str">
        <f>IF(AD1079="","",TEXT(AD1079,"mmmm-yy"))</f>
        <v>May-26</v>
      </c>
      <c r="AD1079" s="25">
        <v>46171</v>
      </c>
      <c r="AE1079" s="604" t="s">
        <v>2446</v>
      </c>
      <c r="AF1079" s="58">
        <f t="shared" si="383"/>
        <v>169737</v>
      </c>
      <c r="AG1079" s="58">
        <f t="shared" si="390"/>
        <v>0</v>
      </c>
      <c r="AH1079" s="58">
        <f t="shared" si="384"/>
        <v>169737</v>
      </c>
      <c r="AI1079" s="58">
        <f t="shared" si="388"/>
        <v>0</v>
      </c>
      <c r="AJ1079" s="58">
        <f t="shared" si="391"/>
        <v>0</v>
      </c>
      <c r="AK1079" s="58">
        <f t="shared" si="394"/>
        <v>0</v>
      </c>
      <c r="AL1079" s="16" t="s">
        <v>0</v>
      </c>
      <c r="AM1079" s="540" t="s">
        <v>102</v>
      </c>
      <c r="AN1079" s="58">
        <f t="shared" ref="AN1079:AN1142" si="395">SUM(AH1079,AK1079)</f>
        <v>169737</v>
      </c>
      <c r="AO1079" s="24" t="s">
        <v>103</v>
      </c>
      <c r="AP1079" s="23"/>
      <c r="AQ1079" s="23"/>
      <c r="AR1079" s="23"/>
      <c r="AS1079" s="23"/>
      <c r="AT1079" s="23"/>
      <c r="AU1079" s="23"/>
      <c r="AV1079" s="23"/>
    </row>
    <row r="1080" spans="1:48" x14ac:dyDescent="0.25">
      <c r="A1080" s="16">
        <v>52088214</v>
      </c>
      <c r="B1080" s="381">
        <v>46148</v>
      </c>
      <c r="C1080" s="100" t="s">
        <v>79</v>
      </c>
      <c r="D1080" s="552">
        <v>46169</v>
      </c>
      <c r="E1080" s="552" t="e">
        <f>IF(OR(#REF!="",J1080=""),"",#REF!+7*J1080)</f>
        <v>#REF!</v>
      </c>
      <c r="F1080" s="333" t="str">
        <f t="shared" ca="1" si="387"/>
        <v>DELIVERED</v>
      </c>
      <c r="G1080" s="65" t="s">
        <v>2111</v>
      </c>
      <c r="H1080" s="341" t="e">
        <f t="shared" si="392"/>
        <v>#REF!</v>
      </c>
      <c r="I1080" s="28" t="e">
        <f t="shared" si="393"/>
        <v>#REF!</v>
      </c>
      <c r="J1080" s="24">
        <v>5</v>
      </c>
      <c r="K1080" s="24" t="s">
        <v>18</v>
      </c>
      <c r="L1080" s="38" t="s">
        <v>81</v>
      </c>
      <c r="M1080" s="343" t="s">
        <v>2447</v>
      </c>
      <c r="N1080" s="91">
        <v>0</v>
      </c>
      <c r="O1080" s="9">
        <v>3</v>
      </c>
      <c r="P1080" s="663" t="s">
        <v>2448</v>
      </c>
      <c r="Q1080" s="24">
        <v>26100186</v>
      </c>
      <c r="R1080" s="86" t="s">
        <v>84</v>
      </c>
      <c r="S1080" s="24" t="s">
        <v>1991</v>
      </c>
      <c r="T1080" s="238" t="s">
        <v>1992</v>
      </c>
      <c r="U1080" s="16" t="s">
        <v>193</v>
      </c>
      <c r="V1080" s="238" t="s">
        <v>2449</v>
      </c>
      <c r="W1080" s="37">
        <v>200</v>
      </c>
      <c r="X1080" s="24">
        <v>30</v>
      </c>
      <c r="Y1080" s="265">
        <f t="shared" si="385"/>
        <v>170</v>
      </c>
      <c r="Z1080" s="24">
        <v>0</v>
      </c>
      <c r="AA1080" s="58">
        <v>9154.94</v>
      </c>
      <c r="AB1080" s="66"/>
      <c r="AC1080" s="536" t="str">
        <f>IF(AD1080="","",TEXT(AD1080,"mmmm-yy"))</f>
        <v>June-26</v>
      </c>
      <c r="AD1080" s="76">
        <v>46184</v>
      </c>
      <c r="AE1080" s="257" t="s">
        <v>2450</v>
      </c>
      <c r="AF1080" s="79">
        <f t="shared" si="383"/>
        <v>274648.2</v>
      </c>
      <c r="AG1080" s="58">
        <f t="shared" si="390"/>
        <v>0</v>
      </c>
      <c r="AH1080" s="58">
        <f t="shared" si="384"/>
        <v>274648.2</v>
      </c>
      <c r="AI1080" s="58">
        <f t="shared" si="388"/>
        <v>0</v>
      </c>
      <c r="AJ1080" s="58">
        <f t="shared" si="391"/>
        <v>0</v>
      </c>
      <c r="AK1080" s="58">
        <f t="shared" si="394"/>
        <v>0</v>
      </c>
      <c r="AL1080" s="16" t="s">
        <v>0</v>
      </c>
      <c r="AM1080" s="144" t="s">
        <v>102</v>
      </c>
      <c r="AN1080" s="58">
        <f t="shared" si="395"/>
        <v>274648.2</v>
      </c>
      <c r="AO1080" s="24" t="s">
        <v>116</v>
      </c>
      <c r="AP1080" s="23" t="s">
        <v>104</v>
      </c>
      <c r="AQ1080" s="23"/>
      <c r="AR1080" s="23"/>
      <c r="AS1080" s="23"/>
      <c r="AT1080" s="23"/>
      <c r="AU1080" s="23"/>
      <c r="AV1080" s="23"/>
    </row>
    <row r="1081" spans="1:48" ht="12.75" x14ac:dyDescent="0.2">
      <c r="A1081" s="16">
        <v>52088214</v>
      </c>
      <c r="B1081" s="381">
        <v>46148</v>
      </c>
      <c r="C1081" s="100" t="s">
        <v>79</v>
      </c>
      <c r="D1081" s="552">
        <v>46169</v>
      </c>
      <c r="E1081" s="552" t="e">
        <f>IF(OR(#REF!="",J1081=""),"",#REF!+7*J1081)</f>
        <v>#REF!</v>
      </c>
      <c r="F1081" s="333" t="e">
        <f t="shared" ref="F1081" ca="1" si="396">IF(AL1081="PO CLOSED",
"DELIVERED",
IF(TODAY()&gt;E1081,
"-"&amp;ROUNDUP(TODAY()-E1081,0)&amp;" days overdue",
"+" &amp;ROUNDUP(E1081-TODAY(),0)&amp;" days remaining"))</f>
        <v>#REF!</v>
      </c>
      <c r="G1081" s="65" t="s">
        <v>2111</v>
      </c>
      <c r="H1081" s="341" t="e">
        <f t="shared" ref="H1081" si="397">TEXT(E1081,"MMM-YY")</f>
        <v>#REF!</v>
      </c>
      <c r="I1081" s="28" t="e">
        <f t="shared" ref="I1081" si="398">TEXT(E1081,"YYYY")</f>
        <v>#REF!</v>
      </c>
      <c r="J1081" s="24">
        <v>5</v>
      </c>
      <c r="K1081" s="24" t="s">
        <v>18</v>
      </c>
      <c r="L1081" s="38" t="s">
        <v>81</v>
      </c>
      <c r="M1081" s="343" t="s">
        <v>2447</v>
      </c>
      <c r="N1081" s="91">
        <v>0</v>
      </c>
      <c r="O1081" s="9">
        <v>3</v>
      </c>
      <c r="P1081" s="663" t="s">
        <v>2448</v>
      </c>
      <c r="Q1081" s="24">
        <v>26100186</v>
      </c>
      <c r="R1081" s="86" t="s">
        <v>84</v>
      </c>
      <c r="S1081" s="24" t="s">
        <v>1991</v>
      </c>
      <c r="T1081" s="238" t="s">
        <v>1992</v>
      </c>
      <c r="U1081" s="16" t="s">
        <v>193</v>
      </c>
      <c r="V1081" s="238" t="s">
        <v>2449</v>
      </c>
      <c r="W1081" s="37">
        <v>170</v>
      </c>
      <c r="X1081" s="24"/>
      <c r="Y1081" s="265">
        <f t="shared" ref="Y1081" si="399">W1081-X1081</f>
        <v>170</v>
      </c>
      <c r="Z1081" s="24">
        <v>170</v>
      </c>
      <c r="AA1081" s="58">
        <v>9154.94</v>
      </c>
      <c r="AB1081" s="66"/>
      <c r="AC1081" s="262"/>
      <c r="AD1081" s="25"/>
      <c r="AE1081" s="803"/>
      <c r="AF1081" s="58">
        <f t="shared" ref="AF1081" si="400">X1081*AA1081</f>
        <v>0</v>
      </c>
      <c r="AG1081" s="58">
        <f t="shared" ref="AG1081" si="401">(X1081*AB1081)*86</f>
        <v>0</v>
      </c>
      <c r="AH1081" s="58">
        <f t="shared" ref="AH1081" si="402">SUM(AF1081:AG1081)</f>
        <v>0</v>
      </c>
      <c r="AI1081" s="58">
        <f t="shared" ref="AI1081" si="403">Z1081*AA1081</f>
        <v>1556339.8</v>
      </c>
      <c r="AJ1081" s="58">
        <f t="shared" ref="AJ1081" si="404">(Z1081*AB1081)*86</f>
        <v>0</v>
      </c>
      <c r="AK1081" s="58">
        <f t="shared" ref="AK1081" si="405">SUM(AI1081:AJ1081)</f>
        <v>1556339.8</v>
      </c>
      <c r="AL1081" s="16" t="s">
        <v>2</v>
      </c>
      <c r="AM1081" s="272" t="s">
        <v>112</v>
      </c>
      <c r="AN1081" s="58">
        <f t="shared" ref="AN1081" si="406">SUM(AH1081,AK1081)</f>
        <v>1556339.8</v>
      </c>
      <c r="AO1081" s="24" t="s">
        <v>116</v>
      </c>
      <c r="AP1081" s="23" t="s">
        <v>104</v>
      </c>
      <c r="AQ1081" s="23"/>
      <c r="AR1081" s="23"/>
      <c r="AS1081" s="23"/>
      <c r="AT1081" s="23"/>
      <c r="AU1081" s="23"/>
      <c r="AV1081" s="23"/>
    </row>
    <row r="1082" spans="1:48" x14ac:dyDescent="0.25">
      <c r="A1082" s="16">
        <v>52088214</v>
      </c>
      <c r="B1082" s="381">
        <v>46148</v>
      </c>
      <c r="C1082" s="100" t="s">
        <v>79</v>
      </c>
      <c r="D1082" s="552">
        <v>46169</v>
      </c>
      <c r="E1082" s="552" t="e">
        <f>IF(OR(#REF!="",J1082=""),"",#REF!+7*J1082)</f>
        <v>#REF!</v>
      </c>
      <c r="F1082" s="333" t="str">
        <f t="shared" ref="F1082:F1110" ca="1" si="407">IF(AL1082="PO CLOSED",
"DELIVERED",
IF(TODAY()&gt;E1082,
"-"&amp;ROUNDUP(TODAY()-E1082,0)&amp;" days overdue",
"+" &amp;ROUNDUP(E1082-TODAY(),0)&amp;" days remaining"))</f>
        <v>DELIVERED</v>
      </c>
      <c r="G1082" s="65" t="s">
        <v>2111</v>
      </c>
      <c r="H1082" s="341" t="e">
        <f t="shared" si="392"/>
        <v>#REF!</v>
      </c>
      <c r="I1082" s="28" t="e">
        <f t="shared" si="393"/>
        <v>#REF!</v>
      </c>
      <c r="J1082" s="24">
        <v>5</v>
      </c>
      <c r="K1082" s="24" t="s">
        <v>18</v>
      </c>
      <c r="L1082" s="38" t="s">
        <v>81</v>
      </c>
      <c r="M1082" s="343" t="s">
        <v>2451</v>
      </c>
      <c r="N1082" s="91">
        <v>0</v>
      </c>
      <c r="O1082" s="9">
        <v>3</v>
      </c>
      <c r="P1082" s="663" t="s">
        <v>2452</v>
      </c>
      <c r="Q1082" s="24">
        <v>26100186</v>
      </c>
      <c r="R1082" s="86" t="s">
        <v>84</v>
      </c>
      <c r="S1082" s="24" t="s">
        <v>1991</v>
      </c>
      <c r="T1082" s="238" t="s">
        <v>1992</v>
      </c>
      <c r="U1082" s="16" t="s">
        <v>193</v>
      </c>
      <c r="V1082" s="238" t="s">
        <v>2453</v>
      </c>
      <c r="W1082" s="37">
        <v>200</v>
      </c>
      <c r="X1082" s="24">
        <v>30</v>
      </c>
      <c r="Y1082" s="265">
        <f t="shared" si="385"/>
        <v>170</v>
      </c>
      <c r="Z1082" s="24">
        <v>0</v>
      </c>
      <c r="AA1082" s="58">
        <v>9789.7000000000007</v>
      </c>
      <c r="AB1082" s="66"/>
      <c r="AC1082" s="536" t="str">
        <f>IF(AD1082="","",TEXT(AD1082,"mmmm-yy"))</f>
        <v>June-26</v>
      </c>
      <c r="AD1082" s="76">
        <v>46184</v>
      </c>
      <c r="AE1082" s="257" t="s">
        <v>2450</v>
      </c>
      <c r="AF1082" s="79">
        <f t="shared" si="383"/>
        <v>293691</v>
      </c>
      <c r="AG1082" s="58">
        <f t="shared" si="390"/>
        <v>0</v>
      </c>
      <c r="AH1082" s="58">
        <f t="shared" si="384"/>
        <v>293691</v>
      </c>
      <c r="AI1082" s="58">
        <f t="shared" si="388"/>
        <v>0</v>
      </c>
      <c r="AJ1082" s="58">
        <f t="shared" si="391"/>
        <v>0</v>
      </c>
      <c r="AK1082" s="58">
        <f t="shared" si="394"/>
        <v>0</v>
      </c>
      <c r="AL1082" s="16" t="s">
        <v>0</v>
      </c>
      <c r="AM1082" s="144" t="s">
        <v>102</v>
      </c>
      <c r="AN1082" s="58">
        <f t="shared" si="395"/>
        <v>293691</v>
      </c>
      <c r="AO1082" s="24" t="s">
        <v>116</v>
      </c>
      <c r="AP1082" s="23" t="s">
        <v>104</v>
      </c>
      <c r="AQ1082" s="23"/>
      <c r="AR1082" s="23"/>
      <c r="AS1082" s="23"/>
      <c r="AT1082" s="23"/>
      <c r="AU1082" s="23"/>
      <c r="AV1082" s="23"/>
    </row>
    <row r="1083" spans="1:48" ht="12.75" x14ac:dyDescent="0.2">
      <c r="A1083" s="16">
        <v>52088214</v>
      </c>
      <c r="B1083" s="381">
        <v>46148</v>
      </c>
      <c r="C1083" s="100" t="s">
        <v>79</v>
      </c>
      <c r="D1083" s="552">
        <v>46169</v>
      </c>
      <c r="E1083" s="552" t="e">
        <f>IF(OR(#REF!="",J1083=""),"",#REF!+7*J1083)</f>
        <v>#REF!</v>
      </c>
      <c r="F1083" s="333" t="e">
        <f t="shared" ref="F1083" ca="1" si="408">IF(AL1083="PO CLOSED",
"DELIVERED",
IF(TODAY()&gt;E1083,
"-"&amp;ROUNDUP(TODAY()-E1083,0)&amp;" days overdue",
"+" &amp;ROUNDUP(E1083-TODAY(),0)&amp;" days remaining"))</f>
        <v>#REF!</v>
      </c>
      <c r="G1083" s="65" t="s">
        <v>2111</v>
      </c>
      <c r="H1083" s="341" t="e">
        <f t="shared" ref="H1083" si="409">TEXT(E1083,"MMM-YY")</f>
        <v>#REF!</v>
      </c>
      <c r="I1083" s="28" t="e">
        <f t="shared" ref="I1083" si="410">TEXT(E1083,"YYYY")</f>
        <v>#REF!</v>
      </c>
      <c r="J1083" s="24">
        <v>5</v>
      </c>
      <c r="K1083" s="24" t="s">
        <v>18</v>
      </c>
      <c r="L1083" s="38" t="s">
        <v>81</v>
      </c>
      <c r="M1083" s="343" t="s">
        <v>2451</v>
      </c>
      <c r="N1083" s="91">
        <v>0</v>
      </c>
      <c r="O1083" s="9">
        <v>3</v>
      </c>
      <c r="P1083" s="663" t="s">
        <v>2452</v>
      </c>
      <c r="Q1083" s="24">
        <v>26100186</v>
      </c>
      <c r="R1083" s="86" t="s">
        <v>84</v>
      </c>
      <c r="S1083" s="24" t="s">
        <v>1991</v>
      </c>
      <c r="T1083" s="238" t="s">
        <v>1992</v>
      </c>
      <c r="U1083" s="16" t="s">
        <v>193</v>
      </c>
      <c r="V1083" s="238" t="s">
        <v>2453</v>
      </c>
      <c r="W1083" s="37">
        <v>170</v>
      </c>
      <c r="X1083" s="24"/>
      <c r="Y1083" s="265">
        <f t="shared" ref="Y1083" si="411">W1083-X1083</f>
        <v>170</v>
      </c>
      <c r="Z1083" s="24">
        <v>170</v>
      </c>
      <c r="AA1083" s="58">
        <v>9789.7000000000007</v>
      </c>
      <c r="AB1083" s="66"/>
      <c r="AC1083" s="262"/>
      <c r="AD1083" s="25"/>
      <c r="AE1083" s="803"/>
      <c r="AF1083" s="58">
        <f t="shared" ref="AF1083" si="412">X1083*AA1083</f>
        <v>0</v>
      </c>
      <c r="AG1083" s="58">
        <f t="shared" ref="AG1083" si="413">(X1083*AB1083)*86</f>
        <v>0</v>
      </c>
      <c r="AH1083" s="58">
        <f t="shared" ref="AH1083" si="414">SUM(AF1083:AG1083)</f>
        <v>0</v>
      </c>
      <c r="AI1083" s="58">
        <f t="shared" ref="AI1083" si="415">Z1083*AA1083</f>
        <v>1664249.0000000002</v>
      </c>
      <c r="AJ1083" s="58">
        <f t="shared" ref="AJ1083" si="416">(Z1083*AB1083)*86</f>
        <v>0</v>
      </c>
      <c r="AK1083" s="58">
        <f t="shared" ref="AK1083" si="417">SUM(AI1083:AJ1083)</f>
        <v>1664249.0000000002</v>
      </c>
      <c r="AL1083" s="16" t="s">
        <v>2</v>
      </c>
      <c r="AM1083" s="272" t="s">
        <v>112</v>
      </c>
      <c r="AN1083" s="58">
        <f t="shared" ref="AN1083" si="418">SUM(AH1083,AK1083)</f>
        <v>1664249.0000000002</v>
      </c>
      <c r="AO1083" s="24" t="s">
        <v>116</v>
      </c>
      <c r="AP1083" s="23" t="s">
        <v>104</v>
      </c>
      <c r="AQ1083" s="23"/>
      <c r="AR1083" s="23"/>
      <c r="AS1083" s="23"/>
      <c r="AT1083" s="23"/>
      <c r="AU1083" s="23"/>
      <c r="AV1083" s="23"/>
    </row>
    <row r="1084" spans="1:48" x14ac:dyDescent="0.25">
      <c r="A1084" s="16">
        <v>52088214</v>
      </c>
      <c r="B1084" s="381">
        <v>46148</v>
      </c>
      <c r="C1084" s="100" t="s">
        <v>79</v>
      </c>
      <c r="D1084" s="552">
        <v>46169</v>
      </c>
      <c r="E1084" s="552" t="e">
        <f>IF(OR(#REF!="",J1084=""),"",#REF!+7*J1084)</f>
        <v>#REF!</v>
      </c>
      <c r="F1084" s="333" t="str">
        <f t="shared" ca="1" si="407"/>
        <v>DELIVERED</v>
      </c>
      <c r="G1084" s="65" t="s">
        <v>2111</v>
      </c>
      <c r="H1084" s="341" t="e">
        <f t="shared" si="392"/>
        <v>#REF!</v>
      </c>
      <c r="I1084" s="28" t="e">
        <f t="shared" si="393"/>
        <v>#REF!</v>
      </c>
      <c r="J1084" s="24">
        <v>5</v>
      </c>
      <c r="K1084" s="24" t="s">
        <v>18</v>
      </c>
      <c r="L1084" s="38" t="s">
        <v>81</v>
      </c>
      <c r="M1084" s="343" t="s">
        <v>2454</v>
      </c>
      <c r="N1084" s="91">
        <v>0</v>
      </c>
      <c r="O1084" s="9">
        <v>3</v>
      </c>
      <c r="P1084" s="663" t="s">
        <v>2455</v>
      </c>
      <c r="Q1084" s="24">
        <v>26100186</v>
      </c>
      <c r="R1084" s="86" t="s">
        <v>84</v>
      </c>
      <c r="S1084" s="24" t="s">
        <v>1991</v>
      </c>
      <c r="T1084" s="238" t="s">
        <v>1992</v>
      </c>
      <c r="U1084" s="16" t="s">
        <v>193</v>
      </c>
      <c r="V1084" s="448" t="s">
        <v>2456</v>
      </c>
      <c r="W1084" s="37">
        <v>180</v>
      </c>
      <c r="X1084" s="24">
        <v>30</v>
      </c>
      <c r="Y1084" s="265">
        <f t="shared" si="385"/>
        <v>150</v>
      </c>
      <c r="Z1084" s="24">
        <v>0</v>
      </c>
      <c r="AA1084" s="58">
        <v>2552.63</v>
      </c>
      <c r="AB1084" s="66"/>
      <c r="AC1084" s="536" t="str">
        <f>IF(AD1084="","",TEXT(AD1084,"mmmm-yy"))</f>
        <v>June-26</v>
      </c>
      <c r="AD1084" s="76">
        <v>46184</v>
      </c>
      <c r="AE1084" s="257" t="s">
        <v>2450</v>
      </c>
      <c r="AF1084" s="79">
        <f t="shared" ref="AF1084:AF1145" si="419">X1084*AA1084</f>
        <v>76578.900000000009</v>
      </c>
      <c r="AG1084" s="58">
        <f t="shared" si="390"/>
        <v>0</v>
      </c>
      <c r="AH1084" s="58">
        <f t="shared" ref="AH1084:AH1145" si="420">SUM(AF1084:AG1084)</f>
        <v>76578.900000000009</v>
      </c>
      <c r="AI1084" s="58">
        <f t="shared" si="388"/>
        <v>0</v>
      </c>
      <c r="AJ1084" s="58">
        <f t="shared" si="391"/>
        <v>0</v>
      </c>
      <c r="AK1084" s="58">
        <f t="shared" si="394"/>
        <v>0</v>
      </c>
      <c r="AL1084" s="16" t="s">
        <v>0</v>
      </c>
      <c r="AM1084" s="144" t="s">
        <v>102</v>
      </c>
      <c r="AN1084" s="58">
        <f t="shared" si="395"/>
        <v>76578.900000000009</v>
      </c>
      <c r="AO1084" s="24" t="s">
        <v>116</v>
      </c>
      <c r="AP1084" s="23" t="s">
        <v>104</v>
      </c>
      <c r="AQ1084" s="23"/>
      <c r="AR1084" s="23"/>
      <c r="AS1084" s="23"/>
      <c r="AT1084" s="23"/>
      <c r="AU1084" s="23"/>
      <c r="AV1084" s="23"/>
    </row>
    <row r="1085" spans="1:48" ht="12.75" x14ac:dyDescent="0.2">
      <c r="A1085" s="16">
        <v>52088214</v>
      </c>
      <c r="B1085" s="381">
        <v>46148</v>
      </c>
      <c r="C1085" s="100" t="s">
        <v>79</v>
      </c>
      <c r="D1085" s="552">
        <v>46169</v>
      </c>
      <c r="E1085" s="552" t="e">
        <f>IF(OR(#REF!="",J1085=""),"",#REF!+7*J1085)</f>
        <v>#REF!</v>
      </c>
      <c r="F1085" s="333" t="e">
        <f t="shared" ref="F1085" ca="1" si="421">IF(AL1085="PO CLOSED",
"DELIVERED",
IF(TODAY()&gt;E1085,
"-"&amp;ROUNDUP(TODAY()-E1085,0)&amp;" days overdue",
"+" &amp;ROUNDUP(E1085-TODAY(),0)&amp;" days remaining"))</f>
        <v>#REF!</v>
      </c>
      <c r="G1085" s="65" t="s">
        <v>2111</v>
      </c>
      <c r="H1085" s="341" t="e">
        <f t="shared" ref="H1085" si="422">TEXT(E1085,"MMM-YY")</f>
        <v>#REF!</v>
      </c>
      <c r="I1085" s="28" t="e">
        <f t="shared" ref="I1085" si="423">TEXT(E1085,"YYYY")</f>
        <v>#REF!</v>
      </c>
      <c r="J1085" s="24">
        <v>5</v>
      </c>
      <c r="K1085" s="24" t="s">
        <v>18</v>
      </c>
      <c r="L1085" s="38" t="s">
        <v>81</v>
      </c>
      <c r="M1085" s="343" t="s">
        <v>2454</v>
      </c>
      <c r="N1085" s="91">
        <v>0</v>
      </c>
      <c r="O1085" s="9">
        <v>3</v>
      </c>
      <c r="P1085" s="663" t="s">
        <v>2455</v>
      </c>
      <c r="Q1085" s="24">
        <v>26100186</v>
      </c>
      <c r="R1085" s="86" t="s">
        <v>84</v>
      </c>
      <c r="S1085" s="24" t="s">
        <v>1991</v>
      </c>
      <c r="T1085" s="238" t="s">
        <v>1992</v>
      </c>
      <c r="U1085" s="16" t="s">
        <v>193</v>
      </c>
      <c r="V1085" s="448" t="s">
        <v>2456</v>
      </c>
      <c r="W1085" s="37">
        <v>150</v>
      </c>
      <c r="X1085" s="24"/>
      <c r="Y1085" s="265">
        <f t="shared" ref="Y1085" si="424">W1085-X1085</f>
        <v>150</v>
      </c>
      <c r="Z1085" s="24">
        <v>150</v>
      </c>
      <c r="AA1085" s="58">
        <v>2552.63</v>
      </c>
      <c r="AB1085" s="66"/>
      <c r="AC1085" s="262"/>
      <c r="AD1085" s="76"/>
      <c r="AE1085" s="425"/>
      <c r="AF1085" s="79">
        <f t="shared" ref="AF1085" si="425">X1085*AA1085</f>
        <v>0</v>
      </c>
      <c r="AG1085" s="58">
        <f t="shared" ref="AG1085" si="426">(X1085*AB1085)*86</f>
        <v>0</v>
      </c>
      <c r="AH1085" s="58">
        <f t="shared" ref="AH1085" si="427">SUM(AF1085:AG1085)</f>
        <v>0</v>
      </c>
      <c r="AI1085" s="58">
        <f t="shared" ref="AI1085" si="428">Z1085*AA1085</f>
        <v>382894.5</v>
      </c>
      <c r="AJ1085" s="58">
        <f t="shared" ref="AJ1085" si="429">(Z1085*AB1085)*86</f>
        <v>0</v>
      </c>
      <c r="AK1085" s="58">
        <f t="shared" ref="AK1085" si="430">SUM(AI1085:AJ1085)</f>
        <v>382894.5</v>
      </c>
      <c r="AL1085" s="16" t="s">
        <v>2</v>
      </c>
      <c r="AM1085" s="272" t="s">
        <v>112</v>
      </c>
      <c r="AN1085" s="58">
        <f t="shared" ref="AN1085" si="431">SUM(AH1085,AK1085)</f>
        <v>382894.5</v>
      </c>
      <c r="AO1085" s="24" t="s">
        <v>116</v>
      </c>
      <c r="AP1085" s="23" t="s">
        <v>104</v>
      </c>
      <c r="AQ1085" s="23"/>
      <c r="AR1085" s="23"/>
      <c r="AS1085" s="23"/>
      <c r="AT1085" s="23"/>
      <c r="AU1085" s="23"/>
      <c r="AV1085" s="23"/>
    </row>
    <row r="1086" spans="1:48" ht="12.75" x14ac:dyDescent="0.2">
      <c r="A1086" s="24" t="s">
        <v>2457</v>
      </c>
      <c r="B1086" s="381">
        <v>46148</v>
      </c>
      <c r="C1086" s="40" t="s">
        <v>79</v>
      </c>
      <c r="D1086" s="552">
        <v>46203</v>
      </c>
      <c r="E1086" s="552" t="e">
        <f>IF(OR(#REF!="",J1086=""),"",#REF!+7*J1086)</f>
        <v>#REF!</v>
      </c>
      <c r="F1086" s="333" t="str">
        <f t="shared" ca="1" si="407"/>
        <v>DELIVERED</v>
      </c>
      <c r="G1086" s="65" t="s">
        <v>2111</v>
      </c>
      <c r="H1086" s="341" t="e">
        <f t="shared" si="392"/>
        <v>#REF!</v>
      </c>
      <c r="I1086" s="28" t="e">
        <f t="shared" si="393"/>
        <v>#REF!</v>
      </c>
      <c r="J1086" s="24">
        <v>7.9</v>
      </c>
      <c r="K1086" s="24" t="s">
        <v>28</v>
      </c>
      <c r="L1086" s="38" t="s">
        <v>81</v>
      </c>
      <c r="M1086" s="343" t="s">
        <v>2458</v>
      </c>
      <c r="N1086" s="91">
        <v>0</v>
      </c>
      <c r="O1086" s="9">
        <v>3</v>
      </c>
      <c r="P1086" s="24" t="s">
        <v>243</v>
      </c>
      <c r="Q1086" s="24">
        <v>26200146</v>
      </c>
      <c r="R1086" s="43" t="s">
        <v>84</v>
      </c>
      <c r="S1086" s="9" t="s">
        <v>2459</v>
      </c>
      <c r="T1086" s="7" t="s">
        <v>2460</v>
      </c>
      <c r="U1086" s="6" t="s">
        <v>212</v>
      </c>
      <c r="V1086" s="13" t="s">
        <v>2461</v>
      </c>
      <c r="W1086" s="37">
        <v>1</v>
      </c>
      <c r="X1086" s="24">
        <v>1</v>
      </c>
      <c r="Y1086" s="265">
        <f t="shared" si="385"/>
        <v>0</v>
      </c>
      <c r="Z1086" s="24">
        <v>0</v>
      </c>
      <c r="AA1086" s="58">
        <v>83776</v>
      </c>
      <c r="AB1086" s="66"/>
      <c r="AC1086" s="151" t="str">
        <f t="shared" ref="AC1086:AC1091" si="432">IF(AD1086="","",TEXT(AD1086,"mmmm-yy"))</f>
        <v>May-26</v>
      </c>
      <c r="AD1086" s="76">
        <v>46148</v>
      </c>
      <c r="AE1086" s="586" t="s">
        <v>2462</v>
      </c>
      <c r="AF1086" s="79">
        <f t="shared" si="419"/>
        <v>83776</v>
      </c>
      <c r="AG1086" s="58">
        <f t="shared" si="390"/>
        <v>0</v>
      </c>
      <c r="AH1086" s="58">
        <f t="shared" si="420"/>
        <v>83776</v>
      </c>
      <c r="AI1086" s="58">
        <f t="shared" si="388"/>
        <v>0</v>
      </c>
      <c r="AJ1086" s="58">
        <f t="shared" si="391"/>
        <v>0</v>
      </c>
      <c r="AK1086" s="58">
        <f t="shared" si="394"/>
        <v>0</v>
      </c>
      <c r="AL1086" s="16" t="s">
        <v>0</v>
      </c>
      <c r="AM1086" s="144" t="s">
        <v>102</v>
      </c>
      <c r="AN1086" s="58">
        <f t="shared" si="395"/>
        <v>83776</v>
      </c>
      <c r="AO1086" s="134" t="s">
        <v>28</v>
      </c>
      <c r="AP1086" s="23"/>
      <c r="AQ1086" s="23"/>
      <c r="AR1086" s="23"/>
      <c r="AS1086" s="23"/>
      <c r="AT1086" s="23"/>
      <c r="AU1086" s="23"/>
      <c r="AV1086" s="23"/>
    </row>
    <row r="1087" spans="1:48" ht="12.75" x14ac:dyDescent="0.2">
      <c r="A1087" s="24" t="s">
        <v>2457</v>
      </c>
      <c r="B1087" s="381">
        <v>46148</v>
      </c>
      <c r="C1087" s="40" t="s">
        <v>79</v>
      </c>
      <c r="D1087" s="552">
        <v>46203</v>
      </c>
      <c r="E1087" s="552" t="e">
        <f>IF(OR(#REF!="",J1087=""),"",#REF!+7*J1087)</f>
        <v>#REF!</v>
      </c>
      <c r="F1087" s="333" t="str">
        <f t="shared" ca="1" si="407"/>
        <v>DELIVERED</v>
      </c>
      <c r="G1087" s="65" t="s">
        <v>2111</v>
      </c>
      <c r="H1087" s="341" t="e">
        <f t="shared" si="392"/>
        <v>#REF!</v>
      </c>
      <c r="I1087" s="28" t="e">
        <f t="shared" si="393"/>
        <v>#REF!</v>
      </c>
      <c r="J1087" s="24">
        <v>7.9</v>
      </c>
      <c r="K1087" s="24" t="s">
        <v>28</v>
      </c>
      <c r="L1087" s="38" t="s">
        <v>81</v>
      </c>
      <c r="M1087" s="343" t="s">
        <v>2458</v>
      </c>
      <c r="N1087" s="91">
        <v>0</v>
      </c>
      <c r="O1087" s="9">
        <v>3</v>
      </c>
      <c r="P1087" s="24" t="s">
        <v>243</v>
      </c>
      <c r="Q1087" s="24">
        <v>26200146</v>
      </c>
      <c r="R1087" s="43" t="s">
        <v>84</v>
      </c>
      <c r="S1087" s="9" t="s">
        <v>2459</v>
      </c>
      <c r="T1087" s="7" t="s">
        <v>2460</v>
      </c>
      <c r="U1087" s="6" t="s">
        <v>212</v>
      </c>
      <c r="V1087" s="13" t="s">
        <v>2463</v>
      </c>
      <c r="W1087" s="37">
        <v>1</v>
      </c>
      <c r="X1087" s="24">
        <v>1</v>
      </c>
      <c r="Y1087" s="265">
        <f t="shared" si="385"/>
        <v>0</v>
      </c>
      <c r="Z1087" s="24">
        <v>0</v>
      </c>
      <c r="AA1087" s="58">
        <v>83776</v>
      </c>
      <c r="AB1087" s="66"/>
      <c r="AC1087" s="151" t="str">
        <f t="shared" si="432"/>
        <v>May-26</v>
      </c>
      <c r="AD1087" s="76">
        <v>46173</v>
      </c>
      <c r="AE1087" s="256" t="s">
        <v>2464</v>
      </c>
      <c r="AF1087" s="79">
        <f t="shared" si="419"/>
        <v>83776</v>
      </c>
      <c r="AG1087" s="58">
        <f t="shared" si="390"/>
        <v>0</v>
      </c>
      <c r="AH1087" s="58">
        <f t="shared" si="420"/>
        <v>83776</v>
      </c>
      <c r="AI1087" s="58">
        <f t="shared" si="388"/>
        <v>0</v>
      </c>
      <c r="AJ1087" s="58">
        <f t="shared" si="391"/>
        <v>0</v>
      </c>
      <c r="AK1087" s="58">
        <f t="shared" si="394"/>
        <v>0</v>
      </c>
      <c r="AL1087" s="16" t="s">
        <v>0</v>
      </c>
      <c r="AM1087" s="144" t="s">
        <v>102</v>
      </c>
      <c r="AN1087" s="58">
        <f t="shared" si="395"/>
        <v>83776</v>
      </c>
      <c r="AO1087" s="134" t="s">
        <v>28</v>
      </c>
      <c r="AP1087" s="23"/>
      <c r="AQ1087" s="23"/>
      <c r="AR1087" s="23"/>
      <c r="AS1087" s="23"/>
      <c r="AT1087" s="23"/>
      <c r="AU1087" s="23"/>
      <c r="AV1087" s="23"/>
    </row>
    <row r="1088" spans="1:48" ht="12.75" x14ac:dyDescent="0.2">
      <c r="A1088" s="24" t="s">
        <v>2457</v>
      </c>
      <c r="B1088" s="381">
        <v>46148</v>
      </c>
      <c r="C1088" s="40" t="s">
        <v>79</v>
      </c>
      <c r="D1088" s="552">
        <v>46203</v>
      </c>
      <c r="E1088" s="552" t="e">
        <f>IF(OR(#REF!="",J1088=""),"",#REF!+7*J1088)</f>
        <v>#REF!</v>
      </c>
      <c r="F1088" s="333" t="str">
        <f t="shared" ca="1" si="407"/>
        <v>DELIVERED</v>
      </c>
      <c r="G1088" s="65" t="s">
        <v>2111</v>
      </c>
      <c r="H1088" s="341" t="e">
        <f t="shared" si="392"/>
        <v>#REF!</v>
      </c>
      <c r="I1088" s="28" t="e">
        <f t="shared" si="393"/>
        <v>#REF!</v>
      </c>
      <c r="J1088" s="24">
        <v>7.9</v>
      </c>
      <c r="K1088" s="24" t="s">
        <v>28</v>
      </c>
      <c r="L1088" s="659" t="s">
        <v>81</v>
      </c>
      <c r="M1088" s="343" t="s">
        <v>2458</v>
      </c>
      <c r="N1088" s="91">
        <v>0</v>
      </c>
      <c r="O1088" s="9">
        <v>3</v>
      </c>
      <c r="P1088" s="24" t="s">
        <v>243</v>
      </c>
      <c r="Q1088" s="24">
        <v>26200148</v>
      </c>
      <c r="R1088" s="43" t="s">
        <v>84</v>
      </c>
      <c r="S1088" s="9" t="s">
        <v>2459</v>
      </c>
      <c r="T1088" s="7" t="s">
        <v>2460</v>
      </c>
      <c r="U1088" s="6" t="s">
        <v>212</v>
      </c>
      <c r="V1088" s="13" t="s">
        <v>2465</v>
      </c>
      <c r="W1088" s="37">
        <v>1</v>
      </c>
      <c r="X1088" s="24">
        <v>1</v>
      </c>
      <c r="Y1088" s="265">
        <f t="shared" si="385"/>
        <v>0</v>
      </c>
      <c r="Z1088" s="24">
        <v>0</v>
      </c>
      <c r="AA1088" s="58">
        <v>7203</v>
      </c>
      <c r="AB1088" s="66"/>
      <c r="AC1088" s="151" t="str">
        <f t="shared" si="432"/>
        <v>May-26</v>
      </c>
      <c r="AD1088" s="76">
        <v>46148</v>
      </c>
      <c r="AE1088" s="256" t="s">
        <v>2466</v>
      </c>
      <c r="AF1088" s="79">
        <f t="shared" si="419"/>
        <v>7203</v>
      </c>
      <c r="AG1088" s="58">
        <f t="shared" si="390"/>
        <v>0</v>
      </c>
      <c r="AH1088" s="58">
        <f t="shared" si="420"/>
        <v>7203</v>
      </c>
      <c r="AI1088" s="58">
        <f t="shared" si="388"/>
        <v>0</v>
      </c>
      <c r="AJ1088" s="58">
        <f t="shared" si="391"/>
        <v>0</v>
      </c>
      <c r="AK1088" s="58">
        <f t="shared" si="394"/>
        <v>0</v>
      </c>
      <c r="AL1088" s="16" t="s">
        <v>0</v>
      </c>
      <c r="AM1088" s="144" t="s">
        <v>102</v>
      </c>
      <c r="AN1088" s="58">
        <f t="shared" si="395"/>
        <v>7203</v>
      </c>
      <c r="AO1088" s="134" t="s">
        <v>28</v>
      </c>
      <c r="AP1088" s="23"/>
      <c r="AQ1088" s="23"/>
      <c r="AR1088" s="23"/>
      <c r="AS1088" s="23"/>
      <c r="AT1088" s="23"/>
      <c r="AU1088" s="23"/>
      <c r="AV1088" s="23"/>
    </row>
    <row r="1089" spans="1:50" ht="12.75" x14ac:dyDescent="0.2">
      <c r="A1089" s="24" t="s">
        <v>2457</v>
      </c>
      <c r="B1089" s="381">
        <v>46148</v>
      </c>
      <c r="C1089" s="40" t="s">
        <v>79</v>
      </c>
      <c r="D1089" s="552">
        <v>46203</v>
      </c>
      <c r="E1089" s="552" t="e">
        <f>IF(OR(#REF!="",J1089=""),"",#REF!+7*J1089)</f>
        <v>#REF!</v>
      </c>
      <c r="F1089" s="333" t="str">
        <f t="shared" ca="1" si="407"/>
        <v>DELIVERED</v>
      </c>
      <c r="G1089" s="65" t="s">
        <v>2111</v>
      </c>
      <c r="H1089" s="341" t="e">
        <f t="shared" si="392"/>
        <v>#REF!</v>
      </c>
      <c r="I1089" s="28" t="e">
        <f t="shared" si="393"/>
        <v>#REF!</v>
      </c>
      <c r="J1089" s="24">
        <v>7.9</v>
      </c>
      <c r="K1089" s="24" t="s">
        <v>28</v>
      </c>
      <c r="L1089" s="659" t="s">
        <v>81</v>
      </c>
      <c r="M1089" s="343" t="s">
        <v>2458</v>
      </c>
      <c r="N1089" s="91">
        <v>0</v>
      </c>
      <c r="O1089" s="9">
        <v>3</v>
      </c>
      <c r="P1089" s="24" t="s">
        <v>243</v>
      </c>
      <c r="Q1089" s="24">
        <v>26200148</v>
      </c>
      <c r="R1089" s="43" t="s">
        <v>84</v>
      </c>
      <c r="S1089" s="9" t="s">
        <v>2459</v>
      </c>
      <c r="T1089" s="7" t="s">
        <v>2460</v>
      </c>
      <c r="U1089" s="6" t="s">
        <v>212</v>
      </c>
      <c r="V1089" s="13" t="s">
        <v>2467</v>
      </c>
      <c r="W1089" s="37">
        <v>1</v>
      </c>
      <c r="X1089" s="24">
        <v>1</v>
      </c>
      <c r="Y1089" s="265">
        <f t="shared" si="385"/>
        <v>0</v>
      </c>
      <c r="Z1089" s="24">
        <v>0</v>
      </c>
      <c r="AA1089" s="58">
        <v>24516</v>
      </c>
      <c r="AB1089" s="66"/>
      <c r="AC1089" s="151" t="str">
        <f t="shared" si="432"/>
        <v>May-26</v>
      </c>
      <c r="AD1089" s="76">
        <v>46173</v>
      </c>
      <c r="AE1089" s="256" t="s">
        <v>2468</v>
      </c>
      <c r="AF1089" s="79">
        <f t="shared" si="419"/>
        <v>24516</v>
      </c>
      <c r="AG1089" s="58">
        <f t="shared" si="390"/>
        <v>0</v>
      </c>
      <c r="AH1089" s="58">
        <f t="shared" si="420"/>
        <v>24516</v>
      </c>
      <c r="AI1089" s="58">
        <f t="shared" si="388"/>
        <v>0</v>
      </c>
      <c r="AJ1089" s="58">
        <f t="shared" si="391"/>
        <v>0</v>
      </c>
      <c r="AK1089" s="58">
        <f t="shared" si="394"/>
        <v>0</v>
      </c>
      <c r="AL1089" s="16" t="s">
        <v>0</v>
      </c>
      <c r="AM1089" s="144" t="s">
        <v>102</v>
      </c>
      <c r="AN1089" s="58">
        <f t="shared" si="395"/>
        <v>24516</v>
      </c>
      <c r="AO1089" s="134" t="s">
        <v>28</v>
      </c>
      <c r="AP1089" s="23"/>
      <c r="AQ1089" s="23"/>
      <c r="AR1089" s="23"/>
      <c r="AS1089" s="23"/>
      <c r="AT1089" s="23"/>
      <c r="AU1089" s="23"/>
      <c r="AV1089" s="23"/>
    </row>
    <row r="1090" spans="1:50" ht="12.75" x14ac:dyDescent="0.2">
      <c r="A1090" s="240">
        <v>4300036449</v>
      </c>
      <c r="B1090" s="244">
        <v>46148</v>
      </c>
      <c r="C1090" s="240" t="s">
        <v>79</v>
      </c>
      <c r="D1090" s="552">
        <v>46414</v>
      </c>
      <c r="E1090" s="552" t="e">
        <f>IF(OR(#REF!="",J1090=""),"",#REF!+7*J1090)</f>
        <v>#REF!</v>
      </c>
      <c r="F1090" s="103" t="e">
        <f t="shared" ca="1" si="407"/>
        <v>#REF!</v>
      </c>
      <c r="G1090" s="316" t="s">
        <v>94</v>
      </c>
      <c r="H1090" s="341" t="e">
        <f t="shared" si="392"/>
        <v>#REF!</v>
      </c>
      <c r="I1090" s="28" t="e">
        <f t="shared" si="393"/>
        <v>#REF!</v>
      </c>
      <c r="J1090" s="218">
        <v>38</v>
      </c>
      <c r="K1090" s="38" t="s">
        <v>19</v>
      </c>
      <c r="L1090" s="38" t="s">
        <v>81</v>
      </c>
      <c r="M1090" s="343" t="s">
        <v>2469</v>
      </c>
      <c r="N1090" s="91">
        <v>0</v>
      </c>
      <c r="O1090" s="9">
        <v>3</v>
      </c>
      <c r="P1090" s="218"/>
      <c r="Q1090" s="218"/>
      <c r="R1090" s="125" t="s">
        <v>84</v>
      </c>
      <c r="S1090" s="24" t="s">
        <v>97</v>
      </c>
      <c r="T1090" s="7" t="s">
        <v>179</v>
      </c>
      <c r="U1090" s="16" t="s">
        <v>99</v>
      </c>
      <c r="V1090" s="16" t="s">
        <v>2470</v>
      </c>
      <c r="W1090" s="317">
        <v>16</v>
      </c>
      <c r="X1090" s="207"/>
      <c r="Y1090" s="265">
        <f t="shared" si="385"/>
        <v>16</v>
      </c>
      <c r="Z1090" s="24">
        <v>16</v>
      </c>
      <c r="AA1090" s="266">
        <v>867537</v>
      </c>
      <c r="AB1090" s="222"/>
      <c r="AC1090" s="151" t="str">
        <f t="shared" si="432"/>
        <v/>
      </c>
      <c r="AD1090" s="221"/>
      <c r="AE1090" s="260"/>
      <c r="AF1090" s="266">
        <f t="shared" si="419"/>
        <v>0</v>
      </c>
      <c r="AG1090" s="266">
        <f t="shared" si="390"/>
        <v>0</v>
      </c>
      <c r="AH1090" s="266">
        <f t="shared" si="420"/>
        <v>0</v>
      </c>
      <c r="AI1090" s="266">
        <f t="shared" si="388"/>
        <v>13880592</v>
      </c>
      <c r="AJ1090" s="266">
        <f t="shared" si="391"/>
        <v>0</v>
      </c>
      <c r="AK1090" s="266">
        <f t="shared" si="394"/>
        <v>13880592</v>
      </c>
      <c r="AL1090" s="240" t="s">
        <v>9</v>
      </c>
      <c r="AM1090" s="323"/>
      <c r="AN1090" s="266">
        <f t="shared" si="395"/>
        <v>13880592</v>
      </c>
      <c r="AO1090" s="456"/>
      <c r="AP1090" s="207"/>
      <c r="AQ1090" s="207"/>
      <c r="AR1090" s="207"/>
      <c r="AS1090" s="207"/>
      <c r="AT1090" s="207"/>
      <c r="AU1090" s="207"/>
      <c r="AV1090" s="207"/>
      <c r="AW1090" s="218"/>
      <c r="AX1090" s="218"/>
    </row>
    <row r="1091" spans="1:50" ht="12.75" x14ac:dyDescent="0.2">
      <c r="A1091" s="16" t="s">
        <v>2471</v>
      </c>
      <c r="B1091" s="243"/>
      <c r="C1091" s="40" t="s">
        <v>2472</v>
      </c>
      <c r="D1091" s="552">
        <v>45846</v>
      </c>
      <c r="E1091" s="552" t="e">
        <f>IF(OR(#REF!="",J1091=""),"",#REF!+7*J1091)</f>
        <v>#REF!</v>
      </c>
      <c r="F1091" s="103" t="str">
        <f t="shared" ca="1" si="407"/>
        <v>DELIVERED</v>
      </c>
      <c r="G1091" s="46" t="s">
        <v>80</v>
      </c>
      <c r="H1091" s="341" t="e">
        <f t="shared" si="392"/>
        <v>#REF!</v>
      </c>
      <c r="I1091" s="28" t="e">
        <f t="shared" si="393"/>
        <v>#REF!</v>
      </c>
      <c r="J1091" s="8">
        <v>2</v>
      </c>
      <c r="K1091" s="8" t="s">
        <v>28</v>
      </c>
      <c r="L1091" s="88" t="s">
        <v>81</v>
      </c>
      <c r="M1091" s="343" t="s">
        <v>2473</v>
      </c>
      <c r="N1091" s="91">
        <v>0</v>
      </c>
      <c r="O1091" s="9">
        <v>3</v>
      </c>
      <c r="P1091" s="9" t="s">
        <v>243</v>
      </c>
      <c r="Q1091" s="9">
        <v>26200154</v>
      </c>
      <c r="R1091" s="463" t="s">
        <v>307</v>
      </c>
      <c r="S1091" s="9" t="s">
        <v>2474</v>
      </c>
      <c r="T1091" s="7" t="s">
        <v>2475</v>
      </c>
      <c r="U1091" s="6" t="s">
        <v>87</v>
      </c>
      <c r="V1091" s="6" t="s">
        <v>2476</v>
      </c>
      <c r="W1091" s="91">
        <v>1</v>
      </c>
      <c r="X1091" s="91">
        <v>1</v>
      </c>
      <c r="Y1091" s="265">
        <f t="shared" si="385"/>
        <v>0</v>
      </c>
      <c r="Z1091" s="24">
        <v>0</v>
      </c>
      <c r="AA1091" s="10"/>
      <c r="AB1091" s="80">
        <v>120</v>
      </c>
      <c r="AC1091" s="151" t="str">
        <f t="shared" si="432"/>
        <v>May-26</v>
      </c>
      <c r="AD1091" s="67">
        <v>46149</v>
      </c>
      <c r="AE1091" s="256" t="s">
        <v>2477</v>
      </c>
      <c r="AF1091" s="82">
        <f t="shared" si="419"/>
        <v>0</v>
      </c>
      <c r="AG1091" s="63">
        <f t="shared" si="390"/>
        <v>10320</v>
      </c>
      <c r="AH1091" s="82">
        <f t="shared" si="420"/>
        <v>10320</v>
      </c>
      <c r="AI1091" s="82">
        <f t="shared" si="388"/>
        <v>0</v>
      </c>
      <c r="AJ1091" s="82">
        <f t="shared" si="391"/>
        <v>0</v>
      </c>
      <c r="AK1091" s="63">
        <f t="shared" si="394"/>
        <v>0</v>
      </c>
      <c r="AL1091" s="16" t="s">
        <v>0</v>
      </c>
      <c r="AM1091" s="144" t="s">
        <v>102</v>
      </c>
      <c r="AN1091" s="447">
        <f t="shared" si="395"/>
        <v>10320</v>
      </c>
      <c r="AO1091" s="134" t="s">
        <v>28</v>
      </c>
      <c r="AP1091" s="23"/>
      <c r="AQ1091" s="23"/>
      <c r="AR1091" s="23"/>
      <c r="AS1091" s="23"/>
      <c r="AT1091" s="23"/>
      <c r="AU1091" s="23"/>
      <c r="AV1091" s="23"/>
    </row>
    <row r="1092" spans="1:50" ht="12.75" x14ac:dyDescent="0.2">
      <c r="A1092" s="16">
        <v>4500000116</v>
      </c>
      <c r="B1092" s="243">
        <v>46149</v>
      </c>
      <c r="C1092" s="240" t="s">
        <v>79</v>
      </c>
      <c r="D1092" s="552">
        <v>46156</v>
      </c>
      <c r="E1092" s="552" t="e">
        <f>IF(OR(#REF!="",J1092=""),"",#REF!+7*J1092)</f>
        <v>#REF!</v>
      </c>
      <c r="F1092" s="103" t="e">
        <f t="shared" ca="1" si="407"/>
        <v>#REF!</v>
      </c>
      <c r="G1092" s="46" t="s">
        <v>80</v>
      </c>
      <c r="H1092" s="341" t="e">
        <f t="shared" si="392"/>
        <v>#REF!</v>
      </c>
      <c r="I1092" s="28" t="e">
        <f t="shared" si="393"/>
        <v>#REF!</v>
      </c>
      <c r="J1092" s="8">
        <v>5</v>
      </c>
      <c r="K1092" s="8" t="s">
        <v>18</v>
      </c>
      <c r="L1092" s="88" t="s">
        <v>81</v>
      </c>
      <c r="M1092" s="343" t="s">
        <v>2478</v>
      </c>
      <c r="N1092" s="91">
        <v>0</v>
      </c>
      <c r="O1092" s="9">
        <v>3</v>
      </c>
      <c r="P1092" s="9"/>
      <c r="Q1092" s="9"/>
      <c r="R1092" s="125" t="s">
        <v>84</v>
      </c>
      <c r="S1092" s="24" t="s">
        <v>1616</v>
      </c>
      <c r="T1092" s="23" t="s">
        <v>1617</v>
      </c>
      <c r="U1092" s="6" t="s">
        <v>193</v>
      </c>
      <c r="V1092" s="6" t="s">
        <v>2479</v>
      </c>
      <c r="W1092" s="91">
        <v>3</v>
      </c>
      <c r="X1092" s="91"/>
      <c r="Y1092" s="265">
        <f t="shared" si="385"/>
        <v>3</v>
      </c>
      <c r="Z1092" s="24">
        <v>3</v>
      </c>
      <c r="AA1092" s="449">
        <v>64778</v>
      </c>
      <c r="AB1092" s="80"/>
      <c r="AC1092" s="151"/>
      <c r="AD1092" s="67"/>
      <c r="AE1092" s="256"/>
      <c r="AF1092" s="82">
        <f t="shared" si="419"/>
        <v>0</v>
      </c>
      <c r="AG1092" s="63">
        <f t="shared" si="390"/>
        <v>0</v>
      </c>
      <c r="AH1092" s="82">
        <f t="shared" si="420"/>
        <v>0</v>
      </c>
      <c r="AI1092" s="82">
        <f t="shared" si="388"/>
        <v>194334</v>
      </c>
      <c r="AJ1092" s="82">
        <f t="shared" si="391"/>
        <v>0</v>
      </c>
      <c r="AK1092" s="63">
        <f t="shared" si="394"/>
        <v>194334</v>
      </c>
      <c r="AL1092" s="16" t="s">
        <v>9</v>
      </c>
      <c r="AM1092" s="144"/>
      <c r="AN1092" s="447">
        <f t="shared" si="395"/>
        <v>194334</v>
      </c>
      <c r="AO1092" s="24"/>
      <c r="AP1092" s="23"/>
      <c r="AQ1092" s="23"/>
      <c r="AR1092" s="23"/>
      <c r="AS1092" s="23"/>
      <c r="AT1092" s="23"/>
      <c r="AU1092" s="23"/>
      <c r="AV1092" s="23"/>
    </row>
    <row r="1093" spans="1:50" ht="12.75" x14ac:dyDescent="0.2">
      <c r="A1093" s="21">
        <v>4500000116</v>
      </c>
      <c r="B1093" s="243">
        <v>46149</v>
      </c>
      <c r="C1093" s="240" t="s">
        <v>79</v>
      </c>
      <c r="D1093" s="552">
        <v>46156</v>
      </c>
      <c r="E1093" s="552" t="e">
        <f>IF(OR(#REF!="",J1093=""),"",#REF!+7*J1093)</f>
        <v>#REF!</v>
      </c>
      <c r="F1093" s="333" t="e">
        <f t="shared" ca="1" si="407"/>
        <v>#REF!</v>
      </c>
      <c r="G1093" s="46" t="s">
        <v>80</v>
      </c>
      <c r="H1093" s="341" t="e">
        <f t="shared" si="392"/>
        <v>#REF!</v>
      </c>
      <c r="I1093" s="28" t="e">
        <f t="shared" si="393"/>
        <v>#REF!</v>
      </c>
      <c r="J1093" s="24">
        <v>5</v>
      </c>
      <c r="K1093" s="24" t="s">
        <v>18</v>
      </c>
      <c r="L1093" s="38" t="s">
        <v>81</v>
      </c>
      <c r="M1093" s="343" t="s">
        <v>2480</v>
      </c>
      <c r="N1093" s="91">
        <v>0</v>
      </c>
      <c r="O1093" s="9">
        <v>3</v>
      </c>
      <c r="P1093" s="24"/>
      <c r="Q1093" s="24"/>
      <c r="R1093" s="125" t="s">
        <v>84</v>
      </c>
      <c r="S1093" s="24" t="s">
        <v>1616</v>
      </c>
      <c r="T1093" s="23" t="s">
        <v>1617</v>
      </c>
      <c r="U1093" s="6" t="s">
        <v>193</v>
      </c>
      <c r="V1093" s="6" t="s">
        <v>2481</v>
      </c>
      <c r="W1093" s="37">
        <v>13</v>
      </c>
      <c r="X1093" s="24"/>
      <c r="Y1093" s="265">
        <f t="shared" si="385"/>
        <v>13</v>
      </c>
      <c r="Z1093" s="24">
        <v>13</v>
      </c>
      <c r="AA1093" s="79">
        <v>54636.08</v>
      </c>
      <c r="AB1093" s="66"/>
      <c r="AC1093" s="262"/>
      <c r="AD1093" s="25"/>
      <c r="AE1093" s="342"/>
      <c r="AF1093" s="58">
        <f t="shared" si="419"/>
        <v>0</v>
      </c>
      <c r="AG1093" s="58">
        <f t="shared" si="390"/>
        <v>0</v>
      </c>
      <c r="AH1093" s="58">
        <f t="shared" si="420"/>
        <v>0</v>
      </c>
      <c r="AI1093" s="58">
        <f t="shared" si="388"/>
        <v>710269.04</v>
      </c>
      <c r="AJ1093" s="58">
        <f t="shared" si="391"/>
        <v>0</v>
      </c>
      <c r="AK1093" s="58">
        <f t="shared" si="394"/>
        <v>710269.04</v>
      </c>
      <c r="AL1093" s="16" t="s">
        <v>9</v>
      </c>
      <c r="AM1093" s="272"/>
      <c r="AN1093" s="58">
        <f t="shared" si="395"/>
        <v>710269.04</v>
      </c>
      <c r="AO1093" s="24"/>
      <c r="AP1093" s="23"/>
      <c r="AQ1093" s="23"/>
      <c r="AR1093" s="23"/>
      <c r="AS1093" s="23"/>
      <c r="AT1093" s="23"/>
      <c r="AU1093" s="23"/>
      <c r="AV1093" s="23"/>
    </row>
    <row r="1094" spans="1:50" ht="15" x14ac:dyDescent="0.25">
      <c r="A1094" s="240" t="s">
        <v>2482</v>
      </c>
      <c r="B1094" s="381">
        <v>46150</v>
      </c>
      <c r="C1094" s="240" t="s">
        <v>79</v>
      </c>
      <c r="D1094" s="552">
        <v>46164</v>
      </c>
      <c r="E1094" s="552" t="e">
        <f>IF(OR(#REF!="",J1094=""),"",#REF!+7*J1094)</f>
        <v>#REF!</v>
      </c>
      <c r="F1094" s="333" t="str">
        <f t="shared" ca="1" si="407"/>
        <v>DELIVERED</v>
      </c>
      <c r="G1094" s="46" t="s">
        <v>80</v>
      </c>
      <c r="H1094" s="341" t="e">
        <f t="shared" si="392"/>
        <v>#REF!</v>
      </c>
      <c r="I1094" s="28" t="e">
        <f t="shared" si="393"/>
        <v>#REF!</v>
      </c>
      <c r="J1094" s="24">
        <v>2</v>
      </c>
      <c r="K1094" s="24" t="s">
        <v>21</v>
      </c>
      <c r="L1094" s="38" t="s">
        <v>142</v>
      </c>
      <c r="M1094" s="343" t="s">
        <v>2483</v>
      </c>
      <c r="N1094" s="91">
        <v>0</v>
      </c>
      <c r="O1094" s="9">
        <v>3</v>
      </c>
      <c r="P1094" s="24" t="s">
        <v>243</v>
      </c>
      <c r="Q1094" s="24">
        <v>26200233</v>
      </c>
      <c r="R1094" s="125" t="s">
        <v>84</v>
      </c>
      <c r="S1094" s="24" t="s">
        <v>1891</v>
      </c>
      <c r="T1094" s="13" t="s">
        <v>1892</v>
      </c>
      <c r="U1094" s="16" t="s">
        <v>87</v>
      </c>
      <c r="V1094" s="6" t="s">
        <v>2484</v>
      </c>
      <c r="W1094" s="37">
        <v>200</v>
      </c>
      <c r="X1094" s="24">
        <v>200</v>
      </c>
      <c r="Y1094" s="265">
        <f t="shared" si="385"/>
        <v>0</v>
      </c>
      <c r="Z1094" s="24">
        <v>0</v>
      </c>
      <c r="AA1094" s="58">
        <v>836</v>
      </c>
      <c r="AB1094" s="66"/>
      <c r="AC1094" s="536" t="str">
        <f>IF(AD1094="","",TEXT(AD1094,"mmmm-yy"))</f>
        <v>May-26</v>
      </c>
      <c r="AD1094" s="76">
        <v>46173</v>
      </c>
      <c r="AE1094" s="296" t="s">
        <v>2485</v>
      </c>
      <c r="AF1094" s="79">
        <f t="shared" si="419"/>
        <v>167200</v>
      </c>
      <c r="AG1094" s="58">
        <f t="shared" si="390"/>
        <v>0</v>
      </c>
      <c r="AH1094" s="58">
        <f t="shared" si="420"/>
        <v>167200</v>
      </c>
      <c r="AI1094" s="58">
        <f t="shared" si="388"/>
        <v>0</v>
      </c>
      <c r="AJ1094" s="58">
        <f t="shared" si="391"/>
        <v>0</v>
      </c>
      <c r="AK1094" s="58">
        <f t="shared" si="394"/>
        <v>0</v>
      </c>
      <c r="AL1094" s="16" t="s">
        <v>0</v>
      </c>
      <c r="AM1094" s="540" t="s">
        <v>102</v>
      </c>
      <c r="AN1094" s="58">
        <f t="shared" si="395"/>
        <v>167200</v>
      </c>
      <c r="AO1094" s="24" t="s">
        <v>116</v>
      </c>
      <c r="AP1094" s="23" t="s">
        <v>104</v>
      </c>
      <c r="AQ1094" s="23"/>
      <c r="AR1094" s="23"/>
      <c r="AS1094" s="23"/>
      <c r="AT1094" s="23"/>
      <c r="AU1094" s="23"/>
      <c r="AV1094" s="23"/>
    </row>
    <row r="1095" spans="1:50" ht="15" x14ac:dyDescent="0.25">
      <c r="A1095" s="240" t="s">
        <v>2482</v>
      </c>
      <c r="B1095" s="381">
        <v>46150</v>
      </c>
      <c r="C1095" s="240" t="s">
        <v>79</v>
      </c>
      <c r="D1095" s="552">
        <v>46164</v>
      </c>
      <c r="E1095" s="552" t="e">
        <f>IF(OR(#REF!="",J1095=""),"",#REF!+7*J1095)</f>
        <v>#REF!</v>
      </c>
      <c r="F1095" s="333" t="str">
        <f t="shared" ca="1" si="407"/>
        <v>DELIVERED</v>
      </c>
      <c r="G1095" s="46" t="s">
        <v>80</v>
      </c>
      <c r="H1095" s="341" t="e">
        <f t="shared" si="392"/>
        <v>#REF!</v>
      </c>
      <c r="I1095" s="28" t="e">
        <f t="shared" si="393"/>
        <v>#REF!</v>
      </c>
      <c r="J1095" s="24">
        <v>2</v>
      </c>
      <c r="K1095" s="24" t="s">
        <v>21</v>
      </c>
      <c r="L1095" s="38" t="s">
        <v>142</v>
      </c>
      <c r="M1095" s="343" t="s">
        <v>2486</v>
      </c>
      <c r="N1095" s="91">
        <v>0</v>
      </c>
      <c r="O1095" s="9">
        <v>3</v>
      </c>
      <c r="P1095" s="24" t="s">
        <v>243</v>
      </c>
      <c r="Q1095" s="24">
        <v>26200233</v>
      </c>
      <c r="R1095" s="125" t="s">
        <v>84</v>
      </c>
      <c r="S1095" s="24" t="s">
        <v>1891</v>
      </c>
      <c r="T1095" s="13" t="s">
        <v>1892</v>
      </c>
      <c r="U1095" s="16" t="s">
        <v>87</v>
      </c>
      <c r="V1095" s="6" t="s">
        <v>2487</v>
      </c>
      <c r="W1095" s="37">
        <v>100</v>
      </c>
      <c r="X1095" s="24">
        <v>100</v>
      </c>
      <c r="Y1095" s="265">
        <f t="shared" si="385"/>
        <v>0</v>
      </c>
      <c r="Z1095" s="24">
        <v>0</v>
      </c>
      <c r="AA1095" s="58">
        <v>836</v>
      </c>
      <c r="AB1095" s="66"/>
      <c r="AC1095" s="536" t="str">
        <f>IF(AD1095="","",TEXT(AD1095,"mmmm-yy"))</f>
        <v>May-26</v>
      </c>
      <c r="AD1095" s="76">
        <v>46173</v>
      </c>
      <c r="AE1095" s="296" t="s">
        <v>2485</v>
      </c>
      <c r="AF1095" s="79">
        <f t="shared" si="419"/>
        <v>83600</v>
      </c>
      <c r="AG1095" s="58">
        <f t="shared" si="390"/>
        <v>0</v>
      </c>
      <c r="AH1095" s="58">
        <f t="shared" si="420"/>
        <v>83600</v>
      </c>
      <c r="AI1095" s="58">
        <f t="shared" si="388"/>
        <v>0</v>
      </c>
      <c r="AJ1095" s="58">
        <f t="shared" si="391"/>
        <v>0</v>
      </c>
      <c r="AK1095" s="58">
        <f t="shared" si="394"/>
        <v>0</v>
      </c>
      <c r="AL1095" s="16" t="s">
        <v>0</v>
      </c>
      <c r="AM1095" s="540" t="s">
        <v>102</v>
      </c>
      <c r="AN1095" s="58">
        <f t="shared" si="395"/>
        <v>83600</v>
      </c>
      <c r="AO1095" s="24" t="s">
        <v>116</v>
      </c>
      <c r="AP1095" s="23" t="s">
        <v>104</v>
      </c>
      <c r="AQ1095" s="23"/>
      <c r="AR1095" s="23"/>
      <c r="AS1095" s="23"/>
      <c r="AT1095" s="23"/>
      <c r="AU1095" s="23"/>
      <c r="AV1095" s="23"/>
    </row>
    <row r="1096" spans="1:50" ht="12.75" x14ac:dyDescent="0.2">
      <c r="A1096" s="240" t="s">
        <v>2482</v>
      </c>
      <c r="B1096" s="381">
        <v>46150</v>
      </c>
      <c r="C1096" s="240" t="s">
        <v>79</v>
      </c>
      <c r="D1096" s="552">
        <v>46164</v>
      </c>
      <c r="E1096" s="552" t="e">
        <f>IF(OR(#REF!="",J1096=""),"",#REF!+7*J1096)</f>
        <v>#REF!</v>
      </c>
      <c r="F1096" s="333" t="str">
        <f t="shared" ca="1" si="407"/>
        <v>DELIVERED</v>
      </c>
      <c r="G1096" s="46" t="s">
        <v>80</v>
      </c>
      <c r="H1096" s="341" t="e">
        <f t="shared" si="392"/>
        <v>#REF!</v>
      </c>
      <c r="I1096" s="28" t="e">
        <f t="shared" si="393"/>
        <v>#REF!</v>
      </c>
      <c r="J1096" s="24">
        <v>2</v>
      </c>
      <c r="K1096" s="24" t="s">
        <v>21</v>
      </c>
      <c r="L1096" s="38" t="s">
        <v>142</v>
      </c>
      <c r="M1096" s="343" t="s">
        <v>2488</v>
      </c>
      <c r="N1096" s="91">
        <v>0</v>
      </c>
      <c r="O1096" s="9">
        <v>3</v>
      </c>
      <c r="P1096" s="24" t="s">
        <v>243</v>
      </c>
      <c r="Q1096" s="24">
        <v>26200233</v>
      </c>
      <c r="R1096" s="125" t="s">
        <v>84</v>
      </c>
      <c r="S1096" s="24" t="s">
        <v>1891</v>
      </c>
      <c r="T1096" s="13" t="s">
        <v>1892</v>
      </c>
      <c r="U1096" s="16" t="s">
        <v>87</v>
      </c>
      <c r="V1096" s="6" t="s">
        <v>2489</v>
      </c>
      <c r="W1096" s="37">
        <v>100</v>
      </c>
      <c r="X1096" s="24">
        <v>100</v>
      </c>
      <c r="Y1096" s="265">
        <f t="shared" si="385"/>
        <v>0</v>
      </c>
      <c r="Z1096" s="24">
        <v>0</v>
      </c>
      <c r="AA1096" s="58">
        <v>206</v>
      </c>
      <c r="AB1096" s="66"/>
      <c r="AC1096" s="151" t="str">
        <f>IF(AD1096="","",TEXT(AD1096,"mmmm-yy"))</f>
        <v>May-26</v>
      </c>
      <c r="AD1096" s="76">
        <v>46169</v>
      </c>
      <c r="AE1096" s="256" t="s">
        <v>2490</v>
      </c>
      <c r="AF1096" s="79">
        <f t="shared" si="419"/>
        <v>20600</v>
      </c>
      <c r="AG1096" s="58">
        <f t="shared" si="390"/>
        <v>0</v>
      </c>
      <c r="AH1096" s="58">
        <f t="shared" si="420"/>
        <v>20600</v>
      </c>
      <c r="AI1096" s="58">
        <f t="shared" si="388"/>
        <v>0</v>
      </c>
      <c r="AJ1096" s="58">
        <f t="shared" si="391"/>
        <v>0</v>
      </c>
      <c r="AK1096" s="58">
        <f t="shared" si="394"/>
        <v>0</v>
      </c>
      <c r="AL1096" s="16" t="s">
        <v>0</v>
      </c>
      <c r="AM1096" s="144" t="s">
        <v>102</v>
      </c>
      <c r="AN1096" s="58">
        <f t="shared" si="395"/>
        <v>20600</v>
      </c>
      <c r="AO1096" s="24" t="s">
        <v>103</v>
      </c>
      <c r="AP1096" s="23"/>
      <c r="AQ1096" s="23"/>
      <c r="AR1096" s="23"/>
      <c r="AS1096" s="23"/>
      <c r="AT1096" s="23"/>
      <c r="AU1096" s="23"/>
      <c r="AV1096" s="23"/>
    </row>
    <row r="1097" spans="1:50" ht="12.75" x14ac:dyDescent="0.2">
      <c r="A1097" s="240" t="s">
        <v>90</v>
      </c>
      <c r="B1097" s="381">
        <v>46150</v>
      </c>
      <c r="C1097" s="240" t="s">
        <v>79</v>
      </c>
      <c r="D1097" s="552">
        <v>46164</v>
      </c>
      <c r="E1097" s="552" t="e">
        <f>IF(OR(#REF!="",J1097=""),"",#REF!+7*J1097)</f>
        <v>#REF!</v>
      </c>
      <c r="F1097" s="333" t="e">
        <f t="shared" ca="1" si="407"/>
        <v>#REF!</v>
      </c>
      <c r="G1097" s="46" t="s">
        <v>80</v>
      </c>
      <c r="H1097" s="341" t="e">
        <f t="shared" si="392"/>
        <v>#REF!</v>
      </c>
      <c r="I1097" s="28" t="e">
        <f t="shared" si="393"/>
        <v>#REF!</v>
      </c>
      <c r="J1097" s="24">
        <v>2</v>
      </c>
      <c r="K1097" s="24" t="s">
        <v>28</v>
      </c>
      <c r="L1097" s="38" t="s">
        <v>142</v>
      </c>
      <c r="M1097" s="343" t="s">
        <v>2488</v>
      </c>
      <c r="N1097" s="91">
        <v>0</v>
      </c>
      <c r="O1097" s="9">
        <v>3</v>
      </c>
      <c r="P1097" s="24"/>
      <c r="Q1097" s="24"/>
      <c r="R1097" s="125" t="s">
        <v>84</v>
      </c>
      <c r="S1097" s="24" t="s">
        <v>1891</v>
      </c>
      <c r="T1097" s="13" t="s">
        <v>1892</v>
      </c>
      <c r="U1097" s="16" t="s">
        <v>87</v>
      </c>
      <c r="V1097" s="6" t="s">
        <v>2491</v>
      </c>
      <c r="W1097" s="37">
        <v>1</v>
      </c>
      <c r="X1097" s="24"/>
      <c r="Y1097" s="265">
        <f t="shared" ref="Y1097:Y1158" si="433">W1097-X1097</f>
        <v>1</v>
      </c>
      <c r="Z1097" s="24">
        <v>1</v>
      </c>
      <c r="AA1097" s="58">
        <v>2500</v>
      </c>
      <c r="AB1097" s="66"/>
      <c r="AC1097" s="262"/>
      <c r="AD1097" s="25"/>
      <c r="AE1097" s="425"/>
      <c r="AF1097" s="58">
        <f t="shared" si="419"/>
        <v>0</v>
      </c>
      <c r="AG1097" s="58">
        <f t="shared" si="390"/>
        <v>0</v>
      </c>
      <c r="AH1097" s="58">
        <f t="shared" si="420"/>
        <v>0</v>
      </c>
      <c r="AI1097" s="58">
        <f t="shared" si="388"/>
        <v>2500</v>
      </c>
      <c r="AJ1097" s="58">
        <f t="shared" si="391"/>
        <v>0</v>
      </c>
      <c r="AK1097" s="58">
        <f t="shared" si="394"/>
        <v>2500</v>
      </c>
      <c r="AL1097" s="16" t="s">
        <v>9</v>
      </c>
      <c r="AM1097" s="272"/>
      <c r="AN1097" s="58">
        <f t="shared" si="395"/>
        <v>2500</v>
      </c>
      <c r="AO1097" s="24"/>
      <c r="AP1097" s="23"/>
      <c r="AQ1097" s="23"/>
      <c r="AR1097" s="23"/>
      <c r="AS1097" s="23"/>
      <c r="AT1097" s="23"/>
      <c r="AU1097" s="23"/>
      <c r="AV1097" s="23"/>
    </row>
    <row r="1098" spans="1:50" ht="15" x14ac:dyDescent="0.25">
      <c r="A1098" s="251">
        <v>1162600256</v>
      </c>
      <c r="B1098" s="381">
        <v>46150</v>
      </c>
      <c r="C1098" s="297" t="s">
        <v>79</v>
      </c>
      <c r="D1098" s="552">
        <v>46153</v>
      </c>
      <c r="E1098" s="552" t="e">
        <f>IF(OR(#REF!="",J1098=""),"",#REF!+7*J1098)</f>
        <v>#REF!</v>
      </c>
      <c r="F1098" s="333" t="str">
        <f t="shared" ca="1" si="407"/>
        <v>DELIVERED</v>
      </c>
      <c r="G1098" s="46" t="s">
        <v>80</v>
      </c>
      <c r="H1098" s="341" t="e">
        <f t="shared" si="392"/>
        <v>#REF!</v>
      </c>
      <c r="I1098" s="28" t="e">
        <f t="shared" si="393"/>
        <v>#REF!</v>
      </c>
      <c r="J1098" s="24">
        <v>0.5</v>
      </c>
      <c r="K1098" s="24" t="s">
        <v>24</v>
      </c>
      <c r="L1098" s="38" t="s">
        <v>81</v>
      </c>
      <c r="M1098" s="343" t="s">
        <v>2492</v>
      </c>
      <c r="N1098" s="399">
        <v>1</v>
      </c>
      <c r="O1098" s="382">
        <v>1</v>
      </c>
      <c r="P1098" s="24" t="s">
        <v>243</v>
      </c>
      <c r="Q1098" s="24">
        <v>26200182</v>
      </c>
      <c r="R1098" s="125" t="s">
        <v>84</v>
      </c>
      <c r="S1098" s="9" t="s">
        <v>284</v>
      </c>
      <c r="T1098" s="7" t="s">
        <v>285</v>
      </c>
      <c r="U1098" s="16" t="s">
        <v>286</v>
      </c>
      <c r="V1098" s="238" t="s">
        <v>2493</v>
      </c>
      <c r="W1098" s="37">
        <v>2</v>
      </c>
      <c r="X1098" s="24">
        <v>2</v>
      </c>
      <c r="Y1098" s="265">
        <f t="shared" si="433"/>
        <v>0</v>
      </c>
      <c r="Z1098" s="24">
        <v>0</v>
      </c>
      <c r="AA1098" s="58">
        <v>5750</v>
      </c>
      <c r="AB1098" s="66"/>
      <c r="AC1098" s="151" t="str">
        <f>IF(AD1098="","",TEXT(AD1098,"mmmm-yy"))</f>
        <v>May-26</v>
      </c>
      <c r="AD1098" s="25">
        <v>46157</v>
      </c>
      <c r="AE1098" s="256" t="s">
        <v>2494</v>
      </c>
      <c r="AF1098" s="58">
        <f t="shared" si="419"/>
        <v>11500</v>
      </c>
      <c r="AG1098" s="58">
        <f t="shared" si="390"/>
        <v>0</v>
      </c>
      <c r="AH1098" s="58">
        <f t="shared" si="420"/>
        <v>11500</v>
      </c>
      <c r="AI1098" s="58">
        <f t="shared" si="388"/>
        <v>0</v>
      </c>
      <c r="AJ1098" s="58">
        <f t="shared" si="391"/>
        <v>0</v>
      </c>
      <c r="AK1098" s="58">
        <f t="shared" si="394"/>
        <v>0</v>
      </c>
      <c r="AL1098" s="16" t="s">
        <v>0</v>
      </c>
      <c r="AM1098" s="144" t="s">
        <v>102</v>
      </c>
      <c r="AN1098" s="58">
        <f t="shared" si="395"/>
        <v>11500</v>
      </c>
      <c r="AO1098" s="24" t="s">
        <v>24</v>
      </c>
      <c r="AP1098" s="113" t="s">
        <v>754</v>
      </c>
      <c r="AQ1098" s="113" t="s">
        <v>754</v>
      </c>
      <c r="AR1098" s="113" t="s">
        <v>754</v>
      </c>
      <c r="AS1098" s="113" t="s">
        <v>754</v>
      </c>
      <c r="AT1098" s="113" t="s">
        <v>754</v>
      </c>
      <c r="AU1098" s="113" t="s">
        <v>754</v>
      </c>
      <c r="AV1098" s="113" t="s">
        <v>754</v>
      </c>
    </row>
    <row r="1099" spans="1:50" ht="12.75" x14ac:dyDescent="0.2">
      <c r="A1099" s="554">
        <v>4516512798</v>
      </c>
      <c r="B1099" s="244">
        <v>46150</v>
      </c>
      <c r="C1099" s="297" t="s">
        <v>79</v>
      </c>
      <c r="D1099" s="552">
        <v>46220</v>
      </c>
      <c r="E1099" s="552" t="e">
        <f>IF(OR(#REF!="",J1099=""),"",#REF!+7*J1099)</f>
        <v>#REF!</v>
      </c>
      <c r="F1099" s="333" t="e">
        <f t="shared" ca="1" si="407"/>
        <v>#REF!</v>
      </c>
      <c r="G1099" s="46" t="s">
        <v>80</v>
      </c>
      <c r="H1099" s="341" t="e">
        <f t="shared" si="392"/>
        <v>#REF!</v>
      </c>
      <c r="I1099" s="28" t="e">
        <f t="shared" si="393"/>
        <v>#REF!</v>
      </c>
      <c r="J1099" s="24">
        <v>15</v>
      </c>
      <c r="K1099" s="24" t="s">
        <v>18</v>
      </c>
      <c r="L1099" s="38" t="s">
        <v>81</v>
      </c>
      <c r="M1099" s="343" t="s">
        <v>2495</v>
      </c>
      <c r="N1099" s="399">
        <v>1</v>
      </c>
      <c r="O1099" s="382">
        <v>1</v>
      </c>
      <c r="P1099" s="24"/>
      <c r="Q1099" s="24"/>
      <c r="R1099" s="86" t="s">
        <v>84</v>
      </c>
      <c r="S1099" s="9" t="s">
        <v>620</v>
      </c>
      <c r="T1099" s="7" t="s">
        <v>621</v>
      </c>
      <c r="U1099" s="23" t="s">
        <v>212</v>
      </c>
      <c r="V1099" s="16" t="s">
        <v>2496</v>
      </c>
      <c r="W1099" s="37">
        <v>5</v>
      </c>
      <c r="X1099" s="24"/>
      <c r="Y1099" s="265">
        <f t="shared" si="433"/>
        <v>5</v>
      </c>
      <c r="Z1099" s="24">
        <v>5</v>
      </c>
      <c r="AA1099" s="58">
        <v>314412</v>
      </c>
      <c r="AB1099" s="66"/>
      <c r="AC1099" s="262"/>
      <c r="AD1099" s="25"/>
      <c r="AE1099" s="66"/>
      <c r="AF1099" s="58">
        <f t="shared" si="419"/>
        <v>0</v>
      </c>
      <c r="AG1099" s="58">
        <f t="shared" si="390"/>
        <v>0</v>
      </c>
      <c r="AH1099" s="58">
        <f t="shared" si="420"/>
        <v>0</v>
      </c>
      <c r="AI1099" s="58">
        <f t="shared" si="388"/>
        <v>1572060</v>
      </c>
      <c r="AJ1099" s="58">
        <f t="shared" si="391"/>
        <v>0</v>
      </c>
      <c r="AK1099" s="58">
        <f t="shared" si="394"/>
        <v>1572060</v>
      </c>
      <c r="AL1099" s="16" t="s">
        <v>9</v>
      </c>
      <c r="AM1099" s="272"/>
      <c r="AN1099" s="58">
        <f t="shared" si="395"/>
        <v>1572060</v>
      </c>
      <c r="AO1099" s="24"/>
      <c r="AP1099" s="23"/>
      <c r="AQ1099" s="23"/>
      <c r="AR1099" s="23"/>
      <c r="AS1099" s="23"/>
      <c r="AT1099" s="23"/>
      <c r="AU1099" s="23"/>
      <c r="AV1099" s="23"/>
    </row>
    <row r="1100" spans="1:50" ht="12.75" x14ac:dyDescent="0.2">
      <c r="A1100" s="16">
        <v>4700979150</v>
      </c>
      <c r="B1100" s="244">
        <v>46150</v>
      </c>
      <c r="C1100" s="297" t="s">
        <v>79</v>
      </c>
      <c r="D1100" s="552">
        <v>46164</v>
      </c>
      <c r="E1100" s="552" t="e">
        <f>IF(OR(#REF!="",J1100=""),"",#REF!+7*J1100)</f>
        <v>#REF!</v>
      </c>
      <c r="F1100" s="333" t="str">
        <f t="shared" ca="1" si="407"/>
        <v>DELIVERED</v>
      </c>
      <c r="G1100" s="571" t="s">
        <v>80</v>
      </c>
      <c r="H1100" s="341" t="e">
        <f t="shared" si="392"/>
        <v>#REF!</v>
      </c>
      <c r="I1100" s="28" t="e">
        <f t="shared" si="393"/>
        <v>#REF!</v>
      </c>
      <c r="J1100" s="24">
        <v>4</v>
      </c>
      <c r="K1100" s="24" t="s">
        <v>18</v>
      </c>
      <c r="L1100" s="38" t="s">
        <v>81</v>
      </c>
      <c r="M1100" s="343" t="s">
        <v>2497</v>
      </c>
      <c r="N1100" s="91">
        <v>0</v>
      </c>
      <c r="O1100" s="9">
        <v>3</v>
      </c>
      <c r="P1100" s="717" t="s">
        <v>2498</v>
      </c>
      <c r="Q1100" s="24">
        <v>26100170</v>
      </c>
      <c r="R1100" s="86" t="s">
        <v>84</v>
      </c>
      <c r="S1100" s="24" t="s">
        <v>1361</v>
      </c>
      <c r="T1100" s="23" t="s">
        <v>1362</v>
      </c>
      <c r="U1100" s="16" t="s">
        <v>87</v>
      </c>
      <c r="V1100" s="238" t="s">
        <v>2499</v>
      </c>
      <c r="W1100" s="37">
        <v>2</v>
      </c>
      <c r="X1100" s="24">
        <v>2</v>
      </c>
      <c r="Y1100" s="265">
        <f t="shared" si="433"/>
        <v>0</v>
      </c>
      <c r="Z1100" s="24">
        <v>0</v>
      </c>
      <c r="AA1100" s="58">
        <v>35148.5</v>
      </c>
      <c r="AB1100" s="66"/>
      <c r="AC1100" s="220" t="str">
        <f>IF(AD1100="","",TEXT(AD1100,"mmmm-yy"))</f>
        <v>June-26</v>
      </c>
      <c r="AD1100" s="25">
        <v>46181</v>
      </c>
      <c r="AE1100" s="668" t="s">
        <v>2500</v>
      </c>
      <c r="AF1100" s="58">
        <f t="shared" si="419"/>
        <v>70297</v>
      </c>
      <c r="AG1100" s="58">
        <f t="shared" si="390"/>
        <v>0</v>
      </c>
      <c r="AH1100" s="58">
        <f t="shared" si="420"/>
        <v>70297</v>
      </c>
      <c r="AI1100" s="58">
        <f t="shared" si="388"/>
        <v>0</v>
      </c>
      <c r="AJ1100" s="58">
        <f t="shared" si="391"/>
        <v>0</v>
      </c>
      <c r="AK1100" s="58">
        <f t="shared" si="394"/>
        <v>0</v>
      </c>
      <c r="AL1100" s="16" t="s">
        <v>0</v>
      </c>
      <c r="AM1100" s="272" t="s">
        <v>102</v>
      </c>
      <c r="AN1100" s="58">
        <f t="shared" si="395"/>
        <v>70297</v>
      </c>
      <c r="AO1100" s="24" t="s">
        <v>103</v>
      </c>
      <c r="AP1100" s="23" t="s">
        <v>104</v>
      </c>
      <c r="AQ1100" s="23"/>
      <c r="AR1100" s="23"/>
      <c r="AS1100" s="23"/>
      <c r="AT1100" s="23"/>
      <c r="AU1100" s="23"/>
      <c r="AV1100" s="23"/>
    </row>
    <row r="1101" spans="1:50" ht="12.75" x14ac:dyDescent="0.2">
      <c r="A1101" s="240">
        <v>4800096476</v>
      </c>
      <c r="B1101" s="244">
        <v>46160</v>
      </c>
      <c r="C1101" s="240" t="s">
        <v>79</v>
      </c>
      <c r="D1101" s="552">
        <v>46188</v>
      </c>
      <c r="E1101" s="552" t="e">
        <f>IF(OR(#REF!="",J1101=""),"",#REF!+7*J1101)</f>
        <v>#REF!</v>
      </c>
      <c r="F1101" s="103" t="e">
        <f t="shared" ca="1" si="407"/>
        <v>#REF!</v>
      </c>
      <c r="G1101" s="316" t="s">
        <v>94</v>
      </c>
      <c r="H1101" s="341" t="e">
        <f t="shared" si="392"/>
        <v>#REF!</v>
      </c>
      <c r="I1101" s="28" t="e">
        <f t="shared" si="393"/>
        <v>#REF!</v>
      </c>
      <c r="J1101" s="218">
        <v>4</v>
      </c>
      <c r="K1101" s="38" t="s">
        <v>21</v>
      </c>
      <c r="L1101" s="38" t="s">
        <v>81</v>
      </c>
      <c r="M1101" s="343" t="s">
        <v>2501</v>
      </c>
      <c r="N1101" s="91">
        <v>0</v>
      </c>
      <c r="O1101" s="9">
        <v>3</v>
      </c>
      <c r="P1101" s="218"/>
      <c r="Q1101" s="218"/>
      <c r="R1101" s="125" t="s">
        <v>84</v>
      </c>
      <c r="S1101" s="24" t="s">
        <v>97</v>
      </c>
      <c r="T1101" s="7" t="s">
        <v>1139</v>
      </c>
      <c r="U1101" s="16" t="s">
        <v>99</v>
      </c>
      <c r="V1101" s="16" t="s">
        <v>2502</v>
      </c>
      <c r="W1101" s="317">
        <v>4</v>
      </c>
      <c r="X1101" s="207"/>
      <c r="Y1101" s="265">
        <f t="shared" si="433"/>
        <v>4</v>
      </c>
      <c r="Z1101" s="24">
        <v>4</v>
      </c>
      <c r="AA1101" s="266">
        <v>24790</v>
      </c>
      <c r="AB1101" s="222"/>
      <c r="AC1101" s="151"/>
      <c r="AD1101" s="221"/>
      <c r="AE1101" s="260"/>
      <c r="AF1101" s="266">
        <f t="shared" si="419"/>
        <v>0</v>
      </c>
      <c r="AG1101" s="266">
        <f t="shared" si="390"/>
        <v>0</v>
      </c>
      <c r="AH1101" s="266">
        <f t="shared" si="420"/>
        <v>0</v>
      </c>
      <c r="AI1101" s="266">
        <f t="shared" si="388"/>
        <v>99160</v>
      </c>
      <c r="AJ1101" s="266">
        <f t="shared" si="391"/>
        <v>0</v>
      </c>
      <c r="AK1101" s="266">
        <f t="shared" si="394"/>
        <v>99160</v>
      </c>
      <c r="AL1101" s="240" t="s">
        <v>9</v>
      </c>
      <c r="AM1101" s="323"/>
      <c r="AN1101" s="266">
        <f t="shared" si="395"/>
        <v>99160</v>
      </c>
      <c r="AO1101" s="456"/>
      <c r="AP1101" s="207"/>
      <c r="AQ1101" s="207"/>
      <c r="AR1101" s="207"/>
      <c r="AS1101" s="207"/>
      <c r="AT1101" s="207"/>
      <c r="AU1101" s="207"/>
      <c r="AV1101" s="207"/>
      <c r="AW1101" s="218"/>
      <c r="AX1101" s="218"/>
    </row>
    <row r="1102" spans="1:50" ht="12.75" x14ac:dyDescent="0.2">
      <c r="A1102" s="240">
        <v>4800096476</v>
      </c>
      <c r="B1102" s="244">
        <v>46160</v>
      </c>
      <c r="C1102" s="240" t="s">
        <v>79</v>
      </c>
      <c r="D1102" s="552">
        <v>46188</v>
      </c>
      <c r="E1102" s="552" t="e">
        <f>IF(OR(#REF!="",J1102=""),"",#REF!+7*J1102)</f>
        <v>#REF!</v>
      </c>
      <c r="F1102" s="103" t="e">
        <f t="shared" ca="1" si="407"/>
        <v>#REF!</v>
      </c>
      <c r="G1102" s="316" t="s">
        <v>94</v>
      </c>
      <c r="H1102" s="546" t="e">
        <f t="shared" si="392"/>
        <v>#REF!</v>
      </c>
      <c r="I1102" s="520" t="e">
        <f t="shared" si="393"/>
        <v>#REF!</v>
      </c>
      <c r="J1102" s="218">
        <v>4</v>
      </c>
      <c r="K1102" s="38" t="s">
        <v>21</v>
      </c>
      <c r="L1102" s="38" t="s">
        <v>81</v>
      </c>
      <c r="M1102" s="343" t="s">
        <v>2501</v>
      </c>
      <c r="N1102" s="91">
        <v>0</v>
      </c>
      <c r="O1102" s="9">
        <v>3</v>
      </c>
      <c r="P1102" s="218"/>
      <c r="Q1102" s="218"/>
      <c r="R1102" s="125" t="s">
        <v>84</v>
      </c>
      <c r="S1102" s="24" t="s">
        <v>97</v>
      </c>
      <c r="T1102" s="7" t="s">
        <v>1139</v>
      </c>
      <c r="U1102" s="16" t="s">
        <v>99</v>
      </c>
      <c r="V1102" s="16" t="s">
        <v>2503</v>
      </c>
      <c r="W1102" s="317">
        <v>4</v>
      </c>
      <c r="X1102" s="207"/>
      <c r="Y1102" s="542">
        <f t="shared" si="433"/>
        <v>4</v>
      </c>
      <c r="Z1102" s="24">
        <v>4</v>
      </c>
      <c r="AA1102" s="266">
        <v>2000</v>
      </c>
      <c r="AB1102" s="222"/>
      <c r="AC1102" s="151"/>
      <c r="AD1102" s="221"/>
      <c r="AE1102" s="260"/>
      <c r="AF1102" s="266">
        <f t="shared" si="419"/>
        <v>0</v>
      </c>
      <c r="AG1102" s="266">
        <f t="shared" si="390"/>
        <v>0</v>
      </c>
      <c r="AH1102" s="266">
        <f t="shared" si="420"/>
        <v>0</v>
      </c>
      <c r="AI1102" s="266">
        <f t="shared" si="388"/>
        <v>8000</v>
      </c>
      <c r="AJ1102" s="266">
        <f t="shared" si="391"/>
        <v>0</v>
      </c>
      <c r="AK1102" s="266">
        <f t="shared" si="394"/>
        <v>8000</v>
      </c>
      <c r="AL1102" s="240" t="s">
        <v>9</v>
      </c>
      <c r="AM1102" s="323"/>
      <c r="AN1102" s="266">
        <f t="shared" si="395"/>
        <v>8000</v>
      </c>
      <c r="AO1102" s="456"/>
      <c r="AP1102" s="207"/>
      <c r="AQ1102" s="207"/>
      <c r="AR1102" s="207"/>
      <c r="AS1102" s="207"/>
      <c r="AT1102" s="207"/>
      <c r="AU1102" s="207"/>
      <c r="AV1102" s="207"/>
      <c r="AW1102" s="218"/>
      <c r="AX1102" s="218"/>
    </row>
    <row r="1103" spans="1:50" ht="12.75" x14ac:dyDescent="0.2">
      <c r="A1103" s="16" t="s">
        <v>90</v>
      </c>
      <c r="B1103" s="244">
        <v>46150</v>
      </c>
      <c r="C1103" s="100" t="s">
        <v>79</v>
      </c>
      <c r="D1103" s="552">
        <v>46164</v>
      </c>
      <c r="E1103" s="552" t="e">
        <f>IF(OR(#REF!="",J1103=""),"",#REF!+7*J1103)</f>
        <v>#REF!</v>
      </c>
      <c r="F1103" s="333" t="e">
        <f t="shared" ca="1" si="407"/>
        <v>#REF!</v>
      </c>
      <c r="G1103" s="65" t="s">
        <v>2111</v>
      </c>
      <c r="H1103" s="341" t="e">
        <f t="shared" si="392"/>
        <v>#REF!</v>
      </c>
      <c r="I1103" s="28" t="e">
        <f t="shared" si="393"/>
        <v>#REF!</v>
      </c>
      <c r="J1103" s="24">
        <v>2</v>
      </c>
      <c r="K1103" s="24" t="s">
        <v>22</v>
      </c>
      <c r="L1103" s="38" t="s">
        <v>81</v>
      </c>
      <c r="M1103" s="343" t="s">
        <v>2504</v>
      </c>
      <c r="N1103" s="91">
        <v>1</v>
      </c>
      <c r="O1103" s="382">
        <v>1</v>
      </c>
      <c r="P1103" s="24"/>
      <c r="Q1103" s="24"/>
      <c r="R1103" s="86" t="s">
        <v>84</v>
      </c>
      <c r="S1103" s="24" t="s">
        <v>210</v>
      </c>
      <c r="T1103" s="23" t="s">
        <v>211</v>
      </c>
      <c r="U1103" s="23" t="s">
        <v>212</v>
      </c>
      <c r="V1103" s="16" t="s">
        <v>2505</v>
      </c>
      <c r="W1103" s="326">
        <v>10000</v>
      </c>
      <c r="X1103" s="24"/>
      <c r="Y1103" s="265">
        <f t="shared" si="433"/>
        <v>10000</v>
      </c>
      <c r="Z1103" s="24">
        <v>4</v>
      </c>
      <c r="AA1103" s="58">
        <v>2.95</v>
      </c>
      <c r="AB1103" s="66"/>
      <c r="AC1103" s="262"/>
      <c r="AD1103" s="424"/>
      <c r="AE1103" s="66"/>
      <c r="AF1103" s="58">
        <f t="shared" si="419"/>
        <v>0</v>
      </c>
      <c r="AG1103" s="58">
        <f t="shared" si="390"/>
        <v>0</v>
      </c>
      <c r="AH1103" s="58">
        <f t="shared" si="420"/>
        <v>0</v>
      </c>
      <c r="AI1103" s="58">
        <f t="shared" si="388"/>
        <v>11.8</v>
      </c>
      <c r="AJ1103" s="58">
        <f t="shared" si="391"/>
        <v>0</v>
      </c>
      <c r="AK1103" s="58">
        <f t="shared" si="394"/>
        <v>11.8</v>
      </c>
      <c r="AL1103" s="16" t="s">
        <v>9</v>
      </c>
      <c r="AM1103" s="272"/>
      <c r="AN1103" s="58">
        <f t="shared" si="395"/>
        <v>11.8</v>
      </c>
      <c r="AO1103" s="24"/>
      <c r="AP1103" s="23"/>
      <c r="AQ1103" s="23"/>
      <c r="AR1103" s="23"/>
      <c r="AS1103" s="23"/>
      <c r="AT1103" s="23"/>
      <c r="AU1103" s="23"/>
      <c r="AV1103" s="23"/>
    </row>
    <row r="1104" spans="1:50" ht="12.75" x14ac:dyDescent="0.2">
      <c r="A1104" s="16">
        <v>4800002719</v>
      </c>
      <c r="B1104" s="244">
        <v>46151</v>
      </c>
      <c r="C1104" s="100" t="s">
        <v>79</v>
      </c>
      <c r="D1104" s="552">
        <v>46158</v>
      </c>
      <c r="E1104" s="552" t="e">
        <f>IF(OR(#REF!="",J1104=""),"",#REF!+7*J1104)</f>
        <v>#REF!</v>
      </c>
      <c r="F1104" s="333" t="str">
        <f t="shared" ca="1" si="407"/>
        <v>DELIVERED</v>
      </c>
      <c r="G1104" s="65" t="s">
        <v>2111</v>
      </c>
      <c r="H1104" s="341" t="e">
        <f t="shared" si="392"/>
        <v>#REF!</v>
      </c>
      <c r="I1104" s="28" t="e">
        <f t="shared" si="393"/>
        <v>#REF!</v>
      </c>
      <c r="J1104" s="24">
        <v>1</v>
      </c>
      <c r="K1104" s="24" t="s">
        <v>21</v>
      </c>
      <c r="L1104" s="38" t="s">
        <v>81</v>
      </c>
      <c r="M1104" s="343" t="s">
        <v>2506</v>
      </c>
      <c r="N1104" s="91">
        <v>0</v>
      </c>
      <c r="O1104" s="278">
        <v>3</v>
      </c>
      <c r="P1104" s="24" t="s">
        <v>243</v>
      </c>
      <c r="Q1104" s="24">
        <v>26200173</v>
      </c>
      <c r="R1104" s="125" t="s">
        <v>84</v>
      </c>
      <c r="S1104" s="9" t="s">
        <v>1170</v>
      </c>
      <c r="T1104" s="7" t="s">
        <v>1171</v>
      </c>
      <c r="U1104" s="6" t="s">
        <v>158</v>
      </c>
      <c r="V1104" s="16" t="s">
        <v>2507</v>
      </c>
      <c r="W1104" s="37">
        <v>6</v>
      </c>
      <c r="X1104" s="24">
        <v>6</v>
      </c>
      <c r="Y1104" s="265">
        <f t="shared" si="433"/>
        <v>0</v>
      </c>
      <c r="Z1104" s="24">
        <v>0</v>
      </c>
      <c r="AA1104" s="58">
        <v>4516.67</v>
      </c>
      <c r="AB1104" s="66"/>
      <c r="AC1104" s="220" t="str">
        <f>IF(AD1104="","",TEXT(AD1104,"mmmm-yy"))</f>
        <v>May-26</v>
      </c>
      <c r="AD1104" s="25">
        <v>46169</v>
      </c>
      <c r="AE1104" s="668" t="s">
        <v>2508</v>
      </c>
      <c r="AF1104" s="58">
        <f t="shared" si="419"/>
        <v>27100.02</v>
      </c>
      <c r="AG1104" s="58">
        <f t="shared" si="390"/>
        <v>0</v>
      </c>
      <c r="AH1104" s="58">
        <f t="shared" si="420"/>
        <v>27100.02</v>
      </c>
      <c r="AI1104" s="58">
        <f t="shared" si="388"/>
        <v>0</v>
      </c>
      <c r="AJ1104" s="58">
        <f t="shared" si="391"/>
        <v>0</v>
      </c>
      <c r="AK1104" s="58">
        <f t="shared" si="394"/>
        <v>0</v>
      </c>
      <c r="AL1104" s="16" t="s">
        <v>0</v>
      </c>
      <c r="AM1104" s="272" t="s">
        <v>102</v>
      </c>
      <c r="AN1104" s="58">
        <f t="shared" si="395"/>
        <v>27100.02</v>
      </c>
      <c r="AO1104" s="24" t="s">
        <v>103</v>
      </c>
      <c r="AP1104" s="23" t="s">
        <v>104</v>
      </c>
      <c r="AQ1104" s="23"/>
      <c r="AR1104" s="23"/>
      <c r="AS1104" s="23"/>
      <c r="AT1104" s="23"/>
      <c r="AU1104" s="23"/>
      <c r="AV1104" s="23"/>
    </row>
    <row r="1105" spans="1:50" ht="12.75" x14ac:dyDescent="0.2">
      <c r="A1105" s="16" t="s">
        <v>2509</v>
      </c>
      <c r="B1105" s="244">
        <v>46151</v>
      </c>
      <c r="C1105" s="240" t="s">
        <v>79</v>
      </c>
      <c r="D1105" s="552">
        <v>46158</v>
      </c>
      <c r="E1105" s="552" t="e">
        <f>IF(OR(#REF!="",J1105=""),"",#REF!+7*J1105)</f>
        <v>#REF!</v>
      </c>
      <c r="F1105" s="333" t="str">
        <f t="shared" ca="1" si="407"/>
        <v>DELIVERED</v>
      </c>
      <c r="G1105" s="120" t="s">
        <v>80</v>
      </c>
      <c r="H1105" s="341" t="e">
        <f t="shared" si="392"/>
        <v>#REF!</v>
      </c>
      <c r="I1105" s="28" t="e">
        <f t="shared" si="393"/>
        <v>#REF!</v>
      </c>
      <c r="J1105" s="24">
        <v>1</v>
      </c>
      <c r="K1105" s="24" t="s">
        <v>21</v>
      </c>
      <c r="L1105" s="38" t="s">
        <v>142</v>
      </c>
      <c r="M1105" s="343" t="s">
        <v>2510</v>
      </c>
      <c r="N1105" s="91">
        <v>0</v>
      </c>
      <c r="O1105" s="278">
        <v>3</v>
      </c>
      <c r="P1105" s="24" t="s">
        <v>243</v>
      </c>
      <c r="Q1105" s="24">
        <v>26200204</v>
      </c>
      <c r="R1105" s="125" t="s">
        <v>84</v>
      </c>
      <c r="S1105" s="9" t="s">
        <v>1626</v>
      </c>
      <c r="T1105" s="7" t="s">
        <v>1933</v>
      </c>
      <c r="U1105" s="7" t="s">
        <v>193</v>
      </c>
      <c r="V1105" s="238" t="s">
        <v>2511</v>
      </c>
      <c r="W1105" s="37">
        <v>82</v>
      </c>
      <c r="X1105" s="24">
        <v>82</v>
      </c>
      <c r="Y1105" s="265">
        <f t="shared" si="433"/>
        <v>0</v>
      </c>
      <c r="Z1105" s="24">
        <v>0</v>
      </c>
      <c r="AA1105" s="58">
        <v>13108.98</v>
      </c>
      <c r="AB1105" s="66"/>
      <c r="AC1105" s="220" t="str">
        <f>IF(AD1105="","",TEXT(AD1105,"mmmm-yy"))</f>
        <v>May-26</v>
      </c>
      <c r="AD1105" s="25">
        <v>46163</v>
      </c>
      <c r="AE1105" s="668" t="s">
        <v>2512</v>
      </c>
      <c r="AF1105" s="58">
        <f t="shared" si="419"/>
        <v>1074936.3599999999</v>
      </c>
      <c r="AG1105" s="58">
        <f t="shared" si="390"/>
        <v>0</v>
      </c>
      <c r="AH1105" s="58">
        <f t="shared" si="420"/>
        <v>1074936.3599999999</v>
      </c>
      <c r="AI1105" s="58">
        <f t="shared" si="388"/>
        <v>0</v>
      </c>
      <c r="AJ1105" s="58">
        <f t="shared" si="391"/>
        <v>0</v>
      </c>
      <c r="AK1105" s="58">
        <f t="shared" si="394"/>
        <v>0</v>
      </c>
      <c r="AL1105" s="21" t="s">
        <v>0</v>
      </c>
      <c r="AM1105" s="272" t="s">
        <v>102</v>
      </c>
      <c r="AN1105" s="58">
        <f t="shared" si="395"/>
        <v>1074936.3599999999</v>
      </c>
      <c r="AO1105" s="24" t="s">
        <v>116</v>
      </c>
      <c r="AP1105" s="23" t="s">
        <v>104</v>
      </c>
      <c r="AQ1105" s="23"/>
      <c r="AR1105" s="23"/>
      <c r="AS1105" s="23"/>
      <c r="AT1105" s="23"/>
      <c r="AU1105" s="23"/>
      <c r="AV1105" s="23"/>
    </row>
    <row r="1106" spans="1:50" ht="12.75" x14ac:dyDescent="0.2">
      <c r="A1106" s="16" t="s">
        <v>2513</v>
      </c>
      <c r="B1106" s="244">
        <v>46151</v>
      </c>
      <c r="C1106" s="240" t="s">
        <v>79</v>
      </c>
      <c r="D1106" s="552">
        <v>46158</v>
      </c>
      <c r="E1106" s="552" t="e">
        <f>IF(OR(#REF!="",J1106=""),"",#REF!+7*J1106)</f>
        <v>#REF!</v>
      </c>
      <c r="F1106" s="333" t="str">
        <f t="shared" ca="1" si="407"/>
        <v>DELIVERED</v>
      </c>
      <c r="G1106" s="120" t="s">
        <v>80</v>
      </c>
      <c r="H1106" s="341" t="e">
        <f t="shared" si="392"/>
        <v>#REF!</v>
      </c>
      <c r="I1106" s="28" t="e">
        <f t="shared" si="393"/>
        <v>#REF!</v>
      </c>
      <c r="J1106" s="24">
        <v>1</v>
      </c>
      <c r="K1106" s="24" t="s">
        <v>21</v>
      </c>
      <c r="L1106" s="38" t="s">
        <v>142</v>
      </c>
      <c r="M1106" s="343" t="s">
        <v>2514</v>
      </c>
      <c r="N1106" s="91">
        <v>0</v>
      </c>
      <c r="O1106" s="278">
        <v>3</v>
      </c>
      <c r="P1106" s="24" t="s">
        <v>243</v>
      </c>
      <c r="Q1106" s="24">
        <v>26200203</v>
      </c>
      <c r="R1106" s="125" t="s">
        <v>84</v>
      </c>
      <c r="S1106" s="9" t="s">
        <v>1626</v>
      </c>
      <c r="T1106" s="7" t="s">
        <v>1933</v>
      </c>
      <c r="U1106" s="7" t="s">
        <v>193</v>
      </c>
      <c r="V1106" s="238" t="s">
        <v>2515</v>
      </c>
      <c r="W1106" s="37">
        <v>80</v>
      </c>
      <c r="X1106" s="24">
        <v>80</v>
      </c>
      <c r="Y1106" s="265">
        <f t="shared" si="433"/>
        <v>0</v>
      </c>
      <c r="Z1106" s="24">
        <v>0</v>
      </c>
      <c r="AA1106" s="58">
        <v>12998.61</v>
      </c>
      <c r="AB1106" s="66"/>
      <c r="AC1106" s="220" t="str">
        <f>IF(AD1106="","",TEXT(AD1106,"mmmm-yy"))</f>
        <v>May-26</v>
      </c>
      <c r="AD1106" s="25">
        <v>46163</v>
      </c>
      <c r="AE1106" s="668" t="s">
        <v>2516</v>
      </c>
      <c r="AF1106" s="58">
        <f t="shared" si="419"/>
        <v>1039888.8</v>
      </c>
      <c r="AG1106" s="58">
        <f t="shared" si="390"/>
        <v>0</v>
      </c>
      <c r="AH1106" s="58">
        <f t="shared" si="420"/>
        <v>1039888.8</v>
      </c>
      <c r="AI1106" s="58">
        <f t="shared" si="388"/>
        <v>0</v>
      </c>
      <c r="AJ1106" s="58">
        <f t="shared" si="391"/>
        <v>0</v>
      </c>
      <c r="AK1106" s="59">
        <f t="shared" si="394"/>
        <v>0</v>
      </c>
      <c r="AL1106" s="16" t="s">
        <v>0</v>
      </c>
      <c r="AM1106" s="272" t="s">
        <v>102</v>
      </c>
      <c r="AN1106" s="79">
        <f t="shared" si="395"/>
        <v>1039888.8</v>
      </c>
      <c r="AO1106" s="24" t="s">
        <v>116</v>
      </c>
      <c r="AP1106" s="23" t="s">
        <v>104</v>
      </c>
      <c r="AQ1106" s="23"/>
      <c r="AR1106" s="23"/>
      <c r="AS1106" s="23"/>
      <c r="AT1106" s="23"/>
      <c r="AU1106" s="23"/>
      <c r="AV1106" s="23"/>
    </row>
    <row r="1107" spans="1:50" ht="12.75" x14ac:dyDescent="0.2">
      <c r="A1107" s="16" t="s">
        <v>2517</v>
      </c>
      <c r="B1107" s="244">
        <v>46151</v>
      </c>
      <c r="C1107" s="240" t="s">
        <v>79</v>
      </c>
      <c r="D1107" s="552">
        <v>46158</v>
      </c>
      <c r="E1107" s="552" t="e">
        <f>IF(OR(#REF!="",J1107=""),"",#REF!+7*J1107)</f>
        <v>#REF!</v>
      </c>
      <c r="F1107" s="333" t="str">
        <f t="shared" ca="1" si="407"/>
        <v>DELIVERED</v>
      </c>
      <c r="G1107" s="120" t="s">
        <v>80</v>
      </c>
      <c r="H1107" s="341" t="e">
        <f t="shared" si="392"/>
        <v>#REF!</v>
      </c>
      <c r="I1107" s="28" t="e">
        <f t="shared" si="393"/>
        <v>#REF!</v>
      </c>
      <c r="J1107" s="24">
        <v>1</v>
      </c>
      <c r="K1107" s="24" t="s">
        <v>21</v>
      </c>
      <c r="L1107" s="38" t="s">
        <v>142</v>
      </c>
      <c r="M1107" s="343" t="s">
        <v>2518</v>
      </c>
      <c r="N1107" s="91">
        <v>0</v>
      </c>
      <c r="O1107" s="278">
        <v>3</v>
      </c>
      <c r="P1107" s="24" t="s">
        <v>243</v>
      </c>
      <c r="Q1107" s="24">
        <v>26200205</v>
      </c>
      <c r="R1107" s="125" t="s">
        <v>84</v>
      </c>
      <c r="S1107" s="9" t="s">
        <v>1626</v>
      </c>
      <c r="T1107" s="7" t="s">
        <v>1933</v>
      </c>
      <c r="U1107" s="7" t="s">
        <v>193</v>
      </c>
      <c r="V1107" s="238" t="s">
        <v>2519</v>
      </c>
      <c r="W1107" s="37">
        <v>128</v>
      </c>
      <c r="X1107" s="24">
        <v>128</v>
      </c>
      <c r="Y1107" s="265">
        <f t="shared" si="433"/>
        <v>0</v>
      </c>
      <c r="Z1107" s="24">
        <v>0</v>
      </c>
      <c r="AA1107" s="58">
        <v>11789.27</v>
      </c>
      <c r="AB1107" s="66"/>
      <c r="AC1107" s="220" t="str">
        <f>IF(AD1107="","",TEXT(AD1107,"mmmm-yy"))</f>
        <v>May-26</v>
      </c>
      <c r="AD1107" s="25">
        <v>46163</v>
      </c>
      <c r="AE1107" s="668" t="s">
        <v>2520</v>
      </c>
      <c r="AF1107" s="58">
        <f t="shared" si="419"/>
        <v>1509026.56</v>
      </c>
      <c r="AG1107" s="58">
        <f t="shared" si="390"/>
        <v>0</v>
      </c>
      <c r="AH1107" s="58">
        <f t="shared" si="420"/>
        <v>1509026.56</v>
      </c>
      <c r="AI1107" s="58">
        <f t="shared" si="388"/>
        <v>0</v>
      </c>
      <c r="AJ1107" s="58">
        <f t="shared" si="391"/>
        <v>0</v>
      </c>
      <c r="AK1107" s="59">
        <f t="shared" si="394"/>
        <v>0</v>
      </c>
      <c r="AL1107" s="16" t="s">
        <v>0</v>
      </c>
      <c r="AM1107" s="272" t="s">
        <v>102</v>
      </c>
      <c r="AN1107" s="79">
        <f t="shared" si="395"/>
        <v>1509026.56</v>
      </c>
      <c r="AO1107" s="24" t="s">
        <v>116</v>
      </c>
      <c r="AP1107" s="23" t="s">
        <v>104</v>
      </c>
      <c r="AQ1107" s="23"/>
      <c r="AR1107" s="23"/>
      <c r="AS1107" s="23"/>
      <c r="AT1107" s="23"/>
      <c r="AU1107" s="23"/>
      <c r="AV1107" s="23"/>
    </row>
    <row r="1108" spans="1:50" ht="12.75" x14ac:dyDescent="0.2">
      <c r="A1108" s="102" t="s">
        <v>2521</v>
      </c>
      <c r="B1108" s="244">
        <v>46151</v>
      </c>
      <c r="C1108" s="240" t="s">
        <v>79</v>
      </c>
      <c r="D1108" s="552">
        <v>46179</v>
      </c>
      <c r="E1108" s="552" t="e">
        <f>IF(OR(#REF!="",J1108=""),"",#REF!+7*J1108)</f>
        <v>#REF!</v>
      </c>
      <c r="F1108" s="333" t="e">
        <f t="shared" ca="1" si="407"/>
        <v>#REF!</v>
      </c>
      <c r="G1108" s="65" t="s">
        <v>80</v>
      </c>
      <c r="H1108" s="546" t="e">
        <f t="shared" si="392"/>
        <v>#REF!</v>
      </c>
      <c r="I1108" s="520" t="e">
        <f t="shared" si="393"/>
        <v>#REF!</v>
      </c>
      <c r="J1108" s="24">
        <v>4</v>
      </c>
      <c r="K1108" s="24" t="s">
        <v>19</v>
      </c>
      <c r="L1108" s="38" t="s">
        <v>81</v>
      </c>
      <c r="M1108" s="343" t="s">
        <v>2522</v>
      </c>
      <c r="N1108" s="96">
        <v>0</v>
      </c>
      <c r="O1108" s="278">
        <v>3</v>
      </c>
      <c r="P1108" s="24"/>
      <c r="Q1108" s="24"/>
      <c r="R1108" s="125" t="s">
        <v>84</v>
      </c>
      <c r="S1108" s="9" t="s">
        <v>1070</v>
      </c>
      <c r="T1108" s="106" t="s">
        <v>1071</v>
      </c>
      <c r="U1108" s="7" t="s">
        <v>87</v>
      </c>
      <c r="V1108" s="238" t="s">
        <v>2523</v>
      </c>
      <c r="W1108" s="37">
        <v>7</v>
      </c>
      <c r="X1108" s="24"/>
      <c r="Y1108" s="265">
        <f t="shared" si="433"/>
        <v>7</v>
      </c>
      <c r="Z1108" s="24">
        <v>7</v>
      </c>
      <c r="AA1108" s="58">
        <v>61137.57</v>
      </c>
      <c r="AB1108" s="66"/>
      <c r="AC1108" s="262"/>
      <c r="AD1108" s="426"/>
      <c r="AE1108" s="66"/>
      <c r="AF1108" s="58">
        <f t="shared" si="419"/>
        <v>0</v>
      </c>
      <c r="AG1108" s="58">
        <f t="shared" si="390"/>
        <v>0</v>
      </c>
      <c r="AH1108" s="58">
        <f t="shared" si="420"/>
        <v>0</v>
      </c>
      <c r="AI1108" s="58">
        <f t="shared" si="388"/>
        <v>427962.99</v>
      </c>
      <c r="AJ1108" s="58">
        <f t="shared" si="391"/>
        <v>0</v>
      </c>
      <c r="AK1108" s="58">
        <f t="shared" si="394"/>
        <v>427962.99</v>
      </c>
      <c r="AL1108" s="34" t="s">
        <v>9</v>
      </c>
      <c r="AM1108" s="611"/>
      <c r="AN1108" s="58">
        <f t="shared" si="395"/>
        <v>427962.99</v>
      </c>
      <c r="AO1108" s="24"/>
      <c r="AP1108" s="23"/>
      <c r="AQ1108" s="23"/>
      <c r="AR1108" s="23"/>
      <c r="AS1108" s="23"/>
      <c r="AT1108" s="23"/>
      <c r="AU1108" s="23"/>
      <c r="AV1108" s="23"/>
    </row>
    <row r="1109" spans="1:50" ht="38.25" x14ac:dyDescent="0.2">
      <c r="A1109" s="16" t="s">
        <v>90</v>
      </c>
      <c r="B1109" s="244">
        <v>46153</v>
      </c>
      <c r="C1109" s="297" t="s">
        <v>79</v>
      </c>
      <c r="D1109" s="552">
        <v>46162</v>
      </c>
      <c r="E1109" s="552" t="e">
        <f>IF(OR(#REF!="",J1109=""),"",#REF!+7*J1109)</f>
        <v>#REF!</v>
      </c>
      <c r="F1109" s="333" t="e">
        <f t="shared" ca="1" si="407"/>
        <v>#REF!</v>
      </c>
      <c r="G1109" s="46" t="s">
        <v>80</v>
      </c>
      <c r="H1109" s="341" t="e">
        <f t="shared" si="392"/>
        <v>#REF!</v>
      </c>
      <c r="I1109" s="28" t="e">
        <f t="shared" si="393"/>
        <v>#REF!</v>
      </c>
      <c r="J1109" s="24">
        <v>1.4</v>
      </c>
      <c r="K1109" s="24" t="s">
        <v>21</v>
      </c>
      <c r="L1109" s="38" t="s">
        <v>142</v>
      </c>
      <c r="M1109" s="594" t="s">
        <v>2524</v>
      </c>
      <c r="N1109" s="91">
        <v>1</v>
      </c>
      <c r="O1109" s="382">
        <v>1</v>
      </c>
      <c r="P1109" s="24"/>
      <c r="Q1109" s="24"/>
      <c r="R1109" s="125" t="s">
        <v>84</v>
      </c>
      <c r="S1109" s="9" t="s">
        <v>284</v>
      </c>
      <c r="T1109" s="7" t="s">
        <v>285</v>
      </c>
      <c r="U1109" s="16" t="s">
        <v>286</v>
      </c>
      <c r="V1109" s="238" t="s">
        <v>2525</v>
      </c>
      <c r="W1109" s="37">
        <v>8</v>
      </c>
      <c r="X1109" s="24"/>
      <c r="Y1109" s="542">
        <f t="shared" si="433"/>
        <v>8</v>
      </c>
      <c r="Z1109" s="24">
        <v>8</v>
      </c>
      <c r="AA1109" s="58">
        <v>2666.875</v>
      </c>
      <c r="AB1109" s="66"/>
      <c r="AC1109" s="262"/>
      <c r="AD1109" s="25"/>
      <c r="AE1109" s="66"/>
      <c r="AF1109" s="58">
        <f t="shared" si="419"/>
        <v>0</v>
      </c>
      <c r="AG1109" s="58">
        <f t="shared" si="390"/>
        <v>0</v>
      </c>
      <c r="AH1109" s="58">
        <f t="shared" si="420"/>
        <v>0</v>
      </c>
      <c r="AI1109" s="58">
        <f t="shared" si="388"/>
        <v>21335</v>
      </c>
      <c r="AJ1109" s="58">
        <f t="shared" si="391"/>
        <v>0</v>
      </c>
      <c r="AK1109" s="58">
        <f t="shared" si="394"/>
        <v>21335</v>
      </c>
      <c r="AL1109" s="16" t="s">
        <v>9</v>
      </c>
      <c r="AM1109" s="272"/>
      <c r="AN1109" s="58">
        <f t="shared" si="395"/>
        <v>21335</v>
      </c>
      <c r="AO1109" s="24"/>
      <c r="AP1109" s="23"/>
      <c r="AQ1109" s="23"/>
      <c r="AR1109" s="23"/>
      <c r="AS1109" s="23"/>
      <c r="AT1109" s="23"/>
      <c r="AU1109" s="23"/>
      <c r="AV1109" s="23"/>
    </row>
    <row r="1110" spans="1:50" ht="12.75" x14ac:dyDescent="0.2">
      <c r="A1110" s="16" t="s">
        <v>2526</v>
      </c>
      <c r="B1110" s="244">
        <v>46153</v>
      </c>
      <c r="C1110" s="240" t="s">
        <v>79</v>
      </c>
      <c r="D1110" s="552">
        <v>46155</v>
      </c>
      <c r="E1110" s="552" t="e">
        <f>IF(OR(#REF!="",J1110=""),"",#REF!+7*J1110)</f>
        <v>#REF!</v>
      </c>
      <c r="F1110" s="333" t="str">
        <f t="shared" ca="1" si="407"/>
        <v>DELIVERED</v>
      </c>
      <c r="G1110" s="65" t="s">
        <v>80</v>
      </c>
      <c r="H1110" s="341" t="e">
        <f t="shared" si="392"/>
        <v>#REF!</v>
      </c>
      <c r="I1110" s="28" t="e">
        <f t="shared" si="393"/>
        <v>#REF!</v>
      </c>
      <c r="J1110" s="24">
        <v>0.4</v>
      </c>
      <c r="K1110" s="24" t="s">
        <v>24</v>
      </c>
      <c r="L1110" s="38" t="s">
        <v>81</v>
      </c>
      <c r="M1110" s="343" t="s">
        <v>2527</v>
      </c>
      <c r="N1110" s="96">
        <v>0</v>
      </c>
      <c r="O1110" s="324">
        <v>3</v>
      </c>
      <c r="P1110" s="24" t="s">
        <v>243</v>
      </c>
      <c r="Q1110" s="24">
        <v>26200198</v>
      </c>
      <c r="R1110" s="125" t="s">
        <v>84</v>
      </c>
      <c r="S1110" s="9" t="s">
        <v>1070</v>
      </c>
      <c r="T1110" s="106" t="s">
        <v>1071</v>
      </c>
      <c r="U1110" s="7" t="s">
        <v>87</v>
      </c>
      <c r="V1110" s="238" t="s">
        <v>2528</v>
      </c>
      <c r="W1110" s="37">
        <v>1</v>
      </c>
      <c r="X1110" s="24">
        <v>1</v>
      </c>
      <c r="Y1110" s="265">
        <f t="shared" si="433"/>
        <v>0</v>
      </c>
      <c r="Z1110" s="24">
        <v>0</v>
      </c>
      <c r="AA1110" s="58">
        <v>5950</v>
      </c>
      <c r="AB1110" s="66"/>
      <c r="AC1110" s="151" t="str">
        <f>IF(AD1110="","",TEXT(AD1110,"mmmm-yy"))</f>
        <v>May-26</v>
      </c>
      <c r="AD1110" s="25">
        <v>46162</v>
      </c>
      <c r="AE1110" s="256" t="s">
        <v>2529</v>
      </c>
      <c r="AF1110" s="58">
        <f t="shared" si="419"/>
        <v>5950</v>
      </c>
      <c r="AG1110" s="58">
        <f t="shared" si="390"/>
        <v>0</v>
      </c>
      <c r="AH1110" s="58">
        <f t="shared" si="420"/>
        <v>5950</v>
      </c>
      <c r="AI1110" s="58">
        <f t="shared" si="388"/>
        <v>0</v>
      </c>
      <c r="AJ1110" s="58">
        <f t="shared" si="391"/>
        <v>0</v>
      </c>
      <c r="AK1110" s="58">
        <f t="shared" si="394"/>
        <v>0</v>
      </c>
      <c r="AL1110" s="16" t="s">
        <v>0</v>
      </c>
      <c r="AM1110" s="144" t="s">
        <v>102</v>
      </c>
      <c r="AN1110" s="58">
        <f t="shared" si="395"/>
        <v>5950</v>
      </c>
      <c r="AO1110" s="24" t="s">
        <v>24</v>
      </c>
      <c r="AP1110" s="113" t="s">
        <v>754</v>
      </c>
      <c r="AQ1110" s="23"/>
      <c r="AR1110" s="23"/>
      <c r="AS1110" s="23"/>
      <c r="AT1110" s="23"/>
      <c r="AU1110" s="23"/>
      <c r="AV1110" s="23"/>
    </row>
    <row r="1111" spans="1:50" ht="12.75" x14ac:dyDescent="0.2">
      <c r="A1111" s="16">
        <v>4300151005</v>
      </c>
      <c r="B1111" s="244">
        <v>46153</v>
      </c>
      <c r="C1111" s="100" t="s">
        <v>79</v>
      </c>
      <c r="D1111" s="552">
        <v>46188</v>
      </c>
      <c r="E1111" s="552" t="e">
        <f>IF(OR(#REF!="",J1111=""),"",#REF!+7*J1111)</f>
        <v>#REF!</v>
      </c>
      <c r="F1111" s="333" t="e">
        <f ca="1">IF(AL1111="PO CLOSED",
"DELIVERED",
IF(TODAY()&gt;I1112,
"-"&amp;ROUNDUP(TODAY()-I1112,0)&amp;" days overdue",
"+" &amp;ROUNDUP(I1112-TODAY(),0)&amp;" days remaining"))</f>
        <v>#REF!</v>
      </c>
      <c r="G1111" s="65" t="s">
        <v>80</v>
      </c>
      <c r="H1111" s="341" t="e">
        <f t="shared" si="392"/>
        <v>#REF!</v>
      </c>
      <c r="I1111" s="28" t="e">
        <f t="shared" si="393"/>
        <v>#REF!</v>
      </c>
      <c r="J1111" s="24">
        <v>5</v>
      </c>
      <c r="K1111" s="24" t="s">
        <v>18</v>
      </c>
      <c r="L1111" s="38" t="s">
        <v>81</v>
      </c>
      <c r="M1111" s="343" t="s">
        <v>2530</v>
      </c>
      <c r="N1111" s="96">
        <v>0</v>
      </c>
      <c r="O1111" s="324">
        <v>3</v>
      </c>
      <c r="P1111" s="24"/>
      <c r="Q1111" s="24"/>
      <c r="R1111" s="125" t="s">
        <v>84</v>
      </c>
      <c r="S1111" s="24" t="s">
        <v>403</v>
      </c>
      <c r="T1111" s="23" t="s">
        <v>1471</v>
      </c>
      <c r="U1111" s="16" t="s">
        <v>193</v>
      </c>
      <c r="V1111" s="238" t="s">
        <v>2531</v>
      </c>
      <c r="W1111" s="37">
        <v>25</v>
      </c>
      <c r="X1111" s="24"/>
      <c r="Y1111" s="265">
        <f t="shared" si="433"/>
        <v>25</v>
      </c>
      <c r="Z1111" s="24">
        <v>25</v>
      </c>
      <c r="AA1111" s="58">
        <v>21633.88</v>
      </c>
      <c r="AB1111" s="66"/>
      <c r="AC1111" s="262"/>
      <c r="AD1111" s="25"/>
      <c r="AE1111" s="256"/>
      <c r="AF1111" s="58">
        <f t="shared" si="419"/>
        <v>0</v>
      </c>
      <c r="AG1111" s="58">
        <f t="shared" si="390"/>
        <v>0</v>
      </c>
      <c r="AH1111" s="58">
        <f t="shared" si="420"/>
        <v>0</v>
      </c>
      <c r="AI1111" s="58">
        <f t="shared" si="388"/>
        <v>540847</v>
      </c>
      <c r="AJ1111" s="58">
        <f t="shared" si="391"/>
        <v>0</v>
      </c>
      <c r="AK1111" s="58">
        <f t="shared" si="394"/>
        <v>540847</v>
      </c>
      <c r="AL1111" s="16" t="s">
        <v>9</v>
      </c>
      <c r="AM1111" s="272"/>
      <c r="AN1111" s="58">
        <f t="shared" si="395"/>
        <v>540847</v>
      </c>
      <c r="AO1111" s="24"/>
      <c r="AP1111" s="23"/>
      <c r="AQ1111" s="23"/>
      <c r="AR1111" s="23"/>
      <c r="AS1111" s="23"/>
      <c r="AT1111" s="23"/>
      <c r="AU1111" s="23"/>
      <c r="AV1111" s="23"/>
    </row>
    <row r="1112" spans="1:50" ht="12.75" x14ac:dyDescent="0.2">
      <c r="A1112" s="16">
        <v>4516509872</v>
      </c>
      <c r="B1112" s="244">
        <v>46154</v>
      </c>
      <c r="C1112" s="297" t="s">
        <v>79</v>
      </c>
      <c r="D1112" s="552">
        <v>46157</v>
      </c>
      <c r="E1112" s="552" t="e">
        <f>IF(OR(#REF!="",J1112=""),"",#REF!+7*J1112)</f>
        <v>#REF!</v>
      </c>
      <c r="F1112" s="333" t="str">
        <f t="shared" ref="F1112:F1139" ca="1" si="434">IF(AL1112="PO CLOSED",
"DELIVERED",
IF(TODAY()&gt;E1112,
"-"&amp;ROUNDUP(TODAY()-E1112,0)&amp;" days overdue",
"+" &amp;ROUNDUP(E1112-TODAY(),0)&amp;" days remaining"))</f>
        <v>DELIVERED</v>
      </c>
      <c r="G1112" s="65" t="s">
        <v>80</v>
      </c>
      <c r="H1112" s="341" t="e">
        <f t="shared" si="392"/>
        <v>#REF!</v>
      </c>
      <c r="I1112" s="28" t="e">
        <f t="shared" si="393"/>
        <v>#REF!</v>
      </c>
      <c r="J1112" s="24">
        <v>0.4</v>
      </c>
      <c r="K1112" s="24" t="s">
        <v>28</v>
      </c>
      <c r="L1112" s="38" t="s">
        <v>81</v>
      </c>
      <c r="M1112" s="238" t="s">
        <v>2532</v>
      </c>
      <c r="N1112" s="91">
        <v>1</v>
      </c>
      <c r="O1112" s="382">
        <v>1</v>
      </c>
      <c r="P1112" s="24" t="s">
        <v>243</v>
      </c>
      <c r="Q1112" s="24">
        <v>26100115</v>
      </c>
      <c r="R1112" s="86" t="s">
        <v>84</v>
      </c>
      <c r="S1112" s="9" t="s">
        <v>620</v>
      </c>
      <c r="T1112" s="7" t="s">
        <v>621</v>
      </c>
      <c r="U1112" s="23" t="s">
        <v>212</v>
      </c>
      <c r="V1112" s="13" t="s">
        <v>2533</v>
      </c>
      <c r="W1112" s="37">
        <v>2</v>
      </c>
      <c r="X1112" s="24">
        <v>1</v>
      </c>
      <c r="Y1112" s="265">
        <f t="shared" si="433"/>
        <v>1</v>
      </c>
      <c r="Z1112" s="24">
        <v>0</v>
      </c>
      <c r="AA1112" s="58">
        <v>2500</v>
      </c>
      <c r="AB1112" s="66"/>
      <c r="AC1112" s="151" t="str">
        <f>IF(AD1112="","",TEXT(AD1112,"mmmm-yy"))</f>
        <v>May-26</v>
      </c>
      <c r="AD1112" s="25">
        <v>46167</v>
      </c>
      <c r="AE1112" s="256" t="s">
        <v>2534</v>
      </c>
      <c r="AF1112" s="58">
        <f t="shared" si="419"/>
        <v>2500</v>
      </c>
      <c r="AG1112" s="58">
        <f t="shared" si="390"/>
        <v>0</v>
      </c>
      <c r="AH1112" s="58">
        <f t="shared" si="420"/>
        <v>2500</v>
      </c>
      <c r="AI1112" s="58">
        <f t="shared" si="388"/>
        <v>0</v>
      </c>
      <c r="AJ1112" s="58">
        <f t="shared" si="391"/>
        <v>0</v>
      </c>
      <c r="AK1112" s="58">
        <f t="shared" si="394"/>
        <v>0</v>
      </c>
      <c r="AL1112" s="16" t="s">
        <v>0</v>
      </c>
      <c r="AM1112" s="144" t="s">
        <v>102</v>
      </c>
      <c r="AN1112" s="58">
        <f t="shared" si="395"/>
        <v>2500</v>
      </c>
      <c r="AO1112" s="24" t="s">
        <v>28</v>
      </c>
      <c r="AP1112" s="23"/>
      <c r="AQ1112" s="23"/>
      <c r="AR1112" s="23"/>
      <c r="AS1112" s="23"/>
      <c r="AT1112" s="23"/>
      <c r="AU1112" s="23"/>
      <c r="AV1112" s="23"/>
    </row>
    <row r="1113" spans="1:50" ht="12.75" x14ac:dyDescent="0.2">
      <c r="A1113" s="16">
        <v>4516509872</v>
      </c>
      <c r="B1113" s="244">
        <v>46154</v>
      </c>
      <c r="C1113" s="297" t="s">
        <v>79</v>
      </c>
      <c r="D1113" s="552">
        <v>46157</v>
      </c>
      <c r="E1113" s="552" t="e">
        <f>IF(OR(#REF!="",J1113=""),"",#REF!+7*J1113)</f>
        <v>#REF!</v>
      </c>
      <c r="F1113" s="333" t="e">
        <f t="shared" ca="1" si="434"/>
        <v>#REF!</v>
      </c>
      <c r="G1113" s="65" t="s">
        <v>80</v>
      </c>
      <c r="H1113" s="341" t="e">
        <f t="shared" si="392"/>
        <v>#REF!</v>
      </c>
      <c r="I1113" s="28" t="e">
        <f t="shared" si="393"/>
        <v>#REF!</v>
      </c>
      <c r="J1113" s="24">
        <v>0.4</v>
      </c>
      <c r="K1113" s="24" t="s">
        <v>28</v>
      </c>
      <c r="L1113" s="38" t="s">
        <v>81</v>
      </c>
      <c r="M1113" s="13" t="s">
        <v>2532</v>
      </c>
      <c r="N1113" s="91">
        <v>1</v>
      </c>
      <c r="O1113" s="382">
        <v>1</v>
      </c>
      <c r="P1113" s="24" t="s">
        <v>243</v>
      </c>
      <c r="Q1113" s="24">
        <v>26100115</v>
      </c>
      <c r="R1113" s="86" t="s">
        <v>84</v>
      </c>
      <c r="S1113" s="9" t="s">
        <v>620</v>
      </c>
      <c r="T1113" s="7" t="s">
        <v>621</v>
      </c>
      <c r="U1113" s="23" t="s">
        <v>212</v>
      </c>
      <c r="V1113" s="13" t="s">
        <v>2533</v>
      </c>
      <c r="W1113" s="37">
        <v>1</v>
      </c>
      <c r="X1113" s="24"/>
      <c r="Y1113" s="265">
        <f t="shared" si="433"/>
        <v>1</v>
      </c>
      <c r="Z1113" s="24">
        <v>1</v>
      </c>
      <c r="AA1113" s="58">
        <v>2500</v>
      </c>
      <c r="AB1113" s="66"/>
      <c r="AC1113" s="262"/>
      <c r="AD1113" s="25"/>
      <c r="AE1113" s="66"/>
      <c r="AF1113" s="58">
        <f t="shared" si="419"/>
        <v>0</v>
      </c>
      <c r="AG1113" s="58">
        <f t="shared" si="390"/>
        <v>0</v>
      </c>
      <c r="AH1113" s="58">
        <f t="shared" si="420"/>
        <v>0</v>
      </c>
      <c r="AI1113" s="58">
        <f t="shared" si="388"/>
        <v>2500</v>
      </c>
      <c r="AJ1113" s="58">
        <f t="shared" si="391"/>
        <v>0</v>
      </c>
      <c r="AK1113" s="58">
        <f t="shared" si="394"/>
        <v>2500</v>
      </c>
      <c r="AL1113" s="16" t="s">
        <v>9</v>
      </c>
      <c r="AM1113" s="272"/>
      <c r="AN1113" s="58">
        <f t="shared" si="395"/>
        <v>2500</v>
      </c>
      <c r="AO1113" s="24"/>
      <c r="AP1113" s="23"/>
      <c r="AQ1113" s="23"/>
      <c r="AR1113" s="23"/>
      <c r="AS1113" s="23"/>
      <c r="AT1113" s="23"/>
      <c r="AU1113" s="23"/>
      <c r="AV1113" s="23"/>
    </row>
    <row r="1114" spans="1:50" ht="12.75" x14ac:dyDescent="0.2">
      <c r="A1114" s="240">
        <v>4000619239</v>
      </c>
      <c r="B1114" s="244">
        <v>46151</v>
      </c>
      <c r="C1114" s="240" t="s">
        <v>79</v>
      </c>
      <c r="D1114" s="552">
        <v>46249</v>
      </c>
      <c r="E1114" s="552" t="e">
        <f>IF(OR(#REF!="",J1114=""),"",#REF!+7*J1114)</f>
        <v>#REF!</v>
      </c>
      <c r="F1114" s="103" t="e">
        <f t="shared" ca="1" si="434"/>
        <v>#REF!</v>
      </c>
      <c r="G1114" s="316" t="s">
        <v>94</v>
      </c>
      <c r="H1114" s="341" t="e">
        <f t="shared" si="392"/>
        <v>#REF!</v>
      </c>
      <c r="I1114" s="28" t="e">
        <f t="shared" si="393"/>
        <v>#REF!</v>
      </c>
      <c r="J1114" s="218">
        <v>14</v>
      </c>
      <c r="K1114" s="38" t="s">
        <v>18</v>
      </c>
      <c r="L1114" s="38" t="s">
        <v>81</v>
      </c>
      <c r="M1114" s="13" t="s">
        <v>2535</v>
      </c>
      <c r="N1114" s="96">
        <v>0</v>
      </c>
      <c r="O1114" s="9">
        <v>3</v>
      </c>
      <c r="P1114" s="218"/>
      <c r="Q1114" s="218"/>
      <c r="R1114" s="125" t="s">
        <v>84</v>
      </c>
      <c r="S1114" s="24" t="s">
        <v>97</v>
      </c>
      <c r="T1114" s="7" t="s">
        <v>138</v>
      </c>
      <c r="U1114" s="16" t="s">
        <v>99</v>
      </c>
      <c r="V1114" s="16" t="s">
        <v>2536</v>
      </c>
      <c r="W1114" s="317">
        <v>7</v>
      </c>
      <c r="X1114" s="207"/>
      <c r="Y1114" s="265">
        <f t="shared" si="433"/>
        <v>7</v>
      </c>
      <c r="Z1114" s="24">
        <v>7</v>
      </c>
      <c r="AA1114" s="266">
        <v>436000</v>
      </c>
      <c r="AB1114" s="222"/>
      <c r="AC1114" s="151"/>
      <c r="AD1114" s="221"/>
      <c r="AE1114" s="260"/>
      <c r="AF1114" s="266">
        <f t="shared" si="419"/>
        <v>0</v>
      </c>
      <c r="AG1114" s="266">
        <f t="shared" si="390"/>
        <v>0</v>
      </c>
      <c r="AH1114" s="266">
        <f t="shared" si="420"/>
        <v>0</v>
      </c>
      <c r="AI1114" s="266">
        <f t="shared" si="388"/>
        <v>3052000</v>
      </c>
      <c r="AJ1114" s="266">
        <f t="shared" si="391"/>
        <v>0</v>
      </c>
      <c r="AK1114" s="266">
        <f t="shared" si="394"/>
        <v>3052000</v>
      </c>
      <c r="AL1114" s="240" t="s">
        <v>9</v>
      </c>
      <c r="AM1114" s="323"/>
      <c r="AN1114" s="266">
        <f t="shared" si="395"/>
        <v>3052000</v>
      </c>
      <c r="AO1114" s="456"/>
      <c r="AP1114" s="207"/>
      <c r="AQ1114" s="207"/>
      <c r="AR1114" s="207"/>
      <c r="AS1114" s="207"/>
      <c r="AT1114" s="207"/>
      <c r="AU1114" s="207"/>
      <c r="AV1114" s="207"/>
      <c r="AW1114" s="218"/>
      <c r="AX1114" s="218"/>
    </row>
    <row r="1115" spans="1:50" ht="12.75" x14ac:dyDescent="0.2">
      <c r="A1115" s="240">
        <v>4300036511</v>
      </c>
      <c r="B1115" s="244">
        <v>46155</v>
      </c>
      <c r="C1115" s="240" t="s">
        <v>79</v>
      </c>
      <c r="D1115" s="552">
        <v>46274</v>
      </c>
      <c r="E1115" s="552" t="e">
        <f>IF(OR(#REF!="",J1115=""),"",#REF!+7*J1115)</f>
        <v>#REF!</v>
      </c>
      <c r="F1115" s="103" t="e">
        <f t="shared" ca="1" si="434"/>
        <v>#REF!</v>
      </c>
      <c r="G1115" s="316" t="s">
        <v>94</v>
      </c>
      <c r="H1115" s="341" t="e">
        <f t="shared" si="392"/>
        <v>#REF!</v>
      </c>
      <c r="I1115" s="28" t="e">
        <f t="shared" si="393"/>
        <v>#REF!</v>
      </c>
      <c r="J1115" s="218">
        <v>17</v>
      </c>
      <c r="K1115" s="38" t="s">
        <v>19</v>
      </c>
      <c r="L1115" s="38" t="s">
        <v>142</v>
      </c>
      <c r="M1115" s="343" t="s">
        <v>2537</v>
      </c>
      <c r="N1115" s="96">
        <v>0</v>
      </c>
      <c r="O1115" s="9">
        <v>3</v>
      </c>
      <c r="P1115" s="218"/>
      <c r="Q1115" s="218"/>
      <c r="R1115" s="125" t="s">
        <v>84</v>
      </c>
      <c r="S1115" s="24" t="s">
        <v>97</v>
      </c>
      <c r="T1115" s="7" t="s">
        <v>179</v>
      </c>
      <c r="U1115" s="16" t="s">
        <v>99</v>
      </c>
      <c r="V1115" s="16" t="s">
        <v>1186</v>
      </c>
      <c r="W1115" s="317">
        <v>2</v>
      </c>
      <c r="X1115" s="207"/>
      <c r="Y1115" s="265">
        <f t="shared" si="433"/>
        <v>2</v>
      </c>
      <c r="Z1115" s="24">
        <v>2</v>
      </c>
      <c r="AA1115" s="266">
        <v>74952</v>
      </c>
      <c r="AB1115" s="222"/>
      <c r="AC1115" s="151"/>
      <c r="AD1115" s="221"/>
      <c r="AE1115" s="260"/>
      <c r="AF1115" s="266">
        <f t="shared" si="419"/>
        <v>0</v>
      </c>
      <c r="AG1115" s="266">
        <f t="shared" si="390"/>
        <v>0</v>
      </c>
      <c r="AH1115" s="266">
        <f t="shared" si="420"/>
        <v>0</v>
      </c>
      <c r="AI1115" s="266">
        <f t="shared" si="388"/>
        <v>149904</v>
      </c>
      <c r="AJ1115" s="266">
        <f t="shared" si="391"/>
        <v>0</v>
      </c>
      <c r="AK1115" s="266">
        <f t="shared" si="394"/>
        <v>149904</v>
      </c>
      <c r="AL1115" s="240" t="s">
        <v>9</v>
      </c>
      <c r="AM1115" s="323"/>
      <c r="AN1115" s="266">
        <f t="shared" si="395"/>
        <v>149904</v>
      </c>
      <c r="AO1115" s="456"/>
      <c r="AP1115" s="207"/>
      <c r="AQ1115" s="207"/>
      <c r="AR1115" s="207"/>
      <c r="AS1115" s="207"/>
      <c r="AT1115" s="207"/>
      <c r="AU1115" s="207"/>
      <c r="AV1115" s="207"/>
      <c r="AW1115" s="218"/>
      <c r="AX1115" s="218"/>
    </row>
    <row r="1116" spans="1:50" ht="15" x14ac:dyDescent="0.25">
      <c r="A1116" t="s">
        <v>2538</v>
      </c>
      <c r="B1116" s="244">
        <v>46154</v>
      </c>
      <c r="C1116" s="297" t="s">
        <v>79</v>
      </c>
      <c r="D1116" s="552">
        <v>46156</v>
      </c>
      <c r="E1116" s="552" t="e">
        <f>IF(OR(#REF!="",J1116=""),"",#REF!+7*J1116)</f>
        <v>#REF!</v>
      </c>
      <c r="F1116" s="103" t="str">
        <f t="shared" ca="1" si="434"/>
        <v>DELIVERED</v>
      </c>
      <c r="G1116" s="65" t="s">
        <v>2111</v>
      </c>
      <c r="H1116" s="341" t="e">
        <f t="shared" si="392"/>
        <v>#REF!</v>
      </c>
      <c r="I1116" s="28" t="e">
        <f t="shared" si="393"/>
        <v>#REF!</v>
      </c>
      <c r="J1116" s="24">
        <v>0.4</v>
      </c>
      <c r="K1116" s="24" t="s">
        <v>24</v>
      </c>
      <c r="L1116" s="38" t="s">
        <v>81</v>
      </c>
      <c r="M1116" s="343" t="s">
        <v>2539</v>
      </c>
      <c r="N1116" s="96">
        <v>0</v>
      </c>
      <c r="O1116" s="278">
        <v>3</v>
      </c>
      <c r="P1116" s="24" t="s">
        <v>243</v>
      </c>
      <c r="Q1116" s="24">
        <v>26200185</v>
      </c>
      <c r="R1116" s="125" t="s">
        <v>84</v>
      </c>
      <c r="S1116" s="9" t="s">
        <v>671</v>
      </c>
      <c r="T1116" s="7" t="s">
        <v>672</v>
      </c>
      <c r="U1116" s="6" t="s">
        <v>158</v>
      </c>
      <c r="V1116" s="16" t="s">
        <v>2540</v>
      </c>
      <c r="W1116" s="37">
        <v>13</v>
      </c>
      <c r="X1116" s="24">
        <v>8</v>
      </c>
      <c r="Y1116" s="265">
        <f t="shared" si="433"/>
        <v>5</v>
      </c>
      <c r="Z1116" s="24">
        <v>0</v>
      </c>
      <c r="AA1116" s="58">
        <v>292</v>
      </c>
      <c r="AB1116" s="66"/>
      <c r="AC1116" s="151" t="str">
        <f>IF(AD1116="","",TEXT(AD1116,"mmmm-yy"))</f>
        <v>May-26</v>
      </c>
      <c r="AD1116" s="25">
        <v>46160</v>
      </c>
      <c r="AE1116" s="256" t="s">
        <v>2541</v>
      </c>
      <c r="AF1116" s="58">
        <f t="shared" si="419"/>
        <v>2336</v>
      </c>
      <c r="AG1116" s="58">
        <f t="shared" si="390"/>
        <v>0</v>
      </c>
      <c r="AH1116" s="58">
        <f t="shared" si="420"/>
        <v>2336</v>
      </c>
      <c r="AI1116" s="58">
        <f t="shared" si="388"/>
        <v>0</v>
      </c>
      <c r="AJ1116" s="58">
        <f t="shared" si="391"/>
        <v>0</v>
      </c>
      <c r="AK1116" s="58">
        <f t="shared" si="394"/>
        <v>0</v>
      </c>
      <c r="AL1116" s="16" t="s">
        <v>0</v>
      </c>
      <c r="AM1116" s="144" t="s">
        <v>102</v>
      </c>
      <c r="AN1116" s="58">
        <f t="shared" si="395"/>
        <v>2336</v>
      </c>
      <c r="AO1116" s="24" t="s">
        <v>24</v>
      </c>
      <c r="AP1116" s="23"/>
      <c r="AQ1116" s="23"/>
      <c r="AR1116" s="23"/>
      <c r="AS1116" s="23"/>
      <c r="AT1116" s="23"/>
      <c r="AU1116" s="23"/>
      <c r="AV1116" s="23"/>
    </row>
    <row r="1117" spans="1:50" ht="12.75" x14ac:dyDescent="0.2">
      <c r="A1117" s="487" t="s">
        <v>90</v>
      </c>
      <c r="B1117" s="244">
        <v>46154</v>
      </c>
      <c r="C1117" s="297" t="s">
        <v>79</v>
      </c>
      <c r="D1117" s="552">
        <v>46156</v>
      </c>
      <c r="E1117" s="552" t="e">
        <f>IF(OR(#REF!="",J1117=""),"",#REF!+7*J1117)</f>
        <v>#REF!</v>
      </c>
      <c r="F1117" s="103" t="e">
        <f t="shared" ca="1" si="434"/>
        <v>#REF!</v>
      </c>
      <c r="G1117" s="65" t="s">
        <v>2111</v>
      </c>
      <c r="H1117" s="341" t="e">
        <f t="shared" si="392"/>
        <v>#REF!</v>
      </c>
      <c r="I1117" s="28" t="e">
        <f t="shared" si="393"/>
        <v>#REF!</v>
      </c>
      <c r="J1117" s="24">
        <v>0.4</v>
      </c>
      <c r="K1117" s="24" t="s">
        <v>24</v>
      </c>
      <c r="L1117" s="38" t="s">
        <v>81</v>
      </c>
      <c r="M1117" s="505" t="s">
        <v>2539</v>
      </c>
      <c r="N1117" s="96">
        <v>0</v>
      </c>
      <c r="O1117" s="278">
        <v>3</v>
      </c>
      <c r="P1117" s="24"/>
      <c r="Q1117" s="24"/>
      <c r="R1117" s="125" t="s">
        <v>84</v>
      </c>
      <c r="S1117" s="9" t="s">
        <v>671</v>
      </c>
      <c r="T1117" s="7" t="s">
        <v>672</v>
      </c>
      <c r="U1117" s="6" t="s">
        <v>158</v>
      </c>
      <c r="V1117" s="16" t="s">
        <v>2540</v>
      </c>
      <c r="W1117" s="37">
        <v>5</v>
      </c>
      <c r="X1117" s="24"/>
      <c r="Y1117" s="265">
        <f t="shared" si="433"/>
        <v>5</v>
      </c>
      <c r="Z1117" s="24">
        <v>5</v>
      </c>
      <c r="AA1117" s="58">
        <v>292.31</v>
      </c>
      <c r="AB1117" s="66"/>
      <c r="AC1117" s="262"/>
      <c r="AD1117" s="25"/>
      <c r="AE1117" s="66"/>
      <c r="AF1117" s="58">
        <f t="shared" si="419"/>
        <v>0</v>
      </c>
      <c r="AG1117" s="58">
        <f t="shared" si="390"/>
        <v>0</v>
      </c>
      <c r="AH1117" s="58">
        <f t="shared" si="420"/>
        <v>0</v>
      </c>
      <c r="AI1117" s="58">
        <f t="shared" si="388"/>
        <v>1461.55</v>
      </c>
      <c r="AJ1117" s="58">
        <f t="shared" si="391"/>
        <v>0</v>
      </c>
      <c r="AK1117" s="58">
        <f t="shared" si="394"/>
        <v>1461.55</v>
      </c>
      <c r="AL1117" s="16" t="s">
        <v>9</v>
      </c>
      <c r="AM1117" s="272"/>
      <c r="AN1117" s="58">
        <f t="shared" si="395"/>
        <v>1461.55</v>
      </c>
      <c r="AO1117" s="24"/>
      <c r="AP1117" s="23"/>
      <c r="AQ1117" s="23"/>
      <c r="AR1117" s="23"/>
      <c r="AS1117" s="23"/>
      <c r="AT1117" s="23"/>
      <c r="AU1117" s="23"/>
      <c r="AV1117" s="23"/>
    </row>
    <row r="1118" spans="1:50" ht="12.75" x14ac:dyDescent="0.2">
      <c r="A1118" s="16" t="s">
        <v>2542</v>
      </c>
      <c r="B1118" s="244">
        <v>46155</v>
      </c>
      <c r="C1118" s="240" t="s">
        <v>79</v>
      </c>
      <c r="D1118" s="552">
        <v>46164</v>
      </c>
      <c r="E1118" s="552" t="e">
        <f>IF(OR(#REF!="",J1118=""),"",#REF!+7*J1118)</f>
        <v>#REF!</v>
      </c>
      <c r="F1118" s="333" t="str">
        <f t="shared" ca="1" si="434"/>
        <v>DELIVERED</v>
      </c>
      <c r="G1118" s="571" t="s">
        <v>80</v>
      </c>
      <c r="H1118" s="341" t="e">
        <f t="shared" si="392"/>
        <v>#REF!</v>
      </c>
      <c r="I1118" s="28" t="e">
        <f t="shared" si="393"/>
        <v>#REF!</v>
      </c>
      <c r="J1118" s="24">
        <v>1.3</v>
      </c>
      <c r="K1118" s="24" t="s">
        <v>21</v>
      </c>
      <c r="L1118" s="38" t="s">
        <v>81</v>
      </c>
      <c r="M1118" s="13" t="s">
        <v>2543</v>
      </c>
      <c r="N1118" s="96">
        <v>0</v>
      </c>
      <c r="O1118" s="278">
        <v>3</v>
      </c>
      <c r="P1118" s="24" t="s">
        <v>243</v>
      </c>
      <c r="Q1118" s="24">
        <v>26200278</v>
      </c>
      <c r="R1118" s="125" t="s">
        <v>84</v>
      </c>
      <c r="S1118" s="9" t="s">
        <v>1070</v>
      </c>
      <c r="T1118" s="106" t="s">
        <v>1071</v>
      </c>
      <c r="U1118" s="7" t="s">
        <v>87</v>
      </c>
      <c r="V1118" s="16" t="s">
        <v>2544</v>
      </c>
      <c r="W1118" s="37">
        <v>4</v>
      </c>
      <c r="X1118" s="24">
        <v>4</v>
      </c>
      <c r="Y1118" s="265">
        <f t="shared" si="433"/>
        <v>0</v>
      </c>
      <c r="Z1118" s="24">
        <v>0</v>
      </c>
      <c r="AA1118" s="58">
        <v>49022.5</v>
      </c>
      <c r="AB1118" s="66"/>
      <c r="AC1118" s="151" t="str">
        <f>IF(AD1118="","",TEXT(AD1118,"mmmm-yy"))</f>
        <v>June-26</v>
      </c>
      <c r="AD1118" s="25">
        <v>46176</v>
      </c>
      <c r="AE1118" s="256" t="s">
        <v>2545</v>
      </c>
      <c r="AF1118" s="58">
        <f t="shared" si="419"/>
        <v>196090</v>
      </c>
      <c r="AG1118" s="58">
        <f t="shared" si="390"/>
        <v>0</v>
      </c>
      <c r="AH1118" s="58">
        <f t="shared" si="420"/>
        <v>196090</v>
      </c>
      <c r="AI1118" s="58">
        <f t="shared" si="388"/>
        <v>0</v>
      </c>
      <c r="AJ1118" s="58">
        <f t="shared" si="391"/>
        <v>0</v>
      </c>
      <c r="AK1118" s="58">
        <f t="shared" si="394"/>
        <v>0</v>
      </c>
      <c r="AL1118" s="16" t="s">
        <v>0</v>
      </c>
      <c r="AM1118" s="144" t="s">
        <v>102</v>
      </c>
      <c r="AN1118" s="58">
        <f t="shared" si="395"/>
        <v>196090</v>
      </c>
      <c r="AO1118" s="24" t="s">
        <v>103</v>
      </c>
      <c r="AP1118" s="23" t="s">
        <v>104</v>
      </c>
      <c r="AQ1118" s="23"/>
      <c r="AR1118" s="23"/>
      <c r="AS1118" s="23"/>
      <c r="AT1118" s="23"/>
      <c r="AU1118" s="23"/>
      <c r="AV1118" s="23"/>
    </row>
    <row r="1119" spans="1:50" ht="12.75" x14ac:dyDescent="0.2">
      <c r="A1119" s="16">
        <v>4500048405</v>
      </c>
      <c r="B1119" s="244">
        <v>46155</v>
      </c>
      <c r="C1119" s="16" t="s">
        <v>2180</v>
      </c>
      <c r="D1119" s="552">
        <v>46178</v>
      </c>
      <c r="E1119" s="552" t="e">
        <f>IF(OR(#REF!="",J1119=""),"",#REF!+7*J1119)</f>
        <v>#REF!</v>
      </c>
      <c r="F1119" s="333" t="e">
        <f t="shared" ca="1" si="434"/>
        <v>#REF!</v>
      </c>
      <c r="G1119" s="65" t="s">
        <v>2111</v>
      </c>
      <c r="H1119" s="341" t="e">
        <f t="shared" si="392"/>
        <v>#REF!</v>
      </c>
      <c r="I1119" s="28" t="e">
        <f t="shared" si="393"/>
        <v>#REF!</v>
      </c>
      <c r="J1119" s="24">
        <v>4</v>
      </c>
      <c r="K1119" s="24" t="s">
        <v>18</v>
      </c>
      <c r="L1119" s="38" t="s">
        <v>81</v>
      </c>
      <c r="M1119" s="13" t="s">
        <v>2546</v>
      </c>
      <c r="N1119" s="96">
        <v>0</v>
      </c>
      <c r="O1119" s="9">
        <v>3</v>
      </c>
      <c r="P1119" s="24"/>
      <c r="Q1119" s="24"/>
      <c r="R1119" s="463" t="s">
        <v>307</v>
      </c>
      <c r="S1119" s="9" t="s">
        <v>2182</v>
      </c>
      <c r="T1119" s="106" t="s">
        <v>2183</v>
      </c>
      <c r="U1119" s="6" t="s">
        <v>219</v>
      </c>
      <c r="V1119" s="16" t="s">
        <v>2547</v>
      </c>
      <c r="W1119" s="37">
        <v>5</v>
      </c>
      <c r="X1119" s="24"/>
      <c r="Y1119" s="265">
        <f t="shared" si="433"/>
        <v>5</v>
      </c>
      <c r="Z1119" s="24">
        <v>5</v>
      </c>
      <c r="AA1119" s="58"/>
      <c r="AB1119" s="66">
        <v>235.08</v>
      </c>
      <c r="AC1119" s="262"/>
      <c r="AD1119" s="25"/>
      <c r="AE1119" s="66"/>
      <c r="AF1119" s="58">
        <f t="shared" si="419"/>
        <v>0</v>
      </c>
      <c r="AG1119" s="58">
        <f t="shared" si="390"/>
        <v>0</v>
      </c>
      <c r="AH1119" s="58">
        <f t="shared" si="420"/>
        <v>0</v>
      </c>
      <c r="AI1119" s="58">
        <f t="shared" ref="AI1119:AI1180" si="435">Z1119*AA1119</f>
        <v>0</v>
      </c>
      <c r="AJ1119" s="58">
        <f t="shared" si="391"/>
        <v>101084.40000000001</v>
      </c>
      <c r="AK1119" s="58">
        <f t="shared" si="394"/>
        <v>101084.40000000001</v>
      </c>
      <c r="AL1119" s="16" t="s">
        <v>9</v>
      </c>
      <c r="AM1119" s="272"/>
      <c r="AN1119" s="58">
        <f t="shared" si="395"/>
        <v>101084.40000000001</v>
      </c>
      <c r="AO1119" s="24"/>
      <c r="AP1119" s="23"/>
      <c r="AQ1119" s="23"/>
      <c r="AR1119" s="23"/>
      <c r="AS1119" s="23"/>
      <c r="AT1119" s="23"/>
      <c r="AU1119" s="23"/>
      <c r="AV1119" s="23"/>
    </row>
    <row r="1120" spans="1:50" ht="12.75" x14ac:dyDescent="0.2">
      <c r="A1120" s="16">
        <v>4500048405</v>
      </c>
      <c r="B1120" s="244">
        <v>46155</v>
      </c>
      <c r="C1120" s="16" t="s">
        <v>2180</v>
      </c>
      <c r="D1120" s="552">
        <v>46178</v>
      </c>
      <c r="E1120" s="552" t="e">
        <f>IF(OR(#REF!="",J1120=""),"",#REF!+7*J1120)</f>
        <v>#REF!</v>
      </c>
      <c r="F1120" s="333" t="e">
        <f t="shared" ca="1" si="434"/>
        <v>#REF!</v>
      </c>
      <c r="G1120" s="65" t="s">
        <v>2111</v>
      </c>
      <c r="H1120" s="341" t="e">
        <f t="shared" si="392"/>
        <v>#REF!</v>
      </c>
      <c r="I1120" s="28" t="e">
        <f t="shared" si="393"/>
        <v>#REF!</v>
      </c>
      <c r="J1120" s="24">
        <v>4</v>
      </c>
      <c r="K1120" s="24" t="s">
        <v>18</v>
      </c>
      <c r="L1120" s="38" t="s">
        <v>81</v>
      </c>
      <c r="M1120" s="13" t="s">
        <v>2548</v>
      </c>
      <c r="N1120" s="96">
        <v>0</v>
      </c>
      <c r="O1120" s="9">
        <v>3</v>
      </c>
      <c r="P1120" s="24"/>
      <c r="Q1120" s="24"/>
      <c r="R1120" s="463" t="s">
        <v>307</v>
      </c>
      <c r="S1120" s="9" t="s">
        <v>2182</v>
      </c>
      <c r="T1120" s="106" t="s">
        <v>2183</v>
      </c>
      <c r="U1120" s="7" t="s">
        <v>219</v>
      </c>
      <c r="V1120" s="16" t="s">
        <v>2549</v>
      </c>
      <c r="W1120" s="37">
        <v>5</v>
      </c>
      <c r="X1120" s="24"/>
      <c r="Y1120" s="265">
        <f t="shared" si="433"/>
        <v>5</v>
      </c>
      <c r="Z1120" s="24">
        <v>5</v>
      </c>
      <c r="AA1120" s="58"/>
      <c r="AB1120" s="66">
        <v>257.2</v>
      </c>
      <c r="AC1120" s="262"/>
      <c r="AD1120" s="25"/>
      <c r="AE1120" s="66"/>
      <c r="AF1120" s="58">
        <f t="shared" si="419"/>
        <v>0</v>
      </c>
      <c r="AG1120" s="58">
        <f t="shared" si="390"/>
        <v>0</v>
      </c>
      <c r="AH1120" s="58">
        <f t="shared" si="420"/>
        <v>0</v>
      </c>
      <c r="AI1120" s="58">
        <f t="shared" si="435"/>
        <v>0</v>
      </c>
      <c r="AJ1120" s="58">
        <f t="shared" si="391"/>
        <v>110596</v>
      </c>
      <c r="AK1120" s="58">
        <f t="shared" si="394"/>
        <v>110596</v>
      </c>
      <c r="AL1120" s="16" t="s">
        <v>9</v>
      </c>
      <c r="AM1120" s="272"/>
      <c r="AN1120" s="58">
        <f t="shared" si="395"/>
        <v>110596</v>
      </c>
      <c r="AO1120" s="24"/>
      <c r="AP1120" s="23"/>
      <c r="AQ1120" s="23"/>
      <c r="AR1120" s="23"/>
      <c r="AS1120" s="23"/>
      <c r="AT1120" s="23"/>
      <c r="AU1120" s="23"/>
      <c r="AV1120" s="23"/>
    </row>
    <row r="1121" spans="1:50" ht="12.75" x14ac:dyDescent="0.2">
      <c r="A1121" s="16">
        <v>4500048405</v>
      </c>
      <c r="B1121" s="244">
        <v>46155</v>
      </c>
      <c r="C1121" s="16" t="s">
        <v>2180</v>
      </c>
      <c r="D1121" s="552">
        <v>46178</v>
      </c>
      <c r="E1121" s="552" t="e">
        <f>IF(OR(#REF!="",J1121=""),"",#REF!+7*J1121)</f>
        <v>#REF!</v>
      </c>
      <c r="F1121" s="333" t="e">
        <f t="shared" ca="1" si="434"/>
        <v>#REF!</v>
      </c>
      <c r="G1121" s="65" t="s">
        <v>2111</v>
      </c>
      <c r="H1121" s="341" t="e">
        <f t="shared" si="392"/>
        <v>#REF!</v>
      </c>
      <c r="I1121" s="28" t="e">
        <f t="shared" si="393"/>
        <v>#REF!</v>
      </c>
      <c r="J1121" s="24">
        <v>4</v>
      </c>
      <c r="K1121" s="24" t="s">
        <v>18</v>
      </c>
      <c r="L1121" s="38" t="s">
        <v>81</v>
      </c>
      <c r="M1121" s="13" t="s">
        <v>2550</v>
      </c>
      <c r="N1121" s="96">
        <v>0</v>
      </c>
      <c r="O1121" s="278">
        <v>3</v>
      </c>
      <c r="P1121" s="24"/>
      <c r="Q1121" s="24"/>
      <c r="R1121" s="463" t="s">
        <v>307</v>
      </c>
      <c r="S1121" s="9" t="s">
        <v>2182</v>
      </c>
      <c r="T1121" s="106" t="s">
        <v>2183</v>
      </c>
      <c r="U1121" s="7" t="s">
        <v>219</v>
      </c>
      <c r="V1121" s="16" t="s">
        <v>2551</v>
      </c>
      <c r="W1121" s="37">
        <v>5</v>
      </c>
      <c r="X1121" s="24"/>
      <c r="Y1121" s="265">
        <f t="shared" si="433"/>
        <v>5</v>
      </c>
      <c r="Z1121" s="24">
        <v>5</v>
      </c>
      <c r="AA1121" s="58"/>
      <c r="AB1121" s="66">
        <v>245.2</v>
      </c>
      <c r="AC1121" s="262"/>
      <c r="AD1121" s="25"/>
      <c r="AE1121" s="66"/>
      <c r="AF1121" s="58">
        <f t="shared" si="419"/>
        <v>0</v>
      </c>
      <c r="AG1121" s="58">
        <f t="shared" si="390"/>
        <v>0</v>
      </c>
      <c r="AH1121" s="58">
        <f t="shared" si="420"/>
        <v>0</v>
      </c>
      <c r="AI1121" s="58">
        <f t="shared" si="435"/>
        <v>0</v>
      </c>
      <c r="AJ1121" s="58">
        <f t="shared" si="391"/>
        <v>105436</v>
      </c>
      <c r="AK1121" s="58">
        <f t="shared" si="394"/>
        <v>105436</v>
      </c>
      <c r="AL1121" s="16" t="s">
        <v>9</v>
      </c>
      <c r="AM1121" s="272"/>
      <c r="AN1121" s="58">
        <f t="shared" si="395"/>
        <v>105436</v>
      </c>
      <c r="AO1121" s="24"/>
      <c r="AP1121" s="23"/>
      <c r="AQ1121" s="23"/>
      <c r="AR1121" s="23"/>
      <c r="AS1121" s="23"/>
      <c r="AT1121" s="23"/>
      <c r="AU1121" s="23"/>
      <c r="AV1121" s="23"/>
    </row>
    <row r="1122" spans="1:50" ht="12.75" x14ac:dyDescent="0.2">
      <c r="A1122" s="16">
        <v>4500048405</v>
      </c>
      <c r="B1122" s="244">
        <v>46155</v>
      </c>
      <c r="C1122" s="16" t="s">
        <v>2180</v>
      </c>
      <c r="D1122" s="552">
        <v>46178</v>
      </c>
      <c r="E1122" s="552" t="e">
        <f>IF(OR(#REF!="",J1122=""),"",#REF!+7*J1122)</f>
        <v>#REF!</v>
      </c>
      <c r="F1122" s="333" t="e">
        <f t="shared" ca="1" si="434"/>
        <v>#REF!</v>
      </c>
      <c r="G1122" s="65" t="s">
        <v>2111</v>
      </c>
      <c r="H1122" s="341" t="e">
        <f t="shared" si="392"/>
        <v>#REF!</v>
      </c>
      <c r="I1122" s="28" t="e">
        <f t="shared" si="393"/>
        <v>#REF!</v>
      </c>
      <c r="J1122" s="24">
        <v>4</v>
      </c>
      <c r="K1122" s="24" t="s">
        <v>18</v>
      </c>
      <c r="L1122" s="38" t="s">
        <v>81</v>
      </c>
      <c r="M1122" s="13" t="s">
        <v>2552</v>
      </c>
      <c r="N1122" s="96">
        <v>0</v>
      </c>
      <c r="O1122" s="278">
        <v>3</v>
      </c>
      <c r="P1122" s="24"/>
      <c r="Q1122" s="24"/>
      <c r="R1122" s="463" t="s">
        <v>307</v>
      </c>
      <c r="S1122" s="9" t="s">
        <v>2182</v>
      </c>
      <c r="T1122" s="106" t="s">
        <v>2183</v>
      </c>
      <c r="U1122" s="7" t="s">
        <v>219</v>
      </c>
      <c r="V1122" s="16" t="s">
        <v>2553</v>
      </c>
      <c r="W1122" s="37">
        <v>5</v>
      </c>
      <c r="X1122" s="24"/>
      <c r="Y1122" s="265">
        <f t="shared" si="433"/>
        <v>5</v>
      </c>
      <c r="Z1122" s="24">
        <v>5</v>
      </c>
      <c r="AA1122" s="58"/>
      <c r="AB1122" s="66">
        <v>179.6</v>
      </c>
      <c r="AC1122" s="262"/>
      <c r="AD1122" s="25"/>
      <c r="AE1122" s="66"/>
      <c r="AF1122" s="58">
        <f t="shared" si="419"/>
        <v>0</v>
      </c>
      <c r="AG1122" s="58">
        <f t="shared" si="390"/>
        <v>0</v>
      </c>
      <c r="AH1122" s="58">
        <f t="shared" si="420"/>
        <v>0</v>
      </c>
      <c r="AI1122" s="58">
        <f t="shared" si="435"/>
        <v>0</v>
      </c>
      <c r="AJ1122" s="58">
        <f t="shared" si="391"/>
        <v>77228</v>
      </c>
      <c r="AK1122" s="58">
        <f t="shared" si="394"/>
        <v>77228</v>
      </c>
      <c r="AL1122" s="16" t="s">
        <v>9</v>
      </c>
      <c r="AM1122" s="272"/>
      <c r="AN1122" s="58">
        <f t="shared" si="395"/>
        <v>77228</v>
      </c>
      <c r="AO1122" s="24"/>
      <c r="AP1122" s="23"/>
      <c r="AQ1122" s="23"/>
      <c r="AR1122" s="23"/>
      <c r="AS1122" s="23"/>
      <c r="AT1122" s="23"/>
      <c r="AU1122" s="23"/>
      <c r="AV1122" s="23"/>
    </row>
    <row r="1123" spans="1:50" ht="12.75" x14ac:dyDescent="0.2">
      <c r="A1123" s="16">
        <v>4500048405</v>
      </c>
      <c r="B1123" s="244">
        <v>46155</v>
      </c>
      <c r="C1123" s="16" t="s">
        <v>2180</v>
      </c>
      <c r="D1123" s="552">
        <v>46178</v>
      </c>
      <c r="E1123" s="552" t="e">
        <f>IF(OR(#REF!="",J1123=""),"",#REF!+7*J1123)</f>
        <v>#REF!</v>
      </c>
      <c r="F1123" s="333" t="e">
        <f t="shared" ca="1" si="434"/>
        <v>#REF!</v>
      </c>
      <c r="G1123" s="65" t="s">
        <v>2111</v>
      </c>
      <c r="H1123" s="341" t="e">
        <f t="shared" si="392"/>
        <v>#REF!</v>
      </c>
      <c r="I1123" s="28" t="e">
        <f t="shared" si="393"/>
        <v>#REF!</v>
      </c>
      <c r="J1123" s="24">
        <v>4</v>
      </c>
      <c r="K1123" s="24" t="s">
        <v>18</v>
      </c>
      <c r="L1123" s="38" t="s">
        <v>81</v>
      </c>
      <c r="M1123" s="13" t="s">
        <v>2554</v>
      </c>
      <c r="N1123" s="96">
        <v>0</v>
      </c>
      <c r="O1123" s="9">
        <v>3</v>
      </c>
      <c r="P1123" s="24"/>
      <c r="Q1123" s="24"/>
      <c r="R1123" s="463" t="s">
        <v>307</v>
      </c>
      <c r="S1123" s="9" t="s">
        <v>2182</v>
      </c>
      <c r="T1123" s="106" t="s">
        <v>2183</v>
      </c>
      <c r="U1123" s="7" t="s">
        <v>219</v>
      </c>
      <c r="V1123" s="16" t="s">
        <v>2555</v>
      </c>
      <c r="W1123" s="37">
        <v>5</v>
      </c>
      <c r="X1123" s="24"/>
      <c r="Y1123" s="265">
        <f t="shared" si="433"/>
        <v>5</v>
      </c>
      <c r="Z1123" s="24">
        <v>5</v>
      </c>
      <c r="AA1123" s="58"/>
      <c r="AB1123" s="66">
        <v>178.8</v>
      </c>
      <c r="AC1123" s="262"/>
      <c r="AD1123" s="25"/>
      <c r="AE1123" s="66"/>
      <c r="AF1123" s="58">
        <f t="shared" si="419"/>
        <v>0</v>
      </c>
      <c r="AG1123" s="58">
        <f t="shared" si="390"/>
        <v>0</v>
      </c>
      <c r="AH1123" s="58">
        <f t="shared" si="420"/>
        <v>0</v>
      </c>
      <c r="AI1123" s="58">
        <f t="shared" si="435"/>
        <v>0</v>
      </c>
      <c r="AJ1123" s="58">
        <f t="shared" si="391"/>
        <v>76884</v>
      </c>
      <c r="AK1123" s="58">
        <f t="shared" si="394"/>
        <v>76884</v>
      </c>
      <c r="AL1123" s="16" t="s">
        <v>9</v>
      </c>
      <c r="AM1123" s="272"/>
      <c r="AN1123" s="58">
        <f t="shared" si="395"/>
        <v>76884</v>
      </c>
      <c r="AO1123" s="24"/>
      <c r="AP1123" s="23"/>
      <c r="AQ1123" s="23"/>
      <c r="AR1123" s="23"/>
      <c r="AS1123" s="23"/>
      <c r="AT1123" s="23"/>
      <c r="AU1123" s="23"/>
      <c r="AV1123" s="23"/>
    </row>
    <row r="1124" spans="1:50" ht="12.75" x14ac:dyDescent="0.2">
      <c r="A1124" s="16">
        <v>4500048405</v>
      </c>
      <c r="B1124" s="244">
        <v>46155</v>
      </c>
      <c r="C1124" s="16" t="s">
        <v>2180</v>
      </c>
      <c r="D1124" s="552">
        <v>46178</v>
      </c>
      <c r="E1124" s="552" t="e">
        <f>IF(OR(#REF!="",J1124=""),"",#REF!+7*J1124)</f>
        <v>#REF!</v>
      </c>
      <c r="F1124" s="333" t="e">
        <f t="shared" ca="1" si="434"/>
        <v>#REF!</v>
      </c>
      <c r="G1124" s="65" t="s">
        <v>2111</v>
      </c>
      <c r="H1124" s="341" t="e">
        <f t="shared" si="392"/>
        <v>#REF!</v>
      </c>
      <c r="I1124" s="28" t="e">
        <f t="shared" si="393"/>
        <v>#REF!</v>
      </c>
      <c r="J1124" s="24">
        <v>4</v>
      </c>
      <c r="K1124" s="24" t="s">
        <v>18</v>
      </c>
      <c r="L1124" s="38" t="s">
        <v>81</v>
      </c>
      <c r="M1124" s="13" t="s">
        <v>2556</v>
      </c>
      <c r="N1124" s="96">
        <v>0</v>
      </c>
      <c r="O1124" s="9">
        <v>3</v>
      </c>
      <c r="P1124" s="24"/>
      <c r="Q1124" s="24"/>
      <c r="R1124" s="463" t="s">
        <v>307</v>
      </c>
      <c r="S1124" s="9" t="s">
        <v>2182</v>
      </c>
      <c r="T1124" s="106" t="s">
        <v>2183</v>
      </c>
      <c r="U1124" s="7" t="s">
        <v>219</v>
      </c>
      <c r="V1124" s="16" t="s">
        <v>2557</v>
      </c>
      <c r="W1124" s="37">
        <v>5</v>
      </c>
      <c r="X1124" s="24"/>
      <c r="Y1124" s="265">
        <f t="shared" si="433"/>
        <v>5</v>
      </c>
      <c r="Z1124" s="24">
        <v>5</v>
      </c>
      <c r="AA1124" s="58"/>
      <c r="AB1124" s="66">
        <v>142</v>
      </c>
      <c r="AC1124" s="262"/>
      <c r="AD1124" s="25"/>
      <c r="AE1124" s="66"/>
      <c r="AF1124" s="58">
        <f t="shared" si="419"/>
        <v>0</v>
      </c>
      <c r="AG1124" s="58">
        <f t="shared" si="390"/>
        <v>0</v>
      </c>
      <c r="AH1124" s="58">
        <f t="shared" si="420"/>
        <v>0</v>
      </c>
      <c r="AI1124" s="58">
        <f t="shared" si="435"/>
        <v>0</v>
      </c>
      <c r="AJ1124" s="58">
        <f t="shared" si="391"/>
        <v>61060</v>
      </c>
      <c r="AK1124" s="58">
        <f t="shared" si="394"/>
        <v>61060</v>
      </c>
      <c r="AL1124" s="16" t="s">
        <v>9</v>
      </c>
      <c r="AM1124" s="272"/>
      <c r="AN1124" s="58">
        <f t="shared" si="395"/>
        <v>61060</v>
      </c>
      <c r="AO1124" s="24"/>
      <c r="AP1124" s="23"/>
      <c r="AQ1124" s="23"/>
      <c r="AR1124" s="23"/>
      <c r="AS1124" s="23"/>
      <c r="AT1124" s="23"/>
      <c r="AU1124" s="23"/>
      <c r="AV1124" s="23"/>
    </row>
    <row r="1125" spans="1:50" ht="12.75" x14ac:dyDescent="0.2">
      <c r="A1125" s="16">
        <v>4500048405</v>
      </c>
      <c r="B1125" s="244">
        <v>46155</v>
      </c>
      <c r="C1125" s="16" t="s">
        <v>2180</v>
      </c>
      <c r="D1125" s="552">
        <v>46178</v>
      </c>
      <c r="E1125" s="552" t="e">
        <f>IF(OR(#REF!="",J1125=""),"",#REF!+7*J1125)</f>
        <v>#REF!</v>
      </c>
      <c r="F1125" s="333" t="e">
        <f t="shared" ca="1" si="434"/>
        <v>#REF!</v>
      </c>
      <c r="G1125" s="65" t="s">
        <v>2111</v>
      </c>
      <c r="H1125" s="341" t="e">
        <f t="shared" si="392"/>
        <v>#REF!</v>
      </c>
      <c r="I1125" s="28" t="e">
        <f t="shared" si="393"/>
        <v>#REF!</v>
      </c>
      <c r="J1125" s="24">
        <v>4</v>
      </c>
      <c r="K1125" s="24" t="s">
        <v>28</v>
      </c>
      <c r="L1125" s="38" t="s">
        <v>81</v>
      </c>
      <c r="M1125" s="13" t="s">
        <v>2556</v>
      </c>
      <c r="N1125" s="96">
        <v>0</v>
      </c>
      <c r="O1125" s="9">
        <v>3</v>
      </c>
      <c r="P1125" s="24"/>
      <c r="Q1125" s="24"/>
      <c r="R1125" s="463" t="s">
        <v>307</v>
      </c>
      <c r="S1125" s="9" t="s">
        <v>2182</v>
      </c>
      <c r="T1125" s="106" t="s">
        <v>2183</v>
      </c>
      <c r="U1125" s="7" t="s">
        <v>219</v>
      </c>
      <c r="V1125" s="16" t="s">
        <v>2422</v>
      </c>
      <c r="W1125" s="37">
        <v>1</v>
      </c>
      <c r="X1125" s="24"/>
      <c r="Y1125" s="265">
        <f t="shared" si="433"/>
        <v>1</v>
      </c>
      <c r="Z1125" s="24">
        <v>1</v>
      </c>
      <c r="AA1125" s="58"/>
      <c r="AB1125" s="66">
        <v>985</v>
      </c>
      <c r="AC1125" s="262"/>
      <c r="AD1125" s="25"/>
      <c r="AE1125" s="66"/>
      <c r="AF1125" s="58">
        <f t="shared" si="419"/>
        <v>0</v>
      </c>
      <c r="AG1125" s="58">
        <f t="shared" si="390"/>
        <v>0</v>
      </c>
      <c r="AH1125" s="58">
        <f t="shared" si="420"/>
        <v>0</v>
      </c>
      <c r="AI1125" s="58">
        <f t="shared" si="435"/>
        <v>0</v>
      </c>
      <c r="AJ1125" s="58">
        <f t="shared" si="391"/>
        <v>84710</v>
      </c>
      <c r="AK1125" s="58">
        <f t="shared" si="394"/>
        <v>84710</v>
      </c>
      <c r="AL1125" s="16" t="s">
        <v>9</v>
      </c>
      <c r="AM1125" s="272"/>
      <c r="AN1125" s="58">
        <f t="shared" si="395"/>
        <v>84710</v>
      </c>
      <c r="AO1125" s="24"/>
      <c r="AP1125" s="23"/>
      <c r="AQ1125" s="23"/>
      <c r="AR1125" s="23"/>
      <c r="AS1125" s="23"/>
      <c r="AT1125" s="23"/>
      <c r="AU1125" s="23"/>
      <c r="AV1125" s="23"/>
    </row>
    <row r="1126" spans="1:50" ht="15" x14ac:dyDescent="0.25">
      <c r="A1126" s="35">
        <v>8200008470</v>
      </c>
      <c r="B1126" s="244">
        <v>46155</v>
      </c>
      <c r="C1126" s="6" t="s">
        <v>79</v>
      </c>
      <c r="D1126" s="552">
        <v>46176</v>
      </c>
      <c r="E1126" s="552" t="e">
        <f>IF(OR(#REF!="",J1126=""),"",#REF!+7*J1126)</f>
        <v>#REF!</v>
      </c>
      <c r="F1126" s="333" t="e">
        <f t="shared" ca="1" si="434"/>
        <v>#REF!</v>
      </c>
      <c r="G1126" s="65" t="s">
        <v>2111</v>
      </c>
      <c r="H1126" s="341" t="e">
        <f t="shared" si="392"/>
        <v>#REF!</v>
      </c>
      <c r="I1126" s="28" t="e">
        <f t="shared" si="393"/>
        <v>#REF!</v>
      </c>
      <c r="J1126" s="24">
        <v>3</v>
      </c>
      <c r="K1126" s="24" t="s">
        <v>22</v>
      </c>
      <c r="L1126" s="38" t="s">
        <v>81</v>
      </c>
      <c r="M1126" s="13" t="s">
        <v>2558</v>
      </c>
      <c r="N1126" s="96">
        <v>0</v>
      </c>
      <c r="O1126" s="278">
        <v>3</v>
      </c>
      <c r="P1126" s="24"/>
      <c r="Q1126" s="24"/>
      <c r="R1126" s="125" t="s">
        <v>84</v>
      </c>
      <c r="S1126" s="24" t="s">
        <v>2340</v>
      </c>
      <c r="T1126" s="420" t="s">
        <v>2341</v>
      </c>
      <c r="U1126" s="7" t="s">
        <v>87</v>
      </c>
      <c r="V1126" s="16" t="s">
        <v>2559</v>
      </c>
      <c r="W1126" s="37">
        <v>1</v>
      </c>
      <c r="X1126" s="24"/>
      <c r="Y1126" s="265">
        <f t="shared" si="433"/>
        <v>1</v>
      </c>
      <c r="Z1126" s="24">
        <v>1</v>
      </c>
      <c r="AA1126" s="58">
        <v>90506</v>
      </c>
      <c r="AB1126" s="66"/>
      <c r="AC1126" s="262"/>
      <c r="AD1126" s="25"/>
      <c r="AE1126" s="66"/>
      <c r="AF1126" s="58">
        <f t="shared" si="419"/>
        <v>0</v>
      </c>
      <c r="AG1126" s="58">
        <f t="shared" si="390"/>
        <v>0</v>
      </c>
      <c r="AH1126" s="58">
        <f t="shared" si="420"/>
        <v>0</v>
      </c>
      <c r="AI1126" s="58">
        <f t="shared" si="435"/>
        <v>90506</v>
      </c>
      <c r="AJ1126" s="58">
        <f t="shared" si="391"/>
        <v>0</v>
      </c>
      <c r="AK1126" s="58">
        <f t="shared" si="394"/>
        <v>90506</v>
      </c>
      <c r="AL1126" s="16" t="s">
        <v>9</v>
      </c>
      <c r="AM1126" s="272"/>
      <c r="AN1126" s="58">
        <f t="shared" si="395"/>
        <v>90506</v>
      </c>
      <c r="AO1126" s="24"/>
      <c r="AP1126" s="23"/>
      <c r="AQ1126" s="23"/>
      <c r="AR1126" s="23"/>
      <c r="AS1126" s="23"/>
      <c r="AT1126" s="23"/>
      <c r="AU1126" s="23"/>
      <c r="AV1126" s="23"/>
    </row>
    <row r="1127" spans="1:50" ht="12.75" x14ac:dyDescent="0.2">
      <c r="A1127" s="240">
        <v>4000619626</v>
      </c>
      <c r="B1127" s="244">
        <v>46155</v>
      </c>
      <c r="C1127" s="240" t="s">
        <v>79</v>
      </c>
      <c r="D1127" s="552">
        <v>46281</v>
      </c>
      <c r="E1127" s="552" t="e">
        <f>IF(OR(#REF!="",J1127=""),"",#REF!+7*J1127)</f>
        <v>#REF!</v>
      </c>
      <c r="F1127" s="103" t="e">
        <f t="shared" ca="1" si="434"/>
        <v>#REF!</v>
      </c>
      <c r="G1127" s="316" t="s">
        <v>94</v>
      </c>
      <c r="H1127" s="341" t="e">
        <f t="shared" si="392"/>
        <v>#REF!</v>
      </c>
      <c r="I1127" s="28" t="e">
        <f t="shared" si="393"/>
        <v>#REF!</v>
      </c>
      <c r="J1127" s="218">
        <v>18</v>
      </c>
      <c r="K1127" s="24" t="s">
        <v>25</v>
      </c>
      <c r="L1127" s="38" t="s">
        <v>81</v>
      </c>
      <c r="M1127" s="238" t="s">
        <v>2560</v>
      </c>
      <c r="N1127" s="96">
        <v>0</v>
      </c>
      <c r="O1127" s="9">
        <v>3</v>
      </c>
      <c r="P1127" s="218"/>
      <c r="Q1127" s="218"/>
      <c r="R1127" s="125" t="s">
        <v>84</v>
      </c>
      <c r="S1127" s="24" t="s">
        <v>97</v>
      </c>
      <c r="T1127" s="7" t="s">
        <v>114</v>
      </c>
      <c r="U1127" s="16" t="s">
        <v>99</v>
      </c>
      <c r="V1127" s="16" t="s">
        <v>2561</v>
      </c>
      <c r="W1127" s="317">
        <v>2</v>
      </c>
      <c r="X1127" s="207"/>
      <c r="Y1127" s="265">
        <f t="shared" si="433"/>
        <v>2</v>
      </c>
      <c r="Z1127" s="24">
        <v>2</v>
      </c>
      <c r="AA1127" s="266">
        <v>0</v>
      </c>
      <c r="AB1127" s="222"/>
      <c r="AC1127" s="151"/>
      <c r="AD1127" s="221"/>
      <c r="AE1127" s="260"/>
      <c r="AF1127" s="266">
        <f t="shared" si="419"/>
        <v>0</v>
      </c>
      <c r="AG1127" s="266">
        <f t="shared" ref="AG1127:AG1190" si="436">(X1127*AB1127)*86</f>
        <v>0</v>
      </c>
      <c r="AH1127" s="266">
        <f t="shared" si="420"/>
        <v>0</v>
      </c>
      <c r="AI1127" s="266">
        <f t="shared" si="435"/>
        <v>0</v>
      </c>
      <c r="AJ1127" s="266">
        <f t="shared" si="391"/>
        <v>0</v>
      </c>
      <c r="AK1127" s="266">
        <f t="shared" si="394"/>
        <v>0</v>
      </c>
      <c r="AL1127" s="240" t="s">
        <v>9</v>
      </c>
      <c r="AM1127" s="323"/>
      <c r="AN1127" s="266">
        <f t="shared" si="395"/>
        <v>0</v>
      </c>
      <c r="AO1127" s="456"/>
      <c r="AP1127" s="207"/>
      <c r="AQ1127" s="207"/>
      <c r="AR1127" s="207"/>
      <c r="AS1127" s="207"/>
      <c r="AT1127" s="207"/>
      <c r="AU1127" s="207"/>
      <c r="AV1127" s="207"/>
      <c r="AW1127" s="218"/>
      <c r="AX1127" s="218"/>
    </row>
    <row r="1128" spans="1:50" ht="12.75" x14ac:dyDescent="0.2">
      <c r="A1128" s="240">
        <v>4000619626</v>
      </c>
      <c r="B1128" s="244">
        <v>46155</v>
      </c>
      <c r="C1128" s="240" t="s">
        <v>79</v>
      </c>
      <c r="D1128" s="552">
        <v>46281</v>
      </c>
      <c r="E1128" s="552" t="e">
        <f>IF(OR(#REF!="",J1128=""),"",#REF!+7*J1128)</f>
        <v>#REF!</v>
      </c>
      <c r="F1128" s="103" t="e">
        <f t="shared" ca="1" si="434"/>
        <v>#REF!</v>
      </c>
      <c r="G1128" s="316" t="s">
        <v>94</v>
      </c>
      <c r="H1128" s="341" t="e">
        <f t="shared" si="392"/>
        <v>#REF!</v>
      </c>
      <c r="I1128" s="28" t="e">
        <f t="shared" si="393"/>
        <v>#REF!</v>
      </c>
      <c r="J1128" s="218">
        <v>18</v>
      </c>
      <c r="K1128" s="24" t="s">
        <v>25</v>
      </c>
      <c r="L1128" s="38" t="s">
        <v>81</v>
      </c>
      <c r="M1128" s="343" t="s">
        <v>2560</v>
      </c>
      <c r="N1128" s="96">
        <v>0</v>
      </c>
      <c r="O1128" s="9">
        <v>3</v>
      </c>
      <c r="P1128" s="218"/>
      <c r="Q1128" s="218"/>
      <c r="R1128" s="125" t="s">
        <v>84</v>
      </c>
      <c r="S1128" s="24" t="s">
        <v>97</v>
      </c>
      <c r="T1128" s="7" t="s">
        <v>114</v>
      </c>
      <c r="U1128" s="16" t="s">
        <v>99</v>
      </c>
      <c r="V1128" s="16" t="s">
        <v>2562</v>
      </c>
      <c r="W1128" s="317">
        <v>2</v>
      </c>
      <c r="X1128" s="207"/>
      <c r="Y1128" s="265">
        <f t="shared" si="433"/>
        <v>2</v>
      </c>
      <c r="Z1128" s="24">
        <v>2</v>
      </c>
      <c r="AA1128" s="266">
        <v>0</v>
      </c>
      <c r="AB1128" s="222"/>
      <c r="AC1128" s="151"/>
      <c r="AD1128" s="221"/>
      <c r="AE1128" s="260"/>
      <c r="AF1128" s="266">
        <f t="shared" si="419"/>
        <v>0</v>
      </c>
      <c r="AG1128" s="266">
        <f t="shared" si="436"/>
        <v>0</v>
      </c>
      <c r="AH1128" s="266">
        <f t="shared" si="420"/>
        <v>0</v>
      </c>
      <c r="AI1128" s="266">
        <f t="shared" si="435"/>
        <v>0</v>
      </c>
      <c r="AJ1128" s="266">
        <f t="shared" ref="AJ1128:AJ1192" si="437">(Z1128*AB1128)*86</f>
        <v>0</v>
      </c>
      <c r="AK1128" s="266">
        <f t="shared" si="394"/>
        <v>0</v>
      </c>
      <c r="AL1128" s="240" t="s">
        <v>9</v>
      </c>
      <c r="AM1128" s="323"/>
      <c r="AN1128" s="266">
        <f t="shared" si="395"/>
        <v>0</v>
      </c>
      <c r="AO1128" s="456"/>
      <c r="AP1128" s="207"/>
      <c r="AQ1128" s="207"/>
      <c r="AR1128" s="207"/>
      <c r="AS1128" s="207"/>
      <c r="AT1128" s="207"/>
      <c r="AU1128" s="207"/>
      <c r="AV1128" s="207"/>
      <c r="AW1128" s="218"/>
      <c r="AX1128" s="218"/>
    </row>
    <row r="1129" spans="1:50" ht="12.75" x14ac:dyDescent="0.2">
      <c r="A1129" s="240">
        <v>4000619626</v>
      </c>
      <c r="B1129" s="244">
        <v>46155</v>
      </c>
      <c r="C1129" s="240" t="s">
        <v>79</v>
      </c>
      <c r="D1129" s="552">
        <v>46281</v>
      </c>
      <c r="E1129" s="552" t="e">
        <f>IF(OR(#REF!="",J1129=""),"",#REF!+7*J1129)</f>
        <v>#REF!</v>
      </c>
      <c r="F1129" s="103" t="e">
        <f t="shared" ca="1" si="434"/>
        <v>#REF!</v>
      </c>
      <c r="G1129" s="316" t="s">
        <v>94</v>
      </c>
      <c r="H1129" s="341" t="e">
        <f t="shared" si="392"/>
        <v>#REF!</v>
      </c>
      <c r="I1129" s="28" t="e">
        <f t="shared" si="393"/>
        <v>#REF!</v>
      </c>
      <c r="J1129" s="218">
        <v>18</v>
      </c>
      <c r="K1129" s="24" t="s">
        <v>18</v>
      </c>
      <c r="L1129" s="38" t="s">
        <v>81</v>
      </c>
      <c r="M1129" s="343" t="s">
        <v>2560</v>
      </c>
      <c r="N1129" s="96">
        <v>0</v>
      </c>
      <c r="O1129" s="9">
        <v>3</v>
      </c>
      <c r="P1129" s="218"/>
      <c r="Q1129" s="218"/>
      <c r="R1129" s="125" t="s">
        <v>84</v>
      </c>
      <c r="S1129" s="24" t="s">
        <v>97</v>
      </c>
      <c r="T1129" s="7" t="s">
        <v>114</v>
      </c>
      <c r="U1129" s="16" t="s">
        <v>99</v>
      </c>
      <c r="V1129" s="16" t="s">
        <v>2563</v>
      </c>
      <c r="W1129" s="317">
        <v>2</v>
      </c>
      <c r="X1129" s="207"/>
      <c r="Y1129" s="265">
        <f t="shared" si="433"/>
        <v>2</v>
      </c>
      <c r="Z1129" s="24">
        <v>2</v>
      </c>
      <c r="AA1129" s="266">
        <v>0</v>
      </c>
      <c r="AB1129" s="222"/>
      <c r="AC1129" s="151"/>
      <c r="AD1129" s="221"/>
      <c r="AE1129" s="260"/>
      <c r="AF1129" s="266">
        <f t="shared" si="419"/>
        <v>0</v>
      </c>
      <c r="AG1129" s="266">
        <f t="shared" si="436"/>
        <v>0</v>
      </c>
      <c r="AH1129" s="266">
        <f t="shared" si="420"/>
        <v>0</v>
      </c>
      <c r="AI1129" s="266">
        <f t="shared" si="435"/>
        <v>0</v>
      </c>
      <c r="AJ1129" s="266">
        <f t="shared" si="437"/>
        <v>0</v>
      </c>
      <c r="AK1129" s="266">
        <f t="shared" si="394"/>
        <v>0</v>
      </c>
      <c r="AL1129" s="240" t="s">
        <v>9</v>
      </c>
      <c r="AM1129" s="323"/>
      <c r="AN1129" s="266">
        <f t="shared" si="395"/>
        <v>0</v>
      </c>
      <c r="AO1129" s="456"/>
      <c r="AP1129" s="207"/>
      <c r="AQ1129" s="207"/>
      <c r="AR1129" s="207"/>
      <c r="AS1129" s="207"/>
      <c r="AT1129" s="207"/>
      <c r="AU1129" s="207"/>
      <c r="AV1129" s="207"/>
      <c r="AW1129" s="218"/>
      <c r="AX1129" s="218"/>
    </row>
    <row r="1130" spans="1:50" ht="12.75" x14ac:dyDescent="0.2">
      <c r="A1130" s="240">
        <v>4000619626</v>
      </c>
      <c r="B1130" s="244">
        <v>46155</v>
      </c>
      <c r="C1130" s="240" t="s">
        <v>79</v>
      </c>
      <c r="D1130" s="552">
        <v>46281</v>
      </c>
      <c r="E1130" s="552" t="e">
        <f>IF(OR(#REF!="",J1130=""),"",#REF!+7*J1130)</f>
        <v>#REF!</v>
      </c>
      <c r="F1130" s="103" t="e">
        <f t="shared" ca="1" si="434"/>
        <v>#REF!</v>
      </c>
      <c r="G1130" s="316" t="s">
        <v>94</v>
      </c>
      <c r="H1130" s="546" t="e">
        <f t="shared" si="392"/>
        <v>#REF!</v>
      </c>
      <c r="I1130" s="28" t="e">
        <f t="shared" si="393"/>
        <v>#REF!</v>
      </c>
      <c r="J1130" s="218">
        <v>18</v>
      </c>
      <c r="K1130" s="24" t="s">
        <v>25</v>
      </c>
      <c r="L1130" s="38" t="s">
        <v>81</v>
      </c>
      <c r="M1130" s="343" t="s">
        <v>2560</v>
      </c>
      <c r="N1130" s="96">
        <v>0</v>
      </c>
      <c r="O1130" s="9">
        <v>3</v>
      </c>
      <c r="P1130" s="218"/>
      <c r="Q1130" s="218"/>
      <c r="R1130" s="125" t="s">
        <v>84</v>
      </c>
      <c r="S1130" s="24" t="s">
        <v>97</v>
      </c>
      <c r="T1130" s="7" t="s">
        <v>114</v>
      </c>
      <c r="U1130" s="16" t="s">
        <v>99</v>
      </c>
      <c r="V1130" s="16" t="s">
        <v>2564</v>
      </c>
      <c r="W1130" s="317">
        <v>2</v>
      </c>
      <c r="X1130" s="207"/>
      <c r="Y1130" s="265">
        <f t="shared" si="433"/>
        <v>2</v>
      </c>
      <c r="Z1130" s="24">
        <v>2</v>
      </c>
      <c r="AA1130" s="266">
        <v>0</v>
      </c>
      <c r="AB1130" s="222"/>
      <c r="AC1130" s="151"/>
      <c r="AD1130" s="221"/>
      <c r="AE1130" s="260"/>
      <c r="AF1130" s="266">
        <f t="shared" si="419"/>
        <v>0</v>
      </c>
      <c r="AG1130" s="266">
        <f t="shared" si="436"/>
        <v>0</v>
      </c>
      <c r="AH1130" s="266">
        <f t="shared" si="420"/>
        <v>0</v>
      </c>
      <c r="AI1130" s="266">
        <f t="shared" si="435"/>
        <v>0</v>
      </c>
      <c r="AJ1130" s="266">
        <f t="shared" si="437"/>
        <v>0</v>
      </c>
      <c r="AK1130" s="266">
        <f t="shared" si="394"/>
        <v>0</v>
      </c>
      <c r="AL1130" s="240" t="s">
        <v>9</v>
      </c>
      <c r="AM1130" s="323"/>
      <c r="AN1130" s="266">
        <f t="shared" si="395"/>
        <v>0</v>
      </c>
      <c r="AO1130" s="456"/>
      <c r="AP1130" s="207"/>
      <c r="AQ1130" s="207"/>
      <c r="AR1130" s="207"/>
      <c r="AS1130" s="207"/>
      <c r="AT1130" s="207"/>
      <c r="AU1130" s="207"/>
      <c r="AV1130" s="207"/>
      <c r="AW1130" s="218"/>
      <c r="AX1130" s="218"/>
    </row>
    <row r="1131" spans="1:50" ht="12.75" x14ac:dyDescent="0.2">
      <c r="A1131" s="240">
        <v>4000619626</v>
      </c>
      <c r="B1131" s="244">
        <v>46155</v>
      </c>
      <c r="C1131" s="240" t="s">
        <v>79</v>
      </c>
      <c r="D1131" s="552">
        <v>46281</v>
      </c>
      <c r="E1131" s="552" t="e">
        <f>IF(OR(#REF!="",J1131=""),"",#REF!+7*J1131)</f>
        <v>#REF!</v>
      </c>
      <c r="F1131" s="103" t="e">
        <f t="shared" ca="1" si="434"/>
        <v>#REF!</v>
      </c>
      <c r="G1131" s="316" t="s">
        <v>94</v>
      </c>
      <c r="H1131" s="546" t="e">
        <f t="shared" si="392"/>
        <v>#REF!</v>
      </c>
      <c r="I1131" s="28" t="e">
        <f t="shared" si="393"/>
        <v>#REF!</v>
      </c>
      <c r="J1131" s="218">
        <v>18</v>
      </c>
      <c r="K1131" s="38" t="s">
        <v>25</v>
      </c>
      <c r="L1131" s="38" t="s">
        <v>81</v>
      </c>
      <c r="M1131" s="343" t="s">
        <v>2560</v>
      </c>
      <c r="N1131" s="96">
        <v>0</v>
      </c>
      <c r="O1131" s="9">
        <v>3</v>
      </c>
      <c r="P1131" s="218"/>
      <c r="Q1131" s="218"/>
      <c r="R1131" s="125" t="s">
        <v>84</v>
      </c>
      <c r="S1131" s="24" t="s">
        <v>97</v>
      </c>
      <c r="T1131" s="7" t="s">
        <v>114</v>
      </c>
      <c r="U1131" s="16" t="s">
        <v>99</v>
      </c>
      <c r="V1131" s="16" t="s">
        <v>2565</v>
      </c>
      <c r="W1131" s="317">
        <v>2</v>
      </c>
      <c r="X1131" s="207"/>
      <c r="Y1131" s="265">
        <f t="shared" si="433"/>
        <v>2</v>
      </c>
      <c r="Z1131" s="24">
        <v>2</v>
      </c>
      <c r="AA1131" s="266">
        <v>0</v>
      </c>
      <c r="AB1131" s="222"/>
      <c r="AC1131" s="151"/>
      <c r="AD1131" s="221"/>
      <c r="AE1131" s="260"/>
      <c r="AF1131" s="266">
        <f t="shared" si="419"/>
        <v>0</v>
      </c>
      <c r="AG1131" s="266">
        <f t="shared" si="436"/>
        <v>0</v>
      </c>
      <c r="AH1131" s="266">
        <f t="shared" si="420"/>
        <v>0</v>
      </c>
      <c r="AI1131" s="266">
        <f t="shared" si="435"/>
        <v>0</v>
      </c>
      <c r="AJ1131" s="266">
        <f t="shared" si="437"/>
        <v>0</v>
      </c>
      <c r="AK1131" s="266">
        <f t="shared" si="394"/>
        <v>0</v>
      </c>
      <c r="AL1131" s="240" t="s">
        <v>9</v>
      </c>
      <c r="AM1131" s="323"/>
      <c r="AN1131" s="266">
        <f t="shared" si="395"/>
        <v>0</v>
      </c>
      <c r="AO1131" s="456"/>
      <c r="AP1131" s="207"/>
      <c r="AQ1131" s="207"/>
      <c r="AR1131" s="207"/>
      <c r="AS1131" s="207"/>
      <c r="AT1131" s="207"/>
      <c r="AU1131" s="207"/>
      <c r="AV1131" s="207"/>
      <c r="AW1131" s="218"/>
      <c r="AX1131" s="218"/>
    </row>
    <row r="1132" spans="1:50" ht="12.75" x14ac:dyDescent="0.2">
      <c r="A1132" s="240">
        <v>4000619626</v>
      </c>
      <c r="B1132" s="244">
        <v>46155</v>
      </c>
      <c r="C1132" s="240" t="s">
        <v>79</v>
      </c>
      <c r="D1132" s="552">
        <v>46281</v>
      </c>
      <c r="E1132" s="552" t="e">
        <f>IF(OR(#REF!="",J1132=""),"",#REF!+7*J1132)</f>
        <v>#REF!</v>
      </c>
      <c r="F1132" s="103" t="e">
        <f t="shared" ca="1" si="434"/>
        <v>#REF!</v>
      </c>
      <c r="G1132" s="316" t="s">
        <v>94</v>
      </c>
      <c r="H1132" s="341" t="e">
        <f t="shared" ref="H1132:H1196" si="438">TEXT(E1132,"MMM-YY")</f>
        <v>#REF!</v>
      </c>
      <c r="I1132" s="28" t="e">
        <f t="shared" ref="I1132:I1196" si="439">TEXT(E1132,"YYYY")</f>
        <v>#REF!</v>
      </c>
      <c r="J1132" s="218">
        <v>18</v>
      </c>
      <c r="K1132" s="38" t="s">
        <v>25</v>
      </c>
      <c r="L1132" s="38" t="s">
        <v>81</v>
      </c>
      <c r="M1132" s="343" t="s">
        <v>2560</v>
      </c>
      <c r="N1132" s="96">
        <v>0</v>
      </c>
      <c r="O1132" s="9">
        <v>3</v>
      </c>
      <c r="P1132" s="218"/>
      <c r="Q1132" s="218"/>
      <c r="R1132" s="125" t="s">
        <v>84</v>
      </c>
      <c r="S1132" s="24" t="s">
        <v>97</v>
      </c>
      <c r="T1132" s="7" t="s">
        <v>114</v>
      </c>
      <c r="U1132" s="16" t="s">
        <v>99</v>
      </c>
      <c r="V1132" s="16" t="s">
        <v>2566</v>
      </c>
      <c r="W1132" s="317">
        <v>2</v>
      </c>
      <c r="X1132" s="207"/>
      <c r="Y1132" s="265">
        <f t="shared" si="433"/>
        <v>2</v>
      </c>
      <c r="Z1132" s="24">
        <v>2</v>
      </c>
      <c r="AA1132" s="266">
        <v>0</v>
      </c>
      <c r="AB1132" s="222"/>
      <c r="AC1132" s="151"/>
      <c r="AD1132" s="221"/>
      <c r="AE1132" s="260"/>
      <c r="AF1132" s="266">
        <f t="shared" si="419"/>
        <v>0</v>
      </c>
      <c r="AG1132" s="266">
        <f t="shared" si="436"/>
        <v>0</v>
      </c>
      <c r="AH1132" s="266">
        <f t="shared" si="420"/>
        <v>0</v>
      </c>
      <c r="AI1132" s="266">
        <f t="shared" si="435"/>
        <v>0</v>
      </c>
      <c r="AJ1132" s="266">
        <f t="shared" si="437"/>
        <v>0</v>
      </c>
      <c r="AK1132" s="266">
        <f t="shared" si="394"/>
        <v>0</v>
      </c>
      <c r="AL1132" s="240" t="s">
        <v>9</v>
      </c>
      <c r="AM1132" s="323"/>
      <c r="AN1132" s="266">
        <f t="shared" si="395"/>
        <v>0</v>
      </c>
      <c r="AO1132" s="456"/>
      <c r="AP1132" s="207"/>
      <c r="AQ1132" s="207"/>
      <c r="AR1132" s="207"/>
      <c r="AS1132" s="207"/>
      <c r="AT1132" s="207"/>
      <c r="AU1132" s="207"/>
      <c r="AV1132" s="207"/>
      <c r="AW1132" s="218"/>
      <c r="AX1132" s="218"/>
    </row>
    <row r="1133" spans="1:50" ht="12.75" x14ac:dyDescent="0.2">
      <c r="A1133" s="240">
        <v>4000619626</v>
      </c>
      <c r="B1133" s="244">
        <v>46155</v>
      </c>
      <c r="C1133" s="240" t="s">
        <v>79</v>
      </c>
      <c r="D1133" s="552">
        <v>46281</v>
      </c>
      <c r="E1133" s="552" t="e">
        <f>IF(OR(#REF!="",J1133=""),"",#REF!+7*J1133)</f>
        <v>#REF!</v>
      </c>
      <c r="F1133" s="103" t="e">
        <f t="shared" ca="1" si="434"/>
        <v>#REF!</v>
      </c>
      <c r="G1133" s="316" t="s">
        <v>94</v>
      </c>
      <c r="H1133" s="546" t="e">
        <f t="shared" si="438"/>
        <v>#REF!</v>
      </c>
      <c r="I1133" s="520" t="e">
        <f t="shared" si="439"/>
        <v>#REF!</v>
      </c>
      <c r="J1133" s="218">
        <v>18</v>
      </c>
      <c r="K1133" s="38" t="s">
        <v>25</v>
      </c>
      <c r="L1133" s="38" t="s">
        <v>81</v>
      </c>
      <c r="M1133" s="343" t="s">
        <v>2560</v>
      </c>
      <c r="N1133" s="96">
        <v>0</v>
      </c>
      <c r="O1133" s="9">
        <v>3</v>
      </c>
      <c r="P1133" s="218"/>
      <c r="Q1133" s="218"/>
      <c r="R1133" s="125" t="s">
        <v>84</v>
      </c>
      <c r="S1133" s="24" t="s">
        <v>97</v>
      </c>
      <c r="T1133" s="7" t="s">
        <v>114</v>
      </c>
      <c r="U1133" s="16" t="s">
        <v>99</v>
      </c>
      <c r="V1133" s="512" t="s">
        <v>2567</v>
      </c>
      <c r="W1133" s="317">
        <v>2</v>
      </c>
      <c r="X1133" s="207"/>
      <c r="Y1133" s="542">
        <f t="shared" si="433"/>
        <v>2</v>
      </c>
      <c r="Z1133" s="24">
        <v>2</v>
      </c>
      <c r="AA1133" s="266">
        <v>453570</v>
      </c>
      <c r="AB1133" s="222"/>
      <c r="AC1133" s="151"/>
      <c r="AD1133" s="221"/>
      <c r="AE1133" s="260"/>
      <c r="AF1133" s="266">
        <f t="shared" si="419"/>
        <v>0</v>
      </c>
      <c r="AG1133" s="266">
        <f t="shared" si="436"/>
        <v>0</v>
      </c>
      <c r="AH1133" s="266">
        <f t="shared" si="420"/>
        <v>0</v>
      </c>
      <c r="AI1133" s="266">
        <f t="shared" si="435"/>
        <v>907140</v>
      </c>
      <c r="AJ1133" s="266">
        <f t="shared" si="437"/>
        <v>0</v>
      </c>
      <c r="AK1133" s="266">
        <f t="shared" si="394"/>
        <v>907140</v>
      </c>
      <c r="AL1133" s="240" t="s">
        <v>9</v>
      </c>
      <c r="AM1133" s="323"/>
      <c r="AN1133" s="266">
        <f t="shared" si="395"/>
        <v>907140</v>
      </c>
      <c r="AO1133" s="456"/>
      <c r="AP1133" s="207"/>
      <c r="AQ1133" s="207"/>
      <c r="AR1133" s="207"/>
      <c r="AS1133" s="207"/>
      <c r="AT1133" s="207"/>
      <c r="AU1133" s="207"/>
      <c r="AV1133" s="207"/>
      <c r="AW1133" s="218"/>
      <c r="AX1133" s="218"/>
    </row>
    <row r="1134" spans="1:50" ht="12.75" x14ac:dyDescent="0.2">
      <c r="A1134" s="240">
        <v>4300036257</v>
      </c>
      <c r="B1134" s="244">
        <v>46154</v>
      </c>
      <c r="C1134" s="240" t="s">
        <v>79</v>
      </c>
      <c r="D1134" s="552">
        <v>46176</v>
      </c>
      <c r="E1134" s="552" t="e">
        <f>IF(OR(#REF!="",J1134=""),"",#REF!+7*J1134)</f>
        <v>#REF!</v>
      </c>
      <c r="F1134" s="103" t="str">
        <f t="shared" ca="1" si="434"/>
        <v>DELIVERED</v>
      </c>
      <c r="G1134" s="316" t="s">
        <v>94</v>
      </c>
      <c r="H1134" s="341" t="e">
        <f t="shared" si="438"/>
        <v>#REF!</v>
      </c>
      <c r="I1134" s="28" t="e">
        <f t="shared" si="439"/>
        <v>#REF!</v>
      </c>
      <c r="J1134" s="218">
        <v>3</v>
      </c>
      <c r="K1134" s="38" t="s">
        <v>21</v>
      </c>
      <c r="L1134" s="38" t="s">
        <v>81</v>
      </c>
      <c r="M1134" s="343" t="s">
        <v>2568</v>
      </c>
      <c r="N1134" s="96">
        <v>0</v>
      </c>
      <c r="O1134" s="9">
        <v>3</v>
      </c>
      <c r="P1134" s="218" t="s">
        <v>243</v>
      </c>
      <c r="Q1134" s="218">
        <v>26100127</v>
      </c>
      <c r="R1134" s="125" t="s">
        <v>84</v>
      </c>
      <c r="S1134" s="24" t="s">
        <v>97</v>
      </c>
      <c r="T1134" s="7" t="s">
        <v>98</v>
      </c>
      <c r="U1134" s="16" t="s">
        <v>99</v>
      </c>
      <c r="V1134" s="16" t="s">
        <v>2569</v>
      </c>
      <c r="W1134" s="317">
        <v>36</v>
      </c>
      <c r="X1134" s="218">
        <v>27</v>
      </c>
      <c r="Y1134" s="265">
        <f t="shared" si="433"/>
        <v>9</v>
      </c>
      <c r="Z1134" s="24">
        <v>0</v>
      </c>
      <c r="AA1134" s="266">
        <v>4950</v>
      </c>
      <c r="AB1134" s="222"/>
      <c r="AC1134" s="536" t="str">
        <f>IF(AD1134="","",TEXT(AD1134,"mmmm-yy"))</f>
        <v>June-26</v>
      </c>
      <c r="AD1134" s="374">
        <v>46176</v>
      </c>
      <c r="AE1134" s="535" t="s">
        <v>2570</v>
      </c>
      <c r="AF1134" s="447">
        <f t="shared" si="419"/>
        <v>133650</v>
      </c>
      <c r="AG1134" s="266">
        <f t="shared" si="436"/>
        <v>0</v>
      </c>
      <c r="AH1134" s="266">
        <f t="shared" si="420"/>
        <v>133650</v>
      </c>
      <c r="AI1134" s="266">
        <f t="shared" si="435"/>
        <v>0</v>
      </c>
      <c r="AJ1134" s="266">
        <f t="shared" si="437"/>
        <v>0</v>
      </c>
      <c r="AK1134" s="266">
        <f t="shared" si="394"/>
        <v>0</v>
      </c>
      <c r="AL1134" s="240" t="s">
        <v>0</v>
      </c>
      <c r="AM1134" s="533" t="s">
        <v>102</v>
      </c>
      <c r="AN1134" s="266">
        <f t="shared" si="395"/>
        <v>133650</v>
      </c>
      <c r="AO1134" s="456" t="s">
        <v>116</v>
      </c>
      <c r="AP1134" s="207" t="s">
        <v>104</v>
      </c>
      <c r="AQ1134" s="207"/>
      <c r="AR1134" s="207"/>
      <c r="AS1134" s="207"/>
      <c r="AT1134" s="207"/>
      <c r="AU1134" s="207"/>
      <c r="AV1134" s="207"/>
      <c r="AW1134" s="218"/>
      <c r="AX1134" s="218"/>
    </row>
    <row r="1135" spans="1:50" ht="12.75" x14ac:dyDescent="0.2">
      <c r="A1135" s="240">
        <v>4300036257</v>
      </c>
      <c r="B1135" s="244">
        <v>46154</v>
      </c>
      <c r="C1135" s="240" t="s">
        <v>79</v>
      </c>
      <c r="D1135" s="552">
        <v>46176</v>
      </c>
      <c r="E1135" s="552" t="e">
        <f>IF(OR(#REF!="",J1135=""),"",#REF!+7*J1135)</f>
        <v>#REF!</v>
      </c>
      <c r="F1135" s="103" t="str">
        <f t="shared" ca="1" si="434"/>
        <v>DELIVERED</v>
      </c>
      <c r="G1135" s="316" t="s">
        <v>94</v>
      </c>
      <c r="H1135" s="341" t="e">
        <f t="shared" si="438"/>
        <v>#REF!</v>
      </c>
      <c r="I1135" s="28" t="e">
        <f t="shared" si="439"/>
        <v>#REF!</v>
      </c>
      <c r="J1135" s="218">
        <v>3</v>
      </c>
      <c r="K1135" s="38" t="s">
        <v>21</v>
      </c>
      <c r="L1135" s="38" t="s">
        <v>81</v>
      </c>
      <c r="M1135" s="343" t="s">
        <v>2568</v>
      </c>
      <c r="N1135" s="96">
        <v>0</v>
      </c>
      <c r="O1135" s="9">
        <v>3</v>
      </c>
      <c r="P1135" s="218" t="s">
        <v>243</v>
      </c>
      <c r="Q1135" s="218">
        <v>26100127</v>
      </c>
      <c r="R1135" s="125" t="s">
        <v>84</v>
      </c>
      <c r="S1135" s="24" t="s">
        <v>97</v>
      </c>
      <c r="T1135" s="7" t="s">
        <v>98</v>
      </c>
      <c r="U1135" s="16" t="s">
        <v>99</v>
      </c>
      <c r="V1135" s="16" t="s">
        <v>2569</v>
      </c>
      <c r="W1135" s="317">
        <v>9</v>
      </c>
      <c r="X1135" s="218">
        <v>9</v>
      </c>
      <c r="Y1135" s="265">
        <f t="shared" si="433"/>
        <v>0</v>
      </c>
      <c r="Z1135" s="24">
        <v>0</v>
      </c>
      <c r="AA1135" s="266">
        <v>4950</v>
      </c>
      <c r="AB1135" s="222"/>
      <c r="AC1135" s="536" t="str">
        <f>IF(AD1135="","",TEXT(AD1135,"mmmm-yy"))</f>
        <v>June-26</v>
      </c>
      <c r="AD1135" s="374">
        <v>46177</v>
      </c>
      <c r="AE1135" s="535" t="s">
        <v>2571</v>
      </c>
      <c r="AF1135" s="447">
        <f t="shared" si="419"/>
        <v>44550</v>
      </c>
      <c r="AG1135" s="266">
        <f t="shared" si="436"/>
        <v>0</v>
      </c>
      <c r="AH1135" s="266">
        <f t="shared" si="420"/>
        <v>44550</v>
      </c>
      <c r="AI1135" s="266">
        <f t="shared" si="435"/>
        <v>0</v>
      </c>
      <c r="AJ1135" s="266">
        <f t="shared" si="437"/>
        <v>0</v>
      </c>
      <c r="AK1135" s="266">
        <f t="shared" si="394"/>
        <v>0</v>
      </c>
      <c r="AL1135" s="240" t="s">
        <v>0</v>
      </c>
      <c r="AM1135" s="533" t="s">
        <v>102</v>
      </c>
      <c r="AN1135" s="266">
        <f t="shared" si="395"/>
        <v>44550</v>
      </c>
      <c r="AO1135" s="456" t="s">
        <v>116</v>
      </c>
      <c r="AP1135" s="207" t="s">
        <v>104</v>
      </c>
      <c r="AQ1135" s="207"/>
      <c r="AR1135" s="207"/>
      <c r="AS1135" s="207"/>
      <c r="AT1135" s="207"/>
      <c r="AU1135" s="207"/>
      <c r="AV1135" s="207"/>
      <c r="AW1135" s="218"/>
      <c r="AX1135" s="218"/>
    </row>
    <row r="1136" spans="1:50" ht="12.75" x14ac:dyDescent="0.2">
      <c r="A1136" s="240">
        <v>4300036257</v>
      </c>
      <c r="B1136" s="244">
        <v>46154</v>
      </c>
      <c r="C1136" s="240" t="s">
        <v>79</v>
      </c>
      <c r="D1136" s="552">
        <v>46176</v>
      </c>
      <c r="E1136" s="552" t="e">
        <f>IF(OR(#REF!="",J1136=""),"",#REF!+7*J1136)</f>
        <v>#REF!</v>
      </c>
      <c r="F1136" s="103" t="str">
        <f t="shared" ca="1" si="434"/>
        <v>DELIVERED</v>
      </c>
      <c r="G1136" s="316" t="s">
        <v>94</v>
      </c>
      <c r="H1136" s="341" t="e">
        <f t="shared" si="438"/>
        <v>#REF!</v>
      </c>
      <c r="I1136" s="28" t="e">
        <f t="shared" si="439"/>
        <v>#REF!</v>
      </c>
      <c r="J1136" s="218">
        <v>3</v>
      </c>
      <c r="K1136" s="38" t="s">
        <v>28</v>
      </c>
      <c r="L1136" s="38" t="s">
        <v>81</v>
      </c>
      <c r="M1136" s="343" t="s">
        <v>2568</v>
      </c>
      <c r="N1136" s="96">
        <v>0</v>
      </c>
      <c r="O1136" s="9">
        <v>3</v>
      </c>
      <c r="P1136" s="218" t="s">
        <v>243</v>
      </c>
      <c r="Q1136" s="218">
        <v>26100127</v>
      </c>
      <c r="R1136" s="125" t="s">
        <v>84</v>
      </c>
      <c r="S1136" s="24" t="s">
        <v>97</v>
      </c>
      <c r="T1136" s="7" t="s">
        <v>98</v>
      </c>
      <c r="U1136" s="16" t="s">
        <v>99</v>
      </c>
      <c r="V1136" s="21" t="s">
        <v>737</v>
      </c>
      <c r="W1136" s="317">
        <v>1</v>
      </c>
      <c r="X1136" s="218">
        <v>1</v>
      </c>
      <c r="Y1136" s="265">
        <f t="shared" si="433"/>
        <v>0</v>
      </c>
      <c r="Z1136" s="24">
        <v>0</v>
      </c>
      <c r="AA1136" s="266">
        <v>9000</v>
      </c>
      <c r="AB1136" s="222"/>
      <c r="AC1136" s="536" t="str">
        <f>IF(AD1136="","",TEXT(AD1136,"mmmm-yy"))</f>
        <v>June-26</v>
      </c>
      <c r="AD1136" s="389">
        <v>46176</v>
      </c>
      <c r="AE1136" s="535" t="s">
        <v>2570</v>
      </c>
      <c r="AF1136" s="266">
        <f t="shared" si="419"/>
        <v>9000</v>
      </c>
      <c r="AG1136" s="266">
        <f t="shared" si="436"/>
        <v>0</v>
      </c>
      <c r="AH1136" s="266">
        <f t="shared" si="420"/>
        <v>9000</v>
      </c>
      <c r="AI1136" s="266">
        <f t="shared" si="435"/>
        <v>0</v>
      </c>
      <c r="AJ1136" s="266">
        <f t="shared" si="437"/>
        <v>0</v>
      </c>
      <c r="AK1136" s="266">
        <f t="shared" ref="AK1136:AK1200" si="440">SUM(AI1136:AJ1136)</f>
        <v>0</v>
      </c>
      <c r="AL1136" s="240" t="s">
        <v>0</v>
      </c>
      <c r="AM1136" s="533" t="s">
        <v>102</v>
      </c>
      <c r="AN1136" s="266">
        <f t="shared" si="395"/>
        <v>9000</v>
      </c>
      <c r="AO1136" s="456" t="s">
        <v>28</v>
      </c>
      <c r="AP1136" s="207"/>
      <c r="AQ1136" s="207"/>
      <c r="AR1136" s="207"/>
      <c r="AS1136" s="207"/>
      <c r="AT1136" s="207"/>
      <c r="AU1136" s="207"/>
      <c r="AV1136" s="207"/>
      <c r="AW1136" s="218"/>
      <c r="AX1136" s="218"/>
    </row>
    <row r="1137" spans="1:50" x14ac:dyDescent="0.25">
      <c r="A1137" s="543">
        <v>9080149727</v>
      </c>
      <c r="B1137" s="381">
        <v>46171</v>
      </c>
      <c r="C1137" s="102" t="s">
        <v>305</v>
      </c>
      <c r="D1137" s="552">
        <v>46191</v>
      </c>
      <c r="E1137" s="552" t="e">
        <f>IF(OR(#REF!="",J1137=""),"",#REF!+7*J1137)</f>
        <v>#REF!</v>
      </c>
      <c r="F1137" s="333" t="e">
        <f t="shared" ca="1" si="434"/>
        <v>#REF!</v>
      </c>
      <c r="G1137" s="65" t="s">
        <v>2111</v>
      </c>
      <c r="H1137" s="341" t="e">
        <f t="shared" si="438"/>
        <v>#REF!</v>
      </c>
      <c r="I1137" s="28" t="e">
        <f t="shared" si="439"/>
        <v>#REF!</v>
      </c>
      <c r="J1137" s="24">
        <v>4</v>
      </c>
      <c r="K1137" s="24" t="s">
        <v>23</v>
      </c>
      <c r="L1137" s="38" t="s">
        <v>81</v>
      </c>
      <c r="M1137" s="13" t="s">
        <v>2572</v>
      </c>
      <c r="N1137" s="399">
        <v>0</v>
      </c>
      <c r="O1137" s="216">
        <v>3</v>
      </c>
      <c r="P1137" s="24"/>
      <c r="Q1137" s="24"/>
      <c r="R1137" s="463" t="s">
        <v>307</v>
      </c>
      <c r="S1137" s="24" t="s">
        <v>1527</v>
      </c>
      <c r="T1137" s="23" t="s">
        <v>1528</v>
      </c>
      <c r="U1137" s="35" t="s">
        <v>87</v>
      </c>
      <c r="V1137" s="15" t="s">
        <v>2573</v>
      </c>
      <c r="W1137" s="37">
        <v>2</v>
      </c>
      <c r="X1137" s="24"/>
      <c r="Y1137" s="265">
        <f t="shared" si="433"/>
        <v>2</v>
      </c>
      <c r="Z1137" s="24">
        <v>2</v>
      </c>
      <c r="AA1137" s="58"/>
      <c r="AB1137" s="66">
        <v>3261.67</v>
      </c>
      <c r="AC1137" s="262"/>
      <c r="AD1137" s="25"/>
      <c r="AE1137" s="66"/>
      <c r="AF1137" s="58">
        <f t="shared" si="419"/>
        <v>0</v>
      </c>
      <c r="AG1137" s="58">
        <f t="shared" si="436"/>
        <v>0</v>
      </c>
      <c r="AH1137" s="58">
        <f t="shared" si="420"/>
        <v>0</v>
      </c>
      <c r="AI1137" s="58">
        <f t="shared" si="435"/>
        <v>0</v>
      </c>
      <c r="AJ1137" s="58">
        <f t="shared" si="437"/>
        <v>561007.24</v>
      </c>
      <c r="AK1137" s="58">
        <f t="shared" si="440"/>
        <v>561007.24</v>
      </c>
      <c r="AL1137" s="16" t="s">
        <v>9</v>
      </c>
      <c r="AM1137" s="272"/>
      <c r="AN1137" s="58">
        <f t="shared" si="395"/>
        <v>561007.24</v>
      </c>
      <c r="AO1137" s="24"/>
      <c r="AP1137" s="23"/>
      <c r="AQ1137" s="23"/>
      <c r="AR1137" s="23"/>
      <c r="AS1137" s="23"/>
      <c r="AT1137" s="23"/>
      <c r="AU1137" s="23"/>
      <c r="AV1137" s="23"/>
    </row>
    <row r="1138" spans="1:50" x14ac:dyDescent="0.25">
      <c r="A1138" s="543">
        <v>9080149727</v>
      </c>
      <c r="B1138" s="627">
        <v>46171</v>
      </c>
      <c r="C1138" s="569" t="s">
        <v>305</v>
      </c>
      <c r="D1138" s="552">
        <v>46191</v>
      </c>
      <c r="E1138" s="552" t="e">
        <f>IF(OR(#REF!="",J1138=""),"",#REF!+7*J1138)</f>
        <v>#REF!</v>
      </c>
      <c r="F1138" s="518" t="e">
        <f t="shared" ca="1" si="434"/>
        <v>#REF!</v>
      </c>
      <c r="G1138" s="516" t="s">
        <v>2111</v>
      </c>
      <c r="H1138" s="546" t="e">
        <f t="shared" si="438"/>
        <v>#REF!</v>
      </c>
      <c r="I1138" s="520" t="e">
        <f t="shared" si="439"/>
        <v>#REF!</v>
      </c>
      <c r="J1138" s="506">
        <v>5</v>
      </c>
      <c r="K1138" s="506" t="s">
        <v>18</v>
      </c>
      <c r="L1138" s="521" t="s">
        <v>81</v>
      </c>
      <c r="M1138" s="507" t="s">
        <v>2572</v>
      </c>
      <c r="N1138" s="576">
        <v>0</v>
      </c>
      <c r="O1138" s="645">
        <v>3</v>
      </c>
      <c r="P1138" s="506"/>
      <c r="Q1138" s="506"/>
      <c r="R1138" s="598" t="s">
        <v>307</v>
      </c>
      <c r="S1138" s="506" t="s">
        <v>1527</v>
      </c>
      <c r="T1138" s="505" t="s">
        <v>1528</v>
      </c>
      <c r="U1138" s="719" t="s">
        <v>87</v>
      </c>
      <c r="V1138" s="15" t="s">
        <v>2574</v>
      </c>
      <c r="W1138" s="685">
        <v>4</v>
      </c>
      <c r="X1138" s="506"/>
      <c r="Y1138" s="542">
        <f t="shared" si="433"/>
        <v>4</v>
      </c>
      <c r="Z1138" s="506">
        <v>4</v>
      </c>
      <c r="AA1138" s="528"/>
      <c r="AB1138" s="529">
        <v>4356.92</v>
      </c>
      <c r="AC1138" s="530"/>
      <c r="AD1138" s="531"/>
      <c r="AE1138" s="529"/>
      <c r="AF1138" s="528">
        <f t="shared" si="419"/>
        <v>0</v>
      </c>
      <c r="AG1138" s="528">
        <f t="shared" si="436"/>
        <v>0</v>
      </c>
      <c r="AH1138" s="528">
        <f t="shared" si="420"/>
        <v>0</v>
      </c>
      <c r="AI1138" s="528">
        <f t="shared" si="435"/>
        <v>0</v>
      </c>
      <c r="AJ1138" s="528">
        <f t="shared" si="437"/>
        <v>1498780.48</v>
      </c>
      <c r="AK1138" s="528">
        <f t="shared" si="440"/>
        <v>1498780.48</v>
      </c>
      <c r="AL1138" s="508" t="s">
        <v>9</v>
      </c>
      <c r="AM1138" s="533"/>
      <c r="AN1138" s="528">
        <f t="shared" si="395"/>
        <v>1498780.48</v>
      </c>
      <c r="AO1138" s="506"/>
      <c r="AP1138" s="505"/>
      <c r="AQ1138" s="505"/>
      <c r="AR1138" s="505"/>
      <c r="AS1138" s="505"/>
      <c r="AT1138" s="505"/>
      <c r="AU1138" s="505"/>
      <c r="AV1138" s="505"/>
      <c r="AW1138" s="534"/>
      <c r="AX1138" s="534"/>
    </row>
    <row r="1139" spans="1:50" ht="12.75" x14ac:dyDescent="0.2">
      <c r="A1139" s="16" t="s">
        <v>2575</v>
      </c>
      <c r="B1139" s="381">
        <v>46157</v>
      </c>
      <c r="C1139" s="240" t="s">
        <v>79</v>
      </c>
      <c r="D1139" s="552">
        <v>46185</v>
      </c>
      <c r="E1139" s="552" t="e">
        <f>IF(OR(#REF!="",J1139=""),"",#REF!+7*J1139)</f>
        <v>#REF!</v>
      </c>
      <c r="F1139" s="333" t="e">
        <f t="shared" ca="1" si="434"/>
        <v>#REF!</v>
      </c>
      <c r="G1139" s="65" t="s">
        <v>2111</v>
      </c>
      <c r="H1139" s="341" t="e">
        <f t="shared" si="438"/>
        <v>#REF!</v>
      </c>
      <c r="I1139" s="28" t="e">
        <f t="shared" si="439"/>
        <v>#REF!</v>
      </c>
      <c r="J1139" s="24">
        <v>4</v>
      </c>
      <c r="K1139" s="24" t="s">
        <v>19</v>
      </c>
      <c r="L1139" s="38" t="s">
        <v>81</v>
      </c>
      <c r="M1139" s="13" t="s">
        <v>2576</v>
      </c>
      <c r="N1139" s="96">
        <v>0</v>
      </c>
      <c r="O1139" s="9">
        <v>3</v>
      </c>
      <c r="P1139" s="20"/>
      <c r="Q1139" s="20"/>
      <c r="R1139" s="125" t="s">
        <v>84</v>
      </c>
      <c r="S1139" s="9" t="s">
        <v>1070</v>
      </c>
      <c r="T1139" s="106" t="s">
        <v>1071</v>
      </c>
      <c r="U1139" s="7" t="s">
        <v>87</v>
      </c>
      <c r="V1139" s="510" t="s">
        <v>2577</v>
      </c>
      <c r="W1139" s="37">
        <v>4</v>
      </c>
      <c r="X1139" s="24"/>
      <c r="Y1139" s="265">
        <f t="shared" si="433"/>
        <v>4</v>
      </c>
      <c r="Z1139" s="24">
        <v>4</v>
      </c>
      <c r="AA1139" s="58">
        <v>59038.5</v>
      </c>
      <c r="AB1139" s="66"/>
      <c r="AC1139" s="262"/>
      <c r="AD1139" s="25"/>
      <c r="AE1139" s="66"/>
      <c r="AF1139" s="58">
        <f t="shared" si="419"/>
        <v>0</v>
      </c>
      <c r="AG1139" s="58">
        <f t="shared" si="436"/>
        <v>0</v>
      </c>
      <c r="AH1139" s="58">
        <f t="shared" si="420"/>
        <v>0</v>
      </c>
      <c r="AI1139" s="58">
        <f t="shared" si="435"/>
        <v>236154</v>
      </c>
      <c r="AJ1139" s="58">
        <f t="shared" si="437"/>
        <v>0</v>
      </c>
      <c r="AK1139" s="58">
        <f t="shared" si="440"/>
        <v>236154</v>
      </c>
      <c r="AL1139" s="16" t="s">
        <v>9</v>
      </c>
      <c r="AM1139" s="494"/>
      <c r="AN1139" s="63">
        <f t="shared" si="395"/>
        <v>236154</v>
      </c>
      <c r="AO1139" s="24"/>
      <c r="AP1139" s="23"/>
      <c r="AQ1139" s="23"/>
      <c r="AR1139" s="23"/>
      <c r="AS1139" s="23"/>
      <c r="AT1139" s="23"/>
      <c r="AU1139" s="23"/>
      <c r="AV1139" s="23"/>
    </row>
    <row r="1140" spans="1:50" ht="12.75" x14ac:dyDescent="0.2">
      <c r="A1140" s="21" t="s">
        <v>2578</v>
      </c>
      <c r="B1140" s="381">
        <v>46157</v>
      </c>
      <c r="C1140" s="40" t="s">
        <v>79</v>
      </c>
      <c r="D1140" s="552">
        <v>46160</v>
      </c>
      <c r="E1140" s="552" t="e">
        <f>IF(OR(#REF!="",J1140=""),"",#REF!+7*J1140)</f>
        <v>#REF!</v>
      </c>
      <c r="F1140" s="333" t="str">
        <f ca="1">IF(AL1140="PO CLOSED",
"DELIVERED",
IF(TODAY()&gt;E1142,
"-"&amp;ROUNDUP(TODAY()-E1142,0)&amp;" days overdue",
"+" &amp;ROUNDUP(E1142-TODAY(),0)&amp;" days remaining"))</f>
        <v>DELIVERED</v>
      </c>
      <c r="G1140" s="316" t="s">
        <v>2111</v>
      </c>
      <c r="H1140" s="341" t="e">
        <f t="shared" si="438"/>
        <v>#REF!</v>
      </c>
      <c r="I1140" s="28" t="e">
        <f t="shared" si="439"/>
        <v>#REF!</v>
      </c>
      <c r="J1140" s="20">
        <v>0.5</v>
      </c>
      <c r="K1140" s="20" t="s">
        <v>24</v>
      </c>
      <c r="L1140" s="86" t="s">
        <v>81</v>
      </c>
      <c r="M1140" s="13" t="s">
        <v>2579</v>
      </c>
      <c r="N1140" s="96">
        <v>0</v>
      </c>
      <c r="O1140" s="43">
        <v>3</v>
      </c>
      <c r="P1140" s="24" t="s">
        <v>243</v>
      </c>
      <c r="Q1140" s="24">
        <v>26100114</v>
      </c>
      <c r="R1140" s="639" t="s">
        <v>84</v>
      </c>
      <c r="S1140" s="24" t="s">
        <v>291</v>
      </c>
      <c r="T1140" s="23" t="s">
        <v>292</v>
      </c>
      <c r="U1140" s="16" t="s">
        <v>87</v>
      </c>
      <c r="V1140" s="522" t="s">
        <v>2580</v>
      </c>
      <c r="W1140" s="39">
        <v>1</v>
      </c>
      <c r="X1140" s="20">
        <v>1</v>
      </c>
      <c r="Y1140" s="265">
        <f t="shared" si="433"/>
        <v>0</v>
      </c>
      <c r="Z1140" s="20">
        <v>0</v>
      </c>
      <c r="AA1140" s="63">
        <v>6100</v>
      </c>
      <c r="AB1140" s="342"/>
      <c r="AC1140" s="536" t="str">
        <f>IF(AD1140="","",TEXT(AD1140,"mmmm-yy"))</f>
        <v>May-26</v>
      </c>
      <c r="AD1140" s="424">
        <v>46164</v>
      </c>
      <c r="AE1140" s="535" t="s">
        <v>2581</v>
      </c>
      <c r="AF1140" s="58">
        <f t="shared" si="419"/>
        <v>6100</v>
      </c>
      <c r="AG1140" s="58">
        <f t="shared" si="436"/>
        <v>0</v>
      </c>
      <c r="AH1140" s="58">
        <f t="shared" si="420"/>
        <v>6100</v>
      </c>
      <c r="AI1140" s="58">
        <f t="shared" si="435"/>
        <v>0</v>
      </c>
      <c r="AJ1140" s="58">
        <f t="shared" si="437"/>
        <v>0</v>
      </c>
      <c r="AK1140" s="58">
        <f t="shared" si="440"/>
        <v>0</v>
      </c>
      <c r="AL1140" s="16" t="s">
        <v>0</v>
      </c>
      <c r="AM1140" s="533" t="s">
        <v>102</v>
      </c>
      <c r="AN1140" s="58">
        <f t="shared" si="395"/>
        <v>6100</v>
      </c>
      <c r="AO1140" s="39" t="s">
        <v>24</v>
      </c>
      <c r="AP1140" s="28"/>
      <c r="AQ1140" s="28"/>
      <c r="AR1140" s="28"/>
      <c r="AS1140" s="28"/>
      <c r="AT1140" s="28"/>
      <c r="AU1140" s="28"/>
      <c r="AV1140" s="28"/>
    </row>
    <row r="1141" spans="1:50" ht="12.75" x14ac:dyDescent="0.2">
      <c r="A1141" s="508" t="s">
        <v>2582</v>
      </c>
      <c r="B1141" s="243">
        <v>46157</v>
      </c>
      <c r="C1141" s="543" t="s">
        <v>79</v>
      </c>
      <c r="D1141" s="552">
        <v>46160</v>
      </c>
      <c r="E1141" s="552" t="e">
        <f>IF(OR(#REF!="",J1141=""),"",#REF!+7*J1141)</f>
        <v>#REF!</v>
      </c>
      <c r="F1141" s="518" t="str">
        <f t="shared" ref="F1141:F1173" ca="1" si="441">IF(AL1141="PO CLOSED",
"DELIVERED",
IF(TODAY()&gt;E1141,
"-"&amp;ROUNDUP(TODAY()-E1141,0)&amp;" days overdue",
"+" &amp;ROUNDUP(E1141-TODAY(),0)&amp;" days remaining"))</f>
        <v>DELIVERED</v>
      </c>
      <c r="G1141" s="545" t="s">
        <v>2111</v>
      </c>
      <c r="H1141" s="546" t="e">
        <f t="shared" si="438"/>
        <v>#REF!</v>
      </c>
      <c r="I1141" s="520" t="e">
        <f t="shared" si="439"/>
        <v>#REF!</v>
      </c>
      <c r="J1141" s="24">
        <v>0.5</v>
      </c>
      <c r="K1141" s="24" t="s">
        <v>24</v>
      </c>
      <c r="L1141" s="38" t="s">
        <v>81</v>
      </c>
      <c r="M1141" s="13" t="s">
        <v>2583</v>
      </c>
      <c r="N1141" s="96">
        <v>0</v>
      </c>
      <c r="O1141" s="89">
        <v>3</v>
      </c>
      <c r="P1141" s="300" t="s">
        <v>243</v>
      </c>
      <c r="Q1141" s="36">
        <v>26200200</v>
      </c>
      <c r="R1141" s="125" t="s">
        <v>84</v>
      </c>
      <c r="S1141" s="9" t="s">
        <v>1070</v>
      </c>
      <c r="T1141" s="106" t="s">
        <v>1071</v>
      </c>
      <c r="U1141" s="7" t="s">
        <v>87</v>
      </c>
      <c r="V1141" s="238" t="s">
        <v>2584</v>
      </c>
      <c r="W1141" s="39">
        <v>1</v>
      </c>
      <c r="X1141" s="20">
        <v>1</v>
      </c>
      <c r="Y1141" s="542">
        <f t="shared" si="433"/>
        <v>0</v>
      </c>
      <c r="Z1141" s="20">
        <v>0</v>
      </c>
      <c r="AA1141" s="58">
        <v>4433.33</v>
      </c>
      <c r="AB1141" s="66"/>
      <c r="AC1141" s="151" t="str">
        <f>IF(AD1141="","",TEXT(AD1141,"mmmm-yy"))</f>
        <v>May-26</v>
      </c>
      <c r="AD1141" s="25">
        <v>46162</v>
      </c>
      <c r="AE1141" s="256" t="s">
        <v>2585</v>
      </c>
      <c r="AF1141" s="528">
        <f t="shared" si="419"/>
        <v>4433.33</v>
      </c>
      <c r="AG1141" s="528">
        <f t="shared" si="436"/>
        <v>0</v>
      </c>
      <c r="AH1141" s="528">
        <f t="shared" si="420"/>
        <v>4433.33</v>
      </c>
      <c r="AI1141" s="528">
        <f t="shared" si="435"/>
        <v>0</v>
      </c>
      <c r="AJ1141" s="528">
        <f t="shared" si="437"/>
        <v>0</v>
      </c>
      <c r="AK1141" s="528">
        <f t="shared" si="440"/>
        <v>0</v>
      </c>
      <c r="AL1141" s="30" t="s">
        <v>0</v>
      </c>
      <c r="AM1141" s="272" t="s">
        <v>102</v>
      </c>
      <c r="AN1141" s="528">
        <f t="shared" si="395"/>
        <v>4433.33</v>
      </c>
      <c r="AO1141" s="37" t="s">
        <v>24</v>
      </c>
      <c r="AP1141" s="113" t="s">
        <v>754</v>
      </c>
      <c r="AQ1141" s="23"/>
      <c r="AR1141" s="23"/>
      <c r="AS1141" s="23"/>
      <c r="AT1141" s="23"/>
      <c r="AU1141" s="23"/>
      <c r="AV1141" s="23"/>
    </row>
    <row r="1142" spans="1:50" ht="12.75" x14ac:dyDescent="0.2">
      <c r="A1142" s="508" t="s">
        <v>2582</v>
      </c>
      <c r="B1142" s="243">
        <v>46157</v>
      </c>
      <c r="C1142" s="543" t="s">
        <v>79</v>
      </c>
      <c r="D1142" s="552">
        <v>46160</v>
      </c>
      <c r="E1142" s="552" t="e">
        <f>IF(OR(#REF!="",J1142=""),"",#REF!+7*J1142)</f>
        <v>#REF!</v>
      </c>
      <c r="F1142" s="518" t="str">
        <f t="shared" ca="1" si="441"/>
        <v>DELIVERED</v>
      </c>
      <c r="G1142" s="545" t="s">
        <v>2111</v>
      </c>
      <c r="H1142" s="546" t="e">
        <f t="shared" si="438"/>
        <v>#REF!</v>
      </c>
      <c r="I1142" s="520" t="e">
        <f t="shared" si="439"/>
        <v>#REF!</v>
      </c>
      <c r="J1142" s="24">
        <v>0.5</v>
      </c>
      <c r="K1142" s="24" t="s">
        <v>24</v>
      </c>
      <c r="L1142" s="38" t="s">
        <v>81</v>
      </c>
      <c r="M1142" s="343" t="s">
        <v>2586</v>
      </c>
      <c r="N1142" s="64">
        <v>0</v>
      </c>
      <c r="O1142" s="9">
        <v>3</v>
      </c>
      <c r="P1142" s="24" t="s">
        <v>243</v>
      </c>
      <c r="Q1142" s="37">
        <v>26200200</v>
      </c>
      <c r="R1142" s="125" t="s">
        <v>84</v>
      </c>
      <c r="S1142" s="9" t="s">
        <v>1070</v>
      </c>
      <c r="T1142" s="106" t="s">
        <v>1071</v>
      </c>
      <c r="U1142" s="7" t="s">
        <v>87</v>
      </c>
      <c r="V1142" s="238" t="s">
        <v>2587</v>
      </c>
      <c r="W1142" s="37">
        <v>2</v>
      </c>
      <c r="X1142" s="38">
        <v>2</v>
      </c>
      <c r="Y1142" s="557">
        <f t="shared" si="433"/>
        <v>0</v>
      </c>
      <c r="Z1142" s="37">
        <v>0</v>
      </c>
      <c r="AA1142" s="79">
        <v>4433.33</v>
      </c>
      <c r="AB1142" s="66"/>
      <c r="AC1142" s="151" t="str">
        <f>IF(AD1142="","",TEXT(AD1142,"mmmm-yy"))</f>
        <v>May-26</v>
      </c>
      <c r="AD1142" s="25">
        <v>46162</v>
      </c>
      <c r="AE1142" s="256" t="s">
        <v>2585</v>
      </c>
      <c r="AF1142" s="528">
        <f t="shared" si="419"/>
        <v>8866.66</v>
      </c>
      <c r="AG1142" s="528">
        <f t="shared" si="436"/>
        <v>0</v>
      </c>
      <c r="AH1142" s="528">
        <f t="shared" si="420"/>
        <v>8866.66</v>
      </c>
      <c r="AI1142" s="528">
        <f t="shared" si="435"/>
        <v>0</v>
      </c>
      <c r="AJ1142" s="528">
        <f t="shared" si="437"/>
        <v>0</v>
      </c>
      <c r="AK1142" s="528">
        <f t="shared" si="440"/>
        <v>0</v>
      </c>
      <c r="AL1142" s="30" t="s">
        <v>0</v>
      </c>
      <c r="AM1142" s="272" t="s">
        <v>102</v>
      </c>
      <c r="AN1142" s="528">
        <f t="shared" si="395"/>
        <v>8866.66</v>
      </c>
      <c r="AO1142" s="37" t="s">
        <v>24</v>
      </c>
      <c r="AP1142" s="113" t="s">
        <v>754</v>
      </c>
      <c r="AQ1142" s="23"/>
      <c r="AR1142" s="23"/>
      <c r="AS1142" s="23"/>
      <c r="AT1142" s="23"/>
      <c r="AU1142" s="23"/>
      <c r="AV1142" s="23"/>
    </row>
    <row r="1143" spans="1:50" ht="12.75" x14ac:dyDescent="0.2">
      <c r="A1143" s="493">
        <v>4000616625</v>
      </c>
      <c r="B1143" s="495">
        <v>46157</v>
      </c>
      <c r="C1143" s="493" t="s">
        <v>79</v>
      </c>
      <c r="D1143" s="552">
        <v>46199</v>
      </c>
      <c r="E1143" s="552" t="e">
        <f>IF(OR(#REF!="",J1143=""),"",#REF!+7*J1143)</f>
        <v>#REF!</v>
      </c>
      <c r="F1143" s="518" t="e">
        <f t="shared" ca="1" si="441"/>
        <v>#REF!</v>
      </c>
      <c r="G1143" s="301" t="s">
        <v>94</v>
      </c>
      <c r="H1143" s="546" t="e">
        <f t="shared" si="438"/>
        <v>#REF!</v>
      </c>
      <c r="I1143" s="520" t="e">
        <f t="shared" si="439"/>
        <v>#REF!</v>
      </c>
      <c r="J1143" s="464">
        <v>6</v>
      </c>
      <c r="K1143" s="384" t="s">
        <v>19</v>
      </c>
      <c r="L1143" s="348" t="s">
        <v>81</v>
      </c>
      <c r="M1143" s="343" t="s">
        <v>2588</v>
      </c>
      <c r="N1143" s="141">
        <v>0</v>
      </c>
      <c r="O1143" s="9">
        <v>3</v>
      </c>
      <c r="P1143" s="24"/>
      <c r="Q1143" s="496"/>
      <c r="R1143" s="550" t="s">
        <v>84</v>
      </c>
      <c r="S1143" s="24" t="s">
        <v>97</v>
      </c>
      <c r="T1143" s="7" t="s">
        <v>172</v>
      </c>
      <c r="U1143" s="16" t="s">
        <v>99</v>
      </c>
      <c r="V1143" s="16" t="s">
        <v>2589</v>
      </c>
      <c r="W1143" s="496">
        <v>8</v>
      </c>
      <c r="X1143" s="497"/>
      <c r="Y1143" s="592">
        <f t="shared" si="433"/>
        <v>8</v>
      </c>
      <c r="Z1143" s="36">
        <v>8</v>
      </c>
      <c r="AA1143" s="498">
        <v>30177</v>
      </c>
      <c r="AB1143" s="499"/>
      <c r="AC1143" s="270"/>
      <c r="AD1143" s="500"/>
      <c r="AE1143" s="501"/>
      <c r="AF1143" s="498">
        <f t="shared" si="419"/>
        <v>0</v>
      </c>
      <c r="AG1143" s="498">
        <f t="shared" si="436"/>
        <v>0</v>
      </c>
      <c r="AH1143" s="498">
        <f t="shared" si="420"/>
        <v>0</v>
      </c>
      <c r="AI1143" s="498">
        <f t="shared" si="435"/>
        <v>241416</v>
      </c>
      <c r="AJ1143" s="498">
        <f t="shared" si="437"/>
        <v>0</v>
      </c>
      <c r="AK1143" s="498">
        <f t="shared" si="440"/>
        <v>241416</v>
      </c>
      <c r="AL1143" s="493" t="s">
        <v>9</v>
      </c>
      <c r="AM1143" s="502"/>
      <c r="AN1143" s="498">
        <f t="shared" ref="AN1143:AN1207" si="442">SUM(AH1143,AK1143)</f>
        <v>241416</v>
      </c>
      <c r="AO1143" s="503"/>
      <c r="AP1143" s="497"/>
      <c r="AQ1143" s="497"/>
      <c r="AR1143" s="497"/>
      <c r="AS1143" s="497"/>
      <c r="AT1143" s="497"/>
      <c r="AU1143" s="497"/>
      <c r="AV1143" s="497"/>
      <c r="AW1143" s="218"/>
      <c r="AX1143" s="218"/>
    </row>
    <row r="1144" spans="1:50" ht="12.75" x14ac:dyDescent="0.2">
      <c r="A1144" s="240">
        <v>4000620497</v>
      </c>
      <c r="B1144" s="244">
        <v>46157</v>
      </c>
      <c r="C1144" s="240" t="s">
        <v>79</v>
      </c>
      <c r="D1144" s="552"/>
      <c r="E1144" s="552" t="e">
        <f>IF(OR(#REF!="",J1144=""),"",#REF!+7*J1144)</f>
        <v>#REF!</v>
      </c>
      <c r="F1144" s="103" t="e">
        <f t="shared" ca="1" si="441"/>
        <v>#REF!</v>
      </c>
      <c r="G1144" s="316" t="s">
        <v>94</v>
      </c>
      <c r="H1144" s="341" t="e">
        <f t="shared" si="438"/>
        <v>#REF!</v>
      </c>
      <c r="I1144" s="28" t="e">
        <f t="shared" si="439"/>
        <v>#REF!</v>
      </c>
      <c r="J1144" s="218">
        <v>14</v>
      </c>
      <c r="K1144" s="38" t="s">
        <v>18</v>
      </c>
      <c r="L1144" s="38" t="s">
        <v>81</v>
      </c>
      <c r="M1144" s="343" t="s">
        <v>2590</v>
      </c>
      <c r="N1144" s="64">
        <v>0</v>
      </c>
      <c r="O1144" s="9">
        <v>3</v>
      </c>
      <c r="P1144" s="24"/>
      <c r="Q1144" s="317"/>
      <c r="R1144" s="125" t="s">
        <v>84</v>
      </c>
      <c r="S1144" s="24" t="s">
        <v>97</v>
      </c>
      <c r="T1144" s="7" t="s">
        <v>138</v>
      </c>
      <c r="U1144" s="16" t="s">
        <v>99</v>
      </c>
      <c r="V1144" s="16" t="s">
        <v>2591</v>
      </c>
      <c r="W1144" s="317">
        <v>1078</v>
      </c>
      <c r="X1144" s="207"/>
      <c r="Y1144" s="265">
        <f t="shared" si="433"/>
        <v>1078</v>
      </c>
      <c r="Z1144" s="24">
        <v>1078</v>
      </c>
      <c r="AA1144" s="266">
        <v>7635</v>
      </c>
      <c r="AB1144" s="222"/>
      <c r="AC1144" s="151"/>
      <c r="AD1144" s="221"/>
      <c r="AE1144" s="260"/>
      <c r="AF1144" s="266">
        <f t="shared" si="419"/>
        <v>0</v>
      </c>
      <c r="AG1144" s="266">
        <f t="shared" si="436"/>
        <v>0</v>
      </c>
      <c r="AH1144" s="266">
        <f t="shared" si="420"/>
        <v>0</v>
      </c>
      <c r="AI1144" s="266">
        <f t="shared" si="435"/>
        <v>8230530</v>
      </c>
      <c r="AJ1144" s="266">
        <f t="shared" si="437"/>
        <v>0</v>
      </c>
      <c r="AK1144" s="266">
        <f t="shared" si="440"/>
        <v>8230530</v>
      </c>
      <c r="AL1144" s="240" t="s">
        <v>9</v>
      </c>
      <c r="AM1144" s="323"/>
      <c r="AN1144" s="266">
        <f t="shared" si="442"/>
        <v>8230530</v>
      </c>
      <c r="AO1144" s="456"/>
      <c r="AP1144" s="207"/>
      <c r="AQ1144" s="207"/>
      <c r="AR1144" s="207"/>
      <c r="AS1144" s="207"/>
      <c r="AT1144" s="207"/>
      <c r="AU1144" s="207"/>
      <c r="AV1144" s="207"/>
      <c r="AW1144" s="218"/>
      <c r="AX1144" s="218"/>
    </row>
    <row r="1145" spans="1:50" ht="12.75" x14ac:dyDescent="0.2">
      <c r="A1145" s="240">
        <v>4000615975</v>
      </c>
      <c r="B1145" s="244">
        <v>46157</v>
      </c>
      <c r="C1145" s="240" t="s">
        <v>79</v>
      </c>
      <c r="D1145" s="552">
        <v>46269</v>
      </c>
      <c r="E1145" s="552" t="e">
        <f>IF(OR(#REF!="",J1145=""),"",#REF!+7*J1145)</f>
        <v>#REF!</v>
      </c>
      <c r="F1145" s="103" t="e">
        <f t="shared" ca="1" si="441"/>
        <v>#REF!</v>
      </c>
      <c r="G1145" s="316" t="s">
        <v>94</v>
      </c>
      <c r="H1145" s="341" t="e">
        <f t="shared" si="438"/>
        <v>#REF!</v>
      </c>
      <c r="I1145" s="28" t="e">
        <f t="shared" si="439"/>
        <v>#REF!</v>
      </c>
      <c r="J1145" s="218">
        <v>16</v>
      </c>
      <c r="K1145" s="38" t="s">
        <v>18</v>
      </c>
      <c r="L1145" s="86" t="s">
        <v>81</v>
      </c>
      <c r="M1145" s="343" t="s">
        <v>2592</v>
      </c>
      <c r="N1145" s="64">
        <v>0</v>
      </c>
      <c r="O1145" s="9">
        <v>3</v>
      </c>
      <c r="P1145" s="24"/>
      <c r="Q1145" s="317"/>
      <c r="R1145" s="125" t="s">
        <v>84</v>
      </c>
      <c r="S1145" s="24" t="s">
        <v>97</v>
      </c>
      <c r="T1145" s="7" t="s">
        <v>335</v>
      </c>
      <c r="U1145" s="16" t="s">
        <v>99</v>
      </c>
      <c r="V1145" s="16" t="s">
        <v>2593</v>
      </c>
      <c r="W1145" s="317">
        <v>10</v>
      </c>
      <c r="X1145" s="207"/>
      <c r="Y1145" s="265">
        <f t="shared" si="433"/>
        <v>10</v>
      </c>
      <c r="Z1145" s="24">
        <v>10</v>
      </c>
      <c r="AA1145" s="266">
        <v>6952</v>
      </c>
      <c r="AB1145" s="222"/>
      <c r="AC1145" s="151"/>
      <c r="AD1145" s="221"/>
      <c r="AE1145" s="260"/>
      <c r="AF1145" s="266">
        <f t="shared" si="419"/>
        <v>0</v>
      </c>
      <c r="AG1145" s="266">
        <f t="shared" si="436"/>
        <v>0</v>
      </c>
      <c r="AH1145" s="266">
        <f t="shared" si="420"/>
        <v>0</v>
      </c>
      <c r="AI1145" s="266">
        <f t="shared" si="435"/>
        <v>69520</v>
      </c>
      <c r="AJ1145" s="266">
        <f t="shared" si="437"/>
        <v>0</v>
      </c>
      <c r="AK1145" s="266">
        <f t="shared" si="440"/>
        <v>69520</v>
      </c>
      <c r="AL1145" s="240" t="s">
        <v>9</v>
      </c>
      <c r="AM1145" s="323"/>
      <c r="AN1145" s="266">
        <f t="shared" si="442"/>
        <v>69520</v>
      </c>
      <c r="AO1145" s="456"/>
      <c r="AP1145" s="207"/>
      <c r="AQ1145" s="207"/>
      <c r="AR1145" s="207"/>
      <c r="AS1145" s="207"/>
      <c r="AT1145" s="207"/>
      <c r="AU1145" s="207"/>
      <c r="AV1145" s="207"/>
      <c r="AW1145" s="218"/>
      <c r="AX1145" s="218"/>
    </row>
    <row r="1146" spans="1:50" ht="12.75" x14ac:dyDescent="0.2">
      <c r="A1146" s="16">
        <v>4520497084</v>
      </c>
      <c r="B1146" s="244">
        <v>46157</v>
      </c>
      <c r="C1146" s="100" t="s">
        <v>79</v>
      </c>
      <c r="D1146" s="552">
        <v>46178</v>
      </c>
      <c r="E1146" s="552" t="e">
        <f>IF(OR(#REF!="",J1146=""),"",#REF!+7*J1146)</f>
        <v>#REF!</v>
      </c>
      <c r="F1146" s="333" t="e">
        <f t="shared" ca="1" si="441"/>
        <v>#REF!</v>
      </c>
      <c r="G1146" s="65" t="s">
        <v>80</v>
      </c>
      <c r="H1146" s="341" t="e">
        <f t="shared" si="438"/>
        <v>#REF!</v>
      </c>
      <c r="I1146" s="28" t="e">
        <f t="shared" si="439"/>
        <v>#REF!</v>
      </c>
      <c r="J1146" s="24">
        <v>3</v>
      </c>
      <c r="K1146" s="38" t="s">
        <v>22</v>
      </c>
      <c r="L1146" s="38" t="s">
        <v>81</v>
      </c>
      <c r="M1146" s="343" t="s">
        <v>2594</v>
      </c>
      <c r="N1146" s="661">
        <v>1</v>
      </c>
      <c r="O1146" s="9">
        <v>1</v>
      </c>
      <c r="P1146" s="24"/>
      <c r="Q1146" s="37"/>
      <c r="R1146" s="86" t="s">
        <v>84</v>
      </c>
      <c r="S1146" s="24" t="s">
        <v>210</v>
      </c>
      <c r="T1146" s="23" t="s">
        <v>211</v>
      </c>
      <c r="U1146" s="23" t="s">
        <v>212</v>
      </c>
      <c r="V1146" s="13" t="s">
        <v>2595</v>
      </c>
      <c r="W1146" s="37">
        <v>2</v>
      </c>
      <c r="X1146" s="24"/>
      <c r="Y1146" s="265">
        <f t="shared" si="433"/>
        <v>2</v>
      </c>
      <c r="Z1146" s="24">
        <v>2</v>
      </c>
      <c r="AA1146" s="58">
        <v>4680</v>
      </c>
      <c r="AB1146" s="66"/>
      <c r="AC1146" s="262"/>
      <c r="AD1146" s="25"/>
      <c r="AE1146" s="66"/>
      <c r="AF1146" s="58">
        <f t="shared" ref="AF1146:AF1209" si="443">X1146*AA1146</f>
        <v>0</v>
      </c>
      <c r="AG1146" s="58">
        <f t="shared" si="436"/>
        <v>0</v>
      </c>
      <c r="AH1146" s="58">
        <f t="shared" ref="AH1146:AH1209" si="444">SUM(AF1146:AG1146)</f>
        <v>0</v>
      </c>
      <c r="AI1146" s="58">
        <f t="shared" si="435"/>
        <v>9360</v>
      </c>
      <c r="AJ1146" s="58">
        <f t="shared" si="437"/>
        <v>0</v>
      </c>
      <c r="AK1146" s="58">
        <f t="shared" si="440"/>
        <v>9360</v>
      </c>
      <c r="AL1146" s="16" t="s">
        <v>9</v>
      </c>
      <c r="AM1146" s="272"/>
      <c r="AN1146" s="58">
        <f t="shared" si="442"/>
        <v>9360</v>
      </c>
      <c r="AO1146" s="24"/>
      <c r="AP1146" s="23"/>
      <c r="AQ1146" s="23"/>
      <c r="AR1146" s="23"/>
      <c r="AS1146" s="23"/>
      <c r="AT1146" s="23"/>
      <c r="AU1146" s="23"/>
      <c r="AV1146" s="23"/>
    </row>
    <row r="1147" spans="1:50" ht="12.75" x14ac:dyDescent="0.2">
      <c r="A1147" s="16">
        <v>4520497171</v>
      </c>
      <c r="B1147" s="244">
        <v>46157</v>
      </c>
      <c r="C1147" s="100" t="s">
        <v>79</v>
      </c>
      <c r="D1147" s="552">
        <v>46178</v>
      </c>
      <c r="E1147" s="552" t="e">
        <f>IF(OR(#REF!="",J1147=""),"",#REF!+7*J1147)</f>
        <v>#REF!</v>
      </c>
      <c r="F1147" s="333" t="e">
        <f t="shared" ca="1" si="441"/>
        <v>#REF!</v>
      </c>
      <c r="G1147" s="65" t="s">
        <v>80</v>
      </c>
      <c r="H1147" s="341" t="e">
        <f t="shared" si="438"/>
        <v>#REF!</v>
      </c>
      <c r="I1147" s="28" t="e">
        <f t="shared" si="439"/>
        <v>#REF!</v>
      </c>
      <c r="J1147" s="24">
        <v>3</v>
      </c>
      <c r="K1147" s="24" t="s">
        <v>22</v>
      </c>
      <c r="L1147" s="384" t="s">
        <v>81</v>
      </c>
      <c r="M1147" s="13" t="s">
        <v>2596</v>
      </c>
      <c r="N1147" s="91">
        <v>1</v>
      </c>
      <c r="O1147" s="504">
        <v>1</v>
      </c>
      <c r="P1147" s="36"/>
      <c r="Q1147" s="24"/>
      <c r="R1147" s="86" t="s">
        <v>84</v>
      </c>
      <c r="S1147" s="24" t="s">
        <v>210</v>
      </c>
      <c r="T1147" s="23" t="s">
        <v>211</v>
      </c>
      <c r="U1147" s="23" t="s">
        <v>212</v>
      </c>
      <c r="V1147" s="13" t="s">
        <v>2597</v>
      </c>
      <c r="W1147" s="37">
        <v>1</v>
      </c>
      <c r="X1147" s="24"/>
      <c r="Y1147" s="265">
        <f t="shared" si="433"/>
        <v>1</v>
      </c>
      <c r="Z1147" s="24">
        <v>1</v>
      </c>
      <c r="AA1147" s="58">
        <v>86194</v>
      </c>
      <c r="AB1147" s="66"/>
      <c r="AC1147" s="262"/>
      <c r="AD1147" s="25"/>
      <c r="AE1147" s="66"/>
      <c r="AF1147" s="58">
        <f t="shared" si="443"/>
        <v>0</v>
      </c>
      <c r="AG1147" s="58">
        <f t="shared" si="436"/>
        <v>0</v>
      </c>
      <c r="AH1147" s="58">
        <f t="shared" si="444"/>
        <v>0</v>
      </c>
      <c r="AI1147" s="58">
        <f t="shared" si="435"/>
        <v>86194</v>
      </c>
      <c r="AJ1147" s="58">
        <f t="shared" si="437"/>
        <v>0</v>
      </c>
      <c r="AK1147" s="58">
        <f t="shared" si="440"/>
        <v>86194</v>
      </c>
      <c r="AL1147" s="16" t="s">
        <v>9</v>
      </c>
      <c r="AM1147" s="272"/>
      <c r="AN1147" s="58">
        <f t="shared" si="442"/>
        <v>86194</v>
      </c>
      <c r="AO1147" s="24"/>
      <c r="AP1147" s="23"/>
      <c r="AQ1147" s="23"/>
      <c r="AR1147" s="23"/>
      <c r="AS1147" s="23"/>
      <c r="AT1147" s="23"/>
      <c r="AU1147" s="23"/>
      <c r="AV1147" s="23"/>
    </row>
    <row r="1148" spans="1:50" ht="12.75" x14ac:dyDescent="0.2">
      <c r="A1148" s="543">
        <v>1162600290</v>
      </c>
      <c r="B1148" s="244">
        <v>46157</v>
      </c>
      <c r="C1148" s="297" t="s">
        <v>79</v>
      </c>
      <c r="D1148" s="552">
        <v>46160</v>
      </c>
      <c r="E1148" s="552" t="e">
        <f>IF(OR(#REF!="",J1148=""),"",#REF!+7*J1148)</f>
        <v>#REF!</v>
      </c>
      <c r="F1148" s="333" t="str">
        <f t="shared" ca="1" si="441"/>
        <v>DELIVERED</v>
      </c>
      <c r="G1148" s="571" t="s">
        <v>80</v>
      </c>
      <c r="H1148" s="341" t="e">
        <f t="shared" si="438"/>
        <v>#REF!</v>
      </c>
      <c r="I1148" s="28" t="e">
        <f t="shared" si="439"/>
        <v>#REF!</v>
      </c>
      <c r="J1148" s="24">
        <v>0.5</v>
      </c>
      <c r="K1148" s="24" t="s">
        <v>24</v>
      </c>
      <c r="L1148" s="38" t="s">
        <v>81</v>
      </c>
      <c r="M1148" s="13" t="s">
        <v>2598</v>
      </c>
      <c r="N1148" s="91">
        <v>1</v>
      </c>
      <c r="O1148" s="382">
        <v>1</v>
      </c>
      <c r="P1148" s="24" t="s">
        <v>243</v>
      </c>
      <c r="Q1148" s="24">
        <v>26200273</v>
      </c>
      <c r="R1148" s="125" t="s">
        <v>84</v>
      </c>
      <c r="S1148" s="9" t="s">
        <v>284</v>
      </c>
      <c r="T1148" s="7" t="s">
        <v>285</v>
      </c>
      <c r="U1148" s="16" t="s">
        <v>286</v>
      </c>
      <c r="V1148" s="13" t="s">
        <v>2599</v>
      </c>
      <c r="W1148" s="37">
        <v>1</v>
      </c>
      <c r="X1148" s="24">
        <v>1</v>
      </c>
      <c r="Y1148" s="265">
        <f t="shared" si="433"/>
        <v>0</v>
      </c>
      <c r="Z1148" s="24">
        <v>0</v>
      </c>
      <c r="AA1148" s="58">
        <v>4200</v>
      </c>
      <c r="AB1148" s="66"/>
      <c r="AC1148" s="536" t="str">
        <f>IF(AD1148="","",TEXT(AD1148,"mmmm-yy"))</f>
        <v>June-26</v>
      </c>
      <c r="AD1148" s="25">
        <v>46175</v>
      </c>
      <c r="AE1148" s="535" t="s">
        <v>2600</v>
      </c>
      <c r="AF1148" s="58">
        <f t="shared" si="443"/>
        <v>4200</v>
      </c>
      <c r="AG1148" s="58">
        <f t="shared" si="436"/>
        <v>0</v>
      </c>
      <c r="AH1148" s="58">
        <f t="shared" si="444"/>
        <v>4200</v>
      </c>
      <c r="AI1148" s="58">
        <f t="shared" si="435"/>
        <v>0</v>
      </c>
      <c r="AJ1148" s="58">
        <f t="shared" si="437"/>
        <v>0</v>
      </c>
      <c r="AK1148" s="58">
        <f t="shared" si="440"/>
        <v>0</v>
      </c>
      <c r="AL1148" s="16" t="s">
        <v>0</v>
      </c>
      <c r="AM1148" s="272" t="s">
        <v>102</v>
      </c>
      <c r="AN1148" s="58">
        <f t="shared" si="442"/>
        <v>4200</v>
      </c>
      <c r="AO1148" s="24" t="s">
        <v>24</v>
      </c>
      <c r="AP1148" s="23"/>
      <c r="AQ1148" s="23"/>
      <c r="AR1148" s="23"/>
      <c r="AS1148" s="23"/>
      <c r="AT1148" s="23"/>
      <c r="AU1148" s="23"/>
      <c r="AV1148" s="23"/>
    </row>
    <row r="1149" spans="1:50" ht="12.75" x14ac:dyDescent="0.2">
      <c r="A1149" s="16" t="s">
        <v>90</v>
      </c>
      <c r="B1149" s="244">
        <v>46157</v>
      </c>
      <c r="C1149" s="297" t="s">
        <v>79</v>
      </c>
      <c r="D1149" s="552">
        <v>46164</v>
      </c>
      <c r="E1149" s="552" t="e">
        <f>IF(OR(#REF!="",J1149=""),"",#REF!+7*J1149)</f>
        <v>#REF!</v>
      </c>
      <c r="F1149" s="333" t="e">
        <f t="shared" ca="1" si="441"/>
        <v>#REF!</v>
      </c>
      <c r="G1149" s="65" t="s">
        <v>80</v>
      </c>
      <c r="H1149" s="341" t="e">
        <f t="shared" si="438"/>
        <v>#REF!</v>
      </c>
      <c r="I1149" s="28" t="e">
        <f t="shared" si="439"/>
        <v>#REF!</v>
      </c>
      <c r="J1149" s="24">
        <v>1</v>
      </c>
      <c r="K1149" s="24" t="s">
        <v>21</v>
      </c>
      <c r="L1149" s="38" t="s">
        <v>81</v>
      </c>
      <c r="M1149" s="13" t="s">
        <v>2601</v>
      </c>
      <c r="N1149" s="96">
        <v>0</v>
      </c>
      <c r="O1149" s="9">
        <v>3</v>
      </c>
      <c r="P1149" s="24"/>
      <c r="Q1149" s="24"/>
      <c r="R1149" s="125" t="s">
        <v>84</v>
      </c>
      <c r="S1149" s="24" t="s">
        <v>1170</v>
      </c>
      <c r="T1149" s="238" t="s">
        <v>1171</v>
      </c>
      <c r="U1149" s="23" t="s">
        <v>158</v>
      </c>
      <c r="V1149" s="238" t="s">
        <v>2602</v>
      </c>
      <c r="W1149" s="37">
        <v>20</v>
      </c>
      <c r="X1149" s="24"/>
      <c r="Y1149" s="265">
        <f t="shared" si="433"/>
        <v>20</v>
      </c>
      <c r="Z1149" s="24">
        <v>20</v>
      </c>
      <c r="AA1149" s="58">
        <v>1077.5</v>
      </c>
      <c r="AB1149" s="66"/>
      <c r="AC1149" s="262"/>
      <c r="AD1149" s="25"/>
      <c r="AE1149" s="66"/>
      <c r="AF1149" s="58">
        <f t="shared" si="443"/>
        <v>0</v>
      </c>
      <c r="AG1149" s="58">
        <f t="shared" si="436"/>
        <v>0</v>
      </c>
      <c r="AH1149" s="58">
        <f t="shared" si="444"/>
        <v>0</v>
      </c>
      <c r="AI1149" s="58">
        <f t="shared" si="435"/>
        <v>21550</v>
      </c>
      <c r="AJ1149" s="58">
        <f t="shared" si="437"/>
        <v>0</v>
      </c>
      <c r="AK1149" s="58">
        <f t="shared" si="440"/>
        <v>21550</v>
      </c>
      <c r="AL1149" s="16" t="s">
        <v>9</v>
      </c>
      <c r="AM1149" s="272"/>
      <c r="AN1149" s="58">
        <f t="shared" si="442"/>
        <v>21550</v>
      </c>
      <c r="AO1149" s="24"/>
      <c r="AP1149" s="23"/>
      <c r="AQ1149" s="23"/>
      <c r="AR1149" s="23"/>
      <c r="AS1149" s="23"/>
      <c r="AT1149" s="23"/>
      <c r="AU1149" s="23"/>
      <c r="AV1149" s="23"/>
    </row>
    <row r="1150" spans="1:50" ht="12.75" x14ac:dyDescent="0.2">
      <c r="A1150" s="543">
        <v>1102600033</v>
      </c>
      <c r="B1150" s="244">
        <v>46157</v>
      </c>
      <c r="C1150" s="297" t="s">
        <v>79</v>
      </c>
      <c r="D1150" s="552">
        <v>46167</v>
      </c>
      <c r="E1150" s="552" t="e">
        <f>IF(OR(#REF!="",J1150=""),"",#REF!+7*J1150)</f>
        <v>#REF!</v>
      </c>
      <c r="F1150" s="333" t="str">
        <f t="shared" ca="1" si="441"/>
        <v>DELIVERED</v>
      </c>
      <c r="G1150" s="571" t="s">
        <v>80</v>
      </c>
      <c r="H1150" s="341" t="e">
        <f t="shared" si="438"/>
        <v>#REF!</v>
      </c>
      <c r="I1150" s="28" t="e">
        <f t="shared" si="439"/>
        <v>#REF!</v>
      </c>
      <c r="J1150" s="24">
        <v>1.5</v>
      </c>
      <c r="K1150" s="24" t="s">
        <v>21</v>
      </c>
      <c r="L1150" s="38" t="s">
        <v>142</v>
      </c>
      <c r="M1150" s="13" t="s">
        <v>2603</v>
      </c>
      <c r="N1150" s="91">
        <v>1</v>
      </c>
      <c r="O1150" s="382">
        <v>1</v>
      </c>
      <c r="P1150" s="24" t="s">
        <v>243</v>
      </c>
      <c r="Q1150" s="24">
        <v>2620083</v>
      </c>
      <c r="R1150" s="125" t="s">
        <v>84</v>
      </c>
      <c r="S1150" s="9" t="s">
        <v>284</v>
      </c>
      <c r="T1150" s="7" t="s">
        <v>285</v>
      </c>
      <c r="U1150" s="16" t="s">
        <v>286</v>
      </c>
      <c r="V1150" s="238" t="s">
        <v>1338</v>
      </c>
      <c r="W1150" s="37">
        <v>36</v>
      </c>
      <c r="X1150" s="24">
        <v>36</v>
      </c>
      <c r="Y1150" s="265">
        <f t="shared" si="433"/>
        <v>0</v>
      </c>
      <c r="Z1150" s="24">
        <v>0</v>
      </c>
      <c r="AA1150" s="58">
        <v>2065.69</v>
      </c>
      <c r="AB1150" s="66"/>
      <c r="AC1150" s="536" t="str">
        <f>IF(AD1150="","",TEXT(AD1150,"mmmm-yy"))</f>
        <v>June-26</v>
      </c>
      <c r="AD1150" s="25">
        <v>46177</v>
      </c>
      <c r="AE1150" s="535" t="s">
        <v>2604</v>
      </c>
      <c r="AF1150" s="58">
        <f t="shared" si="443"/>
        <v>74364.84</v>
      </c>
      <c r="AG1150" s="58">
        <f t="shared" si="436"/>
        <v>0</v>
      </c>
      <c r="AH1150" s="58">
        <f t="shared" si="444"/>
        <v>74364.84</v>
      </c>
      <c r="AI1150" s="58">
        <f t="shared" si="435"/>
        <v>0</v>
      </c>
      <c r="AJ1150" s="58">
        <f t="shared" si="437"/>
        <v>0</v>
      </c>
      <c r="AK1150" s="58">
        <f t="shared" si="440"/>
        <v>0</v>
      </c>
      <c r="AL1150" s="16" t="s">
        <v>0</v>
      </c>
      <c r="AM1150" s="272" t="s">
        <v>102</v>
      </c>
      <c r="AN1150" s="58">
        <f t="shared" si="442"/>
        <v>74364.84</v>
      </c>
      <c r="AO1150" s="24" t="s">
        <v>116</v>
      </c>
      <c r="AP1150" s="23" t="s">
        <v>104</v>
      </c>
      <c r="AQ1150" s="23"/>
      <c r="AR1150" s="23"/>
      <c r="AS1150" s="23"/>
      <c r="AT1150" s="23"/>
      <c r="AU1150" s="23"/>
      <c r="AV1150" s="23"/>
    </row>
    <row r="1151" spans="1:50" ht="12.75" x14ac:dyDescent="0.2">
      <c r="A1151" s="508" t="s">
        <v>90</v>
      </c>
      <c r="B1151" s="553">
        <v>46157</v>
      </c>
      <c r="C1151" s="514" t="s">
        <v>79</v>
      </c>
      <c r="D1151" s="552">
        <v>46167</v>
      </c>
      <c r="E1151" s="552" t="e">
        <f>IF(OR(#REF!="",J1151=""),"",#REF!+7*J1151)</f>
        <v>#REF!</v>
      </c>
      <c r="F1151" s="518" t="e">
        <f ca="1">IF(AL1151="PO CLOSED",
"DELIVERED",
IF(TODAY()&gt;E1151,
"-"&amp;ROUNDUP(TODAY()-E1151,0)&amp;" days overdue",
"+" &amp;ROUNDUP(E1151-TODAY(),0)&amp;" days remaining"))</f>
        <v>#REF!</v>
      </c>
      <c r="G1151" s="516" t="s">
        <v>80</v>
      </c>
      <c r="H1151" s="546" t="e">
        <f>TEXT(E1151,"MMM-YY")</f>
        <v>#REF!</v>
      </c>
      <c r="I1151" s="520" t="e">
        <f>TEXT(E1151,"YYYY")</f>
        <v>#REF!</v>
      </c>
      <c r="J1151" s="506">
        <v>1.5</v>
      </c>
      <c r="K1151" s="506" t="s">
        <v>28</v>
      </c>
      <c r="L1151" s="521" t="s">
        <v>142</v>
      </c>
      <c r="M1151" s="507" t="s">
        <v>2603</v>
      </c>
      <c r="N1151" s="523">
        <v>1</v>
      </c>
      <c r="O1151" s="558">
        <v>1</v>
      </c>
      <c r="P1151" s="506" t="s">
        <v>243</v>
      </c>
      <c r="Q1151" s="506"/>
      <c r="R1151" s="559" t="s">
        <v>84</v>
      </c>
      <c r="S1151" s="524" t="s">
        <v>284</v>
      </c>
      <c r="T1151" s="512" t="s">
        <v>285</v>
      </c>
      <c r="U1151" s="508" t="s">
        <v>286</v>
      </c>
      <c r="V1151" s="548" t="s">
        <v>1340</v>
      </c>
      <c r="W1151" s="685">
        <v>1</v>
      </c>
      <c r="X1151" s="506"/>
      <c r="Y1151" s="542">
        <f>W1151-X1151</f>
        <v>1</v>
      </c>
      <c r="Z1151" s="506">
        <v>1</v>
      </c>
      <c r="AA1151" s="528">
        <v>34400</v>
      </c>
      <c r="AB1151" s="529"/>
      <c r="AC1151" s="530"/>
      <c r="AD1151" s="531"/>
      <c r="AE1151" s="529"/>
      <c r="AF1151" s="528">
        <f>X1151*AA1151</f>
        <v>0</v>
      </c>
      <c r="AG1151" s="528">
        <f>(X1151*AB1151)*86</f>
        <v>0</v>
      </c>
      <c r="AH1151" s="528">
        <f>SUM(AF1151:AG1151)</f>
        <v>0</v>
      </c>
      <c r="AI1151" s="528">
        <v>34400</v>
      </c>
      <c r="AJ1151" s="528">
        <f>(Z1151*AB1151)*86</f>
        <v>0</v>
      </c>
      <c r="AK1151" s="528">
        <f>SUM(AI1151:AJ1151)</f>
        <v>34400</v>
      </c>
      <c r="AL1151" s="508" t="s">
        <v>9</v>
      </c>
      <c r="AM1151" s="533" t="s">
        <v>112</v>
      </c>
      <c r="AN1151" s="528">
        <f>SUM(AH1151,AK1151)</f>
        <v>34400</v>
      </c>
      <c r="AO1151" s="506"/>
      <c r="AP1151" s="505"/>
      <c r="AQ1151" s="505"/>
      <c r="AR1151" s="505"/>
      <c r="AS1151" s="505"/>
      <c r="AT1151" s="505"/>
      <c r="AU1151" s="505"/>
      <c r="AV1151" s="505"/>
      <c r="AW1151" s="534"/>
      <c r="AX1151" s="534"/>
    </row>
    <row r="1152" spans="1:50" ht="12.75" x14ac:dyDescent="0.2">
      <c r="A1152" s="240">
        <v>4300152554</v>
      </c>
      <c r="B1152" s="244">
        <v>46157</v>
      </c>
      <c r="C1152" s="6" t="s">
        <v>79</v>
      </c>
      <c r="D1152" s="552">
        <v>46164</v>
      </c>
      <c r="E1152" s="552" t="e">
        <f>IF(OR(#REF!="",J1152=""),"",#REF!+7*J1152)</f>
        <v>#REF!</v>
      </c>
      <c r="F1152" s="333" t="e">
        <f t="shared" ca="1" si="441"/>
        <v>#REF!</v>
      </c>
      <c r="G1152" s="65" t="s">
        <v>80</v>
      </c>
      <c r="H1152" s="341" t="e">
        <f t="shared" si="438"/>
        <v>#REF!</v>
      </c>
      <c r="I1152" s="28" t="e">
        <f t="shared" si="439"/>
        <v>#REF!</v>
      </c>
      <c r="J1152" s="24">
        <v>1</v>
      </c>
      <c r="K1152" s="24" t="s">
        <v>21</v>
      </c>
      <c r="L1152" s="38" t="s">
        <v>81</v>
      </c>
      <c r="M1152" s="13" t="s">
        <v>2605</v>
      </c>
      <c r="N1152" s="96">
        <v>0</v>
      </c>
      <c r="O1152" s="9">
        <v>3</v>
      </c>
      <c r="P1152" s="24"/>
      <c r="Q1152" s="24"/>
      <c r="R1152" s="125" t="s">
        <v>84</v>
      </c>
      <c r="S1152" s="24" t="s">
        <v>403</v>
      </c>
      <c r="T1152" s="23" t="s">
        <v>1471</v>
      </c>
      <c r="U1152" s="16" t="s">
        <v>193</v>
      </c>
      <c r="V1152" s="238" t="s">
        <v>2606</v>
      </c>
      <c r="W1152" s="37">
        <v>10</v>
      </c>
      <c r="X1152" s="24"/>
      <c r="Y1152" s="265">
        <f t="shared" si="433"/>
        <v>10</v>
      </c>
      <c r="Z1152" s="24">
        <v>10</v>
      </c>
      <c r="AA1152" s="58">
        <v>2428</v>
      </c>
      <c r="AB1152" s="66"/>
      <c r="AC1152" s="262"/>
      <c r="AD1152" s="25"/>
      <c r="AE1152" s="66"/>
      <c r="AF1152" s="58">
        <f t="shared" si="443"/>
        <v>0</v>
      </c>
      <c r="AG1152" s="58">
        <f t="shared" si="436"/>
        <v>0</v>
      </c>
      <c r="AH1152" s="58">
        <f t="shared" si="444"/>
        <v>0</v>
      </c>
      <c r="AI1152" s="58">
        <f t="shared" si="435"/>
        <v>24280</v>
      </c>
      <c r="AJ1152" s="58">
        <f t="shared" si="437"/>
        <v>0</v>
      </c>
      <c r="AK1152" s="58">
        <f t="shared" si="440"/>
        <v>24280</v>
      </c>
      <c r="AL1152" s="16" t="s">
        <v>9</v>
      </c>
      <c r="AM1152" s="272"/>
      <c r="AN1152" s="58">
        <f t="shared" si="442"/>
        <v>24280</v>
      </c>
      <c r="AO1152" s="24"/>
      <c r="AP1152" s="23"/>
      <c r="AQ1152" s="23"/>
      <c r="AR1152" s="23"/>
      <c r="AS1152" s="23"/>
      <c r="AT1152" s="23"/>
      <c r="AU1152" s="23"/>
      <c r="AV1152" s="23"/>
    </row>
    <row r="1153" spans="1:50" ht="12.75" x14ac:dyDescent="0.2">
      <c r="A1153" s="240">
        <v>4300152554</v>
      </c>
      <c r="B1153" s="244">
        <v>46157</v>
      </c>
      <c r="C1153" s="100" t="s">
        <v>79</v>
      </c>
      <c r="D1153" s="552">
        <v>46164</v>
      </c>
      <c r="E1153" s="552" t="e">
        <f>IF(OR(#REF!="",J1153=""),"",#REF!+7*J1153)</f>
        <v>#REF!</v>
      </c>
      <c r="F1153" s="333" t="e">
        <f t="shared" ca="1" si="441"/>
        <v>#REF!</v>
      </c>
      <c r="G1153" s="65" t="s">
        <v>80</v>
      </c>
      <c r="H1153" s="341" t="e">
        <f t="shared" si="438"/>
        <v>#REF!</v>
      </c>
      <c r="I1153" s="28" t="e">
        <f t="shared" si="439"/>
        <v>#REF!</v>
      </c>
      <c r="J1153" s="24">
        <v>1</v>
      </c>
      <c r="K1153" s="24" t="s">
        <v>21</v>
      </c>
      <c r="L1153" s="38" t="s">
        <v>81</v>
      </c>
      <c r="M1153" s="13" t="s">
        <v>2607</v>
      </c>
      <c r="N1153" s="96">
        <v>0</v>
      </c>
      <c r="O1153" s="9">
        <v>3</v>
      </c>
      <c r="P1153" s="24"/>
      <c r="Q1153" s="24"/>
      <c r="R1153" s="125" t="s">
        <v>84</v>
      </c>
      <c r="S1153" s="24" t="s">
        <v>403</v>
      </c>
      <c r="T1153" s="23" t="s">
        <v>1471</v>
      </c>
      <c r="U1153" s="16" t="s">
        <v>193</v>
      </c>
      <c r="V1153" s="238" t="s">
        <v>2608</v>
      </c>
      <c r="W1153" s="37">
        <v>10</v>
      </c>
      <c r="X1153" s="24"/>
      <c r="Y1153" s="265">
        <f t="shared" si="433"/>
        <v>10</v>
      </c>
      <c r="Z1153" s="24">
        <v>10</v>
      </c>
      <c r="AA1153" s="58">
        <v>13566.5</v>
      </c>
      <c r="AB1153" s="66"/>
      <c r="AC1153" s="262"/>
      <c r="AD1153" s="25"/>
      <c r="AE1153" s="66"/>
      <c r="AF1153" s="58">
        <f t="shared" si="443"/>
        <v>0</v>
      </c>
      <c r="AG1153" s="58">
        <f t="shared" si="436"/>
        <v>0</v>
      </c>
      <c r="AH1153" s="58">
        <f t="shared" si="444"/>
        <v>0</v>
      </c>
      <c r="AI1153" s="58">
        <f t="shared" si="435"/>
        <v>135665</v>
      </c>
      <c r="AJ1153" s="58">
        <f t="shared" si="437"/>
        <v>0</v>
      </c>
      <c r="AK1153" s="58">
        <f t="shared" si="440"/>
        <v>135665</v>
      </c>
      <c r="AL1153" s="16" t="s">
        <v>9</v>
      </c>
      <c r="AM1153" s="272"/>
      <c r="AN1153" s="58">
        <f t="shared" si="442"/>
        <v>135665</v>
      </c>
      <c r="AO1153" s="24"/>
      <c r="AP1153" s="23"/>
      <c r="AQ1153" s="23"/>
      <c r="AR1153" s="23"/>
      <c r="AS1153" s="23"/>
      <c r="AT1153" s="23"/>
      <c r="AU1153" s="23"/>
      <c r="AV1153" s="23"/>
    </row>
    <row r="1154" spans="1:50" ht="12.75" x14ac:dyDescent="0.2">
      <c r="A1154" s="16" t="s">
        <v>2609</v>
      </c>
      <c r="B1154" s="244">
        <v>46160</v>
      </c>
      <c r="C1154" s="551" t="s">
        <v>79</v>
      </c>
      <c r="D1154" s="552">
        <v>46167</v>
      </c>
      <c r="E1154" s="552" t="e">
        <f>IF(OR(#REF!="",J1154=""),"",#REF!+7*J1154)</f>
        <v>#REF!</v>
      </c>
      <c r="F1154" s="333" t="str">
        <f t="shared" ca="1" si="441"/>
        <v>DELIVERED</v>
      </c>
      <c r="G1154" s="571" t="s">
        <v>80</v>
      </c>
      <c r="H1154" s="546" t="e">
        <f t="shared" si="438"/>
        <v>#REF!</v>
      </c>
      <c r="I1154" s="520" t="e">
        <f t="shared" si="439"/>
        <v>#REF!</v>
      </c>
      <c r="J1154" s="24">
        <v>1</v>
      </c>
      <c r="K1154" s="24" t="s">
        <v>21</v>
      </c>
      <c r="L1154" s="38" t="s">
        <v>81</v>
      </c>
      <c r="M1154" s="13" t="s">
        <v>2610</v>
      </c>
      <c r="N1154" s="96">
        <v>0</v>
      </c>
      <c r="O1154" s="9">
        <v>3</v>
      </c>
      <c r="P1154" s="24" t="s">
        <v>243</v>
      </c>
      <c r="Q1154" s="24">
        <v>26200276</v>
      </c>
      <c r="R1154" s="38" t="s">
        <v>84</v>
      </c>
      <c r="S1154" s="547" t="s">
        <v>1835</v>
      </c>
      <c r="T1154" s="507" t="s">
        <v>1836</v>
      </c>
      <c r="U1154" s="508" t="s">
        <v>87</v>
      </c>
      <c r="V1154" s="548" t="s">
        <v>2611</v>
      </c>
      <c r="W1154" s="37">
        <v>10</v>
      </c>
      <c r="X1154" s="24">
        <v>10</v>
      </c>
      <c r="Y1154" s="542">
        <f t="shared" si="433"/>
        <v>0</v>
      </c>
      <c r="Z1154" s="24">
        <v>0</v>
      </c>
      <c r="AA1154" s="58">
        <v>8479.5</v>
      </c>
      <c r="AB1154" s="66"/>
      <c r="AC1154" s="536" t="str">
        <f>IF(AD1154="","",TEXT(AD1154,"mmmm-yy"))</f>
        <v>June-26</v>
      </c>
      <c r="AD1154" s="25">
        <v>46177</v>
      </c>
      <c r="AE1154" s="535" t="s">
        <v>2612</v>
      </c>
      <c r="AF1154" s="58">
        <f t="shared" si="443"/>
        <v>84795</v>
      </c>
      <c r="AG1154" s="58">
        <f t="shared" si="436"/>
        <v>0</v>
      </c>
      <c r="AH1154" s="58">
        <f t="shared" si="444"/>
        <v>84795</v>
      </c>
      <c r="AI1154" s="58">
        <f t="shared" si="435"/>
        <v>0</v>
      </c>
      <c r="AJ1154" s="58">
        <f t="shared" si="437"/>
        <v>0</v>
      </c>
      <c r="AK1154" s="58">
        <f t="shared" si="440"/>
        <v>0</v>
      </c>
      <c r="AL1154" s="16" t="s">
        <v>0</v>
      </c>
      <c r="AM1154" s="272" t="s">
        <v>102</v>
      </c>
      <c r="AN1154" s="58">
        <f t="shared" si="442"/>
        <v>84795</v>
      </c>
      <c r="AO1154" s="24" t="s">
        <v>103</v>
      </c>
      <c r="AP1154" s="23" t="s">
        <v>104</v>
      </c>
      <c r="AQ1154" s="23"/>
      <c r="AR1154" s="23"/>
      <c r="AS1154" s="23"/>
      <c r="AT1154" s="23"/>
      <c r="AU1154" s="23"/>
      <c r="AV1154" s="23"/>
    </row>
    <row r="1155" spans="1:50" ht="12.75" x14ac:dyDescent="0.2">
      <c r="A1155" s="16" t="s">
        <v>2609</v>
      </c>
      <c r="B1155" s="244">
        <v>46160</v>
      </c>
      <c r="C1155" s="551" t="s">
        <v>79</v>
      </c>
      <c r="D1155" s="552">
        <v>46167</v>
      </c>
      <c r="E1155" s="552" t="e">
        <f>IF(OR(#REF!="",J1155=""),"",#REF!+7*J1155)</f>
        <v>#REF!</v>
      </c>
      <c r="F1155" s="333" t="str">
        <f t="shared" ca="1" si="441"/>
        <v>DELIVERED</v>
      </c>
      <c r="G1155" s="571" t="s">
        <v>80</v>
      </c>
      <c r="H1155" s="546" t="e">
        <f t="shared" si="438"/>
        <v>#REF!</v>
      </c>
      <c r="I1155" s="520" t="e">
        <f t="shared" si="439"/>
        <v>#REF!</v>
      </c>
      <c r="J1155" s="24">
        <v>1</v>
      </c>
      <c r="K1155" s="24" t="s">
        <v>21</v>
      </c>
      <c r="L1155" s="38" t="s">
        <v>81</v>
      </c>
      <c r="M1155" s="13" t="s">
        <v>2613</v>
      </c>
      <c r="N1155" s="96">
        <v>0</v>
      </c>
      <c r="O1155" s="9">
        <v>3</v>
      </c>
      <c r="P1155" s="24" t="s">
        <v>243</v>
      </c>
      <c r="Q1155" s="24">
        <v>26200276</v>
      </c>
      <c r="R1155" s="38" t="s">
        <v>84</v>
      </c>
      <c r="S1155" s="547" t="s">
        <v>1835</v>
      </c>
      <c r="T1155" s="507" t="s">
        <v>1836</v>
      </c>
      <c r="U1155" s="508" t="s">
        <v>87</v>
      </c>
      <c r="V1155" s="548" t="s">
        <v>2614</v>
      </c>
      <c r="W1155" s="37">
        <v>10</v>
      </c>
      <c r="X1155" s="24">
        <v>10</v>
      </c>
      <c r="Y1155" s="542">
        <f t="shared" si="433"/>
        <v>0</v>
      </c>
      <c r="Z1155" s="24">
        <v>0</v>
      </c>
      <c r="AA1155" s="58">
        <v>11276</v>
      </c>
      <c r="AB1155" s="66"/>
      <c r="AC1155" s="536" t="str">
        <f>IF(AD1155="","",TEXT(AD1155,"mmmm-yy"))</f>
        <v>June-26</v>
      </c>
      <c r="AD1155" s="25">
        <v>46177</v>
      </c>
      <c r="AE1155" s="535" t="s">
        <v>2612</v>
      </c>
      <c r="AF1155" s="58">
        <f t="shared" si="443"/>
        <v>112760</v>
      </c>
      <c r="AG1155" s="58">
        <f t="shared" si="436"/>
        <v>0</v>
      </c>
      <c r="AH1155" s="58">
        <f t="shared" si="444"/>
        <v>112760</v>
      </c>
      <c r="AI1155" s="58">
        <f t="shared" si="435"/>
        <v>0</v>
      </c>
      <c r="AJ1155" s="58">
        <f t="shared" si="437"/>
        <v>0</v>
      </c>
      <c r="AK1155" s="58">
        <f t="shared" si="440"/>
        <v>0</v>
      </c>
      <c r="AL1155" s="16" t="s">
        <v>0</v>
      </c>
      <c r="AM1155" s="272" t="s">
        <v>102</v>
      </c>
      <c r="AN1155" s="58">
        <f t="shared" si="442"/>
        <v>112760</v>
      </c>
      <c r="AO1155" s="24" t="s">
        <v>103</v>
      </c>
      <c r="AP1155" s="23" t="s">
        <v>104</v>
      </c>
      <c r="AQ1155" s="23"/>
      <c r="AR1155" s="23"/>
      <c r="AS1155" s="23"/>
      <c r="AT1155" s="23"/>
      <c r="AU1155" s="23"/>
      <c r="AV1155" s="23"/>
    </row>
    <row r="1156" spans="1:50" ht="12.75" x14ac:dyDescent="0.2">
      <c r="A1156" s="16" t="s">
        <v>2609</v>
      </c>
      <c r="B1156" s="244">
        <v>46160</v>
      </c>
      <c r="C1156" s="551" t="s">
        <v>79</v>
      </c>
      <c r="D1156" s="552">
        <v>46167</v>
      </c>
      <c r="E1156" s="552" t="e">
        <f>IF(OR(#REF!="",J1156=""),"",#REF!+7*J1156)</f>
        <v>#REF!</v>
      </c>
      <c r="F1156" s="333" t="str">
        <f t="shared" ca="1" si="441"/>
        <v>DELIVERED</v>
      </c>
      <c r="G1156" s="571" t="s">
        <v>80</v>
      </c>
      <c r="H1156" s="546" t="e">
        <f t="shared" si="438"/>
        <v>#REF!</v>
      </c>
      <c r="I1156" s="520" t="e">
        <f t="shared" si="439"/>
        <v>#REF!</v>
      </c>
      <c r="J1156" s="24">
        <v>1</v>
      </c>
      <c r="K1156" s="24" t="s">
        <v>21</v>
      </c>
      <c r="L1156" s="38" t="s">
        <v>81</v>
      </c>
      <c r="M1156" s="253" t="s">
        <v>2615</v>
      </c>
      <c r="N1156" s="96">
        <v>0</v>
      </c>
      <c r="O1156" s="9">
        <v>3</v>
      </c>
      <c r="P1156" s="24" t="s">
        <v>243</v>
      </c>
      <c r="Q1156" s="24">
        <v>26200276</v>
      </c>
      <c r="R1156" s="38" t="s">
        <v>84</v>
      </c>
      <c r="S1156" s="547" t="s">
        <v>1835</v>
      </c>
      <c r="T1156" s="507" t="s">
        <v>1836</v>
      </c>
      <c r="U1156" s="508" t="s">
        <v>87</v>
      </c>
      <c r="V1156" s="548" t="s">
        <v>2616</v>
      </c>
      <c r="W1156" s="37">
        <v>5</v>
      </c>
      <c r="X1156" s="24">
        <v>5</v>
      </c>
      <c r="Y1156" s="542">
        <f t="shared" si="433"/>
        <v>0</v>
      </c>
      <c r="Z1156" s="24">
        <v>0</v>
      </c>
      <c r="AA1156" s="58">
        <v>25915</v>
      </c>
      <c r="AB1156" s="66"/>
      <c r="AC1156" s="151" t="str">
        <f>IF(AD1156="","",TEXT(AD1156,"mmmm-yy"))</f>
        <v>June-26</v>
      </c>
      <c r="AD1156" s="25">
        <v>46175</v>
      </c>
      <c r="AE1156" s="535" t="s">
        <v>2617</v>
      </c>
      <c r="AF1156" s="58">
        <f t="shared" si="443"/>
        <v>129575</v>
      </c>
      <c r="AG1156" s="58">
        <f t="shared" si="436"/>
        <v>0</v>
      </c>
      <c r="AH1156" s="58">
        <f t="shared" si="444"/>
        <v>129575</v>
      </c>
      <c r="AI1156" s="58">
        <f t="shared" si="435"/>
        <v>0</v>
      </c>
      <c r="AJ1156" s="58">
        <f t="shared" si="437"/>
        <v>0</v>
      </c>
      <c r="AK1156" s="58">
        <f t="shared" si="440"/>
        <v>0</v>
      </c>
      <c r="AL1156" s="16" t="s">
        <v>0</v>
      </c>
      <c r="AM1156" s="272" t="s">
        <v>102</v>
      </c>
      <c r="AN1156" s="58">
        <f t="shared" si="442"/>
        <v>129575</v>
      </c>
      <c r="AO1156" s="24" t="s">
        <v>103</v>
      </c>
      <c r="AP1156" s="23"/>
      <c r="AQ1156" s="23"/>
      <c r="AR1156" s="23"/>
      <c r="AS1156" s="23"/>
      <c r="AT1156" s="23"/>
      <c r="AU1156" s="23"/>
      <c r="AV1156" s="23"/>
    </row>
    <row r="1157" spans="1:50" ht="12.75" x14ac:dyDescent="0.2">
      <c r="A1157" s="240">
        <v>4000622801</v>
      </c>
      <c r="B1157" s="244">
        <v>46157</v>
      </c>
      <c r="C1157" s="240" t="s">
        <v>79</v>
      </c>
      <c r="D1157" s="552">
        <v>46241</v>
      </c>
      <c r="E1157" s="552" t="e">
        <f>IF(OR(#REF!="",J1157=""),"",#REF!+7*J1157)</f>
        <v>#REF!</v>
      </c>
      <c r="F1157" s="103" t="e">
        <f t="shared" ca="1" si="441"/>
        <v>#REF!</v>
      </c>
      <c r="G1157" s="316" t="s">
        <v>94</v>
      </c>
      <c r="H1157" s="341" t="e">
        <f t="shared" si="438"/>
        <v>#REF!</v>
      </c>
      <c r="I1157" s="28" t="e">
        <f t="shared" si="439"/>
        <v>#REF!</v>
      </c>
      <c r="J1157" s="218">
        <v>12</v>
      </c>
      <c r="K1157" s="38" t="s">
        <v>18</v>
      </c>
      <c r="L1157" s="86" t="s">
        <v>142</v>
      </c>
      <c r="M1157" s="13" t="s">
        <v>2367</v>
      </c>
      <c r="N1157" s="96">
        <v>0</v>
      </c>
      <c r="O1157" s="9">
        <v>3</v>
      </c>
      <c r="P1157" s="218"/>
      <c r="Q1157" s="218"/>
      <c r="R1157" s="218" t="s">
        <v>84</v>
      </c>
      <c r="S1157" s="464" t="s">
        <v>97</v>
      </c>
      <c r="T1157" s="237" t="s">
        <v>138</v>
      </c>
      <c r="U1157" s="78" t="s">
        <v>99</v>
      </c>
      <c r="V1157" s="34" t="s">
        <v>2368</v>
      </c>
      <c r="W1157" s="317">
        <v>10</v>
      </c>
      <c r="X1157" s="207"/>
      <c r="Y1157" s="265">
        <f t="shared" si="433"/>
        <v>10</v>
      </c>
      <c r="Z1157" s="24">
        <v>10</v>
      </c>
      <c r="AA1157" s="266">
        <v>3968</v>
      </c>
      <c r="AB1157" s="222"/>
      <c r="AC1157" s="151"/>
      <c r="AD1157" s="221"/>
      <c r="AE1157" s="260"/>
      <c r="AF1157" s="266">
        <f t="shared" si="443"/>
        <v>0</v>
      </c>
      <c r="AG1157" s="266">
        <f t="shared" si="436"/>
        <v>0</v>
      </c>
      <c r="AH1157" s="266">
        <f t="shared" si="444"/>
        <v>0</v>
      </c>
      <c r="AI1157" s="266">
        <f t="shared" si="435"/>
        <v>39680</v>
      </c>
      <c r="AJ1157" s="266">
        <f t="shared" si="437"/>
        <v>0</v>
      </c>
      <c r="AK1157" s="266">
        <f t="shared" si="440"/>
        <v>39680</v>
      </c>
      <c r="AL1157" s="240" t="s">
        <v>9</v>
      </c>
      <c r="AM1157" s="323"/>
      <c r="AN1157" s="266">
        <f t="shared" si="442"/>
        <v>39680</v>
      </c>
      <c r="AO1157" s="456"/>
      <c r="AP1157" s="207"/>
      <c r="AQ1157" s="207"/>
      <c r="AR1157" s="207"/>
      <c r="AS1157" s="207"/>
      <c r="AT1157" s="207"/>
      <c r="AU1157" s="207"/>
      <c r="AV1157" s="207"/>
      <c r="AW1157" s="218"/>
      <c r="AX1157" s="218"/>
    </row>
    <row r="1158" spans="1:50" ht="12.75" x14ac:dyDescent="0.2">
      <c r="A1158" s="240">
        <v>4800096351</v>
      </c>
      <c r="B1158" s="244">
        <v>46160</v>
      </c>
      <c r="C1158" s="240" t="s">
        <v>79</v>
      </c>
      <c r="D1158" s="552">
        <v>46179</v>
      </c>
      <c r="E1158" s="552" t="e">
        <f>IF(OR(#REF!="",J1158=""),"",#REF!+7*J1158)</f>
        <v>#REF!</v>
      </c>
      <c r="F1158" s="103" t="str">
        <f t="shared" ca="1" si="441"/>
        <v>DELIVERED</v>
      </c>
      <c r="G1158" s="316" t="s">
        <v>94</v>
      </c>
      <c r="H1158" s="341" t="e">
        <f t="shared" si="438"/>
        <v>#REF!</v>
      </c>
      <c r="I1158" s="28" t="e">
        <f t="shared" si="439"/>
        <v>#REF!</v>
      </c>
      <c r="J1158" s="218">
        <v>2</v>
      </c>
      <c r="K1158" s="38" t="s">
        <v>24</v>
      </c>
      <c r="L1158" s="86" t="s">
        <v>81</v>
      </c>
      <c r="M1158" s="343" t="s">
        <v>2618</v>
      </c>
      <c r="N1158" s="96">
        <v>0</v>
      </c>
      <c r="O1158" s="9">
        <v>3</v>
      </c>
      <c r="P1158" s="218" t="s">
        <v>243</v>
      </c>
      <c r="Q1158" s="218">
        <v>26100100</v>
      </c>
      <c r="R1158" s="218" t="s">
        <v>84</v>
      </c>
      <c r="S1158" s="218" t="s">
        <v>97</v>
      </c>
      <c r="T1158" s="84" t="s">
        <v>565</v>
      </c>
      <c r="U1158" s="45" t="s">
        <v>99</v>
      </c>
      <c r="V1158" s="34" t="s">
        <v>2619</v>
      </c>
      <c r="W1158" s="317">
        <v>3</v>
      </c>
      <c r="X1158" s="218">
        <v>3</v>
      </c>
      <c r="Y1158" s="265">
        <f t="shared" si="433"/>
        <v>0</v>
      </c>
      <c r="Z1158" s="24">
        <v>0</v>
      </c>
      <c r="AA1158" s="266">
        <v>2200</v>
      </c>
      <c r="AB1158" s="222"/>
      <c r="AC1158" s="151" t="str">
        <f>IF(AD1158="","",TEXT(AD1158,"mmmm-yy"))</f>
        <v>May-26</v>
      </c>
      <c r="AD1158" s="389">
        <v>46167</v>
      </c>
      <c r="AE1158" s="256" t="s">
        <v>2620</v>
      </c>
      <c r="AF1158" s="266">
        <f t="shared" si="443"/>
        <v>6600</v>
      </c>
      <c r="AG1158" s="266">
        <f t="shared" si="436"/>
        <v>0</v>
      </c>
      <c r="AH1158" s="266">
        <f t="shared" si="444"/>
        <v>6600</v>
      </c>
      <c r="AI1158" s="266">
        <f t="shared" si="435"/>
        <v>0</v>
      </c>
      <c r="AJ1158" s="266">
        <f t="shared" si="437"/>
        <v>0</v>
      </c>
      <c r="AK1158" s="266">
        <f t="shared" si="440"/>
        <v>0</v>
      </c>
      <c r="AL1158" s="240" t="s">
        <v>0</v>
      </c>
      <c r="AM1158" s="272" t="s">
        <v>102</v>
      </c>
      <c r="AN1158" s="266">
        <f t="shared" si="442"/>
        <v>6600</v>
      </c>
      <c r="AO1158" s="456" t="s">
        <v>24</v>
      </c>
      <c r="AP1158" s="207"/>
      <c r="AQ1158" s="207"/>
      <c r="AR1158" s="207"/>
      <c r="AS1158" s="207"/>
      <c r="AT1158" s="207"/>
      <c r="AU1158" s="207"/>
      <c r="AV1158" s="207"/>
      <c r="AW1158" s="218"/>
      <c r="AX1158" s="218"/>
    </row>
    <row r="1159" spans="1:50" ht="12.75" x14ac:dyDescent="0.2">
      <c r="A1159" s="240">
        <v>4800096351</v>
      </c>
      <c r="B1159" s="244">
        <v>46160</v>
      </c>
      <c r="C1159" s="240" t="s">
        <v>79</v>
      </c>
      <c r="D1159" s="552">
        <v>46179</v>
      </c>
      <c r="E1159" s="552" t="e">
        <f>IF(OR(#REF!="",J1159=""),"",#REF!+7*J1159)</f>
        <v>#REF!</v>
      </c>
      <c r="F1159" s="103" t="str">
        <f t="shared" ca="1" si="441"/>
        <v>DELIVERED</v>
      </c>
      <c r="G1159" s="316" t="s">
        <v>94</v>
      </c>
      <c r="H1159" s="341" t="e">
        <f t="shared" si="438"/>
        <v>#REF!</v>
      </c>
      <c r="I1159" s="28" t="e">
        <f t="shared" si="439"/>
        <v>#REF!</v>
      </c>
      <c r="J1159" s="218">
        <v>2</v>
      </c>
      <c r="K1159" s="38" t="s">
        <v>24</v>
      </c>
      <c r="L1159" s="86" t="s">
        <v>81</v>
      </c>
      <c r="M1159" s="343" t="s">
        <v>2618</v>
      </c>
      <c r="N1159" s="96">
        <v>0</v>
      </c>
      <c r="O1159" s="9">
        <v>3</v>
      </c>
      <c r="P1159" s="218" t="s">
        <v>243</v>
      </c>
      <c r="Q1159" s="218">
        <v>26100100</v>
      </c>
      <c r="R1159" s="218" t="s">
        <v>84</v>
      </c>
      <c r="S1159" s="218" t="s">
        <v>97</v>
      </c>
      <c r="T1159" s="84" t="s">
        <v>565</v>
      </c>
      <c r="U1159" s="45" t="s">
        <v>99</v>
      </c>
      <c r="V1159" s="34" t="s">
        <v>2621</v>
      </c>
      <c r="W1159" s="317">
        <v>1</v>
      </c>
      <c r="X1159" s="218">
        <v>1</v>
      </c>
      <c r="Y1159" s="265">
        <f t="shared" ref="Y1159:Y1222" si="445">W1159-X1159</f>
        <v>0</v>
      </c>
      <c r="Z1159" s="24">
        <v>0</v>
      </c>
      <c r="AA1159" s="266">
        <v>2200</v>
      </c>
      <c r="AB1159" s="222"/>
      <c r="AC1159" s="151" t="str">
        <f>IF(AD1159="","",TEXT(AD1159,"mmmm-yy"))</f>
        <v>May-26</v>
      </c>
      <c r="AD1159" s="389">
        <v>46167</v>
      </c>
      <c r="AE1159" s="256" t="s">
        <v>2620</v>
      </c>
      <c r="AF1159" s="266">
        <f t="shared" si="443"/>
        <v>2200</v>
      </c>
      <c r="AG1159" s="266">
        <f t="shared" si="436"/>
        <v>0</v>
      </c>
      <c r="AH1159" s="266">
        <f t="shared" si="444"/>
        <v>2200</v>
      </c>
      <c r="AI1159" s="266">
        <f t="shared" si="435"/>
        <v>0</v>
      </c>
      <c r="AJ1159" s="266">
        <f t="shared" si="437"/>
        <v>0</v>
      </c>
      <c r="AK1159" s="266">
        <f t="shared" si="440"/>
        <v>0</v>
      </c>
      <c r="AL1159" s="240" t="s">
        <v>0</v>
      </c>
      <c r="AM1159" s="272" t="s">
        <v>102</v>
      </c>
      <c r="AN1159" s="266">
        <f t="shared" si="442"/>
        <v>2200</v>
      </c>
      <c r="AO1159" s="456" t="s">
        <v>24</v>
      </c>
      <c r="AP1159" s="207"/>
      <c r="AQ1159" s="207"/>
      <c r="AR1159" s="207"/>
      <c r="AS1159" s="207"/>
      <c r="AT1159" s="207"/>
      <c r="AU1159" s="207"/>
      <c r="AV1159" s="207"/>
      <c r="AW1159" s="218"/>
      <c r="AX1159" s="218"/>
    </row>
    <row r="1160" spans="1:50" ht="12.75" x14ac:dyDescent="0.2">
      <c r="A1160" s="240">
        <v>4800096351</v>
      </c>
      <c r="B1160" s="244">
        <v>46160</v>
      </c>
      <c r="C1160" s="240" t="s">
        <v>79</v>
      </c>
      <c r="D1160" s="552">
        <v>46179</v>
      </c>
      <c r="E1160" s="552" t="e">
        <f>IF(OR(#REF!="",J1160=""),"",#REF!+7*J1160)</f>
        <v>#REF!</v>
      </c>
      <c r="F1160" s="103" t="str">
        <f t="shared" ca="1" si="441"/>
        <v>DELIVERED</v>
      </c>
      <c r="G1160" s="316" t="s">
        <v>94</v>
      </c>
      <c r="H1160" s="341" t="e">
        <f t="shared" si="438"/>
        <v>#REF!</v>
      </c>
      <c r="I1160" s="28" t="e">
        <f t="shared" si="439"/>
        <v>#REF!</v>
      </c>
      <c r="J1160" s="218">
        <v>2</v>
      </c>
      <c r="K1160" s="38" t="s">
        <v>24</v>
      </c>
      <c r="L1160" s="86" t="s">
        <v>81</v>
      </c>
      <c r="M1160" s="343" t="s">
        <v>2618</v>
      </c>
      <c r="N1160" s="96">
        <v>0</v>
      </c>
      <c r="O1160" s="9">
        <v>3</v>
      </c>
      <c r="P1160" s="218" t="s">
        <v>243</v>
      </c>
      <c r="Q1160" s="218">
        <v>26100100</v>
      </c>
      <c r="R1160" s="218" t="s">
        <v>84</v>
      </c>
      <c r="S1160" s="218" t="s">
        <v>97</v>
      </c>
      <c r="T1160" s="84" t="s">
        <v>565</v>
      </c>
      <c r="U1160" s="45" t="s">
        <v>99</v>
      </c>
      <c r="V1160" s="34" t="s">
        <v>2622</v>
      </c>
      <c r="W1160" s="317">
        <v>2</v>
      </c>
      <c r="X1160" s="218">
        <v>2</v>
      </c>
      <c r="Y1160" s="265">
        <f t="shared" si="445"/>
        <v>0</v>
      </c>
      <c r="Z1160" s="24">
        <v>0</v>
      </c>
      <c r="AA1160" s="266">
        <v>2200</v>
      </c>
      <c r="AB1160" s="222"/>
      <c r="AC1160" s="151" t="str">
        <f>IF(AD1160="","",TEXT(AD1160,"mmmm-yy"))</f>
        <v>May-26</v>
      </c>
      <c r="AD1160" s="389">
        <v>46167</v>
      </c>
      <c r="AE1160" s="256" t="s">
        <v>2620</v>
      </c>
      <c r="AF1160" s="266">
        <f t="shared" si="443"/>
        <v>4400</v>
      </c>
      <c r="AG1160" s="266">
        <f t="shared" si="436"/>
        <v>0</v>
      </c>
      <c r="AH1160" s="266">
        <f t="shared" si="444"/>
        <v>4400</v>
      </c>
      <c r="AI1160" s="266">
        <f t="shared" si="435"/>
        <v>0</v>
      </c>
      <c r="AJ1160" s="266">
        <f t="shared" si="437"/>
        <v>0</v>
      </c>
      <c r="AK1160" s="266">
        <f t="shared" si="440"/>
        <v>0</v>
      </c>
      <c r="AL1160" s="240" t="s">
        <v>0</v>
      </c>
      <c r="AM1160" s="272" t="s">
        <v>102</v>
      </c>
      <c r="AN1160" s="266">
        <f t="shared" si="442"/>
        <v>4400</v>
      </c>
      <c r="AO1160" s="456" t="s">
        <v>24</v>
      </c>
      <c r="AP1160" s="207"/>
      <c r="AQ1160" s="207"/>
      <c r="AR1160" s="207"/>
      <c r="AS1160" s="207"/>
      <c r="AT1160" s="207"/>
      <c r="AU1160" s="207"/>
      <c r="AV1160" s="207"/>
      <c r="AW1160" s="218"/>
      <c r="AX1160" s="218"/>
    </row>
    <row r="1161" spans="1:50" ht="12.75" x14ac:dyDescent="0.2">
      <c r="A1161" s="240">
        <v>4300036189</v>
      </c>
      <c r="B1161" s="244">
        <v>46157</v>
      </c>
      <c r="C1161" s="240" t="s">
        <v>79</v>
      </c>
      <c r="D1161" s="552">
        <v>46241</v>
      </c>
      <c r="E1161" s="552" t="e">
        <f>IF(OR(#REF!="",J1161=""),"",#REF!+7*J1161)</f>
        <v>#REF!</v>
      </c>
      <c r="F1161" s="103" t="e">
        <f t="shared" ca="1" si="441"/>
        <v>#REF!</v>
      </c>
      <c r="G1161" s="316" t="s">
        <v>94</v>
      </c>
      <c r="H1161" s="341" t="e">
        <f t="shared" si="438"/>
        <v>#REF!</v>
      </c>
      <c r="I1161" s="28" t="e">
        <f t="shared" si="439"/>
        <v>#REF!</v>
      </c>
      <c r="J1161" s="218">
        <v>12</v>
      </c>
      <c r="K1161" s="38" t="s">
        <v>19</v>
      </c>
      <c r="L1161" s="86" t="s">
        <v>81</v>
      </c>
      <c r="M1161" s="343" t="s">
        <v>2623</v>
      </c>
      <c r="N1161" s="96">
        <v>0</v>
      </c>
      <c r="O1161" s="9">
        <v>3</v>
      </c>
      <c r="P1161" s="218"/>
      <c r="Q1161" s="218"/>
      <c r="R1161" s="218" t="s">
        <v>84</v>
      </c>
      <c r="S1161" s="218" t="s">
        <v>97</v>
      </c>
      <c r="T1161" s="84" t="s">
        <v>683</v>
      </c>
      <c r="U1161" s="45" t="s">
        <v>99</v>
      </c>
      <c r="V1161" s="34" t="s">
        <v>2624</v>
      </c>
      <c r="W1161" s="317">
        <v>2</v>
      </c>
      <c r="X1161" s="207"/>
      <c r="Y1161" s="265">
        <f t="shared" si="445"/>
        <v>2</v>
      </c>
      <c r="Z1161" s="24">
        <v>2</v>
      </c>
      <c r="AA1161" s="266">
        <v>78951</v>
      </c>
      <c r="AB1161" s="222"/>
      <c r="AC1161" s="151"/>
      <c r="AD1161" s="221"/>
      <c r="AE1161" s="260"/>
      <c r="AF1161" s="266">
        <f t="shared" si="443"/>
        <v>0</v>
      </c>
      <c r="AG1161" s="266">
        <f t="shared" si="436"/>
        <v>0</v>
      </c>
      <c r="AH1161" s="266">
        <f t="shared" si="444"/>
        <v>0</v>
      </c>
      <c r="AI1161" s="266">
        <f t="shared" si="435"/>
        <v>157902</v>
      </c>
      <c r="AJ1161" s="266">
        <f t="shared" si="437"/>
        <v>0</v>
      </c>
      <c r="AK1161" s="266">
        <f t="shared" si="440"/>
        <v>157902</v>
      </c>
      <c r="AL1161" s="240" t="s">
        <v>9</v>
      </c>
      <c r="AM1161" s="323"/>
      <c r="AN1161" s="266">
        <f t="shared" si="442"/>
        <v>157902</v>
      </c>
      <c r="AO1161" s="456"/>
      <c r="AP1161" s="207"/>
      <c r="AQ1161" s="207"/>
      <c r="AR1161" s="207"/>
      <c r="AS1161" s="207"/>
      <c r="AT1161" s="207"/>
      <c r="AU1161" s="207"/>
      <c r="AV1161" s="207"/>
      <c r="AW1161" s="218"/>
      <c r="AX1161" s="218"/>
    </row>
    <row r="1162" spans="1:50" ht="12.75" x14ac:dyDescent="0.2">
      <c r="A1162" s="240">
        <v>4300036189</v>
      </c>
      <c r="B1162" s="244">
        <v>46157</v>
      </c>
      <c r="C1162" s="240" t="s">
        <v>79</v>
      </c>
      <c r="D1162" s="552">
        <v>46255</v>
      </c>
      <c r="E1162" s="552" t="e">
        <f>IF(OR(#REF!="",J1162=""),"",#REF!+7*J1162)</f>
        <v>#REF!</v>
      </c>
      <c r="F1162" s="103" t="e">
        <f t="shared" ca="1" si="441"/>
        <v>#REF!</v>
      </c>
      <c r="G1162" s="316" t="s">
        <v>94</v>
      </c>
      <c r="H1162" s="341" t="e">
        <f t="shared" si="438"/>
        <v>#REF!</v>
      </c>
      <c r="I1162" s="28" t="e">
        <f t="shared" si="439"/>
        <v>#REF!</v>
      </c>
      <c r="J1162" s="218">
        <v>14</v>
      </c>
      <c r="K1162" s="38" t="s">
        <v>19</v>
      </c>
      <c r="L1162" s="86" t="s">
        <v>81</v>
      </c>
      <c r="M1162" s="343" t="s">
        <v>2623</v>
      </c>
      <c r="N1162" s="96">
        <v>0</v>
      </c>
      <c r="O1162" s="9">
        <v>3</v>
      </c>
      <c r="P1162" s="218"/>
      <c r="Q1162" s="218"/>
      <c r="R1162" s="218" t="s">
        <v>84</v>
      </c>
      <c r="S1162" s="218" t="s">
        <v>97</v>
      </c>
      <c r="T1162" s="84" t="s">
        <v>683</v>
      </c>
      <c r="U1162" s="45" t="s">
        <v>99</v>
      </c>
      <c r="V1162" s="34" t="s">
        <v>2624</v>
      </c>
      <c r="W1162" s="317">
        <v>2</v>
      </c>
      <c r="X1162" s="207"/>
      <c r="Y1162" s="265">
        <f t="shared" si="445"/>
        <v>2</v>
      </c>
      <c r="Z1162" s="24">
        <v>2</v>
      </c>
      <c r="AA1162" s="266">
        <v>78951</v>
      </c>
      <c r="AB1162" s="222"/>
      <c r="AC1162" s="151"/>
      <c r="AD1162" s="221"/>
      <c r="AE1162" s="260"/>
      <c r="AF1162" s="266">
        <f t="shared" si="443"/>
        <v>0</v>
      </c>
      <c r="AG1162" s="266">
        <f t="shared" si="436"/>
        <v>0</v>
      </c>
      <c r="AH1162" s="266">
        <f t="shared" si="444"/>
        <v>0</v>
      </c>
      <c r="AI1162" s="266">
        <f t="shared" si="435"/>
        <v>157902</v>
      </c>
      <c r="AJ1162" s="266">
        <f t="shared" si="437"/>
        <v>0</v>
      </c>
      <c r="AK1162" s="266">
        <f t="shared" si="440"/>
        <v>157902</v>
      </c>
      <c r="AL1162" s="240" t="s">
        <v>9</v>
      </c>
      <c r="AM1162" s="323"/>
      <c r="AN1162" s="266">
        <f t="shared" si="442"/>
        <v>157902</v>
      </c>
      <c r="AO1162" s="456"/>
      <c r="AP1162" s="207"/>
      <c r="AQ1162" s="207"/>
      <c r="AR1162" s="207"/>
      <c r="AS1162" s="207"/>
      <c r="AT1162" s="207"/>
      <c r="AU1162" s="207"/>
      <c r="AV1162" s="207"/>
      <c r="AW1162" s="218"/>
      <c r="AX1162" s="218"/>
    </row>
    <row r="1163" spans="1:50" ht="12.75" x14ac:dyDescent="0.2">
      <c r="A1163" s="240">
        <v>4300036189</v>
      </c>
      <c r="B1163" s="244">
        <v>46157</v>
      </c>
      <c r="C1163" s="240" t="s">
        <v>79</v>
      </c>
      <c r="D1163" s="552">
        <v>46241</v>
      </c>
      <c r="E1163" s="552" t="e">
        <f>IF(OR(#REF!="",J1163=""),"",#REF!+7*J1163)</f>
        <v>#REF!</v>
      </c>
      <c r="F1163" s="103" t="e">
        <f t="shared" ca="1" si="441"/>
        <v>#REF!</v>
      </c>
      <c r="G1163" s="316" t="s">
        <v>94</v>
      </c>
      <c r="H1163" s="341" t="e">
        <f t="shared" si="438"/>
        <v>#REF!</v>
      </c>
      <c r="I1163" s="28" t="e">
        <f t="shared" si="439"/>
        <v>#REF!</v>
      </c>
      <c r="J1163" s="218">
        <v>12</v>
      </c>
      <c r="K1163" s="38" t="s">
        <v>19</v>
      </c>
      <c r="L1163" s="86" t="s">
        <v>81</v>
      </c>
      <c r="M1163" s="343" t="s">
        <v>2625</v>
      </c>
      <c r="N1163" s="96">
        <v>0</v>
      </c>
      <c r="O1163" s="9">
        <v>3</v>
      </c>
      <c r="P1163" s="218"/>
      <c r="Q1163" s="218"/>
      <c r="R1163" s="218" t="s">
        <v>84</v>
      </c>
      <c r="S1163" s="218" t="s">
        <v>97</v>
      </c>
      <c r="T1163" s="84" t="s">
        <v>683</v>
      </c>
      <c r="U1163" s="45" t="s">
        <v>99</v>
      </c>
      <c r="V1163" s="34" t="s">
        <v>2626</v>
      </c>
      <c r="W1163" s="317">
        <v>2</v>
      </c>
      <c r="X1163" s="207"/>
      <c r="Y1163" s="265">
        <f t="shared" si="445"/>
        <v>2</v>
      </c>
      <c r="Z1163" s="24">
        <v>2</v>
      </c>
      <c r="AA1163" s="266">
        <v>118984</v>
      </c>
      <c r="AB1163" s="222"/>
      <c r="AC1163" s="151"/>
      <c r="AD1163" s="221"/>
      <c r="AE1163" s="260"/>
      <c r="AF1163" s="266">
        <f t="shared" si="443"/>
        <v>0</v>
      </c>
      <c r="AG1163" s="266">
        <f t="shared" si="436"/>
        <v>0</v>
      </c>
      <c r="AH1163" s="266">
        <f t="shared" si="444"/>
        <v>0</v>
      </c>
      <c r="AI1163" s="266">
        <f t="shared" si="435"/>
        <v>237968</v>
      </c>
      <c r="AJ1163" s="266">
        <f t="shared" si="437"/>
        <v>0</v>
      </c>
      <c r="AK1163" s="266">
        <f t="shared" si="440"/>
        <v>237968</v>
      </c>
      <c r="AL1163" s="240" t="s">
        <v>9</v>
      </c>
      <c r="AM1163" s="323"/>
      <c r="AN1163" s="266">
        <f t="shared" si="442"/>
        <v>237968</v>
      </c>
      <c r="AO1163" s="456"/>
      <c r="AP1163" s="207"/>
      <c r="AQ1163" s="207"/>
      <c r="AR1163" s="207"/>
      <c r="AS1163" s="207"/>
      <c r="AT1163" s="207"/>
      <c r="AU1163" s="207"/>
      <c r="AV1163" s="207"/>
      <c r="AW1163" s="218"/>
      <c r="AX1163" s="218"/>
    </row>
    <row r="1164" spans="1:50" ht="12.75" x14ac:dyDescent="0.2">
      <c r="A1164" s="240">
        <v>4300036189</v>
      </c>
      <c r="B1164" s="244">
        <v>46157</v>
      </c>
      <c r="C1164" s="240" t="s">
        <v>79</v>
      </c>
      <c r="D1164" s="552">
        <v>46255</v>
      </c>
      <c r="E1164" s="552" t="e">
        <f>IF(OR(#REF!="",J1164=""),"",#REF!+7*J1164)</f>
        <v>#REF!</v>
      </c>
      <c r="F1164" s="103" t="e">
        <f t="shared" ca="1" si="441"/>
        <v>#REF!</v>
      </c>
      <c r="G1164" s="316" t="s">
        <v>94</v>
      </c>
      <c r="H1164" s="341" t="e">
        <f t="shared" si="438"/>
        <v>#REF!</v>
      </c>
      <c r="I1164" s="28" t="e">
        <f t="shared" si="439"/>
        <v>#REF!</v>
      </c>
      <c r="J1164" s="218">
        <v>14</v>
      </c>
      <c r="K1164" s="38" t="s">
        <v>19</v>
      </c>
      <c r="L1164" s="86" t="s">
        <v>81</v>
      </c>
      <c r="M1164" s="343" t="s">
        <v>2625</v>
      </c>
      <c r="N1164" s="96">
        <v>0</v>
      </c>
      <c r="O1164" s="9">
        <v>3</v>
      </c>
      <c r="P1164" s="218"/>
      <c r="Q1164" s="218"/>
      <c r="R1164" s="218" t="s">
        <v>84</v>
      </c>
      <c r="S1164" s="218" t="s">
        <v>97</v>
      </c>
      <c r="T1164" s="84" t="s">
        <v>683</v>
      </c>
      <c r="U1164" s="45" t="s">
        <v>99</v>
      </c>
      <c r="V1164" s="34" t="s">
        <v>2626</v>
      </c>
      <c r="W1164" s="317">
        <v>2</v>
      </c>
      <c r="X1164" s="207"/>
      <c r="Y1164" s="265">
        <f t="shared" si="445"/>
        <v>2</v>
      </c>
      <c r="Z1164" s="24">
        <v>2</v>
      </c>
      <c r="AA1164" s="266">
        <v>118984</v>
      </c>
      <c r="AB1164" s="222"/>
      <c r="AC1164" s="151"/>
      <c r="AD1164" s="221"/>
      <c r="AE1164" s="260"/>
      <c r="AF1164" s="266">
        <f t="shared" si="443"/>
        <v>0</v>
      </c>
      <c r="AG1164" s="266">
        <f t="shared" si="436"/>
        <v>0</v>
      </c>
      <c r="AH1164" s="266">
        <f t="shared" si="444"/>
        <v>0</v>
      </c>
      <c r="AI1164" s="266">
        <f t="shared" si="435"/>
        <v>237968</v>
      </c>
      <c r="AJ1164" s="266">
        <f t="shared" si="437"/>
        <v>0</v>
      </c>
      <c r="AK1164" s="266">
        <f t="shared" si="440"/>
        <v>237968</v>
      </c>
      <c r="AL1164" s="240" t="s">
        <v>9</v>
      </c>
      <c r="AM1164" s="323"/>
      <c r="AN1164" s="266">
        <f t="shared" si="442"/>
        <v>237968</v>
      </c>
      <c r="AO1164" s="456"/>
      <c r="AP1164" s="207"/>
      <c r="AQ1164" s="207"/>
      <c r="AR1164" s="207"/>
      <c r="AS1164" s="207"/>
      <c r="AT1164" s="207"/>
      <c r="AU1164" s="207"/>
      <c r="AV1164" s="207"/>
      <c r="AW1164" s="218"/>
      <c r="AX1164" s="218"/>
    </row>
    <row r="1165" spans="1:50" ht="12.75" x14ac:dyDescent="0.2">
      <c r="A1165" s="240">
        <v>4300036189</v>
      </c>
      <c r="B1165" s="244">
        <v>46157</v>
      </c>
      <c r="C1165" s="240" t="s">
        <v>79</v>
      </c>
      <c r="D1165" s="552">
        <v>46262</v>
      </c>
      <c r="E1165" s="552" t="e">
        <f>IF(OR(#REF!="",J1165=""),"",#REF!+7*J1165)</f>
        <v>#REF!</v>
      </c>
      <c r="F1165" s="103" t="e">
        <f t="shared" ca="1" si="441"/>
        <v>#REF!</v>
      </c>
      <c r="G1165" s="316" t="s">
        <v>94</v>
      </c>
      <c r="H1165" s="341" t="e">
        <f t="shared" si="438"/>
        <v>#REF!</v>
      </c>
      <c r="I1165" s="28" t="e">
        <f t="shared" si="439"/>
        <v>#REF!</v>
      </c>
      <c r="J1165" s="218">
        <v>15</v>
      </c>
      <c r="K1165" s="38" t="s">
        <v>19</v>
      </c>
      <c r="L1165" s="86" t="s">
        <v>81</v>
      </c>
      <c r="M1165" s="343" t="s">
        <v>2627</v>
      </c>
      <c r="N1165" s="96">
        <v>0</v>
      </c>
      <c r="O1165" s="9">
        <v>3</v>
      </c>
      <c r="P1165" s="218"/>
      <c r="Q1165" s="218"/>
      <c r="R1165" s="218" t="s">
        <v>84</v>
      </c>
      <c r="S1165" s="218" t="s">
        <v>97</v>
      </c>
      <c r="T1165" s="84" t="s">
        <v>683</v>
      </c>
      <c r="U1165" s="45" t="s">
        <v>99</v>
      </c>
      <c r="V1165" s="34" t="s">
        <v>2628</v>
      </c>
      <c r="W1165" s="317">
        <v>2</v>
      </c>
      <c r="X1165" s="207"/>
      <c r="Y1165" s="265">
        <f t="shared" si="445"/>
        <v>2</v>
      </c>
      <c r="Z1165" s="24">
        <v>2</v>
      </c>
      <c r="AA1165" s="266">
        <v>36986</v>
      </c>
      <c r="AB1165" s="222"/>
      <c r="AC1165" s="151"/>
      <c r="AD1165" s="221"/>
      <c r="AE1165" s="260"/>
      <c r="AF1165" s="266">
        <f t="shared" si="443"/>
        <v>0</v>
      </c>
      <c r="AG1165" s="266">
        <f t="shared" si="436"/>
        <v>0</v>
      </c>
      <c r="AH1165" s="266">
        <f t="shared" si="444"/>
        <v>0</v>
      </c>
      <c r="AI1165" s="266">
        <f t="shared" si="435"/>
        <v>73972</v>
      </c>
      <c r="AJ1165" s="266">
        <f t="shared" si="437"/>
        <v>0</v>
      </c>
      <c r="AK1165" s="266">
        <f t="shared" si="440"/>
        <v>73972</v>
      </c>
      <c r="AL1165" s="240" t="s">
        <v>9</v>
      </c>
      <c r="AM1165" s="323"/>
      <c r="AN1165" s="266">
        <f t="shared" si="442"/>
        <v>73972</v>
      </c>
      <c r="AO1165" s="456"/>
      <c r="AP1165" s="207"/>
      <c r="AQ1165" s="207"/>
      <c r="AR1165" s="207"/>
      <c r="AS1165" s="207"/>
      <c r="AT1165" s="207"/>
      <c r="AU1165" s="207"/>
      <c r="AV1165" s="207"/>
      <c r="AW1165" s="218"/>
      <c r="AX1165" s="218"/>
    </row>
    <row r="1166" spans="1:50" ht="12.75" x14ac:dyDescent="0.2">
      <c r="A1166" s="240">
        <v>4300036189</v>
      </c>
      <c r="B1166" s="244">
        <v>46157</v>
      </c>
      <c r="C1166" s="240" t="s">
        <v>79</v>
      </c>
      <c r="D1166" s="552">
        <v>46276</v>
      </c>
      <c r="E1166" s="552" t="e">
        <f>IF(OR(#REF!="",J1166=""),"",#REF!+7*J1166)</f>
        <v>#REF!</v>
      </c>
      <c r="F1166" s="103" t="e">
        <f t="shared" ca="1" si="441"/>
        <v>#REF!</v>
      </c>
      <c r="G1166" s="316" t="s">
        <v>94</v>
      </c>
      <c r="H1166" s="341" t="e">
        <f t="shared" si="438"/>
        <v>#REF!</v>
      </c>
      <c r="I1166" s="28" t="e">
        <f t="shared" si="439"/>
        <v>#REF!</v>
      </c>
      <c r="J1166" s="218">
        <v>17</v>
      </c>
      <c r="K1166" s="38" t="s">
        <v>19</v>
      </c>
      <c r="L1166" s="86" t="s">
        <v>81</v>
      </c>
      <c r="M1166" s="343" t="s">
        <v>2627</v>
      </c>
      <c r="N1166" s="96">
        <v>0</v>
      </c>
      <c r="O1166" s="9">
        <v>3</v>
      </c>
      <c r="P1166" s="218"/>
      <c r="Q1166" s="218"/>
      <c r="R1166" s="218" t="s">
        <v>84</v>
      </c>
      <c r="S1166" s="218" t="s">
        <v>97</v>
      </c>
      <c r="T1166" s="84" t="s">
        <v>683</v>
      </c>
      <c r="U1166" s="45" t="s">
        <v>99</v>
      </c>
      <c r="V1166" s="34" t="s">
        <v>2628</v>
      </c>
      <c r="W1166" s="317">
        <v>6</v>
      </c>
      <c r="X1166" s="207"/>
      <c r="Y1166" s="265">
        <f t="shared" si="445"/>
        <v>6</v>
      </c>
      <c r="Z1166" s="24">
        <v>6</v>
      </c>
      <c r="AA1166" s="266">
        <v>36986</v>
      </c>
      <c r="AB1166" s="222"/>
      <c r="AC1166" s="151"/>
      <c r="AD1166" s="221"/>
      <c r="AE1166" s="260"/>
      <c r="AF1166" s="266">
        <f t="shared" si="443"/>
        <v>0</v>
      </c>
      <c r="AG1166" s="266">
        <f t="shared" si="436"/>
        <v>0</v>
      </c>
      <c r="AH1166" s="266">
        <f t="shared" si="444"/>
        <v>0</v>
      </c>
      <c r="AI1166" s="266">
        <f t="shared" si="435"/>
        <v>221916</v>
      </c>
      <c r="AJ1166" s="266">
        <f t="shared" si="437"/>
        <v>0</v>
      </c>
      <c r="AK1166" s="266">
        <f t="shared" si="440"/>
        <v>221916</v>
      </c>
      <c r="AL1166" s="240" t="s">
        <v>9</v>
      </c>
      <c r="AM1166" s="323"/>
      <c r="AN1166" s="266">
        <f t="shared" si="442"/>
        <v>221916</v>
      </c>
      <c r="AO1166" s="456"/>
      <c r="AP1166" s="207"/>
      <c r="AQ1166" s="207"/>
      <c r="AR1166" s="207"/>
      <c r="AS1166" s="207"/>
      <c r="AT1166" s="207"/>
      <c r="AU1166" s="207"/>
      <c r="AV1166" s="207"/>
      <c r="AW1166" s="218"/>
      <c r="AX1166" s="218"/>
    </row>
    <row r="1167" spans="1:50" ht="12.75" x14ac:dyDescent="0.2">
      <c r="A1167" s="218">
        <v>4516514429</v>
      </c>
      <c r="B1167" s="553">
        <v>46160</v>
      </c>
      <c r="C1167" s="543" t="s">
        <v>79</v>
      </c>
      <c r="D1167" s="552">
        <v>46184</v>
      </c>
      <c r="E1167" s="552" t="e">
        <f>IF(OR(#REF!="",J1167=""),"",#REF!+7*J1167)</f>
        <v>#REF!</v>
      </c>
      <c r="F1167" s="333" t="str">
        <f t="shared" ca="1" si="441"/>
        <v>DELIVERED</v>
      </c>
      <c r="G1167" s="65" t="s">
        <v>80</v>
      </c>
      <c r="H1167" s="546" t="e">
        <f t="shared" si="438"/>
        <v>#REF!</v>
      </c>
      <c r="I1167" s="520" t="e">
        <f t="shared" si="439"/>
        <v>#REF!</v>
      </c>
      <c r="J1167" s="24">
        <v>3</v>
      </c>
      <c r="K1167" s="24" t="s">
        <v>28</v>
      </c>
      <c r="L1167" s="525" t="s">
        <v>81</v>
      </c>
      <c r="M1167" s="343" t="s">
        <v>2629</v>
      </c>
      <c r="N1167" s="523">
        <v>1</v>
      </c>
      <c r="O1167" s="558">
        <v>1</v>
      </c>
      <c r="P1167" s="24" t="s">
        <v>243</v>
      </c>
      <c r="Q1167" s="24">
        <v>26100141</v>
      </c>
      <c r="R1167" s="525" t="s">
        <v>84</v>
      </c>
      <c r="S1167" s="524" t="s">
        <v>620</v>
      </c>
      <c r="T1167" s="512" t="s">
        <v>621</v>
      </c>
      <c r="U1167" s="505" t="s">
        <v>212</v>
      </c>
      <c r="V1167" s="554" t="s">
        <v>2630</v>
      </c>
      <c r="W1167" s="24">
        <v>1</v>
      </c>
      <c r="X1167" s="24">
        <v>1</v>
      </c>
      <c r="Y1167" s="542">
        <f t="shared" si="445"/>
        <v>0</v>
      </c>
      <c r="Z1167" s="24">
        <v>0</v>
      </c>
      <c r="AA1167" s="58">
        <v>109000</v>
      </c>
      <c r="AB1167" s="66"/>
      <c r="AC1167" s="151" t="str">
        <f>IF(AD1167="","",TEXT(AD1167,"mmmm-yy"))</f>
        <v>May-26</v>
      </c>
      <c r="AD1167" s="25">
        <v>46172</v>
      </c>
      <c r="AE1167" s="256" t="s">
        <v>2631</v>
      </c>
      <c r="AF1167" s="58">
        <f t="shared" si="443"/>
        <v>109000</v>
      </c>
      <c r="AG1167" s="58">
        <f t="shared" si="436"/>
        <v>0</v>
      </c>
      <c r="AH1167" s="58">
        <f t="shared" si="444"/>
        <v>109000</v>
      </c>
      <c r="AI1167" s="58">
        <f t="shared" si="435"/>
        <v>0</v>
      </c>
      <c r="AJ1167" s="58">
        <f t="shared" si="437"/>
        <v>0</v>
      </c>
      <c r="AK1167" s="58">
        <f t="shared" si="440"/>
        <v>0</v>
      </c>
      <c r="AL1167" s="16" t="s">
        <v>0</v>
      </c>
      <c r="AM1167" s="272" t="s">
        <v>102</v>
      </c>
      <c r="AN1167" s="58">
        <f t="shared" si="442"/>
        <v>109000</v>
      </c>
      <c r="AO1167" s="24" t="s">
        <v>28</v>
      </c>
      <c r="AP1167" s="23"/>
      <c r="AQ1167" s="23"/>
      <c r="AR1167" s="23"/>
      <c r="AS1167" s="23"/>
      <c r="AT1167" s="23"/>
      <c r="AU1167" s="23"/>
      <c r="AV1167" s="23"/>
    </row>
    <row r="1168" spans="1:50" ht="12.75" x14ac:dyDescent="0.2">
      <c r="A1168" s="218">
        <v>4516514429</v>
      </c>
      <c r="B1168" s="553">
        <v>46160</v>
      </c>
      <c r="C1168" s="543" t="s">
        <v>79</v>
      </c>
      <c r="D1168" s="552">
        <v>46184</v>
      </c>
      <c r="E1168" s="552" t="e">
        <f>IF(OR(#REF!="",J1168=""),"",#REF!+7*J1168)</f>
        <v>#REF!</v>
      </c>
      <c r="F1168" s="333" t="e">
        <f t="shared" ca="1" si="441"/>
        <v>#REF!</v>
      </c>
      <c r="G1168" s="65" t="s">
        <v>80</v>
      </c>
      <c r="H1168" s="546" t="e">
        <f t="shared" si="438"/>
        <v>#REF!</v>
      </c>
      <c r="I1168" s="520" t="e">
        <f t="shared" si="439"/>
        <v>#REF!</v>
      </c>
      <c r="J1168" s="24">
        <v>3</v>
      </c>
      <c r="K1168" s="24" t="s">
        <v>18</v>
      </c>
      <c r="L1168" s="525" t="s">
        <v>81</v>
      </c>
      <c r="M1168" s="13" t="s">
        <v>2629</v>
      </c>
      <c r="N1168" s="523">
        <v>1</v>
      </c>
      <c r="O1168" s="558">
        <v>1</v>
      </c>
      <c r="P1168" s="24"/>
      <c r="Q1168" s="24"/>
      <c r="R1168" s="525" t="s">
        <v>84</v>
      </c>
      <c r="S1168" s="524" t="s">
        <v>620</v>
      </c>
      <c r="T1168" s="512" t="s">
        <v>621</v>
      </c>
      <c r="U1168" s="505" t="s">
        <v>212</v>
      </c>
      <c r="V1168" s="554" t="s">
        <v>2632</v>
      </c>
      <c r="W1168" s="24">
        <v>5</v>
      </c>
      <c r="X1168" s="24"/>
      <c r="Y1168" s="542">
        <f t="shared" si="445"/>
        <v>5</v>
      </c>
      <c r="Z1168" s="24">
        <v>5</v>
      </c>
      <c r="AA1168" s="262">
        <v>15475</v>
      </c>
      <c r="AB1168" s="66"/>
      <c r="AC1168" s="262"/>
      <c r="AD1168" s="25"/>
      <c r="AE1168" s="66"/>
      <c r="AF1168" s="58">
        <f t="shared" si="443"/>
        <v>0</v>
      </c>
      <c r="AG1168" s="58">
        <f t="shared" si="436"/>
        <v>0</v>
      </c>
      <c r="AH1168" s="58">
        <f t="shared" si="444"/>
        <v>0</v>
      </c>
      <c r="AI1168" s="58">
        <f t="shared" si="435"/>
        <v>77375</v>
      </c>
      <c r="AJ1168" s="58">
        <f t="shared" si="437"/>
        <v>0</v>
      </c>
      <c r="AK1168" s="58">
        <f t="shared" si="440"/>
        <v>77375</v>
      </c>
      <c r="AL1168" s="16" t="s">
        <v>9</v>
      </c>
      <c r="AM1168" s="272"/>
      <c r="AN1168" s="58">
        <f t="shared" si="442"/>
        <v>77375</v>
      </c>
      <c r="AO1168" s="24"/>
      <c r="AP1168" s="23"/>
      <c r="AQ1168" s="23"/>
      <c r="AR1168" s="23"/>
      <c r="AS1168" s="23"/>
      <c r="AT1168" s="23"/>
      <c r="AU1168" s="23"/>
      <c r="AV1168" s="23"/>
    </row>
    <row r="1169" spans="1:48" ht="12.75" x14ac:dyDescent="0.2">
      <c r="A1169" s="218">
        <v>4516514429</v>
      </c>
      <c r="B1169" s="553">
        <v>46160</v>
      </c>
      <c r="C1169" s="543" t="s">
        <v>79</v>
      </c>
      <c r="D1169" s="552">
        <v>46184</v>
      </c>
      <c r="E1169" s="552" t="e">
        <f>IF(OR(#REF!="",J1169=""),"",#REF!+7*J1169)</f>
        <v>#REF!</v>
      </c>
      <c r="F1169" s="333" t="e">
        <f t="shared" ca="1" si="441"/>
        <v>#REF!</v>
      </c>
      <c r="G1169" s="65" t="s">
        <v>80</v>
      </c>
      <c r="H1169" s="546" t="e">
        <f t="shared" si="438"/>
        <v>#REF!</v>
      </c>
      <c r="I1169" s="520" t="e">
        <f t="shared" si="439"/>
        <v>#REF!</v>
      </c>
      <c r="J1169" s="24">
        <v>3</v>
      </c>
      <c r="K1169" s="24" t="s">
        <v>18</v>
      </c>
      <c r="L1169" s="525" t="s">
        <v>81</v>
      </c>
      <c r="M1169" s="13" t="s">
        <v>2629</v>
      </c>
      <c r="N1169" s="523">
        <v>1</v>
      </c>
      <c r="O1169" s="558">
        <v>1</v>
      </c>
      <c r="P1169" s="24"/>
      <c r="Q1169" s="24"/>
      <c r="R1169" s="525" t="s">
        <v>84</v>
      </c>
      <c r="S1169" s="524" t="s">
        <v>620</v>
      </c>
      <c r="T1169" s="512" t="s">
        <v>621</v>
      </c>
      <c r="U1169" s="505" t="s">
        <v>212</v>
      </c>
      <c r="V1169" s="554" t="s">
        <v>2633</v>
      </c>
      <c r="W1169" s="24">
        <v>5</v>
      </c>
      <c r="X1169" s="24"/>
      <c r="Y1169" s="542">
        <f t="shared" si="445"/>
        <v>5</v>
      </c>
      <c r="Z1169" s="24">
        <v>5</v>
      </c>
      <c r="AA1169" s="262">
        <v>16585</v>
      </c>
      <c r="AB1169" s="66"/>
      <c r="AC1169" s="262"/>
      <c r="AD1169" s="25"/>
      <c r="AE1169" s="66"/>
      <c r="AF1169" s="58">
        <f t="shared" si="443"/>
        <v>0</v>
      </c>
      <c r="AG1169" s="58">
        <f t="shared" si="436"/>
        <v>0</v>
      </c>
      <c r="AH1169" s="58">
        <f t="shared" si="444"/>
        <v>0</v>
      </c>
      <c r="AI1169" s="58">
        <f t="shared" si="435"/>
        <v>82925</v>
      </c>
      <c r="AJ1169" s="58">
        <f t="shared" si="437"/>
        <v>0</v>
      </c>
      <c r="AK1169" s="58">
        <f t="shared" si="440"/>
        <v>82925</v>
      </c>
      <c r="AL1169" s="16" t="s">
        <v>9</v>
      </c>
      <c r="AM1169" s="272"/>
      <c r="AN1169" s="58">
        <f t="shared" si="442"/>
        <v>82925</v>
      </c>
      <c r="AO1169" s="24"/>
      <c r="AP1169" s="23"/>
      <c r="AQ1169" s="23"/>
      <c r="AR1169" s="23"/>
      <c r="AS1169" s="23"/>
      <c r="AT1169" s="23"/>
      <c r="AU1169" s="23"/>
      <c r="AV1169" s="23"/>
    </row>
    <row r="1170" spans="1:48" ht="12.75" x14ac:dyDescent="0.2">
      <c r="A1170" s="218">
        <v>4516514429</v>
      </c>
      <c r="B1170" s="553">
        <v>46160</v>
      </c>
      <c r="C1170" s="543" t="s">
        <v>79</v>
      </c>
      <c r="D1170" s="552">
        <v>46184</v>
      </c>
      <c r="E1170" s="552" t="e">
        <f>IF(OR(#REF!="",J1170=""),"",#REF!+7*J1170)</f>
        <v>#REF!</v>
      </c>
      <c r="F1170" s="333" t="e">
        <f t="shared" ca="1" si="441"/>
        <v>#REF!</v>
      </c>
      <c r="G1170" s="65" t="s">
        <v>80</v>
      </c>
      <c r="H1170" s="546" t="e">
        <f t="shared" si="438"/>
        <v>#REF!</v>
      </c>
      <c r="I1170" s="520" t="e">
        <f t="shared" si="439"/>
        <v>#REF!</v>
      </c>
      <c r="J1170" s="24">
        <v>3</v>
      </c>
      <c r="K1170" s="24" t="s">
        <v>18</v>
      </c>
      <c r="L1170" s="525" t="s">
        <v>81</v>
      </c>
      <c r="M1170" s="13" t="s">
        <v>2629</v>
      </c>
      <c r="N1170" s="523">
        <v>1</v>
      </c>
      <c r="O1170" s="558">
        <v>1</v>
      </c>
      <c r="P1170" s="24"/>
      <c r="Q1170" s="24"/>
      <c r="R1170" s="525" t="s">
        <v>84</v>
      </c>
      <c r="S1170" s="524" t="s">
        <v>620</v>
      </c>
      <c r="T1170" s="512" t="s">
        <v>621</v>
      </c>
      <c r="U1170" s="505" t="s">
        <v>212</v>
      </c>
      <c r="V1170" s="554" t="s">
        <v>2634</v>
      </c>
      <c r="W1170" s="24">
        <v>3</v>
      </c>
      <c r="X1170" s="24"/>
      <c r="Y1170" s="542">
        <f t="shared" si="445"/>
        <v>3</v>
      </c>
      <c r="Z1170" s="24">
        <v>3</v>
      </c>
      <c r="AA1170" s="262">
        <v>17864</v>
      </c>
      <c r="AB1170" s="66"/>
      <c r="AC1170" s="262"/>
      <c r="AD1170" s="25"/>
      <c r="AE1170" s="66"/>
      <c r="AF1170" s="58">
        <f t="shared" si="443"/>
        <v>0</v>
      </c>
      <c r="AG1170" s="58">
        <f t="shared" si="436"/>
        <v>0</v>
      </c>
      <c r="AH1170" s="58">
        <f t="shared" si="444"/>
        <v>0</v>
      </c>
      <c r="AI1170" s="58">
        <f t="shared" si="435"/>
        <v>53592</v>
      </c>
      <c r="AJ1170" s="58">
        <f t="shared" si="437"/>
        <v>0</v>
      </c>
      <c r="AK1170" s="58">
        <f t="shared" si="440"/>
        <v>53592</v>
      </c>
      <c r="AL1170" s="16" t="s">
        <v>9</v>
      </c>
      <c r="AM1170" s="272"/>
      <c r="AN1170" s="58">
        <f t="shared" si="442"/>
        <v>53592</v>
      </c>
      <c r="AO1170" s="24"/>
      <c r="AP1170" s="23"/>
      <c r="AQ1170" s="23"/>
      <c r="AR1170" s="23"/>
      <c r="AS1170" s="23"/>
      <c r="AT1170" s="23"/>
      <c r="AU1170" s="23"/>
      <c r="AV1170" s="23"/>
    </row>
    <row r="1171" spans="1:48" ht="12.75" x14ac:dyDescent="0.2">
      <c r="A1171" s="218">
        <v>4516514429</v>
      </c>
      <c r="B1171" s="553">
        <v>46160</v>
      </c>
      <c r="C1171" s="543" t="s">
        <v>79</v>
      </c>
      <c r="D1171" s="552">
        <v>46184</v>
      </c>
      <c r="E1171" s="552" t="e">
        <f>IF(OR(#REF!="",J1171=""),"",#REF!+7*J1171)</f>
        <v>#REF!</v>
      </c>
      <c r="F1171" s="333" t="e">
        <f t="shared" ca="1" si="441"/>
        <v>#REF!</v>
      </c>
      <c r="G1171" s="65" t="s">
        <v>80</v>
      </c>
      <c r="H1171" s="546" t="e">
        <f t="shared" si="438"/>
        <v>#REF!</v>
      </c>
      <c r="I1171" s="520" t="e">
        <f t="shared" si="439"/>
        <v>#REF!</v>
      </c>
      <c r="J1171" s="24">
        <v>3</v>
      </c>
      <c r="K1171" s="24" t="s">
        <v>18</v>
      </c>
      <c r="L1171" s="525" t="s">
        <v>81</v>
      </c>
      <c r="M1171" s="13" t="s">
        <v>2629</v>
      </c>
      <c r="N1171" s="523">
        <v>1</v>
      </c>
      <c r="O1171" s="558">
        <v>1</v>
      </c>
      <c r="P1171" s="24"/>
      <c r="Q1171" s="24"/>
      <c r="R1171" s="525" t="s">
        <v>84</v>
      </c>
      <c r="S1171" s="524" t="s">
        <v>620</v>
      </c>
      <c r="T1171" s="512" t="s">
        <v>621</v>
      </c>
      <c r="U1171" s="505" t="s">
        <v>212</v>
      </c>
      <c r="V1171" s="554" t="s">
        <v>2635</v>
      </c>
      <c r="W1171" s="24">
        <v>3</v>
      </c>
      <c r="X1171" s="24"/>
      <c r="Y1171" s="542">
        <f t="shared" si="445"/>
        <v>3</v>
      </c>
      <c r="Z1171" s="24">
        <v>3</v>
      </c>
      <c r="AA1171" s="262">
        <v>16264</v>
      </c>
      <c r="AB1171" s="66"/>
      <c r="AC1171" s="262"/>
      <c r="AD1171" s="25"/>
      <c r="AE1171" s="66"/>
      <c r="AF1171" s="58">
        <f t="shared" si="443"/>
        <v>0</v>
      </c>
      <c r="AG1171" s="58">
        <f t="shared" si="436"/>
        <v>0</v>
      </c>
      <c r="AH1171" s="58">
        <f t="shared" si="444"/>
        <v>0</v>
      </c>
      <c r="AI1171" s="58">
        <f t="shared" si="435"/>
        <v>48792</v>
      </c>
      <c r="AJ1171" s="58">
        <f t="shared" si="437"/>
        <v>0</v>
      </c>
      <c r="AK1171" s="58">
        <f t="shared" si="440"/>
        <v>48792</v>
      </c>
      <c r="AL1171" s="16" t="s">
        <v>9</v>
      </c>
      <c r="AM1171" s="272"/>
      <c r="AN1171" s="58">
        <f t="shared" si="442"/>
        <v>48792</v>
      </c>
      <c r="AO1171" s="24"/>
      <c r="AP1171" s="23"/>
      <c r="AQ1171" s="23"/>
      <c r="AR1171" s="23"/>
      <c r="AS1171" s="23"/>
      <c r="AT1171" s="23"/>
      <c r="AU1171" s="23"/>
      <c r="AV1171" s="23"/>
    </row>
    <row r="1172" spans="1:48" ht="12.75" x14ac:dyDescent="0.2">
      <c r="A1172" s="218">
        <v>4516514429</v>
      </c>
      <c r="B1172" s="553">
        <v>46160</v>
      </c>
      <c r="C1172" s="543" t="s">
        <v>79</v>
      </c>
      <c r="D1172" s="552">
        <v>46184</v>
      </c>
      <c r="E1172" s="552" t="e">
        <f>IF(OR(#REF!="",J1172=""),"",#REF!+7*J1172)</f>
        <v>#REF!</v>
      </c>
      <c r="F1172" s="333" t="e">
        <f t="shared" ca="1" si="441"/>
        <v>#REF!</v>
      </c>
      <c r="G1172" s="65" t="s">
        <v>80</v>
      </c>
      <c r="H1172" s="546" t="e">
        <f t="shared" si="438"/>
        <v>#REF!</v>
      </c>
      <c r="I1172" s="520" t="e">
        <f t="shared" si="439"/>
        <v>#REF!</v>
      </c>
      <c r="J1172" s="24">
        <v>3</v>
      </c>
      <c r="K1172" s="24" t="s">
        <v>18</v>
      </c>
      <c r="L1172" s="525" t="s">
        <v>81</v>
      </c>
      <c r="M1172" s="13" t="s">
        <v>2629</v>
      </c>
      <c r="N1172" s="523">
        <v>1</v>
      </c>
      <c r="O1172" s="558">
        <v>1</v>
      </c>
      <c r="P1172" s="24"/>
      <c r="Q1172" s="24"/>
      <c r="R1172" s="525" t="s">
        <v>84</v>
      </c>
      <c r="S1172" s="524" t="s">
        <v>620</v>
      </c>
      <c r="T1172" s="512" t="s">
        <v>621</v>
      </c>
      <c r="U1172" s="505" t="s">
        <v>212</v>
      </c>
      <c r="V1172" s="554" t="s">
        <v>2636</v>
      </c>
      <c r="W1172" s="24">
        <v>3</v>
      </c>
      <c r="X1172" s="24"/>
      <c r="Y1172" s="542">
        <f t="shared" si="445"/>
        <v>3</v>
      </c>
      <c r="Z1172" s="24">
        <v>3</v>
      </c>
      <c r="AA1172" s="262">
        <v>16196</v>
      </c>
      <c r="AB1172" s="66"/>
      <c r="AC1172" s="262"/>
      <c r="AD1172" s="25"/>
      <c r="AE1172" s="66"/>
      <c r="AF1172" s="58">
        <f t="shared" si="443"/>
        <v>0</v>
      </c>
      <c r="AG1172" s="58">
        <f t="shared" si="436"/>
        <v>0</v>
      </c>
      <c r="AH1172" s="58">
        <f t="shared" si="444"/>
        <v>0</v>
      </c>
      <c r="AI1172" s="58">
        <f t="shared" si="435"/>
        <v>48588</v>
      </c>
      <c r="AJ1172" s="58">
        <f t="shared" si="437"/>
        <v>0</v>
      </c>
      <c r="AK1172" s="58">
        <f t="shared" si="440"/>
        <v>48588</v>
      </c>
      <c r="AL1172" s="16" t="s">
        <v>9</v>
      </c>
      <c r="AM1172" s="272"/>
      <c r="AN1172" s="58">
        <f t="shared" si="442"/>
        <v>48588</v>
      </c>
      <c r="AO1172" s="24"/>
      <c r="AP1172" s="23"/>
      <c r="AQ1172" s="23"/>
      <c r="AR1172" s="23"/>
      <c r="AS1172" s="23"/>
      <c r="AT1172" s="23"/>
      <c r="AU1172" s="23"/>
      <c r="AV1172" s="23"/>
    </row>
    <row r="1173" spans="1:48" ht="12.75" x14ac:dyDescent="0.2">
      <c r="A1173" s="218">
        <v>4516514429</v>
      </c>
      <c r="B1173" s="553">
        <v>46160</v>
      </c>
      <c r="C1173" s="543" t="s">
        <v>79</v>
      </c>
      <c r="D1173" s="552">
        <v>46184</v>
      </c>
      <c r="E1173" s="552" t="e">
        <f>IF(OR(#REF!="",J1173=""),"",#REF!+7*J1173)</f>
        <v>#REF!</v>
      </c>
      <c r="F1173" s="333" t="e">
        <f t="shared" ca="1" si="441"/>
        <v>#REF!</v>
      </c>
      <c r="G1173" s="65" t="s">
        <v>80</v>
      </c>
      <c r="H1173" s="546" t="e">
        <f t="shared" si="438"/>
        <v>#REF!</v>
      </c>
      <c r="I1173" s="520" t="e">
        <f t="shared" si="439"/>
        <v>#REF!</v>
      </c>
      <c r="J1173" s="24">
        <v>3</v>
      </c>
      <c r="K1173" s="24" t="s">
        <v>18</v>
      </c>
      <c r="L1173" s="525" t="s">
        <v>81</v>
      </c>
      <c r="M1173" s="13" t="s">
        <v>2629</v>
      </c>
      <c r="N1173" s="523">
        <v>1</v>
      </c>
      <c r="O1173" s="558">
        <v>1</v>
      </c>
      <c r="P1173" s="24"/>
      <c r="Q1173" s="24"/>
      <c r="R1173" s="525" t="s">
        <v>84</v>
      </c>
      <c r="S1173" s="524" t="s">
        <v>620</v>
      </c>
      <c r="T1173" s="512" t="s">
        <v>621</v>
      </c>
      <c r="U1173" s="505" t="s">
        <v>212</v>
      </c>
      <c r="V1173" s="554" t="s">
        <v>2637</v>
      </c>
      <c r="W1173" s="24">
        <v>3</v>
      </c>
      <c r="X1173" s="24"/>
      <c r="Y1173" s="542">
        <f t="shared" si="445"/>
        <v>3</v>
      </c>
      <c r="Z1173" s="24">
        <v>3</v>
      </c>
      <c r="AA1173" s="262">
        <v>16264</v>
      </c>
      <c r="AB1173" s="66"/>
      <c r="AC1173" s="262"/>
      <c r="AD1173" s="25"/>
      <c r="AE1173" s="66"/>
      <c r="AF1173" s="58">
        <f t="shared" si="443"/>
        <v>0</v>
      </c>
      <c r="AG1173" s="58">
        <f t="shared" si="436"/>
        <v>0</v>
      </c>
      <c r="AH1173" s="58">
        <f t="shared" si="444"/>
        <v>0</v>
      </c>
      <c r="AI1173" s="58">
        <f t="shared" si="435"/>
        <v>48792</v>
      </c>
      <c r="AJ1173" s="58">
        <f t="shared" si="437"/>
        <v>0</v>
      </c>
      <c r="AK1173" s="58">
        <f t="shared" si="440"/>
        <v>48792</v>
      </c>
      <c r="AL1173" s="16" t="s">
        <v>9</v>
      </c>
      <c r="AM1173" s="272"/>
      <c r="AN1173" s="58">
        <f t="shared" si="442"/>
        <v>48792</v>
      </c>
      <c r="AO1173" s="24"/>
      <c r="AP1173" s="23"/>
      <c r="AQ1173" s="23"/>
      <c r="AR1173" s="23"/>
      <c r="AS1173" s="23"/>
      <c r="AT1173" s="23"/>
      <c r="AU1173" s="23"/>
      <c r="AV1173" s="23"/>
    </row>
    <row r="1174" spans="1:48" ht="12.75" x14ac:dyDescent="0.2">
      <c r="A1174" s="218">
        <v>4516514429</v>
      </c>
      <c r="B1174" s="553">
        <v>46160</v>
      </c>
      <c r="C1174" s="543" t="s">
        <v>79</v>
      </c>
      <c r="D1174" s="552">
        <v>46184</v>
      </c>
      <c r="E1174" s="552" t="e">
        <f>IF(OR(#REF!="",J1174=""),"",#REF!+7*J1174)</f>
        <v>#REF!</v>
      </c>
      <c r="F1174" s="333" t="e">
        <f t="shared" ref="F1174:F1205" ca="1" si="446">IF(AL1174="PO CLOSED",
"DELIVERED",
IF(TODAY()&gt;E1174,
"-"&amp;ROUNDUP(TODAY()-E1174,0)&amp;" days overdue",
"+" &amp;ROUNDUP(E1174-TODAY(),0)&amp;" days remaining"))</f>
        <v>#REF!</v>
      </c>
      <c r="G1174" s="65" t="s">
        <v>80</v>
      </c>
      <c r="H1174" s="546" t="e">
        <f t="shared" si="438"/>
        <v>#REF!</v>
      </c>
      <c r="I1174" s="520" t="e">
        <f t="shared" si="439"/>
        <v>#REF!</v>
      </c>
      <c r="J1174" s="24">
        <v>3</v>
      </c>
      <c r="K1174" s="24" t="s">
        <v>18</v>
      </c>
      <c r="L1174" s="525" t="s">
        <v>81</v>
      </c>
      <c r="M1174" s="13" t="s">
        <v>2629</v>
      </c>
      <c r="N1174" s="523">
        <v>1</v>
      </c>
      <c r="O1174" s="558">
        <v>1</v>
      </c>
      <c r="P1174" s="24"/>
      <c r="Q1174" s="24"/>
      <c r="R1174" s="525" t="s">
        <v>84</v>
      </c>
      <c r="S1174" s="524" t="s">
        <v>620</v>
      </c>
      <c r="T1174" s="512" t="s">
        <v>621</v>
      </c>
      <c r="U1174" s="505" t="s">
        <v>212</v>
      </c>
      <c r="V1174" s="554" t="s">
        <v>2638</v>
      </c>
      <c r="W1174" s="24">
        <v>3</v>
      </c>
      <c r="X1174" s="24"/>
      <c r="Y1174" s="542">
        <f t="shared" si="445"/>
        <v>3</v>
      </c>
      <c r="Z1174" s="24">
        <v>3</v>
      </c>
      <c r="AA1174" s="262">
        <v>16301</v>
      </c>
      <c r="AB1174" s="66"/>
      <c r="AC1174" s="262"/>
      <c r="AD1174" s="25"/>
      <c r="AE1174" s="66"/>
      <c r="AF1174" s="58">
        <f t="shared" si="443"/>
        <v>0</v>
      </c>
      <c r="AG1174" s="58">
        <f t="shared" si="436"/>
        <v>0</v>
      </c>
      <c r="AH1174" s="58">
        <f t="shared" si="444"/>
        <v>0</v>
      </c>
      <c r="AI1174" s="58">
        <f t="shared" si="435"/>
        <v>48903</v>
      </c>
      <c r="AJ1174" s="58">
        <f t="shared" si="437"/>
        <v>0</v>
      </c>
      <c r="AK1174" s="58">
        <f t="shared" si="440"/>
        <v>48903</v>
      </c>
      <c r="AL1174" s="16" t="s">
        <v>9</v>
      </c>
      <c r="AM1174" s="272"/>
      <c r="AN1174" s="58">
        <f t="shared" si="442"/>
        <v>48903</v>
      </c>
      <c r="AO1174" s="24"/>
      <c r="AP1174" s="23"/>
      <c r="AQ1174" s="23"/>
      <c r="AR1174" s="23"/>
      <c r="AS1174" s="23"/>
      <c r="AT1174" s="23"/>
      <c r="AU1174" s="23"/>
      <c r="AV1174" s="23"/>
    </row>
    <row r="1175" spans="1:48" ht="12.75" x14ac:dyDescent="0.2">
      <c r="A1175" s="218">
        <v>4516514429</v>
      </c>
      <c r="B1175" s="553">
        <v>46160</v>
      </c>
      <c r="C1175" s="543" t="s">
        <v>79</v>
      </c>
      <c r="D1175" s="552">
        <v>46184</v>
      </c>
      <c r="E1175" s="552" t="e">
        <f>IF(OR(#REF!="",J1175=""),"",#REF!+7*J1175)</f>
        <v>#REF!</v>
      </c>
      <c r="F1175" s="333" t="e">
        <f t="shared" ca="1" si="446"/>
        <v>#REF!</v>
      </c>
      <c r="G1175" s="65" t="s">
        <v>80</v>
      </c>
      <c r="H1175" s="546" t="e">
        <f t="shared" si="438"/>
        <v>#REF!</v>
      </c>
      <c r="I1175" s="520" t="e">
        <f t="shared" si="439"/>
        <v>#REF!</v>
      </c>
      <c r="J1175" s="24">
        <v>3</v>
      </c>
      <c r="K1175" s="24" t="s">
        <v>18</v>
      </c>
      <c r="L1175" s="525" t="s">
        <v>81</v>
      </c>
      <c r="M1175" s="13" t="s">
        <v>2629</v>
      </c>
      <c r="N1175" s="523">
        <v>1</v>
      </c>
      <c r="O1175" s="558">
        <v>1</v>
      </c>
      <c r="P1175" s="24"/>
      <c r="Q1175" s="24"/>
      <c r="R1175" s="525" t="s">
        <v>84</v>
      </c>
      <c r="S1175" s="524" t="s">
        <v>620</v>
      </c>
      <c r="T1175" s="512" t="s">
        <v>621</v>
      </c>
      <c r="U1175" s="505" t="s">
        <v>212</v>
      </c>
      <c r="V1175" s="554" t="s">
        <v>2639</v>
      </c>
      <c r="W1175" s="24">
        <v>3</v>
      </c>
      <c r="X1175" s="24"/>
      <c r="Y1175" s="542">
        <f t="shared" si="445"/>
        <v>3</v>
      </c>
      <c r="Z1175" s="24">
        <v>3</v>
      </c>
      <c r="AA1175" s="262">
        <v>16345</v>
      </c>
      <c r="AB1175" s="66"/>
      <c r="AC1175" s="262"/>
      <c r="AD1175" s="25"/>
      <c r="AE1175" s="66"/>
      <c r="AF1175" s="58">
        <f t="shared" si="443"/>
        <v>0</v>
      </c>
      <c r="AG1175" s="58">
        <f t="shared" si="436"/>
        <v>0</v>
      </c>
      <c r="AH1175" s="58">
        <f t="shared" si="444"/>
        <v>0</v>
      </c>
      <c r="AI1175" s="58">
        <f t="shared" si="435"/>
        <v>49035</v>
      </c>
      <c r="AJ1175" s="58">
        <f t="shared" si="437"/>
        <v>0</v>
      </c>
      <c r="AK1175" s="58">
        <f t="shared" si="440"/>
        <v>49035</v>
      </c>
      <c r="AL1175" s="16" t="s">
        <v>9</v>
      </c>
      <c r="AM1175" s="272"/>
      <c r="AN1175" s="58">
        <f t="shared" si="442"/>
        <v>49035</v>
      </c>
      <c r="AO1175" s="24"/>
      <c r="AP1175" s="23"/>
      <c r="AQ1175" s="23"/>
      <c r="AR1175" s="23"/>
      <c r="AS1175" s="23"/>
      <c r="AT1175" s="23"/>
      <c r="AU1175" s="23"/>
      <c r="AV1175" s="23"/>
    </row>
    <row r="1176" spans="1:48" ht="12.75" x14ac:dyDescent="0.2">
      <c r="A1176" s="218">
        <v>4516514429</v>
      </c>
      <c r="B1176" s="553">
        <v>46160</v>
      </c>
      <c r="C1176" s="543" t="s">
        <v>79</v>
      </c>
      <c r="D1176" s="552">
        <v>46184</v>
      </c>
      <c r="E1176" s="552" t="e">
        <f>IF(OR(#REF!="",J1176=""),"",#REF!+7*J1176)</f>
        <v>#REF!</v>
      </c>
      <c r="F1176" s="333" t="e">
        <f t="shared" ca="1" si="446"/>
        <v>#REF!</v>
      </c>
      <c r="G1176" s="65" t="s">
        <v>80</v>
      </c>
      <c r="H1176" s="546" t="e">
        <f t="shared" si="438"/>
        <v>#REF!</v>
      </c>
      <c r="I1176" s="520" t="e">
        <f t="shared" si="439"/>
        <v>#REF!</v>
      </c>
      <c r="J1176" s="24">
        <v>3</v>
      </c>
      <c r="K1176" s="24" t="s">
        <v>18</v>
      </c>
      <c r="L1176" s="525" t="s">
        <v>81</v>
      </c>
      <c r="M1176" s="13" t="s">
        <v>2629</v>
      </c>
      <c r="N1176" s="523">
        <v>1</v>
      </c>
      <c r="O1176" s="558">
        <v>1</v>
      </c>
      <c r="P1176" s="24"/>
      <c r="Q1176" s="24"/>
      <c r="R1176" s="525" t="s">
        <v>84</v>
      </c>
      <c r="S1176" s="524" t="s">
        <v>620</v>
      </c>
      <c r="T1176" s="512" t="s">
        <v>621</v>
      </c>
      <c r="U1176" s="505" t="s">
        <v>212</v>
      </c>
      <c r="V1176" s="554" t="s">
        <v>2640</v>
      </c>
      <c r="W1176" s="24">
        <v>3</v>
      </c>
      <c r="X1176" s="24"/>
      <c r="Y1176" s="542">
        <f t="shared" si="445"/>
        <v>3</v>
      </c>
      <c r="Z1176" s="24">
        <v>3</v>
      </c>
      <c r="AA1176" s="262">
        <v>16267</v>
      </c>
      <c r="AB1176" s="66"/>
      <c r="AC1176" s="262"/>
      <c r="AD1176" s="25"/>
      <c r="AE1176" s="66"/>
      <c r="AF1176" s="58">
        <f t="shared" si="443"/>
        <v>0</v>
      </c>
      <c r="AG1176" s="58">
        <f t="shared" si="436"/>
        <v>0</v>
      </c>
      <c r="AH1176" s="58">
        <f t="shared" si="444"/>
        <v>0</v>
      </c>
      <c r="AI1176" s="58">
        <f t="shared" si="435"/>
        <v>48801</v>
      </c>
      <c r="AJ1176" s="58">
        <f t="shared" si="437"/>
        <v>0</v>
      </c>
      <c r="AK1176" s="58">
        <f t="shared" si="440"/>
        <v>48801</v>
      </c>
      <c r="AL1176" s="16" t="s">
        <v>9</v>
      </c>
      <c r="AM1176" s="272"/>
      <c r="AN1176" s="58">
        <f t="shared" si="442"/>
        <v>48801</v>
      </c>
      <c r="AO1176" s="24"/>
      <c r="AP1176" s="23"/>
      <c r="AQ1176" s="23"/>
      <c r="AR1176" s="23"/>
      <c r="AS1176" s="23"/>
      <c r="AT1176" s="23"/>
      <c r="AU1176" s="23"/>
      <c r="AV1176" s="23"/>
    </row>
    <row r="1177" spans="1:48" ht="12.75" x14ac:dyDescent="0.2">
      <c r="A1177" s="218">
        <v>4516514429</v>
      </c>
      <c r="B1177" s="553">
        <v>46160</v>
      </c>
      <c r="C1177" s="543" t="s">
        <v>79</v>
      </c>
      <c r="D1177" s="552">
        <v>46184</v>
      </c>
      <c r="E1177" s="552" t="e">
        <f>IF(OR(#REF!="",J1177=""),"",#REF!+7*J1177)</f>
        <v>#REF!</v>
      </c>
      <c r="F1177" s="333" t="e">
        <f t="shared" ca="1" si="446"/>
        <v>#REF!</v>
      </c>
      <c r="G1177" s="65" t="s">
        <v>80</v>
      </c>
      <c r="H1177" s="546" t="e">
        <f t="shared" si="438"/>
        <v>#REF!</v>
      </c>
      <c r="I1177" s="520" t="e">
        <f t="shared" si="439"/>
        <v>#REF!</v>
      </c>
      <c r="J1177" s="24">
        <v>3</v>
      </c>
      <c r="K1177" s="24" t="s">
        <v>18</v>
      </c>
      <c r="L1177" s="525" t="s">
        <v>81</v>
      </c>
      <c r="M1177" s="13" t="s">
        <v>2629</v>
      </c>
      <c r="N1177" s="523">
        <v>1</v>
      </c>
      <c r="O1177" s="558">
        <v>1</v>
      </c>
      <c r="P1177" s="24"/>
      <c r="Q1177" s="24"/>
      <c r="R1177" s="525" t="s">
        <v>84</v>
      </c>
      <c r="S1177" s="524" t="s">
        <v>620</v>
      </c>
      <c r="T1177" s="512" t="s">
        <v>621</v>
      </c>
      <c r="U1177" s="505" t="s">
        <v>212</v>
      </c>
      <c r="V1177" s="554" t="s">
        <v>2641</v>
      </c>
      <c r="W1177" s="24">
        <v>3</v>
      </c>
      <c r="X1177" s="24"/>
      <c r="Y1177" s="542">
        <f t="shared" si="445"/>
        <v>3</v>
      </c>
      <c r="Z1177" s="24">
        <v>3</v>
      </c>
      <c r="AA1177" s="262">
        <v>16476</v>
      </c>
      <c r="AB1177" s="66"/>
      <c r="AC1177" s="262"/>
      <c r="AD1177" s="25"/>
      <c r="AE1177" s="66"/>
      <c r="AF1177" s="58">
        <f t="shared" si="443"/>
        <v>0</v>
      </c>
      <c r="AG1177" s="58">
        <f t="shared" si="436"/>
        <v>0</v>
      </c>
      <c r="AH1177" s="58">
        <f t="shared" si="444"/>
        <v>0</v>
      </c>
      <c r="AI1177" s="58">
        <f t="shared" si="435"/>
        <v>49428</v>
      </c>
      <c r="AJ1177" s="58">
        <f t="shared" si="437"/>
        <v>0</v>
      </c>
      <c r="AK1177" s="58">
        <f t="shared" si="440"/>
        <v>49428</v>
      </c>
      <c r="AL1177" s="16" t="s">
        <v>9</v>
      </c>
      <c r="AM1177" s="272"/>
      <c r="AN1177" s="58">
        <f t="shared" si="442"/>
        <v>49428</v>
      </c>
      <c r="AO1177" s="24"/>
      <c r="AP1177" s="23"/>
      <c r="AQ1177" s="23"/>
      <c r="AR1177" s="23"/>
      <c r="AS1177" s="23"/>
      <c r="AT1177" s="23"/>
      <c r="AU1177" s="23"/>
      <c r="AV1177" s="23"/>
    </row>
    <row r="1178" spans="1:48" ht="15" x14ac:dyDescent="0.25">
      <c r="A1178" s="543">
        <v>1389384</v>
      </c>
      <c r="B1178" s="553">
        <v>46160</v>
      </c>
      <c r="C1178" s="562" t="s">
        <v>79</v>
      </c>
      <c r="D1178" s="552">
        <v>46188</v>
      </c>
      <c r="E1178" s="552" t="e">
        <f>IF(OR(#REF!="",J1178=""),"",#REF!+7*J1178)</f>
        <v>#REF!</v>
      </c>
      <c r="F1178" s="333" t="e">
        <f t="shared" ca="1" si="446"/>
        <v>#REF!</v>
      </c>
      <c r="G1178" s="65" t="s">
        <v>2111</v>
      </c>
      <c r="H1178" s="546" t="e">
        <f t="shared" si="438"/>
        <v>#REF!</v>
      </c>
      <c r="I1178" s="520" t="e">
        <f t="shared" si="439"/>
        <v>#REF!</v>
      </c>
      <c r="J1178" s="24">
        <v>4</v>
      </c>
      <c r="K1178" s="24" t="s">
        <v>18</v>
      </c>
      <c r="L1178" s="38" t="s">
        <v>81</v>
      </c>
      <c r="M1178" s="13" t="s">
        <v>2642</v>
      </c>
      <c r="N1178" s="523">
        <v>0</v>
      </c>
      <c r="O1178" s="524">
        <v>3</v>
      </c>
      <c r="P1178" s="24"/>
      <c r="Q1178" s="24"/>
      <c r="R1178" s="559" t="s">
        <v>84</v>
      </c>
      <c r="S1178" s="560" t="s">
        <v>2314</v>
      </c>
      <c r="T1178" s="512" t="s">
        <v>2315</v>
      </c>
      <c r="U1178" s="512" t="s">
        <v>87</v>
      </c>
      <c r="V1178" s="561" t="s">
        <v>2643</v>
      </c>
      <c r="W1178" s="24">
        <v>3</v>
      </c>
      <c r="X1178" s="24"/>
      <c r="Y1178" s="542">
        <f t="shared" si="445"/>
        <v>3</v>
      </c>
      <c r="Z1178" s="24">
        <v>3</v>
      </c>
      <c r="AA1178" s="58">
        <v>21293.33</v>
      </c>
      <c r="AB1178" s="66"/>
      <c r="AC1178" s="262"/>
      <c r="AD1178" s="25"/>
      <c r="AE1178" s="66"/>
      <c r="AF1178" s="58">
        <f t="shared" si="443"/>
        <v>0</v>
      </c>
      <c r="AG1178" s="58">
        <f t="shared" si="436"/>
        <v>0</v>
      </c>
      <c r="AH1178" s="58">
        <f t="shared" si="444"/>
        <v>0</v>
      </c>
      <c r="AI1178" s="58">
        <f t="shared" si="435"/>
        <v>63879.990000000005</v>
      </c>
      <c r="AJ1178" s="58">
        <f t="shared" si="437"/>
        <v>0</v>
      </c>
      <c r="AK1178" s="58">
        <f t="shared" si="440"/>
        <v>63879.990000000005</v>
      </c>
      <c r="AL1178" s="16" t="s">
        <v>9</v>
      </c>
      <c r="AM1178" s="272"/>
      <c r="AN1178" s="58">
        <f t="shared" si="442"/>
        <v>63879.990000000005</v>
      </c>
      <c r="AO1178" s="24"/>
      <c r="AP1178" s="23"/>
      <c r="AQ1178" s="23"/>
      <c r="AR1178" s="23"/>
      <c r="AS1178" s="23"/>
      <c r="AT1178" s="23"/>
      <c r="AU1178" s="23"/>
      <c r="AV1178" s="23"/>
    </row>
    <row r="1179" spans="1:48" ht="15" x14ac:dyDescent="0.25">
      <c r="A1179" s="218">
        <v>2735689673</v>
      </c>
      <c r="B1179" s="553">
        <v>46160</v>
      </c>
      <c r="C1179" s="562" t="s">
        <v>79</v>
      </c>
      <c r="D1179" s="552">
        <v>46174</v>
      </c>
      <c r="E1179" s="552" t="e">
        <f>IF(OR(#REF!="",J1179=""),"",#REF!+7*J1179)</f>
        <v>#REF!</v>
      </c>
      <c r="F1179" s="333" t="str">
        <f t="shared" ca="1" si="446"/>
        <v>DELIVERED</v>
      </c>
      <c r="G1179" s="571" t="s">
        <v>80</v>
      </c>
      <c r="H1179" s="546" t="e">
        <f t="shared" si="438"/>
        <v>#REF!</v>
      </c>
      <c r="I1179" s="520" t="e">
        <f t="shared" si="439"/>
        <v>#REF!</v>
      </c>
      <c r="J1179" s="24">
        <v>2</v>
      </c>
      <c r="K1179" s="24" t="s">
        <v>23</v>
      </c>
      <c r="L1179" s="38" t="s">
        <v>81</v>
      </c>
      <c r="M1179" s="13" t="s">
        <v>2644</v>
      </c>
      <c r="N1179" s="523">
        <v>0</v>
      </c>
      <c r="O1179" s="524">
        <v>3</v>
      </c>
      <c r="P1179" s="24" t="s">
        <v>2645</v>
      </c>
      <c r="Q1179" s="24">
        <v>26200275</v>
      </c>
      <c r="R1179" s="525" t="s">
        <v>84</v>
      </c>
      <c r="S1179" s="9" t="s">
        <v>433</v>
      </c>
      <c r="T1179" s="7" t="s">
        <v>434</v>
      </c>
      <c r="U1179" s="564" t="s">
        <v>87</v>
      </c>
      <c r="V1179" s="563" t="s">
        <v>2646</v>
      </c>
      <c r="W1179" s="37">
        <v>2</v>
      </c>
      <c r="X1179" s="24">
        <v>2</v>
      </c>
      <c r="Y1179" s="542">
        <f t="shared" si="445"/>
        <v>0</v>
      </c>
      <c r="Z1179" s="24">
        <v>0</v>
      </c>
      <c r="AA1179" s="58">
        <v>9150</v>
      </c>
      <c r="AB1179" s="66"/>
      <c r="AC1179" s="151" t="str">
        <f t="shared" ref="AC1179:AC1180" si="447">IF(AD1179="","",TEXT(AD1179,"mmmm-yy"))</f>
        <v>June-26</v>
      </c>
      <c r="AD1179" s="25">
        <v>46175</v>
      </c>
      <c r="AE1179" s="535" t="s">
        <v>2647</v>
      </c>
      <c r="AF1179" s="58">
        <f t="shared" si="443"/>
        <v>18300</v>
      </c>
      <c r="AG1179" s="58">
        <f t="shared" si="436"/>
        <v>0</v>
      </c>
      <c r="AH1179" s="58">
        <f t="shared" si="444"/>
        <v>18300</v>
      </c>
      <c r="AI1179" s="58">
        <f t="shared" si="435"/>
        <v>0</v>
      </c>
      <c r="AJ1179" s="58">
        <f t="shared" si="437"/>
        <v>0</v>
      </c>
      <c r="AK1179" s="58">
        <f t="shared" si="440"/>
        <v>0</v>
      </c>
      <c r="AL1179" s="16" t="s">
        <v>0</v>
      </c>
      <c r="AM1179" s="272" t="s">
        <v>102</v>
      </c>
      <c r="AN1179" s="58">
        <f t="shared" si="442"/>
        <v>18300</v>
      </c>
      <c r="AO1179" s="24" t="s">
        <v>23</v>
      </c>
      <c r="AP1179" s="23"/>
      <c r="AQ1179" s="23"/>
      <c r="AR1179" s="23"/>
      <c r="AS1179" s="23"/>
      <c r="AT1179" s="23"/>
      <c r="AU1179" s="23"/>
      <c r="AV1179" s="23"/>
    </row>
    <row r="1180" spans="1:48" ht="15" x14ac:dyDescent="0.25">
      <c r="A1180" s="218">
        <v>2735689673</v>
      </c>
      <c r="B1180" s="553">
        <v>46160</v>
      </c>
      <c r="C1180" s="562" t="s">
        <v>79</v>
      </c>
      <c r="D1180" s="552">
        <v>46174</v>
      </c>
      <c r="E1180" s="552" t="e">
        <f>IF(OR(#REF!="",J1180=""),"",#REF!+7*J1180)</f>
        <v>#REF!</v>
      </c>
      <c r="F1180" s="333" t="str">
        <f t="shared" ca="1" si="446"/>
        <v>DELIVERED</v>
      </c>
      <c r="G1180" s="571" t="s">
        <v>80</v>
      </c>
      <c r="H1180" s="546" t="e">
        <f t="shared" si="438"/>
        <v>#REF!</v>
      </c>
      <c r="I1180" s="520" t="e">
        <f t="shared" si="439"/>
        <v>#REF!</v>
      </c>
      <c r="J1180" s="24">
        <v>2</v>
      </c>
      <c r="K1180" s="24" t="s">
        <v>23</v>
      </c>
      <c r="L1180" s="38" t="s">
        <v>81</v>
      </c>
      <c r="M1180" s="13" t="s">
        <v>2648</v>
      </c>
      <c r="N1180" s="523">
        <v>0</v>
      </c>
      <c r="O1180" s="524">
        <v>3</v>
      </c>
      <c r="P1180" s="24" t="s">
        <v>2649</v>
      </c>
      <c r="Q1180" s="24">
        <v>26200275</v>
      </c>
      <c r="R1180" s="525" t="s">
        <v>84</v>
      </c>
      <c r="S1180" s="89" t="s">
        <v>433</v>
      </c>
      <c r="T1180" s="84" t="s">
        <v>434</v>
      </c>
      <c r="U1180" s="49" t="s">
        <v>87</v>
      </c>
      <c r="V1180" s="565" t="s">
        <v>2650</v>
      </c>
      <c r="W1180" s="37">
        <v>15</v>
      </c>
      <c r="X1180" s="24">
        <v>15</v>
      </c>
      <c r="Y1180" s="542">
        <f t="shared" si="445"/>
        <v>0</v>
      </c>
      <c r="Z1180" s="24">
        <v>0</v>
      </c>
      <c r="AA1180" s="58">
        <v>1200</v>
      </c>
      <c r="AB1180" s="66"/>
      <c r="AC1180" s="151" t="str">
        <f t="shared" si="447"/>
        <v>June-26</v>
      </c>
      <c r="AD1180" s="25">
        <v>46175</v>
      </c>
      <c r="AE1180" s="535" t="s">
        <v>2647</v>
      </c>
      <c r="AF1180" s="58">
        <f t="shared" si="443"/>
        <v>18000</v>
      </c>
      <c r="AG1180" s="58">
        <f t="shared" si="436"/>
        <v>0</v>
      </c>
      <c r="AH1180" s="58">
        <f t="shared" si="444"/>
        <v>18000</v>
      </c>
      <c r="AI1180" s="58">
        <f t="shared" si="435"/>
        <v>0</v>
      </c>
      <c r="AJ1180" s="58">
        <f t="shared" si="437"/>
        <v>0</v>
      </c>
      <c r="AK1180" s="58">
        <f t="shared" si="440"/>
        <v>0</v>
      </c>
      <c r="AL1180" s="16" t="s">
        <v>0</v>
      </c>
      <c r="AM1180" s="272" t="s">
        <v>102</v>
      </c>
      <c r="AN1180" s="58">
        <f t="shared" si="442"/>
        <v>18000</v>
      </c>
      <c r="AO1180" s="24" t="s">
        <v>23</v>
      </c>
      <c r="AP1180" s="23"/>
      <c r="AQ1180" s="23"/>
      <c r="AR1180" s="23"/>
      <c r="AS1180" s="23"/>
      <c r="AT1180" s="23"/>
      <c r="AU1180" s="23"/>
      <c r="AV1180" s="23"/>
    </row>
    <row r="1181" spans="1:48" ht="15" x14ac:dyDescent="0.25">
      <c r="A1181" s="555" t="s">
        <v>2651</v>
      </c>
      <c r="B1181" s="553">
        <v>46160</v>
      </c>
      <c r="C1181" s="543" t="s">
        <v>79</v>
      </c>
      <c r="D1181" s="552">
        <v>46167</v>
      </c>
      <c r="E1181" s="552" t="e">
        <f>IF(OR(#REF!="",J1181=""),"",#REF!+7*J1181)</f>
        <v>#REF!</v>
      </c>
      <c r="F1181" s="333" t="e">
        <f t="shared" ca="1" si="446"/>
        <v>#REF!</v>
      </c>
      <c r="G1181" s="65" t="s">
        <v>2111</v>
      </c>
      <c r="H1181" s="546" t="e">
        <f t="shared" si="438"/>
        <v>#REF!</v>
      </c>
      <c r="I1181" s="520" t="e">
        <f t="shared" si="439"/>
        <v>#REF!</v>
      </c>
      <c r="J1181" s="24">
        <v>1</v>
      </c>
      <c r="K1181" s="24" t="s">
        <v>21</v>
      </c>
      <c r="L1181" s="38" t="s">
        <v>81</v>
      </c>
      <c r="M1181" s="13" t="s">
        <v>2652</v>
      </c>
      <c r="N1181" s="523">
        <v>0</v>
      </c>
      <c r="O1181" s="524">
        <v>3</v>
      </c>
      <c r="P1181" s="24"/>
      <c r="Q1181" s="38"/>
      <c r="R1181" s="506" t="s">
        <v>84</v>
      </c>
      <c r="S1181" s="9" t="s">
        <v>2653</v>
      </c>
      <c r="T1181" s="7" t="s">
        <v>2653</v>
      </c>
      <c r="U1181" s="19" t="s">
        <v>219</v>
      </c>
      <c r="V1181" s="247" t="s">
        <v>2654</v>
      </c>
      <c r="W1181" s="37">
        <v>2</v>
      </c>
      <c r="X1181" s="24"/>
      <c r="Y1181" s="542">
        <f t="shared" si="445"/>
        <v>2</v>
      </c>
      <c r="Z1181" s="24">
        <v>2</v>
      </c>
      <c r="AA1181" s="58">
        <v>21600</v>
      </c>
      <c r="AB1181" s="66"/>
      <c r="AC1181" s="262"/>
      <c r="AD1181" s="25"/>
      <c r="AE1181" s="66"/>
      <c r="AF1181" s="58">
        <f t="shared" si="443"/>
        <v>0</v>
      </c>
      <c r="AG1181" s="58">
        <f t="shared" si="436"/>
        <v>0</v>
      </c>
      <c r="AH1181" s="58">
        <f t="shared" si="444"/>
        <v>0</v>
      </c>
      <c r="AI1181" s="58">
        <f t="shared" ref="AI1181:AI1224" si="448">Z1181*AA1181</f>
        <v>43200</v>
      </c>
      <c r="AJ1181" s="58">
        <f t="shared" si="437"/>
        <v>0</v>
      </c>
      <c r="AK1181" s="58">
        <f t="shared" si="440"/>
        <v>43200</v>
      </c>
      <c r="AL1181" s="16" t="s">
        <v>9</v>
      </c>
      <c r="AM1181" s="272"/>
      <c r="AN1181" s="58">
        <f t="shared" si="442"/>
        <v>43200</v>
      </c>
      <c r="AO1181" s="24"/>
      <c r="AP1181" s="23"/>
      <c r="AQ1181" s="23"/>
      <c r="AR1181" s="23"/>
      <c r="AS1181" s="23"/>
      <c r="AT1181" s="23"/>
      <c r="AU1181" s="23"/>
      <c r="AV1181" s="23"/>
    </row>
    <row r="1182" spans="1:48" ht="15" x14ac:dyDescent="0.25">
      <c r="A1182" s="555" t="s">
        <v>2655</v>
      </c>
      <c r="B1182" s="553">
        <v>46161</v>
      </c>
      <c r="C1182" s="543" t="s">
        <v>79</v>
      </c>
      <c r="D1182" s="552">
        <v>46170</v>
      </c>
      <c r="E1182" s="552" t="e">
        <f>IF(OR(#REF!="",J1182=""),"",#REF!+7*J1182)</f>
        <v>#REF!</v>
      </c>
      <c r="F1182" s="333" t="e">
        <f t="shared" ca="1" si="446"/>
        <v>#REF!</v>
      </c>
      <c r="G1182" s="65" t="s">
        <v>2111</v>
      </c>
      <c r="H1182" s="546" t="e">
        <f t="shared" si="438"/>
        <v>#REF!</v>
      </c>
      <c r="I1182" s="520" t="e">
        <f t="shared" si="439"/>
        <v>#REF!</v>
      </c>
      <c r="J1182" s="24">
        <v>1.4</v>
      </c>
      <c r="K1182" s="24" t="s">
        <v>21</v>
      </c>
      <c r="L1182" s="38" t="s">
        <v>81</v>
      </c>
      <c r="M1182" s="13" t="s">
        <v>2656</v>
      </c>
      <c r="N1182" s="523">
        <v>0</v>
      </c>
      <c r="O1182" s="524">
        <v>3</v>
      </c>
      <c r="P1182" s="37"/>
      <c r="Q1182" s="24"/>
      <c r="R1182" s="566" t="s">
        <v>84</v>
      </c>
      <c r="S1182" s="465" t="s">
        <v>1070</v>
      </c>
      <c r="T1182" s="83" t="s">
        <v>1071</v>
      </c>
      <c r="U1182" s="567" t="s">
        <v>87</v>
      </c>
      <c r="V1182" s="360" t="s">
        <v>2657</v>
      </c>
      <c r="W1182" s="37">
        <v>25</v>
      </c>
      <c r="X1182" s="24"/>
      <c r="Y1182" s="542">
        <f t="shared" si="445"/>
        <v>25</v>
      </c>
      <c r="Z1182" s="24">
        <v>25</v>
      </c>
      <c r="AA1182" s="58">
        <v>18878.28</v>
      </c>
      <c r="AB1182" s="66"/>
      <c r="AC1182" s="262"/>
      <c r="AD1182" s="25"/>
      <c r="AE1182" s="66"/>
      <c r="AF1182" s="58">
        <f t="shared" si="443"/>
        <v>0</v>
      </c>
      <c r="AG1182" s="58">
        <f t="shared" si="436"/>
        <v>0</v>
      </c>
      <c r="AH1182" s="58">
        <f t="shared" si="444"/>
        <v>0</v>
      </c>
      <c r="AI1182" s="58">
        <f t="shared" si="448"/>
        <v>471957</v>
      </c>
      <c r="AJ1182" s="58">
        <f t="shared" si="437"/>
        <v>0</v>
      </c>
      <c r="AK1182" s="58">
        <f t="shared" si="440"/>
        <v>471957</v>
      </c>
      <c r="AL1182" s="16" t="s">
        <v>9</v>
      </c>
      <c r="AM1182" s="272"/>
      <c r="AN1182" s="58">
        <f t="shared" si="442"/>
        <v>471957</v>
      </c>
      <c r="AO1182" s="24"/>
      <c r="AP1182" s="23"/>
      <c r="AQ1182" s="23"/>
      <c r="AR1182" s="23"/>
      <c r="AS1182" s="23"/>
      <c r="AT1182" s="23"/>
      <c r="AU1182" s="23"/>
      <c r="AV1182" s="23"/>
    </row>
    <row r="1183" spans="1:48" ht="39" x14ac:dyDescent="0.25">
      <c r="A1183" s="17">
        <v>4516514433</v>
      </c>
      <c r="B1183" s="553">
        <v>46161</v>
      </c>
      <c r="C1183" s="543" t="s">
        <v>79</v>
      </c>
      <c r="D1183" s="552">
        <v>46195</v>
      </c>
      <c r="E1183" s="552" t="e">
        <f>IF(OR(#REF!="",J1183=""),"",#REF!+7*J1183)</f>
        <v>#REF!</v>
      </c>
      <c r="F1183" s="333" t="e">
        <f t="shared" ca="1" si="446"/>
        <v>#REF!</v>
      </c>
      <c r="G1183" s="65" t="s">
        <v>80</v>
      </c>
      <c r="H1183" s="546" t="e">
        <f t="shared" si="438"/>
        <v>#REF!</v>
      </c>
      <c r="I1183" s="520" t="e">
        <f t="shared" si="439"/>
        <v>#REF!</v>
      </c>
      <c r="J1183" s="24">
        <v>3</v>
      </c>
      <c r="K1183" s="24" t="s">
        <v>18</v>
      </c>
      <c r="L1183" s="525" t="s">
        <v>81</v>
      </c>
      <c r="M1183" s="714" t="s">
        <v>2658</v>
      </c>
      <c r="N1183" s="523">
        <v>1</v>
      </c>
      <c r="O1183" s="558">
        <v>1</v>
      </c>
      <c r="P1183" s="37"/>
      <c r="Q1183" s="24"/>
      <c r="R1183" s="525" t="s">
        <v>84</v>
      </c>
      <c r="S1183" s="524" t="s">
        <v>620</v>
      </c>
      <c r="T1183" s="512" t="s">
        <v>621</v>
      </c>
      <c r="U1183" s="505" t="s">
        <v>212</v>
      </c>
      <c r="V1183" s="583" t="s">
        <v>2659</v>
      </c>
      <c r="W1183" s="24">
        <v>3</v>
      </c>
      <c r="X1183" s="24"/>
      <c r="Y1183" s="542">
        <f t="shared" si="445"/>
        <v>3</v>
      </c>
      <c r="Z1183" s="24">
        <v>3</v>
      </c>
      <c r="AA1183" s="58">
        <v>26885.1</v>
      </c>
      <c r="AB1183" s="66"/>
      <c r="AC1183" s="262"/>
      <c r="AD1183" s="25"/>
      <c r="AE1183" s="66"/>
      <c r="AF1183" s="58">
        <f t="shared" si="443"/>
        <v>0</v>
      </c>
      <c r="AG1183" s="58">
        <f t="shared" si="436"/>
        <v>0</v>
      </c>
      <c r="AH1183" s="58">
        <f t="shared" si="444"/>
        <v>0</v>
      </c>
      <c r="AI1183" s="58">
        <f t="shared" si="448"/>
        <v>80655.299999999988</v>
      </c>
      <c r="AJ1183" s="58">
        <f t="shared" si="437"/>
        <v>0</v>
      </c>
      <c r="AK1183" s="58">
        <f t="shared" si="440"/>
        <v>80655.299999999988</v>
      </c>
      <c r="AL1183" s="16" t="s">
        <v>9</v>
      </c>
      <c r="AM1183" s="272"/>
      <c r="AN1183" s="58">
        <f t="shared" si="442"/>
        <v>80655.299999999988</v>
      </c>
      <c r="AO1183" s="24"/>
      <c r="AP1183" s="23"/>
      <c r="AQ1183" s="23"/>
      <c r="AR1183" s="23"/>
      <c r="AS1183" s="23"/>
      <c r="AT1183" s="23"/>
      <c r="AU1183" s="23"/>
      <c r="AV1183" s="23"/>
    </row>
    <row r="1184" spans="1:48" ht="39" x14ac:dyDescent="0.25">
      <c r="A1184" s="17">
        <v>4516514433</v>
      </c>
      <c r="B1184" s="553">
        <v>46161</v>
      </c>
      <c r="C1184" s="543" t="s">
        <v>79</v>
      </c>
      <c r="D1184" s="552">
        <v>46195</v>
      </c>
      <c r="E1184" s="552" t="e">
        <f>IF(OR(#REF!="",J1184=""),"",#REF!+7*J1184)</f>
        <v>#REF!</v>
      </c>
      <c r="F1184" s="333" t="e">
        <f t="shared" ca="1" si="446"/>
        <v>#REF!</v>
      </c>
      <c r="G1184" s="65" t="s">
        <v>80</v>
      </c>
      <c r="H1184" s="546" t="e">
        <f t="shared" si="438"/>
        <v>#REF!</v>
      </c>
      <c r="I1184" s="520" t="e">
        <f t="shared" si="439"/>
        <v>#REF!</v>
      </c>
      <c r="J1184" s="24">
        <v>3</v>
      </c>
      <c r="K1184" s="24" t="s">
        <v>18</v>
      </c>
      <c r="L1184" s="525" t="s">
        <v>81</v>
      </c>
      <c r="M1184" s="714" t="s">
        <v>2658</v>
      </c>
      <c r="N1184" s="523">
        <v>1</v>
      </c>
      <c r="O1184" s="558">
        <v>1</v>
      </c>
      <c r="P1184" s="37"/>
      <c r="Q1184" s="24"/>
      <c r="R1184" s="525" t="s">
        <v>84</v>
      </c>
      <c r="S1184" s="524" t="s">
        <v>620</v>
      </c>
      <c r="T1184" s="512" t="s">
        <v>621</v>
      </c>
      <c r="U1184" s="505" t="s">
        <v>212</v>
      </c>
      <c r="V1184" s="583" t="s">
        <v>2660</v>
      </c>
      <c r="W1184" s="24">
        <v>3</v>
      </c>
      <c r="X1184" s="24"/>
      <c r="Y1184" s="542">
        <f t="shared" si="445"/>
        <v>3</v>
      </c>
      <c r="Z1184" s="24">
        <v>3</v>
      </c>
      <c r="AA1184" s="58">
        <v>26885.1</v>
      </c>
      <c r="AB1184" s="66"/>
      <c r="AC1184" s="262"/>
      <c r="AD1184" s="25"/>
      <c r="AE1184" s="66"/>
      <c r="AF1184" s="58">
        <f t="shared" si="443"/>
        <v>0</v>
      </c>
      <c r="AG1184" s="58">
        <f t="shared" si="436"/>
        <v>0</v>
      </c>
      <c r="AH1184" s="58">
        <f t="shared" si="444"/>
        <v>0</v>
      </c>
      <c r="AI1184" s="58">
        <f t="shared" si="448"/>
        <v>80655.299999999988</v>
      </c>
      <c r="AJ1184" s="58">
        <f t="shared" si="437"/>
        <v>0</v>
      </c>
      <c r="AK1184" s="58">
        <f t="shared" si="440"/>
        <v>80655.299999999988</v>
      </c>
      <c r="AL1184" s="16" t="s">
        <v>9</v>
      </c>
      <c r="AM1184" s="272"/>
      <c r="AN1184" s="58">
        <f t="shared" si="442"/>
        <v>80655.299999999988</v>
      </c>
      <c r="AO1184" s="24"/>
      <c r="AP1184" s="23"/>
      <c r="AQ1184" s="23"/>
      <c r="AR1184" s="23"/>
      <c r="AS1184" s="23"/>
      <c r="AT1184" s="23"/>
      <c r="AU1184" s="23"/>
      <c r="AV1184" s="23"/>
    </row>
    <row r="1185" spans="1:48" ht="39" x14ac:dyDescent="0.25">
      <c r="A1185" s="17">
        <v>4516514433</v>
      </c>
      <c r="B1185" s="553">
        <v>46161</v>
      </c>
      <c r="C1185" s="543" t="s">
        <v>79</v>
      </c>
      <c r="D1185" s="552">
        <v>46195</v>
      </c>
      <c r="E1185" s="552" t="e">
        <f>IF(OR(#REF!="",J1185=""),"",#REF!+7*J1185)</f>
        <v>#REF!</v>
      </c>
      <c r="F1185" s="333" t="e">
        <f t="shared" ca="1" si="446"/>
        <v>#REF!</v>
      </c>
      <c r="G1185" s="65" t="s">
        <v>80</v>
      </c>
      <c r="H1185" s="546" t="e">
        <f t="shared" si="438"/>
        <v>#REF!</v>
      </c>
      <c r="I1185" s="520" t="e">
        <f t="shared" si="439"/>
        <v>#REF!</v>
      </c>
      <c r="J1185" s="24">
        <v>3</v>
      </c>
      <c r="K1185" s="24" t="s">
        <v>18</v>
      </c>
      <c r="L1185" s="525" t="s">
        <v>81</v>
      </c>
      <c r="M1185" s="714" t="s">
        <v>2658</v>
      </c>
      <c r="N1185" s="523">
        <v>1</v>
      </c>
      <c r="O1185" s="558">
        <v>1</v>
      </c>
      <c r="P1185" s="24"/>
      <c r="Q1185" s="24"/>
      <c r="R1185" s="525" t="s">
        <v>84</v>
      </c>
      <c r="S1185" s="524" t="s">
        <v>620</v>
      </c>
      <c r="T1185" s="512" t="s">
        <v>621</v>
      </c>
      <c r="U1185" s="505" t="s">
        <v>212</v>
      </c>
      <c r="V1185" s="583" t="s">
        <v>2661</v>
      </c>
      <c r="W1185" s="24">
        <v>3</v>
      </c>
      <c r="X1185" s="24"/>
      <c r="Y1185" s="542">
        <f t="shared" si="445"/>
        <v>3</v>
      </c>
      <c r="Z1185" s="24">
        <v>3</v>
      </c>
      <c r="AA1185" s="58">
        <v>26885.1</v>
      </c>
      <c r="AB1185" s="66"/>
      <c r="AC1185" s="262"/>
      <c r="AD1185" s="25"/>
      <c r="AE1185" s="66"/>
      <c r="AF1185" s="58">
        <f t="shared" si="443"/>
        <v>0</v>
      </c>
      <c r="AG1185" s="58">
        <f t="shared" si="436"/>
        <v>0</v>
      </c>
      <c r="AH1185" s="58">
        <f t="shared" si="444"/>
        <v>0</v>
      </c>
      <c r="AI1185" s="58">
        <f t="shared" si="448"/>
        <v>80655.299999999988</v>
      </c>
      <c r="AJ1185" s="58">
        <f t="shared" si="437"/>
        <v>0</v>
      </c>
      <c r="AK1185" s="58">
        <f t="shared" si="440"/>
        <v>80655.299999999988</v>
      </c>
      <c r="AL1185" s="16" t="s">
        <v>9</v>
      </c>
      <c r="AM1185" s="272"/>
      <c r="AN1185" s="58">
        <f t="shared" si="442"/>
        <v>80655.299999999988</v>
      </c>
      <c r="AO1185" s="24"/>
      <c r="AP1185" s="23"/>
      <c r="AQ1185" s="23"/>
      <c r="AR1185" s="23"/>
      <c r="AS1185" s="23"/>
      <c r="AT1185" s="23"/>
      <c r="AU1185" s="23"/>
      <c r="AV1185" s="23"/>
    </row>
    <row r="1186" spans="1:48" ht="39" x14ac:dyDescent="0.25">
      <c r="A1186" s="17">
        <v>4516514433</v>
      </c>
      <c r="B1186" s="553">
        <v>46161</v>
      </c>
      <c r="C1186" s="543" t="s">
        <v>79</v>
      </c>
      <c r="D1186" s="552">
        <v>46195</v>
      </c>
      <c r="E1186" s="552" t="e">
        <f>IF(OR(#REF!="",J1186=""),"",#REF!+7*J1186)</f>
        <v>#REF!</v>
      </c>
      <c r="F1186" s="333" t="e">
        <f t="shared" ca="1" si="446"/>
        <v>#REF!</v>
      </c>
      <c r="G1186" s="65" t="s">
        <v>80</v>
      </c>
      <c r="H1186" s="546" t="e">
        <f t="shared" si="438"/>
        <v>#REF!</v>
      </c>
      <c r="I1186" s="520" t="e">
        <f t="shared" si="439"/>
        <v>#REF!</v>
      </c>
      <c r="J1186" s="24">
        <v>3</v>
      </c>
      <c r="K1186" s="24" t="s">
        <v>18</v>
      </c>
      <c r="L1186" s="525" t="s">
        <v>81</v>
      </c>
      <c r="M1186" s="714" t="s">
        <v>2658</v>
      </c>
      <c r="N1186" s="523">
        <v>1</v>
      </c>
      <c r="O1186" s="558">
        <v>1</v>
      </c>
      <c r="P1186" s="24"/>
      <c r="Q1186" s="24"/>
      <c r="R1186" s="525" t="s">
        <v>84</v>
      </c>
      <c r="S1186" s="524" t="s">
        <v>620</v>
      </c>
      <c r="T1186" s="512" t="s">
        <v>621</v>
      </c>
      <c r="U1186" s="505" t="s">
        <v>212</v>
      </c>
      <c r="V1186" s="583" t="s">
        <v>2662</v>
      </c>
      <c r="W1186" s="24">
        <v>3</v>
      </c>
      <c r="X1186" s="24"/>
      <c r="Y1186" s="542">
        <f t="shared" si="445"/>
        <v>3</v>
      </c>
      <c r="Z1186" s="24">
        <v>3</v>
      </c>
      <c r="AA1186" s="58">
        <v>26885.1</v>
      </c>
      <c r="AB1186" s="66"/>
      <c r="AC1186" s="262"/>
      <c r="AD1186" s="25"/>
      <c r="AE1186" s="66"/>
      <c r="AF1186" s="58">
        <f t="shared" si="443"/>
        <v>0</v>
      </c>
      <c r="AG1186" s="58">
        <f t="shared" si="436"/>
        <v>0</v>
      </c>
      <c r="AH1186" s="58">
        <f t="shared" si="444"/>
        <v>0</v>
      </c>
      <c r="AI1186" s="58">
        <f t="shared" si="448"/>
        <v>80655.299999999988</v>
      </c>
      <c r="AJ1186" s="58">
        <f t="shared" si="437"/>
        <v>0</v>
      </c>
      <c r="AK1186" s="58">
        <f t="shared" si="440"/>
        <v>80655.299999999988</v>
      </c>
      <c r="AL1186" s="16" t="s">
        <v>9</v>
      </c>
      <c r="AM1186" s="272"/>
      <c r="AN1186" s="58">
        <f t="shared" si="442"/>
        <v>80655.299999999988</v>
      </c>
      <c r="AO1186" s="24"/>
      <c r="AP1186" s="23"/>
      <c r="AQ1186" s="23"/>
      <c r="AR1186" s="23"/>
      <c r="AS1186" s="23"/>
      <c r="AT1186" s="23"/>
      <c r="AU1186" s="23"/>
      <c r="AV1186" s="23"/>
    </row>
    <row r="1187" spans="1:48" ht="15" x14ac:dyDescent="0.25">
      <c r="A1187" s="17">
        <v>4516514473</v>
      </c>
      <c r="B1187" s="627">
        <v>46161</v>
      </c>
      <c r="C1187" s="543" t="s">
        <v>79</v>
      </c>
      <c r="D1187" s="552">
        <v>46182</v>
      </c>
      <c r="E1187" s="552" t="e">
        <f>IF(OR(#REF!="",J1187=""),"",#REF!+7*J1187)</f>
        <v>#REF!</v>
      </c>
      <c r="F1187" s="333" t="e">
        <f t="shared" ca="1" si="446"/>
        <v>#REF!</v>
      </c>
      <c r="G1187" s="65" t="s">
        <v>80</v>
      </c>
      <c r="H1187" s="546" t="e">
        <f t="shared" si="438"/>
        <v>#REF!</v>
      </c>
      <c r="I1187" s="520" t="e">
        <f t="shared" si="439"/>
        <v>#REF!</v>
      </c>
      <c r="J1187" s="24">
        <v>3</v>
      </c>
      <c r="K1187" s="24" t="s">
        <v>18</v>
      </c>
      <c r="L1187" s="525" t="s">
        <v>81</v>
      </c>
      <c r="M1187" s="507" t="s">
        <v>2663</v>
      </c>
      <c r="N1187" s="523">
        <v>1</v>
      </c>
      <c r="O1187" s="558">
        <v>1</v>
      </c>
      <c r="P1187" s="24"/>
      <c r="Q1187" s="24"/>
      <c r="R1187" s="525" t="s">
        <v>84</v>
      </c>
      <c r="S1187" s="524" t="s">
        <v>620</v>
      </c>
      <c r="T1187" s="512" t="s">
        <v>621</v>
      </c>
      <c r="U1187" s="505" t="s">
        <v>212</v>
      </c>
      <c r="V1187" s="583" t="s">
        <v>2664</v>
      </c>
      <c r="W1187" s="24">
        <v>3</v>
      </c>
      <c r="X1187" s="24"/>
      <c r="Y1187" s="542">
        <f t="shared" si="445"/>
        <v>3</v>
      </c>
      <c r="Z1187" s="24">
        <v>3</v>
      </c>
      <c r="AA1187" s="58">
        <v>23849</v>
      </c>
      <c r="AB1187" s="66"/>
      <c r="AC1187" s="262"/>
      <c r="AD1187" s="25"/>
      <c r="AE1187" s="66"/>
      <c r="AF1187" s="58">
        <f t="shared" si="443"/>
        <v>0</v>
      </c>
      <c r="AG1187" s="58">
        <f t="shared" si="436"/>
        <v>0</v>
      </c>
      <c r="AH1187" s="58">
        <f t="shared" si="444"/>
        <v>0</v>
      </c>
      <c r="AI1187" s="58">
        <f t="shared" si="448"/>
        <v>71547</v>
      </c>
      <c r="AJ1187" s="58">
        <f t="shared" si="437"/>
        <v>0</v>
      </c>
      <c r="AK1187" s="58">
        <f t="shared" si="440"/>
        <v>71547</v>
      </c>
      <c r="AL1187" s="16" t="s">
        <v>9</v>
      </c>
      <c r="AM1187" s="272"/>
      <c r="AN1187" s="58">
        <f t="shared" si="442"/>
        <v>71547</v>
      </c>
      <c r="AO1187" s="24"/>
      <c r="AP1187" s="23"/>
      <c r="AQ1187" s="23"/>
      <c r="AR1187" s="23"/>
      <c r="AS1187" s="23"/>
      <c r="AT1187" s="23"/>
      <c r="AU1187" s="23"/>
      <c r="AV1187" s="23"/>
    </row>
    <row r="1188" spans="1:48" ht="15" x14ac:dyDescent="0.25">
      <c r="A1188" s="17">
        <v>4516514473</v>
      </c>
      <c r="B1188" s="627">
        <v>46161</v>
      </c>
      <c r="C1188" s="543" t="s">
        <v>79</v>
      </c>
      <c r="D1188" s="552">
        <v>46182</v>
      </c>
      <c r="E1188" s="552" t="e">
        <f>IF(OR(#REF!="",J1188=""),"",#REF!+7*J1188)</f>
        <v>#REF!</v>
      </c>
      <c r="F1188" s="333" t="e">
        <f t="shared" ca="1" si="446"/>
        <v>#REF!</v>
      </c>
      <c r="G1188" s="65" t="s">
        <v>80</v>
      </c>
      <c r="H1188" s="546" t="e">
        <f t="shared" si="438"/>
        <v>#REF!</v>
      </c>
      <c r="I1188" s="520" t="e">
        <f t="shared" si="439"/>
        <v>#REF!</v>
      </c>
      <c r="J1188" s="24">
        <v>3</v>
      </c>
      <c r="K1188" s="24" t="s">
        <v>18</v>
      </c>
      <c r="L1188" s="525" t="s">
        <v>81</v>
      </c>
      <c r="M1188" s="507" t="s">
        <v>2663</v>
      </c>
      <c r="N1188" s="523">
        <v>1</v>
      </c>
      <c r="O1188" s="558">
        <v>1</v>
      </c>
      <c r="P1188" s="24"/>
      <c r="Q1188" s="24"/>
      <c r="R1188" s="525" t="s">
        <v>84</v>
      </c>
      <c r="S1188" s="524" t="s">
        <v>620</v>
      </c>
      <c r="T1188" s="512" t="s">
        <v>621</v>
      </c>
      <c r="U1188" s="505" t="s">
        <v>212</v>
      </c>
      <c r="V1188" s="583" t="s">
        <v>2665</v>
      </c>
      <c r="W1188" s="24">
        <v>3</v>
      </c>
      <c r="X1188" s="24"/>
      <c r="Y1188" s="542">
        <f t="shared" si="445"/>
        <v>3</v>
      </c>
      <c r="Z1188" s="24">
        <v>3</v>
      </c>
      <c r="AA1188" s="58">
        <v>23849</v>
      </c>
      <c r="AB1188" s="66"/>
      <c r="AC1188" s="262"/>
      <c r="AD1188" s="25"/>
      <c r="AE1188" s="66"/>
      <c r="AF1188" s="58">
        <f t="shared" si="443"/>
        <v>0</v>
      </c>
      <c r="AG1188" s="58">
        <f t="shared" si="436"/>
        <v>0</v>
      </c>
      <c r="AH1188" s="58">
        <f t="shared" si="444"/>
        <v>0</v>
      </c>
      <c r="AI1188" s="58">
        <f t="shared" si="448"/>
        <v>71547</v>
      </c>
      <c r="AJ1188" s="58">
        <f t="shared" si="437"/>
        <v>0</v>
      </c>
      <c r="AK1188" s="58">
        <f t="shared" si="440"/>
        <v>71547</v>
      </c>
      <c r="AL1188" s="16" t="s">
        <v>9</v>
      </c>
      <c r="AM1188" s="272"/>
      <c r="AN1188" s="58">
        <f t="shared" si="442"/>
        <v>71547</v>
      </c>
      <c r="AO1188" s="24"/>
      <c r="AP1188" s="23"/>
      <c r="AQ1188" s="23"/>
      <c r="AR1188" s="23"/>
      <c r="AS1188" s="23"/>
      <c r="AT1188" s="23"/>
      <c r="AU1188" s="23"/>
      <c r="AV1188" s="23"/>
    </row>
    <row r="1189" spans="1:48" ht="15" x14ac:dyDescent="0.25">
      <c r="A1189" s="17">
        <v>4516514473</v>
      </c>
      <c r="B1189" s="627">
        <v>46161</v>
      </c>
      <c r="C1189" s="543" t="s">
        <v>79</v>
      </c>
      <c r="D1189" s="552">
        <v>46182</v>
      </c>
      <c r="E1189" s="552" t="e">
        <f>IF(OR(#REF!="",J1189=""),"",#REF!+7*J1189)</f>
        <v>#REF!</v>
      </c>
      <c r="F1189" s="333" t="e">
        <f t="shared" ca="1" si="446"/>
        <v>#REF!</v>
      </c>
      <c r="G1189" s="65" t="s">
        <v>80</v>
      </c>
      <c r="H1189" s="546" t="e">
        <f t="shared" si="438"/>
        <v>#REF!</v>
      </c>
      <c r="I1189" s="520" t="e">
        <f t="shared" si="439"/>
        <v>#REF!</v>
      </c>
      <c r="J1189" s="24">
        <v>3</v>
      </c>
      <c r="K1189" s="24" t="s">
        <v>18</v>
      </c>
      <c r="L1189" s="525" t="s">
        <v>81</v>
      </c>
      <c r="M1189" s="507" t="s">
        <v>2663</v>
      </c>
      <c r="N1189" s="523">
        <v>1</v>
      </c>
      <c r="O1189" s="558">
        <v>1</v>
      </c>
      <c r="P1189" s="24"/>
      <c r="Q1189" s="24"/>
      <c r="R1189" s="525" t="s">
        <v>84</v>
      </c>
      <c r="S1189" s="524" t="s">
        <v>620</v>
      </c>
      <c r="T1189" s="512" t="s">
        <v>621</v>
      </c>
      <c r="U1189" s="505" t="s">
        <v>212</v>
      </c>
      <c r="V1189" s="583" t="s">
        <v>2666</v>
      </c>
      <c r="W1189" s="24">
        <v>3</v>
      </c>
      <c r="X1189" s="24"/>
      <c r="Y1189" s="542">
        <f t="shared" si="445"/>
        <v>3</v>
      </c>
      <c r="Z1189" s="24">
        <v>3</v>
      </c>
      <c r="AA1189" s="58">
        <v>23849</v>
      </c>
      <c r="AB1189" s="66"/>
      <c r="AC1189" s="262"/>
      <c r="AD1189" s="25"/>
      <c r="AE1189" s="66"/>
      <c r="AF1189" s="58">
        <f t="shared" si="443"/>
        <v>0</v>
      </c>
      <c r="AG1189" s="58">
        <f t="shared" si="436"/>
        <v>0</v>
      </c>
      <c r="AH1189" s="58">
        <f t="shared" si="444"/>
        <v>0</v>
      </c>
      <c r="AI1189" s="58">
        <f t="shared" si="448"/>
        <v>71547</v>
      </c>
      <c r="AJ1189" s="58">
        <f t="shared" si="437"/>
        <v>0</v>
      </c>
      <c r="AK1189" s="58">
        <f t="shared" si="440"/>
        <v>71547</v>
      </c>
      <c r="AL1189" s="16" t="s">
        <v>9</v>
      </c>
      <c r="AM1189" s="272"/>
      <c r="AN1189" s="58">
        <f t="shared" si="442"/>
        <v>71547</v>
      </c>
      <c r="AO1189" s="24"/>
      <c r="AP1189" s="23"/>
      <c r="AQ1189" s="23"/>
      <c r="AR1189" s="23"/>
      <c r="AS1189" s="23"/>
      <c r="AT1189" s="23"/>
      <c r="AU1189" s="23"/>
      <c r="AV1189" s="23"/>
    </row>
    <row r="1190" spans="1:48" ht="15" x14ac:dyDescent="0.25">
      <c r="A1190" s="17">
        <v>4516514473</v>
      </c>
      <c r="B1190" s="627">
        <v>46161</v>
      </c>
      <c r="C1190" s="543" t="s">
        <v>79</v>
      </c>
      <c r="D1190" s="552">
        <v>46182</v>
      </c>
      <c r="E1190" s="552" t="e">
        <f>IF(OR(#REF!="",J1190=""),"",#REF!+7*J1190)</f>
        <v>#REF!</v>
      </c>
      <c r="F1190" s="333" t="e">
        <f t="shared" ca="1" si="446"/>
        <v>#REF!</v>
      </c>
      <c r="G1190" s="65" t="s">
        <v>80</v>
      </c>
      <c r="H1190" s="546" t="e">
        <f t="shared" si="438"/>
        <v>#REF!</v>
      </c>
      <c r="I1190" s="520" t="e">
        <f t="shared" si="439"/>
        <v>#REF!</v>
      </c>
      <c r="J1190" s="24">
        <v>3</v>
      </c>
      <c r="K1190" s="24" t="s">
        <v>18</v>
      </c>
      <c r="L1190" s="525" t="s">
        <v>81</v>
      </c>
      <c r="M1190" s="507" t="s">
        <v>2663</v>
      </c>
      <c r="N1190" s="523">
        <v>1</v>
      </c>
      <c r="O1190" s="558">
        <v>1</v>
      </c>
      <c r="P1190" s="24"/>
      <c r="Q1190" s="24"/>
      <c r="R1190" s="525" t="s">
        <v>84</v>
      </c>
      <c r="S1190" s="524" t="s">
        <v>620</v>
      </c>
      <c r="T1190" s="512" t="s">
        <v>621</v>
      </c>
      <c r="U1190" s="505" t="s">
        <v>212</v>
      </c>
      <c r="V1190" s="583" t="s">
        <v>2667</v>
      </c>
      <c r="W1190" s="24">
        <v>3</v>
      </c>
      <c r="X1190" s="24"/>
      <c r="Y1190" s="542">
        <f t="shared" si="445"/>
        <v>3</v>
      </c>
      <c r="Z1190" s="24">
        <v>3</v>
      </c>
      <c r="AA1190" s="58">
        <v>23849</v>
      </c>
      <c r="AB1190" s="66"/>
      <c r="AC1190" s="262"/>
      <c r="AD1190" s="25"/>
      <c r="AE1190" s="66"/>
      <c r="AF1190" s="58">
        <f t="shared" si="443"/>
        <v>0</v>
      </c>
      <c r="AG1190" s="58">
        <f t="shared" si="436"/>
        <v>0</v>
      </c>
      <c r="AH1190" s="58">
        <f t="shared" si="444"/>
        <v>0</v>
      </c>
      <c r="AI1190" s="58">
        <f t="shared" si="448"/>
        <v>71547</v>
      </c>
      <c r="AJ1190" s="58">
        <f t="shared" si="437"/>
        <v>0</v>
      </c>
      <c r="AK1190" s="58">
        <f t="shared" si="440"/>
        <v>71547</v>
      </c>
      <c r="AL1190" s="16" t="s">
        <v>9</v>
      </c>
      <c r="AM1190" s="272"/>
      <c r="AN1190" s="58">
        <f t="shared" si="442"/>
        <v>71547</v>
      </c>
      <c r="AO1190" s="24"/>
      <c r="AP1190" s="23"/>
      <c r="AQ1190" s="23"/>
      <c r="AR1190" s="23"/>
      <c r="AS1190" s="23"/>
      <c r="AT1190" s="23"/>
      <c r="AU1190" s="23"/>
      <c r="AV1190" s="23"/>
    </row>
    <row r="1191" spans="1:48" ht="15" x14ac:dyDescent="0.25">
      <c r="A1191" s="17">
        <v>4516514473</v>
      </c>
      <c r="B1191" s="627">
        <v>46161</v>
      </c>
      <c r="C1191" s="543" t="s">
        <v>79</v>
      </c>
      <c r="D1191" s="552">
        <v>46182</v>
      </c>
      <c r="E1191" s="552" t="e">
        <f>IF(OR(#REF!="",J1191=""),"",#REF!+7*J1191)</f>
        <v>#REF!</v>
      </c>
      <c r="F1191" s="333" t="e">
        <f t="shared" ca="1" si="446"/>
        <v>#REF!</v>
      </c>
      <c r="G1191" s="65" t="s">
        <v>80</v>
      </c>
      <c r="H1191" s="546" t="e">
        <f t="shared" si="438"/>
        <v>#REF!</v>
      </c>
      <c r="I1191" s="520" t="e">
        <f t="shared" si="439"/>
        <v>#REF!</v>
      </c>
      <c r="J1191" s="24">
        <v>3</v>
      </c>
      <c r="K1191" s="24" t="s">
        <v>18</v>
      </c>
      <c r="L1191" s="525" t="s">
        <v>81</v>
      </c>
      <c r="M1191" s="507" t="s">
        <v>2663</v>
      </c>
      <c r="N1191" s="523">
        <v>1</v>
      </c>
      <c r="O1191" s="558">
        <v>1</v>
      </c>
      <c r="P1191" s="24"/>
      <c r="Q1191" s="24"/>
      <c r="R1191" s="525" t="s">
        <v>84</v>
      </c>
      <c r="S1191" s="524" t="s">
        <v>620</v>
      </c>
      <c r="T1191" s="512" t="s">
        <v>621</v>
      </c>
      <c r="U1191" s="505" t="s">
        <v>212</v>
      </c>
      <c r="V1191" s="583" t="s">
        <v>2668</v>
      </c>
      <c r="W1191" s="24">
        <v>3</v>
      </c>
      <c r="X1191" s="24"/>
      <c r="Y1191" s="542">
        <f t="shared" si="445"/>
        <v>3</v>
      </c>
      <c r="Z1191" s="24">
        <v>3</v>
      </c>
      <c r="AA1191" s="58">
        <v>23849</v>
      </c>
      <c r="AB1191" s="66"/>
      <c r="AC1191" s="262"/>
      <c r="AD1191" s="25"/>
      <c r="AE1191" s="66"/>
      <c r="AF1191" s="58">
        <f t="shared" si="443"/>
        <v>0</v>
      </c>
      <c r="AG1191" s="58">
        <f t="shared" ref="AG1191:AG1224" si="449">(X1191*AB1191)*86</f>
        <v>0</v>
      </c>
      <c r="AH1191" s="58">
        <f t="shared" si="444"/>
        <v>0</v>
      </c>
      <c r="AI1191" s="58">
        <f t="shared" si="448"/>
        <v>71547</v>
      </c>
      <c r="AJ1191" s="58">
        <f t="shared" si="437"/>
        <v>0</v>
      </c>
      <c r="AK1191" s="58">
        <f t="shared" si="440"/>
        <v>71547</v>
      </c>
      <c r="AL1191" s="16" t="s">
        <v>9</v>
      </c>
      <c r="AM1191" s="272"/>
      <c r="AN1191" s="58">
        <f t="shared" si="442"/>
        <v>71547</v>
      </c>
      <c r="AO1191" s="24"/>
      <c r="AP1191" s="23"/>
      <c r="AQ1191" s="23"/>
      <c r="AR1191" s="23"/>
      <c r="AS1191" s="23"/>
      <c r="AT1191" s="23"/>
      <c r="AU1191" s="23"/>
      <c r="AV1191" s="23"/>
    </row>
    <row r="1192" spans="1:48" ht="15" x14ac:dyDescent="0.25">
      <c r="A1192" s="17">
        <v>4516514473</v>
      </c>
      <c r="B1192" s="627">
        <v>46161</v>
      </c>
      <c r="C1192" s="543" t="s">
        <v>79</v>
      </c>
      <c r="D1192" s="552">
        <v>46182</v>
      </c>
      <c r="E1192" s="552" t="e">
        <f>IF(OR(#REF!="",J1192=""),"",#REF!+7*J1192)</f>
        <v>#REF!</v>
      </c>
      <c r="F1192" s="333" t="e">
        <f t="shared" ca="1" si="446"/>
        <v>#REF!</v>
      </c>
      <c r="G1192" s="65" t="s">
        <v>80</v>
      </c>
      <c r="H1192" s="546" t="e">
        <f t="shared" si="438"/>
        <v>#REF!</v>
      </c>
      <c r="I1192" s="520" t="e">
        <f t="shared" si="439"/>
        <v>#REF!</v>
      </c>
      <c r="J1192" s="24">
        <v>3</v>
      </c>
      <c r="K1192" s="24" t="s">
        <v>18</v>
      </c>
      <c r="L1192" s="525" t="s">
        <v>81</v>
      </c>
      <c r="M1192" s="507" t="s">
        <v>2663</v>
      </c>
      <c r="N1192" s="523">
        <v>1</v>
      </c>
      <c r="O1192" s="558">
        <v>1</v>
      </c>
      <c r="P1192" s="24"/>
      <c r="Q1192" s="24"/>
      <c r="R1192" s="525" t="s">
        <v>84</v>
      </c>
      <c r="S1192" s="524" t="s">
        <v>620</v>
      </c>
      <c r="T1192" s="512" t="s">
        <v>621</v>
      </c>
      <c r="U1192" s="505" t="s">
        <v>212</v>
      </c>
      <c r="V1192" s="583" t="s">
        <v>2669</v>
      </c>
      <c r="W1192" s="24">
        <v>3</v>
      </c>
      <c r="X1192" s="24"/>
      <c r="Y1192" s="542">
        <f t="shared" si="445"/>
        <v>3</v>
      </c>
      <c r="Z1192" s="24">
        <v>3</v>
      </c>
      <c r="AA1192" s="58">
        <v>23849</v>
      </c>
      <c r="AB1192" s="66"/>
      <c r="AC1192" s="262"/>
      <c r="AD1192" s="25"/>
      <c r="AE1192" s="66"/>
      <c r="AF1192" s="58">
        <f t="shared" si="443"/>
        <v>0</v>
      </c>
      <c r="AG1192" s="58">
        <f t="shared" si="449"/>
        <v>0</v>
      </c>
      <c r="AH1192" s="58">
        <f t="shared" si="444"/>
        <v>0</v>
      </c>
      <c r="AI1192" s="58">
        <f t="shared" si="448"/>
        <v>71547</v>
      </c>
      <c r="AJ1192" s="58">
        <f t="shared" si="437"/>
        <v>0</v>
      </c>
      <c r="AK1192" s="58">
        <f t="shared" si="440"/>
        <v>71547</v>
      </c>
      <c r="AL1192" s="16" t="s">
        <v>9</v>
      </c>
      <c r="AM1192" s="272"/>
      <c r="AN1192" s="58">
        <f t="shared" si="442"/>
        <v>71547</v>
      </c>
      <c r="AO1192" s="24"/>
      <c r="AP1192" s="23"/>
      <c r="AQ1192" s="23"/>
      <c r="AR1192" s="23"/>
      <c r="AS1192" s="23"/>
      <c r="AT1192" s="23"/>
      <c r="AU1192" s="23"/>
      <c r="AV1192" s="23"/>
    </row>
    <row r="1193" spans="1:48" ht="15" x14ac:dyDescent="0.25">
      <c r="A1193" s="17">
        <v>4516514473</v>
      </c>
      <c r="B1193" s="627">
        <v>46161</v>
      </c>
      <c r="C1193" s="543" t="s">
        <v>79</v>
      </c>
      <c r="D1193" s="552">
        <v>46182</v>
      </c>
      <c r="E1193" s="552" t="e">
        <f>IF(OR(#REF!="",J1193=""),"",#REF!+7*J1193)</f>
        <v>#REF!</v>
      </c>
      <c r="F1193" s="333" t="e">
        <f t="shared" ca="1" si="446"/>
        <v>#REF!</v>
      </c>
      <c r="G1193" s="65" t="s">
        <v>80</v>
      </c>
      <c r="H1193" s="546" t="e">
        <f t="shared" si="438"/>
        <v>#REF!</v>
      </c>
      <c r="I1193" s="520" t="e">
        <f t="shared" si="439"/>
        <v>#REF!</v>
      </c>
      <c r="J1193" s="24">
        <v>3</v>
      </c>
      <c r="K1193" s="24" t="s">
        <v>18</v>
      </c>
      <c r="L1193" s="525" t="s">
        <v>81</v>
      </c>
      <c r="M1193" s="507" t="s">
        <v>2663</v>
      </c>
      <c r="N1193" s="523">
        <v>1</v>
      </c>
      <c r="O1193" s="558">
        <v>1</v>
      </c>
      <c r="P1193" s="24"/>
      <c r="Q1193" s="24"/>
      <c r="R1193" s="525" t="s">
        <v>84</v>
      </c>
      <c r="S1193" s="524" t="s">
        <v>620</v>
      </c>
      <c r="T1193" s="512" t="s">
        <v>621</v>
      </c>
      <c r="U1193" s="505" t="s">
        <v>212</v>
      </c>
      <c r="V1193" s="583" t="s">
        <v>2670</v>
      </c>
      <c r="W1193" s="24">
        <v>3</v>
      </c>
      <c r="X1193" s="24"/>
      <c r="Y1193" s="542">
        <f t="shared" si="445"/>
        <v>3</v>
      </c>
      <c r="Z1193" s="24">
        <v>3</v>
      </c>
      <c r="AA1193" s="58">
        <v>23849</v>
      </c>
      <c r="AB1193" s="66"/>
      <c r="AC1193" s="262"/>
      <c r="AD1193" s="25"/>
      <c r="AE1193" s="66"/>
      <c r="AF1193" s="58">
        <f t="shared" si="443"/>
        <v>0</v>
      </c>
      <c r="AG1193" s="58">
        <f t="shared" si="449"/>
        <v>0</v>
      </c>
      <c r="AH1193" s="58">
        <f t="shared" si="444"/>
        <v>0</v>
      </c>
      <c r="AI1193" s="58">
        <f t="shared" si="448"/>
        <v>71547</v>
      </c>
      <c r="AJ1193" s="58">
        <f t="shared" ref="AJ1193:AJ1224" si="450">(Z1193*AB1193)*86</f>
        <v>0</v>
      </c>
      <c r="AK1193" s="58">
        <f t="shared" si="440"/>
        <v>71547</v>
      </c>
      <c r="AL1193" s="16" t="s">
        <v>9</v>
      </c>
      <c r="AM1193" s="272"/>
      <c r="AN1193" s="58">
        <f t="shared" si="442"/>
        <v>71547</v>
      </c>
      <c r="AO1193" s="24"/>
      <c r="AP1193" s="23"/>
      <c r="AQ1193" s="23"/>
      <c r="AR1193" s="23"/>
      <c r="AS1193" s="23"/>
      <c r="AT1193" s="23"/>
      <c r="AU1193" s="23"/>
      <c r="AV1193" s="23"/>
    </row>
    <row r="1194" spans="1:48" ht="15" x14ac:dyDescent="0.25">
      <c r="A1194" s="17">
        <v>4516514473</v>
      </c>
      <c r="B1194" s="627">
        <v>46161</v>
      </c>
      <c r="C1194" s="543" t="s">
        <v>79</v>
      </c>
      <c r="D1194" s="552">
        <v>46182</v>
      </c>
      <c r="E1194" s="552" t="e">
        <f>IF(OR(#REF!="",J1194=""),"",#REF!+7*J1194)</f>
        <v>#REF!</v>
      </c>
      <c r="F1194" s="333" t="e">
        <f t="shared" ca="1" si="446"/>
        <v>#REF!</v>
      </c>
      <c r="G1194" s="65" t="s">
        <v>80</v>
      </c>
      <c r="H1194" s="546" t="e">
        <f t="shared" si="438"/>
        <v>#REF!</v>
      </c>
      <c r="I1194" s="520" t="e">
        <f t="shared" si="439"/>
        <v>#REF!</v>
      </c>
      <c r="J1194" s="24">
        <v>3</v>
      </c>
      <c r="K1194" s="24" t="s">
        <v>18</v>
      </c>
      <c r="L1194" s="525" t="s">
        <v>81</v>
      </c>
      <c r="M1194" s="507" t="s">
        <v>2663</v>
      </c>
      <c r="N1194" s="523">
        <v>1</v>
      </c>
      <c r="O1194" s="558">
        <v>1</v>
      </c>
      <c r="P1194" s="24"/>
      <c r="Q1194" s="24"/>
      <c r="R1194" s="525" t="s">
        <v>84</v>
      </c>
      <c r="S1194" s="524" t="s">
        <v>620</v>
      </c>
      <c r="T1194" s="512" t="s">
        <v>621</v>
      </c>
      <c r="U1194" s="505" t="s">
        <v>212</v>
      </c>
      <c r="V1194" s="583" t="s">
        <v>2671</v>
      </c>
      <c r="W1194" s="24">
        <v>3</v>
      </c>
      <c r="X1194" s="24"/>
      <c r="Y1194" s="542">
        <f t="shared" si="445"/>
        <v>3</v>
      </c>
      <c r="Z1194" s="24">
        <v>3</v>
      </c>
      <c r="AA1194" s="58">
        <v>23849</v>
      </c>
      <c r="AB1194" s="66"/>
      <c r="AC1194" s="262"/>
      <c r="AD1194" s="25"/>
      <c r="AE1194" s="66"/>
      <c r="AF1194" s="58">
        <f t="shared" si="443"/>
        <v>0</v>
      </c>
      <c r="AG1194" s="58">
        <f t="shared" si="449"/>
        <v>0</v>
      </c>
      <c r="AH1194" s="58">
        <f t="shared" si="444"/>
        <v>0</v>
      </c>
      <c r="AI1194" s="58">
        <f t="shared" si="448"/>
        <v>71547</v>
      </c>
      <c r="AJ1194" s="58">
        <f t="shared" si="450"/>
        <v>0</v>
      </c>
      <c r="AK1194" s="58">
        <f t="shared" si="440"/>
        <v>71547</v>
      </c>
      <c r="AL1194" s="16" t="s">
        <v>9</v>
      </c>
      <c r="AM1194" s="272"/>
      <c r="AN1194" s="58">
        <f t="shared" si="442"/>
        <v>71547</v>
      </c>
      <c r="AO1194" s="24"/>
      <c r="AP1194" s="23"/>
      <c r="AQ1194" s="23"/>
      <c r="AR1194" s="23"/>
      <c r="AS1194" s="23"/>
      <c r="AT1194" s="23"/>
      <c r="AU1194" s="23"/>
      <c r="AV1194" s="23"/>
    </row>
    <row r="1195" spans="1:48" ht="15" x14ac:dyDescent="0.25">
      <c r="A1195" s="17">
        <v>4516514473</v>
      </c>
      <c r="B1195" s="627">
        <v>46161</v>
      </c>
      <c r="C1195" s="543" t="s">
        <v>79</v>
      </c>
      <c r="D1195" s="552">
        <v>46182</v>
      </c>
      <c r="E1195" s="552" t="e">
        <f>IF(OR(#REF!="",J1195=""),"",#REF!+7*J1195)</f>
        <v>#REF!</v>
      </c>
      <c r="F1195" s="333" t="e">
        <f t="shared" ca="1" si="446"/>
        <v>#REF!</v>
      </c>
      <c r="G1195" s="65" t="s">
        <v>80</v>
      </c>
      <c r="H1195" s="546" t="e">
        <f t="shared" si="438"/>
        <v>#REF!</v>
      </c>
      <c r="I1195" s="520" t="e">
        <f t="shared" si="439"/>
        <v>#REF!</v>
      </c>
      <c r="J1195" s="24">
        <v>3</v>
      </c>
      <c r="K1195" s="24" t="s">
        <v>18</v>
      </c>
      <c r="L1195" s="525" t="s">
        <v>81</v>
      </c>
      <c r="M1195" s="507" t="s">
        <v>2663</v>
      </c>
      <c r="N1195" s="523">
        <v>1</v>
      </c>
      <c r="O1195" s="558">
        <v>1</v>
      </c>
      <c r="P1195" s="24"/>
      <c r="Q1195" s="24"/>
      <c r="R1195" s="525" t="s">
        <v>84</v>
      </c>
      <c r="S1195" s="524" t="s">
        <v>620</v>
      </c>
      <c r="T1195" s="512" t="s">
        <v>621</v>
      </c>
      <c r="U1195" s="505" t="s">
        <v>212</v>
      </c>
      <c r="V1195" s="583" t="s">
        <v>2672</v>
      </c>
      <c r="W1195" s="24">
        <v>3</v>
      </c>
      <c r="X1195" s="24"/>
      <c r="Y1195" s="542">
        <f t="shared" si="445"/>
        <v>3</v>
      </c>
      <c r="Z1195" s="24">
        <v>3</v>
      </c>
      <c r="AA1195" s="58">
        <v>23849</v>
      </c>
      <c r="AB1195" s="66"/>
      <c r="AC1195" s="262"/>
      <c r="AD1195" s="25"/>
      <c r="AE1195" s="66"/>
      <c r="AF1195" s="58">
        <f t="shared" si="443"/>
        <v>0</v>
      </c>
      <c r="AG1195" s="58">
        <f t="shared" si="449"/>
        <v>0</v>
      </c>
      <c r="AH1195" s="58">
        <f t="shared" si="444"/>
        <v>0</v>
      </c>
      <c r="AI1195" s="58">
        <f t="shared" si="448"/>
        <v>71547</v>
      </c>
      <c r="AJ1195" s="58">
        <f t="shared" si="450"/>
        <v>0</v>
      </c>
      <c r="AK1195" s="58">
        <f t="shared" si="440"/>
        <v>71547</v>
      </c>
      <c r="AL1195" s="16" t="s">
        <v>9</v>
      </c>
      <c r="AM1195" s="272"/>
      <c r="AN1195" s="58">
        <f t="shared" si="442"/>
        <v>71547</v>
      </c>
      <c r="AO1195" s="24"/>
      <c r="AP1195" s="23"/>
      <c r="AQ1195" s="23"/>
      <c r="AR1195" s="23"/>
      <c r="AS1195" s="23"/>
      <c r="AT1195" s="23"/>
      <c r="AU1195" s="23"/>
      <c r="AV1195" s="23"/>
    </row>
    <row r="1196" spans="1:48" ht="15" x14ac:dyDescent="0.25">
      <c r="A1196" s="17">
        <v>4516514486</v>
      </c>
      <c r="B1196" s="553">
        <v>46161</v>
      </c>
      <c r="C1196" s="543" t="s">
        <v>79</v>
      </c>
      <c r="D1196" s="552">
        <v>46195</v>
      </c>
      <c r="E1196" s="552" t="e">
        <f>IF(OR(#REF!="",J1196=""),"",#REF!+7*J1196)</f>
        <v>#REF!</v>
      </c>
      <c r="F1196" s="333" t="e">
        <f t="shared" ca="1" si="446"/>
        <v>#REF!</v>
      </c>
      <c r="G1196" s="65" t="s">
        <v>80</v>
      </c>
      <c r="H1196" s="546" t="e">
        <f t="shared" si="438"/>
        <v>#REF!</v>
      </c>
      <c r="I1196" s="520" t="e">
        <f t="shared" si="439"/>
        <v>#REF!</v>
      </c>
      <c r="J1196" s="24">
        <v>3</v>
      </c>
      <c r="K1196" s="24" t="s">
        <v>18</v>
      </c>
      <c r="L1196" s="38" t="s">
        <v>81</v>
      </c>
      <c r="M1196" s="507" t="s">
        <v>2673</v>
      </c>
      <c r="N1196" s="523">
        <v>1</v>
      </c>
      <c r="O1196" s="558">
        <v>1</v>
      </c>
      <c r="P1196" s="24"/>
      <c r="Q1196" s="24"/>
      <c r="R1196" s="525" t="s">
        <v>84</v>
      </c>
      <c r="S1196" s="524" t="s">
        <v>620</v>
      </c>
      <c r="T1196" s="512" t="s">
        <v>621</v>
      </c>
      <c r="U1196" s="505" t="s">
        <v>212</v>
      </c>
      <c r="V1196" s="583" t="s">
        <v>2674</v>
      </c>
      <c r="W1196" s="24">
        <v>3</v>
      </c>
      <c r="X1196" s="24"/>
      <c r="Y1196" s="542">
        <f t="shared" si="445"/>
        <v>3</v>
      </c>
      <c r="Z1196" s="24">
        <v>3</v>
      </c>
      <c r="AA1196" s="58">
        <v>26080</v>
      </c>
      <c r="AB1196" s="66"/>
      <c r="AC1196" s="262"/>
      <c r="AD1196" s="25"/>
      <c r="AE1196" s="66"/>
      <c r="AF1196" s="58">
        <f t="shared" si="443"/>
        <v>0</v>
      </c>
      <c r="AG1196" s="58">
        <f t="shared" si="449"/>
        <v>0</v>
      </c>
      <c r="AH1196" s="58">
        <f t="shared" si="444"/>
        <v>0</v>
      </c>
      <c r="AI1196" s="58">
        <f t="shared" si="448"/>
        <v>78240</v>
      </c>
      <c r="AJ1196" s="58">
        <f t="shared" si="450"/>
        <v>0</v>
      </c>
      <c r="AK1196" s="58">
        <f t="shared" si="440"/>
        <v>78240</v>
      </c>
      <c r="AL1196" s="16" t="s">
        <v>9</v>
      </c>
      <c r="AM1196" s="272"/>
      <c r="AN1196" s="58">
        <f t="shared" si="442"/>
        <v>78240</v>
      </c>
      <c r="AO1196" s="24"/>
      <c r="AP1196" s="23"/>
      <c r="AQ1196" s="23"/>
      <c r="AR1196" s="23"/>
      <c r="AS1196" s="23"/>
      <c r="AT1196" s="23"/>
      <c r="AU1196" s="23"/>
      <c r="AV1196" s="23"/>
    </row>
    <row r="1197" spans="1:48" ht="15" x14ac:dyDescent="0.25">
      <c r="A1197" s="17">
        <v>4516514486</v>
      </c>
      <c r="B1197" s="553">
        <v>46161</v>
      </c>
      <c r="C1197" s="543" t="s">
        <v>79</v>
      </c>
      <c r="D1197" s="552">
        <v>46195</v>
      </c>
      <c r="E1197" s="552" t="e">
        <f>IF(OR(#REF!="",J1197=""),"",#REF!+7*J1197)</f>
        <v>#REF!</v>
      </c>
      <c r="F1197" s="333" t="e">
        <f t="shared" ca="1" si="446"/>
        <v>#REF!</v>
      </c>
      <c r="G1197" s="65" t="s">
        <v>80</v>
      </c>
      <c r="H1197" s="546" t="e">
        <f t="shared" ref="H1197:H1243" si="451">TEXT(E1197,"MMM-YY")</f>
        <v>#REF!</v>
      </c>
      <c r="I1197" s="520" t="e">
        <f t="shared" ref="I1197:I1243" si="452">TEXT(E1197,"YYYY")</f>
        <v>#REF!</v>
      </c>
      <c r="J1197" s="24">
        <v>3</v>
      </c>
      <c r="K1197" s="24" t="s">
        <v>18</v>
      </c>
      <c r="L1197" s="38" t="s">
        <v>81</v>
      </c>
      <c r="M1197" s="507" t="s">
        <v>2673</v>
      </c>
      <c r="N1197" s="523">
        <v>1</v>
      </c>
      <c r="O1197" s="558">
        <v>1</v>
      </c>
      <c r="P1197" s="24"/>
      <c r="Q1197" s="24"/>
      <c r="R1197" s="525" t="s">
        <v>84</v>
      </c>
      <c r="S1197" s="524" t="s">
        <v>620</v>
      </c>
      <c r="T1197" s="512" t="s">
        <v>621</v>
      </c>
      <c r="U1197" s="505" t="s">
        <v>212</v>
      </c>
      <c r="V1197" s="583" t="s">
        <v>2675</v>
      </c>
      <c r="W1197" s="24">
        <v>3</v>
      </c>
      <c r="X1197" s="24"/>
      <c r="Y1197" s="542">
        <f t="shared" si="445"/>
        <v>3</v>
      </c>
      <c r="Z1197" s="24">
        <v>3</v>
      </c>
      <c r="AA1197" s="58">
        <v>26080</v>
      </c>
      <c r="AB1197" s="66"/>
      <c r="AC1197" s="262"/>
      <c r="AD1197" s="25"/>
      <c r="AE1197" s="66"/>
      <c r="AF1197" s="58">
        <f t="shared" si="443"/>
        <v>0</v>
      </c>
      <c r="AG1197" s="58">
        <f t="shared" si="449"/>
        <v>0</v>
      </c>
      <c r="AH1197" s="58">
        <f t="shared" si="444"/>
        <v>0</v>
      </c>
      <c r="AI1197" s="58">
        <f t="shared" si="448"/>
        <v>78240</v>
      </c>
      <c r="AJ1197" s="58">
        <f t="shared" si="450"/>
        <v>0</v>
      </c>
      <c r="AK1197" s="58">
        <f t="shared" si="440"/>
        <v>78240</v>
      </c>
      <c r="AL1197" s="16" t="s">
        <v>9</v>
      </c>
      <c r="AM1197" s="272"/>
      <c r="AN1197" s="58">
        <f t="shared" si="442"/>
        <v>78240</v>
      </c>
      <c r="AO1197" s="24"/>
      <c r="AP1197" s="23"/>
      <c r="AQ1197" s="23"/>
      <c r="AR1197" s="23"/>
      <c r="AS1197" s="23"/>
      <c r="AT1197" s="23"/>
      <c r="AU1197" s="23"/>
      <c r="AV1197" s="23"/>
    </row>
    <row r="1198" spans="1:48" ht="15" x14ac:dyDescent="0.25">
      <c r="A1198" s="17">
        <v>4516514486</v>
      </c>
      <c r="B1198" s="553">
        <v>46161</v>
      </c>
      <c r="C1198" s="543" t="s">
        <v>79</v>
      </c>
      <c r="D1198" s="552">
        <v>46195</v>
      </c>
      <c r="E1198" s="552" t="e">
        <f>IF(OR(#REF!="",J1198=""),"",#REF!+7*J1198)</f>
        <v>#REF!</v>
      </c>
      <c r="F1198" s="333" t="e">
        <f t="shared" ca="1" si="446"/>
        <v>#REF!</v>
      </c>
      <c r="G1198" s="65" t="s">
        <v>80</v>
      </c>
      <c r="H1198" s="546" t="e">
        <f t="shared" si="451"/>
        <v>#REF!</v>
      </c>
      <c r="I1198" s="520" t="e">
        <f t="shared" si="452"/>
        <v>#REF!</v>
      </c>
      <c r="J1198" s="24">
        <v>3</v>
      </c>
      <c r="K1198" s="24" t="s">
        <v>18</v>
      </c>
      <c r="L1198" s="38" t="s">
        <v>81</v>
      </c>
      <c r="M1198" s="507" t="s">
        <v>2673</v>
      </c>
      <c r="N1198" s="523">
        <v>1</v>
      </c>
      <c r="O1198" s="558">
        <v>1</v>
      </c>
      <c r="P1198" s="24"/>
      <c r="Q1198" s="24"/>
      <c r="R1198" s="525" t="s">
        <v>84</v>
      </c>
      <c r="S1198" s="524" t="s">
        <v>620</v>
      </c>
      <c r="T1198" s="512" t="s">
        <v>621</v>
      </c>
      <c r="U1198" s="505" t="s">
        <v>212</v>
      </c>
      <c r="V1198" s="583" t="s">
        <v>2676</v>
      </c>
      <c r="W1198" s="24">
        <v>3</v>
      </c>
      <c r="X1198" s="24"/>
      <c r="Y1198" s="542">
        <f t="shared" si="445"/>
        <v>3</v>
      </c>
      <c r="Z1198" s="24">
        <v>3</v>
      </c>
      <c r="AA1198" s="58">
        <v>26080</v>
      </c>
      <c r="AB1198" s="66"/>
      <c r="AC1198" s="262"/>
      <c r="AD1198" s="25"/>
      <c r="AE1198" s="66"/>
      <c r="AF1198" s="58">
        <f t="shared" si="443"/>
        <v>0</v>
      </c>
      <c r="AG1198" s="58">
        <f t="shared" si="449"/>
        <v>0</v>
      </c>
      <c r="AH1198" s="58">
        <f t="shared" si="444"/>
        <v>0</v>
      </c>
      <c r="AI1198" s="58">
        <f t="shared" si="448"/>
        <v>78240</v>
      </c>
      <c r="AJ1198" s="58">
        <f t="shared" si="450"/>
        <v>0</v>
      </c>
      <c r="AK1198" s="58">
        <f t="shared" si="440"/>
        <v>78240</v>
      </c>
      <c r="AL1198" s="16" t="s">
        <v>9</v>
      </c>
      <c r="AM1198" s="272"/>
      <c r="AN1198" s="58">
        <f t="shared" si="442"/>
        <v>78240</v>
      </c>
      <c r="AO1198" s="24"/>
      <c r="AP1198" s="23"/>
      <c r="AQ1198" s="23"/>
      <c r="AR1198" s="23"/>
      <c r="AS1198" s="23"/>
      <c r="AT1198" s="23"/>
      <c r="AU1198" s="23"/>
      <c r="AV1198" s="23"/>
    </row>
    <row r="1199" spans="1:48" ht="15" x14ac:dyDescent="0.25">
      <c r="A1199" s="17">
        <v>4516514486</v>
      </c>
      <c r="B1199" s="553">
        <v>46161</v>
      </c>
      <c r="C1199" s="543" t="s">
        <v>79</v>
      </c>
      <c r="D1199" s="552">
        <v>46195</v>
      </c>
      <c r="E1199" s="552" t="e">
        <f>IF(OR(#REF!="",J1199=""),"",#REF!+7*J1199)</f>
        <v>#REF!</v>
      </c>
      <c r="F1199" s="333" t="e">
        <f t="shared" ca="1" si="446"/>
        <v>#REF!</v>
      </c>
      <c r="G1199" s="65" t="s">
        <v>80</v>
      </c>
      <c r="H1199" s="546" t="e">
        <f t="shared" si="451"/>
        <v>#REF!</v>
      </c>
      <c r="I1199" s="520" t="e">
        <f t="shared" si="452"/>
        <v>#REF!</v>
      </c>
      <c r="J1199" s="24">
        <v>3</v>
      </c>
      <c r="K1199" s="24" t="s">
        <v>18</v>
      </c>
      <c r="L1199" s="38" t="s">
        <v>81</v>
      </c>
      <c r="M1199" s="507" t="s">
        <v>2673</v>
      </c>
      <c r="N1199" s="523">
        <v>1</v>
      </c>
      <c r="O1199" s="558">
        <v>1</v>
      </c>
      <c r="P1199" s="24"/>
      <c r="Q1199" s="24"/>
      <c r="R1199" s="525" t="s">
        <v>84</v>
      </c>
      <c r="S1199" s="524" t="s">
        <v>620</v>
      </c>
      <c r="T1199" s="512" t="s">
        <v>621</v>
      </c>
      <c r="U1199" s="505" t="s">
        <v>212</v>
      </c>
      <c r="V1199" s="583" t="s">
        <v>2677</v>
      </c>
      <c r="W1199" s="24">
        <v>3</v>
      </c>
      <c r="X1199" s="24"/>
      <c r="Y1199" s="542">
        <f t="shared" si="445"/>
        <v>3</v>
      </c>
      <c r="Z1199" s="24">
        <v>3</v>
      </c>
      <c r="AA1199" s="58">
        <v>26080</v>
      </c>
      <c r="AB1199" s="66"/>
      <c r="AC1199" s="262"/>
      <c r="AD1199" s="25"/>
      <c r="AE1199" s="66"/>
      <c r="AF1199" s="58">
        <f t="shared" si="443"/>
        <v>0</v>
      </c>
      <c r="AG1199" s="58">
        <f t="shared" si="449"/>
        <v>0</v>
      </c>
      <c r="AH1199" s="58">
        <f t="shared" si="444"/>
        <v>0</v>
      </c>
      <c r="AI1199" s="58">
        <f t="shared" si="448"/>
        <v>78240</v>
      </c>
      <c r="AJ1199" s="58">
        <f t="shared" si="450"/>
        <v>0</v>
      </c>
      <c r="AK1199" s="58">
        <f t="shared" si="440"/>
        <v>78240</v>
      </c>
      <c r="AL1199" s="16" t="s">
        <v>9</v>
      </c>
      <c r="AM1199" s="272"/>
      <c r="AN1199" s="58">
        <f t="shared" si="442"/>
        <v>78240</v>
      </c>
      <c r="AO1199" s="24"/>
      <c r="AP1199" s="23"/>
      <c r="AQ1199" s="23"/>
      <c r="AR1199" s="23"/>
      <c r="AS1199" s="23"/>
      <c r="AT1199" s="23"/>
      <c r="AU1199" s="23"/>
      <c r="AV1199" s="23"/>
    </row>
    <row r="1200" spans="1:48" ht="15" x14ac:dyDescent="0.25">
      <c r="A1200" s="17">
        <v>4516514486</v>
      </c>
      <c r="B1200" s="553">
        <v>46161</v>
      </c>
      <c r="C1200" s="543" t="s">
        <v>79</v>
      </c>
      <c r="D1200" s="552">
        <v>46195</v>
      </c>
      <c r="E1200" s="552" t="e">
        <f>IF(OR(#REF!="",J1200=""),"",#REF!+7*J1200)</f>
        <v>#REF!</v>
      </c>
      <c r="F1200" s="333" t="e">
        <f t="shared" ca="1" si="446"/>
        <v>#REF!</v>
      </c>
      <c r="G1200" s="65" t="s">
        <v>80</v>
      </c>
      <c r="H1200" s="546" t="e">
        <f t="shared" si="451"/>
        <v>#REF!</v>
      </c>
      <c r="I1200" s="520" t="e">
        <f t="shared" si="452"/>
        <v>#REF!</v>
      </c>
      <c r="J1200" s="24">
        <v>3</v>
      </c>
      <c r="K1200" s="24" t="s">
        <v>18</v>
      </c>
      <c r="L1200" s="38" t="s">
        <v>81</v>
      </c>
      <c r="M1200" s="507" t="s">
        <v>2673</v>
      </c>
      <c r="N1200" s="523">
        <v>1</v>
      </c>
      <c r="O1200" s="558">
        <v>1</v>
      </c>
      <c r="P1200" s="24"/>
      <c r="Q1200" s="24"/>
      <c r="R1200" s="525" t="s">
        <v>84</v>
      </c>
      <c r="S1200" s="524" t="s">
        <v>620</v>
      </c>
      <c r="T1200" s="512" t="s">
        <v>621</v>
      </c>
      <c r="U1200" s="505" t="s">
        <v>212</v>
      </c>
      <c r="V1200" s="585" t="s">
        <v>2678</v>
      </c>
      <c r="W1200" s="24">
        <v>3</v>
      </c>
      <c r="X1200" s="24"/>
      <c r="Y1200" s="542">
        <f t="shared" si="445"/>
        <v>3</v>
      </c>
      <c r="Z1200" s="24">
        <v>3</v>
      </c>
      <c r="AA1200" s="58">
        <v>26080</v>
      </c>
      <c r="AB1200" s="66"/>
      <c r="AC1200" s="262"/>
      <c r="AD1200" s="25"/>
      <c r="AE1200" s="66"/>
      <c r="AF1200" s="58">
        <f t="shared" si="443"/>
        <v>0</v>
      </c>
      <c r="AG1200" s="58">
        <f t="shared" si="449"/>
        <v>0</v>
      </c>
      <c r="AH1200" s="58">
        <f t="shared" si="444"/>
        <v>0</v>
      </c>
      <c r="AI1200" s="58">
        <f t="shared" si="448"/>
        <v>78240</v>
      </c>
      <c r="AJ1200" s="58">
        <f t="shared" si="450"/>
        <v>0</v>
      </c>
      <c r="AK1200" s="58">
        <f t="shared" si="440"/>
        <v>78240</v>
      </c>
      <c r="AL1200" s="16" t="s">
        <v>9</v>
      </c>
      <c r="AM1200" s="272"/>
      <c r="AN1200" s="58">
        <f t="shared" si="442"/>
        <v>78240</v>
      </c>
      <c r="AO1200" s="24"/>
      <c r="AP1200" s="23"/>
      <c r="AQ1200" s="23"/>
      <c r="AR1200" s="23"/>
      <c r="AS1200" s="23"/>
      <c r="AT1200" s="23"/>
      <c r="AU1200" s="23"/>
      <c r="AV1200" s="23"/>
    </row>
    <row r="1201" spans="1:48" ht="15" x14ac:dyDescent="0.25">
      <c r="A1201" s="17">
        <v>4516512813</v>
      </c>
      <c r="B1201" s="553">
        <v>46161</v>
      </c>
      <c r="C1201" s="543" t="s">
        <v>79</v>
      </c>
      <c r="D1201" s="552">
        <v>46178</v>
      </c>
      <c r="E1201" s="552" t="e">
        <f>IF(OR(#REF!="",J1201=""),"",#REF!+7*J1201)</f>
        <v>#REF!</v>
      </c>
      <c r="F1201" s="333" t="e">
        <f t="shared" ca="1" si="446"/>
        <v>#REF!</v>
      </c>
      <c r="G1201" s="65" t="s">
        <v>2111</v>
      </c>
      <c r="H1201" s="546" t="e">
        <f t="shared" si="451"/>
        <v>#REF!</v>
      </c>
      <c r="I1201" s="520" t="e">
        <f t="shared" si="452"/>
        <v>#REF!</v>
      </c>
      <c r="J1201" s="24">
        <v>3</v>
      </c>
      <c r="K1201" s="24" t="s">
        <v>18</v>
      </c>
      <c r="L1201" s="38" t="s">
        <v>81</v>
      </c>
      <c r="M1201" s="507" t="s">
        <v>2679</v>
      </c>
      <c r="N1201" s="523">
        <v>1</v>
      </c>
      <c r="O1201" s="558">
        <v>1</v>
      </c>
      <c r="P1201" s="24"/>
      <c r="Q1201" s="24"/>
      <c r="R1201" s="525" t="s">
        <v>84</v>
      </c>
      <c r="S1201" s="524" t="s">
        <v>620</v>
      </c>
      <c r="T1201" s="512" t="s">
        <v>621</v>
      </c>
      <c r="U1201" s="584" t="s">
        <v>212</v>
      </c>
      <c r="V1201" s="230" t="s">
        <v>2680</v>
      </c>
      <c r="W1201" s="37">
        <v>5</v>
      </c>
      <c r="X1201" s="24"/>
      <c r="Y1201" s="542">
        <f t="shared" si="445"/>
        <v>5</v>
      </c>
      <c r="Z1201" s="24">
        <v>5</v>
      </c>
      <c r="AA1201" s="58">
        <v>50937.599999999999</v>
      </c>
      <c r="AB1201" s="66"/>
      <c r="AC1201" s="262"/>
      <c r="AD1201" s="25"/>
      <c r="AE1201" s="66"/>
      <c r="AF1201" s="58">
        <f t="shared" si="443"/>
        <v>0</v>
      </c>
      <c r="AG1201" s="58">
        <f t="shared" si="449"/>
        <v>0</v>
      </c>
      <c r="AH1201" s="58">
        <f t="shared" si="444"/>
        <v>0</v>
      </c>
      <c r="AI1201" s="58">
        <f t="shared" si="448"/>
        <v>254688</v>
      </c>
      <c r="AJ1201" s="58">
        <f t="shared" si="450"/>
        <v>0</v>
      </c>
      <c r="AK1201" s="58">
        <f t="shared" ref="AK1201:AK1224" si="453">SUM(AI1201:AJ1201)</f>
        <v>254688</v>
      </c>
      <c r="AL1201" s="16" t="s">
        <v>9</v>
      </c>
      <c r="AM1201" s="272"/>
      <c r="AN1201" s="58">
        <f t="shared" si="442"/>
        <v>254688</v>
      </c>
      <c r="AO1201" s="24"/>
      <c r="AP1201" s="23"/>
      <c r="AQ1201" s="23"/>
      <c r="AR1201" s="23"/>
      <c r="AS1201" s="23"/>
      <c r="AT1201" s="23"/>
      <c r="AU1201" s="23"/>
      <c r="AV1201" s="23"/>
    </row>
    <row r="1202" spans="1:48" ht="12.75" x14ac:dyDescent="0.2">
      <c r="A1202" s="543">
        <v>4516512825</v>
      </c>
      <c r="B1202" s="553">
        <v>46161</v>
      </c>
      <c r="C1202" s="543" t="s">
        <v>79</v>
      </c>
      <c r="D1202" s="552">
        <v>46191</v>
      </c>
      <c r="E1202" s="552" t="e">
        <f>IF(OR(#REF!="",J1202=""),"",#REF!+7*J1202)</f>
        <v>#REF!</v>
      </c>
      <c r="F1202" s="333" t="e">
        <f t="shared" ca="1" si="446"/>
        <v>#REF!</v>
      </c>
      <c r="G1202" s="65" t="s">
        <v>2111</v>
      </c>
      <c r="H1202" s="546" t="e">
        <f t="shared" si="451"/>
        <v>#REF!</v>
      </c>
      <c r="I1202" s="520" t="e">
        <f t="shared" si="452"/>
        <v>#REF!</v>
      </c>
      <c r="J1202" s="24">
        <v>2</v>
      </c>
      <c r="K1202" s="24" t="s">
        <v>22</v>
      </c>
      <c r="L1202" s="38" t="s">
        <v>81</v>
      </c>
      <c r="M1202" s="507" t="s">
        <v>2681</v>
      </c>
      <c r="N1202" s="523">
        <v>1</v>
      </c>
      <c r="O1202" s="558">
        <v>1</v>
      </c>
      <c r="P1202" s="24"/>
      <c r="Q1202" s="24"/>
      <c r="R1202" s="525" t="s">
        <v>84</v>
      </c>
      <c r="S1202" s="524" t="s">
        <v>620</v>
      </c>
      <c r="T1202" s="512" t="s">
        <v>621</v>
      </c>
      <c r="U1202" s="584" t="s">
        <v>212</v>
      </c>
      <c r="V1202" s="238" t="s">
        <v>2682</v>
      </c>
      <c r="W1202" s="37">
        <v>40</v>
      </c>
      <c r="X1202" s="24"/>
      <c r="Y1202" s="542">
        <f t="shared" si="445"/>
        <v>40</v>
      </c>
      <c r="Z1202" s="24">
        <v>40</v>
      </c>
      <c r="AA1202" s="58">
        <v>6831</v>
      </c>
      <c r="AB1202" s="66"/>
      <c r="AC1202" s="262"/>
      <c r="AD1202" s="25"/>
      <c r="AE1202" s="66"/>
      <c r="AF1202" s="58">
        <f t="shared" si="443"/>
        <v>0</v>
      </c>
      <c r="AG1202" s="58">
        <f t="shared" si="449"/>
        <v>0</v>
      </c>
      <c r="AH1202" s="58">
        <f t="shared" si="444"/>
        <v>0</v>
      </c>
      <c r="AI1202" s="58">
        <f t="shared" si="448"/>
        <v>273240</v>
      </c>
      <c r="AJ1202" s="58">
        <f t="shared" si="450"/>
        <v>0</v>
      </c>
      <c r="AK1202" s="58">
        <f t="shared" si="453"/>
        <v>273240</v>
      </c>
      <c r="AL1202" s="16" t="s">
        <v>9</v>
      </c>
      <c r="AM1202" s="272"/>
      <c r="AN1202" s="58">
        <f t="shared" si="442"/>
        <v>273240</v>
      </c>
      <c r="AO1202" s="24"/>
      <c r="AP1202" s="23"/>
      <c r="AQ1202" s="23"/>
      <c r="AR1202" s="23"/>
      <c r="AS1202" s="23"/>
      <c r="AT1202" s="23"/>
      <c r="AU1202" s="23"/>
      <c r="AV1202" s="23"/>
    </row>
    <row r="1203" spans="1:48" ht="12.75" x14ac:dyDescent="0.2">
      <c r="A1203" s="543">
        <v>4516512825</v>
      </c>
      <c r="B1203" s="553">
        <v>46161</v>
      </c>
      <c r="C1203" s="543" t="s">
        <v>79</v>
      </c>
      <c r="D1203" s="552">
        <v>46191</v>
      </c>
      <c r="E1203" s="552" t="e">
        <f>IF(OR(#REF!="",J1203=""),"",#REF!+7*J1203)</f>
        <v>#REF!</v>
      </c>
      <c r="F1203" s="333" t="e">
        <f t="shared" ca="1" si="446"/>
        <v>#REF!</v>
      </c>
      <c r="G1203" s="65" t="s">
        <v>2111</v>
      </c>
      <c r="H1203" s="546" t="e">
        <f t="shared" si="451"/>
        <v>#REF!</v>
      </c>
      <c r="I1203" s="520" t="e">
        <f t="shared" si="452"/>
        <v>#REF!</v>
      </c>
      <c r="J1203" s="24">
        <v>2</v>
      </c>
      <c r="K1203" s="24" t="s">
        <v>23</v>
      </c>
      <c r="L1203" s="38" t="s">
        <v>81</v>
      </c>
      <c r="M1203" s="507" t="s">
        <v>2683</v>
      </c>
      <c r="N1203" s="523">
        <v>1</v>
      </c>
      <c r="O1203" s="558">
        <v>1</v>
      </c>
      <c r="P1203" s="24"/>
      <c r="Q1203" s="24"/>
      <c r="R1203" s="525" t="s">
        <v>84</v>
      </c>
      <c r="S1203" s="524" t="s">
        <v>620</v>
      </c>
      <c r="T1203" s="512" t="s">
        <v>621</v>
      </c>
      <c r="U1203" s="584" t="s">
        <v>212</v>
      </c>
      <c r="V1203" s="238" t="s">
        <v>2684</v>
      </c>
      <c r="W1203" s="37">
        <v>40</v>
      </c>
      <c r="X1203" s="24"/>
      <c r="Y1203" s="542">
        <f t="shared" si="445"/>
        <v>40</v>
      </c>
      <c r="Z1203" s="24">
        <v>40</v>
      </c>
      <c r="AA1203" s="58">
        <v>2750</v>
      </c>
      <c r="AB1203" s="66"/>
      <c r="AC1203" s="262"/>
      <c r="AD1203" s="25"/>
      <c r="AE1203" s="66"/>
      <c r="AF1203" s="58">
        <f t="shared" si="443"/>
        <v>0</v>
      </c>
      <c r="AG1203" s="58">
        <f t="shared" si="449"/>
        <v>0</v>
      </c>
      <c r="AH1203" s="58">
        <f t="shared" si="444"/>
        <v>0</v>
      </c>
      <c r="AI1203" s="58">
        <f t="shared" si="448"/>
        <v>110000</v>
      </c>
      <c r="AJ1203" s="58">
        <f t="shared" si="450"/>
        <v>0</v>
      </c>
      <c r="AK1203" s="58">
        <f t="shared" si="453"/>
        <v>110000</v>
      </c>
      <c r="AL1203" s="16" t="s">
        <v>9</v>
      </c>
      <c r="AM1203" s="272"/>
      <c r="AN1203" s="58">
        <f t="shared" si="442"/>
        <v>110000</v>
      </c>
      <c r="AO1203" s="24"/>
      <c r="AP1203" s="23"/>
      <c r="AQ1203" s="23"/>
      <c r="AR1203" s="23"/>
      <c r="AS1203" s="23"/>
      <c r="AT1203" s="23"/>
      <c r="AU1203" s="23"/>
      <c r="AV1203" s="23"/>
    </row>
    <row r="1204" spans="1:48" ht="12.75" x14ac:dyDescent="0.2">
      <c r="A1204" s="543">
        <v>4516512825</v>
      </c>
      <c r="B1204" s="553">
        <v>46161</v>
      </c>
      <c r="C1204" s="543" t="s">
        <v>79</v>
      </c>
      <c r="D1204" s="552">
        <v>46191</v>
      </c>
      <c r="E1204" s="552" t="e">
        <f>IF(OR(#REF!="",J1204=""),"",#REF!+7*J1204)</f>
        <v>#REF!</v>
      </c>
      <c r="F1204" s="333" t="e">
        <f t="shared" ca="1" si="446"/>
        <v>#REF!</v>
      </c>
      <c r="G1204" s="65" t="s">
        <v>2111</v>
      </c>
      <c r="H1204" s="546" t="e">
        <f t="shared" si="451"/>
        <v>#REF!</v>
      </c>
      <c r="I1204" s="520" t="e">
        <f t="shared" si="452"/>
        <v>#REF!</v>
      </c>
      <c r="J1204" s="24">
        <v>1</v>
      </c>
      <c r="K1204" s="24" t="s">
        <v>18</v>
      </c>
      <c r="L1204" s="38" t="s">
        <v>81</v>
      </c>
      <c r="M1204" s="507" t="s">
        <v>2685</v>
      </c>
      <c r="N1204" s="523">
        <v>1</v>
      </c>
      <c r="O1204" s="558">
        <v>1</v>
      </c>
      <c r="P1204" s="24"/>
      <c r="Q1204" s="24"/>
      <c r="R1204" s="525" t="s">
        <v>84</v>
      </c>
      <c r="S1204" s="524" t="s">
        <v>620</v>
      </c>
      <c r="T1204" s="512" t="s">
        <v>621</v>
      </c>
      <c r="U1204" s="584" t="s">
        <v>212</v>
      </c>
      <c r="V1204" s="238" t="s">
        <v>2686</v>
      </c>
      <c r="W1204" s="37">
        <v>40</v>
      </c>
      <c r="X1204" s="24"/>
      <c r="Y1204" s="542">
        <f t="shared" si="445"/>
        <v>40</v>
      </c>
      <c r="Z1204" s="24">
        <v>40</v>
      </c>
      <c r="AA1204" s="58">
        <v>1305</v>
      </c>
      <c r="AB1204" s="66"/>
      <c r="AC1204" s="262"/>
      <c r="AD1204" s="25"/>
      <c r="AE1204" s="66"/>
      <c r="AF1204" s="58">
        <f t="shared" si="443"/>
        <v>0</v>
      </c>
      <c r="AG1204" s="58">
        <f t="shared" si="449"/>
        <v>0</v>
      </c>
      <c r="AH1204" s="58">
        <f t="shared" si="444"/>
        <v>0</v>
      </c>
      <c r="AI1204" s="58">
        <f t="shared" si="448"/>
        <v>52200</v>
      </c>
      <c r="AJ1204" s="58">
        <f t="shared" si="450"/>
        <v>0</v>
      </c>
      <c r="AK1204" s="58">
        <f t="shared" si="453"/>
        <v>52200</v>
      </c>
      <c r="AL1204" s="16" t="s">
        <v>9</v>
      </c>
      <c r="AM1204" s="272"/>
      <c r="AN1204" s="58">
        <f t="shared" si="442"/>
        <v>52200</v>
      </c>
      <c r="AO1204" s="24"/>
      <c r="AP1204" s="23"/>
      <c r="AQ1204" s="23"/>
      <c r="AR1204" s="23"/>
      <c r="AS1204" s="23"/>
      <c r="AT1204" s="23"/>
      <c r="AU1204" s="23"/>
      <c r="AV1204" s="23"/>
    </row>
    <row r="1205" spans="1:48" ht="12.75" x14ac:dyDescent="0.2">
      <c r="A1205" s="555" t="s">
        <v>2687</v>
      </c>
      <c r="B1205" s="553">
        <v>46160</v>
      </c>
      <c r="C1205" s="543" t="s">
        <v>79</v>
      </c>
      <c r="D1205" s="552">
        <v>46188</v>
      </c>
      <c r="E1205" s="552" t="e">
        <f>IF(OR(#REF!="",J1205=""),"",#REF!+7*J1205)</f>
        <v>#REF!</v>
      </c>
      <c r="F1205" s="333" t="e">
        <f t="shared" ca="1" si="446"/>
        <v>#REF!</v>
      </c>
      <c r="G1205" s="65" t="s">
        <v>2111</v>
      </c>
      <c r="H1205" s="546" t="e">
        <f t="shared" si="451"/>
        <v>#REF!</v>
      </c>
      <c r="I1205" s="520" t="e">
        <f t="shared" si="452"/>
        <v>#REF!</v>
      </c>
      <c r="J1205" s="24">
        <v>4</v>
      </c>
      <c r="K1205" s="24" t="s">
        <v>18</v>
      </c>
      <c r="L1205" s="38" t="s">
        <v>81</v>
      </c>
      <c r="M1205" s="507" t="s">
        <v>2688</v>
      </c>
      <c r="N1205" s="523">
        <v>0</v>
      </c>
      <c r="O1205" s="524">
        <v>3</v>
      </c>
      <c r="P1205" s="24"/>
      <c r="Q1205" s="24"/>
      <c r="R1205" s="525" t="s">
        <v>84</v>
      </c>
      <c r="S1205" s="24" t="s">
        <v>2689</v>
      </c>
      <c r="T1205" s="512" t="s">
        <v>2690</v>
      </c>
      <c r="U1205" s="548" t="s">
        <v>1273</v>
      </c>
      <c r="V1205" s="548" t="s">
        <v>2691</v>
      </c>
      <c r="W1205" s="24">
        <v>10</v>
      </c>
      <c r="X1205" s="24"/>
      <c r="Y1205" s="542">
        <f t="shared" si="445"/>
        <v>10</v>
      </c>
      <c r="Z1205" s="24">
        <v>10</v>
      </c>
      <c r="AA1205" s="58">
        <v>18933.7</v>
      </c>
      <c r="AB1205" s="66"/>
      <c r="AC1205" s="262"/>
      <c r="AD1205" s="25"/>
      <c r="AE1205" s="66"/>
      <c r="AF1205" s="58">
        <f t="shared" si="443"/>
        <v>0</v>
      </c>
      <c r="AG1205" s="58">
        <f t="shared" si="449"/>
        <v>0</v>
      </c>
      <c r="AH1205" s="58">
        <f t="shared" si="444"/>
        <v>0</v>
      </c>
      <c r="AI1205" s="58">
        <f t="shared" si="448"/>
        <v>189337</v>
      </c>
      <c r="AJ1205" s="58">
        <f t="shared" si="450"/>
        <v>0</v>
      </c>
      <c r="AK1205" s="58">
        <f t="shared" si="453"/>
        <v>189337</v>
      </c>
      <c r="AL1205" s="16" t="s">
        <v>9</v>
      </c>
      <c r="AM1205" s="272"/>
      <c r="AN1205" s="58">
        <f t="shared" si="442"/>
        <v>189337</v>
      </c>
      <c r="AO1205" s="24"/>
      <c r="AP1205" s="23"/>
      <c r="AQ1205" s="23"/>
      <c r="AR1205" s="23"/>
      <c r="AS1205" s="23"/>
      <c r="AT1205" s="23"/>
      <c r="AU1205" s="23"/>
      <c r="AV1205" s="23"/>
    </row>
    <row r="1206" spans="1:48" ht="12.75" x14ac:dyDescent="0.2">
      <c r="A1206" s="16">
        <v>1162600291</v>
      </c>
      <c r="B1206" s="513">
        <v>46161</v>
      </c>
      <c r="C1206" s="514" t="s">
        <v>79</v>
      </c>
      <c r="D1206" s="552">
        <v>46163</v>
      </c>
      <c r="E1206" s="552" t="e">
        <f>IF(OR(#REF!="",J1206=""),"",#REF!+7*J1206)</f>
        <v>#REF!</v>
      </c>
      <c r="F1206" s="333" t="str">
        <f t="shared" ref="F1206:F1224" ca="1" si="454">IF(AL1206="PO CLOSED",
"DELIVERED",
IF(TODAY()&gt;E1206,
"-"&amp;ROUNDUP(TODAY()-E1206,0)&amp;" days overdue",
"+" &amp;ROUNDUP(E1206-TODAY(),0)&amp;" days remaining"))</f>
        <v>DELIVERED</v>
      </c>
      <c r="G1206" s="571" t="s">
        <v>80</v>
      </c>
      <c r="H1206" s="546" t="e">
        <f t="shared" si="451"/>
        <v>#REF!</v>
      </c>
      <c r="I1206" s="520" t="e">
        <f t="shared" si="452"/>
        <v>#REF!</v>
      </c>
      <c r="J1206" s="24">
        <v>0.4</v>
      </c>
      <c r="K1206" s="24" t="s">
        <v>24</v>
      </c>
      <c r="L1206" s="38" t="s">
        <v>81</v>
      </c>
      <c r="M1206" s="507" t="s">
        <v>2692</v>
      </c>
      <c r="N1206" s="523">
        <v>1</v>
      </c>
      <c r="O1206" s="558">
        <v>1</v>
      </c>
      <c r="P1206" s="24" t="s">
        <v>2693</v>
      </c>
      <c r="Q1206" s="24">
        <v>26200271</v>
      </c>
      <c r="R1206" s="559" t="s">
        <v>84</v>
      </c>
      <c r="S1206" s="524" t="s">
        <v>284</v>
      </c>
      <c r="T1206" s="512" t="s">
        <v>285</v>
      </c>
      <c r="U1206" s="548" t="s">
        <v>286</v>
      </c>
      <c r="V1206" s="548" t="s">
        <v>2694</v>
      </c>
      <c r="W1206" s="24">
        <v>2</v>
      </c>
      <c r="X1206" s="24">
        <v>2</v>
      </c>
      <c r="Y1206" s="542">
        <f t="shared" si="445"/>
        <v>0</v>
      </c>
      <c r="Z1206" s="24">
        <v>0</v>
      </c>
      <c r="AA1206" s="58">
        <v>5950</v>
      </c>
      <c r="AB1206" s="66"/>
      <c r="AC1206" s="536" t="str">
        <f>IF(AD1206="","",TEXT(AD1206,"mmmm-yy"))</f>
        <v>June-26</v>
      </c>
      <c r="AD1206" s="25">
        <v>46175</v>
      </c>
      <c r="AE1206" s="535" t="s">
        <v>2695</v>
      </c>
      <c r="AF1206" s="58">
        <f t="shared" si="443"/>
        <v>11900</v>
      </c>
      <c r="AG1206" s="58">
        <f t="shared" si="449"/>
        <v>0</v>
      </c>
      <c r="AH1206" s="58">
        <f t="shared" si="444"/>
        <v>11900</v>
      </c>
      <c r="AI1206" s="58">
        <f t="shared" si="448"/>
        <v>0</v>
      </c>
      <c r="AJ1206" s="58">
        <f t="shared" si="450"/>
        <v>0</v>
      </c>
      <c r="AK1206" s="58">
        <f t="shared" si="453"/>
        <v>0</v>
      </c>
      <c r="AL1206" s="16" t="s">
        <v>0</v>
      </c>
      <c r="AM1206" s="272" t="s">
        <v>102</v>
      </c>
      <c r="AN1206" s="58">
        <f t="shared" si="442"/>
        <v>11900</v>
      </c>
      <c r="AO1206" s="24" t="s">
        <v>24</v>
      </c>
      <c r="AP1206" s="23"/>
      <c r="AQ1206" s="23"/>
      <c r="AR1206" s="23"/>
      <c r="AS1206" s="23"/>
      <c r="AT1206" s="23"/>
      <c r="AU1206" s="23"/>
      <c r="AV1206" s="23"/>
    </row>
    <row r="1207" spans="1:48" ht="12.75" x14ac:dyDescent="0.2">
      <c r="A1207" s="16" t="s">
        <v>90</v>
      </c>
      <c r="B1207" s="513">
        <v>46161</v>
      </c>
      <c r="C1207" s="562" t="s">
        <v>400</v>
      </c>
      <c r="D1207" s="552">
        <v>46189</v>
      </c>
      <c r="E1207" s="552" t="e">
        <f>IF(OR(#REF!="",J1207=""),"",#REF!+7*J1207)</f>
        <v>#REF!</v>
      </c>
      <c r="F1207" s="333" t="e">
        <f t="shared" ca="1" si="454"/>
        <v>#REF!</v>
      </c>
      <c r="G1207" s="65" t="s">
        <v>2111</v>
      </c>
      <c r="H1207" s="546" t="e">
        <f t="shared" si="451"/>
        <v>#REF!</v>
      </c>
      <c r="I1207" s="520" t="e">
        <f t="shared" si="452"/>
        <v>#REF!</v>
      </c>
      <c r="J1207" s="24">
        <v>4</v>
      </c>
      <c r="K1207" s="24" t="s">
        <v>18</v>
      </c>
      <c r="L1207" s="38" t="s">
        <v>81</v>
      </c>
      <c r="M1207" s="507" t="s">
        <v>2696</v>
      </c>
      <c r="N1207" s="523">
        <v>0</v>
      </c>
      <c r="O1207" s="524">
        <v>3</v>
      </c>
      <c r="P1207" s="24"/>
      <c r="Q1207" s="24"/>
      <c r="R1207" s="598" t="s">
        <v>307</v>
      </c>
      <c r="S1207" s="24" t="s">
        <v>403</v>
      </c>
      <c r="T1207" s="599" t="s">
        <v>404</v>
      </c>
      <c r="U1207" s="562" t="s">
        <v>193</v>
      </c>
      <c r="V1207" s="548" t="s">
        <v>2697</v>
      </c>
      <c r="W1207" s="24">
        <v>20</v>
      </c>
      <c r="X1207" s="24"/>
      <c r="Y1207" s="542">
        <f t="shared" si="445"/>
        <v>20</v>
      </c>
      <c r="Z1207" s="24">
        <v>20</v>
      </c>
      <c r="AA1207" s="58"/>
      <c r="AB1207" s="66">
        <v>262.55</v>
      </c>
      <c r="AC1207" s="262"/>
      <c r="AD1207" s="25"/>
      <c r="AE1207" s="66"/>
      <c r="AF1207" s="58">
        <f t="shared" si="443"/>
        <v>0</v>
      </c>
      <c r="AG1207" s="58">
        <f t="shared" si="449"/>
        <v>0</v>
      </c>
      <c r="AH1207" s="58">
        <f t="shared" si="444"/>
        <v>0</v>
      </c>
      <c r="AI1207" s="58">
        <f t="shared" si="448"/>
        <v>0</v>
      </c>
      <c r="AJ1207" s="58">
        <f t="shared" si="450"/>
        <v>451586</v>
      </c>
      <c r="AK1207" s="58">
        <f t="shared" si="453"/>
        <v>451586</v>
      </c>
      <c r="AL1207" s="16" t="s">
        <v>9</v>
      </c>
      <c r="AM1207" s="272"/>
      <c r="AN1207" s="58">
        <f t="shared" si="442"/>
        <v>451586</v>
      </c>
      <c r="AO1207" s="24"/>
      <c r="AP1207" s="23"/>
      <c r="AQ1207" s="23"/>
      <c r="AR1207" s="23"/>
      <c r="AS1207" s="23"/>
      <c r="AT1207" s="23"/>
      <c r="AU1207" s="23"/>
      <c r="AV1207" s="23"/>
    </row>
    <row r="1208" spans="1:48" ht="12.75" x14ac:dyDescent="0.2">
      <c r="A1208" s="508">
        <v>4300154917</v>
      </c>
      <c r="B1208" s="687">
        <v>46161</v>
      </c>
      <c r="C1208" s="100" t="s">
        <v>79</v>
      </c>
      <c r="D1208" s="552">
        <v>46175</v>
      </c>
      <c r="E1208" s="552" t="e">
        <f>IF(OR(#REF!="",J1208=""),"",#REF!+7*J1208)</f>
        <v>#REF!</v>
      </c>
      <c r="F1208" s="333" t="e">
        <f t="shared" ca="1" si="454"/>
        <v>#REF!</v>
      </c>
      <c r="G1208" s="65" t="s">
        <v>2111</v>
      </c>
      <c r="H1208" s="341" t="e">
        <f t="shared" si="451"/>
        <v>#REF!</v>
      </c>
      <c r="I1208" s="28" t="e">
        <f t="shared" si="452"/>
        <v>#REF!</v>
      </c>
      <c r="J1208" s="24">
        <v>2</v>
      </c>
      <c r="K1208" s="24" t="s">
        <v>28</v>
      </c>
      <c r="L1208" s="38" t="s">
        <v>81</v>
      </c>
      <c r="M1208" s="548" t="s">
        <v>2299</v>
      </c>
      <c r="N1208" s="523">
        <v>0</v>
      </c>
      <c r="O1208" s="524">
        <v>3</v>
      </c>
      <c r="P1208" s="24"/>
      <c r="Q1208" s="24"/>
      <c r="R1208" s="559" t="s">
        <v>84</v>
      </c>
      <c r="S1208" s="24" t="s">
        <v>403</v>
      </c>
      <c r="T1208" s="23" t="s">
        <v>1471</v>
      </c>
      <c r="U1208" s="16" t="s">
        <v>193</v>
      </c>
      <c r="V1208" s="548" t="s">
        <v>2698</v>
      </c>
      <c r="W1208" s="24">
        <v>1</v>
      </c>
      <c r="X1208" s="24"/>
      <c r="Y1208" s="542">
        <f t="shared" si="445"/>
        <v>1</v>
      </c>
      <c r="Z1208" s="24">
        <v>1</v>
      </c>
      <c r="AA1208" s="58">
        <v>96271</v>
      </c>
      <c r="AB1208" s="66"/>
      <c r="AC1208" s="262"/>
      <c r="AD1208" s="25"/>
      <c r="AE1208" s="66"/>
      <c r="AF1208" s="58">
        <f t="shared" si="443"/>
        <v>0</v>
      </c>
      <c r="AG1208" s="58">
        <f t="shared" si="449"/>
        <v>0</v>
      </c>
      <c r="AH1208" s="58">
        <f t="shared" si="444"/>
        <v>0</v>
      </c>
      <c r="AI1208" s="58">
        <f t="shared" si="448"/>
        <v>96271</v>
      </c>
      <c r="AJ1208" s="58">
        <f t="shared" si="450"/>
        <v>0</v>
      </c>
      <c r="AK1208" s="58">
        <f t="shared" si="453"/>
        <v>96271</v>
      </c>
      <c r="AL1208" s="16" t="s">
        <v>9</v>
      </c>
      <c r="AM1208" s="272"/>
      <c r="AN1208" s="58">
        <f t="shared" ref="AN1208:AN1224" si="455">SUM(AH1208,AK1208)</f>
        <v>96271</v>
      </c>
      <c r="AO1208" s="24"/>
      <c r="AP1208" s="23"/>
      <c r="AQ1208" s="23"/>
      <c r="AR1208" s="23"/>
      <c r="AS1208" s="23"/>
      <c r="AT1208" s="23"/>
      <c r="AU1208" s="23"/>
      <c r="AV1208" s="23"/>
    </row>
    <row r="1209" spans="1:48" ht="12.75" x14ac:dyDescent="0.2">
      <c r="A1209" s="693" t="s">
        <v>2699</v>
      </c>
      <c r="B1209" s="513">
        <v>46162</v>
      </c>
      <c r="C1209" s="16" t="s">
        <v>2700</v>
      </c>
      <c r="D1209" s="552">
        <v>46190</v>
      </c>
      <c r="E1209" s="552" t="e">
        <f>IF(OR(#REF!="",J1209=""),"",#REF!+7*J1209)</f>
        <v>#REF!</v>
      </c>
      <c r="F1209" s="333" t="e">
        <f t="shared" ca="1" si="454"/>
        <v>#REF!</v>
      </c>
      <c r="G1209" s="65" t="s">
        <v>2111</v>
      </c>
      <c r="H1209" s="341" t="e">
        <f t="shared" si="451"/>
        <v>#REF!</v>
      </c>
      <c r="I1209" s="28" t="e">
        <f t="shared" si="452"/>
        <v>#REF!</v>
      </c>
      <c r="J1209" s="24">
        <v>4</v>
      </c>
      <c r="K1209" s="24" t="s">
        <v>18</v>
      </c>
      <c r="L1209" s="38" t="s">
        <v>81</v>
      </c>
      <c r="M1209" s="548" t="s">
        <v>2701</v>
      </c>
      <c r="N1209" s="523">
        <v>0</v>
      </c>
      <c r="O1209" s="524">
        <v>3</v>
      </c>
      <c r="P1209" s="24"/>
      <c r="Q1209" s="24"/>
      <c r="R1209" s="598" t="s">
        <v>307</v>
      </c>
      <c r="S1209" s="24" t="s">
        <v>2702</v>
      </c>
      <c r="T1209" s="23" t="s">
        <v>2703</v>
      </c>
      <c r="U1209" s="548" t="s">
        <v>1273</v>
      </c>
      <c r="V1209" s="548" t="s">
        <v>2704</v>
      </c>
      <c r="W1209" s="24">
        <v>20</v>
      </c>
      <c r="X1209" s="24"/>
      <c r="Y1209" s="542">
        <f t="shared" si="445"/>
        <v>20</v>
      </c>
      <c r="Z1209" s="24">
        <v>20</v>
      </c>
      <c r="AA1209" s="58"/>
      <c r="AB1209" s="66">
        <v>402.2</v>
      </c>
      <c r="AC1209" s="262"/>
      <c r="AD1209" s="25"/>
      <c r="AE1209" s="66"/>
      <c r="AF1209" s="58">
        <f t="shared" si="443"/>
        <v>0</v>
      </c>
      <c r="AG1209" s="58">
        <f t="shared" si="449"/>
        <v>0</v>
      </c>
      <c r="AH1209" s="58">
        <f t="shared" si="444"/>
        <v>0</v>
      </c>
      <c r="AI1209" s="58">
        <f t="shared" si="448"/>
        <v>0</v>
      </c>
      <c r="AJ1209" s="58">
        <f t="shared" si="450"/>
        <v>691784</v>
      </c>
      <c r="AK1209" s="58">
        <f t="shared" si="453"/>
        <v>691784</v>
      </c>
      <c r="AL1209" s="16" t="s">
        <v>9</v>
      </c>
      <c r="AM1209" s="272"/>
      <c r="AN1209" s="58">
        <f t="shared" si="455"/>
        <v>691784</v>
      </c>
      <c r="AO1209" s="24"/>
      <c r="AP1209" s="23"/>
      <c r="AQ1209" s="23"/>
      <c r="AR1209" s="23"/>
      <c r="AS1209" s="23"/>
      <c r="AT1209" s="23"/>
      <c r="AU1209" s="23"/>
      <c r="AV1209" s="23"/>
    </row>
    <row r="1210" spans="1:48" ht="12.75" x14ac:dyDescent="0.2">
      <c r="A1210" s="543" t="s">
        <v>2699</v>
      </c>
      <c r="B1210" s="513">
        <v>46162</v>
      </c>
      <c r="C1210" s="16" t="s">
        <v>2700</v>
      </c>
      <c r="D1210" s="552">
        <v>46190</v>
      </c>
      <c r="E1210" s="552" t="e">
        <f>IF(OR(#REF!="",J1210=""),"",#REF!+7*J1210)</f>
        <v>#REF!</v>
      </c>
      <c r="F1210" s="333" t="e">
        <f t="shared" ca="1" si="454"/>
        <v>#REF!</v>
      </c>
      <c r="G1210" s="65" t="s">
        <v>2111</v>
      </c>
      <c r="H1210" s="341" t="e">
        <f t="shared" si="451"/>
        <v>#REF!</v>
      </c>
      <c r="I1210" s="28" t="e">
        <f t="shared" si="452"/>
        <v>#REF!</v>
      </c>
      <c r="J1210" s="24">
        <v>4</v>
      </c>
      <c r="K1210" s="24" t="s">
        <v>18</v>
      </c>
      <c r="L1210" s="38" t="s">
        <v>81</v>
      </c>
      <c r="M1210" s="548" t="s">
        <v>2705</v>
      </c>
      <c r="N1210" s="523">
        <v>0</v>
      </c>
      <c r="O1210" s="524">
        <v>3</v>
      </c>
      <c r="P1210" s="24"/>
      <c r="Q1210" s="24"/>
      <c r="R1210" s="598" t="s">
        <v>307</v>
      </c>
      <c r="S1210" s="24" t="s">
        <v>2702</v>
      </c>
      <c r="T1210" s="23" t="s">
        <v>2703</v>
      </c>
      <c r="U1210" s="548" t="s">
        <v>1273</v>
      </c>
      <c r="V1210" s="548" t="s">
        <v>2706</v>
      </c>
      <c r="W1210" s="24">
        <v>10</v>
      </c>
      <c r="X1210" s="24"/>
      <c r="Y1210" s="542">
        <f t="shared" si="445"/>
        <v>10</v>
      </c>
      <c r="Z1210" s="24">
        <v>10</v>
      </c>
      <c r="AA1210" s="58"/>
      <c r="AB1210" s="66">
        <v>396.1</v>
      </c>
      <c r="AC1210" s="262"/>
      <c r="AD1210" s="25"/>
      <c r="AE1210" s="66"/>
      <c r="AF1210" s="58">
        <f t="shared" ref="AF1210:AF1224" si="456">X1210*AA1210</f>
        <v>0</v>
      </c>
      <c r="AG1210" s="58">
        <f t="shared" si="449"/>
        <v>0</v>
      </c>
      <c r="AH1210" s="58">
        <f t="shared" ref="AH1210:AH1224" si="457">SUM(AF1210:AG1210)</f>
        <v>0</v>
      </c>
      <c r="AI1210" s="58">
        <f t="shared" si="448"/>
        <v>0</v>
      </c>
      <c r="AJ1210" s="58">
        <f t="shared" si="450"/>
        <v>340646</v>
      </c>
      <c r="AK1210" s="58">
        <f t="shared" si="453"/>
        <v>340646</v>
      </c>
      <c r="AL1210" s="16" t="s">
        <v>9</v>
      </c>
      <c r="AM1210" s="272"/>
      <c r="AN1210" s="58">
        <f t="shared" si="455"/>
        <v>340646</v>
      </c>
      <c r="AO1210" s="24"/>
      <c r="AP1210" s="23"/>
      <c r="AQ1210" s="23"/>
      <c r="AR1210" s="23"/>
      <c r="AS1210" s="23"/>
      <c r="AT1210" s="23"/>
      <c r="AU1210" s="23"/>
      <c r="AV1210" s="23"/>
    </row>
    <row r="1211" spans="1:48" ht="12.75" x14ac:dyDescent="0.2">
      <c r="A1211" s="543" t="s">
        <v>2699</v>
      </c>
      <c r="B1211" s="513">
        <v>46162</v>
      </c>
      <c r="C1211" s="16" t="s">
        <v>2700</v>
      </c>
      <c r="D1211" s="552">
        <v>46178</v>
      </c>
      <c r="E1211" s="552" t="e">
        <f>IF(OR(#REF!="",J1211=""),"",#REF!+7*J1211)</f>
        <v>#REF!</v>
      </c>
      <c r="F1211" s="333" t="e">
        <f t="shared" ca="1" si="454"/>
        <v>#REF!</v>
      </c>
      <c r="G1211" s="65" t="s">
        <v>2111</v>
      </c>
      <c r="H1211" s="341" t="e">
        <f t="shared" si="451"/>
        <v>#REF!</v>
      </c>
      <c r="I1211" s="28" t="e">
        <f t="shared" si="452"/>
        <v>#REF!</v>
      </c>
      <c r="J1211" s="24">
        <v>2.4</v>
      </c>
      <c r="K1211" s="24" t="s">
        <v>23</v>
      </c>
      <c r="L1211" s="86" t="s">
        <v>81</v>
      </c>
      <c r="M1211" s="548" t="s">
        <v>2707</v>
      </c>
      <c r="N1211" s="523">
        <v>0</v>
      </c>
      <c r="O1211" s="524">
        <v>3</v>
      </c>
      <c r="P1211" s="24"/>
      <c r="Q1211" s="24"/>
      <c r="R1211" s="598" t="s">
        <v>307</v>
      </c>
      <c r="S1211" s="24" t="s">
        <v>2702</v>
      </c>
      <c r="T1211" s="23" t="s">
        <v>2703</v>
      </c>
      <c r="U1211" s="548" t="s">
        <v>1273</v>
      </c>
      <c r="V1211" s="548" t="s">
        <v>2708</v>
      </c>
      <c r="W1211" s="24">
        <v>20</v>
      </c>
      <c r="X1211" s="24"/>
      <c r="Y1211" s="542">
        <f t="shared" si="445"/>
        <v>20</v>
      </c>
      <c r="Z1211" s="20">
        <v>20</v>
      </c>
      <c r="AA1211" s="58"/>
      <c r="AB1211" s="66">
        <v>37.5</v>
      </c>
      <c r="AC1211" s="262"/>
      <c r="AD1211" s="25"/>
      <c r="AE1211" s="66"/>
      <c r="AF1211" s="58">
        <f t="shared" si="456"/>
        <v>0</v>
      </c>
      <c r="AG1211" s="58">
        <f t="shared" si="449"/>
        <v>0</v>
      </c>
      <c r="AH1211" s="58">
        <f t="shared" si="457"/>
        <v>0</v>
      </c>
      <c r="AI1211" s="58">
        <f t="shared" si="448"/>
        <v>0</v>
      </c>
      <c r="AJ1211" s="58">
        <f t="shared" si="450"/>
        <v>64500</v>
      </c>
      <c r="AK1211" s="58">
        <f t="shared" si="453"/>
        <v>64500</v>
      </c>
      <c r="AL1211" s="16" t="s">
        <v>9</v>
      </c>
      <c r="AM1211" s="272"/>
      <c r="AN1211" s="58">
        <f t="shared" si="455"/>
        <v>64500</v>
      </c>
      <c r="AO1211" s="24"/>
      <c r="AP1211" s="23"/>
      <c r="AQ1211" s="23"/>
      <c r="AR1211" s="23"/>
      <c r="AS1211" s="23"/>
      <c r="AT1211" s="23"/>
      <c r="AU1211" s="23"/>
      <c r="AV1211" s="23"/>
    </row>
    <row r="1212" spans="1:48" ht="12.75" x14ac:dyDescent="0.2">
      <c r="A1212" s="543">
        <v>4516518754</v>
      </c>
      <c r="B1212" s="513">
        <v>46162</v>
      </c>
      <c r="C1212" s="543" t="s">
        <v>79</v>
      </c>
      <c r="D1212" s="552">
        <v>46220</v>
      </c>
      <c r="E1212" s="552" t="e">
        <f>IF(OR(#REF!="",J1212=""),"",#REF!+7*J1212)</f>
        <v>#REF!</v>
      </c>
      <c r="F1212" s="333" t="e">
        <f t="shared" ca="1" si="454"/>
        <v>#REF!</v>
      </c>
      <c r="G1212" s="65" t="s">
        <v>2111</v>
      </c>
      <c r="H1212" s="546" t="e">
        <f t="shared" si="451"/>
        <v>#REF!</v>
      </c>
      <c r="I1212" s="28" t="e">
        <f t="shared" si="452"/>
        <v>#REF!</v>
      </c>
      <c r="J1212" s="24">
        <v>3</v>
      </c>
      <c r="K1212" s="38" t="s">
        <v>18</v>
      </c>
      <c r="L1212" s="38" t="s">
        <v>142</v>
      </c>
      <c r="M1212" s="548" t="s">
        <v>2709</v>
      </c>
      <c r="N1212" s="523">
        <v>1</v>
      </c>
      <c r="O1212" s="558">
        <v>1</v>
      </c>
      <c r="P1212" s="24"/>
      <c r="Q1212" s="24"/>
      <c r="R1212" s="525" t="s">
        <v>84</v>
      </c>
      <c r="S1212" s="524" t="s">
        <v>620</v>
      </c>
      <c r="T1212" s="512" t="s">
        <v>621</v>
      </c>
      <c r="U1212" s="584" t="s">
        <v>212</v>
      </c>
      <c r="V1212" s="548" t="s">
        <v>2710</v>
      </c>
      <c r="W1212" s="24">
        <v>10</v>
      </c>
      <c r="X1212" s="24"/>
      <c r="Y1212" s="624">
        <f t="shared" si="445"/>
        <v>10</v>
      </c>
      <c r="Z1212" s="24">
        <v>10</v>
      </c>
      <c r="AA1212" s="79">
        <v>15904.64</v>
      </c>
      <c r="AB1212" s="66"/>
      <c r="AC1212" s="262"/>
      <c r="AD1212" s="25"/>
      <c r="AE1212" s="66"/>
      <c r="AF1212" s="58">
        <f t="shared" si="456"/>
        <v>0</v>
      </c>
      <c r="AG1212" s="58">
        <f t="shared" si="449"/>
        <v>0</v>
      </c>
      <c r="AH1212" s="58">
        <f t="shared" si="457"/>
        <v>0</v>
      </c>
      <c r="AI1212" s="58">
        <f t="shared" si="448"/>
        <v>159046.39999999999</v>
      </c>
      <c r="AJ1212" s="58">
        <f t="shared" si="450"/>
        <v>0</v>
      </c>
      <c r="AK1212" s="58">
        <f t="shared" si="453"/>
        <v>159046.39999999999</v>
      </c>
      <c r="AL1212" s="16" t="s">
        <v>9</v>
      </c>
      <c r="AM1212" s="272"/>
      <c r="AN1212" s="58">
        <f t="shared" si="455"/>
        <v>159046.39999999999</v>
      </c>
      <c r="AO1212" s="24"/>
      <c r="AP1212" s="23"/>
      <c r="AQ1212" s="23"/>
      <c r="AR1212" s="23"/>
      <c r="AS1212" s="23"/>
      <c r="AT1212" s="23"/>
      <c r="AU1212" s="23"/>
      <c r="AV1212" s="23"/>
    </row>
    <row r="1213" spans="1:48" ht="12.75" x14ac:dyDescent="0.2">
      <c r="A1213" s="543">
        <v>4516518754</v>
      </c>
      <c r="B1213" s="513">
        <v>46162</v>
      </c>
      <c r="C1213" s="543" t="s">
        <v>79</v>
      </c>
      <c r="D1213" s="552">
        <v>46220</v>
      </c>
      <c r="E1213" s="552" t="e">
        <f>IF(OR(#REF!="",J1213=""),"",#REF!+7*J1213)</f>
        <v>#REF!</v>
      </c>
      <c r="F1213" s="333" t="e">
        <f t="shared" ca="1" si="454"/>
        <v>#REF!</v>
      </c>
      <c r="G1213" s="65" t="s">
        <v>2111</v>
      </c>
      <c r="H1213" s="546" t="e">
        <f t="shared" si="451"/>
        <v>#REF!</v>
      </c>
      <c r="I1213" s="28" t="e">
        <f t="shared" si="452"/>
        <v>#REF!</v>
      </c>
      <c r="J1213" s="24">
        <v>3</v>
      </c>
      <c r="K1213" s="38" t="s">
        <v>19</v>
      </c>
      <c r="L1213" s="38" t="s">
        <v>142</v>
      </c>
      <c r="M1213" s="548" t="s">
        <v>2709</v>
      </c>
      <c r="N1213" s="523">
        <v>1</v>
      </c>
      <c r="O1213" s="558">
        <v>1</v>
      </c>
      <c r="P1213" s="24"/>
      <c r="Q1213" s="24"/>
      <c r="R1213" s="525" t="s">
        <v>84</v>
      </c>
      <c r="S1213" s="524" t="s">
        <v>620</v>
      </c>
      <c r="T1213" s="512" t="s">
        <v>621</v>
      </c>
      <c r="U1213" s="584" t="s">
        <v>212</v>
      </c>
      <c r="V1213" s="548" t="s">
        <v>2711</v>
      </c>
      <c r="W1213" s="24">
        <v>4</v>
      </c>
      <c r="X1213" s="24"/>
      <c r="Y1213" s="624">
        <f t="shared" si="445"/>
        <v>4</v>
      </c>
      <c r="Z1213" s="24">
        <v>4</v>
      </c>
      <c r="AA1213" s="79">
        <v>13286.14</v>
      </c>
      <c r="AB1213" s="66"/>
      <c r="AC1213" s="262"/>
      <c r="AD1213" s="25"/>
      <c r="AE1213" s="66"/>
      <c r="AF1213" s="58">
        <f t="shared" si="456"/>
        <v>0</v>
      </c>
      <c r="AG1213" s="58">
        <f t="shared" si="449"/>
        <v>0</v>
      </c>
      <c r="AH1213" s="58">
        <f t="shared" si="457"/>
        <v>0</v>
      </c>
      <c r="AI1213" s="58">
        <f t="shared" si="448"/>
        <v>53144.56</v>
      </c>
      <c r="AJ1213" s="58">
        <f t="shared" si="450"/>
        <v>0</v>
      </c>
      <c r="AK1213" s="58">
        <f t="shared" si="453"/>
        <v>53144.56</v>
      </c>
      <c r="AL1213" s="16" t="s">
        <v>9</v>
      </c>
      <c r="AM1213" s="272"/>
      <c r="AN1213" s="58">
        <f t="shared" si="455"/>
        <v>53144.56</v>
      </c>
      <c r="AO1213" s="24"/>
      <c r="AP1213" s="23"/>
      <c r="AQ1213" s="23"/>
      <c r="AR1213" s="23"/>
      <c r="AS1213" s="23"/>
      <c r="AT1213" s="23"/>
      <c r="AU1213" s="23"/>
      <c r="AV1213" s="23"/>
    </row>
    <row r="1214" spans="1:48" ht="12.75" x14ac:dyDescent="0.2">
      <c r="A1214" s="543">
        <v>4516518754</v>
      </c>
      <c r="B1214" s="513">
        <v>46162</v>
      </c>
      <c r="C1214" s="543" t="s">
        <v>79</v>
      </c>
      <c r="D1214" s="552">
        <v>46220</v>
      </c>
      <c r="E1214" s="552" t="e">
        <f>IF(OR(#REF!="",J1214=""),"",#REF!+7*J1214)</f>
        <v>#REF!</v>
      </c>
      <c r="F1214" s="333" t="str">
        <f t="shared" ca="1" si="454"/>
        <v>DELIVERED</v>
      </c>
      <c r="G1214" s="571" t="s">
        <v>80</v>
      </c>
      <c r="H1214" s="626" t="e">
        <f t="shared" si="451"/>
        <v>#REF!</v>
      </c>
      <c r="I1214" s="23" t="e">
        <f t="shared" si="452"/>
        <v>#REF!</v>
      </c>
      <c r="J1214" s="37">
        <v>3</v>
      </c>
      <c r="K1214" s="38" t="s">
        <v>28</v>
      </c>
      <c r="L1214" s="38" t="s">
        <v>142</v>
      </c>
      <c r="M1214" s="548" t="s">
        <v>2709</v>
      </c>
      <c r="N1214" s="523">
        <v>1</v>
      </c>
      <c r="O1214" s="558">
        <v>1</v>
      </c>
      <c r="P1214" s="24" t="s">
        <v>243</v>
      </c>
      <c r="Q1214" s="24">
        <v>26100151</v>
      </c>
      <c r="R1214" s="525" t="s">
        <v>84</v>
      </c>
      <c r="S1214" s="524" t="s">
        <v>620</v>
      </c>
      <c r="T1214" s="512" t="s">
        <v>621</v>
      </c>
      <c r="U1214" s="584" t="s">
        <v>212</v>
      </c>
      <c r="V1214" s="625" t="s">
        <v>2712</v>
      </c>
      <c r="W1214" s="24">
        <v>1</v>
      </c>
      <c r="X1214" s="24">
        <v>1</v>
      </c>
      <c r="Y1214" s="624">
        <f t="shared" si="445"/>
        <v>0</v>
      </c>
      <c r="Z1214" s="24">
        <v>0</v>
      </c>
      <c r="AA1214" s="79">
        <v>10000</v>
      </c>
      <c r="AB1214" s="66"/>
      <c r="AC1214" s="536" t="str">
        <f>IF(AD1214="","",TEXT(AD1214,"mmmm-yy"))</f>
        <v>June-26</v>
      </c>
      <c r="AD1214" s="25">
        <v>46174</v>
      </c>
      <c r="AE1214" s="650" t="s">
        <v>2713</v>
      </c>
      <c r="AF1214" s="63">
        <f t="shared" si="456"/>
        <v>10000</v>
      </c>
      <c r="AG1214" s="63">
        <f t="shared" si="449"/>
        <v>0</v>
      </c>
      <c r="AH1214" s="63">
        <f t="shared" si="457"/>
        <v>10000</v>
      </c>
      <c r="AI1214" s="63">
        <f t="shared" si="448"/>
        <v>0</v>
      </c>
      <c r="AJ1214" s="63">
        <f t="shared" si="450"/>
        <v>0</v>
      </c>
      <c r="AK1214" s="63">
        <f t="shared" si="453"/>
        <v>0</v>
      </c>
      <c r="AL1214" s="21" t="s">
        <v>0</v>
      </c>
      <c r="AM1214" s="533" t="s">
        <v>102</v>
      </c>
      <c r="AN1214" s="58">
        <f t="shared" si="455"/>
        <v>10000</v>
      </c>
      <c r="AO1214" s="24" t="s">
        <v>28</v>
      </c>
      <c r="AP1214" s="23"/>
      <c r="AQ1214" s="23"/>
      <c r="AR1214" s="23"/>
      <c r="AS1214" s="23"/>
      <c r="AT1214" s="23"/>
      <c r="AU1214" s="23"/>
      <c r="AV1214" s="23"/>
    </row>
    <row r="1215" spans="1:48" ht="12.75" x14ac:dyDescent="0.2">
      <c r="A1215" s="508">
        <v>4516517207</v>
      </c>
      <c r="B1215" s="687">
        <v>46162</v>
      </c>
      <c r="C1215" s="543" t="s">
        <v>79</v>
      </c>
      <c r="D1215" s="552">
        <v>46171</v>
      </c>
      <c r="E1215" s="552" t="e">
        <f>IF(OR(#REF!="",J1215=""),"",#REF!+7*J1215)</f>
        <v>#REF!</v>
      </c>
      <c r="F1215" s="333" t="str">
        <f t="shared" ca="1" si="454"/>
        <v>DELIVERED</v>
      </c>
      <c r="G1215" s="65" t="s">
        <v>2111</v>
      </c>
      <c r="H1215" s="546" t="e">
        <f t="shared" si="451"/>
        <v>#REF!</v>
      </c>
      <c r="I1215" s="23" t="e">
        <f t="shared" si="452"/>
        <v>#REF!</v>
      </c>
      <c r="J1215" s="24">
        <v>1</v>
      </c>
      <c r="K1215" s="24" t="s">
        <v>21</v>
      </c>
      <c r="L1215" s="384" t="s">
        <v>81</v>
      </c>
      <c r="M1215" s="548" t="s">
        <v>2714</v>
      </c>
      <c r="N1215" s="523">
        <v>1</v>
      </c>
      <c r="O1215" s="558">
        <v>1</v>
      </c>
      <c r="P1215" s="24" t="s">
        <v>243</v>
      </c>
      <c r="Q1215" s="24">
        <v>26100130</v>
      </c>
      <c r="R1215" s="525" t="s">
        <v>84</v>
      </c>
      <c r="S1215" s="524" t="s">
        <v>620</v>
      </c>
      <c r="T1215" s="512" t="s">
        <v>621</v>
      </c>
      <c r="U1215" s="584" t="s">
        <v>212</v>
      </c>
      <c r="V1215" s="238" t="s">
        <v>2715</v>
      </c>
      <c r="W1215" s="37">
        <v>2</v>
      </c>
      <c r="X1215" s="24">
        <v>2</v>
      </c>
      <c r="Y1215" s="624">
        <f t="shared" si="445"/>
        <v>0</v>
      </c>
      <c r="Z1215" s="36">
        <v>0</v>
      </c>
      <c r="AA1215" s="58">
        <v>25300</v>
      </c>
      <c r="AB1215" s="66"/>
      <c r="AC1215" s="536" t="str">
        <f>IF(AD1215="","",TEXT(AD1215,"mmmm-yy"))</f>
        <v>May-26</v>
      </c>
      <c r="AD1215" s="25">
        <v>46171</v>
      </c>
      <c r="AE1215" s="650" t="s">
        <v>2716</v>
      </c>
      <c r="AF1215" s="58">
        <f t="shared" si="456"/>
        <v>50600</v>
      </c>
      <c r="AG1215" s="58">
        <f t="shared" si="449"/>
        <v>0</v>
      </c>
      <c r="AH1215" s="58">
        <f t="shared" si="457"/>
        <v>50600</v>
      </c>
      <c r="AI1215" s="58">
        <f t="shared" si="448"/>
        <v>0</v>
      </c>
      <c r="AJ1215" s="58">
        <f t="shared" si="450"/>
        <v>0</v>
      </c>
      <c r="AK1215" s="58">
        <f t="shared" si="453"/>
        <v>0</v>
      </c>
      <c r="AL1215" s="16" t="s">
        <v>0</v>
      </c>
      <c r="AM1215" s="533" t="s">
        <v>102</v>
      </c>
      <c r="AN1215" s="79">
        <f t="shared" si="455"/>
        <v>50600</v>
      </c>
      <c r="AO1215" s="24" t="s">
        <v>116</v>
      </c>
      <c r="AP1215" s="23" t="s">
        <v>104</v>
      </c>
      <c r="AQ1215" s="23"/>
      <c r="AR1215" s="23"/>
      <c r="AS1215" s="23"/>
      <c r="AT1215" s="23"/>
      <c r="AU1215" s="23"/>
      <c r="AV1215" s="23"/>
    </row>
    <row r="1216" spans="1:48" ht="15" x14ac:dyDescent="0.25">
      <c r="A1216" s="34" t="s">
        <v>90</v>
      </c>
      <c r="B1216" s="513">
        <v>46162</v>
      </c>
      <c r="C1216" s="543" t="s">
        <v>79</v>
      </c>
      <c r="D1216" s="552">
        <v>46164</v>
      </c>
      <c r="E1216" s="552" t="e">
        <f>IF(OR(#REF!="",J1216=""),"",#REF!+7*J1216)</f>
        <v>#REF!</v>
      </c>
      <c r="F1216" s="333" t="e">
        <f t="shared" ca="1" si="454"/>
        <v>#REF!</v>
      </c>
      <c r="G1216" s="65" t="s">
        <v>2111</v>
      </c>
      <c r="H1216" s="546" t="e">
        <f t="shared" si="451"/>
        <v>#REF!</v>
      </c>
      <c r="I1216" s="23" t="e">
        <f t="shared" si="452"/>
        <v>#REF!</v>
      </c>
      <c r="J1216" s="24">
        <v>0.4</v>
      </c>
      <c r="K1216" s="24" t="s">
        <v>24</v>
      </c>
      <c r="L1216" s="38" t="s">
        <v>81</v>
      </c>
      <c r="M1216" s="548" t="s">
        <v>2717</v>
      </c>
      <c r="N1216" s="523">
        <v>0</v>
      </c>
      <c r="O1216" s="524">
        <v>3</v>
      </c>
      <c r="P1216" s="24"/>
      <c r="Q1216" s="24"/>
      <c r="R1216" s="555" t="s">
        <v>84</v>
      </c>
      <c r="S1216" s="9" t="s">
        <v>1626</v>
      </c>
      <c r="T1216" s="7" t="s">
        <v>1933</v>
      </c>
      <c r="U1216" s="7" t="s">
        <v>193</v>
      </c>
      <c r="V1216" s="623" t="s">
        <v>2718</v>
      </c>
      <c r="W1216" s="24">
        <v>900</v>
      </c>
      <c r="X1216" s="24"/>
      <c r="Y1216" s="542">
        <f t="shared" si="445"/>
        <v>900</v>
      </c>
      <c r="Z1216" s="20">
        <v>900</v>
      </c>
      <c r="AA1216" s="58">
        <v>805</v>
      </c>
      <c r="AB1216" s="66"/>
      <c r="AC1216" s="262"/>
      <c r="AD1216" s="25"/>
      <c r="AE1216" s="66"/>
      <c r="AF1216" s="72">
        <f t="shared" si="456"/>
        <v>0</v>
      </c>
      <c r="AG1216" s="72">
        <f t="shared" si="449"/>
        <v>0</v>
      </c>
      <c r="AH1216" s="72">
        <f t="shared" si="457"/>
        <v>0</v>
      </c>
      <c r="AI1216" s="72">
        <f t="shared" si="448"/>
        <v>724500</v>
      </c>
      <c r="AJ1216" s="72">
        <f t="shared" si="450"/>
        <v>0</v>
      </c>
      <c r="AK1216" s="72">
        <f t="shared" si="453"/>
        <v>724500</v>
      </c>
      <c r="AL1216" s="34" t="s">
        <v>9</v>
      </c>
      <c r="AM1216" s="611"/>
      <c r="AN1216" s="58">
        <f t="shared" si="455"/>
        <v>724500</v>
      </c>
      <c r="AO1216" s="24"/>
      <c r="AP1216" s="23"/>
      <c r="AQ1216" s="23"/>
      <c r="AR1216" s="23"/>
      <c r="AS1216" s="23"/>
      <c r="AT1216" s="23"/>
      <c r="AU1216" s="23"/>
      <c r="AV1216" s="23"/>
    </row>
    <row r="1217" spans="1:50" ht="12.75" x14ac:dyDescent="0.2">
      <c r="A1217" s="16" t="s">
        <v>90</v>
      </c>
      <c r="B1217" s="513">
        <v>46162</v>
      </c>
      <c r="C1217" s="543" t="s">
        <v>79</v>
      </c>
      <c r="D1217" s="552">
        <v>46164</v>
      </c>
      <c r="E1217" s="552" t="e">
        <f>IF(OR(#REF!="",J1217=""),"",#REF!+7*J1217)</f>
        <v>#REF!</v>
      </c>
      <c r="F1217" s="333" t="e">
        <f t="shared" ca="1" si="454"/>
        <v>#REF!</v>
      </c>
      <c r="G1217" s="65" t="s">
        <v>2111</v>
      </c>
      <c r="H1217" s="546" t="e">
        <f t="shared" si="451"/>
        <v>#REF!</v>
      </c>
      <c r="I1217" s="23" t="e">
        <f t="shared" si="452"/>
        <v>#REF!</v>
      </c>
      <c r="J1217" s="24">
        <v>0.4</v>
      </c>
      <c r="K1217" s="24" t="s">
        <v>24</v>
      </c>
      <c r="L1217" s="38" t="s">
        <v>81</v>
      </c>
      <c r="M1217" s="548" t="s">
        <v>2719</v>
      </c>
      <c r="N1217" s="523">
        <v>0</v>
      </c>
      <c r="O1217" s="524">
        <v>3</v>
      </c>
      <c r="P1217" s="24"/>
      <c r="Q1217" s="24"/>
      <c r="R1217" s="555" t="s">
        <v>84</v>
      </c>
      <c r="S1217" s="9" t="s">
        <v>1626</v>
      </c>
      <c r="T1217" s="7" t="s">
        <v>1933</v>
      </c>
      <c r="U1217" s="69" t="s">
        <v>193</v>
      </c>
      <c r="V1217" s="548" t="s">
        <v>2720</v>
      </c>
      <c r="W1217" s="37">
        <v>100</v>
      </c>
      <c r="X1217" s="24"/>
      <c r="Y1217" s="542">
        <f t="shared" si="445"/>
        <v>100</v>
      </c>
      <c r="Z1217" s="20">
        <v>100</v>
      </c>
      <c r="AA1217" s="58">
        <v>1745</v>
      </c>
      <c r="AB1217" s="66"/>
      <c r="AC1217" s="262"/>
      <c r="AD1217" s="25"/>
      <c r="AE1217" s="66"/>
      <c r="AF1217" s="58">
        <f t="shared" si="456"/>
        <v>0</v>
      </c>
      <c r="AG1217" s="58">
        <f t="shared" si="449"/>
        <v>0</v>
      </c>
      <c r="AH1217" s="58">
        <f t="shared" si="457"/>
        <v>0</v>
      </c>
      <c r="AI1217" s="58">
        <f t="shared" si="448"/>
        <v>174500</v>
      </c>
      <c r="AJ1217" s="58">
        <f t="shared" si="450"/>
        <v>0</v>
      </c>
      <c r="AK1217" s="58">
        <f t="shared" si="453"/>
        <v>174500</v>
      </c>
      <c r="AL1217" s="16" t="s">
        <v>9</v>
      </c>
      <c r="AM1217" s="272"/>
      <c r="AN1217" s="58">
        <f t="shared" si="455"/>
        <v>174500</v>
      </c>
      <c r="AO1217" s="24"/>
      <c r="AP1217" s="23"/>
      <c r="AQ1217" s="23"/>
      <c r="AR1217" s="23"/>
      <c r="AS1217" s="23"/>
      <c r="AT1217" s="23"/>
      <c r="AU1217" s="23"/>
      <c r="AV1217" s="23"/>
    </row>
    <row r="1218" spans="1:50" ht="15" x14ac:dyDescent="0.25">
      <c r="A1218">
        <v>1162600316</v>
      </c>
      <c r="B1218" s="513">
        <v>46163</v>
      </c>
      <c r="C1218" s="514" t="s">
        <v>79</v>
      </c>
      <c r="D1218" s="552">
        <v>46165</v>
      </c>
      <c r="E1218" s="552" t="e">
        <f>IF(OR(#REF!="",J1218=""),"",#REF!+7*J1218)</f>
        <v>#REF!</v>
      </c>
      <c r="F1218" s="333" t="str">
        <f t="shared" ca="1" si="454"/>
        <v>DELIVERED</v>
      </c>
      <c r="G1218" s="65" t="s">
        <v>2111</v>
      </c>
      <c r="H1218" s="546" t="e">
        <f t="shared" si="451"/>
        <v>#REF!</v>
      </c>
      <c r="I1218" s="23" t="e">
        <f t="shared" si="452"/>
        <v>#REF!</v>
      </c>
      <c r="J1218" s="24">
        <v>0.4</v>
      </c>
      <c r="K1218" s="24" t="s">
        <v>24</v>
      </c>
      <c r="L1218" s="38" t="s">
        <v>81</v>
      </c>
      <c r="M1218" s="548" t="s">
        <v>2721</v>
      </c>
      <c r="N1218" s="523">
        <v>1</v>
      </c>
      <c r="O1218" s="558">
        <v>1</v>
      </c>
      <c r="P1218" s="24" t="s">
        <v>243</v>
      </c>
      <c r="Q1218" s="24">
        <v>26200257</v>
      </c>
      <c r="R1218" s="125" t="s">
        <v>84</v>
      </c>
      <c r="S1218" s="9" t="s">
        <v>284</v>
      </c>
      <c r="T1218" s="7" t="s">
        <v>285</v>
      </c>
      <c r="U1218" s="16" t="s">
        <v>286</v>
      </c>
      <c r="V1218" s="623" t="s">
        <v>2722</v>
      </c>
      <c r="W1218" s="24">
        <v>1</v>
      </c>
      <c r="X1218" s="24">
        <v>1</v>
      </c>
      <c r="Y1218" s="542">
        <f t="shared" si="445"/>
        <v>0</v>
      </c>
      <c r="Z1218" s="24">
        <v>0</v>
      </c>
      <c r="AA1218" s="58">
        <v>7200</v>
      </c>
      <c r="AB1218" s="66"/>
      <c r="AC1218" s="536" t="str">
        <f>IF(AD1218="","",TEXT(AD1218,"mmmm-yy"))</f>
        <v>May-26</v>
      </c>
      <c r="AD1218" s="25">
        <v>46173</v>
      </c>
      <c r="AE1218" s="650" t="s">
        <v>2723</v>
      </c>
      <c r="AF1218" s="58">
        <f t="shared" si="456"/>
        <v>7200</v>
      </c>
      <c r="AG1218" s="58">
        <f t="shared" si="449"/>
        <v>0</v>
      </c>
      <c r="AH1218" s="58">
        <f t="shared" si="457"/>
        <v>7200</v>
      </c>
      <c r="AI1218" s="58">
        <f t="shared" si="448"/>
        <v>0</v>
      </c>
      <c r="AJ1218" s="58">
        <f t="shared" si="450"/>
        <v>0</v>
      </c>
      <c r="AK1218" s="58">
        <f t="shared" si="453"/>
        <v>0</v>
      </c>
      <c r="AL1218" s="16" t="s">
        <v>0</v>
      </c>
      <c r="AM1218" s="540" t="s">
        <v>102</v>
      </c>
      <c r="AN1218" s="58">
        <f t="shared" si="455"/>
        <v>7200</v>
      </c>
      <c r="AO1218" s="24" t="s">
        <v>24</v>
      </c>
      <c r="AP1218" s="23"/>
      <c r="AQ1218" s="23"/>
      <c r="AR1218" s="23"/>
      <c r="AS1218" s="23"/>
      <c r="AT1218" s="23"/>
      <c r="AU1218" s="23"/>
      <c r="AV1218" s="23"/>
    </row>
    <row r="1219" spans="1:50" ht="15" x14ac:dyDescent="0.25">
      <c r="A1219" s="543">
        <v>4400000638</v>
      </c>
      <c r="B1219" s="553">
        <v>46163</v>
      </c>
      <c r="C1219" s="543" t="s">
        <v>79</v>
      </c>
      <c r="D1219" s="552">
        <v>46177</v>
      </c>
      <c r="E1219" s="552" t="e">
        <f>IF(OR(#REF!="",J1219=""),"",#REF!+7*J1219)</f>
        <v>#REF!</v>
      </c>
      <c r="F1219" s="587" t="str">
        <f t="shared" ca="1" si="454"/>
        <v>DELIVERED</v>
      </c>
      <c r="G1219" s="545" t="s">
        <v>94</v>
      </c>
      <c r="H1219" s="546" t="e">
        <f t="shared" si="451"/>
        <v>#REF!</v>
      </c>
      <c r="I1219" s="520" t="e">
        <f t="shared" si="452"/>
        <v>#REF!</v>
      </c>
      <c r="J1219" s="555">
        <v>2</v>
      </c>
      <c r="K1219" s="521" t="s">
        <v>23</v>
      </c>
      <c r="L1219" s="525" t="s">
        <v>81</v>
      </c>
      <c r="M1219" s="548" t="s">
        <v>2724</v>
      </c>
      <c r="N1219" s="523">
        <v>0</v>
      </c>
      <c r="O1219" s="524">
        <v>3</v>
      </c>
      <c r="P1219" t="s">
        <v>2725</v>
      </c>
      <c r="Q1219" s="555">
        <v>26100172</v>
      </c>
      <c r="R1219" s="555" t="s">
        <v>84</v>
      </c>
      <c r="S1219" s="555" t="s">
        <v>2726</v>
      </c>
      <c r="T1219" s="84" t="s">
        <v>2727</v>
      </c>
      <c r="U1219" s="556" t="s">
        <v>87</v>
      </c>
      <c r="V1219" s="508" t="s">
        <v>2728</v>
      </c>
      <c r="W1219" s="588">
        <v>20</v>
      </c>
      <c r="X1219" s="555">
        <v>20</v>
      </c>
      <c r="Y1219" s="542">
        <f t="shared" si="445"/>
        <v>0</v>
      </c>
      <c r="Z1219" s="506">
        <v>0</v>
      </c>
      <c r="AA1219" s="589">
        <v>2099</v>
      </c>
      <c r="AB1219" s="590"/>
      <c r="AC1219" s="536" t="str">
        <f>IF(AD1219="","",TEXT(AD1219,"mmmm-yy"))</f>
        <v>June-26</v>
      </c>
      <c r="AD1219" s="757">
        <v>46181</v>
      </c>
      <c r="AE1219" s="650" t="s">
        <v>2729</v>
      </c>
      <c r="AF1219" s="589">
        <f t="shared" si="456"/>
        <v>41980</v>
      </c>
      <c r="AG1219" s="589">
        <f t="shared" si="449"/>
        <v>0</v>
      </c>
      <c r="AH1219" s="589">
        <f t="shared" si="457"/>
        <v>41980</v>
      </c>
      <c r="AI1219" s="589">
        <f t="shared" si="448"/>
        <v>0</v>
      </c>
      <c r="AJ1219" s="589">
        <f t="shared" si="450"/>
        <v>0</v>
      </c>
      <c r="AK1219" s="589">
        <f t="shared" si="453"/>
        <v>0</v>
      </c>
      <c r="AL1219" s="543" t="s">
        <v>0</v>
      </c>
      <c r="AM1219" s="540" t="s">
        <v>102</v>
      </c>
      <c r="AN1219" s="589">
        <f t="shared" si="455"/>
        <v>41980</v>
      </c>
      <c r="AO1219" s="591" t="s">
        <v>23</v>
      </c>
      <c r="AP1219" s="541"/>
      <c r="AQ1219" s="541"/>
      <c r="AR1219" s="541"/>
      <c r="AS1219" s="541"/>
      <c r="AT1219" s="541"/>
      <c r="AU1219" s="541"/>
      <c r="AV1219" s="541"/>
      <c r="AW1219" s="555"/>
      <c r="AX1219" s="555"/>
    </row>
    <row r="1220" spans="1:50" ht="12.75" x14ac:dyDescent="0.2">
      <c r="A1220" s="508">
        <v>1102600036</v>
      </c>
      <c r="B1220" s="553">
        <v>46163</v>
      </c>
      <c r="C1220" s="514" t="s">
        <v>79</v>
      </c>
      <c r="D1220" s="552">
        <v>46172</v>
      </c>
      <c r="E1220" s="552" t="e">
        <f>IF(OR(#REF!="",J1220=""),"",#REF!+7*J1220)</f>
        <v>#REF!</v>
      </c>
      <c r="F1220" s="333" t="e">
        <f t="shared" ca="1" si="454"/>
        <v>#REF!</v>
      </c>
      <c r="G1220" s="65" t="s">
        <v>2111</v>
      </c>
      <c r="H1220" s="546" t="e">
        <f t="shared" si="451"/>
        <v>#REF!</v>
      </c>
      <c r="I1220" s="520" t="e">
        <f t="shared" si="452"/>
        <v>#REF!</v>
      </c>
      <c r="J1220" s="24">
        <v>1.3</v>
      </c>
      <c r="K1220" s="24" t="s">
        <v>21</v>
      </c>
      <c r="L1220" s="38" t="s">
        <v>81</v>
      </c>
      <c r="M1220" s="522" t="s">
        <v>2730</v>
      </c>
      <c r="N1220" s="523">
        <v>1</v>
      </c>
      <c r="O1220" s="558">
        <v>1</v>
      </c>
      <c r="P1220" s="24"/>
      <c r="Q1220" s="24"/>
      <c r="R1220" s="125" t="s">
        <v>84</v>
      </c>
      <c r="S1220" s="9" t="s">
        <v>284</v>
      </c>
      <c r="T1220" s="7" t="s">
        <v>285</v>
      </c>
      <c r="U1220" s="16" t="s">
        <v>286</v>
      </c>
      <c r="V1220" s="554" t="s">
        <v>2731</v>
      </c>
      <c r="W1220" s="24">
        <v>5</v>
      </c>
      <c r="X1220" s="24"/>
      <c r="Y1220" s="542">
        <f t="shared" si="445"/>
        <v>5</v>
      </c>
      <c r="Z1220" s="24">
        <v>5</v>
      </c>
      <c r="AA1220" s="58">
        <v>41984</v>
      </c>
      <c r="AB1220" s="66"/>
      <c r="AC1220" s="262"/>
      <c r="AD1220" s="25"/>
      <c r="AE1220" s="66"/>
      <c r="AF1220" s="58">
        <f t="shared" si="456"/>
        <v>0</v>
      </c>
      <c r="AG1220" s="58">
        <f t="shared" si="449"/>
        <v>0</v>
      </c>
      <c r="AH1220" s="58">
        <f t="shared" si="457"/>
        <v>0</v>
      </c>
      <c r="AI1220" s="58">
        <f t="shared" si="448"/>
        <v>209920</v>
      </c>
      <c r="AJ1220" s="58">
        <f t="shared" si="450"/>
        <v>0</v>
      </c>
      <c r="AK1220" s="58">
        <f t="shared" si="453"/>
        <v>209920</v>
      </c>
      <c r="AL1220" s="16" t="s">
        <v>9</v>
      </c>
      <c r="AM1220" s="272"/>
      <c r="AN1220" s="58">
        <f>SUM(AH1220,AK1220)</f>
        <v>209920</v>
      </c>
      <c r="AO1220" s="24"/>
      <c r="AP1220" s="23"/>
      <c r="AQ1220" s="23"/>
      <c r="AR1220" s="23"/>
      <c r="AS1220" s="23"/>
      <c r="AT1220" s="23"/>
      <c r="AU1220" s="23"/>
      <c r="AV1220" s="23"/>
    </row>
    <row r="1221" spans="1:50" ht="12.75" x14ac:dyDescent="0.2">
      <c r="A1221" s="508" t="s">
        <v>90</v>
      </c>
      <c r="B1221" s="553">
        <v>46163</v>
      </c>
      <c r="C1221" s="514" t="s">
        <v>79</v>
      </c>
      <c r="D1221" s="552">
        <v>46172</v>
      </c>
      <c r="E1221" s="552" t="e">
        <f>IF(OR(#REF!="",J1221=""),"",#REF!+7*J1221)</f>
        <v>#REF!</v>
      </c>
      <c r="F1221" s="518" t="e">
        <f ca="1">IF(AL1221="PO CLOSED",
"DELIVERED",
IF(TODAY()&gt;E1221,
"-"&amp;ROUNDUP(TODAY()-E1221,0)&amp;" days overdue",
"+" &amp;ROUNDUP(E1221-TODAY(),0)&amp;" days remaining"))</f>
        <v>#REF!</v>
      </c>
      <c r="G1221" s="516" t="s">
        <v>2111</v>
      </c>
      <c r="H1221" s="546" t="e">
        <f>TEXT(E1221,"MMM-YY")</f>
        <v>#REF!</v>
      </c>
      <c r="I1221" s="520" t="e">
        <f>TEXT(E1221,"YYYY")</f>
        <v>#REF!</v>
      </c>
      <c r="J1221" s="506">
        <v>1.3</v>
      </c>
      <c r="K1221" s="506" t="s">
        <v>28</v>
      </c>
      <c r="L1221" s="521" t="s">
        <v>81</v>
      </c>
      <c r="M1221" s="522" t="s">
        <v>2730</v>
      </c>
      <c r="N1221" s="523">
        <v>1</v>
      </c>
      <c r="O1221" s="558">
        <v>1</v>
      </c>
      <c r="P1221" s="506"/>
      <c r="Q1221" s="506"/>
      <c r="R1221" s="559" t="s">
        <v>84</v>
      </c>
      <c r="S1221" s="524" t="s">
        <v>284</v>
      </c>
      <c r="T1221" s="512" t="s">
        <v>285</v>
      </c>
      <c r="U1221" s="508" t="s">
        <v>286</v>
      </c>
      <c r="V1221" s="554" t="s">
        <v>2732</v>
      </c>
      <c r="W1221" s="506">
        <v>1</v>
      </c>
      <c r="X1221" s="506"/>
      <c r="Y1221" s="542">
        <v>1</v>
      </c>
      <c r="Z1221" s="506">
        <v>1</v>
      </c>
      <c r="AA1221" s="528">
        <v>109100</v>
      </c>
      <c r="AB1221" s="529"/>
      <c r="AC1221" s="530"/>
      <c r="AD1221" s="531"/>
      <c r="AE1221" s="529"/>
      <c r="AF1221" s="528">
        <f>X1221*AA1221</f>
        <v>0</v>
      </c>
      <c r="AG1221" s="528">
        <f>(X1221*AB1221)*86</f>
        <v>0</v>
      </c>
      <c r="AH1221" s="528">
        <f>SUM(AF1221:AG1221)</f>
        <v>0</v>
      </c>
      <c r="AI1221" s="528">
        <f>Z1221*AA1221</f>
        <v>109100</v>
      </c>
      <c r="AJ1221" s="528">
        <f>(Z1221*AB1221)*86</f>
        <v>0</v>
      </c>
      <c r="AK1221" s="528">
        <f>SUM(AI1221:AJ1221)</f>
        <v>109100</v>
      </c>
      <c r="AL1221" s="508" t="s">
        <v>9</v>
      </c>
      <c r="AM1221" s="533"/>
      <c r="AN1221" s="528">
        <f>SUM(AH1221,AK1221)</f>
        <v>109100</v>
      </c>
      <c r="AO1221" s="506"/>
      <c r="AP1221" s="505"/>
      <c r="AQ1221" s="505"/>
      <c r="AR1221" s="505"/>
      <c r="AS1221" s="505"/>
      <c r="AT1221" s="505"/>
      <c r="AU1221" s="505"/>
      <c r="AV1221" s="505"/>
      <c r="AW1221" s="534"/>
      <c r="AX1221" s="534"/>
    </row>
    <row r="1222" spans="1:50" ht="12.75" x14ac:dyDescent="0.2">
      <c r="A1222" s="16">
        <v>1162600326</v>
      </c>
      <c r="B1222" s="553">
        <v>46163</v>
      </c>
      <c r="C1222" s="514" t="s">
        <v>79</v>
      </c>
      <c r="D1222" s="552">
        <v>46165</v>
      </c>
      <c r="E1222" s="552" t="e">
        <f>IF(OR(#REF!="",J1222=""),"",#REF!+7*J1222)</f>
        <v>#REF!</v>
      </c>
      <c r="F1222" s="333" t="str">
        <f t="shared" ca="1" si="454"/>
        <v>DELIVERED</v>
      </c>
      <c r="G1222" s="571" t="s">
        <v>80</v>
      </c>
      <c r="H1222" s="546" t="e">
        <f t="shared" si="451"/>
        <v>#REF!</v>
      </c>
      <c r="I1222" s="520" t="e">
        <f t="shared" si="452"/>
        <v>#REF!</v>
      </c>
      <c r="J1222" s="24">
        <v>0.3</v>
      </c>
      <c r="K1222" s="24" t="s">
        <v>24</v>
      </c>
      <c r="L1222" s="38" t="s">
        <v>81</v>
      </c>
      <c r="M1222" s="13" t="s">
        <v>2733</v>
      </c>
      <c r="N1222" s="523">
        <v>1</v>
      </c>
      <c r="O1222" s="558">
        <v>1</v>
      </c>
      <c r="P1222" s="24" t="s">
        <v>243</v>
      </c>
      <c r="Q1222" s="24">
        <v>26200272</v>
      </c>
      <c r="R1222" s="125" t="s">
        <v>84</v>
      </c>
      <c r="S1222" s="9" t="s">
        <v>284</v>
      </c>
      <c r="T1222" s="7" t="s">
        <v>285</v>
      </c>
      <c r="U1222" s="16" t="s">
        <v>286</v>
      </c>
      <c r="V1222" s="554" t="s">
        <v>2734</v>
      </c>
      <c r="W1222" s="24">
        <v>1</v>
      </c>
      <c r="X1222" s="24">
        <v>1</v>
      </c>
      <c r="Y1222" s="542">
        <f t="shared" si="445"/>
        <v>0</v>
      </c>
      <c r="Z1222" s="24">
        <v>0</v>
      </c>
      <c r="AA1222" s="58">
        <v>5550</v>
      </c>
      <c r="AB1222" s="66"/>
      <c r="AC1222" s="536" t="str">
        <f>IF(AD1222="","",TEXT(AD1222,"mmmm-yy"))</f>
        <v>June-26</v>
      </c>
      <c r="AD1222" s="25">
        <v>46175</v>
      </c>
      <c r="AE1222" s="535" t="s">
        <v>2735</v>
      </c>
      <c r="AF1222" s="58">
        <f t="shared" si="456"/>
        <v>5550</v>
      </c>
      <c r="AG1222" s="58">
        <f t="shared" si="449"/>
        <v>0</v>
      </c>
      <c r="AH1222" s="58">
        <f t="shared" si="457"/>
        <v>5550</v>
      </c>
      <c r="AI1222" s="58">
        <f t="shared" si="448"/>
        <v>0</v>
      </c>
      <c r="AJ1222" s="58">
        <f t="shared" si="450"/>
        <v>0</v>
      </c>
      <c r="AK1222" s="58">
        <f t="shared" si="453"/>
        <v>0</v>
      </c>
      <c r="AL1222" s="16" t="s">
        <v>0</v>
      </c>
      <c r="AM1222" s="540" t="s">
        <v>102</v>
      </c>
      <c r="AN1222" s="58">
        <f t="shared" si="455"/>
        <v>5550</v>
      </c>
      <c r="AO1222" s="24" t="s">
        <v>24</v>
      </c>
      <c r="AP1222" s="23"/>
      <c r="AQ1222" s="23"/>
      <c r="AR1222" s="23"/>
      <c r="AS1222" s="23"/>
      <c r="AT1222" s="23"/>
      <c r="AU1222" s="23"/>
      <c r="AV1222" s="23"/>
    </row>
    <row r="1223" spans="1:50" ht="12.75" x14ac:dyDescent="0.2">
      <c r="A1223" s="543">
        <v>812124</v>
      </c>
      <c r="B1223" s="553">
        <v>46163</v>
      </c>
      <c r="C1223" s="569" t="s">
        <v>305</v>
      </c>
      <c r="D1223" s="552">
        <v>46184</v>
      </c>
      <c r="E1223" s="552" t="e">
        <f>IF(OR(#REF!="",J1223=""),"",#REF!+7*J1223)</f>
        <v>#REF!</v>
      </c>
      <c r="F1223" s="333" t="e">
        <f t="shared" ca="1" si="454"/>
        <v>#REF!</v>
      </c>
      <c r="G1223" s="65" t="s">
        <v>2111</v>
      </c>
      <c r="H1223" s="546" t="e">
        <f t="shared" si="451"/>
        <v>#REF!</v>
      </c>
      <c r="I1223" s="520" t="e">
        <f t="shared" si="452"/>
        <v>#REF!</v>
      </c>
      <c r="J1223" s="24">
        <v>3</v>
      </c>
      <c r="K1223" s="24" t="s">
        <v>18</v>
      </c>
      <c r="L1223" s="38" t="s">
        <v>81</v>
      </c>
      <c r="M1223" s="13" t="s">
        <v>2736</v>
      </c>
      <c r="N1223" s="523">
        <v>0</v>
      </c>
      <c r="O1223" s="524">
        <v>3</v>
      </c>
      <c r="P1223" s="24"/>
      <c r="Q1223" s="24"/>
      <c r="R1223" s="598" t="s">
        <v>307</v>
      </c>
      <c r="S1223" s="24" t="s">
        <v>2737</v>
      </c>
      <c r="T1223" s="16" t="s">
        <v>2738</v>
      </c>
      <c r="U1223" s="556" t="s">
        <v>87</v>
      </c>
      <c r="V1223" s="21" t="s">
        <v>2739</v>
      </c>
      <c r="W1223" s="24">
        <v>10</v>
      </c>
      <c r="X1223" s="24"/>
      <c r="Y1223" s="542">
        <f t="shared" ref="Y1223:Y1239" si="458">W1223-X1223</f>
        <v>10</v>
      </c>
      <c r="Z1223" s="24">
        <v>10</v>
      </c>
      <c r="AA1223" s="58"/>
      <c r="AB1223" s="66">
        <v>136.69999999999999</v>
      </c>
      <c r="AC1223" s="262"/>
      <c r="AD1223" s="25"/>
      <c r="AE1223" s="66"/>
      <c r="AF1223" s="58">
        <f t="shared" si="456"/>
        <v>0</v>
      </c>
      <c r="AG1223" s="58">
        <f t="shared" si="449"/>
        <v>0</v>
      </c>
      <c r="AH1223" s="58">
        <f t="shared" si="457"/>
        <v>0</v>
      </c>
      <c r="AI1223" s="58">
        <f t="shared" si="448"/>
        <v>0</v>
      </c>
      <c r="AJ1223" s="58">
        <f t="shared" si="450"/>
        <v>117562</v>
      </c>
      <c r="AK1223" s="58">
        <f t="shared" si="453"/>
        <v>117562</v>
      </c>
      <c r="AL1223" s="16" t="s">
        <v>9</v>
      </c>
      <c r="AM1223" s="272"/>
      <c r="AN1223" s="58">
        <f t="shared" si="455"/>
        <v>117562</v>
      </c>
      <c r="AO1223" s="24"/>
      <c r="AP1223" s="23"/>
      <c r="AQ1223" s="23"/>
      <c r="AR1223" s="23"/>
      <c r="AS1223" s="23"/>
      <c r="AT1223" s="23"/>
      <c r="AU1223" s="23"/>
      <c r="AV1223" s="23"/>
    </row>
    <row r="1224" spans="1:50" ht="12.75" x14ac:dyDescent="0.2">
      <c r="A1224" s="543">
        <v>4100771979</v>
      </c>
      <c r="B1224" s="570">
        <v>46163</v>
      </c>
      <c r="C1224" s="631" t="s">
        <v>79</v>
      </c>
      <c r="D1224" s="552">
        <v>46165</v>
      </c>
      <c r="E1224" s="552" t="e">
        <f>IF(OR(#REF!="",J1224=""),"",#REF!+7*J1224)</f>
        <v>#REF!</v>
      </c>
      <c r="F1224" s="333" t="str">
        <f t="shared" ca="1" si="454"/>
        <v>DELIVERED</v>
      </c>
      <c r="G1224" s="65" t="s">
        <v>2111</v>
      </c>
      <c r="H1224" s="573" t="e">
        <f t="shared" si="451"/>
        <v>#REF!</v>
      </c>
      <c r="I1224" s="573" t="e">
        <f t="shared" si="452"/>
        <v>#REF!</v>
      </c>
      <c r="J1224" s="24">
        <v>0.4</v>
      </c>
      <c r="K1224" s="24" t="s">
        <v>24</v>
      </c>
      <c r="L1224" s="38" t="s">
        <v>81</v>
      </c>
      <c r="M1224" s="596" t="s">
        <v>2740</v>
      </c>
      <c r="N1224" s="576">
        <v>0</v>
      </c>
      <c r="O1224" s="577">
        <v>3</v>
      </c>
      <c r="P1224" s="24" t="s">
        <v>243</v>
      </c>
      <c r="Q1224" s="24">
        <v>26100131</v>
      </c>
      <c r="R1224" s="559" t="s">
        <v>84</v>
      </c>
      <c r="S1224" s="574" t="s">
        <v>1788</v>
      </c>
      <c r="T1224" s="573" t="s">
        <v>1789</v>
      </c>
      <c r="U1224" s="646" t="s">
        <v>87</v>
      </c>
      <c r="V1224" s="508" t="s">
        <v>1790</v>
      </c>
      <c r="W1224" s="37">
        <v>2</v>
      </c>
      <c r="X1224" s="24">
        <v>2</v>
      </c>
      <c r="Y1224" s="542">
        <f t="shared" si="458"/>
        <v>0</v>
      </c>
      <c r="Z1224" s="24">
        <v>0</v>
      </c>
      <c r="AA1224" s="58">
        <v>5470</v>
      </c>
      <c r="AB1224" s="66"/>
      <c r="AC1224" s="536" t="str">
        <f t="shared" ref="AC1224:AC1231" si="459">IF(AD1224="","",TEXT(AD1224,"mmmm-yy"))</f>
        <v>May-26</v>
      </c>
      <c r="AD1224" s="25">
        <v>46170</v>
      </c>
      <c r="AE1224" s="535" t="s">
        <v>2741</v>
      </c>
      <c r="AF1224" s="58">
        <f t="shared" si="456"/>
        <v>10940</v>
      </c>
      <c r="AG1224" s="58">
        <f t="shared" si="449"/>
        <v>0</v>
      </c>
      <c r="AH1224" s="58">
        <f t="shared" si="457"/>
        <v>10940</v>
      </c>
      <c r="AI1224" s="58">
        <f t="shared" si="448"/>
        <v>0</v>
      </c>
      <c r="AJ1224" s="58">
        <f t="shared" si="450"/>
        <v>0</v>
      </c>
      <c r="AK1224" s="58">
        <f t="shared" si="453"/>
        <v>0</v>
      </c>
      <c r="AL1224" s="16" t="s">
        <v>0</v>
      </c>
      <c r="AM1224" s="540" t="s">
        <v>102</v>
      </c>
      <c r="AN1224" s="58">
        <f t="shared" si="455"/>
        <v>10940</v>
      </c>
      <c r="AO1224" s="24" t="s">
        <v>24</v>
      </c>
      <c r="AP1224" s="23"/>
      <c r="AQ1224" s="23"/>
      <c r="AR1224" s="23"/>
      <c r="AS1224" s="23"/>
      <c r="AT1224" s="23"/>
      <c r="AU1224" s="23"/>
      <c r="AV1224" s="23"/>
    </row>
    <row r="1225" spans="1:50" ht="12.75" x14ac:dyDescent="0.2">
      <c r="A1225" s="543" t="s">
        <v>2742</v>
      </c>
      <c r="B1225" s="570">
        <v>46164</v>
      </c>
      <c r="C1225" s="631" t="s">
        <v>79</v>
      </c>
      <c r="D1225" s="552">
        <v>46171</v>
      </c>
      <c r="E1225" s="552" t="e">
        <f>IF(OR(#REF!="",J1225=""),"",#REF!+7*J1225)</f>
        <v>#REF!</v>
      </c>
      <c r="F1225" s="333" t="str">
        <f t="shared" ref="F1225:F1302" ca="1" si="460">IF(AL1225="PO CLOSED",
"DELIVERED",
IF(TODAY()&gt;E1225,
"-"&amp;ROUNDUP(TODAY()-E1225,0)&amp;" days overdue",
"+" &amp;ROUNDUP(E1225-TODAY(),0)&amp;" days remaining"))</f>
        <v>DELIVERED</v>
      </c>
      <c r="G1225" s="65" t="s">
        <v>2111</v>
      </c>
      <c r="H1225" s="573" t="e">
        <f t="shared" si="451"/>
        <v>#REF!</v>
      </c>
      <c r="I1225" s="573" t="e">
        <f t="shared" si="452"/>
        <v>#REF!</v>
      </c>
      <c r="J1225" s="24">
        <v>1</v>
      </c>
      <c r="K1225" s="24" t="s">
        <v>21</v>
      </c>
      <c r="L1225" s="38" t="s">
        <v>81</v>
      </c>
      <c r="M1225" s="597" t="s">
        <v>2743</v>
      </c>
      <c r="N1225" s="523">
        <v>1</v>
      </c>
      <c r="O1225" s="558">
        <v>1</v>
      </c>
      <c r="P1225" s="24" t="s">
        <v>243</v>
      </c>
      <c r="Q1225" s="24">
        <v>26100161</v>
      </c>
      <c r="R1225" s="559" t="s">
        <v>84</v>
      </c>
      <c r="S1225" s="632" t="s">
        <v>1217</v>
      </c>
      <c r="T1225" s="633" t="s">
        <v>1218</v>
      </c>
      <c r="U1225" s="634" t="s">
        <v>87</v>
      </c>
      <c r="V1225" s="548" t="s">
        <v>2744</v>
      </c>
      <c r="W1225" s="37">
        <v>25</v>
      </c>
      <c r="X1225" s="24">
        <v>10</v>
      </c>
      <c r="Y1225" s="542">
        <f t="shared" si="458"/>
        <v>15</v>
      </c>
      <c r="Z1225" s="24">
        <v>0</v>
      </c>
      <c r="AA1225" s="58">
        <v>13500</v>
      </c>
      <c r="AB1225" s="66"/>
      <c r="AC1225" s="536" t="str">
        <f t="shared" si="459"/>
        <v>June-26</v>
      </c>
      <c r="AD1225" s="25">
        <v>46181</v>
      </c>
      <c r="AE1225" s="535" t="s">
        <v>2745</v>
      </c>
      <c r="AF1225" s="58">
        <f t="shared" ref="AF1225:AF1247" si="461">X1225*AA1225</f>
        <v>135000</v>
      </c>
      <c r="AG1225" s="58">
        <f t="shared" ref="AG1225:AG1235" si="462">(X1225*AB1225)*86</f>
        <v>0</v>
      </c>
      <c r="AH1225" s="58">
        <f t="shared" ref="AH1225:AH1247" si="463">SUM(AF1225:AG1225)</f>
        <v>135000</v>
      </c>
      <c r="AI1225" s="58">
        <f t="shared" ref="AI1225:AI1247" si="464">Z1225*AA1225</f>
        <v>0</v>
      </c>
      <c r="AJ1225" s="58">
        <f t="shared" ref="AJ1225:AJ1247" si="465">(Z1225*AB1225)*86</f>
        <v>0</v>
      </c>
      <c r="AK1225" s="58">
        <f t="shared" ref="AK1225:AK1227" si="466">SUM(AI1225:AJ1225)</f>
        <v>0</v>
      </c>
      <c r="AL1225" s="16" t="s">
        <v>0</v>
      </c>
      <c r="AM1225" s="540" t="s">
        <v>102</v>
      </c>
      <c r="AN1225" s="58">
        <f t="shared" ref="AN1225:AN1247" si="467">SUM(AH1225,AK1225)</f>
        <v>135000</v>
      </c>
      <c r="AO1225" s="24" t="s">
        <v>116</v>
      </c>
      <c r="AP1225" s="23"/>
      <c r="AQ1225" s="23"/>
      <c r="AR1225" s="23"/>
      <c r="AS1225" s="23"/>
      <c r="AT1225" s="23"/>
      <c r="AU1225" s="23"/>
      <c r="AV1225" s="23"/>
    </row>
    <row r="1226" spans="1:50" ht="12.75" x14ac:dyDescent="0.2">
      <c r="A1226" s="543" t="s">
        <v>2742</v>
      </c>
      <c r="B1226" s="570">
        <v>46164</v>
      </c>
      <c r="C1226" s="631" t="s">
        <v>79</v>
      </c>
      <c r="D1226" s="552">
        <v>46171</v>
      </c>
      <c r="E1226" s="552" t="e">
        <f>IF(OR(#REF!="",J1226=""),"",#REF!+7*J1226)</f>
        <v>#REF!</v>
      </c>
      <c r="F1226" s="333" t="str">
        <f t="shared" ref="F1226" ca="1" si="468">IF(AL1226="PO CLOSED",
"DELIVERED",
IF(TODAY()&gt;E1226,
"-"&amp;ROUNDUP(TODAY()-E1226,0)&amp;" days overdue",
"+" &amp;ROUNDUP(E1226-TODAY(),0)&amp;" days remaining"))</f>
        <v>DELIVERED</v>
      </c>
      <c r="G1226" s="65" t="s">
        <v>2111</v>
      </c>
      <c r="H1226" s="573" t="e">
        <f t="shared" ref="H1226" si="469">TEXT(E1226,"MMM-YY")</f>
        <v>#REF!</v>
      </c>
      <c r="I1226" s="573" t="e">
        <f t="shared" ref="I1226" si="470">TEXT(E1226,"YYYY")</f>
        <v>#REF!</v>
      </c>
      <c r="J1226" s="24">
        <v>1</v>
      </c>
      <c r="K1226" s="24" t="s">
        <v>21</v>
      </c>
      <c r="L1226" s="38" t="s">
        <v>81</v>
      </c>
      <c r="M1226" s="597" t="s">
        <v>2743</v>
      </c>
      <c r="N1226" s="523">
        <v>1</v>
      </c>
      <c r="O1226" s="558">
        <v>1</v>
      </c>
      <c r="P1226" s="24" t="s">
        <v>243</v>
      </c>
      <c r="Q1226" s="24">
        <v>26100161</v>
      </c>
      <c r="R1226" s="559" t="s">
        <v>84</v>
      </c>
      <c r="S1226" s="632" t="s">
        <v>1217</v>
      </c>
      <c r="T1226" s="633" t="s">
        <v>1218</v>
      </c>
      <c r="U1226" s="634" t="s">
        <v>87</v>
      </c>
      <c r="V1226" s="548" t="s">
        <v>2744</v>
      </c>
      <c r="W1226" s="37">
        <v>15</v>
      </c>
      <c r="X1226" s="24">
        <v>15</v>
      </c>
      <c r="Y1226" s="542">
        <f t="shared" ref="Y1226" si="471">W1226-X1226</f>
        <v>0</v>
      </c>
      <c r="Z1226" s="24">
        <v>0</v>
      </c>
      <c r="AA1226" s="58">
        <v>13500</v>
      </c>
      <c r="AB1226" s="66"/>
      <c r="AC1226" s="536" t="str">
        <f t="shared" si="459"/>
        <v>June-26</v>
      </c>
      <c r="AD1226" s="25">
        <v>46182</v>
      </c>
      <c r="AE1226" s="535" t="s">
        <v>2746</v>
      </c>
      <c r="AF1226" s="58">
        <f t="shared" ref="AF1226" si="472">X1226*AA1226</f>
        <v>202500</v>
      </c>
      <c r="AG1226" s="58">
        <f t="shared" ref="AG1226" si="473">(X1226*AB1226)*86</f>
        <v>0</v>
      </c>
      <c r="AH1226" s="58">
        <f t="shared" ref="AH1226" si="474">SUM(AF1226:AG1226)</f>
        <v>202500</v>
      </c>
      <c r="AI1226" s="58">
        <f t="shared" ref="AI1226" si="475">Z1226*AA1226</f>
        <v>0</v>
      </c>
      <c r="AJ1226" s="58">
        <f t="shared" ref="AJ1226" si="476">(Z1226*AB1226)*86</f>
        <v>0</v>
      </c>
      <c r="AK1226" s="58">
        <f t="shared" ref="AK1226" si="477">SUM(AI1226:AJ1226)</f>
        <v>0</v>
      </c>
      <c r="AL1226" s="16" t="s">
        <v>0</v>
      </c>
      <c r="AM1226" s="540" t="s">
        <v>102</v>
      </c>
      <c r="AN1226" s="58">
        <f t="shared" ref="AN1226" si="478">SUM(AH1226,AK1226)</f>
        <v>202500</v>
      </c>
      <c r="AO1226" s="506" t="s">
        <v>116</v>
      </c>
      <c r="AP1226" s="23"/>
      <c r="AQ1226" s="23"/>
      <c r="AR1226" s="23"/>
      <c r="AS1226" s="23"/>
      <c r="AT1226" s="23"/>
      <c r="AU1226" s="23"/>
      <c r="AV1226" s="23"/>
    </row>
    <row r="1227" spans="1:50" ht="12.75" x14ac:dyDescent="0.2">
      <c r="A1227" s="543" t="s">
        <v>2742</v>
      </c>
      <c r="B1227" s="570">
        <v>46164</v>
      </c>
      <c r="C1227" s="631" t="s">
        <v>79</v>
      </c>
      <c r="D1227" s="552">
        <v>46171</v>
      </c>
      <c r="E1227" s="552" t="e">
        <f>IF(OR(#REF!="",J1227=""),"",#REF!+7*J1227)</f>
        <v>#REF!</v>
      </c>
      <c r="F1227" s="333" t="str">
        <f t="shared" ca="1" si="460"/>
        <v>DELIVERED</v>
      </c>
      <c r="G1227" s="65" t="s">
        <v>2111</v>
      </c>
      <c r="H1227" s="573" t="e">
        <f t="shared" si="451"/>
        <v>#REF!</v>
      </c>
      <c r="I1227" s="573" t="e">
        <f t="shared" si="452"/>
        <v>#REF!</v>
      </c>
      <c r="J1227" s="24">
        <v>1</v>
      </c>
      <c r="K1227" s="24" t="s">
        <v>21</v>
      </c>
      <c r="L1227" s="38" t="s">
        <v>81</v>
      </c>
      <c r="M1227" s="597" t="s">
        <v>2747</v>
      </c>
      <c r="N1227" s="523">
        <v>1</v>
      </c>
      <c r="O1227" s="558">
        <v>1</v>
      </c>
      <c r="P1227" s="24" t="s">
        <v>243</v>
      </c>
      <c r="Q1227" s="24">
        <v>26100161</v>
      </c>
      <c r="R1227" s="559" t="s">
        <v>84</v>
      </c>
      <c r="S1227" s="632" t="s">
        <v>1217</v>
      </c>
      <c r="T1227" s="633" t="s">
        <v>1218</v>
      </c>
      <c r="U1227" s="634" t="s">
        <v>87</v>
      </c>
      <c r="V1227" s="548" t="s">
        <v>2748</v>
      </c>
      <c r="W1227" s="37">
        <v>25</v>
      </c>
      <c r="X1227" s="24">
        <v>10</v>
      </c>
      <c r="Y1227" s="542">
        <f t="shared" si="458"/>
        <v>15</v>
      </c>
      <c r="Z1227" s="24">
        <v>0</v>
      </c>
      <c r="AA1227" s="58">
        <v>12750</v>
      </c>
      <c r="AB1227" s="66"/>
      <c r="AC1227" s="536" t="str">
        <f t="shared" si="459"/>
        <v>June-26</v>
      </c>
      <c r="AD1227" s="25">
        <v>46181</v>
      </c>
      <c r="AE1227" s="535" t="s">
        <v>2745</v>
      </c>
      <c r="AF1227" s="58">
        <f t="shared" si="461"/>
        <v>127500</v>
      </c>
      <c r="AG1227" s="58">
        <f t="shared" si="462"/>
        <v>0</v>
      </c>
      <c r="AH1227" s="58">
        <f t="shared" si="463"/>
        <v>127500</v>
      </c>
      <c r="AI1227" s="58">
        <f t="shared" si="464"/>
        <v>0</v>
      </c>
      <c r="AJ1227" s="58">
        <f t="shared" si="465"/>
        <v>0</v>
      </c>
      <c r="AK1227" s="58">
        <f t="shared" si="466"/>
        <v>0</v>
      </c>
      <c r="AL1227" s="16" t="s">
        <v>0</v>
      </c>
      <c r="AM1227" s="540" t="s">
        <v>102</v>
      </c>
      <c r="AN1227" s="58">
        <f t="shared" si="467"/>
        <v>127500</v>
      </c>
      <c r="AO1227" s="24" t="s">
        <v>116</v>
      </c>
      <c r="AP1227" s="23"/>
      <c r="AQ1227" s="23"/>
      <c r="AR1227" s="23"/>
      <c r="AS1227" s="23"/>
      <c r="AT1227" s="23"/>
      <c r="AU1227" s="23"/>
      <c r="AV1227" s="23"/>
    </row>
    <row r="1228" spans="1:50" ht="12.75" x14ac:dyDescent="0.2">
      <c r="A1228" s="543" t="s">
        <v>2742</v>
      </c>
      <c r="B1228" s="570">
        <v>46164</v>
      </c>
      <c r="C1228" s="631" t="s">
        <v>79</v>
      </c>
      <c r="D1228" s="552">
        <v>46171</v>
      </c>
      <c r="E1228" s="552" t="e">
        <f>IF(OR(#REF!="",J1228=""),"",#REF!+7*J1228)</f>
        <v>#REF!</v>
      </c>
      <c r="F1228" s="333" t="str">
        <f t="shared" ref="F1228" ca="1" si="479">IF(AL1228="PO CLOSED",
"DELIVERED",
IF(TODAY()&gt;E1228,
"-"&amp;ROUNDUP(TODAY()-E1228,0)&amp;" days overdue",
"+" &amp;ROUNDUP(E1228-TODAY(),0)&amp;" days remaining"))</f>
        <v>DELIVERED</v>
      </c>
      <c r="G1228" s="65" t="s">
        <v>2111</v>
      </c>
      <c r="H1228" s="573" t="e">
        <f t="shared" ref="H1228" si="480">TEXT(E1228,"MMM-YY")</f>
        <v>#REF!</v>
      </c>
      <c r="I1228" s="573" t="e">
        <f t="shared" ref="I1228" si="481">TEXT(E1228,"YYYY")</f>
        <v>#REF!</v>
      </c>
      <c r="J1228" s="24">
        <v>1</v>
      </c>
      <c r="K1228" s="24" t="s">
        <v>21</v>
      </c>
      <c r="L1228" s="38" t="s">
        <v>81</v>
      </c>
      <c r="M1228" s="597" t="s">
        <v>2747</v>
      </c>
      <c r="N1228" s="523">
        <v>1</v>
      </c>
      <c r="O1228" s="558">
        <v>1</v>
      </c>
      <c r="P1228" s="24" t="s">
        <v>243</v>
      </c>
      <c r="Q1228" s="24">
        <v>26100161</v>
      </c>
      <c r="R1228" s="559" t="s">
        <v>84</v>
      </c>
      <c r="S1228" s="632" t="s">
        <v>1217</v>
      </c>
      <c r="T1228" s="633" t="s">
        <v>1218</v>
      </c>
      <c r="U1228" s="634" t="s">
        <v>87</v>
      </c>
      <c r="V1228" s="548" t="s">
        <v>2748</v>
      </c>
      <c r="W1228" s="37">
        <v>15</v>
      </c>
      <c r="X1228" s="24">
        <v>10</v>
      </c>
      <c r="Y1228" s="542">
        <f t="shared" ref="Y1228" si="482">W1228-X1228</f>
        <v>5</v>
      </c>
      <c r="Z1228" s="24">
        <v>0</v>
      </c>
      <c r="AA1228" s="58">
        <v>12750</v>
      </c>
      <c r="AB1228" s="66"/>
      <c r="AC1228" s="536" t="str">
        <f t="shared" si="459"/>
        <v>June-26</v>
      </c>
      <c r="AD1228" s="25">
        <v>46182</v>
      </c>
      <c r="AE1228" s="535" t="s">
        <v>2746</v>
      </c>
      <c r="AF1228" s="58">
        <f t="shared" ref="AF1228" si="483">X1228*AA1228</f>
        <v>127500</v>
      </c>
      <c r="AG1228" s="58">
        <f t="shared" ref="AG1228" si="484">(X1228*AB1228)*86</f>
        <v>0</v>
      </c>
      <c r="AH1228" s="58">
        <f t="shared" ref="AH1228" si="485">SUM(AF1228:AG1228)</f>
        <v>127500</v>
      </c>
      <c r="AI1228" s="58">
        <f t="shared" ref="AI1228" si="486">Z1228*AA1228</f>
        <v>0</v>
      </c>
      <c r="AJ1228" s="58">
        <f t="shared" ref="AJ1228" si="487">(Z1228*AB1228)*86</f>
        <v>0</v>
      </c>
      <c r="AK1228" s="58">
        <f t="shared" ref="AK1228" si="488">SUM(AI1228:AJ1228)</f>
        <v>0</v>
      </c>
      <c r="AL1228" s="16" t="s">
        <v>0</v>
      </c>
      <c r="AM1228" s="540" t="s">
        <v>102</v>
      </c>
      <c r="AN1228" s="58">
        <f t="shared" ref="AN1228" si="489">SUM(AH1228,AK1228)</f>
        <v>127500</v>
      </c>
      <c r="AO1228" s="506" t="s">
        <v>116</v>
      </c>
      <c r="AP1228" s="23"/>
      <c r="AQ1228" s="23"/>
      <c r="AR1228" s="23"/>
      <c r="AS1228" s="23"/>
      <c r="AT1228" s="23"/>
      <c r="AU1228" s="23"/>
      <c r="AV1228" s="23"/>
    </row>
    <row r="1229" spans="1:50" ht="12.75" x14ac:dyDescent="0.2">
      <c r="A1229" s="543" t="s">
        <v>2742</v>
      </c>
      <c r="B1229" s="570">
        <v>46164</v>
      </c>
      <c r="C1229" s="631" t="s">
        <v>79</v>
      </c>
      <c r="D1229" s="552">
        <v>46171</v>
      </c>
      <c r="E1229" s="552" t="e">
        <f>IF(OR(#REF!="",J1229=""),"",#REF!+7*J1229)</f>
        <v>#REF!</v>
      </c>
      <c r="F1229" s="518" t="str">
        <f ca="1">IF(AL1229="PO CLOSED",
"DELIVERED",
IF(TODAY()&gt;E1229,
"-"&amp;ROUNDUP(TODAY()-E1229,0)&amp;" days overdue",
"+" &amp;ROUNDUP(E1229-TODAY(),0)&amp;" days remaining"))</f>
        <v>DELIVERED</v>
      </c>
      <c r="G1229" s="516" t="s">
        <v>2111</v>
      </c>
      <c r="H1229" s="573" t="e">
        <f>TEXT(E1229,"MMM-YY")</f>
        <v>#REF!</v>
      </c>
      <c r="I1229" s="573" t="e">
        <f>TEXT(E1229,"YYYY")</f>
        <v>#REF!</v>
      </c>
      <c r="J1229" s="506">
        <v>1</v>
      </c>
      <c r="K1229" s="506" t="s">
        <v>21</v>
      </c>
      <c r="L1229" s="521" t="s">
        <v>81</v>
      </c>
      <c r="M1229" s="597" t="s">
        <v>2747</v>
      </c>
      <c r="N1229" s="523">
        <v>1</v>
      </c>
      <c r="O1229" s="558">
        <v>1</v>
      </c>
      <c r="P1229" s="506" t="s">
        <v>243</v>
      </c>
      <c r="Q1229" s="506">
        <v>26100161</v>
      </c>
      <c r="R1229" s="559" t="s">
        <v>84</v>
      </c>
      <c r="S1229" s="632" t="s">
        <v>1217</v>
      </c>
      <c r="T1229" s="633" t="s">
        <v>1218</v>
      </c>
      <c r="U1229" s="634" t="s">
        <v>87</v>
      </c>
      <c r="V1229" s="548" t="s">
        <v>2748</v>
      </c>
      <c r="W1229" s="685">
        <v>5</v>
      </c>
      <c r="X1229" s="506">
        <v>5</v>
      </c>
      <c r="Y1229" s="542">
        <f>W1229-X1229</f>
        <v>0</v>
      </c>
      <c r="Z1229" s="506">
        <v>0</v>
      </c>
      <c r="AA1229" s="528">
        <v>12750</v>
      </c>
      <c r="AB1229" s="529"/>
      <c r="AC1229" s="536" t="str">
        <f t="shared" si="459"/>
        <v>June-26</v>
      </c>
      <c r="AD1229" s="531">
        <v>46182</v>
      </c>
      <c r="AE1229" s="535" t="s">
        <v>2749</v>
      </c>
      <c r="AF1229" s="528">
        <f>X1229*AA1229</f>
        <v>63750</v>
      </c>
      <c r="AG1229" s="528">
        <f>(X1229*AB1229)*86</f>
        <v>0</v>
      </c>
      <c r="AH1229" s="528">
        <f>SUM(AF1229:AG1229)</f>
        <v>63750</v>
      </c>
      <c r="AI1229" s="528">
        <f>Z1229*AA1229</f>
        <v>0</v>
      </c>
      <c r="AJ1229" s="528">
        <f>(Z1229*AB1229)*86</f>
        <v>0</v>
      </c>
      <c r="AK1229" s="528">
        <f>SUM(AI1229:AJ1229)</f>
        <v>0</v>
      </c>
      <c r="AL1229" s="508" t="s">
        <v>0</v>
      </c>
      <c r="AM1229" s="540" t="s">
        <v>102</v>
      </c>
      <c r="AN1229" s="528">
        <f>SUM(AH1229,AK1229)</f>
        <v>63750</v>
      </c>
      <c r="AO1229" s="506" t="s">
        <v>116</v>
      </c>
      <c r="AP1229" s="505"/>
      <c r="AQ1229" s="505"/>
      <c r="AR1229" s="505"/>
      <c r="AS1229" s="505"/>
      <c r="AT1229" s="505"/>
      <c r="AU1229" s="505"/>
      <c r="AV1229" s="505"/>
      <c r="AW1229" s="534"/>
      <c r="AX1229" s="534"/>
    </row>
    <row r="1230" spans="1:50" ht="12.75" x14ac:dyDescent="0.2">
      <c r="A1230" s="543" t="s">
        <v>2742</v>
      </c>
      <c r="B1230" s="570">
        <v>46164</v>
      </c>
      <c r="C1230" s="631" t="s">
        <v>79</v>
      </c>
      <c r="D1230" s="552">
        <v>46171</v>
      </c>
      <c r="E1230" s="552" t="e">
        <f>IF(OR(#REF!="",J1230=""),"",#REF!+7*J1230)</f>
        <v>#REF!</v>
      </c>
      <c r="F1230" s="333" t="str">
        <f t="shared" ca="1" si="460"/>
        <v>DELIVERED</v>
      </c>
      <c r="G1230" s="571" t="s">
        <v>80</v>
      </c>
      <c r="H1230" s="573" t="e">
        <f t="shared" si="451"/>
        <v>#REF!</v>
      </c>
      <c r="I1230" s="573" t="e">
        <f t="shared" si="452"/>
        <v>#REF!</v>
      </c>
      <c r="J1230" s="24">
        <v>1</v>
      </c>
      <c r="K1230" s="24" t="s">
        <v>28</v>
      </c>
      <c r="L1230" s="38" t="s">
        <v>81</v>
      </c>
      <c r="M1230" s="597" t="s">
        <v>2750</v>
      </c>
      <c r="N1230" s="523">
        <v>1</v>
      </c>
      <c r="O1230" s="558">
        <v>1</v>
      </c>
      <c r="P1230" s="24" t="s">
        <v>243</v>
      </c>
      <c r="Q1230" s="24">
        <v>26100101</v>
      </c>
      <c r="R1230" s="559" t="s">
        <v>84</v>
      </c>
      <c r="S1230" s="632" t="s">
        <v>1217</v>
      </c>
      <c r="T1230" s="633" t="s">
        <v>1218</v>
      </c>
      <c r="U1230" s="634" t="s">
        <v>87</v>
      </c>
      <c r="V1230" s="548" t="s">
        <v>2751</v>
      </c>
      <c r="W1230" s="37">
        <v>1</v>
      </c>
      <c r="X1230" s="24">
        <v>1</v>
      </c>
      <c r="Y1230" s="542">
        <f t="shared" si="458"/>
        <v>0</v>
      </c>
      <c r="Z1230" s="24">
        <v>0</v>
      </c>
      <c r="AA1230" s="58">
        <v>169558</v>
      </c>
      <c r="AB1230" s="66"/>
      <c r="AC1230" s="536" t="str">
        <f t="shared" si="459"/>
        <v>June-26</v>
      </c>
      <c r="AD1230" s="25">
        <v>46177</v>
      </c>
      <c r="AE1230" s="535" t="s">
        <v>2752</v>
      </c>
      <c r="AF1230" s="58">
        <f t="shared" si="461"/>
        <v>169558</v>
      </c>
      <c r="AG1230" s="58">
        <f t="shared" si="462"/>
        <v>0</v>
      </c>
      <c r="AH1230" s="58">
        <f t="shared" si="463"/>
        <v>169558</v>
      </c>
      <c r="AI1230" s="58">
        <f t="shared" si="464"/>
        <v>0</v>
      </c>
      <c r="AJ1230" s="58">
        <f t="shared" si="465"/>
        <v>0</v>
      </c>
      <c r="AK1230" s="58">
        <f t="shared" ref="AK1230:AK1247" si="490">SUM(AI1230:AJ1230)</f>
        <v>0</v>
      </c>
      <c r="AL1230" s="16" t="s">
        <v>0</v>
      </c>
      <c r="AM1230" s="540" t="s">
        <v>102</v>
      </c>
      <c r="AN1230" s="58">
        <f t="shared" si="467"/>
        <v>169558</v>
      </c>
      <c r="AO1230" s="24" t="s">
        <v>28</v>
      </c>
      <c r="AP1230" s="23"/>
      <c r="AQ1230" s="23"/>
      <c r="AR1230" s="23"/>
      <c r="AS1230" s="23"/>
      <c r="AT1230" s="23"/>
      <c r="AU1230" s="23"/>
      <c r="AV1230" s="23"/>
    </row>
    <row r="1231" spans="1:50" ht="12.75" x14ac:dyDescent="0.2">
      <c r="A1231" s="21" t="s">
        <v>2753</v>
      </c>
      <c r="B1231" s="133">
        <v>46163</v>
      </c>
      <c r="C1231" s="240" t="s">
        <v>79</v>
      </c>
      <c r="D1231" s="552">
        <v>46177</v>
      </c>
      <c r="E1231" s="552" t="e">
        <f>IF(OR(#REF!="",J1231=""),"",#REF!+7*J1231)</f>
        <v>#REF!</v>
      </c>
      <c r="F1231" s="333" t="str">
        <f t="shared" ca="1" si="460"/>
        <v>DELIVERED</v>
      </c>
      <c r="G1231" s="571" t="s">
        <v>80</v>
      </c>
      <c r="H1231" s="113" t="e">
        <f t="shared" si="451"/>
        <v>#REF!</v>
      </c>
      <c r="I1231" s="113" t="e">
        <f t="shared" si="452"/>
        <v>#REF!</v>
      </c>
      <c r="J1231" s="20">
        <v>2</v>
      </c>
      <c r="K1231" s="20" t="s">
        <v>23</v>
      </c>
      <c r="L1231" s="38" t="s">
        <v>81</v>
      </c>
      <c r="M1231" s="507" t="s">
        <v>2754</v>
      </c>
      <c r="N1231" s="523">
        <v>0</v>
      </c>
      <c r="O1231" s="598">
        <v>3</v>
      </c>
      <c r="P1231" s="24" t="s">
        <v>2755</v>
      </c>
      <c r="Q1231" s="20">
        <v>26200287</v>
      </c>
      <c r="R1231" s="9" t="s">
        <v>84</v>
      </c>
      <c r="S1231" s="9" t="s">
        <v>2756</v>
      </c>
      <c r="T1231" s="83" t="s">
        <v>2757</v>
      </c>
      <c r="U1231" s="666" t="s">
        <v>87</v>
      </c>
      <c r="V1231" s="13" t="s">
        <v>2758</v>
      </c>
      <c r="W1231" s="20">
        <v>4</v>
      </c>
      <c r="X1231" s="20">
        <v>4</v>
      </c>
      <c r="Y1231" s="265">
        <f t="shared" si="458"/>
        <v>0</v>
      </c>
      <c r="Z1231" s="20">
        <v>0</v>
      </c>
      <c r="AA1231" s="63">
        <v>4938</v>
      </c>
      <c r="AB1231" s="342"/>
      <c r="AC1231" s="151" t="str">
        <f t="shared" si="459"/>
        <v>June-26</v>
      </c>
      <c r="AD1231" s="424">
        <v>46178</v>
      </c>
      <c r="AE1231" s="256" t="s">
        <v>2759</v>
      </c>
      <c r="AF1231" s="63">
        <f t="shared" si="461"/>
        <v>19752</v>
      </c>
      <c r="AG1231" s="63">
        <f t="shared" si="462"/>
        <v>0</v>
      </c>
      <c r="AH1231" s="63">
        <f t="shared" si="463"/>
        <v>19752</v>
      </c>
      <c r="AI1231" s="63">
        <f t="shared" si="464"/>
        <v>0</v>
      </c>
      <c r="AJ1231" s="63">
        <f t="shared" si="465"/>
        <v>0</v>
      </c>
      <c r="AK1231" s="63">
        <f t="shared" si="490"/>
        <v>0</v>
      </c>
      <c r="AL1231" s="21" t="s">
        <v>0</v>
      </c>
      <c r="AM1231" s="144" t="s">
        <v>102</v>
      </c>
      <c r="AN1231" s="63">
        <f t="shared" si="467"/>
        <v>19752</v>
      </c>
      <c r="AO1231" s="20" t="s">
        <v>23</v>
      </c>
      <c r="AP1231" s="28"/>
      <c r="AQ1231" s="28"/>
      <c r="AR1231" s="28"/>
      <c r="AS1231" s="28"/>
      <c r="AT1231" s="28"/>
      <c r="AU1231" s="28"/>
      <c r="AV1231" s="28"/>
    </row>
    <row r="1232" spans="1:50" ht="12.75" x14ac:dyDescent="0.2">
      <c r="A1232" s="508">
        <v>4000622115</v>
      </c>
      <c r="B1232" s="627">
        <v>46163</v>
      </c>
      <c r="C1232" s="543" t="s">
        <v>79</v>
      </c>
      <c r="D1232" s="552">
        <v>46233</v>
      </c>
      <c r="E1232" s="552" t="e">
        <f>IF(OR(#REF!="",J1232=""),"",#REF!+7*J1232)</f>
        <v>#REF!</v>
      </c>
      <c r="F1232" s="629" t="e">
        <f t="shared" ca="1" si="460"/>
        <v>#REF!</v>
      </c>
      <c r="G1232" s="516" t="s">
        <v>94</v>
      </c>
      <c r="H1232" s="505" t="e">
        <f t="shared" si="451"/>
        <v>#REF!</v>
      </c>
      <c r="I1232" s="505" t="e">
        <f t="shared" si="452"/>
        <v>#REF!</v>
      </c>
      <c r="J1232" s="506">
        <v>8</v>
      </c>
      <c r="K1232" s="506" t="s">
        <v>18</v>
      </c>
      <c r="L1232" s="660" t="s">
        <v>81</v>
      </c>
      <c r="M1232" s="507" t="s">
        <v>2760</v>
      </c>
      <c r="N1232" s="523">
        <v>0</v>
      </c>
      <c r="O1232" s="598">
        <v>3</v>
      </c>
      <c r="P1232" s="506"/>
      <c r="Q1232" s="506"/>
      <c r="R1232" s="588" t="s">
        <v>84</v>
      </c>
      <c r="S1232" s="555" t="s">
        <v>97</v>
      </c>
      <c r="T1232" s="628" t="s">
        <v>138</v>
      </c>
      <c r="U1232" s="508" t="s">
        <v>99</v>
      </c>
      <c r="V1232" s="508" t="s">
        <v>2761</v>
      </c>
      <c r="W1232" s="506">
        <v>3</v>
      </c>
      <c r="X1232" s="505"/>
      <c r="Y1232" s="557">
        <f t="shared" si="458"/>
        <v>3</v>
      </c>
      <c r="Z1232" s="506">
        <v>3</v>
      </c>
      <c r="AA1232" s="528">
        <v>29990</v>
      </c>
      <c r="AB1232" s="529"/>
      <c r="AC1232" s="601"/>
      <c r="AD1232" s="516"/>
      <c r="AE1232" s="532"/>
      <c r="AF1232" s="528">
        <f t="shared" si="461"/>
        <v>0</v>
      </c>
      <c r="AG1232" s="528">
        <f t="shared" si="462"/>
        <v>0</v>
      </c>
      <c r="AH1232" s="528">
        <f t="shared" si="463"/>
        <v>0</v>
      </c>
      <c r="AI1232" s="528">
        <f t="shared" si="464"/>
        <v>89970</v>
      </c>
      <c r="AJ1232" s="528">
        <f t="shared" si="465"/>
        <v>0</v>
      </c>
      <c r="AK1232" s="528">
        <f t="shared" si="490"/>
        <v>89970</v>
      </c>
      <c r="AL1232" s="508" t="s">
        <v>9</v>
      </c>
      <c r="AM1232" s="533"/>
      <c r="AN1232" s="528">
        <f t="shared" si="467"/>
        <v>89970</v>
      </c>
      <c r="AO1232" s="530"/>
      <c r="AP1232" s="505"/>
      <c r="AQ1232" s="505"/>
      <c r="AR1232" s="505"/>
      <c r="AS1232" s="505"/>
      <c r="AT1232" s="505"/>
      <c r="AU1232" s="505"/>
      <c r="AV1232" s="505"/>
      <c r="AW1232" s="588"/>
      <c r="AX1232" s="555"/>
    </row>
    <row r="1233" spans="1:50" ht="12.75" x14ac:dyDescent="0.2">
      <c r="A1233" s="508">
        <v>4300036369</v>
      </c>
      <c r="B1233" s="627">
        <v>46163</v>
      </c>
      <c r="C1233" s="543" t="s">
        <v>79</v>
      </c>
      <c r="D1233" s="552">
        <v>46191</v>
      </c>
      <c r="E1233" s="552" t="e">
        <f>IF(OR(#REF!="",J1233=""),"",#REF!+7*J1233)</f>
        <v>#REF!</v>
      </c>
      <c r="F1233" s="629" t="e">
        <f ca="1">IF(AL1233="PO CLOSED",
"DELIVERED",
IF(TODAY()&gt;E1233,
"-"&amp;ROUNDUP(TODAY()-E1233,0)&amp;" days overdue",
"+" &amp;ROUNDUP(E1233-TODAY(),0)&amp;" days remaining"))</f>
        <v>#REF!</v>
      </c>
      <c r="G1233" s="516" t="s">
        <v>94</v>
      </c>
      <c r="H1233" s="505" t="e">
        <f t="shared" si="451"/>
        <v>#REF!</v>
      </c>
      <c r="I1233" s="505" t="e">
        <f t="shared" si="452"/>
        <v>#REF!</v>
      </c>
      <c r="J1233" s="506">
        <v>4</v>
      </c>
      <c r="K1233" s="506" t="s">
        <v>21</v>
      </c>
      <c r="L1233" s="660" t="s">
        <v>81</v>
      </c>
      <c r="M1233" s="522" t="s">
        <v>2762</v>
      </c>
      <c r="N1233" s="523">
        <v>0</v>
      </c>
      <c r="O1233" s="598">
        <v>3</v>
      </c>
      <c r="P1233" s="526"/>
      <c r="Q1233" s="526"/>
      <c r="R1233" s="588" t="s">
        <v>84</v>
      </c>
      <c r="S1233" s="555" t="s">
        <v>97</v>
      </c>
      <c r="T1233" s="628" t="s">
        <v>335</v>
      </c>
      <c r="U1233" s="508" t="s">
        <v>99</v>
      </c>
      <c r="V1233" s="508" t="s">
        <v>2763</v>
      </c>
      <c r="W1233" s="506">
        <v>2</v>
      </c>
      <c r="X1233" s="505"/>
      <c r="Y1233" s="557">
        <f t="shared" si="458"/>
        <v>2</v>
      </c>
      <c r="Z1233" s="506">
        <v>2</v>
      </c>
      <c r="AA1233" s="528">
        <v>26100</v>
      </c>
      <c r="AB1233" s="529"/>
      <c r="AC1233" s="601"/>
      <c r="AD1233" s="516"/>
      <c r="AE1233" s="532"/>
      <c r="AF1233" s="528">
        <f>X1233*AA1233</f>
        <v>0</v>
      </c>
      <c r="AG1233" s="528">
        <f>(X1233*AB1233)*86</f>
        <v>0</v>
      </c>
      <c r="AH1233" s="528">
        <f>SUM(AF1233:AG1233)</f>
        <v>0</v>
      </c>
      <c r="AI1233" s="528">
        <f>Z1233*AA1233</f>
        <v>52200</v>
      </c>
      <c r="AJ1233" s="528">
        <f>(Z1233*AB1233)*86</f>
        <v>0</v>
      </c>
      <c r="AK1233" s="528">
        <f>SUM(AI1233:AJ1233)</f>
        <v>52200</v>
      </c>
      <c r="AL1233" s="508" t="s">
        <v>9</v>
      </c>
      <c r="AM1233" s="533"/>
      <c r="AN1233" s="528">
        <f>SUM(AH1233,AK1233)</f>
        <v>52200</v>
      </c>
      <c r="AO1233" s="530"/>
      <c r="AP1233" s="505"/>
      <c r="AQ1233" s="505"/>
      <c r="AR1233" s="505"/>
      <c r="AS1233" s="505"/>
      <c r="AT1233" s="505"/>
      <c r="AU1233" s="505"/>
      <c r="AV1233" s="505"/>
      <c r="AW1233" s="600"/>
      <c r="AX1233" s="600"/>
    </row>
    <row r="1234" spans="1:50" ht="12.75" x14ac:dyDescent="0.2">
      <c r="A1234" s="508">
        <v>4902389157</v>
      </c>
      <c r="B1234" s="627">
        <v>46164</v>
      </c>
      <c r="C1234" s="562" t="s">
        <v>79</v>
      </c>
      <c r="D1234" s="552">
        <v>46168</v>
      </c>
      <c r="E1234" s="552" t="e">
        <f>IF(OR(#REF!="",J1234=""),"",#REF!+7*J1234)</f>
        <v>#REF!</v>
      </c>
      <c r="F1234" s="630" t="str">
        <f t="shared" ca="1" si="460"/>
        <v>DELIVERED</v>
      </c>
      <c r="G1234" s="516" t="s">
        <v>2111</v>
      </c>
      <c r="H1234" s="505" t="e">
        <f t="shared" si="451"/>
        <v>#REF!</v>
      </c>
      <c r="I1234" s="505" t="e">
        <f t="shared" si="452"/>
        <v>#REF!</v>
      </c>
      <c r="J1234" s="36">
        <v>0.6</v>
      </c>
      <c r="K1234" s="36" t="s">
        <v>24</v>
      </c>
      <c r="L1234" s="38" t="s">
        <v>142</v>
      </c>
      <c r="M1234" s="522" t="s">
        <v>2764</v>
      </c>
      <c r="N1234" s="523">
        <v>0</v>
      </c>
      <c r="O1234" s="598">
        <v>3</v>
      </c>
      <c r="P1234" s="24" t="s">
        <v>243</v>
      </c>
      <c r="Q1234" s="24">
        <v>26200214</v>
      </c>
      <c r="R1234" s="588" t="s">
        <v>84</v>
      </c>
      <c r="S1234" s="588" t="s">
        <v>2765</v>
      </c>
      <c r="T1234" s="508" t="s">
        <v>2766</v>
      </c>
      <c r="U1234" s="636" t="s">
        <v>193</v>
      </c>
      <c r="V1234" s="636" t="s">
        <v>2767</v>
      </c>
      <c r="W1234" s="36">
        <v>2</v>
      </c>
      <c r="X1234" s="36">
        <v>2</v>
      </c>
      <c r="Y1234" s="557">
        <f t="shared" si="458"/>
        <v>0</v>
      </c>
      <c r="Z1234" s="36">
        <v>0</v>
      </c>
      <c r="AA1234" s="72">
        <v>21600</v>
      </c>
      <c r="AB1234" s="425"/>
      <c r="AC1234" s="536" t="str">
        <f>IF(AD1234="","",TEXT(AD1234,"mmmm-yy"))</f>
        <v>May-26</v>
      </c>
      <c r="AD1234" s="426">
        <v>46164</v>
      </c>
      <c r="AE1234" s="535" t="s">
        <v>2768</v>
      </c>
      <c r="AF1234" s="58">
        <f t="shared" si="461"/>
        <v>43200</v>
      </c>
      <c r="AG1234" s="58">
        <f t="shared" si="462"/>
        <v>0</v>
      </c>
      <c r="AH1234" s="58">
        <f t="shared" si="463"/>
        <v>43200</v>
      </c>
      <c r="AI1234" s="58">
        <f t="shared" si="464"/>
        <v>0</v>
      </c>
      <c r="AJ1234" s="58">
        <f t="shared" si="465"/>
        <v>0</v>
      </c>
      <c r="AK1234" s="58">
        <f t="shared" si="490"/>
        <v>0</v>
      </c>
      <c r="AL1234" s="16" t="s">
        <v>0</v>
      </c>
      <c r="AM1234" s="540" t="s">
        <v>102</v>
      </c>
      <c r="AN1234" s="72">
        <f t="shared" si="467"/>
        <v>43200</v>
      </c>
      <c r="AO1234" s="36" t="s">
        <v>24</v>
      </c>
      <c r="AP1234" s="71"/>
      <c r="AQ1234" s="71"/>
      <c r="AR1234" s="71"/>
      <c r="AS1234" s="71"/>
      <c r="AT1234" s="71"/>
      <c r="AU1234" s="71"/>
      <c r="AV1234" s="71"/>
    </row>
    <row r="1235" spans="1:50" ht="12.75" x14ac:dyDescent="0.2">
      <c r="A1235" s="16">
        <v>4800002795</v>
      </c>
      <c r="B1235" s="381">
        <v>46164</v>
      </c>
      <c r="C1235" s="297" t="s">
        <v>79</v>
      </c>
      <c r="D1235" s="552">
        <v>46171</v>
      </c>
      <c r="E1235" s="552" t="e">
        <f>IF(OR(#REF!="",J1235=""),"",#REF!+7*J1235)</f>
        <v>#REF!</v>
      </c>
      <c r="F1235" s="333" t="e">
        <f t="shared" ca="1" si="460"/>
        <v>#REF!</v>
      </c>
      <c r="G1235" s="65" t="s">
        <v>2111</v>
      </c>
      <c r="H1235" s="505" t="e">
        <f t="shared" si="451"/>
        <v>#REF!</v>
      </c>
      <c r="I1235" s="505" t="e">
        <f t="shared" si="452"/>
        <v>#REF!</v>
      </c>
      <c r="J1235" s="24">
        <v>1</v>
      </c>
      <c r="K1235" s="24" t="s">
        <v>21</v>
      </c>
      <c r="L1235" s="38" t="s">
        <v>81</v>
      </c>
      <c r="M1235" s="23" t="s">
        <v>2769</v>
      </c>
      <c r="N1235" s="523">
        <v>0</v>
      </c>
      <c r="O1235" s="598">
        <v>3</v>
      </c>
      <c r="P1235" s="36"/>
      <c r="Q1235" s="36"/>
      <c r="R1235" s="24" t="s">
        <v>84</v>
      </c>
      <c r="S1235" s="9" t="s">
        <v>1170</v>
      </c>
      <c r="T1235" s="7" t="s">
        <v>1171</v>
      </c>
      <c r="U1235" s="647" t="s">
        <v>158</v>
      </c>
      <c r="V1235" s="16" t="s">
        <v>2770</v>
      </c>
      <c r="W1235" s="24">
        <v>10</v>
      </c>
      <c r="X1235" s="24"/>
      <c r="Y1235" s="557">
        <f t="shared" si="458"/>
        <v>10</v>
      </c>
      <c r="Z1235" s="24">
        <v>10</v>
      </c>
      <c r="AA1235" s="58">
        <v>3208.8</v>
      </c>
      <c r="AB1235" s="66"/>
      <c r="AC1235" s="262"/>
      <c r="AD1235" s="25"/>
      <c r="AE1235" s="66"/>
      <c r="AF1235" s="58">
        <f t="shared" si="461"/>
        <v>0</v>
      </c>
      <c r="AG1235" s="58">
        <f t="shared" si="462"/>
        <v>0</v>
      </c>
      <c r="AH1235" s="58">
        <f t="shared" si="463"/>
        <v>0</v>
      </c>
      <c r="AI1235" s="58">
        <f t="shared" si="464"/>
        <v>32088</v>
      </c>
      <c r="AJ1235" s="58">
        <f t="shared" si="465"/>
        <v>0</v>
      </c>
      <c r="AK1235" s="58">
        <f t="shared" si="490"/>
        <v>32088</v>
      </c>
      <c r="AL1235" s="16" t="s">
        <v>9</v>
      </c>
      <c r="AM1235" s="272"/>
      <c r="AN1235" s="58">
        <f t="shared" si="467"/>
        <v>32088</v>
      </c>
      <c r="AO1235" s="24"/>
      <c r="AP1235" s="23"/>
      <c r="AQ1235" s="23"/>
      <c r="AR1235" s="23"/>
      <c r="AS1235" s="23"/>
      <c r="AT1235" s="23"/>
      <c r="AU1235" s="23"/>
      <c r="AV1235" s="23"/>
    </row>
    <row r="1236" spans="1:50" ht="12.75" x14ac:dyDescent="0.2">
      <c r="A1236" s="16" t="s">
        <v>2771</v>
      </c>
      <c r="B1236" s="627">
        <v>46164</v>
      </c>
      <c r="C1236" s="643" t="s">
        <v>79</v>
      </c>
      <c r="D1236" s="552">
        <v>46168</v>
      </c>
      <c r="E1236" s="552" t="e">
        <f>IF(OR(#REF!="",J1236=""),"",#REF!+7*J1236)</f>
        <v>#REF!</v>
      </c>
      <c r="F1236" s="333" t="str">
        <f t="shared" ca="1" si="460"/>
        <v>DELIVERED</v>
      </c>
      <c r="G1236" s="65" t="s">
        <v>2111</v>
      </c>
      <c r="H1236" s="505" t="e">
        <f t="shared" si="451"/>
        <v>#REF!</v>
      </c>
      <c r="I1236" s="505" t="e">
        <f t="shared" si="452"/>
        <v>#REF!</v>
      </c>
      <c r="J1236" s="20">
        <v>0.6</v>
      </c>
      <c r="K1236" s="20" t="s">
        <v>24</v>
      </c>
      <c r="L1236" s="86" t="s">
        <v>81</v>
      </c>
      <c r="M1236" s="23" t="s">
        <v>2772</v>
      </c>
      <c r="N1236" s="576">
        <v>0</v>
      </c>
      <c r="O1236" s="645">
        <v>3</v>
      </c>
      <c r="P1236" s="24" t="s">
        <v>243</v>
      </c>
      <c r="Q1236" s="24">
        <v>26200218</v>
      </c>
      <c r="R1236" s="635" t="s">
        <v>84</v>
      </c>
      <c r="S1236" s="635" t="s">
        <v>239</v>
      </c>
      <c r="T1236" s="628" t="s">
        <v>240</v>
      </c>
      <c r="U1236" s="643" t="s">
        <v>99</v>
      </c>
      <c r="V1236" s="636" t="s">
        <v>2773</v>
      </c>
      <c r="W1236" s="24">
        <v>1</v>
      </c>
      <c r="X1236" s="24">
        <v>1</v>
      </c>
      <c r="Y1236" s="557">
        <f t="shared" si="458"/>
        <v>0</v>
      </c>
      <c r="Z1236" s="24">
        <v>0</v>
      </c>
      <c r="AA1236" s="58">
        <v>2500</v>
      </c>
      <c r="AB1236" s="66"/>
      <c r="AC1236" s="536" t="str">
        <f>IF(AD1236="","",TEXT(AD1236,"mmmm-yy"))</f>
        <v>May-26</v>
      </c>
      <c r="AD1236" s="25">
        <v>46165</v>
      </c>
      <c r="AE1236" s="650" t="s">
        <v>2774</v>
      </c>
      <c r="AF1236" s="58">
        <f t="shared" si="461"/>
        <v>2500</v>
      </c>
      <c r="AG1236" s="58">
        <f t="shared" ref="AG1236:AG1247" si="491">(X1236*AB1236)*86</f>
        <v>0</v>
      </c>
      <c r="AH1236" s="58">
        <f t="shared" si="463"/>
        <v>2500</v>
      </c>
      <c r="AI1236" s="58">
        <f t="shared" si="464"/>
        <v>0</v>
      </c>
      <c r="AJ1236" s="58">
        <f t="shared" si="465"/>
        <v>0</v>
      </c>
      <c r="AK1236" s="58">
        <f t="shared" si="490"/>
        <v>0</v>
      </c>
      <c r="AL1236" s="16" t="s">
        <v>0</v>
      </c>
      <c r="AM1236" s="644" t="s">
        <v>102</v>
      </c>
      <c r="AN1236" s="58">
        <f t="shared" si="467"/>
        <v>2500</v>
      </c>
      <c r="AO1236" s="24" t="s">
        <v>24</v>
      </c>
      <c r="AP1236" s="573" t="s">
        <v>754</v>
      </c>
      <c r="AQ1236" s="23"/>
      <c r="AR1236" s="23"/>
      <c r="AS1236" s="23"/>
      <c r="AT1236" s="23"/>
      <c r="AU1236" s="23"/>
      <c r="AV1236" s="23"/>
    </row>
    <row r="1237" spans="1:50" ht="12.75" x14ac:dyDescent="0.2">
      <c r="A1237" s="506" t="s">
        <v>2775</v>
      </c>
      <c r="B1237" s="244">
        <v>46165</v>
      </c>
      <c r="C1237" s="297" t="s">
        <v>79</v>
      </c>
      <c r="D1237" s="552">
        <v>46184</v>
      </c>
      <c r="E1237" s="552" t="e">
        <f>IF(OR(#REF!="",J1237=""),"",#REF!+7*J1237)</f>
        <v>#REF!</v>
      </c>
      <c r="F1237" s="333" t="e">
        <f t="shared" ca="1" si="460"/>
        <v>#REF!</v>
      </c>
      <c r="G1237" s="65" t="s">
        <v>2111</v>
      </c>
      <c r="H1237" s="341" t="e">
        <f t="shared" si="451"/>
        <v>#REF!</v>
      </c>
      <c r="I1237" s="214" t="e">
        <f t="shared" si="452"/>
        <v>#REF!</v>
      </c>
      <c r="J1237" s="24">
        <v>7</v>
      </c>
      <c r="K1237" s="24" t="s">
        <v>18</v>
      </c>
      <c r="L1237" s="86" t="s">
        <v>81</v>
      </c>
      <c r="M1237" s="522" t="s">
        <v>2776</v>
      </c>
      <c r="N1237" s="399">
        <v>0</v>
      </c>
      <c r="O1237" s="216">
        <v>3</v>
      </c>
      <c r="P1237" s="24"/>
      <c r="Q1237" s="24"/>
      <c r="R1237" s="43" t="s">
        <v>84</v>
      </c>
      <c r="S1237" s="9" t="s">
        <v>671</v>
      </c>
      <c r="T1237" s="7" t="s">
        <v>672</v>
      </c>
      <c r="U1237" s="6" t="s">
        <v>158</v>
      </c>
      <c r="V1237" s="16" t="s">
        <v>2777</v>
      </c>
      <c r="W1237" s="24">
        <v>25</v>
      </c>
      <c r="X1237" s="24"/>
      <c r="Y1237" s="265">
        <f t="shared" si="458"/>
        <v>25</v>
      </c>
      <c r="Z1237" s="24">
        <v>25</v>
      </c>
      <c r="AA1237" s="58">
        <v>33504</v>
      </c>
      <c r="AB1237" s="66"/>
      <c r="AC1237" s="262"/>
      <c r="AD1237" s="25"/>
      <c r="AE1237" s="66"/>
      <c r="AF1237" s="58">
        <f t="shared" si="461"/>
        <v>0</v>
      </c>
      <c r="AG1237" s="58">
        <f t="shared" si="491"/>
        <v>0</v>
      </c>
      <c r="AH1237" s="58">
        <f t="shared" si="463"/>
        <v>0</v>
      </c>
      <c r="AI1237" s="58">
        <f t="shared" si="464"/>
        <v>837600</v>
      </c>
      <c r="AJ1237" s="58">
        <f t="shared" si="465"/>
        <v>0</v>
      </c>
      <c r="AK1237" s="58">
        <f t="shared" si="490"/>
        <v>837600</v>
      </c>
      <c r="AL1237" s="16" t="s">
        <v>9</v>
      </c>
      <c r="AM1237" s="272"/>
      <c r="AN1237" s="58">
        <f t="shared" si="467"/>
        <v>837600</v>
      </c>
      <c r="AO1237" s="24"/>
      <c r="AP1237" s="23"/>
      <c r="AQ1237" s="23"/>
      <c r="AR1237" s="23"/>
      <c r="AS1237" s="23"/>
      <c r="AT1237" s="23"/>
      <c r="AU1237" s="23"/>
      <c r="AV1237" s="23"/>
    </row>
    <row r="1238" spans="1:50" ht="12.75" x14ac:dyDescent="0.2">
      <c r="A1238" s="16">
        <v>4000622591</v>
      </c>
      <c r="B1238" s="381">
        <v>46164</v>
      </c>
      <c r="C1238" s="240" t="s">
        <v>79</v>
      </c>
      <c r="D1238" s="552">
        <v>46262</v>
      </c>
      <c r="E1238" s="552" t="e">
        <f>IF(OR(#REF!="",J1238=""),"",#REF!+7*J1238)</f>
        <v>#REF!</v>
      </c>
      <c r="F1238" s="271" t="e">
        <f t="shared" ca="1" si="460"/>
        <v>#REF!</v>
      </c>
      <c r="G1238" s="65" t="s">
        <v>94</v>
      </c>
      <c r="H1238" s="23" t="e">
        <f t="shared" si="451"/>
        <v>#REF!</v>
      </c>
      <c r="I1238" s="23" t="e">
        <f t="shared" si="452"/>
        <v>#REF!</v>
      </c>
      <c r="J1238" s="24">
        <v>14</v>
      </c>
      <c r="K1238" s="24" t="s">
        <v>18</v>
      </c>
      <c r="L1238" s="638" t="s">
        <v>81</v>
      </c>
      <c r="M1238" s="657" t="s">
        <v>2778</v>
      </c>
      <c r="N1238" s="399">
        <v>0</v>
      </c>
      <c r="O1238" s="463">
        <v>3</v>
      </c>
      <c r="P1238" s="24"/>
      <c r="Q1238" s="24"/>
      <c r="R1238" s="317" t="s">
        <v>84</v>
      </c>
      <c r="S1238" s="218" t="s">
        <v>97</v>
      </c>
      <c r="T1238" s="41" t="s">
        <v>138</v>
      </c>
      <c r="U1238" s="16" t="s">
        <v>99</v>
      </c>
      <c r="V1238" s="16" t="s">
        <v>1640</v>
      </c>
      <c r="W1238" s="24">
        <v>16</v>
      </c>
      <c r="X1238" s="23"/>
      <c r="Y1238" s="8">
        <f t="shared" si="458"/>
        <v>16</v>
      </c>
      <c r="Z1238" s="24">
        <v>16</v>
      </c>
      <c r="AA1238" s="58">
        <v>22860</v>
      </c>
      <c r="AB1238" s="66"/>
      <c r="AC1238" s="62"/>
      <c r="AD1238" s="65"/>
      <c r="AE1238" s="439"/>
      <c r="AF1238" s="58">
        <f t="shared" si="461"/>
        <v>0</v>
      </c>
      <c r="AG1238" s="58">
        <f t="shared" si="491"/>
        <v>0</v>
      </c>
      <c r="AH1238" s="58">
        <f t="shared" si="463"/>
        <v>0</v>
      </c>
      <c r="AI1238" s="58">
        <f t="shared" si="464"/>
        <v>365760</v>
      </c>
      <c r="AJ1238" s="58">
        <f t="shared" si="465"/>
        <v>0</v>
      </c>
      <c r="AK1238" s="58">
        <f t="shared" si="490"/>
        <v>365760</v>
      </c>
      <c r="AL1238" s="16" t="s">
        <v>9</v>
      </c>
      <c r="AM1238" s="272"/>
      <c r="AN1238" s="58">
        <f t="shared" si="467"/>
        <v>365760</v>
      </c>
      <c r="AO1238" s="262"/>
      <c r="AP1238" s="23"/>
      <c r="AQ1238" s="23"/>
      <c r="AR1238" s="23"/>
      <c r="AS1238" s="23"/>
      <c r="AT1238" s="23"/>
      <c r="AU1238" s="23"/>
      <c r="AV1238" s="23"/>
      <c r="AW1238" s="317"/>
      <c r="AX1238" s="218"/>
    </row>
    <row r="1239" spans="1:50" ht="12.75" x14ac:dyDescent="0.2">
      <c r="A1239" s="16">
        <v>4000620552</v>
      </c>
      <c r="B1239" s="627">
        <v>46165</v>
      </c>
      <c r="C1239" s="543" t="s">
        <v>79</v>
      </c>
      <c r="D1239" s="552">
        <v>46304</v>
      </c>
      <c r="E1239" s="552" t="e">
        <f>IF(OR(#REF!="",J1239=""),"",#REF!+7*J1239)</f>
        <v>#REF!</v>
      </c>
      <c r="F1239" s="629" t="e">
        <f t="shared" ca="1" si="460"/>
        <v>#REF!</v>
      </c>
      <c r="G1239" s="65" t="s">
        <v>94</v>
      </c>
      <c r="H1239" s="23" t="e">
        <f t="shared" si="451"/>
        <v>#REF!</v>
      </c>
      <c r="I1239" s="23" t="e">
        <f t="shared" si="452"/>
        <v>#REF!</v>
      </c>
      <c r="J1239" s="24">
        <v>20</v>
      </c>
      <c r="K1239" s="506" t="s">
        <v>18</v>
      </c>
      <c r="L1239" s="660" t="s">
        <v>81</v>
      </c>
      <c r="M1239" s="343" t="s">
        <v>2779</v>
      </c>
      <c r="N1239" s="399">
        <v>0</v>
      </c>
      <c r="O1239" s="598">
        <v>3</v>
      </c>
      <c r="P1239" s="24"/>
      <c r="Q1239" s="24"/>
      <c r="R1239" s="588" t="s">
        <v>84</v>
      </c>
      <c r="S1239" s="555" t="s">
        <v>97</v>
      </c>
      <c r="T1239" s="628" t="s">
        <v>138</v>
      </c>
      <c r="U1239" s="16" t="s">
        <v>99</v>
      </c>
      <c r="V1239" s="16" t="s">
        <v>2780</v>
      </c>
      <c r="W1239" s="506">
        <v>132</v>
      </c>
      <c r="X1239" s="505"/>
      <c r="Y1239" s="557">
        <f t="shared" si="458"/>
        <v>132</v>
      </c>
      <c r="Z1239" s="506">
        <v>132</v>
      </c>
      <c r="AA1239" s="58">
        <v>9110</v>
      </c>
      <c r="AB1239" s="66"/>
      <c r="AC1239" s="601"/>
      <c r="AD1239" s="516"/>
      <c r="AE1239" s="532"/>
      <c r="AF1239" s="58">
        <f t="shared" si="461"/>
        <v>0</v>
      </c>
      <c r="AG1239" s="58">
        <f t="shared" si="491"/>
        <v>0</v>
      </c>
      <c r="AH1239" s="58">
        <f t="shared" si="463"/>
        <v>0</v>
      </c>
      <c r="AI1239" s="58">
        <f t="shared" si="464"/>
        <v>1202520</v>
      </c>
      <c r="AJ1239" s="58">
        <f t="shared" si="465"/>
        <v>0</v>
      </c>
      <c r="AK1239" s="58">
        <f t="shared" si="490"/>
        <v>1202520</v>
      </c>
      <c r="AL1239" s="16" t="s">
        <v>9</v>
      </c>
      <c r="AM1239" s="272"/>
      <c r="AN1239" s="58">
        <f t="shared" si="467"/>
        <v>1202520</v>
      </c>
      <c r="AO1239" s="530"/>
      <c r="AP1239" s="23"/>
      <c r="AQ1239" s="23"/>
      <c r="AR1239" s="23"/>
      <c r="AS1239" s="23"/>
      <c r="AT1239" s="23"/>
      <c r="AU1239" s="23"/>
      <c r="AV1239" s="23"/>
      <c r="AW1239" s="588"/>
      <c r="AX1239" s="555"/>
    </row>
    <row r="1240" spans="1:50" ht="15" x14ac:dyDescent="0.25">
      <c r="A1240" s="16">
        <v>4000616564</v>
      </c>
      <c r="B1240" s="627">
        <v>46165</v>
      </c>
      <c r="C1240" s="543" t="s">
        <v>79</v>
      </c>
      <c r="D1240" s="552">
        <v>46262</v>
      </c>
      <c r="E1240" s="552" t="e">
        <f>IF(OR(#REF!="",J1240=""),"",#REF!+7*J1240)</f>
        <v>#REF!</v>
      </c>
      <c r="F1240" s="629" t="e">
        <f ca="1">IF(AL1240="PO CLOSED",
"DELIVERED",
IF(TODAY()&gt;E1240,
"-"&amp;ROUNDUP(TODAY()-E1240,0)&amp;" days overdue",
"+" &amp;ROUNDUP(E1240-TODAY(),0)&amp;" days remaining"))</f>
        <v>#REF!</v>
      </c>
      <c r="G1240" s="65" t="s">
        <v>94</v>
      </c>
      <c r="H1240" s="23" t="e">
        <f t="shared" si="451"/>
        <v>#REF!</v>
      </c>
      <c r="I1240" s="23" t="e">
        <f t="shared" si="452"/>
        <v>#REF!</v>
      </c>
      <c r="J1240" s="24">
        <v>13.5</v>
      </c>
      <c r="K1240" s="521" t="s">
        <v>18</v>
      </c>
      <c r="L1240" s="521" t="s">
        <v>81</v>
      </c>
      <c r="M1240" s="522" t="s">
        <v>2781</v>
      </c>
      <c r="N1240" s="399">
        <v>0</v>
      </c>
      <c r="O1240" s="598">
        <v>3</v>
      </c>
      <c r="P1240" s="24"/>
      <c r="Q1240" s="24"/>
      <c r="R1240" s="588" t="s">
        <v>84</v>
      </c>
      <c r="S1240" s="559" t="s">
        <v>97</v>
      </c>
      <c r="T1240" s="230" t="s">
        <v>2782</v>
      </c>
      <c r="U1240" s="26" t="s">
        <v>99</v>
      </c>
      <c r="V1240" s="16" t="s">
        <v>2783</v>
      </c>
      <c r="W1240" s="506">
        <v>7</v>
      </c>
      <c r="X1240" s="505"/>
      <c r="Y1240" s="557">
        <v>7</v>
      </c>
      <c r="Z1240" s="506">
        <v>7</v>
      </c>
      <c r="AA1240" s="58">
        <v>24695</v>
      </c>
      <c r="AB1240" s="66"/>
      <c r="AC1240" s="262"/>
      <c r="AD1240" s="25"/>
      <c r="AE1240" s="66"/>
      <c r="AF1240" s="58">
        <f t="shared" si="461"/>
        <v>0</v>
      </c>
      <c r="AG1240" s="58">
        <f t="shared" si="491"/>
        <v>0</v>
      </c>
      <c r="AH1240" s="58">
        <f t="shared" si="463"/>
        <v>0</v>
      </c>
      <c r="AI1240" s="58">
        <f t="shared" si="464"/>
        <v>172865</v>
      </c>
      <c r="AJ1240" s="58">
        <f t="shared" si="465"/>
        <v>0</v>
      </c>
      <c r="AK1240" s="58">
        <f t="shared" si="490"/>
        <v>172865</v>
      </c>
      <c r="AL1240" s="16" t="s">
        <v>9</v>
      </c>
      <c r="AM1240" s="272"/>
      <c r="AN1240" s="58">
        <f t="shared" si="467"/>
        <v>172865</v>
      </c>
      <c r="AO1240" s="24"/>
      <c r="AP1240" s="23"/>
      <c r="AQ1240" s="23"/>
      <c r="AR1240" s="23"/>
      <c r="AS1240" s="23"/>
      <c r="AT1240" s="23"/>
      <c r="AU1240" s="23"/>
      <c r="AV1240" s="23"/>
    </row>
    <row r="1241" spans="1:50" ht="12.75" x14ac:dyDescent="0.2">
      <c r="A1241" s="543">
        <v>4520500332</v>
      </c>
      <c r="B1241" s="570">
        <v>46168</v>
      </c>
      <c r="C1241" s="100" t="s">
        <v>79</v>
      </c>
      <c r="D1241" s="552">
        <v>46189</v>
      </c>
      <c r="E1241" s="552" t="e">
        <f>IF(OR(#REF!="",J1241=""),"",#REF!+7*J1241)</f>
        <v>#REF!</v>
      </c>
      <c r="F1241" s="333" t="e">
        <f t="shared" ca="1" si="460"/>
        <v>#REF!</v>
      </c>
      <c r="G1241" s="65" t="s">
        <v>2111</v>
      </c>
      <c r="H1241" s="573" t="e">
        <f t="shared" si="451"/>
        <v>#REF!</v>
      </c>
      <c r="I1241" s="573" t="e">
        <f t="shared" si="452"/>
        <v>#REF!</v>
      </c>
      <c r="J1241" s="24">
        <v>3</v>
      </c>
      <c r="K1241" s="24" t="s">
        <v>22</v>
      </c>
      <c r="L1241" s="384" t="s">
        <v>81</v>
      </c>
      <c r="M1241" s="548" t="s">
        <v>2784</v>
      </c>
      <c r="N1241" s="523">
        <v>1</v>
      </c>
      <c r="O1241" s="558">
        <v>1</v>
      </c>
      <c r="P1241" s="24"/>
      <c r="Q1241" s="24"/>
      <c r="R1241" s="86" t="s">
        <v>84</v>
      </c>
      <c r="S1241" s="24" t="s">
        <v>210</v>
      </c>
      <c r="T1241" s="23" t="s">
        <v>211</v>
      </c>
      <c r="U1241" s="23" t="s">
        <v>212</v>
      </c>
      <c r="V1241" s="548" t="s">
        <v>2785</v>
      </c>
      <c r="W1241" s="24">
        <v>1</v>
      </c>
      <c r="X1241" s="24"/>
      <c r="Y1241" s="542">
        <f t="shared" ref="Y1241:Y1247" si="492">W1241-X1241</f>
        <v>1</v>
      </c>
      <c r="Z1241" s="24">
        <v>1</v>
      </c>
      <c r="AA1241" s="58">
        <v>71081</v>
      </c>
      <c r="AB1241" s="66"/>
      <c r="AC1241" s="262"/>
      <c r="AD1241" s="25"/>
      <c r="AE1241" s="66"/>
      <c r="AF1241" s="58">
        <f t="shared" si="461"/>
        <v>0</v>
      </c>
      <c r="AG1241" s="58">
        <f t="shared" si="491"/>
        <v>0</v>
      </c>
      <c r="AH1241" s="58">
        <f t="shared" si="463"/>
        <v>0</v>
      </c>
      <c r="AI1241" s="58">
        <f t="shared" si="464"/>
        <v>71081</v>
      </c>
      <c r="AJ1241" s="58">
        <f t="shared" si="465"/>
        <v>0</v>
      </c>
      <c r="AK1241" s="58">
        <f t="shared" si="490"/>
        <v>71081</v>
      </c>
      <c r="AL1241" s="16" t="s">
        <v>9</v>
      </c>
      <c r="AM1241" s="272"/>
      <c r="AN1241" s="58">
        <f t="shared" si="467"/>
        <v>71081</v>
      </c>
      <c r="AO1241" s="24"/>
      <c r="AP1241" s="23"/>
      <c r="AQ1241" s="23"/>
      <c r="AR1241" s="23"/>
      <c r="AS1241" s="23"/>
      <c r="AT1241" s="23"/>
      <c r="AU1241" s="23"/>
      <c r="AV1241" s="23"/>
    </row>
    <row r="1242" spans="1:50" ht="15" x14ac:dyDescent="0.25">
      <c r="A1242" s="543">
        <v>4201203245</v>
      </c>
      <c r="B1242" s="662">
        <v>46168</v>
      </c>
      <c r="C1242" s="6" t="s">
        <v>79</v>
      </c>
      <c r="D1242" s="552">
        <v>46168</v>
      </c>
      <c r="E1242" s="552" t="e">
        <f>IF(OR(#REF!="",J1242=""),"",#REF!+7*J1242)</f>
        <v>#REF!</v>
      </c>
      <c r="F1242" s="333" t="str">
        <f t="shared" ca="1" si="460"/>
        <v>DELIVERED</v>
      </c>
      <c r="G1242" s="65" t="s">
        <v>2111</v>
      </c>
      <c r="H1242" s="23" t="e">
        <f t="shared" si="451"/>
        <v>#REF!</v>
      </c>
      <c r="I1242" s="23" t="e">
        <f t="shared" si="452"/>
        <v>#REF!</v>
      </c>
      <c r="J1242" s="24">
        <v>2</v>
      </c>
      <c r="K1242" s="24" t="s">
        <v>22</v>
      </c>
      <c r="L1242" s="38" t="s">
        <v>81</v>
      </c>
      <c r="M1242" s="548" t="s">
        <v>2786</v>
      </c>
      <c r="N1242" s="399">
        <v>0</v>
      </c>
      <c r="O1242" s="598">
        <v>3</v>
      </c>
      <c r="P1242" s="24" t="s">
        <v>243</v>
      </c>
      <c r="Q1242" s="24">
        <v>26200228</v>
      </c>
      <c r="R1242" s="24" t="s">
        <v>84</v>
      </c>
      <c r="S1242" s="23" t="s">
        <v>2787</v>
      </c>
      <c r="T1242" s="71" t="s">
        <v>2788</v>
      </c>
      <c r="U1242" s="35" t="s">
        <v>87</v>
      </c>
      <c r="V1242" t="s">
        <v>2789</v>
      </c>
      <c r="W1242" s="24">
        <v>17</v>
      </c>
      <c r="X1242" s="24">
        <v>17</v>
      </c>
      <c r="Y1242" s="542">
        <f t="shared" si="492"/>
        <v>0</v>
      </c>
      <c r="Z1242" s="24">
        <v>0</v>
      </c>
      <c r="AA1242" s="58">
        <v>6230.59</v>
      </c>
      <c r="AB1242" s="66"/>
      <c r="AC1242" s="536" t="str">
        <f>IF(AD1242="","",TEXT(AD1242,"mmmm-yy"))</f>
        <v>May-26</v>
      </c>
      <c r="AD1242" s="25">
        <v>46168</v>
      </c>
      <c r="AE1242" s="650" t="s">
        <v>2790</v>
      </c>
      <c r="AF1242" s="58">
        <f t="shared" si="461"/>
        <v>105920.03</v>
      </c>
      <c r="AG1242" s="58">
        <f t="shared" si="491"/>
        <v>0</v>
      </c>
      <c r="AH1242" s="58">
        <f t="shared" si="463"/>
        <v>105920.03</v>
      </c>
      <c r="AI1242" s="58">
        <f t="shared" si="464"/>
        <v>0</v>
      </c>
      <c r="AJ1242" s="58">
        <f t="shared" si="465"/>
        <v>0</v>
      </c>
      <c r="AK1242" s="58">
        <f t="shared" si="490"/>
        <v>0</v>
      </c>
      <c r="AL1242" s="16" t="s">
        <v>0</v>
      </c>
      <c r="AM1242" s="644" t="s">
        <v>102</v>
      </c>
      <c r="AN1242" s="58">
        <f t="shared" si="467"/>
        <v>105920.03</v>
      </c>
      <c r="AO1242" s="24" t="s">
        <v>22</v>
      </c>
      <c r="AP1242" s="23"/>
      <c r="AQ1242" s="23"/>
      <c r="AR1242" s="23"/>
      <c r="AS1242" s="23"/>
      <c r="AT1242" s="23"/>
      <c r="AU1242" s="23"/>
      <c r="AV1242" s="23"/>
    </row>
    <row r="1243" spans="1:50" ht="15" x14ac:dyDescent="0.25">
      <c r="A1243" s="508">
        <v>4000624845</v>
      </c>
      <c r="B1243" s="627">
        <v>46168</v>
      </c>
      <c r="C1243" s="543" t="s">
        <v>79</v>
      </c>
      <c r="D1243" s="552">
        <v>46294</v>
      </c>
      <c r="E1243" s="552" t="e">
        <f>IF(OR(#REF!="",J1243=""),"",#REF!+7*J1243)</f>
        <v>#REF!</v>
      </c>
      <c r="F1243" s="629" t="e">
        <f ca="1">IF(AL1243="PO CLOSED",
"DELIVERED",
IF(TODAY()&gt;E1243,
"-"&amp;ROUNDUP(TODAY()-E1243,0)&amp;" days overdue",
"+" &amp;ROUNDUP(E1243-TODAY(),0)&amp;" days remaining"))</f>
        <v>#REF!</v>
      </c>
      <c r="G1243" s="516" t="s">
        <v>94</v>
      </c>
      <c r="H1243" s="505" t="e">
        <f t="shared" si="451"/>
        <v>#REF!</v>
      </c>
      <c r="I1243" s="505" t="e">
        <f t="shared" si="452"/>
        <v>#REF!</v>
      </c>
      <c r="J1243" s="506">
        <v>18</v>
      </c>
      <c r="K1243" s="506" t="s">
        <v>18</v>
      </c>
      <c r="L1243" s="660" t="s">
        <v>142</v>
      </c>
      <c r="M1243" s="247" t="s">
        <v>2369</v>
      </c>
      <c r="N1243" s="576">
        <v>0</v>
      </c>
      <c r="O1243" s="598">
        <v>3</v>
      </c>
      <c r="P1243" s="506"/>
      <c r="Q1243" s="506"/>
      <c r="R1243" s="588" t="s">
        <v>84</v>
      </c>
      <c r="S1243" s="555" t="s">
        <v>97</v>
      </c>
      <c r="T1243" s="628" t="s">
        <v>138</v>
      </c>
      <c r="U1243" s="508" t="s">
        <v>99</v>
      </c>
      <c r="V1243" s="508" t="s">
        <v>2370</v>
      </c>
      <c r="W1243" s="506">
        <v>2</v>
      </c>
      <c r="X1243" s="505"/>
      <c r="Y1243" s="557">
        <f t="shared" si="492"/>
        <v>2</v>
      </c>
      <c r="Z1243" s="506">
        <v>2</v>
      </c>
      <c r="AA1243" s="528">
        <v>50000</v>
      </c>
      <c r="AB1243" s="529"/>
      <c r="AC1243" s="601"/>
      <c r="AD1243" s="516"/>
      <c r="AE1243" s="532"/>
      <c r="AF1243" s="528">
        <f>X1243*AA1243</f>
        <v>0</v>
      </c>
      <c r="AG1243" s="528">
        <f>(X1243*AB1243)*86</f>
        <v>0</v>
      </c>
      <c r="AH1243" s="528">
        <f>SUM(AF1243:AG1243)</f>
        <v>0</v>
      </c>
      <c r="AI1243" s="528">
        <f>Z1243*AA1243</f>
        <v>100000</v>
      </c>
      <c r="AJ1243" s="528">
        <f>(Z1243*AB1243)*86</f>
        <v>0</v>
      </c>
      <c r="AK1243" s="528">
        <f>SUM(AI1243:AJ1243)</f>
        <v>100000</v>
      </c>
      <c r="AL1243" s="508" t="s">
        <v>9</v>
      </c>
      <c r="AM1243" s="533"/>
      <c r="AN1243" s="528">
        <f>SUM(AH1243,AK1243)</f>
        <v>100000</v>
      </c>
      <c r="AO1243" s="530"/>
      <c r="AP1243" s="505"/>
      <c r="AQ1243" s="505"/>
      <c r="AR1243" s="505"/>
      <c r="AS1243" s="505"/>
      <c r="AT1243" s="505"/>
      <c r="AU1243" s="505"/>
      <c r="AV1243" s="505"/>
      <c r="AW1243" s="588"/>
      <c r="AX1243" s="555"/>
    </row>
    <row r="1244" spans="1:50" ht="12.75" x14ac:dyDescent="0.2">
      <c r="A1244" s="508">
        <v>4000624846</v>
      </c>
      <c r="B1244" s="627">
        <v>46168</v>
      </c>
      <c r="C1244" s="543" t="s">
        <v>79</v>
      </c>
      <c r="D1244" s="552">
        <v>46616</v>
      </c>
      <c r="E1244" s="552" t="e">
        <f>IF(OR(#REF!="",J1244=""),"",#REF!+7*J1244)</f>
        <v>#REF!</v>
      </c>
      <c r="F1244" s="629" t="e">
        <f t="shared" ref="F1244" ca="1" si="493">IF(AL1244="PO CLOSED",
"DELIVERED",
IF(TODAY()&gt;E1244,
"-"&amp;ROUNDUP(TODAY()-E1244,0)&amp;" days overdue",
"+" &amp;ROUNDUP(E1244-TODAY(),0)&amp;" days remaining"))</f>
        <v>#REF!</v>
      </c>
      <c r="G1244" s="516" t="s">
        <v>94</v>
      </c>
      <c r="H1244" s="505" t="e">
        <f t="shared" ref="H1244" si="494">TEXT(E1244,"MMM-YY")</f>
        <v>#REF!</v>
      </c>
      <c r="I1244" s="505" t="e">
        <f t="shared" ref="I1244" si="495">TEXT(E1244,"YYYY")</f>
        <v>#REF!</v>
      </c>
      <c r="J1244" s="506">
        <v>12</v>
      </c>
      <c r="K1244" s="526" t="s">
        <v>18</v>
      </c>
      <c r="L1244" s="660" t="s">
        <v>81</v>
      </c>
      <c r="M1244" s="522" t="s">
        <v>175</v>
      </c>
      <c r="N1244" s="576">
        <v>0</v>
      </c>
      <c r="O1244" s="598">
        <v>3</v>
      </c>
      <c r="P1244" s="506"/>
      <c r="Q1244" s="506"/>
      <c r="R1244" s="588" t="s">
        <v>84</v>
      </c>
      <c r="S1244" s="555" t="s">
        <v>97</v>
      </c>
      <c r="T1244" s="628" t="s">
        <v>138</v>
      </c>
      <c r="U1244" s="508" t="s">
        <v>99</v>
      </c>
      <c r="V1244" s="508" t="s">
        <v>177</v>
      </c>
      <c r="W1244" s="506">
        <v>2</v>
      </c>
      <c r="X1244" s="505"/>
      <c r="Y1244" s="557">
        <f t="shared" si="492"/>
        <v>2</v>
      </c>
      <c r="Z1244" s="506">
        <v>2</v>
      </c>
      <c r="AA1244" s="528">
        <v>23480</v>
      </c>
      <c r="AB1244" s="529"/>
      <c r="AC1244" s="601" t="str">
        <f t="shared" ref="AC1244" si="496">IF(AD1244="","",TEXT(AD1244,"mmmm-yy"))</f>
        <v/>
      </c>
      <c r="AD1244" s="516"/>
      <c r="AE1244" s="532"/>
      <c r="AF1244" s="528">
        <f t="shared" ref="AF1244" si="497">X1244*AA1244</f>
        <v>0</v>
      </c>
      <c r="AG1244" s="528">
        <f t="shared" ref="AG1244" si="498">(X1244*AB1244)*86</f>
        <v>0</v>
      </c>
      <c r="AH1244" s="528">
        <f t="shared" ref="AH1244" si="499">SUM(AF1244:AG1244)</f>
        <v>0</v>
      </c>
      <c r="AI1244" s="528">
        <f t="shared" ref="AI1244" si="500">Z1244*AA1244</f>
        <v>46960</v>
      </c>
      <c r="AJ1244" s="528">
        <f t="shared" ref="AJ1244" si="501">(Z1244*AB1244)*86</f>
        <v>0</v>
      </c>
      <c r="AK1244" s="528">
        <f t="shared" ref="AK1244" si="502">SUM(AI1244:AJ1244)</f>
        <v>46960</v>
      </c>
      <c r="AL1244" s="508" t="s">
        <v>9</v>
      </c>
      <c r="AM1244" s="533"/>
      <c r="AN1244" s="528">
        <f t="shared" ref="AN1244" si="503">SUM(AH1244,AK1244)</f>
        <v>46960</v>
      </c>
      <c r="AO1244" s="530"/>
      <c r="AP1244" s="505"/>
      <c r="AQ1244" s="505"/>
      <c r="AR1244" s="505"/>
      <c r="AS1244" s="505"/>
      <c r="AT1244" s="505"/>
      <c r="AU1244" s="505"/>
      <c r="AV1244" s="505"/>
      <c r="AW1244" s="588"/>
      <c r="AX1244" s="555"/>
    </row>
    <row r="1245" spans="1:50" ht="12.75" x14ac:dyDescent="0.2">
      <c r="A1245" s="508">
        <v>4000624848</v>
      </c>
      <c r="B1245" s="627">
        <v>46167</v>
      </c>
      <c r="C1245" s="543" t="s">
        <v>79</v>
      </c>
      <c r="D1245" s="552">
        <v>46251</v>
      </c>
      <c r="E1245" s="552" t="e">
        <f>IF(OR(#REF!="",J1245=""),"",#REF!+7*J1245)</f>
        <v>#REF!</v>
      </c>
      <c r="F1245" s="629" t="e">
        <f t="shared" ca="1" si="460"/>
        <v>#REF!</v>
      </c>
      <c r="G1245" s="516" t="s">
        <v>94</v>
      </c>
      <c r="H1245" s="505" t="e">
        <f>TEXT(E1245,"MMM-YY")</f>
        <v>#REF!</v>
      </c>
      <c r="I1245" s="505" t="e">
        <f>TEXT(E1245,"YYYY")</f>
        <v>#REF!</v>
      </c>
      <c r="J1245" s="521">
        <v>12</v>
      </c>
      <c r="K1245" s="526" t="s">
        <v>18</v>
      </c>
      <c r="L1245" s="525" t="s">
        <v>142</v>
      </c>
      <c r="M1245" s="522" t="s">
        <v>419</v>
      </c>
      <c r="N1245" s="576">
        <v>0</v>
      </c>
      <c r="O1245" s="665">
        <v>3</v>
      </c>
      <c r="P1245" s="506"/>
      <c r="Q1245" s="506"/>
      <c r="R1245" s="588" t="s">
        <v>84</v>
      </c>
      <c r="S1245" s="555" t="s">
        <v>97</v>
      </c>
      <c r="T1245" s="628" t="s">
        <v>138</v>
      </c>
      <c r="U1245" s="508" t="s">
        <v>99</v>
      </c>
      <c r="V1245" s="508" t="s">
        <v>421</v>
      </c>
      <c r="W1245" s="506">
        <v>4</v>
      </c>
      <c r="X1245" s="505"/>
      <c r="Y1245" s="557">
        <f t="shared" si="492"/>
        <v>4</v>
      </c>
      <c r="Z1245" s="506">
        <v>4</v>
      </c>
      <c r="AA1245" s="528">
        <v>3350</v>
      </c>
      <c r="AB1245" s="529"/>
      <c r="AC1245" s="601"/>
      <c r="AD1245" s="516"/>
      <c r="AE1245" s="532"/>
      <c r="AF1245" s="528">
        <f t="shared" si="461"/>
        <v>0</v>
      </c>
      <c r="AG1245" s="528">
        <f t="shared" si="491"/>
        <v>0</v>
      </c>
      <c r="AH1245" s="528">
        <f t="shared" si="463"/>
        <v>0</v>
      </c>
      <c r="AI1245" s="528">
        <f t="shared" si="464"/>
        <v>13400</v>
      </c>
      <c r="AJ1245" s="528">
        <f t="shared" si="465"/>
        <v>0</v>
      </c>
      <c r="AK1245" s="528">
        <f t="shared" si="490"/>
        <v>13400</v>
      </c>
      <c r="AL1245" s="508" t="s">
        <v>9</v>
      </c>
      <c r="AM1245" s="533"/>
      <c r="AN1245" s="528">
        <f t="shared" si="467"/>
        <v>13400</v>
      </c>
      <c r="AO1245" s="530"/>
      <c r="AP1245" s="505"/>
      <c r="AQ1245" s="505"/>
      <c r="AR1245" s="505"/>
      <c r="AS1245" s="505"/>
      <c r="AT1245" s="505"/>
      <c r="AU1245" s="505"/>
      <c r="AV1245" s="505"/>
      <c r="AW1245" s="588"/>
      <c r="AX1245" s="555"/>
    </row>
    <row r="1246" spans="1:50" ht="12.75" x14ac:dyDescent="0.2">
      <c r="A1246" s="508">
        <v>4000625912</v>
      </c>
      <c r="B1246" s="627">
        <v>46168</v>
      </c>
      <c r="C1246" s="543" t="s">
        <v>79</v>
      </c>
      <c r="D1246" s="552">
        <v>46267</v>
      </c>
      <c r="E1246" s="552" t="e">
        <f>IF(OR(#REF!="",J1246=""),"",#REF!+7*J1246)</f>
        <v>#REF!</v>
      </c>
      <c r="F1246" s="629" t="e">
        <f t="shared" ca="1" si="460"/>
        <v>#REF!</v>
      </c>
      <c r="G1246" s="516" t="s">
        <v>94</v>
      </c>
      <c r="H1246" s="505" t="e">
        <f>TEXT(E1246,"MMM-YY")</f>
        <v>#REF!</v>
      </c>
      <c r="I1246" s="505" t="e">
        <f>TEXT(E1246,"YYYY")</f>
        <v>#REF!</v>
      </c>
      <c r="J1246" s="521">
        <v>14</v>
      </c>
      <c r="K1246" s="506" t="s">
        <v>18</v>
      </c>
      <c r="L1246" s="521" t="s">
        <v>142</v>
      </c>
      <c r="M1246" s="522" t="s">
        <v>2590</v>
      </c>
      <c r="N1246" s="576">
        <v>0</v>
      </c>
      <c r="O1246" s="598">
        <v>3</v>
      </c>
      <c r="P1246" s="506"/>
      <c r="Q1246" s="506"/>
      <c r="R1246" s="588" t="s">
        <v>84</v>
      </c>
      <c r="S1246" s="555" t="s">
        <v>97</v>
      </c>
      <c r="T1246" s="628" t="s">
        <v>138</v>
      </c>
      <c r="U1246" s="508" t="s">
        <v>99</v>
      </c>
      <c r="V1246" s="508" t="s">
        <v>2591</v>
      </c>
      <c r="W1246" s="506">
        <v>4</v>
      </c>
      <c r="X1246" s="505"/>
      <c r="Y1246" s="557">
        <f t="shared" si="492"/>
        <v>4</v>
      </c>
      <c r="Z1246" s="506">
        <v>4</v>
      </c>
      <c r="AA1246" s="528">
        <v>7635</v>
      </c>
      <c r="AB1246" s="529"/>
      <c r="AC1246" s="601"/>
      <c r="AD1246" s="516"/>
      <c r="AE1246" s="532"/>
      <c r="AF1246" s="528">
        <f t="shared" si="461"/>
        <v>0</v>
      </c>
      <c r="AG1246" s="528">
        <f t="shared" si="491"/>
        <v>0</v>
      </c>
      <c r="AH1246" s="528">
        <f t="shared" si="463"/>
        <v>0</v>
      </c>
      <c r="AI1246" s="528">
        <f t="shared" si="464"/>
        <v>30540</v>
      </c>
      <c r="AJ1246" s="528">
        <f t="shared" si="465"/>
        <v>0</v>
      </c>
      <c r="AK1246" s="528">
        <f t="shared" si="490"/>
        <v>30540</v>
      </c>
      <c r="AL1246" s="508" t="s">
        <v>9</v>
      </c>
      <c r="AM1246" s="533"/>
      <c r="AN1246" s="528">
        <f t="shared" si="467"/>
        <v>30540</v>
      </c>
      <c r="AO1246" s="530"/>
      <c r="AP1246" s="505"/>
      <c r="AQ1246" s="505"/>
      <c r="AR1246" s="505"/>
      <c r="AS1246" s="505"/>
      <c r="AT1246" s="505"/>
      <c r="AU1246" s="505"/>
      <c r="AV1246" s="505"/>
      <c r="AW1246" s="588"/>
      <c r="AX1246" s="555"/>
    </row>
    <row r="1247" spans="1:50" ht="15" x14ac:dyDescent="0.25">
      <c r="A1247" s="16">
        <v>1102600040</v>
      </c>
      <c r="B1247" s="627">
        <v>46169</v>
      </c>
      <c r="C1247" s="514" t="s">
        <v>79</v>
      </c>
      <c r="D1247" s="552">
        <v>46178</v>
      </c>
      <c r="E1247" s="552" t="e">
        <f>IF(OR(#REF!="",J1247=""),"",#REF!+7*J1247)</f>
        <v>#REF!</v>
      </c>
      <c r="F1247" s="333" t="str">
        <f t="shared" ca="1" si="460"/>
        <v>DELIVERED</v>
      </c>
      <c r="G1247" s="316" t="s">
        <v>2111</v>
      </c>
      <c r="H1247" s="546" t="e">
        <f>TEXT(E1247,"MMM-YY")</f>
        <v>#REF!</v>
      </c>
      <c r="I1247" s="520" t="e">
        <f>TEXT(E1247,"YYYY")</f>
        <v>#REF!</v>
      </c>
      <c r="J1247" s="86">
        <v>1.4</v>
      </c>
      <c r="K1247" s="24" t="s">
        <v>21</v>
      </c>
      <c r="L1247" s="38" t="s">
        <v>81</v>
      </c>
      <c r="M1247" s="522" t="s">
        <v>2791</v>
      </c>
      <c r="N1247" s="523">
        <v>1</v>
      </c>
      <c r="O1247" s="558">
        <v>1</v>
      </c>
      <c r="P1247" s="20" t="s">
        <v>243</v>
      </c>
      <c r="Q1247" s="20">
        <v>26200316</v>
      </c>
      <c r="R1247" s="20" t="s">
        <v>84</v>
      </c>
      <c r="S1247" s="20" t="s">
        <v>284</v>
      </c>
      <c r="T1247" s="7" t="s">
        <v>285</v>
      </c>
      <c r="U1247" s="16" t="s">
        <v>286</v>
      </c>
      <c r="V1247" s="623" t="s">
        <v>2792</v>
      </c>
      <c r="W1247" s="20">
        <v>12</v>
      </c>
      <c r="X1247" s="20">
        <v>12</v>
      </c>
      <c r="Y1247" s="542">
        <f t="shared" si="492"/>
        <v>0</v>
      </c>
      <c r="Z1247" s="20">
        <v>0</v>
      </c>
      <c r="AA1247" s="63">
        <v>2361.67</v>
      </c>
      <c r="AB1247" s="342"/>
      <c r="AC1247" s="151" t="str">
        <f>IF(AD1247="","",TEXT(AD1247,"mmmm-yy"))</f>
        <v>June-26</v>
      </c>
      <c r="AD1247" s="424">
        <v>46183</v>
      </c>
      <c r="AE1247" s="791" t="s">
        <v>2793</v>
      </c>
      <c r="AF1247" s="63">
        <f t="shared" si="461"/>
        <v>28340.04</v>
      </c>
      <c r="AG1247" s="63">
        <f t="shared" si="491"/>
        <v>0</v>
      </c>
      <c r="AH1247" s="63">
        <f t="shared" si="463"/>
        <v>28340.04</v>
      </c>
      <c r="AI1247" s="63">
        <f t="shared" si="464"/>
        <v>0</v>
      </c>
      <c r="AJ1247" s="63">
        <f t="shared" si="465"/>
        <v>0</v>
      </c>
      <c r="AK1247" s="63">
        <f t="shared" si="490"/>
        <v>0</v>
      </c>
      <c r="AL1247" s="21" t="s">
        <v>0</v>
      </c>
      <c r="AM1247" s="648" t="s">
        <v>102</v>
      </c>
      <c r="AN1247" s="63">
        <f t="shared" si="467"/>
        <v>28340.04</v>
      </c>
      <c r="AO1247" s="20" t="s">
        <v>116</v>
      </c>
      <c r="AP1247" s="28" t="s">
        <v>104</v>
      </c>
      <c r="AQ1247" s="28"/>
      <c r="AR1247" s="28"/>
      <c r="AS1247" s="28"/>
      <c r="AT1247" s="28"/>
      <c r="AU1247" s="28"/>
      <c r="AV1247" s="28"/>
    </row>
    <row r="1248" spans="1:50" ht="15" x14ac:dyDescent="0.25">
      <c r="A1248" s="21">
        <v>1162600371</v>
      </c>
      <c r="B1248" s="381">
        <v>46169</v>
      </c>
      <c r="C1248" s="297" t="s">
        <v>79</v>
      </c>
      <c r="D1248" s="104">
        <v>46178</v>
      </c>
      <c r="E1248" s="104" t="e">
        <f>IF(OR(#REF!="",J1248=""),"",#REF!+7*J1248)</f>
        <v>#REF!</v>
      </c>
      <c r="F1248" s="333" t="str">
        <f ca="1">IF(AL1248="PO CLOSED",
"DELIVERED",
IF(TODAY()&gt;E1248,
"-"&amp;ROUNDUP(TODAY()-E1248,0)&amp;" days overdue",
"+" &amp;ROUNDUP(E1248-TODAY(),0)&amp;" days remaining"))</f>
        <v>DELIVERED</v>
      </c>
      <c r="G1248" s="316" t="s">
        <v>2111</v>
      </c>
      <c r="H1248" s="341" t="e">
        <f>TEXT(E1248,"MMM-YY")</f>
        <v>#REF!</v>
      </c>
      <c r="I1248" s="28" t="e">
        <f>TEXT(E1248,"YYYY")</f>
        <v>#REF!</v>
      </c>
      <c r="J1248" s="86">
        <v>1.4</v>
      </c>
      <c r="K1248" s="24" t="s">
        <v>28</v>
      </c>
      <c r="L1248" s="38" t="s">
        <v>81</v>
      </c>
      <c r="M1248" s="343" t="s">
        <v>2791</v>
      </c>
      <c r="N1248" s="91">
        <v>1</v>
      </c>
      <c r="O1248" s="382">
        <v>1</v>
      </c>
      <c r="P1248" s="20" t="s">
        <v>243</v>
      </c>
      <c r="Q1248" s="20">
        <v>26200317</v>
      </c>
      <c r="R1248" s="20" t="s">
        <v>84</v>
      </c>
      <c r="S1248" s="20" t="s">
        <v>284</v>
      </c>
      <c r="T1248" s="7" t="s">
        <v>285</v>
      </c>
      <c r="U1248" s="16" t="s">
        <v>286</v>
      </c>
      <c r="V1248" s="99" t="s">
        <v>2794</v>
      </c>
      <c r="W1248" s="20">
        <v>1</v>
      </c>
      <c r="X1248" s="20">
        <v>1</v>
      </c>
      <c r="Y1248" s="265">
        <f>W1248-X1248</f>
        <v>0</v>
      </c>
      <c r="Z1248" s="20">
        <v>0</v>
      </c>
      <c r="AA1248" s="63">
        <v>64200</v>
      </c>
      <c r="AB1248" s="342"/>
      <c r="AC1248" s="151" t="str">
        <f>IF(AD1248="","",TEXT(AD1248,"mmmm-yy"))</f>
        <v>June-26</v>
      </c>
      <c r="AD1248" s="424">
        <v>46183</v>
      </c>
      <c r="AE1248" s="791" t="s">
        <v>2795</v>
      </c>
      <c r="AF1248" s="63">
        <f>X1248*AA1248</f>
        <v>64200</v>
      </c>
      <c r="AG1248" s="63">
        <f>(X1248*AB1248)*86</f>
        <v>0</v>
      </c>
      <c r="AH1248" s="63">
        <f>SUM(AF1248:AG1248)</f>
        <v>64200</v>
      </c>
      <c r="AI1248" s="63">
        <f>Z1248*AA1248</f>
        <v>0</v>
      </c>
      <c r="AJ1248" s="63">
        <f>(Z1248*AB1248)*86</f>
        <v>0</v>
      </c>
      <c r="AK1248" s="63">
        <f>SUM(AI1248:AJ1248)</f>
        <v>0</v>
      </c>
      <c r="AL1248" s="21" t="s">
        <v>0</v>
      </c>
      <c r="AM1248" s="648" t="s">
        <v>102</v>
      </c>
      <c r="AN1248" s="63">
        <f>SUM(AH1248,AK1248)</f>
        <v>64200</v>
      </c>
      <c r="AO1248" s="20" t="s">
        <v>116</v>
      </c>
      <c r="AP1248" s="28" t="s">
        <v>104</v>
      </c>
      <c r="AQ1248" s="28"/>
      <c r="AR1248" s="28"/>
      <c r="AS1248" s="28"/>
      <c r="AT1248" s="28"/>
      <c r="AU1248" s="28"/>
      <c r="AV1248" s="28"/>
    </row>
    <row r="1249" spans="1:50" ht="13.5" customHeight="1" x14ac:dyDescent="0.2">
      <c r="A1249" s="238" t="s">
        <v>2796</v>
      </c>
      <c r="B1249" s="627">
        <v>46169</v>
      </c>
      <c r="C1249" s="100" t="s">
        <v>79</v>
      </c>
      <c r="D1249" s="552">
        <v>46197</v>
      </c>
      <c r="E1249" s="552" t="e">
        <f>IF(OR(#REF!="",J1249=""),"",#REF!+7*J1249)</f>
        <v>#REF!</v>
      </c>
      <c r="F1249" s="333" t="e">
        <f t="shared" ca="1" si="460"/>
        <v>#REF!</v>
      </c>
      <c r="G1249" s="65" t="s">
        <v>2111</v>
      </c>
      <c r="H1249" s="341" t="e">
        <f t="shared" ref="H1249:H1255" si="504">TEXT(E1249,"MMM-YY")</f>
        <v>#REF!</v>
      </c>
      <c r="I1249" s="28" t="e">
        <f t="shared" ref="I1249:I1255" si="505">TEXT(E1249,"YYYY")</f>
        <v>#REF!</v>
      </c>
      <c r="J1249" s="24">
        <v>4</v>
      </c>
      <c r="K1249" s="36" t="s">
        <v>18</v>
      </c>
      <c r="L1249" s="384" t="s">
        <v>81</v>
      </c>
      <c r="M1249" s="742" t="s">
        <v>2797</v>
      </c>
      <c r="N1249" s="576">
        <v>0</v>
      </c>
      <c r="O1249" s="598">
        <v>3</v>
      </c>
      <c r="P1249" s="24"/>
      <c r="Q1249" s="24"/>
      <c r="R1249" s="24" t="s">
        <v>84</v>
      </c>
      <c r="S1249" s="24" t="s">
        <v>403</v>
      </c>
      <c r="T1249" s="23" t="s">
        <v>1471</v>
      </c>
      <c r="U1249" s="16" t="s">
        <v>193</v>
      </c>
      <c r="V1249" s="548" t="s">
        <v>2798</v>
      </c>
      <c r="W1249" s="24">
        <v>5</v>
      </c>
      <c r="X1249" s="24"/>
      <c r="Y1249" s="542">
        <f t="shared" ref="Y1249:Y1255" si="506">W1249-X1249</f>
        <v>5</v>
      </c>
      <c r="Z1249" s="24">
        <v>5</v>
      </c>
      <c r="AA1249" s="58">
        <v>75142.600000000006</v>
      </c>
      <c r="AB1249" s="66"/>
      <c r="AC1249" s="262"/>
      <c r="AD1249" s="25"/>
      <c r="AE1249" s="66"/>
      <c r="AF1249" s="63">
        <f t="shared" ref="AF1249" si="507">X1249*AA1249</f>
        <v>0</v>
      </c>
      <c r="AG1249" s="63">
        <f t="shared" ref="AG1249" si="508">(X1249*AB1249)*86</f>
        <v>0</v>
      </c>
      <c r="AH1249" s="63">
        <f t="shared" ref="AH1249" si="509">SUM(AF1249:AG1249)</f>
        <v>0</v>
      </c>
      <c r="AI1249" s="63">
        <f t="shared" ref="AI1249" si="510">Z1249*AA1249</f>
        <v>375713</v>
      </c>
      <c r="AJ1249" s="63">
        <f t="shared" ref="AJ1249" si="511">(Z1249*AB1249)*86</f>
        <v>0</v>
      </c>
      <c r="AK1249" s="63">
        <f t="shared" ref="AK1249" si="512">SUM(AI1249:AJ1249)</f>
        <v>375713</v>
      </c>
      <c r="AL1249" s="21" t="s">
        <v>9</v>
      </c>
      <c r="AM1249" s="494"/>
      <c r="AN1249" s="63">
        <f t="shared" ref="AN1249" si="513">SUM(AH1249,AK1249)</f>
        <v>375713</v>
      </c>
      <c r="AO1249" s="24"/>
      <c r="AP1249" s="23"/>
      <c r="AQ1249" s="23"/>
      <c r="AR1249" s="23"/>
      <c r="AS1249" s="23"/>
      <c r="AT1249" s="23"/>
      <c r="AU1249" s="23"/>
      <c r="AV1249" s="23"/>
    </row>
    <row r="1250" spans="1:50" ht="13.5" customHeight="1" x14ac:dyDescent="0.25">
      <c r="A1250" s="238" t="s">
        <v>2796</v>
      </c>
      <c r="B1250" s="687">
        <v>46169</v>
      </c>
      <c r="C1250" s="100" t="s">
        <v>79</v>
      </c>
      <c r="D1250" s="552">
        <v>46197</v>
      </c>
      <c r="E1250" s="552" t="e">
        <f>IF(OR(#REF!="",J1250=""),"",#REF!+7*J1250)</f>
        <v>#REF!</v>
      </c>
      <c r="F1250" s="333" t="e">
        <f t="shared" ca="1" si="460"/>
        <v>#REF!</v>
      </c>
      <c r="G1250" s="65" t="s">
        <v>2111</v>
      </c>
      <c r="H1250" s="341" t="e">
        <f t="shared" si="504"/>
        <v>#REF!</v>
      </c>
      <c r="I1250" s="28" t="e">
        <f t="shared" si="505"/>
        <v>#REF!</v>
      </c>
      <c r="J1250" s="24">
        <v>4</v>
      </c>
      <c r="K1250" s="24" t="s">
        <v>18</v>
      </c>
      <c r="L1250" s="38" t="s">
        <v>81</v>
      </c>
      <c r="M1250" s="563" t="s">
        <v>2799</v>
      </c>
      <c r="N1250" s="576">
        <v>0</v>
      </c>
      <c r="O1250" s="598">
        <v>3</v>
      </c>
      <c r="P1250" s="24"/>
      <c r="Q1250" s="24"/>
      <c r="R1250" s="24" t="s">
        <v>84</v>
      </c>
      <c r="S1250" s="24" t="s">
        <v>403</v>
      </c>
      <c r="T1250" s="23" t="s">
        <v>1471</v>
      </c>
      <c r="U1250" s="16" t="s">
        <v>193</v>
      </c>
      <c r="V1250" s="548" t="s">
        <v>2800</v>
      </c>
      <c r="W1250" s="24">
        <v>5</v>
      </c>
      <c r="X1250" s="24"/>
      <c r="Y1250" s="542">
        <f t="shared" si="506"/>
        <v>5</v>
      </c>
      <c r="Z1250" s="24">
        <v>5</v>
      </c>
      <c r="AA1250" s="58">
        <v>211085.4</v>
      </c>
      <c r="AB1250" s="66"/>
      <c r="AC1250" s="262"/>
      <c r="AD1250" s="25"/>
      <c r="AE1250" s="66"/>
      <c r="AF1250" s="63">
        <f t="shared" ref="AF1250:AF1328" si="514">X1250*AA1250</f>
        <v>0</v>
      </c>
      <c r="AG1250" s="63">
        <f t="shared" ref="AG1250:AG1328" si="515">(X1250*AB1250)*86</f>
        <v>0</v>
      </c>
      <c r="AH1250" s="63">
        <f t="shared" ref="AH1250:AH1328" si="516">SUM(AF1250:AG1250)</f>
        <v>0</v>
      </c>
      <c r="AI1250" s="63">
        <f t="shared" ref="AI1250:AI1328" si="517">Z1250*AA1250</f>
        <v>1055427</v>
      </c>
      <c r="AJ1250" s="63">
        <f t="shared" ref="AJ1250:AJ1328" si="518">(Z1250*AB1250)*86</f>
        <v>0</v>
      </c>
      <c r="AK1250" s="63">
        <f t="shared" ref="AK1250:AK1328" si="519">SUM(AI1250:AJ1250)</f>
        <v>1055427</v>
      </c>
      <c r="AL1250" s="21" t="s">
        <v>9</v>
      </c>
      <c r="AM1250" s="494"/>
      <c r="AN1250" s="63">
        <f t="shared" ref="AN1250:AN1328" si="520">SUM(AH1250,AK1250)</f>
        <v>1055427</v>
      </c>
      <c r="AO1250" s="24"/>
      <c r="AP1250" s="23"/>
      <c r="AQ1250" s="23"/>
      <c r="AR1250" s="23"/>
      <c r="AS1250" s="23"/>
      <c r="AT1250" s="23"/>
      <c r="AU1250" s="23"/>
      <c r="AV1250" s="23"/>
    </row>
    <row r="1251" spans="1:50" ht="13.5" customHeight="1" x14ac:dyDescent="0.25">
      <c r="A1251" s="238" t="s">
        <v>2796</v>
      </c>
      <c r="B1251" s="687">
        <v>46169</v>
      </c>
      <c r="C1251" s="100" t="s">
        <v>79</v>
      </c>
      <c r="D1251" s="552">
        <v>46197</v>
      </c>
      <c r="E1251" s="552" t="e">
        <f>IF(OR(#REF!="",J1251=""),"",#REF!+7*J1251)</f>
        <v>#REF!</v>
      </c>
      <c r="F1251" s="333" t="e">
        <f t="shared" ca="1" si="460"/>
        <v>#REF!</v>
      </c>
      <c r="G1251" s="65" t="s">
        <v>2111</v>
      </c>
      <c r="H1251" s="341" t="e">
        <f t="shared" si="504"/>
        <v>#REF!</v>
      </c>
      <c r="I1251" s="28" t="e">
        <f t="shared" si="505"/>
        <v>#REF!</v>
      </c>
      <c r="J1251" s="24">
        <v>4</v>
      </c>
      <c r="K1251" s="24" t="s">
        <v>18</v>
      </c>
      <c r="L1251" s="38" t="s">
        <v>81</v>
      </c>
      <c r="M1251" s="563" t="s">
        <v>2801</v>
      </c>
      <c r="N1251" s="576">
        <v>0</v>
      </c>
      <c r="O1251" s="645">
        <v>3</v>
      </c>
      <c r="P1251" s="24"/>
      <c r="Q1251" s="24"/>
      <c r="R1251" s="24" t="s">
        <v>84</v>
      </c>
      <c r="S1251" s="24" t="s">
        <v>403</v>
      </c>
      <c r="T1251" s="23" t="s">
        <v>1471</v>
      </c>
      <c r="U1251" s="16" t="s">
        <v>193</v>
      </c>
      <c r="V1251" s="548" t="s">
        <v>2802</v>
      </c>
      <c r="W1251" s="24">
        <v>5</v>
      </c>
      <c r="X1251" s="24"/>
      <c r="Y1251" s="542">
        <f t="shared" si="506"/>
        <v>5</v>
      </c>
      <c r="Z1251" s="24">
        <v>5</v>
      </c>
      <c r="AA1251" s="58">
        <v>52133.8</v>
      </c>
      <c r="AB1251" s="66"/>
      <c r="AC1251" s="262"/>
      <c r="AD1251" s="25"/>
      <c r="AE1251" s="66"/>
      <c r="AF1251" s="63">
        <f t="shared" si="514"/>
        <v>0</v>
      </c>
      <c r="AG1251" s="63">
        <f t="shared" si="515"/>
        <v>0</v>
      </c>
      <c r="AH1251" s="63">
        <f t="shared" si="516"/>
        <v>0</v>
      </c>
      <c r="AI1251" s="63">
        <f t="shared" si="517"/>
        <v>260669</v>
      </c>
      <c r="AJ1251" s="63">
        <f t="shared" si="518"/>
        <v>0</v>
      </c>
      <c r="AK1251" s="63">
        <f t="shared" si="519"/>
        <v>260669</v>
      </c>
      <c r="AL1251" s="21" t="s">
        <v>9</v>
      </c>
      <c r="AM1251" s="494"/>
      <c r="AN1251" s="63">
        <f t="shared" si="520"/>
        <v>260669</v>
      </c>
      <c r="AO1251" s="24"/>
      <c r="AP1251" s="23"/>
      <c r="AQ1251" s="23"/>
      <c r="AR1251" s="23"/>
      <c r="AS1251" s="23"/>
      <c r="AT1251" s="23"/>
      <c r="AU1251" s="23"/>
      <c r="AV1251" s="23"/>
    </row>
    <row r="1252" spans="1:50" ht="13.5" customHeight="1" x14ac:dyDescent="0.25">
      <c r="A1252" s="16" t="s">
        <v>90</v>
      </c>
      <c r="B1252" s="687">
        <v>46169</v>
      </c>
      <c r="C1252" s="100" t="s">
        <v>79</v>
      </c>
      <c r="D1252" s="552">
        <v>46197</v>
      </c>
      <c r="E1252" s="552" t="e">
        <f>IF(OR(#REF!="",J1252=""),"",#REF!+7*J1252)</f>
        <v>#REF!</v>
      </c>
      <c r="F1252" s="333" t="e">
        <f t="shared" ca="1" si="460"/>
        <v>#REF!</v>
      </c>
      <c r="G1252" s="65" t="s">
        <v>2111</v>
      </c>
      <c r="H1252" s="341" t="e">
        <f t="shared" si="504"/>
        <v>#REF!</v>
      </c>
      <c r="I1252" s="28" t="e">
        <f t="shared" si="505"/>
        <v>#REF!</v>
      </c>
      <c r="J1252" s="24">
        <v>4</v>
      </c>
      <c r="K1252" s="24" t="s">
        <v>28</v>
      </c>
      <c r="L1252" s="38" t="s">
        <v>81</v>
      </c>
      <c r="M1252" s="563" t="s">
        <v>2799</v>
      </c>
      <c r="N1252" s="576">
        <v>0</v>
      </c>
      <c r="O1252" s="645">
        <v>3</v>
      </c>
      <c r="P1252" s="24"/>
      <c r="Q1252" s="24"/>
      <c r="R1252" s="24" t="s">
        <v>84</v>
      </c>
      <c r="S1252" s="24" t="s">
        <v>403</v>
      </c>
      <c r="T1252" s="23" t="s">
        <v>1471</v>
      </c>
      <c r="U1252" s="16" t="s">
        <v>193</v>
      </c>
      <c r="V1252" s="548" t="s">
        <v>2803</v>
      </c>
      <c r="W1252" s="692">
        <v>1</v>
      </c>
      <c r="X1252" s="24"/>
      <c r="Y1252" s="542">
        <f t="shared" si="506"/>
        <v>1</v>
      </c>
      <c r="Z1252" s="24">
        <v>1</v>
      </c>
      <c r="AA1252" s="58">
        <v>35158</v>
      </c>
      <c r="AB1252" s="66"/>
      <c r="AC1252" s="262"/>
      <c r="AD1252" s="25"/>
      <c r="AE1252" s="66"/>
      <c r="AF1252" s="63">
        <f t="shared" si="514"/>
        <v>0</v>
      </c>
      <c r="AG1252" s="63">
        <f t="shared" si="515"/>
        <v>0</v>
      </c>
      <c r="AH1252" s="63">
        <f t="shared" si="516"/>
        <v>0</v>
      </c>
      <c r="AI1252" s="63">
        <f t="shared" si="517"/>
        <v>35158</v>
      </c>
      <c r="AJ1252" s="63">
        <f t="shared" si="518"/>
        <v>0</v>
      </c>
      <c r="AK1252" s="63">
        <f t="shared" si="519"/>
        <v>35158</v>
      </c>
      <c r="AL1252" s="21" t="s">
        <v>9</v>
      </c>
      <c r="AM1252" s="494"/>
      <c r="AN1252" s="63">
        <f t="shared" si="520"/>
        <v>35158</v>
      </c>
      <c r="AO1252" s="24"/>
      <c r="AP1252" s="23"/>
      <c r="AQ1252" s="23"/>
      <c r="AR1252" s="23"/>
      <c r="AS1252" s="23"/>
      <c r="AT1252" s="23"/>
      <c r="AU1252" s="23"/>
      <c r="AV1252" s="23"/>
    </row>
    <row r="1253" spans="1:50" ht="13.5" customHeight="1" x14ac:dyDescent="0.25">
      <c r="A1253" s="274">
        <v>4400169104</v>
      </c>
      <c r="B1253" s="687">
        <v>46169</v>
      </c>
      <c r="C1253" s="562" t="s">
        <v>400</v>
      </c>
      <c r="D1253" s="552">
        <v>46197</v>
      </c>
      <c r="E1253" s="552" t="e">
        <f>IF(OR(#REF!="",J1253=""),"",#REF!+7*J1253)</f>
        <v>#REF!</v>
      </c>
      <c r="F1253" s="333" t="e">
        <f t="shared" ca="1" si="460"/>
        <v>#REF!</v>
      </c>
      <c r="G1253" s="65" t="s">
        <v>2111</v>
      </c>
      <c r="H1253" s="341" t="e">
        <f t="shared" si="504"/>
        <v>#REF!</v>
      </c>
      <c r="I1253" s="28" t="e">
        <f t="shared" si="505"/>
        <v>#REF!</v>
      </c>
      <c r="J1253" s="24">
        <v>4</v>
      </c>
      <c r="K1253" s="24" t="s">
        <v>18</v>
      </c>
      <c r="L1253" s="38" t="s">
        <v>81</v>
      </c>
      <c r="M1253" s="563" t="s">
        <v>2804</v>
      </c>
      <c r="N1253" s="576">
        <v>0</v>
      </c>
      <c r="O1253" s="598">
        <v>3</v>
      </c>
      <c r="P1253" s="24"/>
      <c r="Q1253" s="24"/>
      <c r="R1253" s="24" t="s">
        <v>307</v>
      </c>
      <c r="S1253" s="24" t="s">
        <v>403</v>
      </c>
      <c r="T1253" s="123" t="s">
        <v>404</v>
      </c>
      <c r="U1253" s="100" t="s">
        <v>193</v>
      </c>
      <c r="V1253" s="548" t="s">
        <v>2798</v>
      </c>
      <c r="W1253" s="24">
        <v>12</v>
      </c>
      <c r="X1253" s="24"/>
      <c r="Y1253" s="542">
        <f t="shared" si="506"/>
        <v>12</v>
      </c>
      <c r="Z1253" s="24">
        <v>12</v>
      </c>
      <c r="AA1253" s="58"/>
      <c r="AB1253" s="66">
        <v>731.42</v>
      </c>
      <c r="AC1253" s="262"/>
      <c r="AD1253" s="25"/>
      <c r="AE1253" s="66"/>
      <c r="AF1253" s="63">
        <f t="shared" si="514"/>
        <v>0</v>
      </c>
      <c r="AG1253" s="63">
        <f t="shared" si="515"/>
        <v>0</v>
      </c>
      <c r="AH1253" s="63">
        <f t="shared" si="516"/>
        <v>0</v>
      </c>
      <c r="AI1253" s="63">
        <f t="shared" si="517"/>
        <v>0</v>
      </c>
      <c r="AJ1253" s="63">
        <f t="shared" si="518"/>
        <v>754825.44</v>
      </c>
      <c r="AK1253" s="63">
        <f t="shared" si="519"/>
        <v>754825.44</v>
      </c>
      <c r="AL1253" s="21" t="s">
        <v>9</v>
      </c>
      <c r="AM1253" s="494"/>
      <c r="AN1253" s="63">
        <f t="shared" si="520"/>
        <v>754825.44</v>
      </c>
      <c r="AO1253" s="24"/>
      <c r="AP1253" s="23"/>
      <c r="AQ1253" s="23"/>
      <c r="AR1253" s="23"/>
      <c r="AS1253" s="23"/>
      <c r="AT1253" s="23"/>
      <c r="AU1253" s="23"/>
      <c r="AV1253" s="23"/>
    </row>
    <row r="1254" spans="1:50" ht="13.5" customHeight="1" x14ac:dyDescent="0.25">
      <c r="A1254" s="274">
        <v>4400169104</v>
      </c>
      <c r="B1254" s="687">
        <v>46169</v>
      </c>
      <c r="C1254" s="562" t="s">
        <v>400</v>
      </c>
      <c r="D1254" s="552">
        <v>46197</v>
      </c>
      <c r="E1254" s="552" t="e">
        <f>IF(OR(#REF!="",J1254=""),"",#REF!+7*J1254)</f>
        <v>#REF!</v>
      </c>
      <c r="F1254" s="333" t="e">
        <f t="shared" ca="1" si="460"/>
        <v>#REF!</v>
      </c>
      <c r="G1254" s="65" t="s">
        <v>2111</v>
      </c>
      <c r="H1254" s="341" t="e">
        <f t="shared" si="504"/>
        <v>#REF!</v>
      </c>
      <c r="I1254" s="28" t="e">
        <f t="shared" si="505"/>
        <v>#REF!</v>
      </c>
      <c r="J1254" s="24">
        <v>4</v>
      </c>
      <c r="K1254" s="24" t="s">
        <v>18</v>
      </c>
      <c r="L1254" s="38" t="s">
        <v>81</v>
      </c>
      <c r="M1254" s="563" t="s">
        <v>2805</v>
      </c>
      <c r="N1254" s="576">
        <v>0</v>
      </c>
      <c r="O1254" s="598">
        <v>3</v>
      </c>
      <c r="P1254" s="24"/>
      <c r="Q1254" s="24"/>
      <c r="R1254" s="24" t="s">
        <v>307</v>
      </c>
      <c r="S1254" s="24" t="s">
        <v>403</v>
      </c>
      <c r="T1254" s="123" t="s">
        <v>404</v>
      </c>
      <c r="U1254" s="100" t="s">
        <v>193</v>
      </c>
      <c r="V1254" s="548" t="s">
        <v>2800</v>
      </c>
      <c r="W1254" s="24">
        <v>12</v>
      </c>
      <c r="X1254" s="24"/>
      <c r="Y1254" s="542">
        <f t="shared" si="506"/>
        <v>12</v>
      </c>
      <c r="Z1254" s="24">
        <v>12</v>
      </c>
      <c r="AA1254" s="58"/>
      <c r="AB1254" s="66">
        <v>2026.17</v>
      </c>
      <c r="AC1254" s="262"/>
      <c r="AD1254" s="25"/>
      <c r="AE1254" s="66"/>
      <c r="AF1254" s="63">
        <f t="shared" si="514"/>
        <v>0</v>
      </c>
      <c r="AG1254" s="63">
        <f t="shared" si="515"/>
        <v>0</v>
      </c>
      <c r="AH1254" s="63">
        <f t="shared" si="516"/>
        <v>0</v>
      </c>
      <c r="AI1254" s="63">
        <f t="shared" si="517"/>
        <v>0</v>
      </c>
      <c r="AJ1254" s="63">
        <f t="shared" si="518"/>
        <v>2091007.4400000002</v>
      </c>
      <c r="AK1254" s="63">
        <f t="shared" si="519"/>
        <v>2091007.4400000002</v>
      </c>
      <c r="AL1254" s="21" t="s">
        <v>9</v>
      </c>
      <c r="AM1254" s="494"/>
      <c r="AN1254" s="63">
        <f t="shared" si="520"/>
        <v>2091007.4400000002</v>
      </c>
      <c r="AO1254" s="24"/>
      <c r="AP1254" s="23"/>
      <c r="AQ1254" s="23"/>
      <c r="AR1254" s="23"/>
      <c r="AS1254" s="23"/>
      <c r="AT1254" s="23"/>
      <c r="AU1254" s="23"/>
      <c r="AV1254" s="23"/>
    </row>
    <row r="1255" spans="1:50" ht="15" x14ac:dyDescent="0.25">
      <c r="A1255" s="274">
        <v>4400169104</v>
      </c>
      <c r="B1255" s="687">
        <v>46169</v>
      </c>
      <c r="C1255" s="562" t="s">
        <v>400</v>
      </c>
      <c r="D1255" s="552">
        <v>46197</v>
      </c>
      <c r="E1255" s="552" t="e">
        <f>IF(OR(#REF!="",J1255=""),"",#REF!+7*J1255)</f>
        <v>#REF!</v>
      </c>
      <c r="F1255" s="333" t="e">
        <f t="shared" ca="1" si="460"/>
        <v>#REF!</v>
      </c>
      <c r="G1255" s="65" t="s">
        <v>2111</v>
      </c>
      <c r="H1255" s="341" t="e">
        <f t="shared" si="504"/>
        <v>#REF!</v>
      </c>
      <c r="I1255" s="28" t="e">
        <f t="shared" si="505"/>
        <v>#REF!</v>
      </c>
      <c r="J1255" s="24">
        <v>4</v>
      </c>
      <c r="K1255" s="24" t="s">
        <v>18</v>
      </c>
      <c r="L1255" s="38" t="s">
        <v>81</v>
      </c>
      <c r="M1255" s="563" t="s">
        <v>2806</v>
      </c>
      <c r="N1255" s="576">
        <v>0</v>
      </c>
      <c r="O1255" s="598">
        <v>3</v>
      </c>
      <c r="P1255" s="24"/>
      <c r="Q1255" s="24"/>
      <c r="R1255" s="24" t="s">
        <v>307</v>
      </c>
      <c r="S1255" s="24" t="s">
        <v>403</v>
      </c>
      <c r="T1255" s="123" t="s">
        <v>404</v>
      </c>
      <c r="U1255" s="100" t="s">
        <v>193</v>
      </c>
      <c r="V1255" s="548" t="s">
        <v>2802</v>
      </c>
      <c r="W1255" s="24">
        <v>12</v>
      </c>
      <c r="X1255" s="23"/>
      <c r="Y1255" s="542">
        <f t="shared" si="506"/>
        <v>12</v>
      </c>
      <c r="Z1255" s="24">
        <v>12</v>
      </c>
      <c r="AA1255" s="23"/>
      <c r="AB1255" s="66">
        <v>480.58</v>
      </c>
      <c r="AC1255" s="23"/>
      <c r="AD1255" s="23"/>
      <c r="AE1255" s="23"/>
      <c r="AF1255" s="63">
        <f t="shared" si="514"/>
        <v>0</v>
      </c>
      <c r="AG1255" s="63">
        <f t="shared" si="515"/>
        <v>0</v>
      </c>
      <c r="AH1255" s="63">
        <f t="shared" si="516"/>
        <v>0</v>
      </c>
      <c r="AI1255" s="63">
        <f t="shared" si="517"/>
        <v>0</v>
      </c>
      <c r="AJ1255" s="63">
        <f t="shared" si="518"/>
        <v>495958.56</v>
      </c>
      <c r="AK1255" s="63">
        <f t="shared" si="519"/>
        <v>495958.56</v>
      </c>
      <c r="AL1255" s="21" t="s">
        <v>9</v>
      </c>
      <c r="AM1255" s="494"/>
      <c r="AN1255" s="63">
        <f t="shared" si="520"/>
        <v>495958.56</v>
      </c>
      <c r="AO1255" s="24"/>
      <c r="AP1255" s="23"/>
      <c r="AQ1255" s="23"/>
      <c r="AR1255" s="23"/>
      <c r="AS1255" s="23"/>
      <c r="AT1255" s="23"/>
      <c r="AU1255" s="23"/>
      <c r="AV1255" s="23"/>
    </row>
    <row r="1256" spans="1:50" ht="13.5" customHeight="1" x14ac:dyDescent="0.25">
      <c r="A1256" s="241" t="s">
        <v>2327</v>
      </c>
      <c r="B1256" s="244">
        <v>46170</v>
      </c>
      <c r="C1256" s="100" t="s">
        <v>79</v>
      </c>
      <c r="D1256" s="552">
        <v>46198</v>
      </c>
      <c r="E1256" s="552" t="e">
        <f>IF(OR(#REF!="",J1256=""),"",#REF!+7*J1256)</f>
        <v>#REF!</v>
      </c>
      <c r="F1256" s="333" t="e">
        <f t="shared" ca="1" si="460"/>
        <v>#REF!</v>
      </c>
      <c r="G1256" s="65" t="s">
        <v>2111</v>
      </c>
      <c r="H1256" s="341" t="e">
        <f>TEXT(E1256,"MMM-YY")</f>
        <v>#REF!</v>
      </c>
      <c r="I1256" s="28" t="e">
        <f>TEXT(E1256,"YYYY")</f>
        <v>#REF!</v>
      </c>
      <c r="J1256" s="24">
        <v>4</v>
      </c>
      <c r="K1256" s="24" t="s">
        <v>22</v>
      </c>
      <c r="L1256" s="38" t="s">
        <v>81</v>
      </c>
      <c r="M1256" s="563" t="s">
        <v>2807</v>
      </c>
      <c r="N1256" s="576">
        <v>0</v>
      </c>
      <c r="O1256" s="598">
        <v>3</v>
      </c>
      <c r="P1256" s="24"/>
      <c r="Q1256" s="24"/>
      <c r="R1256" s="122" t="s">
        <v>84</v>
      </c>
      <c r="S1256" s="43" t="s">
        <v>380</v>
      </c>
      <c r="T1256" s="41" t="s">
        <v>381</v>
      </c>
      <c r="U1256" s="16" t="s">
        <v>212</v>
      </c>
      <c r="V1256" s="475" t="s">
        <v>2808</v>
      </c>
      <c r="W1256" s="24">
        <v>1</v>
      </c>
      <c r="X1256" s="24"/>
      <c r="Y1256" s="265">
        <f t="shared" ref="Y1256:Y1266" si="521">W1256-X1256</f>
        <v>1</v>
      </c>
      <c r="Z1256" s="681">
        <v>1</v>
      </c>
      <c r="AA1256" s="58">
        <v>67407</v>
      </c>
      <c r="AB1256" s="66"/>
      <c r="AC1256" s="262"/>
      <c r="AD1256" s="16"/>
      <c r="AE1256" s="66"/>
      <c r="AF1256" s="63">
        <f t="shared" si="514"/>
        <v>0</v>
      </c>
      <c r="AG1256" s="63">
        <f t="shared" si="515"/>
        <v>0</v>
      </c>
      <c r="AH1256" s="63">
        <f t="shared" si="516"/>
        <v>0</v>
      </c>
      <c r="AI1256" s="63">
        <f t="shared" si="517"/>
        <v>67407</v>
      </c>
      <c r="AJ1256" s="63">
        <f t="shared" si="518"/>
        <v>0</v>
      </c>
      <c r="AK1256" s="63">
        <f t="shared" si="519"/>
        <v>67407</v>
      </c>
      <c r="AL1256" s="21" t="s">
        <v>9</v>
      </c>
      <c r="AM1256" s="494"/>
      <c r="AN1256" s="63">
        <f t="shared" si="520"/>
        <v>67407</v>
      </c>
      <c r="AO1256" s="24"/>
      <c r="AP1256" s="23"/>
      <c r="AQ1256" s="23"/>
      <c r="AR1256" s="23"/>
      <c r="AS1256" s="23"/>
      <c r="AT1256" s="23"/>
      <c r="AU1256" s="23"/>
      <c r="AV1256" s="23"/>
    </row>
    <row r="1257" spans="1:50" ht="13.5" customHeight="1" x14ac:dyDescent="0.2">
      <c r="A1257" s="16" t="s">
        <v>90</v>
      </c>
      <c r="B1257" s="553">
        <v>46169</v>
      </c>
      <c r="C1257" s="16" t="s">
        <v>2809</v>
      </c>
      <c r="D1257" s="552"/>
      <c r="E1257" s="552" t="e">
        <f>IF(OR(#REF!="",J1257=""),"",#REF!+7*J1257)</f>
        <v>#REF!</v>
      </c>
      <c r="F1257" s="333" t="e">
        <f t="shared" ca="1" si="460"/>
        <v>#REF!</v>
      </c>
      <c r="G1257" s="65" t="s">
        <v>2111</v>
      </c>
      <c r="H1257" s="23"/>
      <c r="I1257" s="23"/>
      <c r="J1257" s="24">
        <v>1</v>
      </c>
      <c r="K1257" s="24" t="s">
        <v>21</v>
      </c>
      <c r="L1257" s="38" t="s">
        <v>81</v>
      </c>
      <c r="M1257" s="343" t="s">
        <v>2810</v>
      </c>
      <c r="N1257" s="576">
        <v>0</v>
      </c>
      <c r="O1257" s="598">
        <v>3</v>
      </c>
      <c r="P1257" s="24"/>
      <c r="Q1257" s="24"/>
      <c r="R1257" s="24" t="s">
        <v>307</v>
      </c>
      <c r="S1257" s="24" t="s">
        <v>2811</v>
      </c>
      <c r="T1257" s="628" t="s">
        <v>2812</v>
      </c>
      <c r="U1257" s="21" t="s">
        <v>87</v>
      </c>
      <c r="V1257" s="21" t="s">
        <v>2813</v>
      </c>
      <c r="W1257" s="24">
        <v>3</v>
      </c>
      <c r="X1257" s="24"/>
      <c r="Y1257" s="542">
        <f t="shared" si="521"/>
        <v>3</v>
      </c>
      <c r="Z1257" s="24">
        <v>3</v>
      </c>
      <c r="AA1257" s="58"/>
      <c r="AB1257" s="66"/>
      <c r="AC1257" s="262"/>
      <c r="AD1257" s="25"/>
      <c r="AE1257" s="66"/>
      <c r="AF1257" s="63">
        <f t="shared" si="514"/>
        <v>0</v>
      </c>
      <c r="AG1257" s="63">
        <f t="shared" si="515"/>
        <v>0</v>
      </c>
      <c r="AH1257" s="63">
        <f t="shared" si="516"/>
        <v>0</v>
      </c>
      <c r="AI1257" s="63">
        <f t="shared" si="517"/>
        <v>0</v>
      </c>
      <c r="AJ1257" s="63">
        <f t="shared" si="518"/>
        <v>0</v>
      </c>
      <c r="AK1257" s="63">
        <f t="shared" si="519"/>
        <v>0</v>
      </c>
      <c r="AL1257" s="21" t="s">
        <v>2</v>
      </c>
      <c r="AM1257" s="494" t="s">
        <v>112</v>
      </c>
      <c r="AN1257" s="63">
        <f t="shared" si="520"/>
        <v>0</v>
      </c>
      <c r="AO1257" s="24" t="s">
        <v>103</v>
      </c>
      <c r="AP1257" s="23" t="s">
        <v>104</v>
      </c>
      <c r="AQ1257" s="23"/>
      <c r="AR1257" s="23"/>
      <c r="AS1257" s="23"/>
      <c r="AT1257" s="23"/>
      <c r="AU1257" s="23"/>
      <c r="AV1257" s="23"/>
    </row>
    <row r="1258" spans="1:50" ht="13.5" customHeight="1" x14ac:dyDescent="0.25">
      <c r="A1258" s="569">
        <v>4520501925</v>
      </c>
      <c r="B1258" s="553">
        <v>46170</v>
      </c>
      <c r="C1258" s="562" t="s">
        <v>79</v>
      </c>
      <c r="D1258" s="552">
        <v>46191</v>
      </c>
      <c r="E1258" s="552" t="e">
        <f>IF(OR(#REF!="",J1258=""),"",#REF!+7*J1258)</f>
        <v>#REF!</v>
      </c>
      <c r="F1258" s="333" t="e">
        <f t="shared" ca="1" si="460"/>
        <v>#REF!</v>
      </c>
      <c r="G1258" s="65" t="s">
        <v>2111</v>
      </c>
      <c r="H1258" s="573" t="e">
        <f t="shared" ref="H1258:H1266" si="522">TEXT(E1258,"MMM-YY")</f>
        <v>#REF!</v>
      </c>
      <c r="I1258" s="573" t="e">
        <f t="shared" ref="I1258:I1267" si="523">TEXT(E1258,"YYYY")</f>
        <v>#REF!</v>
      </c>
      <c r="J1258" s="24">
        <v>3</v>
      </c>
      <c r="K1258" s="24" t="s">
        <v>22</v>
      </c>
      <c r="L1258" s="38" t="s">
        <v>81</v>
      </c>
      <c r="M1258" s="667" t="s">
        <v>2814</v>
      </c>
      <c r="N1258" s="523">
        <v>1</v>
      </c>
      <c r="O1258" s="558">
        <v>1</v>
      </c>
      <c r="P1258" s="24"/>
      <c r="Q1258" s="24"/>
      <c r="R1258" s="24" t="s">
        <v>84</v>
      </c>
      <c r="S1258" s="38" t="s">
        <v>210</v>
      </c>
      <c r="T1258" s="548" t="s">
        <v>211</v>
      </c>
      <c r="U1258" s="16" t="s">
        <v>212</v>
      </c>
      <c r="V1258" s="508" t="s">
        <v>2815</v>
      </c>
      <c r="W1258" s="37">
        <v>2</v>
      </c>
      <c r="X1258" s="24"/>
      <c r="Y1258" s="542">
        <f t="shared" si="521"/>
        <v>2</v>
      </c>
      <c r="Z1258" s="506">
        <v>2</v>
      </c>
      <c r="AA1258" s="58">
        <v>15805</v>
      </c>
      <c r="AB1258" s="66"/>
      <c r="AC1258" s="262"/>
      <c r="AD1258" s="25"/>
      <c r="AE1258" s="66"/>
      <c r="AF1258" s="63">
        <f t="shared" si="514"/>
        <v>0</v>
      </c>
      <c r="AG1258" s="63">
        <f t="shared" si="515"/>
        <v>0</v>
      </c>
      <c r="AH1258" s="63">
        <f t="shared" si="516"/>
        <v>0</v>
      </c>
      <c r="AI1258" s="63">
        <f t="shared" si="517"/>
        <v>31610</v>
      </c>
      <c r="AJ1258" s="63">
        <f t="shared" si="518"/>
        <v>0</v>
      </c>
      <c r="AK1258" s="63">
        <f t="shared" si="519"/>
        <v>31610</v>
      </c>
      <c r="AL1258" s="21" t="s">
        <v>9</v>
      </c>
      <c r="AM1258" s="494"/>
      <c r="AN1258" s="63">
        <f t="shared" si="520"/>
        <v>31610</v>
      </c>
      <c r="AO1258" s="24"/>
      <c r="AP1258" s="23"/>
      <c r="AQ1258" s="23"/>
      <c r="AR1258" s="23"/>
      <c r="AS1258" s="23"/>
      <c r="AT1258" s="23"/>
      <c r="AU1258" s="23"/>
      <c r="AV1258" s="23"/>
    </row>
    <row r="1259" spans="1:50" ht="13.5" customHeight="1" x14ac:dyDescent="0.25">
      <c r="A1259" s="508">
        <v>4520501925</v>
      </c>
      <c r="B1259" s="553">
        <v>46170</v>
      </c>
      <c r="C1259" s="562" t="s">
        <v>79</v>
      </c>
      <c r="D1259" s="552">
        <v>46191</v>
      </c>
      <c r="E1259" s="552" t="e">
        <f>IF(OR(#REF!="",J1259=""),"",#REF!+7*J1259)</f>
        <v>#REF!</v>
      </c>
      <c r="F1259" s="518" t="e">
        <f ca="1">IF(AL1259="PO CLOSED",
"DELIVERED",
IF(TODAY()&gt;E1259,
"-"&amp;ROUNDUP(TODAY()-E1259,0)&amp;" days overdue",
"+" &amp;ROUNDUP(E1259-TODAY(),0)&amp;" days remaining"))</f>
        <v>#REF!</v>
      </c>
      <c r="G1259" s="516" t="s">
        <v>2111</v>
      </c>
      <c r="H1259" s="573" t="e">
        <f t="shared" si="522"/>
        <v>#REF!</v>
      </c>
      <c r="I1259" s="573" t="e">
        <f t="shared" si="523"/>
        <v>#REF!</v>
      </c>
      <c r="J1259" s="506">
        <v>3</v>
      </c>
      <c r="K1259" s="506" t="s">
        <v>22</v>
      </c>
      <c r="L1259" s="521" t="s">
        <v>81</v>
      </c>
      <c r="M1259" s="563" t="s">
        <v>2814</v>
      </c>
      <c r="N1259" s="523">
        <v>1</v>
      </c>
      <c r="O1259" s="558">
        <v>1</v>
      </c>
      <c r="P1259" s="506"/>
      <c r="Q1259" s="506"/>
      <c r="R1259" s="506" t="s">
        <v>84</v>
      </c>
      <c r="S1259" s="521" t="s">
        <v>210</v>
      </c>
      <c r="T1259" s="548" t="s">
        <v>211</v>
      </c>
      <c r="U1259" s="508" t="s">
        <v>212</v>
      </c>
      <c r="V1259" s="508" t="s">
        <v>2816</v>
      </c>
      <c r="W1259" s="685">
        <v>4</v>
      </c>
      <c r="X1259" s="506"/>
      <c r="Y1259" s="542">
        <f t="shared" si="521"/>
        <v>4</v>
      </c>
      <c r="Z1259" s="506">
        <v>4</v>
      </c>
      <c r="AA1259" s="528">
        <v>3625</v>
      </c>
      <c r="AB1259" s="529"/>
      <c r="AC1259" s="530"/>
      <c r="AD1259" s="531"/>
      <c r="AE1259" s="529"/>
      <c r="AF1259" s="682">
        <f>X1259*AA1259</f>
        <v>0</v>
      </c>
      <c r="AG1259" s="682">
        <f>(X1259*AB1259)*86</f>
        <v>0</v>
      </c>
      <c r="AH1259" s="682">
        <f>SUM(AF1259:AG1259)</f>
        <v>0</v>
      </c>
      <c r="AI1259" s="682">
        <f>Z1259*AA1259</f>
        <v>14500</v>
      </c>
      <c r="AJ1259" s="682">
        <f>(Z1259*AB1259)*86</f>
        <v>0</v>
      </c>
      <c r="AK1259" s="682">
        <f>SUM(AI1259:AJ1259)</f>
        <v>14500</v>
      </c>
      <c r="AL1259" s="515" t="s">
        <v>9</v>
      </c>
      <c r="AM1259" s="683"/>
      <c r="AN1259" s="682">
        <f>SUM(AH1259,AK1259)</f>
        <v>14500</v>
      </c>
      <c r="AO1259" s="506"/>
      <c r="AP1259" s="505"/>
      <c r="AQ1259" s="505"/>
      <c r="AR1259" s="505"/>
      <c r="AS1259" s="505"/>
      <c r="AT1259" s="505"/>
      <c r="AU1259" s="505"/>
      <c r="AV1259" s="505"/>
      <c r="AW1259" s="534"/>
      <c r="AX1259" s="534"/>
    </row>
    <row r="1260" spans="1:50" ht="13.5" customHeight="1" x14ac:dyDescent="0.25">
      <c r="A1260" s="508" t="s">
        <v>2817</v>
      </c>
      <c r="B1260" s="553">
        <v>46170</v>
      </c>
      <c r="C1260" s="551" t="s">
        <v>79</v>
      </c>
      <c r="D1260" s="552">
        <v>46177</v>
      </c>
      <c r="E1260" s="552" t="e">
        <f>IF(OR(#REF!="",J1260=""),"",#REF!+7*J1260)</f>
        <v>#REF!</v>
      </c>
      <c r="F1260" s="333" t="str">
        <f t="shared" ca="1" si="460"/>
        <v>DELIVERED</v>
      </c>
      <c r="G1260" s="65" t="s">
        <v>2111</v>
      </c>
      <c r="H1260" s="546" t="e">
        <f t="shared" si="522"/>
        <v>#REF!</v>
      </c>
      <c r="I1260" s="520" t="e">
        <f t="shared" si="523"/>
        <v>#REF!</v>
      </c>
      <c r="J1260" s="24">
        <v>1</v>
      </c>
      <c r="K1260" s="24" t="s">
        <v>21</v>
      </c>
      <c r="L1260" s="38" t="s">
        <v>81</v>
      </c>
      <c r="M1260" s="563" t="s">
        <v>2818</v>
      </c>
      <c r="N1260" s="576">
        <v>0</v>
      </c>
      <c r="O1260" s="598">
        <v>3</v>
      </c>
      <c r="P1260" s="24" t="s">
        <v>243</v>
      </c>
      <c r="Q1260" s="24">
        <v>26200308</v>
      </c>
      <c r="R1260" s="24" t="s">
        <v>84</v>
      </c>
      <c r="S1260" s="24" t="s">
        <v>1835</v>
      </c>
      <c r="T1260" s="507" t="s">
        <v>1836</v>
      </c>
      <c r="U1260" s="34" t="s">
        <v>87</v>
      </c>
      <c r="V1260" s="508" t="s">
        <v>2819</v>
      </c>
      <c r="W1260" s="506">
        <v>6</v>
      </c>
      <c r="X1260" s="24">
        <v>6</v>
      </c>
      <c r="Y1260" s="542">
        <f t="shared" si="521"/>
        <v>0</v>
      </c>
      <c r="Z1260" s="24">
        <v>0</v>
      </c>
      <c r="AA1260" s="58">
        <v>10543.66</v>
      </c>
      <c r="AB1260" s="66"/>
      <c r="AC1260" s="536" t="str">
        <f>IF(AD1260="","",TEXT(AD1260,"mmmm-yy"))</f>
        <v>June-26</v>
      </c>
      <c r="AD1260" s="25">
        <v>46182</v>
      </c>
      <c r="AE1260" s="650" t="s">
        <v>2820</v>
      </c>
      <c r="AF1260" s="63">
        <f t="shared" si="514"/>
        <v>63261.96</v>
      </c>
      <c r="AG1260" s="63">
        <f t="shared" si="515"/>
        <v>0</v>
      </c>
      <c r="AH1260" s="63">
        <f t="shared" si="516"/>
        <v>63261.96</v>
      </c>
      <c r="AI1260" s="63">
        <f t="shared" si="517"/>
        <v>0</v>
      </c>
      <c r="AJ1260" s="63">
        <f t="shared" si="518"/>
        <v>0</v>
      </c>
      <c r="AK1260" s="63">
        <f t="shared" si="519"/>
        <v>0</v>
      </c>
      <c r="AL1260" s="50" t="s">
        <v>0</v>
      </c>
      <c r="AM1260" s="533" t="s">
        <v>102</v>
      </c>
      <c r="AN1260" s="607">
        <f t="shared" si="520"/>
        <v>63261.96</v>
      </c>
      <c r="AO1260" s="24" t="s">
        <v>103</v>
      </c>
      <c r="AP1260" s="23" t="s">
        <v>104</v>
      </c>
      <c r="AQ1260" s="23"/>
      <c r="AR1260" s="23"/>
      <c r="AS1260" s="23"/>
      <c r="AT1260" s="23"/>
      <c r="AU1260" s="23"/>
      <c r="AV1260" s="23"/>
    </row>
    <row r="1261" spans="1:50" ht="13.5" customHeight="1" x14ac:dyDescent="0.25">
      <c r="A1261" s="508" t="s">
        <v>2817</v>
      </c>
      <c r="B1261" s="553">
        <v>46170</v>
      </c>
      <c r="C1261" s="551" t="s">
        <v>79</v>
      </c>
      <c r="D1261" s="531">
        <v>46177</v>
      </c>
      <c r="E1261" s="552" t="e">
        <f>IF(OR(#REF!="",J1261=""),"",#REF!+7*J1261)</f>
        <v>#REF!</v>
      </c>
      <c r="F1261" s="518" t="str">
        <f ca="1">IF(AL1261="PO CLOSED",
"DELIVERED",
IF(TODAY()&gt;E1261,
"-"&amp;ROUNDUP(TODAY()-E1261,0)&amp;" days overdue",
"+" &amp;ROUNDUP(E1261-TODAY(),0)&amp;" days remaining"))</f>
        <v>DELIVERED</v>
      </c>
      <c r="G1261" s="516" t="s">
        <v>2111</v>
      </c>
      <c r="H1261" s="546" t="e">
        <f>TEXT(E1261,"MMM-YY")</f>
        <v>#REF!</v>
      </c>
      <c r="I1261" s="520" t="e">
        <f>TEXT(E1261,"YYYY")</f>
        <v>#REF!</v>
      </c>
      <c r="J1261" s="506">
        <v>1</v>
      </c>
      <c r="K1261" s="506" t="s">
        <v>28</v>
      </c>
      <c r="L1261" s="521" t="s">
        <v>81</v>
      </c>
      <c r="M1261" s="563" t="s">
        <v>2818</v>
      </c>
      <c r="N1261" s="576">
        <v>0</v>
      </c>
      <c r="O1261" s="598">
        <v>3</v>
      </c>
      <c r="P1261" s="506" t="s">
        <v>243</v>
      </c>
      <c r="Q1261" s="506">
        <v>26200308</v>
      </c>
      <c r="R1261" s="506" t="s">
        <v>84</v>
      </c>
      <c r="S1261" s="506" t="s">
        <v>1835</v>
      </c>
      <c r="T1261" s="507" t="s">
        <v>1836</v>
      </c>
      <c r="U1261" s="554" t="s">
        <v>87</v>
      </c>
      <c r="V1261" s="508" t="s">
        <v>1593</v>
      </c>
      <c r="W1261" s="506">
        <v>1</v>
      </c>
      <c r="X1261" s="506">
        <v>1</v>
      </c>
      <c r="Y1261" s="542">
        <f>W1261-X1261</f>
        <v>0</v>
      </c>
      <c r="Z1261" s="506">
        <v>0</v>
      </c>
      <c r="AA1261" s="528">
        <v>7500</v>
      </c>
      <c r="AB1261" s="529"/>
      <c r="AC1261" s="536" t="str">
        <f>IF(AD1261="","",TEXT(AD1261,"mmmm-yy"))</f>
        <v>June-26</v>
      </c>
      <c r="AD1261" s="531">
        <v>46182</v>
      </c>
      <c r="AE1261" s="650" t="s">
        <v>2820</v>
      </c>
      <c r="AF1261" s="682">
        <f>X1261*AA1261</f>
        <v>7500</v>
      </c>
      <c r="AG1261" s="682">
        <f>(X1261*AB1261)*86</f>
        <v>0</v>
      </c>
      <c r="AH1261" s="682">
        <f>SUM(AF1261:AG1261)</f>
        <v>7500</v>
      </c>
      <c r="AI1261" s="682">
        <f>Z1261*AA1261</f>
        <v>0</v>
      </c>
      <c r="AJ1261" s="682">
        <f>(Z1261*AB1261)*86</f>
        <v>0</v>
      </c>
      <c r="AK1261" s="682">
        <f>SUM(AI1261:AJ1261)</f>
        <v>0</v>
      </c>
      <c r="AL1261" s="749" t="s">
        <v>0</v>
      </c>
      <c r="AM1261" s="533" t="s">
        <v>102</v>
      </c>
      <c r="AN1261" s="759">
        <f>SUM(AH1261,AK1261)</f>
        <v>7500</v>
      </c>
      <c r="AO1261" s="506" t="s">
        <v>28</v>
      </c>
      <c r="AP1261" s="505"/>
      <c r="AQ1261" s="505"/>
      <c r="AR1261" s="505"/>
      <c r="AS1261" s="505"/>
      <c r="AT1261" s="505"/>
      <c r="AU1261" s="505"/>
      <c r="AV1261" s="505"/>
      <c r="AW1261" s="534"/>
      <c r="AX1261" s="534"/>
    </row>
    <row r="1262" spans="1:50" ht="13.5" customHeight="1" x14ac:dyDescent="0.25">
      <c r="A1262" s="508" t="s">
        <v>2817</v>
      </c>
      <c r="B1262" s="553">
        <v>46170</v>
      </c>
      <c r="C1262" s="551" t="s">
        <v>79</v>
      </c>
      <c r="D1262" s="531">
        <v>46177</v>
      </c>
      <c r="E1262" s="552" t="e">
        <f>IF(OR(#REF!="",J1262=""),"",#REF!+7*J1262)</f>
        <v>#REF!</v>
      </c>
      <c r="F1262" s="518" t="str">
        <f ca="1">IF(AL1262="PO CLOSED",
"DELIVERED",
IF(TODAY()&gt;E1262,
"-"&amp;ROUNDUP(TODAY()-E1262,0)&amp;" days overdue",
"+" &amp;ROUNDUP(E1262-TODAY(),0)&amp;" days remaining"))</f>
        <v>DELIVERED</v>
      </c>
      <c r="G1262" s="516" t="s">
        <v>2111</v>
      </c>
      <c r="H1262" s="546" t="e">
        <f>TEXT(E1262,"MMM-YY")</f>
        <v>#REF!</v>
      </c>
      <c r="I1262" s="520" t="e">
        <f>TEXT(E1262,"YYYY")</f>
        <v>#REF!</v>
      </c>
      <c r="J1262" s="506">
        <v>1</v>
      </c>
      <c r="K1262" s="506" t="s">
        <v>28</v>
      </c>
      <c r="L1262" s="521" t="s">
        <v>81</v>
      </c>
      <c r="M1262" s="563" t="s">
        <v>2818</v>
      </c>
      <c r="N1262" s="576">
        <v>0</v>
      </c>
      <c r="O1262" s="598">
        <v>3</v>
      </c>
      <c r="P1262" s="506" t="s">
        <v>243</v>
      </c>
      <c r="Q1262" s="506">
        <v>26200308</v>
      </c>
      <c r="R1262" s="506" t="s">
        <v>84</v>
      </c>
      <c r="S1262" s="506" t="s">
        <v>1835</v>
      </c>
      <c r="T1262" s="507" t="s">
        <v>1836</v>
      </c>
      <c r="U1262" s="554" t="s">
        <v>87</v>
      </c>
      <c r="V1262" s="508" t="s">
        <v>1846</v>
      </c>
      <c r="W1262" s="506">
        <v>2</v>
      </c>
      <c r="X1262" s="506">
        <v>2</v>
      </c>
      <c r="Y1262" s="542">
        <f>W1262-X1262</f>
        <v>0</v>
      </c>
      <c r="Z1262" s="506">
        <v>0</v>
      </c>
      <c r="AA1262" s="528">
        <v>13500</v>
      </c>
      <c r="AB1262" s="529"/>
      <c r="AC1262" s="536" t="str">
        <f>IF(AD1262="","",TEXT(AD1262,"mmmm-yy"))</f>
        <v>June-26</v>
      </c>
      <c r="AD1262" s="531">
        <v>46182</v>
      </c>
      <c r="AE1262" s="650" t="s">
        <v>2820</v>
      </c>
      <c r="AF1262" s="682">
        <f>X1262*AA1262</f>
        <v>27000</v>
      </c>
      <c r="AG1262" s="682">
        <f>(X1262*AB1262)*86</f>
        <v>0</v>
      </c>
      <c r="AH1262" s="682">
        <f>SUM(AF1262:AG1262)</f>
        <v>27000</v>
      </c>
      <c r="AI1262" s="682">
        <f>Z1262*AA1262</f>
        <v>0</v>
      </c>
      <c r="AJ1262" s="682">
        <f>(Z1262*AB1262)*86</f>
        <v>0</v>
      </c>
      <c r="AK1262" s="682">
        <f>SUM(AI1262:AJ1262)</f>
        <v>0</v>
      </c>
      <c r="AL1262" s="749" t="s">
        <v>0</v>
      </c>
      <c r="AM1262" s="533" t="s">
        <v>102</v>
      </c>
      <c r="AN1262" s="759">
        <f>SUM(AH1262,AK1262)</f>
        <v>27000</v>
      </c>
      <c r="AO1262" s="506" t="s">
        <v>28</v>
      </c>
      <c r="AP1262" s="505"/>
      <c r="AQ1262" s="505"/>
      <c r="AR1262" s="505"/>
      <c r="AS1262" s="505"/>
      <c r="AT1262" s="505"/>
      <c r="AU1262" s="505"/>
      <c r="AV1262" s="505"/>
      <c r="AW1262" s="534"/>
      <c r="AX1262" s="534"/>
    </row>
    <row r="1263" spans="1:50" ht="13.5" customHeight="1" x14ac:dyDescent="0.25">
      <c r="A1263" s="508" t="s">
        <v>2817</v>
      </c>
      <c r="B1263" s="553">
        <v>46170</v>
      </c>
      <c r="C1263" s="551" t="s">
        <v>79</v>
      </c>
      <c r="D1263" s="531">
        <v>46177</v>
      </c>
      <c r="E1263" s="552" t="e">
        <f>IF(OR(#REF!="",J1263=""),"",#REF!+7*J1263)</f>
        <v>#REF!</v>
      </c>
      <c r="F1263" s="518" t="str">
        <f ca="1">IF(AL1263="PO CLOSED",
"DELIVERED",
IF(TODAY()&gt;E1263,
"-"&amp;ROUNDUP(TODAY()-E1263,0)&amp;" days overdue",
"+" &amp;ROUNDUP(E1263-TODAY(),0)&amp;" days remaining"))</f>
        <v>DELIVERED</v>
      </c>
      <c r="G1263" s="516" t="s">
        <v>2111</v>
      </c>
      <c r="H1263" s="546" t="e">
        <f>TEXT(E1263,"MMM-YY")</f>
        <v>#REF!</v>
      </c>
      <c r="I1263" s="520" t="e">
        <f>TEXT(E1263,"YYYY")</f>
        <v>#REF!</v>
      </c>
      <c r="J1263" s="506">
        <v>1</v>
      </c>
      <c r="K1263" s="506" t="s">
        <v>28</v>
      </c>
      <c r="L1263" s="521" t="s">
        <v>81</v>
      </c>
      <c r="M1263" s="563" t="s">
        <v>2818</v>
      </c>
      <c r="N1263" s="576">
        <v>0</v>
      </c>
      <c r="O1263" s="598">
        <v>3</v>
      </c>
      <c r="P1263" s="506" t="s">
        <v>243</v>
      </c>
      <c r="Q1263" s="506">
        <v>26200308</v>
      </c>
      <c r="R1263" s="506" t="s">
        <v>84</v>
      </c>
      <c r="S1263" s="506" t="s">
        <v>1835</v>
      </c>
      <c r="T1263" s="507" t="s">
        <v>1836</v>
      </c>
      <c r="U1263" s="554" t="s">
        <v>87</v>
      </c>
      <c r="V1263" s="508" t="s">
        <v>2821</v>
      </c>
      <c r="W1263" s="506">
        <v>1</v>
      </c>
      <c r="X1263" s="506">
        <v>1</v>
      </c>
      <c r="Y1263" s="542">
        <f>W1263-X1263</f>
        <v>0</v>
      </c>
      <c r="Z1263" s="506">
        <v>0</v>
      </c>
      <c r="AA1263" s="528">
        <v>2655</v>
      </c>
      <c r="AB1263" s="529"/>
      <c r="AC1263" s="536" t="str">
        <f>IF(AD1263="","",TEXT(AD1263,"mmmm-yy"))</f>
        <v>June-26</v>
      </c>
      <c r="AD1263" s="531">
        <v>46182</v>
      </c>
      <c r="AE1263" s="650" t="s">
        <v>2820</v>
      </c>
      <c r="AF1263" s="682">
        <f>X1263*AA1263</f>
        <v>2655</v>
      </c>
      <c r="AG1263" s="682">
        <f>(X1263*AB1263)*86</f>
        <v>0</v>
      </c>
      <c r="AH1263" s="682">
        <f>SUM(AF1263:AG1263)</f>
        <v>2655</v>
      </c>
      <c r="AI1263" s="682">
        <f>Z1263*AA1263</f>
        <v>0</v>
      </c>
      <c r="AJ1263" s="682">
        <f>(Z1263*AB1263)*86</f>
        <v>0</v>
      </c>
      <c r="AK1263" s="682">
        <f>SUM(AI1263:AJ1263)</f>
        <v>0</v>
      </c>
      <c r="AL1263" s="749" t="s">
        <v>0</v>
      </c>
      <c r="AM1263" s="533" t="s">
        <v>102</v>
      </c>
      <c r="AN1263" s="759">
        <f>SUM(AH1263,AK1263)</f>
        <v>2655</v>
      </c>
      <c r="AO1263" s="506" t="s">
        <v>28</v>
      </c>
      <c r="AP1263" s="505"/>
      <c r="AQ1263" s="505"/>
      <c r="AR1263" s="505"/>
      <c r="AS1263" s="505"/>
      <c r="AT1263" s="505"/>
      <c r="AU1263" s="505"/>
      <c r="AV1263" s="505"/>
      <c r="AW1263" s="534"/>
      <c r="AX1263" s="534"/>
    </row>
    <row r="1264" spans="1:50" ht="13.5" customHeight="1" x14ac:dyDescent="0.25">
      <c r="A1264" s="508">
        <v>4516517354</v>
      </c>
      <c r="B1264" s="687">
        <v>46170</v>
      </c>
      <c r="C1264" s="543" t="s">
        <v>79</v>
      </c>
      <c r="D1264" s="25">
        <v>46191</v>
      </c>
      <c r="E1264" s="531" t="e">
        <f>IF(OR(#REF!="",J1264=""),"",#REF!+7*J1264)</f>
        <v>#REF!</v>
      </c>
      <c r="F1264" s="333" t="e">
        <f t="shared" ca="1" si="460"/>
        <v>#REF!</v>
      </c>
      <c r="G1264" s="65" t="s">
        <v>2111</v>
      </c>
      <c r="H1264" s="546" t="e">
        <f t="shared" si="522"/>
        <v>#REF!</v>
      </c>
      <c r="I1264" s="23" t="e">
        <f t="shared" si="523"/>
        <v>#REF!</v>
      </c>
      <c r="J1264" s="24">
        <v>3</v>
      </c>
      <c r="K1264" s="24" t="s">
        <v>18</v>
      </c>
      <c r="L1264" s="38" t="s">
        <v>81</v>
      </c>
      <c r="M1264" s="563" t="s">
        <v>2822</v>
      </c>
      <c r="N1264" s="523">
        <v>1</v>
      </c>
      <c r="O1264" s="558">
        <v>1</v>
      </c>
      <c r="P1264" s="24"/>
      <c r="Q1264" s="24"/>
      <c r="R1264" s="24" t="s">
        <v>84</v>
      </c>
      <c r="S1264" s="524" t="s">
        <v>620</v>
      </c>
      <c r="T1264" s="512" t="s">
        <v>621</v>
      </c>
      <c r="U1264" s="584" t="s">
        <v>212</v>
      </c>
      <c r="V1264" s="508" t="s">
        <v>2823</v>
      </c>
      <c r="W1264" s="506">
        <v>4</v>
      </c>
      <c r="X1264" s="24"/>
      <c r="Y1264" s="624">
        <f t="shared" si="521"/>
        <v>4</v>
      </c>
      <c r="Z1264" s="24">
        <v>4</v>
      </c>
      <c r="AA1264" s="58">
        <v>13950</v>
      </c>
      <c r="AB1264" s="66"/>
      <c r="AC1264" s="262"/>
      <c r="AD1264" s="25"/>
      <c r="AE1264" s="66"/>
      <c r="AF1264" s="63">
        <f t="shared" si="514"/>
        <v>0</v>
      </c>
      <c r="AG1264" s="63">
        <f t="shared" si="515"/>
        <v>0</v>
      </c>
      <c r="AH1264" s="63">
        <f t="shared" si="516"/>
        <v>0</v>
      </c>
      <c r="AI1264" s="63">
        <f t="shared" si="517"/>
        <v>55800</v>
      </c>
      <c r="AJ1264" s="63">
        <f t="shared" si="518"/>
        <v>0</v>
      </c>
      <c r="AK1264" s="63">
        <f t="shared" si="519"/>
        <v>55800</v>
      </c>
      <c r="AL1264" s="21" t="s">
        <v>9</v>
      </c>
      <c r="AM1264" s="691"/>
      <c r="AN1264" s="63">
        <f t="shared" si="520"/>
        <v>55800</v>
      </c>
      <c r="AO1264" s="24"/>
      <c r="AP1264" s="23"/>
      <c r="AQ1264" s="23"/>
      <c r="AR1264" s="23"/>
      <c r="AS1264" s="23"/>
      <c r="AT1264" s="23"/>
      <c r="AU1264" s="23"/>
      <c r="AV1264" s="23"/>
    </row>
    <row r="1265" spans="1:50" ht="15" x14ac:dyDescent="0.25">
      <c r="A1265" s="34" t="s">
        <v>90</v>
      </c>
      <c r="B1265" s="687">
        <v>46170</v>
      </c>
      <c r="C1265" s="543" t="s">
        <v>79</v>
      </c>
      <c r="D1265" s="25">
        <v>46191</v>
      </c>
      <c r="E1265" s="531" t="e">
        <f>IF(OR(#REF!="",J1265=""),"",#REF!+7*J1265)</f>
        <v>#REF!</v>
      </c>
      <c r="F1265" s="333" t="e">
        <f t="shared" ca="1" si="460"/>
        <v>#REF!</v>
      </c>
      <c r="G1265" s="65" t="s">
        <v>2111</v>
      </c>
      <c r="H1265" s="546" t="e">
        <f t="shared" si="522"/>
        <v>#REF!</v>
      </c>
      <c r="I1265" s="23" t="e">
        <f t="shared" si="523"/>
        <v>#REF!</v>
      </c>
      <c r="J1265" s="24">
        <v>3</v>
      </c>
      <c r="K1265" s="24" t="s">
        <v>18</v>
      </c>
      <c r="L1265" s="38" t="s">
        <v>81</v>
      </c>
      <c r="M1265" s="563" t="s">
        <v>2824</v>
      </c>
      <c r="N1265" s="523">
        <v>1</v>
      </c>
      <c r="O1265" s="558">
        <v>1</v>
      </c>
      <c r="P1265" s="24"/>
      <c r="Q1265" s="24"/>
      <c r="R1265" s="24" t="s">
        <v>84</v>
      </c>
      <c r="S1265" s="524" t="s">
        <v>620</v>
      </c>
      <c r="T1265" s="512" t="s">
        <v>621</v>
      </c>
      <c r="U1265" s="584" t="s">
        <v>212</v>
      </c>
      <c r="V1265" s="684" t="s">
        <v>2825</v>
      </c>
      <c r="W1265" s="24">
        <v>10</v>
      </c>
      <c r="X1265" s="24"/>
      <c r="Y1265" s="624">
        <f t="shared" si="521"/>
        <v>10</v>
      </c>
      <c r="Z1265" s="24">
        <v>10</v>
      </c>
      <c r="AA1265" s="58">
        <v>22009</v>
      </c>
      <c r="AB1265" s="66"/>
      <c r="AC1265" s="262"/>
      <c r="AD1265" s="25"/>
      <c r="AE1265" s="66"/>
      <c r="AF1265" s="63">
        <f t="shared" si="514"/>
        <v>0</v>
      </c>
      <c r="AG1265" s="63">
        <f t="shared" si="515"/>
        <v>0</v>
      </c>
      <c r="AH1265" s="63">
        <f t="shared" si="516"/>
        <v>0</v>
      </c>
      <c r="AI1265" s="63">
        <f t="shared" si="517"/>
        <v>220090</v>
      </c>
      <c r="AJ1265" s="63">
        <f t="shared" si="518"/>
        <v>0</v>
      </c>
      <c r="AK1265" s="63">
        <f t="shared" si="519"/>
        <v>220090</v>
      </c>
      <c r="AL1265" s="21" t="s">
        <v>9</v>
      </c>
      <c r="AM1265" s="494"/>
      <c r="AN1265" s="63">
        <f t="shared" si="520"/>
        <v>220090</v>
      </c>
      <c r="AO1265" s="24"/>
      <c r="AP1265" s="23"/>
      <c r="AQ1265" s="23"/>
      <c r="AR1265" s="23"/>
      <c r="AS1265" s="23"/>
      <c r="AT1265" s="23"/>
      <c r="AU1265" s="23"/>
      <c r="AV1265" s="23"/>
    </row>
    <row r="1266" spans="1:50" ht="13.5" customHeight="1" x14ac:dyDescent="0.25">
      <c r="A1266" s="506">
        <v>8200005384</v>
      </c>
      <c r="B1266" s="687">
        <v>46171</v>
      </c>
      <c r="C1266" s="6" t="s">
        <v>79</v>
      </c>
      <c r="D1266" s="25">
        <v>46199</v>
      </c>
      <c r="E1266" s="104" t="e">
        <f>IF(OR(#REF!="",J1266=""),"",#REF!+7*J1266)</f>
        <v>#REF!</v>
      </c>
      <c r="F1266" s="333" t="e">
        <f t="shared" ca="1" si="460"/>
        <v>#REF!</v>
      </c>
      <c r="G1266" s="65" t="s">
        <v>2111</v>
      </c>
      <c r="H1266" s="341" t="e">
        <f t="shared" si="522"/>
        <v>#REF!</v>
      </c>
      <c r="I1266" s="28" t="e">
        <f t="shared" si="523"/>
        <v>#REF!</v>
      </c>
      <c r="J1266" s="24">
        <v>4</v>
      </c>
      <c r="K1266" s="24" t="s">
        <v>18</v>
      </c>
      <c r="L1266" s="38" t="s">
        <v>81</v>
      </c>
      <c r="M1266" s="563" t="s">
        <v>2826</v>
      </c>
      <c r="N1266" s="576">
        <v>0</v>
      </c>
      <c r="O1266" s="598">
        <v>3</v>
      </c>
      <c r="P1266" s="24"/>
      <c r="Q1266" s="24"/>
      <c r="R1266" s="24" t="s">
        <v>84</v>
      </c>
      <c r="S1266" s="24" t="s">
        <v>2340</v>
      </c>
      <c r="T1266" s="420" t="s">
        <v>2341</v>
      </c>
      <c r="U1266" s="7" t="s">
        <v>87</v>
      </c>
      <c r="V1266" s="475" t="s">
        <v>2827</v>
      </c>
      <c r="W1266" s="24">
        <v>5</v>
      </c>
      <c r="X1266" s="24"/>
      <c r="Y1266" s="265">
        <f t="shared" si="521"/>
        <v>5</v>
      </c>
      <c r="Z1266" s="24">
        <v>5</v>
      </c>
      <c r="AA1266" s="58">
        <v>9831.6</v>
      </c>
      <c r="AB1266" s="66"/>
      <c r="AC1266" s="262"/>
      <c r="AD1266" s="25"/>
      <c r="AE1266" s="66"/>
      <c r="AF1266" s="63">
        <f t="shared" si="514"/>
        <v>0</v>
      </c>
      <c r="AG1266" s="63">
        <f t="shared" si="515"/>
        <v>0</v>
      </c>
      <c r="AH1266" s="63">
        <f t="shared" si="516"/>
        <v>0</v>
      </c>
      <c r="AI1266" s="63">
        <f t="shared" si="517"/>
        <v>49158</v>
      </c>
      <c r="AJ1266" s="63">
        <f t="shared" si="518"/>
        <v>0</v>
      </c>
      <c r="AK1266" s="63">
        <f t="shared" si="519"/>
        <v>49158</v>
      </c>
      <c r="AL1266" s="21" t="s">
        <v>9</v>
      </c>
      <c r="AM1266" s="494"/>
      <c r="AN1266" s="63">
        <f t="shared" si="520"/>
        <v>49158</v>
      </c>
      <c r="AO1266" s="24"/>
      <c r="AP1266" s="23"/>
      <c r="AQ1266" s="23"/>
      <c r="AR1266" s="23"/>
      <c r="AS1266" s="23"/>
      <c r="AT1266" s="23"/>
      <c r="AU1266" s="23"/>
      <c r="AV1266" s="23"/>
    </row>
    <row r="1267" spans="1:50" ht="13.5" customHeight="1" x14ac:dyDescent="0.25">
      <c r="A1267" s="508">
        <v>5600003151</v>
      </c>
      <c r="B1267" s="627">
        <v>46162</v>
      </c>
      <c r="C1267" s="543" t="s">
        <v>79</v>
      </c>
      <c r="D1267" s="517">
        <v>46183</v>
      </c>
      <c r="E1267" s="517" t="e">
        <f>IF(OR(#REF!="",J1267=""),"",#REF!+7*J1267)</f>
        <v>#REF!</v>
      </c>
      <c r="F1267" s="629" t="e">
        <f t="shared" ca="1" si="460"/>
        <v>#REF!</v>
      </c>
      <c r="G1267" s="516" t="s">
        <v>94</v>
      </c>
      <c r="H1267" s="505" t="e">
        <f t="shared" ref="H1267:H1275" si="524">TEXT(E1267,"MMM-YY")</f>
        <v>#REF!</v>
      </c>
      <c r="I1267" s="505" t="e">
        <f t="shared" si="523"/>
        <v>#REF!</v>
      </c>
      <c r="J1267" s="521">
        <v>3</v>
      </c>
      <c r="K1267" s="506" t="s">
        <v>21</v>
      </c>
      <c r="L1267" s="521" t="s">
        <v>81</v>
      </c>
      <c r="M1267" s="247" t="s">
        <v>2828</v>
      </c>
      <c r="N1267" s="576">
        <v>0</v>
      </c>
      <c r="O1267" s="598">
        <v>3</v>
      </c>
      <c r="P1267" s="506"/>
      <c r="Q1267" s="506"/>
      <c r="R1267" s="588" t="s">
        <v>84</v>
      </c>
      <c r="S1267" s="555" t="s">
        <v>412</v>
      </c>
      <c r="T1267" s="628" t="s">
        <v>413</v>
      </c>
      <c r="U1267" s="508" t="s">
        <v>99</v>
      </c>
      <c r="V1267" s="508" t="s">
        <v>2829</v>
      </c>
      <c r="W1267" s="506">
        <v>621</v>
      </c>
      <c r="X1267" s="505"/>
      <c r="Y1267" s="557">
        <f t="shared" ref="Y1267:Y1277" si="525">W1267-X1267</f>
        <v>621</v>
      </c>
      <c r="Z1267" s="506">
        <v>621</v>
      </c>
      <c r="AA1267" s="528">
        <v>910</v>
      </c>
      <c r="AB1267" s="529"/>
      <c r="AC1267" s="601"/>
      <c r="AD1267" s="516"/>
      <c r="AE1267" s="532"/>
      <c r="AF1267" s="528">
        <f t="shared" si="514"/>
        <v>0</v>
      </c>
      <c r="AG1267" s="528">
        <f t="shared" si="515"/>
        <v>0</v>
      </c>
      <c r="AH1267" s="528">
        <f t="shared" si="516"/>
        <v>0</v>
      </c>
      <c r="AI1267" s="528">
        <f t="shared" si="517"/>
        <v>565110</v>
      </c>
      <c r="AJ1267" s="528">
        <f t="shared" si="518"/>
        <v>0</v>
      </c>
      <c r="AK1267" s="528">
        <f t="shared" si="519"/>
        <v>565110</v>
      </c>
      <c r="AL1267" s="508" t="s">
        <v>9</v>
      </c>
      <c r="AM1267" s="533"/>
      <c r="AN1267" s="528">
        <f t="shared" si="520"/>
        <v>565110</v>
      </c>
      <c r="AO1267" s="530"/>
      <c r="AP1267" s="505"/>
      <c r="AQ1267" s="505"/>
      <c r="AR1267" s="505"/>
      <c r="AS1267" s="505"/>
      <c r="AT1267" s="505"/>
      <c r="AU1267" s="505"/>
      <c r="AV1267" s="505"/>
      <c r="AW1267" s="588"/>
      <c r="AX1267" s="555"/>
    </row>
    <row r="1268" spans="1:50" ht="13.5" customHeight="1" x14ac:dyDescent="0.2">
      <c r="A1268" s="508">
        <v>5600003151</v>
      </c>
      <c r="B1268" s="627">
        <v>46162</v>
      </c>
      <c r="C1268" s="543" t="s">
        <v>79</v>
      </c>
      <c r="D1268" s="517">
        <v>46183</v>
      </c>
      <c r="E1268" s="517" t="e">
        <f>IF(OR(#REF!="",J1268=""),"",#REF!+7*J1268)</f>
        <v>#REF!</v>
      </c>
      <c r="F1268" s="629" t="e">
        <f t="shared" ca="1" si="460"/>
        <v>#REF!</v>
      </c>
      <c r="G1268" s="516" t="s">
        <v>94</v>
      </c>
      <c r="H1268" s="505" t="e">
        <f t="shared" si="524"/>
        <v>#REF!</v>
      </c>
      <c r="I1268" s="505" t="e">
        <f t="shared" ref="I1268:I1275" si="526">TEXT(E1268,"YYYY")</f>
        <v>#REF!</v>
      </c>
      <c r="J1268" s="521">
        <v>3</v>
      </c>
      <c r="K1268" s="506" t="s">
        <v>21</v>
      </c>
      <c r="L1268" s="521" t="s">
        <v>81</v>
      </c>
      <c r="M1268" s="522" t="s">
        <v>2830</v>
      </c>
      <c r="N1268" s="576">
        <v>0</v>
      </c>
      <c r="O1268" s="598">
        <v>3</v>
      </c>
      <c r="P1268" s="506"/>
      <c r="Q1268" s="506"/>
      <c r="R1268" s="588" t="s">
        <v>84</v>
      </c>
      <c r="S1268" s="555" t="s">
        <v>412</v>
      </c>
      <c r="T1268" s="628" t="s">
        <v>413</v>
      </c>
      <c r="U1268" s="508" t="s">
        <v>99</v>
      </c>
      <c r="V1268" s="508" t="s">
        <v>2831</v>
      </c>
      <c r="W1268" s="506">
        <v>621</v>
      </c>
      <c r="X1268" s="505"/>
      <c r="Y1268" s="557">
        <f t="shared" si="525"/>
        <v>621</v>
      </c>
      <c r="Z1268" s="506">
        <v>621</v>
      </c>
      <c r="AA1268" s="528">
        <v>350</v>
      </c>
      <c r="AB1268" s="529"/>
      <c r="AC1268" s="601"/>
      <c r="AD1268" s="516"/>
      <c r="AE1268" s="532"/>
      <c r="AF1268" s="528">
        <f t="shared" si="514"/>
        <v>0</v>
      </c>
      <c r="AG1268" s="528">
        <f t="shared" si="515"/>
        <v>0</v>
      </c>
      <c r="AH1268" s="528">
        <f t="shared" si="516"/>
        <v>0</v>
      </c>
      <c r="AI1268" s="528">
        <f t="shared" si="517"/>
        <v>217350</v>
      </c>
      <c r="AJ1268" s="528">
        <f t="shared" si="518"/>
        <v>0</v>
      </c>
      <c r="AK1268" s="528">
        <f t="shared" si="519"/>
        <v>217350</v>
      </c>
      <c r="AL1268" s="508" t="s">
        <v>9</v>
      </c>
      <c r="AM1268" s="533"/>
      <c r="AN1268" s="528">
        <f t="shared" si="520"/>
        <v>217350</v>
      </c>
      <c r="AO1268" s="530"/>
      <c r="AP1268" s="505"/>
      <c r="AQ1268" s="505"/>
      <c r="AR1268" s="505"/>
      <c r="AS1268" s="505"/>
      <c r="AT1268" s="505"/>
      <c r="AU1268" s="505"/>
      <c r="AV1268" s="505"/>
      <c r="AW1268" s="588"/>
      <c r="AX1268" s="555"/>
    </row>
    <row r="1269" spans="1:50" ht="13.5" customHeight="1" x14ac:dyDescent="0.2">
      <c r="A1269" s="508">
        <v>5600003151</v>
      </c>
      <c r="B1269" s="627">
        <v>46162</v>
      </c>
      <c r="C1269" s="543" t="s">
        <v>79</v>
      </c>
      <c r="D1269" s="517">
        <v>46183</v>
      </c>
      <c r="E1269" s="517" t="e">
        <f>IF(OR(#REF!="",J1269=""),"",#REF!+7*J1269)</f>
        <v>#REF!</v>
      </c>
      <c r="F1269" s="629" t="e">
        <f t="shared" ca="1" si="460"/>
        <v>#REF!</v>
      </c>
      <c r="G1269" s="516" t="s">
        <v>94</v>
      </c>
      <c r="H1269" s="505" t="e">
        <f t="shared" si="524"/>
        <v>#REF!</v>
      </c>
      <c r="I1269" s="505" t="e">
        <f t="shared" si="526"/>
        <v>#REF!</v>
      </c>
      <c r="J1269" s="521">
        <v>3</v>
      </c>
      <c r="K1269" s="506" t="s">
        <v>21</v>
      </c>
      <c r="L1269" s="521" t="s">
        <v>81</v>
      </c>
      <c r="M1269" s="522" t="s">
        <v>2832</v>
      </c>
      <c r="N1269" s="576">
        <v>0</v>
      </c>
      <c r="O1269" s="598">
        <v>3</v>
      </c>
      <c r="P1269" s="506"/>
      <c r="Q1269" s="506"/>
      <c r="R1269" s="588" t="s">
        <v>84</v>
      </c>
      <c r="S1269" s="555" t="s">
        <v>412</v>
      </c>
      <c r="T1269" s="628" t="s">
        <v>413</v>
      </c>
      <c r="U1269" s="508" t="s">
        <v>99</v>
      </c>
      <c r="V1269" s="508" t="s">
        <v>2833</v>
      </c>
      <c r="W1269" s="506">
        <v>621</v>
      </c>
      <c r="X1269" s="505"/>
      <c r="Y1269" s="557">
        <f t="shared" si="525"/>
        <v>621</v>
      </c>
      <c r="Z1269" s="506">
        <v>621</v>
      </c>
      <c r="AA1269" s="528">
        <v>663</v>
      </c>
      <c r="AB1269" s="529"/>
      <c r="AC1269" s="601"/>
      <c r="AD1269" s="516"/>
      <c r="AE1269" s="532"/>
      <c r="AF1269" s="528">
        <f t="shared" si="514"/>
        <v>0</v>
      </c>
      <c r="AG1269" s="528">
        <f t="shared" si="515"/>
        <v>0</v>
      </c>
      <c r="AH1269" s="528">
        <f t="shared" si="516"/>
        <v>0</v>
      </c>
      <c r="AI1269" s="528">
        <f t="shared" si="517"/>
        <v>411723</v>
      </c>
      <c r="AJ1269" s="528">
        <f t="shared" si="518"/>
        <v>0</v>
      </c>
      <c r="AK1269" s="528">
        <f t="shared" si="519"/>
        <v>411723</v>
      </c>
      <c r="AL1269" s="508" t="s">
        <v>9</v>
      </c>
      <c r="AM1269" s="533"/>
      <c r="AN1269" s="528">
        <f t="shared" si="520"/>
        <v>411723</v>
      </c>
      <c r="AO1269" s="530"/>
      <c r="AP1269" s="505"/>
      <c r="AQ1269" s="505"/>
      <c r="AR1269" s="505"/>
      <c r="AS1269" s="505"/>
      <c r="AT1269" s="505"/>
      <c r="AU1269" s="505"/>
      <c r="AV1269" s="505"/>
      <c r="AW1269" s="588"/>
      <c r="AX1269" s="555"/>
    </row>
    <row r="1270" spans="1:50" ht="13.5" customHeight="1" x14ac:dyDescent="0.2">
      <c r="A1270" s="508">
        <v>5600003151</v>
      </c>
      <c r="B1270" s="627">
        <v>46162</v>
      </c>
      <c r="C1270" s="543" t="s">
        <v>79</v>
      </c>
      <c r="D1270" s="517">
        <v>46183</v>
      </c>
      <c r="E1270" s="517" t="e">
        <f>IF(OR(#REF!="",J1270=""),"",#REF!+7*J1270)</f>
        <v>#REF!</v>
      </c>
      <c r="F1270" s="629" t="e">
        <f t="shared" ref="F1270" ca="1" si="527">IF(AL1270="PO CLOSED",
"DELIVERED",
IF(TODAY()&gt;E1270,
"-"&amp;ROUNDUP(TODAY()-E1270,0)&amp;" days overdue",
"+" &amp;ROUNDUP(E1270-TODAY(),0)&amp;" days remaining"))</f>
        <v>#REF!</v>
      </c>
      <c r="G1270" s="516" t="s">
        <v>94</v>
      </c>
      <c r="H1270" s="505" t="e">
        <f t="shared" ref="H1270" si="528">TEXT(E1270,"MMM-YY")</f>
        <v>#REF!</v>
      </c>
      <c r="I1270" s="505" t="e">
        <f t="shared" ref="I1270" si="529">TEXT(E1270,"YYYY")</f>
        <v>#REF!</v>
      </c>
      <c r="J1270" s="521">
        <v>3</v>
      </c>
      <c r="K1270" s="506" t="s">
        <v>21</v>
      </c>
      <c r="L1270" s="521" t="s">
        <v>81</v>
      </c>
      <c r="M1270" s="522" t="s">
        <v>2834</v>
      </c>
      <c r="N1270" s="576">
        <v>0</v>
      </c>
      <c r="O1270" s="598">
        <v>3</v>
      </c>
      <c r="P1270" s="506"/>
      <c r="Q1270" s="506"/>
      <c r="R1270" s="588" t="s">
        <v>84</v>
      </c>
      <c r="S1270" s="555" t="s">
        <v>412</v>
      </c>
      <c r="T1270" s="628" t="s">
        <v>413</v>
      </c>
      <c r="U1270" s="508" t="s">
        <v>99</v>
      </c>
      <c r="V1270" s="508" t="s">
        <v>2835</v>
      </c>
      <c r="W1270" s="506">
        <v>621</v>
      </c>
      <c r="X1270" s="505"/>
      <c r="Y1270" s="557">
        <f t="shared" si="525"/>
        <v>621</v>
      </c>
      <c r="Z1270" s="506">
        <v>621</v>
      </c>
      <c r="AA1270" s="528">
        <v>300</v>
      </c>
      <c r="AB1270" s="529"/>
      <c r="AC1270" s="601"/>
      <c r="AD1270" s="516"/>
      <c r="AE1270" s="532"/>
      <c r="AF1270" s="528">
        <f t="shared" ref="AF1270" si="530">X1270*AA1270</f>
        <v>0</v>
      </c>
      <c r="AG1270" s="528">
        <f t="shared" ref="AG1270" si="531">(X1270*AB1270)*86</f>
        <v>0</v>
      </c>
      <c r="AH1270" s="528">
        <f t="shared" ref="AH1270" si="532">SUM(AF1270:AG1270)</f>
        <v>0</v>
      </c>
      <c r="AI1270" s="528">
        <f t="shared" ref="AI1270" si="533">Z1270*AA1270</f>
        <v>186300</v>
      </c>
      <c r="AJ1270" s="528">
        <f t="shared" ref="AJ1270" si="534">(Z1270*AB1270)*86</f>
        <v>0</v>
      </c>
      <c r="AK1270" s="528">
        <f t="shared" ref="AK1270" si="535">SUM(AI1270:AJ1270)</f>
        <v>186300</v>
      </c>
      <c r="AL1270" s="508" t="s">
        <v>9</v>
      </c>
      <c r="AM1270" s="533"/>
      <c r="AN1270" s="528">
        <f t="shared" ref="AN1270" si="536">SUM(AH1270,AK1270)</f>
        <v>186300</v>
      </c>
      <c r="AO1270" s="530"/>
      <c r="AP1270" s="505"/>
      <c r="AQ1270" s="505"/>
      <c r="AR1270" s="505"/>
      <c r="AS1270" s="505"/>
      <c r="AT1270" s="505"/>
      <c r="AU1270" s="505"/>
      <c r="AV1270" s="505"/>
      <c r="AW1270" s="588"/>
      <c r="AX1270" s="555"/>
    </row>
    <row r="1271" spans="1:50" ht="13.5" customHeight="1" x14ac:dyDescent="0.2">
      <c r="A1271" s="508">
        <v>5600003151</v>
      </c>
      <c r="B1271" s="627">
        <v>46162</v>
      </c>
      <c r="C1271" s="543" t="s">
        <v>79</v>
      </c>
      <c r="D1271" s="517">
        <v>46183</v>
      </c>
      <c r="E1271" s="517" t="e">
        <f>IF(OR(#REF!="",J1271=""),"",#REF!+7*J1271)</f>
        <v>#REF!</v>
      </c>
      <c r="F1271" s="629" t="e">
        <f t="shared" ref="F1271" ca="1" si="537">IF(AL1271="PO CLOSED",
"DELIVERED",
IF(TODAY()&gt;E1271,
"-"&amp;ROUNDUP(TODAY()-E1271,0)&amp;" days overdue",
"+" &amp;ROUNDUP(E1271-TODAY(),0)&amp;" days remaining"))</f>
        <v>#REF!</v>
      </c>
      <c r="G1271" s="516" t="s">
        <v>94</v>
      </c>
      <c r="H1271" s="505" t="e">
        <f t="shared" ref="H1271" si="538">TEXT(E1271,"MMM-YY")</f>
        <v>#REF!</v>
      </c>
      <c r="I1271" s="505" t="e">
        <f t="shared" ref="I1271" si="539">TEXT(E1271,"YYYY")</f>
        <v>#REF!</v>
      </c>
      <c r="J1271" s="521">
        <v>3</v>
      </c>
      <c r="K1271" s="506" t="s">
        <v>28</v>
      </c>
      <c r="L1271" s="521" t="s">
        <v>81</v>
      </c>
      <c r="M1271" s="522" t="s">
        <v>2834</v>
      </c>
      <c r="N1271" s="576">
        <v>0</v>
      </c>
      <c r="O1271" s="598">
        <v>3</v>
      </c>
      <c r="P1271" s="506"/>
      <c r="Q1271" s="506"/>
      <c r="R1271" s="588" t="s">
        <v>84</v>
      </c>
      <c r="S1271" s="555" t="s">
        <v>412</v>
      </c>
      <c r="T1271" s="628" t="s">
        <v>413</v>
      </c>
      <c r="U1271" s="508" t="s">
        <v>99</v>
      </c>
      <c r="V1271" s="520" t="s">
        <v>2836</v>
      </c>
      <c r="W1271" s="506">
        <v>1</v>
      </c>
      <c r="X1271" s="505"/>
      <c r="Y1271" s="557">
        <f t="shared" ref="Y1271" si="540">W1271-X1271</f>
        <v>1</v>
      </c>
      <c r="Z1271" s="506">
        <v>1</v>
      </c>
      <c r="AA1271" s="682">
        <v>35000</v>
      </c>
      <c r="AB1271" s="529"/>
      <c r="AC1271" s="601"/>
      <c r="AD1271" s="516"/>
      <c r="AE1271" s="532"/>
      <c r="AF1271" s="528">
        <f t="shared" ref="AF1271" si="541">X1271*AA1271</f>
        <v>0</v>
      </c>
      <c r="AG1271" s="528">
        <f t="shared" ref="AG1271" si="542">(X1271*AB1271)*86</f>
        <v>0</v>
      </c>
      <c r="AH1271" s="528">
        <f t="shared" ref="AH1271" si="543">SUM(AF1271:AG1271)</f>
        <v>0</v>
      </c>
      <c r="AI1271" s="528">
        <f t="shared" ref="AI1271" si="544">Z1271*AA1271</f>
        <v>35000</v>
      </c>
      <c r="AJ1271" s="528">
        <f t="shared" ref="AJ1271" si="545">(Z1271*AB1271)*86</f>
        <v>0</v>
      </c>
      <c r="AK1271" s="528">
        <f t="shared" ref="AK1271" si="546">SUM(AI1271:AJ1271)</f>
        <v>35000</v>
      </c>
      <c r="AL1271" s="508" t="s">
        <v>9</v>
      </c>
      <c r="AM1271" s="533"/>
      <c r="AN1271" s="528">
        <f t="shared" ref="AN1271" si="547">SUM(AH1271,AK1271)</f>
        <v>35000</v>
      </c>
      <c r="AO1271" s="530"/>
      <c r="AP1271" s="505"/>
      <c r="AQ1271" s="505"/>
      <c r="AR1271" s="505"/>
      <c r="AS1271" s="505"/>
      <c r="AT1271" s="505"/>
      <c r="AU1271" s="505"/>
      <c r="AV1271" s="505"/>
      <c r="AW1271" s="588"/>
      <c r="AX1271" s="555"/>
    </row>
    <row r="1272" spans="1:50" ht="13.5" customHeight="1" x14ac:dyDescent="0.2">
      <c r="A1272" s="508">
        <v>5600003152</v>
      </c>
      <c r="B1272" s="627">
        <v>46162</v>
      </c>
      <c r="C1272" s="543" t="s">
        <v>79</v>
      </c>
      <c r="D1272" s="517">
        <v>46183</v>
      </c>
      <c r="E1272" s="517" t="e">
        <f>IF(OR(#REF!="",J1272=""),"",#REF!+7*J1272)</f>
        <v>#REF!</v>
      </c>
      <c r="F1272" s="629" t="e">
        <f t="shared" ca="1" si="460"/>
        <v>#REF!</v>
      </c>
      <c r="G1272" s="516" t="s">
        <v>94</v>
      </c>
      <c r="H1272" s="505" t="e">
        <f t="shared" si="524"/>
        <v>#REF!</v>
      </c>
      <c r="I1272" s="505" t="e">
        <f t="shared" si="526"/>
        <v>#REF!</v>
      </c>
      <c r="J1272" s="521">
        <v>3</v>
      </c>
      <c r="K1272" s="506" t="s">
        <v>21</v>
      </c>
      <c r="L1272" s="521" t="s">
        <v>81</v>
      </c>
      <c r="M1272" s="522" t="s">
        <v>2828</v>
      </c>
      <c r="N1272" s="576">
        <v>0</v>
      </c>
      <c r="O1272" s="598">
        <v>3</v>
      </c>
      <c r="P1272" s="506"/>
      <c r="Q1272" s="506"/>
      <c r="R1272" s="588" t="s">
        <v>84</v>
      </c>
      <c r="S1272" s="555" t="s">
        <v>412</v>
      </c>
      <c r="T1272" s="628" t="s">
        <v>413</v>
      </c>
      <c r="U1272" s="508" t="s">
        <v>99</v>
      </c>
      <c r="V1272" s="508" t="s">
        <v>2829</v>
      </c>
      <c r="W1272" s="506">
        <v>198</v>
      </c>
      <c r="X1272" s="505"/>
      <c r="Y1272" s="557">
        <f t="shared" si="525"/>
        <v>198</v>
      </c>
      <c r="Z1272" s="506">
        <v>198</v>
      </c>
      <c r="AA1272" s="528">
        <v>910</v>
      </c>
      <c r="AB1272" s="529"/>
      <c r="AC1272" s="601"/>
      <c r="AD1272" s="516"/>
      <c r="AE1272" s="532"/>
      <c r="AF1272" s="528">
        <f t="shared" si="514"/>
        <v>0</v>
      </c>
      <c r="AG1272" s="528">
        <f t="shared" si="515"/>
        <v>0</v>
      </c>
      <c r="AH1272" s="528">
        <f t="shared" si="516"/>
        <v>0</v>
      </c>
      <c r="AI1272" s="528">
        <f t="shared" si="517"/>
        <v>180180</v>
      </c>
      <c r="AJ1272" s="528">
        <f t="shared" si="518"/>
        <v>0</v>
      </c>
      <c r="AK1272" s="528">
        <f t="shared" si="519"/>
        <v>180180</v>
      </c>
      <c r="AL1272" s="508" t="s">
        <v>9</v>
      </c>
      <c r="AM1272" s="533"/>
      <c r="AN1272" s="528">
        <f t="shared" si="520"/>
        <v>180180</v>
      </c>
      <c r="AO1272" s="530"/>
      <c r="AP1272" s="505"/>
      <c r="AQ1272" s="505"/>
      <c r="AR1272" s="505"/>
      <c r="AS1272" s="505"/>
      <c r="AT1272" s="505"/>
      <c r="AU1272" s="505"/>
      <c r="AV1272" s="505"/>
      <c r="AW1272" s="588"/>
      <c r="AX1272" s="555"/>
    </row>
    <row r="1273" spans="1:50" ht="13.5" customHeight="1" x14ac:dyDescent="0.2">
      <c r="A1273" s="508">
        <v>5600003152</v>
      </c>
      <c r="B1273" s="627">
        <v>46162</v>
      </c>
      <c r="C1273" s="543" t="s">
        <v>79</v>
      </c>
      <c r="D1273" s="517">
        <v>46183</v>
      </c>
      <c r="E1273" s="517" t="e">
        <f>IF(OR(#REF!="",J1273=""),"",#REF!+7*J1273)</f>
        <v>#REF!</v>
      </c>
      <c r="F1273" s="629" t="e">
        <f t="shared" ca="1" si="460"/>
        <v>#REF!</v>
      </c>
      <c r="G1273" s="516" t="s">
        <v>94</v>
      </c>
      <c r="H1273" s="505" t="e">
        <f t="shared" si="524"/>
        <v>#REF!</v>
      </c>
      <c r="I1273" s="505" t="e">
        <f t="shared" si="526"/>
        <v>#REF!</v>
      </c>
      <c r="J1273" s="521">
        <v>3</v>
      </c>
      <c r="K1273" s="506" t="s">
        <v>21</v>
      </c>
      <c r="L1273" s="521" t="s">
        <v>81</v>
      </c>
      <c r="M1273" s="522" t="s">
        <v>2830</v>
      </c>
      <c r="N1273" s="576">
        <v>0</v>
      </c>
      <c r="O1273" s="598">
        <v>3</v>
      </c>
      <c r="P1273" s="506"/>
      <c r="Q1273" s="506"/>
      <c r="R1273" s="588" t="s">
        <v>84</v>
      </c>
      <c r="S1273" s="555" t="s">
        <v>412</v>
      </c>
      <c r="T1273" s="628" t="s">
        <v>413</v>
      </c>
      <c r="U1273" s="508" t="s">
        <v>99</v>
      </c>
      <c r="V1273" s="508" t="s">
        <v>2831</v>
      </c>
      <c r="W1273" s="506">
        <v>198</v>
      </c>
      <c r="X1273" s="505"/>
      <c r="Y1273" s="557">
        <f t="shared" si="525"/>
        <v>198</v>
      </c>
      <c r="Z1273" s="506">
        <v>198</v>
      </c>
      <c r="AA1273" s="528">
        <v>350</v>
      </c>
      <c r="AB1273" s="529"/>
      <c r="AC1273" s="601"/>
      <c r="AD1273" s="516"/>
      <c r="AE1273" s="532"/>
      <c r="AF1273" s="528">
        <f t="shared" si="514"/>
        <v>0</v>
      </c>
      <c r="AG1273" s="528">
        <f t="shared" si="515"/>
        <v>0</v>
      </c>
      <c r="AH1273" s="528">
        <f t="shared" si="516"/>
        <v>0</v>
      </c>
      <c r="AI1273" s="528">
        <f t="shared" si="517"/>
        <v>69300</v>
      </c>
      <c r="AJ1273" s="528">
        <f t="shared" si="518"/>
        <v>0</v>
      </c>
      <c r="AK1273" s="528">
        <f t="shared" si="519"/>
        <v>69300</v>
      </c>
      <c r="AL1273" s="508" t="s">
        <v>9</v>
      </c>
      <c r="AM1273" s="533"/>
      <c r="AN1273" s="528">
        <f t="shared" si="520"/>
        <v>69300</v>
      </c>
      <c r="AO1273" s="530"/>
      <c r="AP1273" s="505"/>
      <c r="AQ1273" s="505"/>
      <c r="AR1273" s="505"/>
      <c r="AS1273" s="505"/>
      <c r="AT1273" s="505"/>
      <c r="AU1273" s="505"/>
      <c r="AV1273" s="505"/>
      <c r="AW1273" s="588"/>
      <c r="AX1273" s="555"/>
    </row>
    <row r="1274" spans="1:50" ht="13.5" customHeight="1" x14ac:dyDescent="0.2">
      <c r="A1274" s="508">
        <v>5600003153</v>
      </c>
      <c r="B1274" s="627">
        <v>46162</v>
      </c>
      <c r="C1274" s="543" t="s">
        <v>79</v>
      </c>
      <c r="D1274" s="517">
        <v>46183</v>
      </c>
      <c r="E1274" s="517" t="e">
        <f>IF(OR(#REF!="",J1274=""),"",#REF!+7*J1274)</f>
        <v>#REF!</v>
      </c>
      <c r="F1274" s="629" t="e">
        <f t="shared" ca="1" si="460"/>
        <v>#REF!</v>
      </c>
      <c r="G1274" s="516" t="s">
        <v>94</v>
      </c>
      <c r="H1274" s="505" t="e">
        <f t="shared" si="524"/>
        <v>#REF!</v>
      </c>
      <c r="I1274" s="505" t="e">
        <f t="shared" si="526"/>
        <v>#REF!</v>
      </c>
      <c r="J1274" s="521">
        <v>3</v>
      </c>
      <c r="K1274" s="506" t="s">
        <v>21</v>
      </c>
      <c r="L1274" s="521" t="s">
        <v>81</v>
      </c>
      <c r="M1274" s="522" t="s">
        <v>2828</v>
      </c>
      <c r="N1274" s="576">
        <v>0</v>
      </c>
      <c r="O1274" s="598">
        <v>3</v>
      </c>
      <c r="P1274" s="506"/>
      <c r="Q1274" s="506"/>
      <c r="R1274" s="588" t="s">
        <v>84</v>
      </c>
      <c r="S1274" s="555" t="s">
        <v>412</v>
      </c>
      <c r="T1274" s="628" t="s">
        <v>413</v>
      </c>
      <c r="U1274" s="508" t="s">
        <v>99</v>
      </c>
      <c r="V1274" s="508" t="s">
        <v>2829</v>
      </c>
      <c r="W1274" s="506">
        <v>18</v>
      </c>
      <c r="X1274" s="505"/>
      <c r="Y1274" s="557">
        <f t="shared" si="525"/>
        <v>18</v>
      </c>
      <c r="Z1274" s="506">
        <v>18</v>
      </c>
      <c r="AA1274" s="528">
        <v>910</v>
      </c>
      <c r="AB1274" s="529"/>
      <c r="AC1274" s="601"/>
      <c r="AD1274" s="516"/>
      <c r="AE1274" s="532"/>
      <c r="AF1274" s="528">
        <f t="shared" si="514"/>
        <v>0</v>
      </c>
      <c r="AG1274" s="528">
        <f t="shared" si="515"/>
        <v>0</v>
      </c>
      <c r="AH1274" s="528">
        <f t="shared" si="516"/>
        <v>0</v>
      </c>
      <c r="AI1274" s="528">
        <f t="shared" si="517"/>
        <v>16380</v>
      </c>
      <c r="AJ1274" s="528">
        <f t="shared" si="518"/>
        <v>0</v>
      </c>
      <c r="AK1274" s="528">
        <f t="shared" si="519"/>
        <v>16380</v>
      </c>
      <c r="AL1274" s="508" t="s">
        <v>9</v>
      </c>
      <c r="AM1274" s="533"/>
      <c r="AN1274" s="528">
        <f t="shared" si="520"/>
        <v>16380</v>
      </c>
      <c r="AO1274" s="530"/>
      <c r="AP1274" s="505"/>
      <c r="AQ1274" s="505"/>
      <c r="AR1274" s="505"/>
      <c r="AS1274" s="505"/>
      <c r="AT1274" s="505"/>
      <c r="AU1274" s="505"/>
      <c r="AV1274" s="505"/>
      <c r="AW1274" s="588"/>
      <c r="AX1274" s="555"/>
    </row>
    <row r="1275" spans="1:50" ht="13.5" customHeight="1" x14ac:dyDescent="0.2">
      <c r="A1275" s="508">
        <v>5600003153</v>
      </c>
      <c r="B1275" s="627">
        <v>46162</v>
      </c>
      <c r="C1275" s="543" t="s">
        <v>79</v>
      </c>
      <c r="D1275" s="517">
        <v>46183</v>
      </c>
      <c r="E1275" s="517" t="e">
        <f>IF(OR(#REF!="",J1275=""),"",#REF!+7*J1275)</f>
        <v>#REF!</v>
      </c>
      <c r="F1275" s="629" t="e">
        <f t="shared" ca="1" si="460"/>
        <v>#REF!</v>
      </c>
      <c r="G1275" s="516" t="s">
        <v>94</v>
      </c>
      <c r="H1275" s="505" t="e">
        <f t="shared" si="524"/>
        <v>#REF!</v>
      </c>
      <c r="I1275" s="505" t="e">
        <f t="shared" si="526"/>
        <v>#REF!</v>
      </c>
      <c r="J1275" s="521">
        <v>3</v>
      </c>
      <c r="K1275" s="506" t="s">
        <v>21</v>
      </c>
      <c r="L1275" s="525" t="s">
        <v>81</v>
      </c>
      <c r="M1275" s="522" t="s">
        <v>2830</v>
      </c>
      <c r="N1275" s="576">
        <v>0</v>
      </c>
      <c r="O1275" s="598">
        <v>3</v>
      </c>
      <c r="P1275" s="506"/>
      <c r="Q1275" s="506"/>
      <c r="R1275" s="588" t="s">
        <v>84</v>
      </c>
      <c r="S1275" s="555" t="s">
        <v>412</v>
      </c>
      <c r="T1275" s="628" t="s">
        <v>413</v>
      </c>
      <c r="U1275" s="508" t="s">
        <v>99</v>
      </c>
      <c r="V1275" s="508" t="s">
        <v>2831</v>
      </c>
      <c r="W1275" s="506">
        <v>18</v>
      </c>
      <c r="X1275" s="505"/>
      <c r="Y1275" s="557">
        <f t="shared" si="525"/>
        <v>18</v>
      </c>
      <c r="Z1275" s="506">
        <v>18</v>
      </c>
      <c r="AA1275" s="528">
        <v>350</v>
      </c>
      <c r="AB1275" s="529"/>
      <c r="AC1275" s="601"/>
      <c r="AD1275" s="516"/>
      <c r="AE1275" s="532"/>
      <c r="AF1275" s="528">
        <f t="shared" si="514"/>
        <v>0</v>
      </c>
      <c r="AG1275" s="528">
        <f t="shared" si="515"/>
        <v>0</v>
      </c>
      <c r="AH1275" s="528">
        <f t="shared" si="516"/>
        <v>0</v>
      </c>
      <c r="AI1275" s="528">
        <f t="shared" si="517"/>
        <v>6300</v>
      </c>
      <c r="AJ1275" s="528">
        <f t="shared" si="518"/>
        <v>0</v>
      </c>
      <c r="AK1275" s="528">
        <f t="shared" si="519"/>
        <v>6300</v>
      </c>
      <c r="AL1275" s="508" t="s">
        <v>9</v>
      </c>
      <c r="AM1275" s="533"/>
      <c r="AN1275" s="528">
        <f t="shared" si="520"/>
        <v>6300</v>
      </c>
      <c r="AO1275" s="530"/>
      <c r="AP1275" s="505"/>
      <c r="AQ1275" s="505"/>
      <c r="AR1275" s="505"/>
      <c r="AS1275" s="505"/>
      <c r="AT1275" s="505"/>
      <c r="AU1275" s="505"/>
      <c r="AV1275" s="505"/>
      <c r="AW1275" s="588"/>
      <c r="AX1275" s="555"/>
    </row>
    <row r="1276" spans="1:50" ht="13.5" customHeight="1" x14ac:dyDescent="0.2">
      <c r="A1276" s="508">
        <v>4000621928</v>
      </c>
      <c r="B1276" s="627">
        <v>46170</v>
      </c>
      <c r="C1276" s="543" t="s">
        <v>79</v>
      </c>
      <c r="D1276" s="517">
        <v>46240</v>
      </c>
      <c r="E1276" s="517" t="e">
        <f>IF(OR(#REF!="",J1276=""),"",#REF!+7*J1276)</f>
        <v>#REF!</v>
      </c>
      <c r="F1276" s="629" t="e">
        <f t="shared" ca="1" si="460"/>
        <v>#REF!</v>
      </c>
      <c r="G1276" s="516" t="s">
        <v>94</v>
      </c>
      <c r="H1276" s="505" t="e">
        <f t="shared" ref="H1276" si="548">TEXT(E1276,"MMM-YY")</f>
        <v>#REF!</v>
      </c>
      <c r="I1276" s="505" t="e">
        <f t="shared" ref="I1276" si="549">TEXT(E1276,"YYYY")</f>
        <v>#REF!</v>
      </c>
      <c r="J1276" s="521">
        <v>10</v>
      </c>
      <c r="K1276" s="506" t="s">
        <v>18</v>
      </c>
      <c r="L1276" s="525" t="s">
        <v>142</v>
      </c>
      <c r="M1276" s="686" t="s">
        <v>2837</v>
      </c>
      <c r="N1276" s="576">
        <v>0</v>
      </c>
      <c r="O1276" s="598">
        <v>3</v>
      </c>
      <c r="P1276" s="506"/>
      <c r="Q1276" s="506"/>
      <c r="R1276" s="588" t="s">
        <v>84</v>
      </c>
      <c r="S1276" s="555" t="s">
        <v>97</v>
      </c>
      <c r="T1276" s="628" t="s">
        <v>1458</v>
      </c>
      <c r="U1276" s="508" t="s">
        <v>99</v>
      </c>
      <c r="V1276" s="508" t="s">
        <v>1459</v>
      </c>
      <c r="W1276" s="506">
        <v>23</v>
      </c>
      <c r="X1276" s="505"/>
      <c r="Y1276" s="557">
        <f t="shared" si="525"/>
        <v>23</v>
      </c>
      <c r="Z1276" s="506">
        <v>23</v>
      </c>
      <c r="AA1276" s="528">
        <v>12986</v>
      </c>
      <c r="AB1276" s="529"/>
      <c r="AC1276" s="601"/>
      <c r="AD1276" s="516"/>
      <c r="AE1276" s="532"/>
      <c r="AF1276" s="528">
        <f t="shared" si="514"/>
        <v>0</v>
      </c>
      <c r="AG1276" s="528">
        <f t="shared" si="515"/>
        <v>0</v>
      </c>
      <c r="AH1276" s="528">
        <f t="shared" si="516"/>
        <v>0</v>
      </c>
      <c r="AI1276" s="528">
        <f t="shared" si="517"/>
        <v>298678</v>
      </c>
      <c r="AJ1276" s="528">
        <f t="shared" si="518"/>
        <v>0</v>
      </c>
      <c r="AK1276" s="528">
        <f t="shared" si="519"/>
        <v>298678</v>
      </c>
      <c r="AL1276" s="508" t="s">
        <v>9</v>
      </c>
      <c r="AM1276" s="533"/>
      <c r="AN1276" s="528">
        <f t="shared" si="520"/>
        <v>298678</v>
      </c>
      <c r="AO1276" s="530"/>
      <c r="AP1276" s="505"/>
      <c r="AQ1276" s="505"/>
      <c r="AR1276" s="505"/>
      <c r="AS1276" s="505"/>
      <c r="AT1276" s="505"/>
      <c r="AU1276" s="505"/>
      <c r="AV1276" s="505"/>
      <c r="AW1276" s="588"/>
      <c r="AX1276" s="555"/>
    </row>
    <row r="1277" spans="1:50" ht="13.5" customHeight="1" x14ac:dyDescent="0.2">
      <c r="A1277" s="508">
        <v>4000616811</v>
      </c>
      <c r="B1277" s="627">
        <v>46169</v>
      </c>
      <c r="C1277" s="543" t="s">
        <v>79</v>
      </c>
      <c r="D1277" s="517">
        <v>46352</v>
      </c>
      <c r="E1277" s="517" t="e">
        <f>IF(OR(#REF!="",J1277=""),"",#REF!+7*J1277)</f>
        <v>#REF!</v>
      </c>
      <c r="F1277" s="629" t="e">
        <f t="shared" ca="1" si="460"/>
        <v>#REF!</v>
      </c>
      <c r="G1277" s="516" t="s">
        <v>94</v>
      </c>
      <c r="H1277" s="505" t="e">
        <f t="shared" ref="H1277" si="550">TEXT(E1277,"MMM-YY")</f>
        <v>#REF!</v>
      </c>
      <c r="I1277" s="505" t="e">
        <f t="shared" ref="I1277" si="551">TEXT(E1277,"YYYY")</f>
        <v>#REF!</v>
      </c>
      <c r="J1277" s="521">
        <v>26</v>
      </c>
      <c r="K1277" s="506" t="s">
        <v>18</v>
      </c>
      <c r="L1277" s="525" t="s">
        <v>81</v>
      </c>
      <c r="M1277" s="686" t="s">
        <v>2838</v>
      </c>
      <c r="N1277" s="576">
        <v>0</v>
      </c>
      <c r="O1277" s="598">
        <v>3</v>
      </c>
      <c r="P1277" s="506"/>
      <c r="Q1277" s="506"/>
      <c r="R1277" s="588" t="s">
        <v>84</v>
      </c>
      <c r="S1277" s="555" t="s">
        <v>97</v>
      </c>
      <c r="T1277" s="628" t="s">
        <v>98</v>
      </c>
      <c r="U1277" s="508" t="s">
        <v>99</v>
      </c>
      <c r="V1277" s="508" t="s">
        <v>2839</v>
      </c>
      <c r="W1277" s="506">
        <v>197</v>
      </c>
      <c r="X1277" s="505"/>
      <c r="Y1277" s="557">
        <f t="shared" si="525"/>
        <v>197</v>
      </c>
      <c r="Z1277" s="506">
        <v>197</v>
      </c>
      <c r="AA1277" s="528">
        <v>11611.31</v>
      </c>
      <c r="AB1277" s="529"/>
      <c r="AC1277" s="601"/>
      <c r="AD1277" s="516"/>
      <c r="AE1277" s="532"/>
      <c r="AF1277" s="528">
        <f t="shared" si="514"/>
        <v>0</v>
      </c>
      <c r="AG1277" s="528">
        <f t="shared" si="515"/>
        <v>0</v>
      </c>
      <c r="AH1277" s="528">
        <f t="shared" si="516"/>
        <v>0</v>
      </c>
      <c r="AI1277" s="528">
        <f t="shared" si="517"/>
        <v>2287428.0699999998</v>
      </c>
      <c r="AJ1277" s="528">
        <f t="shared" si="518"/>
        <v>0</v>
      </c>
      <c r="AK1277" s="528">
        <f t="shared" si="519"/>
        <v>2287428.0699999998</v>
      </c>
      <c r="AL1277" s="508" t="s">
        <v>9</v>
      </c>
      <c r="AM1277" s="533"/>
      <c r="AN1277" s="528">
        <f t="shared" si="520"/>
        <v>2287428.0699999998</v>
      </c>
      <c r="AO1277" s="530"/>
      <c r="AP1277" s="505"/>
      <c r="AQ1277" s="505"/>
      <c r="AR1277" s="505"/>
      <c r="AS1277" s="505"/>
      <c r="AT1277" s="505"/>
      <c r="AU1277" s="505"/>
      <c r="AV1277" s="505"/>
      <c r="AW1277" s="588"/>
      <c r="AX1277" s="555"/>
    </row>
    <row r="1278" spans="1:50" ht="13.5" customHeight="1" x14ac:dyDescent="0.2">
      <c r="A1278" s="508">
        <v>4000616811</v>
      </c>
      <c r="B1278" s="627">
        <v>46169</v>
      </c>
      <c r="C1278" s="543" t="s">
        <v>79</v>
      </c>
      <c r="D1278" s="517">
        <v>46352</v>
      </c>
      <c r="E1278" s="517" t="e">
        <f>IF(OR(#REF!="",J1278=""),"",#REF!+7*J1278)</f>
        <v>#REF!</v>
      </c>
      <c r="F1278" s="629" t="e">
        <f t="shared" ref="F1278" ca="1" si="552">IF(AL1278="PO CLOSED",
"DELIVERED",
IF(TODAY()&gt;E1278,
"-"&amp;ROUNDUP(TODAY()-E1278,0)&amp;" days overdue",
"+" &amp;ROUNDUP(E1278-TODAY(),0)&amp;" days remaining"))</f>
        <v>#REF!</v>
      </c>
      <c r="G1278" s="516" t="s">
        <v>94</v>
      </c>
      <c r="H1278" s="505" t="e">
        <f t="shared" ref="H1278" si="553">TEXT(E1278,"MMM-YY")</f>
        <v>#REF!</v>
      </c>
      <c r="I1278" s="505" t="e">
        <f t="shared" ref="I1278" si="554">TEXT(E1278,"YYYY")</f>
        <v>#REF!</v>
      </c>
      <c r="J1278" s="521">
        <v>26</v>
      </c>
      <c r="K1278" s="506" t="s">
        <v>28</v>
      </c>
      <c r="L1278" s="525" t="s">
        <v>81</v>
      </c>
      <c r="M1278" s="686" t="s">
        <v>2838</v>
      </c>
      <c r="N1278" s="576">
        <v>0</v>
      </c>
      <c r="O1278" s="598">
        <v>3</v>
      </c>
      <c r="P1278" s="506"/>
      <c r="Q1278" s="506"/>
      <c r="R1278" s="588" t="s">
        <v>84</v>
      </c>
      <c r="S1278" s="555" t="s">
        <v>97</v>
      </c>
      <c r="T1278" s="628" t="s">
        <v>98</v>
      </c>
      <c r="U1278" s="508" t="s">
        <v>99</v>
      </c>
      <c r="V1278" s="508" t="s">
        <v>737</v>
      </c>
      <c r="W1278" s="506">
        <v>1</v>
      </c>
      <c r="X1278" s="505"/>
      <c r="Y1278" s="557">
        <f t="shared" ref="Y1278:Y1286" si="555">W1278-X1278</f>
        <v>1</v>
      </c>
      <c r="Z1278" s="506">
        <v>1</v>
      </c>
      <c r="AA1278" s="528">
        <v>9000.93</v>
      </c>
      <c r="AB1278" s="529"/>
      <c r="AC1278" s="601"/>
      <c r="AD1278" s="516"/>
      <c r="AE1278" s="532"/>
      <c r="AF1278" s="682">
        <f t="shared" ref="AF1278" si="556">X1278*AA1278</f>
        <v>0</v>
      </c>
      <c r="AG1278" s="682">
        <f t="shared" ref="AG1278" si="557">(X1278*AB1278)*86</f>
        <v>0</v>
      </c>
      <c r="AH1278" s="682">
        <f t="shared" ref="AH1278" si="558">SUM(AF1278:AG1278)</f>
        <v>0</v>
      </c>
      <c r="AI1278" s="682">
        <f t="shared" ref="AI1278" si="559">Z1278*AA1278</f>
        <v>9000.93</v>
      </c>
      <c r="AJ1278" s="682">
        <f t="shared" ref="AJ1278" si="560">(Z1278*AB1278)*86</f>
        <v>0</v>
      </c>
      <c r="AK1278" s="682">
        <f t="shared" ref="AK1278" si="561">SUM(AI1278:AJ1278)</f>
        <v>9000.93</v>
      </c>
      <c r="AL1278" s="515" t="s">
        <v>9</v>
      </c>
      <c r="AM1278" s="683"/>
      <c r="AN1278" s="682">
        <f t="shared" ref="AN1278" si="562">SUM(AH1278,AK1278)</f>
        <v>9000.93</v>
      </c>
      <c r="AO1278" s="530"/>
      <c r="AP1278" s="505"/>
      <c r="AQ1278" s="505"/>
      <c r="AR1278" s="505"/>
      <c r="AS1278" s="505"/>
      <c r="AT1278" s="505"/>
      <c r="AU1278" s="505"/>
      <c r="AV1278" s="505"/>
      <c r="AW1278" s="588"/>
      <c r="AX1278" s="555"/>
    </row>
    <row r="1279" spans="1:50" ht="13.5" customHeight="1" x14ac:dyDescent="0.2">
      <c r="A1279" s="508" t="s">
        <v>2840</v>
      </c>
      <c r="B1279" s="627">
        <v>46169</v>
      </c>
      <c r="C1279" s="543" t="s">
        <v>79</v>
      </c>
      <c r="D1279" s="517">
        <v>46228</v>
      </c>
      <c r="E1279" s="517" t="e">
        <f>IF(OR(#REF!="",J1279=""),"",#REF!+7*J1279)</f>
        <v>#REF!</v>
      </c>
      <c r="F1279" s="629" t="e">
        <f t="shared" ca="1" si="460"/>
        <v>#REF!</v>
      </c>
      <c r="G1279" s="516" t="s">
        <v>94</v>
      </c>
      <c r="H1279" s="505" t="e">
        <f t="shared" ref="H1279:H1286" si="563">TEXT(E1279,"MMM-YY")</f>
        <v>#REF!</v>
      </c>
      <c r="I1279" s="505" t="e">
        <f t="shared" ref="I1279:I1286" si="564">TEXT(E1279,"YYYY")</f>
        <v>#REF!</v>
      </c>
      <c r="J1279" s="521">
        <v>8</v>
      </c>
      <c r="K1279" s="521" t="s">
        <v>19</v>
      </c>
      <c r="L1279" s="506" t="s">
        <v>81</v>
      </c>
      <c r="M1279" s="686" t="s">
        <v>2841</v>
      </c>
      <c r="N1279" s="576">
        <v>0</v>
      </c>
      <c r="O1279" s="598">
        <v>3</v>
      </c>
      <c r="P1279" s="506"/>
      <c r="Q1279" s="506"/>
      <c r="R1279" s="588" t="s">
        <v>84</v>
      </c>
      <c r="S1279" s="555" t="s">
        <v>396</v>
      </c>
      <c r="T1279" s="628" t="s">
        <v>397</v>
      </c>
      <c r="U1279" s="508" t="s">
        <v>99</v>
      </c>
      <c r="V1279" s="508" t="s">
        <v>2842</v>
      </c>
      <c r="W1279" s="506">
        <v>2</v>
      </c>
      <c r="X1279" s="505"/>
      <c r="Y1279" s="557">
        <f t="shared" si="555"/>
        <v>2</v>
      </c>
      <c r="Z1279" s="506">
        <v>2</v>
      </c>
      <c r="AA1279" s="528">
        <v>387922</v>
      </c>
      <c r="AB1279" s="529"/>
      <c r="AC1279" s="601"/>
      <c r="AD1279" s="516"/>
      <c r="AE1279" s="694"/>
      <c r="AF1279" s="528">
        <f t="shared" si="514"/>
        <v>0</v>
      </c>
      <c r="AG1279" s="528">
        <f t="shared" si="515"/>
        <v>0</v>
      </c>
      <c r="AH1279" s="528">
        <f t="shared" si="516"/>
        <v>0</v>
      </c>
      <c r="AI1279" s="528">
        <f t="shared" si="517"/>
        <v>775844</v>
      </c>
      <c r="AJ1279" s="528">
        <f t="shared" si="518"/>
        <v>0</v>
      </c>
      <c r="AK1279" s="528">
        <f t="shared" si="519"/>
        <v>775844</v>
      </c>
      <c r="AL1279" s="508" t="s">
        <v>9</v>
      </c>
      <c r="AM1279" s="533"/>
      <c r="AN1279" s="528">
        <f t="shared" si="520"/>
        <v>775844</v>
      </c>
      <c r="AO1279" s="696"/>
      <c r="AP1279" s="505"/>
      <c r="AQ1279" s="505"/>
      <c r="AR1279" s="505"/>
      <c r="AS1279" s="505"/>
      <c r="AT1279" s="505"/>
      <c r="AU1279" s="505"/>
      <c r="AV1279" s="505"/>
      <c r="AW1279" s="588"/>
      <c r="AX1279" s="555"/>
    </row>
    <row r="1280" spans="1:50" ht="13.5" customHeight="1" x14ac:dyDescent="0.2">
      <c r="A1280" s="508">
        <v>4520502597</v>
      </c>
      <c r="B1280" s="627">
        <v>46171</v>
      </c>
      <c r="C1280" s="543" t="s">
        <v>79</v>
      </c>
      <c r="D1280" s="517">
        <v>46178</v>
      </c>
      <c r="E1280" s="517" t="e">
        <f>IF(OR(#REF!="",J1280=""),"",#REF!+7*J1280)</f>
        <v>#REF!</v>
      </c>
      <c r="F1280" s="333" t="str">
        <f t="shared" ca="1" si="460"/>
        <v>DELIVERED</v>
      </c>
      <c r="G1280" s="65" t="s">
        <v>2111</v>
      </c>
      <c r="H1280" s="505" t="e">
        <f t="shared" si="563"/>
        <v>#REF!</v>
      </c>
      <c r="I1280" s="505" t="e">
        <f t="shared" si="564"/>
        <v>#REF!</v>
      </c>
      <c r="J1280" s="24">
        <v>1</v>
      </c>
      <c r="K1280" s="38" t="s">
        <v>28</v>
      </c>
      <c r="L1280" s="38" t="s">
        <v>81</v>
      </c>
      <c r="M1280" s="686" t="s">
        <v>2843</v>
      </c>
      <c r="N1280" s="523">
        <v>1</v>
      </c>
      <c r="O1280" s="558">
        <v>1</v>
      </c>
      <c r="P1280" s="24" t="s">
        <v>243</v>
      </c>
      <c r="Q1280" s="24">
        <v>26200246</v>
      </c>
      <c r="R1280" s="506" t="s">
        <v>84</v>
      </c>
      <c r="S1280" s="521" t="s">
        <v>210</v>
      </c>
      <c r="T1280" s="628" t="s">
        <v>211</v>
      </c>
      <c r="U1280" s="508" t="s">
        <v>212</v>
      </c>
      <c r="V1280" s="475" t="s">
        <v>2844</v>
      </c>
      <c r="W1280" s="24">
        <v>1</v>
      </c>
      <c r="X1280" s="24">
        <v>1</v>
      </c>
      <c r="Y1280" s="557">
        <f t="shared" si="555"/>
        <v>0</v>
      </c>
      <c r="Z1280" s="24">
        <v>0</v>
      </c>
      <c r="AA1280" s="58">
        <v>591443</v>
      </c>
      <c r="AB1280" s="66"/>
      <c r="AC1280" s="536" t="str">
        <f>IF(AD1280="","",TEXT(AD1280,"mmmm-yy"))</f>
        <v>May-26</v>
      </c>
      <c r="AD1280" s="25">
        <v>46171</v>
      </c>
      <c r="AE1280" s="650" t="s">
        <v>2845</v>
      </c>
      <c r="AF1280" s="74">
        <f t="shared" si="514"/>
        <v>591443</v>
      </c>
      <c r="AG1280" s="74">
        <f t="shared" si="515"/>
        <v>0</v>
      </c>
      <c r="AH1280" s="74">
        <f t="shared" si="516"/>
        <v>591443</v>
      </c>
      <c r="AI1280" s="74">
        <f t="shared" si="517"/>
        <v>0</v>
      </c>
      <c r="AJ1280" s="74">
        <f t="shared" si="518"/>
        <v>0</v>
      </c>
      <c r="AK1280" s="74">
        <f t="shared" si="519"/>
        <v>0</v>
      </c>
      <c r="AL1280" s="422" t="s">
        <v>0</v>
      </c>
      <c r="AM1280" s="697" t="s">
        <v>102</v>
      </c>
      <c r="AN1280" s="698">
        <f t="shared" si="520"/>
        <v>591443</v>
      </c>
      <c r="AO1280" s="24" t="s">
        <v>28</v>
      </c>
      <c r="AP1280" s="23"/>
      <c r="AQ1280" s="23"/>
      <c r="AR1280" s="23"/>
      <c r="AS1280" s="23"/>
      <c r="AT1280" s="23"/>
      <c r="AU1280" s="23"/>
      <c r="AV1280" s="23"/>
    </row>
    <row r="1281" spans="1:48" ht="13.5" customHeight="1" x14ac:dyDescent="0.25">
      <c r="A1281" s="16" t="s">
        <v>90</v>
      </c>
      <c r="B1281" s="627">
        <v>46171</v>
      </c>
      <c r="C1281" s="543" t="s">
        <v>79</v>
      </c>
      <c r="D1281" s="25">
        <v>46196</v>
      </c>
      <c r="E1281" s="517" t="e">
        <f>IF(OR(#REF!="",J1281=""),"",#REF!+7*J1281)</f>
        <v>#REF!</v>
      </c>
      <c r="F1281" s="333" t="e">
        <f t="shared" ca="1" si="460"/>
        <v>#REF!</v>
      </c>
      <c r="G1281" s="65" t="s">
        <v>2111</v>
      </c>
      <c r="H1281" s="505" t="e">
        <f t="shared" si="563"/>
        <v>#REF!</v>
      </c>
      <c r="I1281" s="505" t="e">
        <f t="shared" si="564"/>
        <v>#REF!</v>
      </c>
      <c r="J1281" s="24">
        <v>3.6</v>
      </c>
      <c r="K1281" s="38" t="s">
        <v>2846</v>
      </c>
      <c r="L1281" s="38" t="s">
        <v>81</v>
      </c>
      <c r="M1281" s="563" t="s">
        <v>2847</v>
      </c>
      <c r="N1281" s="576">
        <v>0</v>
      </c>
      <c r="O1281" s="598">
        <v>3</v>
      </c>
      <c r="P1281" s="24"/>
      <c r="Q1281" s="24"/>
      <c r="R1281" s="24" t="s">
        <v>84</v>
      </c>
      <c r="S1281" s="24" t="s">
        <v>2848</v>
      </c>
      <c r="T1281" s="628" t="s">
        <v>2849</v>
      </c>
      <c r="U1281" s="16" t="s">
        <v>212</v>
      </c>
      <c r="V1281" s="16" t="s">
        <v>2850</v>
      </c>
      <c r="W1281" s="24">
        <v>1</v>
      </c>
      <c r="X1281" s="24"/>
      <c r="Y1281" s="557">
        <f t="shared" si="555"/>
        <v>1</v>
      </c>
      <c r="Z1281" s="24">
        <v>1</v>
      </c>
      <c r="AA1281" s="58">
        <v>40536</v>
      </c>
      <c r="AB1281" s="66"/>
      <c r="AC1281" s="262"/>
      <c r="AD1281" s="25"/>
      <c r="AE1281" s="695"/>
      <c r="AF1281" s="58">
        <f t="shared" si="514"/>
        <v>0</v>
      </c>
      <c r="AG1281" s="58">
        <f t="shared" si="515"/>
        <v>0</v>
      </c>
      <c r="AH1281" s="58">
        <f t="shared" si="516"/>
        <v>0</v>
      </c>
      <c r="AI1281" s="58">
        <f t="shared" si="517"/>
        <v>40536</v>
      </c>
      <c r="AJ1281" s="58">
        <f t="shared" si="518"/>
        <v>0</v>
      </c>
      <c r="AK1281" s="58">
        <f t="shared" si="519"/>
        <v>40536</v>
      </c>
      <c r="AL1281" s="16" t="s">
        <v>9</v>
      </c>
      <c r="AM1281" s="272"/>
      <c r="AN1281" s="58">
        <f t="shared" si="520"/>
        <v>40536</v>
      </c>
      <c r="AO1281" s="37"/>
      <c r="AP1281" s="23"/>
      <c r="AQ1281" s="23"/>
      <c r="AR1281" s="23"/>
      <c r="AS1281" s="23"/>
      <c r="AT1281" s="23"/>
      <c r="AU1281" s="23"/>
      <c r="AV1281" s="23"/>
    </row>
    <row r="1282" spans="1:48" ht="13.5" customHeight="1" x14ac:dyDescent="0.25">
      <c r="A1282" s="16" t="s">
        <v>90</v>
      </c>
      <c r="B1282" s="627">
        <v>46171</v>
      </c>
      <c r="C1282" s="543" t="s">
        <v>79</v>
      </c>
      <c r="D1282" s="25">
        <v>46199</v>
      </c>
      <c r="E1282" s="517" t="e">
        <f>IF(OR(#REF!="",J1282=""),"",#REF!+7*J1282)</f>
        <v>#REF!</v>
      </c>
      <c r="F1282" s="333" t="e">
        <f t="shared" ca="1" si="460"/>
        <v>#REF!</v>
      </c>
      <c r="G1282" s="65" t="s">
        <v>2111</v>
      </c>
      <c r="H1282" s="505" t="e">
        <f t="shared" si="563"/>
        <v>#REF!</v>
      </c>
      <c r="I1282" s="505" t="e">
        <f t="shared" si="564"/>
        <v>#REF!</v>
      </c>
      <c r="J1282" s="24">
        <v>4</v>
      </c>
      <c r="K1282" s="24" t="s">
        <v>18</v>
      </c>
      <c r="L1282" s="384" t="s">
        <v>142</v>
      </c>
      <c r="M1282" s="563" t="s">
        <v>2851</v>
      </c>
      <c r="N1282" s="523">
        <v>1</v>
      </c>
      <c r="O1282" s="558">
        <v>1</v>
      </c>
      <c r="P1282" s="24"/>
      <c r="Q1282" s="24"/>
      <c r="R1282" s="24" t="s">
        <v>84</v>
      </c>
      <c r="S1282" s="524" t="s">
        <v>620</v>
      </c>
      <c r="T1282" s="512" t="s">
        <v>621</v>
      </c>
      <c r="U1282" s="584" t="s">
        <v>212</v>
      </c>
      <c r="V1282" s="16" t="s">
        <v>2852</v>
      </c>
      <c r="W1282" s="24">
        <v>13</v>
      </c>
      <c r="X1282" s="24"/>
      <c r="Y1282" s="557">
        <f t="shared" si="555"/>
        <v>13</v>
      </c>
      <c r="Z1282" s="24">
        <v>13</v>
      </c>
      <c r="AA1282" s="58">
        <v>28897.5</v>
      </c>
      <c r="AB1282" s="66"/>
      <c r="AC1282" s="262"/>
      <c r="AD1282" s="25"/>
      <c r="AE1282" s="66"/>
      <c r="AF1282" s="74">
        <f t="shared" si="514"/>
        <v>0</v>
      </c>
      <c r="AG1282" s="74">
        <f t="shared" si="515"/>
        <v>0</v>
      </c>
      <c r="AH1282" s="74">
        <f t="shared" si="516"/>
        <v>0</v>
      </c>
      <c r="AI1282" s="74">
        <f t="shared" si="517"/>
        <v>375667.5</v>
      </c>
      <c r="AJ1282" s="74">
        <f t="shared" si="518"/>
        <v>0</v>
      </c>
      <c r="AK1282" s="74">
        <f t="shared" si="519"/>
        <v>375667.5</v>
      </c>
      <c r="AL1282" s="422" t="s">
        <v>9</v>
      </c>
      <c r="AM1282" s="691"/>
      <c r="AN1282" s="74">
        <f t="shared" si="520"/>
        <v>375667.5</v>
      </c>
      <c r="AO1282" s="24"/>
      <c r="AP1282" s="23"/>
      <c r="AQ1282" s="23"/>
      <c r="AR1282" s="23"/>
      <c r="AS1282" s="23"/>
      <c r="AT1282" s="23"/>
      <c r="AU1282" s="23"/>
      <c r="AV1282" s="23"/>
    </row>
    <row r="1283" spans="1:48" ht="13.5" customHeight="1" x14ac:dyDescent="0.25">
      <c r="A1283" s="218">
        <v>4516522625</v>
      </c>
      <c r="B1283" s="627">
        <v>46171</v>
      </c>
      <c r="C1283" s="543" t="s">
        <v>79</v>
      </c>
      <c r="D1283" s="25">
        <v>46183</v>
      </c>
      <c r="E1283" s="517" t="e">
        <f>IF(OR(#REF!="",J1283=""),"",#REF!+7*J1283)</f>
        <v>#REF!</v>
      </c>
      <c r="F1283" s="333" t="e">
        <f t="shared" ca="1" si="460"/>
        <v>#REF!</v>
      </c>
      <c r="G1283" s="65" t="s">
        <v>2111</v>
      </c>
      <c r="H1283" s="505" t="e">
        <f t="shared" si="563"/>
        <v>#REF!</v>
      </c>
      <c r="I1283" s="505" t="e">
        <f t="shared" si="564"/>
        <v>#REF!</v>
      </c>
      <c r="J1283" s="24">
        <v>4</v>
      </c>
      <c r="K1283" s="24" t="s">
        <v>18</v>
      </c>
      <c r="L1283" s="384" t="s">
        <v>142</v>
      </c>
      <c r="M1283" s="563" t="s">
        <v>2851</v>
      </c>
      <c r="N1283" s="523">
        <v>1</v>
      </c>
      <c r="O1283" s="558">
        <v>1</v>
      </c>
      <c r="P1283" s="24"/>
      <c r="Q1283" s="24"/>
      <c r="R1283" s="24" t="s">
        <v>84</v>
      </c>
      <c r="S1283" s="524" t="s">
        <v>620</v>
      </c>
      <c r="T1283" s="512" t="s">
        <v>621</v>
      </c>
      <c r="U1283" s="584" t="s">
        <v>212</v>
      </c>
      <c r="V1283" s="16" t="s">
        <v>2853</v>
      </c>
      <c r="W1283" s="24">
        <v>12</v>
      </c>
      <c r="X1283" s="24"/>
      <c r="Y1283" s="557">
        <f t="shared" si="555"/>
        <v>12</v>
      </c>
      <c r="Z1283" s="24">
        <v>12</v>
      </c>
      <c r="AA1283" s="58">
        <v>28897.5</v>
      </c>
      <c r="AB1283" s="66"/>
      <c r="AC1283" s="262"/>
      <c r="AD1283" s="25"/>
      <c r="AE1283" s="66"/>
      <c r="AF1283" s="63">
        <f t="shared" si="514"/>
        <v>0</v>
      </c>
      <c r="AG1283" s="63">
        <f t="shared" si="515"/>
        <v>0</v>
      </c>
      <c r="AH1283" s="63">
        <f t="shared" si="516"/>
        <v>0</v>
      </c>
      <c r="AI1283" s="63">
        <f t="shared" si="517"/>
        <v>346770</v>
      </c>
      <c r="AJ1283" s="63">
        <f t="shared" si="518"/>
        <v>0</v>
      </c>
      <c r="AK1283" s="63">
        <f t="shared" si="519"/>
        <v>346770</v>
      </c>
      <c r="AL1283" s="21" t="s">
        <v>9</v>
      </c>
      <c r="AM1283" s="494"/>
      <c r="AN1283" s="63">
        <f t="shared" si="520"/>
        <v>346770</v>
      </c>
      <c r="AO1283" s="24"/>
      <c r="AP1283" s="23"/>
      <c r="AQ1283" s="23"/>
      <c r="AR1283" s="23"/>
      <c r="AS1283" s="23"/>
      <c r="AT1283" s="23"/>
      <c r="AU1283" s="23"/>
      <c r="AV1283" s="23"/>
    </row>
    <row r="1284" spans="1:48" ht="13.5" customHeight="1" x14ac:dyDescent="0.25">
      <c r="A1284" s="218">
        <v>4516522625</v>
      </c>
      <c r="B1284" s="627">
        <v>46171</v>
      </c>
      <c r="C1284" s="543" t="s">
        <v>79</v>
      </c>
      <c r="D1284" s="25">
        <v>46183</v>
      </c>
      <c r="E1284" s="517" t="e">
        <f>IF(OR(#REF!="",J1284=""),"",#REF!+7*J1284)</f>
        <v>#REF!</v>
      </c>
      <c r="F1284" s="333" t="e">
        <f t="shared" ca="1" si="460"/>
        <v>#REF!</v>
      </c>
      <c r="G1284" s="65" t="s">
        <v>2111</v>
      </c>
      <c r="H1284" s="505" t="e">
        <f t="shared" si="563"/>
        <v>#REF!</v>
      </c>
      <c r="I1284" s="505" t="e">
        <f t="shared" si="564"/>
        <v>#REF!</v>
      </c>
      <c r="J1284" s="24">
        <v>4</v>
      </c>
      <c r="K1284" s="24" t="s">
        <v>28</v>
      </c>
      <c r="L1284" s="384" t="s">
        <v>142</v>
      </c>
      <c r="M1284" s="563" t="s">
        <v>2851</v>
      </c>
      <c r="N1284" s="523">
        <v>1</v>
      </c>
      <c r="O1284" s="558">
        <v>1</v>
      </c>
      <c r="P1284" s="24"/>
      <c r="Q1284" s="24"/>
      <c r="R1284" s="24" t="s">
        <v>84</v>
      </c>
      <c r="S1284" s="524" t="s">
        <v>620</v>
      </c>
      <c r="T1284" s="512" t="s">
        <v>621</v>
      </c>
      <c r="U1284" s="584" t="s">
        <v>212</v>
      </c>
      <c r="V1284" s="16" t="s">
        <v>2854</v>
      </c>
      <c r="W1284" s="24">
        <v>1</v>
      </c>
      <c r="X1284" s="24"/>
      <c r="Y1284" s="557">
        <f t="shared" si="555"/>
        <v>1</v>
      </c>
      <c r="Z1284" s="24">
        <v>1</v>
      </c>
      <c r="AA1284" s="58">
        <v>20000</v>
      </c>
      <c r="AB1284" s="66"/>
      <c r="AC1284" s="262"/>
      <c r="AD1284" s="25"/>
      <c r="AE1284" s="66"/>
      <c r="AF1284" s="63">
        <f t="shared" si="514"/>
        <v>0</v>
      </c>
      <c r="AG1284" s="63">
        <f t="shared" si="515"/>
        <v>0</v>
      </c>
      <c r="AH1284" s="63">
        <f t="shared" si="516"/>
        <v>0</v>
      </c>
      <c r="AI1284" s="63">
        <f t="shared" si="517"/>
        <v>20000</v>
      </c>
      <c r="AJ1284" s="63">
        <f t="shared" si="518"/>
        <v>0</v>
      </c>
      <c r="AK1284" s="63">
        <f t="shared" si="519"/>
        <v>20000</v>
      </c>
      <c r="AL1284" s="21" t="s">
        <v>9</v>
      </c>
      <c r="AM1284" s="494"/>
      <c r="AN1284" s="63">
        <f t="shared" si="520"/>
        <v>20000</v>
      </c>
      <c r="AO1284" s="24"/>
      <c r="AP1284" s="23"/>
      <c r="AQ1284" s="23"/>
      <c r="AR1284" s="23"/>
      <c r="AS1284" s="23"/>
      <c r="AT1284" s="23"/>
      <c r="AU1284" s="23"/>
      <c r="AV1284" s="23"/>
    </row>
    <row r="1285" spans="1:48" ht="13.5" customHeight="1" x14ac:dyDescent="0.25">
      <c r="A1285" s="218">
        <v>4516522637</v>
      </c>
      <c r="B1285" s="627">
        <v>46171</v>
      </c>
      <c r="C1285" s="543" t="s">
        <v>79</v>
      </c>
      <c r="D1285" s="25">
        <v>46188</v>
      </c>
      <c r="E1285" s="517" t="e">
        <f>IF(OR(#REF!="",J1285=""),"",#REF!+7*J1285)</f>
        <v>#REF!</v>
      </c>
      <c r="F1285" s="333" t="e">
        <f t="shared" ca="1" si="460"/>
        <v>#REF!</v>
      </c>
      <c r="G1285" s="65" t="s">
        <v>2111</v>
      </c>
      <c r="H1285" s="505" t="e">
        <f t="shared" si="563"/>
        <v>#REF!</v>
      </c>
      <c r="I1285" s="505" t="e">
        <f t="shared" si="564"/>
        <v>#REF!</v>
      </c>
      <c r="J1285" s="24">
        <v>4</v>
      </c>
      <c r="K1285" s="24" t="s">
        <v>18</v>
      </c>
      <c r="L1285" s="384" t="s">
        <v>142</v>
      </c>
      <c r="M1285" s="563" t="s">
        <v>2851</v>
      </c>
      <c r="N1285" s="523">
        <v>1</v>
      </c>
      <c r="O1285" s="558">
        <v>1</v>
      </c>
      <c r="P1285" s="24"/>
      <c r="Q1285" s="24"/>
      <c r="R1285" s="24" t="s">
        <v>84</v>
      </c>
      <c r="S1285" s="524" t="s">
        <v>620</v>
      </c>
      <c r="T1285" s="512" t="s">
        <v>621</v>
      </c>
      <c r="U1285" s="584" t="s">
        <v>212</v>
      </c>
      <c r="V1285" s="16" t="s">
        <v>2852</v>
      </c>
      <c r="W1285" s="24">
        <v>13</v>
      </c>
      <c r="X1285" s="24"/>
      <c r="Y1285" s="557">
        <f t="shared" si="555"/>
        <v>13</v>
      </c>
      <c r="Z1285" s="24">
        <v>13</v>
      </c>
      <c r="AA1285" s="58">
        <v>28897.5</v>
      </c>
      <c r="AB1285" s="66"/>
      <c r="AC1285" s="262"/>
      <c r="AD1285" s="25"/>
      <c r="AE1285" s="66"/>
      <c r="AF1285" s="63">
        <f t="shared" si="514"/>
        <v>0</v>
      </c>
      <c r="AG1285" s="63">
        <f t="shared" si="515"/>
        <v>0</v>
      </c>
      <c r="AH1285" s="63">
        <f t="shared" si="516"/>
        <v>0</v>
      </c>
      <c r="AI1285" s="63">
        <f t="shared" si="517"/>
        <v>375667.5</v>
      </c>
      <c r="AJ1285" s="63">
        <f t="shared" si="518"/>
        <v>0</v>
      </c>
      <c r="AK1285" s="63">
        <f t="shared" si="519"/>
        <v>375667.5</v>
      </c>
      <c r="AL1285" s="21" t="s">
        <v>9</v>
      </c>
      <c r="AM1285" s="494"/>
      <c r="AN1285" s="63">
        <f t="shared" si="520"/>
        <v>375667.5</v>
      </c>
      <c r="AO1285" s="24"/>
      <c r="AP1285" s="23"/>
      <c r="AQ1285" s="23"/>
      <c r="AR1285" s="23"/>
      <c r="AS1285" s="23"/>
      <c r="AT1285" s="23"/>
      <c r="AU1285" s="23"/>
      <c r="AV1285" s="23"/>
    </row>
    <row r="1286" spans="1:48" ht="13.5" customHeight="1" x14ac:dyDescent="0.25">
      <c r="A1286" s="555">
        <v>4516521070</v>
      </c>
      <c r="B1286" s="627">
        <v>46171</v>
      </c>
      <c r="C1286" s="543" t="s">
        <v>79</v>
      </c>
      <c r="D1286" s="25">
        <v>46195</v>
      </c>
      <c r="E1286" s="517" t="e">
        <f>IF(OR(#REF!="",J1286=""),"",#REF!+7*J1286)</f>
        <v>#REF!</v>
      </c>
      <c r="F1286" s="333" t="e">
        <f t="shared" ca="1" si="460"/>
        <v>#REF!</v>
      </c>
      <c r="G1286" s="65" t="s">
        <v>2111</v>
      </c>
      <c r="H1286" s="505" t="e">
        <f t="shared" si="563"/>
        <v>#REF!</v>
      </c>
      <c r="I1286" s="505" t="e">
        <f t="shared" si="564"/>
        <v>#REF!</v>
      </c>
      <c r="J1286" s="24">
        <v>4</v>
      </c>
      <c r="K1286" s="24" t="s">
        <v>18</v>
      </c>
      <c r="L1286" s="384" t="s">
        <v>142</v>
      </c>
      <c r="M1286" s="563" t="s">
        <v>2851</v>
      </c>
      <c r="N1286" s="523">
        <v>1</v>
      </c>
      <c r="O1286" s="558">
        <v>1</v>
      </c>
      <c r="P1286" s="24"/>
      <c r="Q1286" s="24"/>
      <c r="R1286" s="24" t="s">
        <v>84</v>
      </c>
      <c r="S1286" s="524" t="s">
        <v>620</v>
      </c>
      <c r="T1286" s="512" t="s">
        <v>621</v>
      </c>
      <c r="U1286" s="584" t="s">
        <v>212</v>
      </c>
      <c r="V1286" s="16" t="s">
        <v>2853</v>
      </c>
      <c r="W1286" s="24">
        <v>12</v>
      </c>
      <c r="X1286" s="24"/>
      <c r="Y1286" s="557">
        <f t="shared" si="555"/>
        <v>12</v>
      </c>
      <c r="Z1286" s="24">
        <v>12</v>
      </c>
      <c r="AA1286" s="58">
        <v>28897.5</v>
      </c>
      <c r="AB1286" s="66"/>
      <c r="AC1286" s="262"/>
      <c r="AD1286" s="25"/>
      <c r="AE1286" s="342"/>
      <c r="AF1286" s="63">
        <f t="shared" si="514"/>
        <v>0</v>
      </c>
      <c r="AG1286" s="63">
        <f t="shared" si="515"/>
        <v>0</v>
      </c>
      <c r="AH1286" s="63">
        <f t="shared" si="516"/>
        <v>0</v>
      </c>
      <c r="AI1286" s="63">
        <f t="shared" si="517"/>
        <v>346770</v>
      </c>
      <c r="AJ1286" s="63">
        <f t="shared" si="518"/>
        <v>0</v>
      </c>
      <c r="AK1286" s="63">
        <f t="shared" si="519"/>
        <v>346770</v>
      </c>
      <c r="AL1286" s="21" t="s">
        <v>9</v>
      </c>
      <c r="AM1286" s="494"/>
      <c r="AN1286" s="63">
        <f t="shared" si="520"/>
        <v>346770</v>
      </c>
      <c r="AO1286" s="24"/>
      <c r="AP1286" s="23"/>
      <c r="AQ1286" s="23"/>
      <c r="AR1286" s="23"/>
      <c r="AS1286" s="23"/>
      <c r="AT1286" s="23"/>
      <c r="AU1286" s="23"/>
      <c r="AV1286" s="23"/>
    </row>
    <row r="1287" spans="1:48" ht="13.5" customHeight="1" x14ac:dyDescent="0.25">
      <c r="A1287" s="555" t="s">
        <v>2855</v>
      </c>
      <c r="B1287" s="627">
        <v>46171</v>
      </c>
      <c r="C1287" s="543" t="s">
        <v>79</v>
      </c>
      <c r="D1287" s="25">
        <v>46199</v>
      </c>
      <c r="E1287" s="531" t="e">
        <f>IF(OR(#REF!="",J1287=""),"",#REF!+7*J1287)</f>
        <v>#REF!</v>
      </c>
      <c r="F1287" s="333" t="str">
        <f t="shared" ca="1" si="460"/>
        <v>DELIVERED</v>
      </c>
      <c r="G1287" s="571" t="s">
        <v>80</v>
      </c>
      <c r="H1287" s="546" t="e">
        <f t="shared" ref="H1287:H1293" si="565">TEXT(E1287,"MMM-YY")</f>
        <v>#REF!</v>
      </c>
      <c r="I1287" s="23" t="e">
        <f t="shared" ref="I1287:I1293" si="566">TEXT(E1287,"YYYY")</f>
        <v>#REF!</v>
      </c>
      <c r="J1287" s="24">
        <v>4</v>
      </c>
      <c r="K1287" s="24" t="s">
        <v>18</v>
      </c>
      <c r="L1287" s="24" t="s">
        <v>81</v>
      </c>
      <c r="M1287" s="563" t="s">
        <v>2856</v>
      </c>
      <c r="N1287" s="523">
        <v>0</v>
      </c>
      <c r="O1287" s="598">
        <v>3</v>
      </c>
      <c r="P1287" s="24" t="s">
        <v>2857</v>
      </c>
      <c r="Q1287" s="24">
        <v>26200291</v>
      </c>
      <c r="R1287" s="24" t="s">
        <v>84</v>
      </c>
      <c r="S1287" s="24" t="s">
        <v>1626</v>
      </c>
      <c r="T1287" s="7" t="s">
        <v>2858</v>
      </c>
      <c r="U1287" s="7" t="s">
        <v>193</v>
      </c>
      <c r="V1287" s="16" t="s">
        <v>2859</v>
      </c>
      <c r="W1287" s="24">
        <v>50</v>
      </c>
      <c r="X1287" s="24">
        <v>15</v>
      </c>
      <c r="Y1287" s="542">
        <f t="shared" ref="Y1287:Y1293" si="567">W1287-X1287</f>
        <v>35</v>
      </c>
      <c r="Z1287" s="24">
        <v>0</v>
      </c>
      <c r="AA1287" s="58">
        <v>10000</v>
      </c>
      <c r="AB1287" s="66"/>
      <c r="AC1287" s="536" t="str">
        <f>IF(AD1287="","",TEXT(AD1287,"mmmm-yy"))</f>
        <v>June-26</v>
      </c>
      <c r="AD1287" s="76">
        <v>46179</v>
      </c>
      <c r="AE1287" s="257" t="s">
        <v>2860</v>
      </c>
      <c r="AF1287" s="607">
        <f t="shared" si="514"/>
        <v>150000</v>
      </c>
      <c r="AG1287" s="63">
        <f t="shared" si="515"/>
        <v>0</v>
      </c>
      <c r="AH1287" s="63">
        <f t="shared" si="516"/>
        <v>150000</v>
      </c>
      <c r="AI1287" s="63">
        <f t="shared" si="517"/>
        <v>0</v>
      </c>
      <c r="AJ1287" s="82">
        <f t="shared" si="518"/>
        <v>0</v>
      </c>
      <c r="AK1287" s="58">
        <f t="shared" si="519"/>
        <v>0</v>
      </c>
      <c r="AL1287" s="16" t="s">
        <v>0</v>
      </c>
      <c r="AM1287" s="533" t="s">
        <v>102</v>
      </c>
      <c r="AN1287" s="58">
        <f t="shared" si="520"/>
        <v>150000</v>
      </c>
      <c r="AO1287" s="37" t="s">
        <v>30</v>
      </c>
      <c r="AP1287" s="23"/>
      <c r="AQ1287" s="23"/>
      <c r="AR1287" s="23"/>
      <c r="AS1287" s="23"/>
      <c r="AT1287" s="23"/>
      <c r="AU1287" s="23"/>
      <c r="AV1287" s="23"/>
    </row>
    <row r="1288" spans="1:48" ht="13.5" customHeight="1" x14ac:dyDescent="0.25">
      <c r="A1288" s="555" t="s">
        <v>2861</v>
      </c>
      <c r="B1288" s="627">
        <v>46171</v>
      </c>
      <c r="C1288" s="543" t="s">
        <v>79</v>
      </c>
      <c r="D1288" s="25">
        <v>46199</v>
      </c>
      <c r="E1288" s="531" t="e">
        <f>IF(OR(#REF!="",J1288=""),"",#REF!+7*J1288)</f>
        <v>#REF!</v>
      </c>
      <c r="F1288" s="333" t="e">
        <f t="shared" ref="F1288" ca="1" si="568">IF(AL1288="PO CLOSED",
"DELIVERED",
IF(TODAY()&gt;E1288,
"-"&amp;ROUNDUP(TODAY()-E1288,0)&amp;" days overdue",
"+" &amp;ROUNDUP(E1288-TODAY(),0)&amp;" days remaining"))</f>
        <v>#REF!</v>
      </c>
      <c r="G1288" s="65" t="s">
        <v>2111</v>
      </c>
      <c r="H1288" s="546" t="e">
        <f t="shared" si="565"/>
        <v>#REF!</v>
      </c>
      <c r="I1288" s="23" t="e">
        <f t="shared" si="566"/>
        <v>#REF!</v>
      </c>
      <c r="J1288" s="24">
        <v>4</v>
      </c>
      <c r="K1288" s="24" t="s">
        <v>18</v>
      </c>
      <c r="L1288" s="24" t="s">
        <v>81</v>
      </c>
      <c r="M1288" s="563" t="s">
        <v>2856</v>
      </c>
      <c r="N1288" s="523">
        <v>0</v>
      </c>
      <c r="O1288" s="598">
        <v>3</v>
      </c>
      <c r="P1288" s="24"/>
      <c r="Q1288" s="24"/>
      <c r="R1288" s="24" t="s">
        <v>84</v>
      </c>
      <c r="S1288" s="24" t="s">
        <v>1626</v>
      </c>
      <c r="T1288" s="7" t="s">
        <v>2858</v>
      </c>
      <c r="U1288" s="7" t="s">
        <v>193</v>
      </c>
      <c r="V1288" s="16" t="s">
        <v>2859</v>
      </c>
      <c r="W1288" s="24">
        <v>5</v>
      </c>
      <c r="X1288" s="24"/>
      <c r="Y1288" s="542">
        <f t="shared" si="567"/>
        <v>5</v>
      </c>
      <c r="Z1288" s="24">
        <v>5</v>
      </c>
      <c r="AA1288" s="58">
        <v>10000</v>
      </c>
      <c r="AB1288" s="66"/>
      <c r="AC1288" s="262"/>
      <c r="AD1288" s="25"/>
      <c r="AE1288" s="425"/>
      <c r="AF1288" s="63">
        <f t="shared" ref="AF1288" si="569">X1288*AA1288</f>
        <v>0</v>
      </c>
      <c r="AG1288" s="63">
        <f t="shared" ref="AG1288" si="570">(X1288*AB1288)*86</f>
        <v>0</v>
      </c>
      <c r="AH1288" s="63">
        <f t="shared" ref="AH1288" si="571">SUM(AF1288:AG1288)</f>
        <v>0</v>
      </c>
      <c r="AI1288" s="63">
        <f t="shared" ref="AI1288" si="572">Z1288*AA1288</f>
        <v>50000</v>
      </c>
      <c r="AJ1288" s="82">
        <f t="shared" ref="AJ1288" si="573">(Z1288*AB1288)*86</f>
        <v>0</v>
      </c>
      <c r="AK1288" s="58">
        <f t="shared" ref="AK1288" si="574">SUM(AI1288:AJ1288)</f>
        <v>50000</v>
      </c>
      <c r="AL1288" s="16" t="s">
        <v>9</v>
      </c>
      <c r="AM1288" s="272"/>
      <c r="AN1288" s="58">
        <f t="shared" ref="AN1288" si="575">SUM(AH1288,AK1288)</f>
        <v>50000</v>
      </c>
      <c r="AO1288" s="37"/>
      <c r="AP1288" s="23"/>
      <c r="AQ1288" s="23"/>
      <c r="AR1288" s="23"/>
      <c r="AS1288" s="23"/>
      <c r="AT1288" s="23"/>
      <c r="AU1288" s="23"/>
      <c r="AV1288" s="23"/>
    </row>
    <row r="1289" spans="1:48" ht="13.5" customHeight="1" x14ac:dyDescent="0.25">
      <c r="A1289" s="555" t="s">
        <v>2862</v>
      </c>
      <c r="B1289" s="627">
        <v>46171</v>
      </c>
      <c r="C1289" s="543" t="s">
        <v>79</v>
      </c>
      <c r="D1289" s="25">
        <v>46199</v>
      </c>
      <c r="E1289" s="531" t="e">
        <f>IF(OR(#REF!="",J1289=""),"",#REF!+7*J1289)</f>
        <v>#REF!</v>
      </c>
      <c r="F1289" s="333" t="e">
        <f t="shared" ref="F1289" ca="1" si="576">IF(AL1289="PO CLOSED",
"DELIVERED",
IF(TODAY()&gt;E1289,
"-"&amp;ROUNDUP(TODAY()-E1289,0)&amp;" days overdue",
"+" &amp;ROUNDUP(E1289-TODAY(),0)&amp;" days remaining"))</f>
        <v>#REF!</v>
      </c>
      <c r="G1289" s="65" t="s">
        <v>2111</v>
      </c>
      <c r="H1289" s="546" t="e">
        <f t="shared" si="565"/>
        <v>#REF!</v>
      </c>
      <c r="I1289" s="23" t="e">
        <f t="shared" si="566"/>
        <v>#REF!</v>
      </c>
      <c r="J1289" s="24">
        <v>4</v>
      </c>
      <c r="K1289" s="24" t="s">
        <v>18</v>
      </c>
      <c r="L1289" s="24" t="s">
        <v>81</v>
      </c>
      <c r="M1289" s="563" t="s">
        <v>2856</v>
      </c>
      <c r="N1289" s="523">
        <v>0</v>
      </c>
      <c r="O1289" s="598">
        <v>3</v>
      </c>
      <c r="P1289" s="24"/>
      <c r="Q1289" s="24"/>
      <c r="R1289" s="24" t="s">
        <v>84</v>
      </c>
      <c r="S1289" s="24" t="s">
        <v>1626</v>
      </c>
      <c r="T1289" s="7" t="s">
        <v>2858</v>
      </c>
      <c r="U1289" s="7" t="s">
        <v>193</v>
      </c>
      <c r="V1289" s="16" t="s">
        <v>2859</v>
      </c>
      <c r="W1289" s="24">
        <v>5</v>
      </c>
      <c r="X1289" s="24"/>
      <c r="Y1289" s="542">
        <f t="shared" si="567"/>
        <v>5</v>
      </c>
      <c r="Z1289" s="24">
        <v>5</v>
      </c>
      <c r="AA1289" s="58">
        <v>10000</v>
      </c>
      <c r="AB1289" s="66"/>
      <c r="AC1289" s="262"/>
      <c r="AD1289" s="25"/>
      <c r="AE1289" s="66"/>
      <c r="AF1289" s="63">
        <f t="shared" ref="AF1289" si="577">X1289*AA1289</f>
        <v>0</v>
      </c>
      <c r="AG1289" s="63">
        <f t="shared" ref="AG1289" si="578">(X1289*AB1289)*86</f>
        <v>0</v>
      </c>
      <c r="AH1289" s="63">
        <f t="shared" ref="AH1289" si="579">SUM(AF1289:AG1289)</f>
        <v>0</v>
      </c>
      <c r="AI1289" s="63">
        <f t="shared" ref="AI1289" si="580">Z1289*AA1289</f>
        <v>50000</v>
      </c>
      <c r="AJ1289" s="82">
        <f t="shared" ref="AJ1289" si="581">(Z1289*AB1289)*86</f>
        <v>0</v>
      </c>
      <c r="AK1289" s="58">
        <f t="shared" ref="AK1289" si="582">SUM(AI1289:AJ1289)</f>
        <v>50000</v>
      </c>
      <c r="AL1289" s="16" t="s">
        <v>9</v>
      </c>
      <c r="AM1289" s="272"/>
      <c r="AN1289" s="58">
        <f t="shared" ref="AN1289" si="583">SUM(AH1289,AK1289)</f>
        <v>50000</v>
      </c>
      <c r="AO1289" s="37"/>
      <c r="AP1289" s="23"/>
      <c r="AQ1289" s="23"/>
      <c r="AR1289" s="23"/>
      <c r="AS1289" s="23"/>
      <c r="AT1289" s="23"/>
      <c r="AU1289" s="23"/>
      <c r="AV1289" s="23"/>
    </row>
    <row r="1290" spans="1:48" ht="13.5" customHeight="1" x14ac:dyDescent="0.25">
      <c r="A1290" s="555" t="s">
        <v>2863</v>
      </c>
      <c r="B1290" s="627">
        <v>46171</v>
      </c>
      <c r="C1290" s="543" t="s">
        <v>79</v>
      </c>
      <c r="D1290" s="25">
        <v>46199</v>
      </c>
      <c r="E1290" s="531" t="e">
        <f>IF(OR(#REF!="",J1290=""),"",#REF!+7*J1290)</f>
        <v>#REF!</v>
      </c>
      <c r="F1290" s="333" t="e">
        <f t="shared" ref="F1290" ca="1" si="584">IF(AL1290="PO CLOSED",
"DELIVERED",
IF(TODAY()&gt;E1290,
"-"&amp;ROUNDUP(TODAY()-E1290,0)&amp;" days overdue",
"+" &amp;ROUNDUP(E1290-TODAY(),0)&amp;" days remaining"))</f>
        <v>#REF!</v>
      </c>
      <c r="G1290" s="65" t="s">
        <v>2111</v>
      </c>
      <c r="H1290" s="546" t="e">
        <f t="shared" si="565"/>
        <v>#REF!</v>
      </c>
      <c r="I1290" s="23" t="e">
        <f t="shared" si="566"/>
        <v>#REF!</v>
      </c>
      <c r="J1290" s="24">
        <v>4</v>
      </c>
      <c r="K1290" s="24" t="s">
        <v>18</v>
      </c>
      <c r="L1290" s="24" t="s">
        <v>81</v>
      </c>
      <c r="M1290" s="563" t="s">
        <v>2856</v>
      </c>
      <c r="N1290" s="523">
        <v>0</v>
      </c>
      <c r="O1290" s="598">
        <v>3</v>
      </c>
      <c r="P1290" s="24"/>
      <c r="Q1290" s="24"/>
      <c r="R1290" s="24" t="s">
        <v>84</v>
      </c>
      <c r="S1290" s="24" t="s">
        <v>1626</v>
      </c>
      <c r="T1290" s="7" t="s">
        <v>2858</v>
      </c>
      <c r="U1290" s="7" t="s">
        <v>193</v>
      </c>
      <c r="V1290" s="16" t="s">
        <v>2859</v>
      </c>
      <c r="W1290" s="24">
        <v>5</v>
      </c>
      <c r="X1290" s="24"/>
      <c r="Y1290" s="542">
        <f t="shared" si="567"/>
        <v>5</v>
      </c>
      <c r="Z1290" s="24">
        <v>5</v>
      </c>
      <c r="AA1290" s="58">
        <v>10000</v>
      </c>
      <c r="AB1290" s="66"/>
      <c r="AC1290" s="262"/>
      <c r="AD1290" s="25"/>
      <c r="AE1290" s="66"/>
      <c r="AF1290" s="63">
        <f t="shared" ref="AF1290" si="585">X1290*AA1290</f>
        <v>0</v>
      </c>
      <c r="AG1290" s="63">
        <f t="shared" ref="AG1290" si="586">(X1290*AB1290)*86</f>
        <v>0</v>
      </c>
      <c r="AH1290" s="63">
        <f t="shared" ref="AH1290" si="587">SUM(AF1290:AG1290)</f>
        <v>0</v>
      </c>
      <c r="AI1290" s="63">
        <f t="shared" ref="AI1290" si="588">Z1290*AA1290</f>
        <v>50000</v>
      </c>
      <c r="AJ1290" s="82">
        <f t="shared" ref="AJ1290" si="589">(Z1290*AB1290)*86</f>
        <v>0</v>
      </c>
      <c r="AK1290" s="58">
        <f t="shared" ref="AK1290" si="590">SUM(AI1290:AJ1290)</f>
        <v>50000</v>
      </c>
      <c r="AL1290" s="16" t="s">
        <v>9</v>
      </c>
      <c r="AM1290" s="272"/>
      <c r="AN1290" s="58">
        <f t="shared" ref="AN1290" si="591">SUM(AH1290,AK1290)</f>
        <v>50000</v>
      </c>
      <c r="AO1290" s="37"/>
      <c r="AP1290" s="23"/>
      <c r="AQ1290" s="23"/>
      <c r="AR1290" s="23"/>
      <c r="AS1290" s="23"/>
      <c r="AT1290" s="23"/>
      <c r="AU1290" s="23"/>
      <c r="AV1290" s="23"/>
    </row>
    <row r="1291" spans="1:48" ht="13.5" customHeight="1" x14ac:dyDescent="0.25">
      <c r="A1291" s="555" t="s">
        <v>2864</v>
      </c>
      <c r="B1291" s="627">
        <v>46171</v>
      </c>
      <c r="C1291" s="543" t="s">
        <v>79</v>
      </c>
      <c r="D1291" s="25">
        <v>46199</v>
      </c>
      <c r="E1291" s="531" t="e">
        <f>IF(OR(#REF!="",J1291=""),"",#REF!+7*J1291)</f>
        <v>#REF!</v>
      </c>
      <c r="F1291" s="333" t="e">
        <f t="shared" ref="F1291" ca="1" si="592">IF(AL1291="PO CLOSED",
"DELIVERED",
IF(TODAY()&gt;E1291,
"-"&amp;ROUNDUP(TODAY()-E1291,0)&amp;" days overdue",
"+" &amp;ROUNDUP(E1291-TODAY(),0)&amp;" days remaining"))</f>
        <v>#REF!</v>
      </c>
      <c r="G1291" s="65" t="s">
        <v>2111</v>
      </c>
      <c r="H1291" s="546" t="e">
        <f t="shared" si="565"/>
        <v>#REF!</v>
      </c>
      <c r="I1291" s="23" t="e">
        <f t="shared" si="566"/>
        <v>#REF!</v>
      </c>
      <c r="J1291" s="24">
        <v>4</v>
      </c>
      <c r="K1291" s="24" t="s">
        <v>18</v>
      </c>
      <c r="L1291" s="24" t="s">
        <v>81</v>
      </c>
      <c r="M1291" s="563" t="s">
        <v>2856</v>
      </c>
      <c r="N1291" s="523">
        <v>0</v>
      </c>
      <c r="O1291" s="598">
        <v>3</v>
      </c>
      <c r="P1291" s="24"/>
      <c r="Q1291" s="24"/>
      <c r="R1291" s="24" t="s">
        <v>84</v>
      </c>
      <c r="S1291" s="24" t="s">
        <v>1626</v>
      </c>
      <c r="T1291" s="7" t="s">
        <v>2858</v>
      </c>
      <c r="U1291" s="7" t="s">
        <v>193</v>
      </c>
      <c r="V1291" s="16" t="s">
        <v>2859</v>
      </c>
      <c r="W1291" s="24">
        <v>5</v>
      </c>
      <c r="X1291" s="24"/>
      <c r="Y1291" s="542">
        <f t="shared" si="567"/>
        <v>5</v>
      </c>
      <c r="Z1291" s="24">
        <v>5</v>
      </c>
      <c r="AA1291" s="58">
        <v>10000</v>
      </c>
      <c r="AB1291" s="66"/>
      <c r="AC1291" s="262"/>
      <c r="AD1291" s="25"/>
      <c r="AE1291" s="66"/>
      <c r="AF1291" s="63">
        <f t="shared" ref="AF1291" si="593">X1291*AA1291</f>
        <v>0</v>
      </c>
      <c r="AG1291" s="63">
        <f t="shared" ref="AG1291" si="594">(X1291*AB1291)*86</f>
        <v>0</v>
      </c>
      <c r="AH1291" s="63">
        <f t="shared" ref="AH1291" si="595">SUM(AF1291:AG1291)</f>
        <v>0</v>
      </c>
      <c r="AI1291" s="63">
        <f t="shared" ref="AI1291" si="596">Z1291*AA1291</f>
        <v>50000</v>
      </c>
      <c r="AJ1291" s="82">
        <f t="shared" ref="AJ1291" si="597">(Z1291*AB1291)*86</f>
        <v>0</v>
      </c>
      <c r="AK1291" s="58">
        <f t="shared" ref="AK1291" si="598">SUM(AI1291:AJ1291)</f>
        <v>50000</v>
      </c>
      <c r="AL1291" s="16" t="s">
        <v>9</v>
      </c>
      <c r="AM1291" s="272"/>
      <c r="AN1291" s="58">
        <f t="shared" ref="AN1291" si="599">SUM(AH1291,AK1291)</f>
        <v>50000</v>
      </c>
      <c r="AO1291" s="37"/>
      <c r="AP1291" s="23"/>
      <c r="AQ1291" s="23"/>
      <c r="AR1291" s="23"/>
      <c r="AS1291" s="23"/>
      <c r="AT1291" s="23"/>
      <c r="AU1291" s="23"/>
      <c r="AV1291" s="23"/>
    </row>
    <row r="1292" spans="1:48" ht="13.5" customHeight="1" x14ac:dyDescent="0.25">
      <c r="A1292" s="555" t="s">
        <v>2865</v>
      </c>
      <c r="B1292" s="627">
        <v>46171</v>
      </c>
      <c r="C1292" s="543" t="s">
        <v>79</v>
      </c>
      <c r="D1292" s="25">
        <v>46199</v>
      </c>
      <c r="E1292" s="531" t="e">
        <f>IF(OR(#REF!="",J1292=""),"",#REF!+7*J1292)</f>
        <v>#REF!</v>
      </c>
      <c r="F1292" s="333" t="str">
        <f t="shared" ref="F1292" ca="1" si="600">IF(AL1292="PO CLOSED",
"DELIVERED",
IF(TODAY()&gt;E1292,
"-"&amp;ROUNDUP(TODAY()-E1292,0)&amp;" days overdue",
"+" &amp;ROUNDUP(E1292-TODAY(),0)&amp;" days remaining"))</f>
        <v>DELIVERED</v>
      </c>
      <c r="G1292" s="571" t="s">
        <v>80</v>
      </c>
      <c r="H1292" s="546" t="e">
        <f t="shared" si="565"/>
        <v>#REF!</v>
      </c>
      <c r="I1292" s="23" t="e">
        <f t="shared" si="566"/>
        <v>#REF!</v>
      </c>
      <c r="J1292" s="24">
        <v>4</v>
      </c>
      <c r="K1292" s="24" t="s">
        <v>18</v>
      </c>
      <c r="L1292" s="24" t="s">
        <v>81</v>
      </c>
      <c r="M1292" s="563" t="s">
        <v>2856</v>
      </c>
      <c r="N1292" s="523">
        <v>0</v>
      </c>
      <c r="O1292" s="598">
        <v>3</v>
      </c>
      <c r="P1292" s="718" t="s">
        <v>2857</v>
      </c>
      <c r="Q1292" s="24">
        <v>26200297</v>
      </c>
      <c r="R1292" s="24" t="s">
        <v>84</v>
      </c>
      <c r="S1292" s="24" t="s">
        <v>1626</v>
      </c>
      <c r="T1292" s="7" t="s">
        <v>2858</v>
      </c>
      <c r="U1292" s="7" t="s">
        <v>193</v>
      </c>
      <c r="V1292" s="16" t="s">
        <v>2859</v>
      </c>
      <c r="W1292" s="24">
        <v>15</v>
      </c>
      <c r="X1292" s="24">
        <v>15</v>
      </c>
      <c r="Y1292" s="542">
        <f t="shared" si="567"/>
        <v>0</v>
      </c>
      <c r="Z1292" s="24">
        <v>0</v>
      </c>
      <c r="AA1292" s="58">
        <v>10000</v>
      </c>
      <c r="AB1292" s="66"/>
      <c r="AC1292" s="536" t="str">
        <f>IF(AD1292="","",TEXT(AD1292,"mmmm-yy"))</f>
        <v>June-26</v>
      </c>
      <c r="AD1292" s="25">
        <v>46181</v>
      </c>
      <c r="AE1292" s="650" t="s">
        <v>2866</v>
      </c>
      <c r="AF1292" s="63">
        <f t="shared" ref="AF1292" si="601">X1292*AA1292</f>
        <v>150000</v>
      </c>
      <c r="AG1292" s="63">
        <f t="shared" ref="AG1292" si="602">(X1292*AB1292)*86</f>
        <v>0</v>
      </c>
      <c r="AH1292" s="63">
        <f t="shared" ref="AH1292" si="603">SUM(AF1292:AG1292)</f>
        <v>150000</v>
      </c>
      <c r="AI1292" s="63">
        <f t="shared" ref="AI1292" si="604">Z1292*AA1292</f>
        <v>0</v>
      </c>
      <c r="AJ1292" s="82">
        <f t="shared" ref="AJ1292" si="605">(Z1292*AB1292)*86</f>
        <v>0</v>
      </c>
      <c r="AK1292" s="58">
        <f t="shared" ref="AK1292" si="606">SUM(AI1292:AJ1292)</f>
        <v>0</v>
      </c>
      <c r="AL1292" s="16" t="s">
        <v>0</v>
      </c>
      <c r="AM1292" s="697" t="s">
        <v>102</v>
      </c>
      <c r="AN1292" s="58">
        <f t="shared" ref="AN1292" si="607">SUM(AH1292,AK1292)</f>
        <v>150000</v>
      </c>
      <c r="AO1292" s="37" t="s">
        <v>30</v>
      </c>
      <c r="AP1292" s="23"/>
      <c r="AQ1292" s="23"/>
      <c r="AR1292" s="23"/>
      <c r="AS1292" s="23"/>
      <c r="AT1292" s="23"/>
      <c r="AU1292" s="23"/>
      <c r="AV1292" s="23"/>
    </row>
    <row r="1293" spans="1:48" ht="13.5" customHeight="1" x14ac:dyDescent="0.25">
      <c r="A1293" s="508" t="s">
        <v>2867</v>
      </c>
      <c r="B1293" s="553">
        <v>46172</v>
      </c>
      <c r="C1293" s="543" t="s">
        <v>79</v>
      </c>
      <c r="D1293" s="25">
        <v>46175</v>
      </c>
      <c r="E1293" s="552" t="e">
        <f>IF(OR(#REF!="",J1293=""),"",#REF!+7*J1293)</f>
        <v>#REF!</v>
      </c>
      <c r="F1293" s="333" t="str">
        <f t="shared" ca="1" si="460"/>
        <v>DELIVERED</v>
      </c>
      <c r="G1293" s="571" t="s">
        <v>80</v>
      </c>
      <c r="H1293" s="546" t="e">
        <f t="shared" si="565"/>
        <v>#REF!</v>
      </c>
      <c r="I1293" s="520" t="e">
        <f t="shared" si="566"/>
        <v>#REF!</v>
      </c>
      <c r="J1293" s="24">
        <v>0.5</v>
      </c>
      <c r="K1293" s="24" t="s">
        <v>24</v>
      </c>
      <c r="L1293" s="24" t="s">
        <v>81</v>
      </c>
      <c r="M1293" s="718" t="s">
        <v>2868</v>
      </c>
      <c r="N1293" s="523">
        <v>0</v>
      </c>
      <c r="O1293" s="598">
        <v>3</v>
      </c>
      <c r="P1293" s="24" t="s">
        <v>243</v>
      </c>
      <c r="Q1293" s="24">
        <v>26200265</v>
      </c>
      <c r="R1293" s="24" t="s">
        <v>84</v>
      </c>
      <c r="S1293" s="24" t="s">
        <v>1070</v>
      </c>
      <c r="T1293" s="623" t="s">
        <v>1071</v>
      </c>
      <c r="U1293" s="35" t="s">
        <v>87</v>
      </c>
      <c r="V1293" s="247" t="s">
        <v>2869</v>
      </c>
      <c r="W1293" s="37">
        <v>3</v>
      </c>
      <c r="X1293" s="24">
        <v>3</v>
      </c>
      <c r="Y1293" s="542">
        <f t="shared" si="567"/>
        <v>0</v>
      </c>
      <c r="Z1293" s="24">
        <v>0</v>
      </c>
      <c r="AA1293" s="58">
        <v>4233.3339999999998</v>
      </c>
      <c r="AB1293" s="66"/>
      <c r="AC1293" s="536" t="str">
        <f>IF(AD1293="","",TEXT(AD1293,"mmmm-yy"))</f>
        <v>June-26</v>
      </c>
      <c r="AD1293" s="25">
        <v>46174</v>
      </c>
      <c r="AE1293" s="650" t="s">
        <v>2870</v>
      </c>
      <c r="AF1293" s="63">
        <f t="shared" si="514"/>
        <v>12700.002</v>
      </c>
      <c r="AG1293" s="63">
        <f t="shared" si="515"/>
        <v>0</v>
      </c>
      <c r="AH1293" s="63">
        <f t="shared" si="516"/>
        <v>12700.002</v>
      </c>
      <c r="AI1293" s="63">
        <f t="shared" si="517"/>
        <v>0</v>
      </c>
      <c r="AJ1293" s="63">
        <f t="shared" si="518"/>
        <v>0</v>
      </c>
      <c r="AK1293" s="74">
        <f t="shared" si="519"/>
        <v>0</v>
      </c>
      <c r="AL1293" s="422" t="s">
        <v>0</v>
      </c>
      <c r="AM1293" s="697" t="s">
        <v>102</v>
      </c>
      <c r="AN1293" s="74">
        <f t="shared" si="520"/>
        <v>12700.002</v>
      </c>
      <c r="AO1293" s="24" t="s">
        <v>24</v>
      </c>
      <c r="AP1293" s="23"/>
      <c r="AQ1293" s="23"/>
      <c r="AR1293" s="23"/>
      <c r="AS1293" s="23"/>
      <c r="AT1293" s="23"/>
      <c r="AU1293" s="23"/>
      <c r="AV1293" s="23"/>
    </row>
    <row r="1294" spans="1:48" ht="13.5" customHeight="1" x14ac:dyDescent="0.25">
      <c r="A1294" s="14">
        <v>2735869752</v>
      </c>
      <c r="B1294" s="513">
        <v>46172</v>
      </c>
      <c r="C1294" s="562" t="s">
        <v>79</v>
      </c>
      <c r="D1294" s="25">
        <v>46193</v>
      </c>
      <c r="E1294" s="552" t="e">
        <f>IF(OR(#REF!="",J1294=""),"",#REF!+7*J1294)</f>
        <v>#REF!</v>
      </c>
      <c r="F1294" s="333" t="e">
        <f t="shared" ca="1" si="460"/>
        <v>#REF!</v>
      </c>
      <c r="G1294" s="65" t="s">
        <v>2111</v>
      </c>
      <c r="H1294" s="546" t="e">
        <f t="shared" ref="H1294:H1295" si="608">TEXT(E1294,"MMM-YY")</f>
        <v>#REF!</v>
      </c>
      <c r="I1294" s="520" t="e">
        <f t="shared" ref="I1294:I1295" si="609">TEXT(E1294,"YYYY")</f>
        <v>#REF!</v>
      </c>
      <c r="J1294" s="24">
        <v>3</v>
      </c>
      <c r="K1294" s="24" t="s">
        <v>18</v>
      </c>
      <c r="L1294" s="24" t="s">
        <v>81</v>
      </c>
      <c r="M1294" s="689" t="s">
        <v>2871</v>
      </c>
      <c r="N1294" s="523">
        <v>0</v>
      </c>
      <c r="O1294" s="598">
        <v>3</v>
      </c>
      <c r="P1294" s="24"/>
      <c r="Q1294" s="24"/>
      <c r="R1294" s="24" t="s">
        <v>84</v>
      </c>
      <c r="S1294" s="24" t="s">
        <v>433</v>
      </c>
      <c r="T1294" s="7" t="s">
        <v>434</v>
      </c>
      <c r="U1294" s="19" t="s">
        <v>87</v>
      </c>
      <c r="V1294" s="99" t="s">
        <v>2872</v>
      </c>
      <c r="W1294" s="24">
        <v>25</v>
      </c>
      <c r="X1294" s="24"/>
      <c r="Y1294" s="542">
        <f t="shared" ref="Y1294:Y1295" si="610">W1294-X1294</f>
        <v>25</v>
      </c>
      <c r="Z1294" s="24">
        <v>25</v>
      </c>
      <c r="AA1294" s="58">
        <v>2129.16</v>
      </c>
      <c r="AB1294" s="66"/>
      <c r="AC1294" s="262"/>
      <c r="AD1294" s="25"/>
      <c r="AE1294" s="66"/>
      <c r="AF1294" s="63">
        <f t="shared" si="514"/>
        <v>0</v>
      </c>
      <c r="AG1294" s="63">
        <f t="shared" si="515"/>
        <v>0</v>
      </c>
      <c r="AH1294" s="63">
        <f t="shared" si="516"/>
        <v>0</v>
      </c>
      <c r="AI1294" s="63">
        <f t="shared" si="517"/>
        <v>53229</v>
      </c>
      <c r="AJ1294" s="63">
        <f t="shared" si="518"/>
        <v>0</v>
      </c>
      <c r="AK1294" s="63">
        <f t="shared" si="519"/>
        <v>53229</v>
      </c>
      <c r="AL1294" s="21" t="s">
        <v>9</v>
      </c>
      <c r="AM1294" s="494"/>
      <c r="AN1294" s="63">
        <f t="shared" si="520"/>
        <v>53229</v>
      </c>
      <c r="AO1294" s="24"/>
      <c r="AP1294" s="23"/>
      <c r="AQ1294" s="23"/>
      <c r="AR1294" s="23"/>
      <c r="AS1294" s="23"/>
      <c r="AT1294" s="23"/>
      <c r="AU1294" s="23"/>
      <c r="AV1294" s="23"/>
    </row>
    <row r="1295" spans="1:48" ht="13.5" customHeight="1" x14ac:dyDescent="0.25">
      <c r="A1295" s="14">
        <v>2735869752</v>
      </c>
      <c r="B1295" s="513">
        <v>46172</v>
      </c>
      <c r="C1295" s="562" t="s">
        <v>79</v>
      </c>
      <c r="D1295" s="25">
        <v>46193</v>
      </c>
      <c r="E1295" s="552" t="e">
        <f>IF(OR(#REF!="",J1295=""),"",#REF!+7*J1295)</f>
        <v>#REF!</v>
      </c>
      <c r="F1295" s="333" t="e">
        <f t="shared" ca="1" si="460"/>
        <v>#REF!</v>
      </c>
      <c r="G1295" s="65" t="s">
        <v>2111</v>
      </c>
      <c r="H1295" s="546" t="e">
        <f t="shared" si="608"/>
        <v>#REF!</v>
      </c>
      <c r="I1295" s="520" t="e">
        <f t="shared" si="609"/>
        <v>#REF!</v>
      </c>
      <c r="J1295" s="24">
        <v>3</v>
      </c>
      <c r="K1295" s="24" t="s">
        <v>18</v>
      </c>
      <c r="L1295" s="24" t="s">
        <v>81</v>
      </c>
      <c r="M1295" s="13" t="s">
        <v>2873</v>
      </c>
      <c r="N1295" s="523">
        <v>0</v>
      </c>
      <c r="O1295" s="598">
        <v>3</v>
      </c>
      <c r="P1295" s="24"/>
      <c r="Q1295" s="24"/>
      <c r="R1295" s="24" t="s">
        <v>84</v>
      </c>
      <c r="S1295" s="24" t="s">
        <v>433</v>
      </c>
      <c r="T1295" s="7" t="s">
        <v>434</v>
      </c>
      <c r="U1295" s="19" t="s">
        <v>87</v>
      </c>
      <c r="V1295" s="99" t="s">
        <v>2874</v>
      </c>
      <c r="W1295" s="20">
        <v>25</v>
      </c>
      <c r="X1295" s="24"/>
      <c r="Y1295" s="542">
        <f t="shared" si="610"/>
        <v>25</v>
      </c>
      <c r="Z1295" s="24">
        <v>25</v>
      </c>
      <c r="AA1295" s="58">
        <v>2139.92</v>
      </c>
      <c r="AB1295" s="66"/>
      <c r="AC1295" s="262"/>
      <c r="AD1295" s="25"/>
      <c r="AE1295" s="66"/>
      <c r="AF1295" s="63">
        <f t="shared" si="514"/>
        <v>0</v>
      </c>
      <c r="AG1295" s="63">
        <f t="shared" si="515"/>
        <v>0</v>
      </c>
      <c r="AH1295" s="63">
        <f t="shared" si="516"/>
        <v>0</v>
      </c>
      <c r="AI1295" s="63">
        <f t="shared" si="517"/>
        <v>53498</v>
      </c>
      <c r="AJ1295" s="63">
        <f t="shared" si="518"/>
        <v>0</v>
      </c>
      <c r="AK1295" s="63">
        <f t="shared" si="519"/>
        <v>53498</v>
      </c>
      <c r="AL1295" s="21" t="s">
        <v>9</v>
      </c>
      <c r="AM1295" s="494"/>
      <c r="AN1295" s="63">
        <f t="shared" si="520"/>
        <v>53498</v>
      </c>
      <c r="AO1295" s="24"/>
      <c r="AP1295" s="23"/>
      <c r="AQ1295" s="23"/>
      <c r="AR1295" s="23"/>
      <c r="AS1295" s="23"/>
      <c r="AT1295" s="23"/>
      <c r="AU1295" s="23"/>
      <c r="AV1295" s="23"/>
    </row>
    <row r="1296" spans="1:48" ht="13.5" customHeight="1" x14ac:dyDescent="0.2">
      <c r="A1296" s="554">
        <v>4516518719</v>
      </c>
      <c r="B1296" s="734">
        <v>46174</v>
      </c>
      <c r="C1296" s="543" t="s">
        <v>79</v>
      </c>
      <c r="D1296" s="25">
        <v>46223</v>
      </c>
      <c r="E1296" s="552" t="e">
        <f>IF(OR(#REF!="",J1296=""),"",#REF!+7*J1296)</f>
        <v>#REF!</v>
      </c>
      <c r="F1296" s="333" t="e">
        <f t="shared" ca="1" si="460"/>
        <v>#REF!</v>
      </c>
      <c r="G1296" s="65" t="s">
        <v>2111</v>
      </c>
      <c r="H1296" s="546" t="e">
        <f t="shared" ref="H1296:H1304" si="611">TEXT(E1296,"MMM-YY")</f>
        <v>#REF!</v>
      </c>
      <c r="I1296" s="520" t="e">
        <f t="shared" ref="I1296:I1304" si="612">TEXT(E1296,"YYYY")</f>
        <v>#REF!</v>
      </c>
      <c r="J1296" s="24">
        <v>7</v>
      </c>
      <c r="K1296" s="24" t="s">
        <v>18</v>
      </c>
      <c r="L1296" s="24" t="s">
        <v>81</v>
      </c>
      <c r="M1296" s="507" t="s">
        <v>2875</v>
      </c>
      <c r="N1296" s="523">
        <v>1</v>
      </c>
      <c r="O1296" s="558">
        <v>1</v>
      </c>
      <c r="P1296" s="24"/>
      <c r="Q1296" s="24"/>
      <c r="R1296" s="24" t="s">
        <v>84</v>
      </c>
      <c r="S1296" s="524" t="s">
        <v>620</v>
      </c>
      <c r="T1296" s="512" t="s">
        <v>621</v>
      </c>
      <c r="U1296" s="584" t="s">
        <v>212</v>
      </c>
      <c r="V1296" s="238" t="s">
        <v>2876</v>
      </c>
      <c r="W1296" s="37">
        <v>5</v>
      </c>
      <c r="X1296" s="37"/>
      <c r="Y1296" s="542">
        <f t="shared" ref="Y1296:Y1301" si="613">W1296-X1296</f>
        <v>5</v>
      </c>
      <c r="Z1296" s="24">
        <v>5</v>
      </c>
      <c r="AA1296" s="58">
        <v>339418</v>
      </c>
      <c r="AB1296" s="66"/>
      <c r="AC1296" s="262"/>
      <c r="AD1296" s="25"/>
      <c r="AE1296" s="66"/>
      <c r="AF1296" s="63">
        <f t="shared" si="514"/>
        <v>0</v>
      </c>
      <c r="AG1296" s="63">
        <f t="shared" si="515"/>
        <v>0</v>
      </c>
      <c r="AH1296" s="63">
        <f t="shared" si="516"/>
        <v>0</v>
      </c>
      <c r="AI1296" s="63">
        <f t="shared" si="517"/>
        <v>1697090</v>
      </c>
      <c r="AJ1296" s="63">
        <f t="shared" si="518"/>
        <v>0</v>
      </c>
      <c r="AK1296" s="63">
        <f>SUM(AI1296:AJ1296)</f>
        <v>1697090</v>
      </c>
      <c r="AL1296" s="21" t="s">
        <v>9</v>
      </c>
      <c r="AM1296" s="494"/>
      <c r="AN1296" s="63">
        <f t="shared" si="520"/>
        <v>1697090</v>
      </c>
      <c r="AO1296" s="24"/>
      <c r="AP1296" s="23"/>
      <c r="AQ1296" s="23"/>
      <c r="AR1296" s="23"/>
      <c r="AS1296" s="23"/>
      <c r="AT1296" s="23"/>
      <c r="AU1296" s="23"/>
      <c r="AV1296" s="23"/>
    </row>
    <row r="1297" spans="1:50" ht="13.5" customHeight="1" x14ac:dyDescent="0.2">
      <c r="A1297" s="508">
        <v>4516518719</v>
      </c>
      <c r="B1297" s="553">
        <v>46174</v>
      </c>
      <c r="C1297" s="543" t="s">
        <v>79</v>
      </c>
      <c r="D1297" s="25">
        <v>46223</v>
      </c>
      <c r="E1297" s="552" t="e">
        <f>IF(OR(#REF!="",J1297=""),"",#REF!+7*J1297)</f>
        <v>#REF!</v>
      </c>
      <c r="F1297" s="333" t="e">
        <f t="shared" ca="1" si="460"/>
        <v>#REF!</v>
      </c>
      <c r="G1297" s="65" t="s">
        <v>2111</v>
      </c>
      <c r="H1297" s="546" t="e">
        <f t="shared" si="611"/>
        <v>#REF!</v>
      </c>
      <c r="I1297" s="520" t="e">
        <f t="shared" si="612"/>
        <v>#REF!</v>
      </c>
      <c r="J1297" s="24">
        <v>7</v>
      </c>
      <c r="K1297" s="24" t="s">
        <v>28</v>
      </c>
      <c r="L1297" s="24" t="s">
        <v>81</v>
      </c>
      <c r="M1297" s="507" t="s">
        <v>2875</v>
      </c>
      <c r="N1297" s="523">
        <v>1</v>
      </c>
      <c r="O1297" s="558">
        <v>1</v>
      </c>
      <c r="P1297" s="24"/>
      <c r="Q1297" s="24"/>
      <c r="R1297" s="24" t="s">
        <v>84</v>
      </c>
      <c r="S1297" s="524" t="s">
        <v>620</v>
      </c>
      <c r="T1297" s="512" t="s">
        <v>621</v>
      </c>
      <c r="U1297" s="584" t="s">
        <v>212</v>
      </c>
      <c r="V1297" s="238" t="s">
        <v>2877</v>
      </c>
      <c r="W1297" s="37">
        <v>1</v>
      </c>
      <c r="X1297" s="37"/>
      <c r="Y1297" s="542">
        <f t="shared" si="613"/>
        <v>1</v>
      </c>
      <c r="Z1297" s="24">
        <v>1</v>
      </c>
      <c r="AA1297" s="58">
        <v>81500</v>
      </c>
      <c r="AB1297" s="66"/>
      <c r="AC1297" s="262"/>
      <c r="AD1297" s="25"/>
      <c r="AE1297" s="66"/>
      <c r="AF1297" s="63">
        <f t="shared" si="514"/>
        <v>0</v>
      </c>
      <c r="AG1297" s="63">
        <f t="shared" si="515"/>
        <v>0</v>
      </c>
      <c r="AH1297" s="63">
        <f t="shared" si="516"/>
        <v>0</v>
      </c>
      <c r="AI1297" s="63">
        <f t="shared" si="517"/>
        <v>81500</v>
      </c>
      <c r="AJ1297" s="63">
        <f t="shared" si="518"/>
        <v>0</v>
      </c>
      <c r="AK1297" s="63">
        <f t="shared" si="519"/>
        <v>81500</v>
      </c>
      <c r="AL1297" s="21" t="s">
        <v>9</v>
      </c>
      <c r="AM1297" s="494"/>
      <c r="AN1297" s="63">
        <f t="shared" si="520"/>
        <v>81500</v>
      </c>
      <c r="AO1297" s="24"/>
      <c r="AP1297" s="23"/>
      <c r="AQ1297" s="23"/>
      <c r="AR1297" s="23"/>
      <c r="AS1297" s="23"/>
      <c r="AT1297" s="23"/>
      <c r="AU1297" s="23"/>
      <c r="AV1297" s="23"/>
    </row>
    <row r="1298" spans="1:50" ht="13.5" customHeight="1" x14ac:dyDescent="0.2">
      <c r="A1298" s="508">
        <v>4516521936</v>
      </c>
      <c r="B1298" s="553">
        <v>46174</v>
      </c>
      <c r="C1298" s="543" t="s">
        <v>79</v>
      </c>
      <c r="D1298" s="25">
        <v>46233</v>
      </c>
      <c r="E1298" s="552" t="e">
        <f>IF(OR(#REF!="",J1298=""),"",#REF!+7*J1298)</f>
        <v>#REF!</v>
      </c>
      <c r="F1298" s="333" t="e">
        <f t="shared" ca="1" si="460"/>
        <v>#REF!</v>
      </c>
      <c r="G1298" s="65" t="s">
        <v>2111</v>
      </c>
      <c r="H1298" s="546" t="e">
        <f t="shared" si="611"/>
        <v>#REF!</v>
      </c>
      <c r="I1298" s="520" t="e">
        <f t="shared" si="612"/>
        <v>#REF!</v>
      </c>
      <c r="J1298" s="24">
        <v>5</v>
      </c>
      <c r="K1298" s="24" t="s">
        <v>23</v>
      </c>
      <c r="L1298" s="24" t="s">
        <v>81</v>
      </c>
      <c r="M1298" s="507" t="s">
        <v>2878</v>
      </c>
      <c r="N1298" s="523">
        <v>1</v>
      </c>
      <c r="O1298" s="558">
        <v>1</v>
      </c>
      <c r="P1298" s="24"/>
      <c r="Q1298" s="24"/>
      <c r="R1298" s="24" t="s">
        <v>84</v>
      </c>
      <c r="S1298" s="524" t="s">
        <v>620</v>
      </c>
      <c r="T1298" s="512" t="s">
        <v>621</v>
      </c>
      <c r="U1298" s="584" t="s">
        <v>212</v>
      </c>
      <c r="V1298" s="548" t="s">
        <v>2879</v>
      </c>
      <c r="W1298" s="44">
        <v>5</v>
      </c>
      <c r="X1298" s="24"/>
      <c r="Y1298" s="542">
        <f t="shared" si="613"/>
        <v>5</v>
      </c>
      <c r="Z1298" s="24">
        <v>5</v>
      </c>
      <c r="AA1298" s="58">
        <v>24350</v>
      </c>
      <c r="AB1298" s="66"/>
      <c r="AC1298" s="262"/>
      <c r="AD1298" s="25"/>
      <c r="AE1298" s="66"/>
      <c r="AF1298" s="63">
        <f t="shared" si="514"/>
        <v>0</v>
      </c>
      <c r="AG1298" s="63">
        <f t="shared" si="515"/>
        <v>0</v>
      </c>
      <c r="AH1298" s="63">
        <f t="shared" si="516"/>
        <v>0</v>
      </c>
      <c r="AI1298" s="63">
        <f t="shared" si="517"/>
        <v>121750</v>
      </c>
      <c r="AJ1298" s="63">
        <f t="shared" si="518"/>
        <v>0</v>
      </c>
      <c r="AK1298" s="63">
        <f t="shared" si="519"/>
        <v>121750</v>
      </c>
      <c r="AL1298" s="21" t="s">
        <v>9</v>
      </c>
      <c r="AM1298" s="494"/>
      <c r="AN1298" s="63">
        <f t="shared" si="520"/>
        <v>121750</v>
      </c>
      <c r="AO1298" s="24"/>
      <c r="AP1298" s="23"/>
      <c r="AQ1298" s="23"/>
      <c r="AR1298" s="23"/>
      <c r="AS1298" s="23"/>
      <c r="AT1298" s="23"/>
      <c r="AU1298" s="23"/>
      <c r="AV1298" s="23"/>
    </row>
    <row r="1299" spans="1:50" ht="13.5" customHeight="1" x14ac:dyDescent="0.2">
      <c r="A1299" s="16" t="s">
        <v>90</v>
      </c>
      <c r="B1299" s="553">
        <v>46174</v>
      </c>
      <c r="C1299" s="543" t="s">
        <v>79</v>
      </c>
      <c r="D1299" s="25">
        <v>46195</v>
      </c>
      <c r="E1299" s="552" t="e">
        <f>IF(OR(#REF!="",J1299=""),"",#REF!+7*J1299)</f>
        <v>#REF!</v>
      </c>
      <c r="F1299" s="333" t="e">
        <f t="shared" ca="1" si="460"/>
        <v>#REF!</v>
      </c>
      <c r="G1299" s="65" t="s">
        <v>2111</v>
      </c>
      <c r="H1299" s="546" t="e">
        <f t="shared" si="611"/>
        <v>#REF!</v>
      </c>
      <c r="I1299" s="520" t="e">
        <f t="shared" si="612"/>
        <v>#REF!</v>
      </c>
      <c r="J1299" s="24">
        <v>3</v>
      </c>
      <c r="K1299" s="24" t="s">
        <v>18</v>
      </c>
      <c r="L1299" s="24" t="s">
        <v>81</v>
      </c>
      <c r="M1299" s="115" t="s">
        <v>2880</v>
      </c>
      <c r="N1299" s="523">
        <v>1</v>
      </c>
      <c r="O1299" s="558">
        <v>1</v>
      </c>
      <c r="P1299" s="24"/>
      <c r="Q1299" s="24"/>
      <c r="R1299" s="24" t="s">
        <v>84</v>
      </c>
      <c r="S1299" s="524" t="s">
        <v>620</v>
      </c>
      <c r="T1299" s="512" t="s">
        <v>621</v>
      </c>
      <c r="U1299" s="584" t="s">
        <v>212</v>
      </c>
      <c r="V1299" s="16" t="s">
        <v>2881</v>
      </c>
      <c r="W1299" s="37">
        <v>32</v>
      </c>
      <c r="X1299" s="24"/>
      <c r="Y1299" s="542">
        <f t="shared" si="613"/>
        <v>32</v>
      </c>
      <c r="Z1299" s="24">
        <v>32</v>
      </c>
      <c r="AA1299" s="58">
        <v>10702</v>
      </c>
      <c r="AB1299" s="66"/>
      <c r="AC1299" s="262"/>
      <c r="AD1299" s="25"/>
      <c r="AE1299" s="66"/>
      <c r="AF1299" s="63">
        <f t="shared" si="514"/>
        <v>0</v>
      </c>
      <c r="AG1299" s="63">
        <f t="shared" si="515"/>
        <v>0</v>
      </c>
      <c r="AH1299" s="63">
        <f t="shared" si="516"/>
        <v>0</v>
      </c>
      <c r="AI1299" s="63">
        <f t="shared" si="517"/>
        <v>342464</v>
      </c>
      <c r="AJ1299" s="63">
        <f t="shared" si="518"/>
        <v>0</v>
      </c>
      <c r="AK1299" s="63">
        <f t="shared" si="519"/>
        <v>342464</v>
      </c>
      <c r="AL1299" s="21" t="s">
        <v>9</v>
      </c>
      <c r="AM1299" s="494"/>
      <c r="AN1299" s="63">
        <f t="shared" si="520"/>
        <v>342464</v>
      </c>
      <c r="AO1299" s="24"/>
      <c r="AP1299" s="23"/>
      <c r="AQ1299" s="23"/>
      <c r="AR1299" s="23"/>
      <c r="AS1299" s="23"/>
      <c r="AT1299" s="23"/>
      <c r="AU1299" s="23"/>
      <c r="AV1299" s="23"/>
    </row>
    <row r="1300" spans="1:50" ht="13.5" customHeight="1" x14ac:dyDescent="0.2">
      <c r="A1300" s="16" t="s">
        <v>90</v>
      </c>
      <c r="B1300" s="553">
        <v>46174</v>
      </c>
      <c r="C1300" s="543" t="s">
        <v>79</v>
      </c>
      <c r="D1300" s="25">
        <v>46195</v>
      </c>
      <c r="E1300" s="552" t="e">
        <f>IF(OR(#REF!="",J1300=""),"",#REF!+7*J1300)</f>
        <v>#REF!</v>
      </c>
      <c r="F1300" s="333" t="e">
        <f t="shared" ca="1" si="460"/>
        <v>#REF!</v>
      </c>
      <c r="G1300" s="65" t="s">
        <v>2111</v>
      </c>
      <c r="H1300" s="546" t="e">
        <f t="shared" si="611"/>
        <v>#REF!</v>
      </c>
      <c r="I1300" s="520" t="e">
        <f t="shared" si="612"/>
        <v>#REF!</v>
      </c>
      <c r="J1300" s="24">
        <v>3</v>
      </c>
      <c r="K1300" s="24" t="s">
        <v>18</v>
      </c>
      <c r="L1300" s="24" t="s">
        <v>81</v>
      </c>
      <c r="M1300" s="450" t="s">
        <v>2882</v>
      </c>
      <c r="N1300" s="523">
        <v>1</v>
      </c>
      <c r="O1300" s="558">
        <v>1</v>
      </c>
      <c r="P1300" s="24"/>
      <c r="Q1300" s="24"/>
      <c r="R1300" s="24" t="s">
        <v>84</v>
      </c>
      <c r="S1300" s="524" t="s">
        <v>620</v>
      </c>
      <c r="T1300" s="512" t="s">
        <v>621</v>
      </c>
      <c r="U1300" s="584" t="s">
        <v>212</v>
      </c>
      <c r="V1300" s="548" t="s">
        <v>2883</v>
      </c>
      <c r="W1300" s="37">
        <v>32</v>
      </c>
      <c r="X1300" s="24"/>
      <c r="Y1300" s="542">
        <f t="shared" si="613"/>
        <v>32</v>
      </c>
      <c r="Z1300" s="24">
        <v>32</v>
      </c>
      <c r="AA1300" s="58">
        <v>10900</v>
      </c>
      <c r="AB1300" s="66"/>
      <c r="AC1300" s="262"/>
      <c r="AD1300" s="25"/>
      <c r="AE1300" s="66"/>
      <c r="AF1300" s="63">
        <f t="shared" si="514"/>
        <v>0</v>
      </c>
      <c r="AG1300" s="63">
        <f t="shared" si="515"/>
        <v>0</v>
      </c>
      <c r="AH1300" s="63">
        <f t="shared" si="516"/>
        <v>0</v>
      </c>
      <c r="AI1300" s="63">
        <f t="shared" si="517"/>
        <v>348800</v>
      </c>
      <c r="AJ1300" s="63">
        <f t="shared" si="518"/>
        <v>0</v>
      </c>
      <c r="AK1300" s="63">
        <f t="shared" si="519"/>
        <v>348800</v>
      </c>
      <c r="AL1300" s="21" t="s">
        <v>9</v>
      </c>
      <c r="AM1300" s="494"/>
      <c r="AN1300" s="63">
        <f t="shared" si="520"/>
        <v>348800</v>
      </c>
      <c r="AO1300" s="24"/>
      <c r="AP1300" s="23"/>
      <c r="AQ1300" s="23"/>
      <c r="AR1300" s="23"/>
      <c r="AS1300" s="23"/>
      <c r="AT1300" s="23"/>
      <c r="AU1300" s="23"/>
      <c r="AV1300" s="23"/>
    </row>
    <row r="1301" spans="1:50" ht="13.5" customHeight="1" x14ac:dyDescent="0.2">
      <c r="A1301" s="16" t="s">
        <v>90</v>
      </c>
      <c r="B1301" s="553">
        <v>46174</v>
      </c>
      <c r="C1301" s="543" t="s">
        <v>79</v>
      </c>
      <c r="D1301" s="25">
        <v>46195</v>
      </c>
      <c r="E1301" s="552" t="e">
        <f>IF(OR(#REF!="",J1301=""),"",#REF!+7*J1301)</f>
        <v>#REF!</v>
      </c>
      <c r="F1301" s="333" t="e">
        <f t="shared" ca="1" si="460"/>
        <v>#REF!</v>
      </c>
      <c r="G1301" s="65" t="s">
        <v>2111</v>
      </c>
      <c r="H1301" s="546" t="e">
        <f t="shared" si="611"/>
        <v>#REF!</v>
      </c>
      <c r="I1301" s="520" t="e">
        <f t="shared" si="612"/>
        <v>#REF!</v>
      </c>
      <c r="J1301" s="24">
        <v>3</v>
      </c>
      <c r="K1301" s="24" t="s">
        <v>18</v>
      </c>
      <c r="L1301" s="24" t="s">
        <v>81</v>
      </c>
      <c r="M1301" s="450" t="s">
        <v>2884</v>
      </c>
      <c r="N1301" s="523">
        <v>1</v>
      </c>
      <c r="O1301" s="558">
        <v>1</v>
      </c>
      <c r="P1301" s="24"/>
      <c r="Q1301" s="24"/>
      <c r="R1301" s="24" t="s">
        <v>84</v>
      </c>
      <c r="S1301" s="524" t="s">
        <v>620</v>
      </c>
      <c r="T1301" s="512" t="s">
        <v>621</v>
      </c>
      <c r="U1301" s="584" t="s">
        <v>212</v>
      </c>
      <c r="V1301" s="625" t="s">
        <v>2885</v>
      </c>
      <c r="W1301" s="37">
        <v>32</v>
      </c>
      <c r="X1301" s="24"/>
      <c r="Y1301" s="542">
        <f t="shared" si="613"/>
        <v>32</v>
      </c>
      <c r="Z1301" s="24">
        <v>32</v>
      </c>
      <c r="AA1301" s="58">
        <v>10598</v>
      </c>
      <c r="AB1301" s="66"/>
      <c r="AC1301" s="262"/>
      <c r="AD1301" s="25"/>
      <c r="AE1301" s="66"/>
      <c r="AF1301" s="63">
        <f t="shared" si="514"/>
        <v>0</v>
      </c>
      <c r="AG1301" s="63">
        <f t="shared" si="515"/>
        <v>0</v>
      </c>
      <c r="AH1301" s="63">
        <f t="shared" si="516"/>
        <v>0</v>
      </c>
      <c r="AI1301" s="63">
        <f t="shared" si="517"/>
        <v>339136</v>
      </c>
      <c r="AJ1301" s="63">
        <f t="shared" si="518"/>
        <v>0</v>
      </c>
      <c r="AK1301" s="63">
        <f t="shared" si="519"/>
        <v>339136</v>
      </c>
      <c r="AL1301" s="21" t="s">
        <v>9</v>
      </c>
      <c r="AM1301" s="494"/>
      <c r="AN1301" s="63">
        <f t="shared" si="520"/>
        <v>339136</v>
      </c>
      <c r="AO1301" s="24"/>
      <c r="AP1301" s="23"/>
      <c r="AQ1301" s="23"/>
      <c r="AR1301" s="23"/>
      <c r="AS1301" s="23"/>
      <c r="AT1301" s="23"/>
      <c r="AU1301" s="23"/>
      <c r="AV1301" s="23"/>
    </row>
    <row r="1302" spans="1:50" ht="13.5" customHeight="1" x14ac:dyDescent="0.2">
      <c r="A1302" s="554">
        <v>4520505954</v>
      </c>
      <c r="B1302" s="553">
        <v>46174</v>
      </c>
      <c r="C1302" s="16" t="s">
        <v>305</v>
      </c>
      <c r="D1302" s="25">
        <v>46223</v>
      </c>
      <c r="E1302" s="552" t="e">
        <f>IF(OR(#REF!="",J1302=""),"",#REF!+7*J1302)</f>
        <v>#REF!</v>
      </c>
      <c r="F1302" s="333" t="e">
        <f t="shared" ca="1" si="460"/>
        <v>#REF!</v>
      </c>
      <c r="G1302" s="65" t="s">
        <v>2111</v>
      </c>
      <c r="H1302" s="546" t="e">
        <f t="shared" si="611"/>
        <v>#REF!</v>
      </c>
      <c r="I1302" s="520" t="e">
        <f t="shared" si="612"/>
        <v>#REF!</v>
      </c>
      <c r="J1302" s="24">
        <v>7</v>
      </c>
      <c r="K1302" s="24" t="s">
        <v>18</v>
      </c>
      <c r="L1302" s="24" t="s">
        <v>81</v>
      </c>
      <c r="M1302" s="450" t="s">
        <v>2886</v>
      </c>
      <c r="N1302" s="523">
        <v>1</v>
      </c>
      <c r="O1302" s="558">
        <v>1</v>
      </c>
      <c r="P1302" s="24"/>
      <c r="Q1302" s="20"/>
      <c r="R1302" s="20" t="s">
        <v>307</v>
      </c>
      <c r="S1302" s="24" t="s">
        <v>210</v>
      </c>
      <c r="T1302" s="7" t="s">
        <v>445</v>
      </c>
      <c r="U1302" s="69" t="s">
        <v>212</v>
      </c>
      <c r="V1302" s="238" t="s">
        <v>2887</v>
      </c>
      <c r="W1302" s="39">
        <v>100</v>
      </c>
      <c r="X1302" s="24"/>
      <c r="Y1302" s="542">
        <f t="shared" ref="Y1302:Y1304" si="614">W1302-X1302</f>
        <v>100</v>
      </c>
      <c r="Z1302" s="24">
        <v>100</v>
      </c>
      <c r="AA1302" s="58"/>
      <c r="AB1302" s="66">
        <v>68.72</v>
      </c>
      <c r="AC1302" s="262"/>
      <c r="AD1302" s="25"/>
      <c r="AE1302" s="66"/>
      <c r="AF1302" s="63">
        <f t="shared" si="514"/>
        <v>0</v>
      </c>
      <c r="AG1302" s="63">
        <f t="shared" si="515"/>
        <v>0</v>
      </c>
      <c r="AH1302" s="63">
        <f t="shared" si="516"/>
        <v>0</v>
      </c>
      <c r="AI1302" s="63">
        <f t="shared" si="517"/>
        <v>0</v>
      </c>
      <c r="AJ1302" s="63">
        <f t="shared" si="518"/>
        <v>590992</v>
      </c>
      <c r="AK1302" s="63">
        <f t="shared" si="519"/>
        <v>590992</v>
      </c>
      <c r="AL1302" s="21" t="s">
        <v>9</v>
      </c>
      <c r="AM1302" s="494"/>
      <c r="AN1302" s="63">
        <f t="shared" si="520"/>
        <v>590992</v>
      </c>
      <c r="AO1302" s="24"/>
      <c r="AP1302" s="23"/>
      <c r="AQ1302" s="23"/>
      <c r="AR1302" s="23"/>
      <c r="AS1302" s="23"/>
      <c r="AT1302" s="23"/>
      <c r="AU1302" s="23"/>
      <c r="AV1302" s="23"/>
    </row>
    <row r="1303" spans="1:50" ht="13.5" customHeight="1" x14ac:dyDescent="0.2">
      <c r="A1303" s="554">
        <v>4520505954</v>
      </c>
      <c r="B1303" s="553">
        <v>46174</v>
      </c>
      <c r="C1303" s="102" t="s">
        <v>305</v>
      </c>
      <c r="D1303" s="25">
        <v>46223</v>
      </c>
      <c r="E1303" s="552" t="e">
        <f>IF(OR(#REF!="",J1303=""),"",#REF!+7*J1303)</f>
        <v>#REF!</v>
      </c>
      <c r="F1303" s="333" t="e">
        <f t="shared" ref="F1303:F1370" ca="1" si="615">IF(AL1303="PO CLOSED",
"DELIVERED",
IF(TODAY()&gt;E1303,
"-"&amp;ROUNDUP(TODAY()-E1303,0)&amp;" days overdue",
"+" &amp;ROUNDUP(E1303-TODAY(),0)&amp;" days remaining"))</f>
        <v>#REF!</v>
      </c>
      <c r="G1303" s="65" t="s">
        <v>2111</v>
      </c>
      <c r="H1303" s="546" t="e">
        <f t="shared" si="611"/>
        <v>#REF!</v>
      </c>
      <c r="I1303" s="520" t="e">
        <f t="shared" si="612"/>
        <v>#REF!</v>
      </c>
      <c r="J1303" s="24">
        <v>7</v>
      </c>
      <c r="K1303" s="24" t="s">
        <v>18</v>
      </c>
      <c r="L1303" s="24" t="s">
        <v>81</v>
      </c>
      <c r="M1303" s="450" t="s">
        <v>2888</v>
      </c>
      <c r="N1303" s="523">
        <v>1</v>
      </c>
      <c r="O1303" s="558">
        <v>1</v>
      </c>
      <c r="P1303" s="38"/>
      <c r="Q1303" s="24"/>
      <c r="R1303" s="24" t="s">
        <v>307</v>
      </c>
      <c r="S1303" s="24" t="s">
        <v>210</v>
      </c>
      <c r="T1303" s="7" t="s">
        <v>445</v>
      </c>
      <c r="U1303" s="69" t="s">
        <v>212</v>
      </c>
      <c r="V1303" s="238" t="s">
        <v>2889</v>
      </c>
      <c r="W1303" s="37">
        <v>200</v>
      </c>
      <c r="X1303" s="37"/>
      <c r="Y1303" s="542">
        <f t="shared" si="614"/>
        <v>200</v>
      </c>
      <c r="Z1303" s="24">
        <v>200</v>
      </c>
      <c r="AA1303" s="58"/>
      <c r="AB1303" s="66">
        <v>68.72</v>
      </c>
      <c r="AC1303" s="262"/>
      <c r="AD1303" s="25"/>
      <c r="AE1303" s="66"/>
      <c r="AF1303" s="63">
        <f t="shared" si="514"/>
        <v>0</v>
      </c>
      <c r="AG1303" s="63">
        <f t="shared" si="515"/>
        <v>0</v>
      </c>
      <c r="AH1303" s="63">
        <f t="shared" si="516"/>
        <v>0</v>
      </c>
      <c r="AI1303" s="63">
        <f t="shared" si="517"/>
        <v>0</v>
      </c>
      <c r="AJ1303" s="63">
        <f t="shared" si="518"/>
        <v>1181984</v>
      </c>
      <c r="AK1303" s="63">
        <f t="shared" si="519"/>
        <v>1181984</v>
      </c>
      <c r="AL1303" s="21" t="s">
        <v>9</v>
      </c>
      <c r="AM1303" s="494"/>
      <c r="AN1303" s="63">
        <f t="shared" si="520"/>
        <v>1181984</v>
      </c>
      <c r="AO1303" s="24"/>
      <c r="AP1303" s="23"/>
      <c r="AQ1303" s="23"/>
      <c r="AR1303" s="23"/>
      <c r="AS1303" s="23"/>
      <c r="AT1303" s="23"/>
      <c r="AU1303" s="23"/>
      <c r="AV1303" s="23"/>
    </row>
    <row r="1304" spans="1:50" ht="13.5" customHeight="1" x14ac:dyDescent="0.2">
      <c r="A1304" s="554">
        <v>4520505954</v>
      </c>
      <c r="B1304" s="553">
        <v>46174</v>
      </c>
      <c r="C1304" s="102" t="s">
        <v>305</v>
      </c>
      <c r="D1304" s="25">
        <v>46223</v>
      </c>
      <c r="E1304" s="552" t="e">
        <f>IF(OR(#REF!="",J1304=""),"",#REF!+7*J1304)</f>
        <v>#REF!</v>
      </c>
      <c r="F1304" s="333" t="str">
        <f t="shared" ca="1" si="615"/>
        <v>DELIVERED</v>
      </c>
      <c r="G1304" s="65" t="s">
        <v>2111</v>
      </c>
      <c r="H1304" s="546" t="e">
        <f t="shared" si="611"/>
        <v>#REF!</v>
      </c>
      <c r="I1304" s="520" t="e">
        <f t="shared" si="612"/>
        <v>#REF!</v>
      </c>
      <c r="J1304" s="24">
        <v>7</v>
      </c>
      <c r="K1304" s="24" t="s">
        <v>28</v>
      </c>
      <c r="L1304" s="24" t="s">
        <v>81</v>
      </c>
      <c r="M1304" s="450" t="s">
        <v>2890</v>
      </c>
      <c r="N1304" s="523">
        <v>1</v>
      </c>
      <c r="O1304" s="558">
        <v>1</v>
      </c>
      <c r="P1304" s="38" t="s">
        <v>243</v>
      </c>
      <c r="Q1304" s="24">
        <v>2610078</v>
      </c>
      <c r="R1304" s="24" t="s">
        <v>307</v>
      </c>
      <c r="S1304" s="24" t="s">
        <v>210</v>
      </c>
      <c r="T1304" s="7" t="s">
        <v>445</v>
      </c>
      <c r="U1304" s="69" t="s">
        <v>212</v>
      </c>
      <c r="V1304" s="238" t="s">
        <v>2891</v>
      </c>
      <c r="W1304" s="37">
        <v>1</v>
      </c>
      <c r="X1304" s="37">
        <v>1</v>
      </c>
      <c r="Y1304" s="542">
        <f t="shared" si="614"/>
        <v>0</v>
      </c>
      <c r="Z1304" s="24">
        <v>0</v>
      </c>
      <c r="AA1304" s="58"/>
      <c r="AB1304" s="66">
        <v>6384</v>
      </c>
      <c r="AC1304" s="536" t="str">
        <f>IF(AD1304="","",TEXT(AD1304,"mmmm-yy"))</f>
        <v>June-26</v>
      </c>
      <c r="AD1304" s="25">
        <v>46182</v>
      </c>
      <c r="AE1304" s="650" t="s">
        <v>2892</v>
      </c>
      <c r="AF1304" s="63">
        <f t="shared" si="514"/>
        <v>0</v>
      </c>
      <c r="AG1304" s="63">
        <f t="shared" si="515"/>
        <v>549024</v>
      </c>
      <c r="AH1304" s="63">
        <f t="shared" si="516"/>
        <v>549024</v>
      </c>
      <c r="AI1304" s="63">
        <f t="shared" si="517"/>
        <v>0</v>
      </c>
      <c r="AJ1304" s="63">
        <f t="shared" si="518"/>
        <v>0</v>
      </c>
      <c r="AK1304" s="63">
        <f t="shared" si="519"/>
        <v>0</v>
      </c>
      <c r="AL1304" s="21" t="s">
        <v>0</v>
      </c>
      <c r="AM1304" s="697" t="s">
        <v>102</v>
      </c>
      <c r="AN1304" s="63">
        <f t="shared" si="520"/>
        <v>549024</v>
      </c>
      <c r="AO1304" s="24" t="s">
        <v>28</v>
      </c>
      <c r="AP1304" s="23"/>
      <c r="AQ1304" s="23"/>
      <c r="AR1304" s="23"/>
      <c r="AS1304" s="23"/>
      <c r="AT1304" s="23"/>
      <c r="AU1304" s="23"/>
      <c r="AV1304" s="23"/>
    </row>
    <row r="1305" spans="1:50" ht="13.5" customHeight="1" x14ac:dyDescent="0.2">
      <c r="A1305" s="508">
        <v>4300036625</v>
      </c>
      <c r="B1305" s="627">
        <v>46172</v>
      </c>
      <c r="C1305" s="543" t="s">
        <v>79</v>
      </c>
      <c r="D1305" s="517">
        <v>46228</v>
      </c>
      <c r="E1305" s="517" t="e">
        <f>IF(OR(#REF!="",J1305=""),"",#REF!+7*J1305)</f>
        <v>#REF!</v>
      </c>
      <c r="F1305" s="629" t="e">
        <f t="shared" ca="1" si="615"/>
        <v>#REF!</v>
      </c>
      <c r="G1305" s="516" t="s">
        <v>94</v>
      </c>
      <c r="H1305" s="505" t="e">
        <f t="shared" ref="H1305:H1308" si="616">TEXT(E1305,"MMM-YY")</f>
        <v>#REF!</v>
      </c>
      <c r="I1305" s="505" t="e">
        <f t="shared" ref="I1305:I1308" si="617">TEXT(E1305,"YYYY")</f>
        <v>#REF!</v>
      </c>
      <c r="J1305" s="521">
        <v>7.8</v>
      </c>
      <c r="K1305" s="506" t="s">
        <v>21</v>
      </c>
      <c r="L1305" s="525" t="s">
        <v>142</v>
      </c>
      <c r="M1305" s="686" t="s">
        <v>2893</v>
      </c>
      <c r="N1305" s="523">
        <v>0</v>
      </c>
      <c r="O1305" s="598">
        <v>3</v>
      </c>
      <c r="P1305" s="506"/>
      <c r="Q1305" s="506"/>
      <c r="R1305" s="588" t="s">
        <v>84</v>
      </c>
      <c r="S1305" s="555" t="s">
        <v>97</v>
      </c>
      <c r="T1305" s="628" t="s">
        <v>179</v>
      </c>
      <c r="U1305" s="508" t="s">
        <v>99</v>
      </c>
      <c r="V1305" s="554" t="s">
        <v>2894</v>
      </c>
      <c r="W1305" s="506">
        <v>10</v>
      </c>
      <c r="X1305" s="505"/>
      <c r="Y1305" s="557">
        <f t="shared" ref="Y1305:Y1308" si="618">W1305-X1305</f>
        <v>10</v>
      </c>
      <c r="Z1305" s="506">
        <v>10</v>
      </c>
      <c r="AA1305" s="528">
        <v>7510</v>
      </c>
      <c r="AB1305" s="529"/>
      <c r="AC1305" s="601"/>
      <c r="AD1305" s="516"/>
      <c r="AE1305" s="532"/>
      <c r="AF1305" s="528">
        <f t="shared" si="514"/>
        <v>0</v>
      </c>
      <c r="AG1305" s="528">
        <f t="shared" si="515"/>
        <v>0</v>
      </c>
      <c r="AH1305" s="528">
        <f t="shared" si="516"/>
        <v>0</v>
      </c>
      <c r="AI1305" s="528">
        <f t="shared" si="517"/>
        <v>75100</v>
      </c>
      <c r="AJ1305" s="528">
        <f t="shared" si="518"/>
        <v>0</v>
      </c>
      <c r="AK1305" s="528">
        <f t="shared" si="519"/>
        <v>75100</v>
      </c>
      <c r="AL1305" s="508" t="s">
        <v>9</v>
      </c>
      <c r="AM1305" s="533"/>
      <c r="AN1305" s="528">
        <f t="shared" si="520"/>
        <v>75100</v>
      </c>
      <c r="AO1305" s="530"/>
      <c r="AP1305" s="505"/>
      <c r="AQ1305" s="505"/>
      <c r="AR1305" s="505"/>
      <c r="AS1305" s="505"/>
      <c r="AT1305" s="505"/>
      <c r="AU1305" s="505"/>
      <c r="AV1305" s="505"/>
      <c r="AW1305" s="588"/>
      <c r="AX1305" s="555"/>
    </row>
    <row r="1306" spans="1:50" ht="13.5" customHeight="1" x14ac:dyDescent="0.2">
      <c r="A1306" s="508">
        <v>4300036625</v>
      </c>
      <c r="B1306" s="627">
        <v>46172</v>
      </c>
      <c r="C1306" s="543" t="s">
        <v>79</v>
      </c>
      <c r="D1306" s="517">
        <v>46228</v>
      </c>
      <c r="E1306" s="517" t="e">
        <f>IF(OR(#REF!="",J1306=""),"",#REF!+7*J1306)</f>
        <v>#REF!</v>
      </c>
      <c r="F1306" s="629" t="e">
        <f t="shared" ref="F1306" ca="1" si="619">IF(AL1306="PO CLOSED",
"DELIVERED",
IF(TODAY()&gt;E1306,
"-"&amp;ROUNDUP(TODAY()-E1306,0)&amp;" days overdue",
"+" &amp;ROUNDUP(E1306-TODAY(),0)&amp;" days remaining"))</f>
        <v>#REF!</v>
      </c>
      <c r="G1306" s="516" t="s">
        <v>94</v>
      </c>
      <c r="H1306" s="505" t="e">
        <f t="shared" ref="H1306" si="620">TEXT(E1306,"MMM-YY")</f>
        <v>#REF!</v>
      </c>
      <c r="I1306" s="505" t="e">
        <f t="shared" ref="I1306" si="621">TEXT(E1306,"YYYY")</f>
        <v>#REF!</v>
      </c>
      <c r="J1306" s="521">
        <v>7.8</v>
      </c>
      <c r="K1306" s="506" t="s">
        <v>21</v>
      </c>
      <c r="L1306" s="525" t="s">
        <v>142</v>
      </c>
      <c r="M1306" s="686" t="s">
        <v>2895</v>
      </c>
      <c r="N1306" s="523">
        <v>0</v>
      </c>
      <c r="O1306" s="598">
        <v>3</v>
      </c>
      <c r="P1306" s="506"/>
      <c r="Q1306" s="506"/>
      <c r="R1306" s="588" t="s">
        <v>84</v>
      </c>
      <c r="S1306" s="555" t="s">
        <v>97</v>
      </c>
      <c r="T1306" s="628" t="s">
        <v>179</v>
      </c>
      <c r="U1306" s="508" t="s">
        <v>99</v>
      </c>
      <c r="V1306" s="508" t="s">
        <v>2896</v>
      </c>
      <c r="W1306" s="506">
        <v>10</v>
      </c>
      <c r="X1306" s="505"/>
      <c r="Y1306" s="557">
        <f t="shared" si="618"/>
        <v>10</v>
      </c>
      <c r="Z1306" s="506">
        <v>10</v>
      </c>
      <c r="AA1306" s="528">
        <v>9130</v>
      </c>
      <c r="AB1306" s="529"/>
      <c r="AC1306" s="601"/>
      <c r="AD1306" s="516"/>
      <c r="AE1306" s="532"/>
      <c r="AF1306" s="528">
        <f t="shared" ref="AF1306" si="622">X1306*AA1306</f>
        <v>0</v>
      </c>
      <c r="AG1306" s="528">
        <f t="shared" ref="AG1306" si="623">(X1306*AB1306)*86</f>
        <v>0</v>
      </c>
      <c r="AH1306" s="528">
        <f t="shared" ref="AH1306" si="624">SUM(AF1306:AG1306)</f>
        <v>0</v>
      </c>
      <c r="AI1306" s="528">
        <f t="shared" ref="AI1306" si="625">Z1306*AA1306</f>
        <v>91300</v>
      </c>
      <c r="AJ1306" s="528">
        <f t="shared" ref="AJ1306" si="626">(Z1306*AB1306)*86</f>
        <v>0</v>
      </c>
      <c r="AK1306" s="528">
        <f t="shared" ref="AK1306" si="627">SUM(AI1306:AJ1306)</f>
        <v>91300</v>
      </c>
      <c r="AL1306" s="508" t="s">
        <v>9</v>
      </c>
      <c r="AM1306" s="533"/>
      <c r="AN1306" s="528">
        <f t="shared" ref="AN1306" si="628">SUM(AH1306,AK1306)</f>
        <v>91300</v>
      </c>
      <c r="AO1306" s="530"/>
      <c r="AP1306" s="505"/>
      <c r="AQ1306" s="505"/>
      <c r="AR1306" s="505"/>
      <c r="AS1306" s="505"/>
      <c r="AT1306" s="505"/>
      <c r="AU1306" s="505"/>
      <c r="AV1306" s="505"/>
      <c r="AW1306" s="588"/>
      <c r="AX1306" s="555"/>
    </row>
    <row r="1307" spans="1:50" ht="13.5" customHeight="1" x14ac:dyDescent="0.2">
      <c r="A1307" s="508">
        <v>4300036625</v>
      </c>
      <c r="B1307" s="627">
        <v>46172</v>
      </c>
      <c r="C1307" s="543" t="s">
        <v>79</v>
      </c>
      <c r="D1307" s="517">
        <v>46228</v>
      </c>
      <c r="E1307" s="517" t="e">
        <f>IF(OR(#REF!="",J1307=""),"",#REF!+7*J1307)</f>
        <v>#REF!</v>
      </c>
      <c r="F1307" s="629" t="e">
        <f t="shared" ref="F1307" ca="1" si="629">IF(AL1307="PO CLOSED",
"DELIVERED",
IF(TODAY()&gt;E1307,
"-"&amp;ROUNDUP(TODAY()-E1307,0)&amp;" days overdue",
"+" &amp;ROUNDUP(E1307-TODAY(),0)&amp;" days remaining"))</f>
        <v>#REF!</v>
      </c>
      <c r="G1307" s="516" t="s">
        <v>94</v>
      </c>
      <c r="H1307" s="505" t="e">
        <f t="shared" ref="H1307" si="630">TEXT(E1307,"MMM-YY")</f>
        <v>#REF!</v>
      </c>
      <c r="I1307" s="505" t="e">
        <f t="shared" ref="I1307" si="631">TEXT(E1307,"YYYY")</f>
        <v>#REF!</v>
      </c>
      <c r="J1307" s="521">
        <v>7.8</v>
      </c>
      <c r="K1307" s="506" t="s">
        <v>21</v>
      </c>
      <c r="L1307" s="525" t="s">
        <v>142</v>
      </c>
      <c r="M1307" s="686" t="s">
        <v>2897</v>
      </c>
      <c r="N1307" s="523">
        <v>0</v>
      </c>
      <c r="O1307" s="598">
        <v>3</v>
      </c>
      <c r="P1307" s="506"/>
      <c r="Q1307" s="506"/>
      <c r="R1307" s="588" t="s">
        <v>84</v>
      </c>
      <c r="S1307" s="555" t="s">
        <v>97</v>
      </c>
      <c r="T1307" s="628" t="s">
        <v>179</v>
      </c>
      <c r="U1307" s="508" t="s">
        <v>99</v>
      </c>
      <c r="V1307" s="508" t="s">
        <v>2898</v>
      </c>
      <c r="W1307" s="506">
        <v>10</v>
      </c>
      <c r="X1307" s="505"/>
      <c r="Y1307" s="557">
        <f t="shared" si="618"/>
        <v>10</v>
      </c>
      <c r="Z1307" s="506">
        <v>10</v>
      </c>
      <c r="AA1307" s="528">
        <v>6070</v>
      </c>
      <c r="AB1307" s="529"/>
      <c r="AC1307" s="601"/>
      <c r="AD1307" s="516"/>
      <c r="AE1307" s="532"/>
      <c r="AF1307" s="528">
        <f t="shared" ref="AF1307" si="632">X1307*AA1307</f>
        <v>0</v>
      </c>
      <c r="AG1307" s="528">
        <f t="shared" ref="AG1307" si="633">(X1307*AB1307)*86</f>
        <v>0</v>
      </c>
      <c r="AH1307" s="528">
        <f t="shared" ref="AH1307" si="634">SUM(AF1307:AG1307)</f>
        <v>0</v>
      </c>
      <c r="AI1307" s="528">
        <f t="shared" ref="AI1307" si="635">Z1307*AA1307</f>
        <v>60700</v>
      </c>
      <c r="AJ1307" s="528">
        <f t="shared" ref="AJ1307" si="636">(Z1307*AB1307)*86</f>
        <v>0</v>
      </c>
      <c r="AK1307" s="528">
        <f t="shared" ref="AK1307" si="637">SUM(AI1307:AJ1307)</f>
        <v>60700</v>
      </c>
      <c r="AL1307" s="508" t="s">
        <v>9</v>
      </c>
      <c r="AM1307" s="533"/>
      <c r="AN1307" s="528">
        <f t="shared" ref="AN1307" si="638">SUM(AH1307,AK1307)</f>
        <v>60700</v>
      </c>
      <c r="AO1307" s="530"/>
      <c r="AP1307" s="505"/>
      <c r="AQ1307" s="505"/>
      <c r="AR1307" s="505"/>
      <c r="AS1307" s="505"/>
      <c r="AT1307" s="505"/>
      <c r="AU1307" s="505"/>
      <c r="AV1307" s="505"/>
      <c r="AW1307" s="588"/>
      <c r="AX1307" s="555"/>
    </row>
    <row r="1308" spans="1:50" ht="13.5" customHeight="1" x14ac:dyDescent="0.2">
      <c r="A1308" s="508">
        <v>4000626372</v>
      </c>
      <c r="B1308" s="627">
        <v>46172</v>
      </c>
      <c r="C1308" s="543" t="s">
        <v>79</v>
      </c>
      <c r="D1308" s="517">
        <v>46312</v>
      </c>
      <c r="E1308" s="517" t="e">
        <f>IF(OR(#REF!="",J1308=""),"",#REF!+7*J1308)</f>
        <v>#REF!</v>
      </c>
      <c r="F1308" s="629" t="e">
        <f t="shared" ca="1" si="615"/>
        <v>#REF!</v>
      </c>
      <c r="G1308" s="516" t="s">
        <v>94</v>
      </c>
      <c r="H1308" s="505" t="e">
        <f t="shared" si="616"/>
        <v>#REF!</v>
      </c>
      <c r="I1308" s="505" t="e">
        <f t="shared" si="617"/>
        <v>#REF!</v>
      </c>
      <c r="J1308" s="521">
        <v>20</v>
      </c>
      <c r="K1308" s="506" t="s">
        <v>18</v>
      </c>
      <c r="L1308" s="525" t="s">
        <v>142</v>
      </c>
      <c r="M1308" s="686" t="s">
        <v>2779</v>
      </c>
      <c r="N1308" s="523">
        <v>0</v>
      </c>
      <c r="O1308" s="598">
        <v>3</v>
      </c>
      <c r="P1308" s="506"/>
      <c r="Q1308" s="506"/>
      <c r="R1308" s="588" t="s">
        <v>84</v>
      </c>
      <c r="S1308" s="555" t="s">
        <v>97</v>
      </c>
      <c r="T1308" s="628" t="s">
        <v>138</v>
      </c>
      <c r="U1308" s="508" t="s">
        <v>99</v>
      </c>
      <c r="V1308" s="515" t="s">
        <v>2780</v>
      </c>
      <c r="W1308" s="506">
        <v>10</v>
      </c>
      <c r="X1308" s="505"/>
      <c r="Y1308" s="557">
        <f t="shared" si="618"/>
        <v>10</v>
      </c>
      <c r="Z1308" s="506">
        <v>10</v>
      </c>
      <c r="AA1308" s="528">
        <v>9110</v>
      </c>
      <c r="AB1308" s="529"/>
      <c r="AC1308" s="601"/>
      <c r="AD1308" s="516"/>
      <c r="AE1308" s="532"/>
      <c r="AF1308" s="528">
        <f t="shared" si="514"/>
        <v>0</v>
      </c>
      <c r="AG1308" s="528">
        <f t="shared" si="515"/>
        <v>0</v>
      </c>
      <c r="AH1308" s="528">
        <f t="shared" si="516"/>
        <v>0</v>
      </c>
      <c r="AI1308" s="528">
        <f t="shared" si="517"/>
        <v>91100</v>
      </c>
      <c r="AJ1308" s="528">
        <f t="shared" si="518"/>
        <v>0</v>
      </c>
      <c r="AK1308" s="528">
        <f t="shared" si="519"/>
        <v>91100</v>
      </c>
      <c r="AL1308" s="508" t="s">
        <v>9</v>
      </c>
      <c r="AM1308" s="533"/>
      <c r="AN1308" s="528">
        <f t="shared" si="520"/>
        <v>91100</v>
      </c>
      <c r="AO1308" s="530"/>
      <c r="AP1308" s="505"/>
      <c r="AQ1308" s="505"/>
      <c r="AR1308" s="505"/>
      <c r="AS1308" s="505"/>
      <c r="AT1308" s="505"/>
      <c r="AU1308" s="505"/>
      <c r="AV1308" s="505"/>
      <c r="AW1308" s="588"/>
      <c r="AX1308" s="555"/>
    </row>
    <row r="1309" spans="1:50" ht="13.5" customHeight="1" x14ac:dyDescent="0.2">
      <c r="A1309" s="508">
        <v>4516519341</v>
      </c>
      <c r="B1309" s="627">
        <v>46175</v>
      </c>
      <c r="C1309" s="543" t="s">
        <v>79</v>
      </c>
      <c r="D1309" s="25">
        <v>46193</v>
      </c>
      <c r="E1309" s="517" t="e">
        <f>IF(OR(#REF!="",J1309=""),"",#REF!+7*J1309)</f>
        <v>#REF!</v>
      </c>
      <c r="F1309" s="333" t="e">
        <f t="shared" ca="1" si="615"/>
        <v>#REF!</v>
      </c>
      <c r="G1309" s="65" t="s">
        <v>2111</v>
      </c>
      <c r="H1309" s="505" t="e">
        <f t="shared" ref="H1309:H1319" si="639">TEXT(E1309,"MMM-YY")</f>
        <v>#REF!</v>
      </c>
      <c r="I1309" s="505" t="e">
        <f t="shared" ref="I1309:I1319" si="640">TEXT(E1309,"YYYY")</f>
        <v>#REF!</v>
      </c>
      <c r="J1309" s="24">
        <v>14</v>
      </c>
      <c r="K1309" s="24" t="s">
        <v>22</v>
      </c>
      <c r="L1309" s="24" t="s">
        <v>81</v>
      </c>
      <c r="M1309" s="686" t="s">
        <v>2899</v>
      </c>
      <c r="N1309" s="523">
        <v>1</v>
      </c>
      <c r="O1309" s="558">
        <v>1</v>
      </c>
      <c r="P1309" s="24"/>
      <c r="Q1309" s="24"/>
      <c r="R1309" s="24" t="s">
        <v>84</v>
      </c>
      <c r="S1309" s="524" t="s">
        <v>620</v>
      </c>
      <c r="T1309" s="512" t="s">
        <v>621</v>
      </c>
      <c r="U1309" s="584" t="s">
        <v>212</v>
      </c>
      <c r="V1309" s="548" t="s">
        <v>2900</v>
      </c>
      <c r="W1309" s="37">
        <v>2</v>
      </c>
      <c r="X1309" s="24"/>
      <c r="Y1309" s="557">
        <f t="shared" ref="Y1309:Y1320" si="641">W1309-X1309</f>
        <v>2</v>
      </c>
      <c r="Z1309" s="24">
        <v>2</v>
      </c>
      <c r="AA1309" s="58">
        <v>158183</v>
      </c>
      <c r="AB1309" s="66"/>
      <c r="AC1309" s="262"/>
      <c r="AD1309" s="25"/>
      <c r="AE1309" s="66"/>
      <c r="AF1309" s="63">
        <f t="shared" si="514"/>
        <v>0</v>
      </c>
      <c r="AG1309" s="63">
        <f t="shared" si="515"/>
        <v>0</v>
      </c>
      <c r="AH1309" s="63">
        <f t="shared" si="516"/>
        <v>0</v>
      </c>
      <c r="AI1309" s="63">
        <f t="shared" si="517"/>
        <v>316366</v>
      </c>
      <c r="AJ1309" s="63">
        <f t="shared" si="518"/>
        <v>0</v>
      </c>
      <c r="AK1309" s="63">
        <f t="shared" si="519"/>
        <v>316366</v>
      </c>
      <c r="AL1309" s="21" t="s">
        <v>9</v>
      </c>
      <c r="AM1309" s="494"/>
      <c r="AN1309" s="63">
        <f t="shared" si="520"/>
        <v>316366</v>
      </c>
      <c r="AO1309" s="24"/>
      <c r="AP1309" s="23"/>
      <c r="AQ1309" s="23"/>
      <c r="AR1309" s="23"/>
      <c r="AS1309" s="23"/>
      <c r="AT1309" s="23"/>
      <c r="AU1309" s="23"/>
      <c r="AV1309" s="23"/>
    </row>
    <row r="1310" spans="1:50" ht="13.5" customHeight="1" x14ac:dyDescent="0.2">
      <c r="A1310" s="508">
        <v>4516519341</v>
      </c>
      <c r="B1310" s="627">
        <v>46175</v>
      </c>
      <c r="C1310" s="543" t="s">
        <v>79</v>
      </c>
      <c r="D1310" s="25">
        <v>46193</v>
      </c>
      <c r="E1310" s="517" t="e">
        <f>IF(OR(#REF!="",J1310=""),"",#REF!+7*J1310)</f>
        <v>#REF!</v>
      </c>
      <c r="F1310" s="333" t="e">
        <f t="shared" ca="1" si="615"/>
        <v>#REF!</v>
      </c>
      <c r="G1310" s="65" t="s">
        <v>2111</v>
      </c>
      <c r="H1310" s="505" t="e">
        <f t="shared" si="639"/>
        <v>#REF!</v>
      </c>
      <c r="I1310" s="505" t="e">
        <f t="shared" si="640"/>
        <v>#REF!</v>
      </c>
      <c r="J1310" s="24">
        <v>14</v>
      </c>
      <c r="K1310" s="24" t="s">
        <v>22</v>
      </c>
      <c r="L1310" s="24" t="s">
        <v>81</v>
      </c>
      <c r="M1310" s="686" t="s">
        <v>2901</v>
      </c>
      <c r="N1310" s="523">
        <v>1</v>
      </c>
      <c r="O1310" s="558">
        <v>1</v>
      </c>
      <c r="P1310" s="24"/>
      <c r="Q1310" s="24"/>
      <c r="R1310" s="24" t="s">
        <v>84</v>
      </c>
      <c r="S1310" s="524" t="s">
        <v>620</v>
      </c>
      <c r="T1310" s="512" t="s">
        <v>621</v>
      </c>
      <c r="U1310" s="584" t="s">
        <v>212</v>
      </c>
      <c r="V1310" s="625" t="s">
        <v>2902</v>
      </c>
      <c r="W1310" s="37">
        <v>2</v>
      </c>
      <c r="X1310" s="24"/>
      <c r="Y1310" s="557">
        <f t="shared" si="641"/>
        <v>2</v>
      </c>
      <c r="Z1310" s="24">
        <v>2</v>
      </c>
      <c r="AA1310" s="58">
        <v>45167</v>
      </c>
      <c r="AB1310" s="66"/>
      <c r="AC1310" s="262"/>
      <c r="AD1310" s="25"/>
      <c r="AE1310" s="66"/>
      <c r="AF1310" s="63">
        <f t="shared" si="514"/>
        <v>0</v>
      </c>
      <c r="AG1310" s="63">
        <f t="shared" si="515"/>
        <v>0</v>
      </c>
      <c r="AH1310" s="63">
        <f t="shared" si="516"/>
        <v>0</v>
      </c>
      <c r="AI1310" s="63">
        <f t="shared" si="517"/>
        <v>90334</v>
      </c>
      <c r="AJ1310" s="63">
        <f t="shared" si="518"/>
        <v>0</v>
      </c>
      <c r="AK1310" s="63">
        <f t="shared" si="519"/>
        <v>90334</v>
      </c>
      <c r="AL1310" s="21" t="s">
        <v>9</v>
      </c>
      <c r="AM1310" s="494"/>
      <c r="AN1310" s="63">
        <f t="shared" si="520"/>
        <v>90334</v>
      </c>
      <c r="AO1310" s="24"/>
      <c r="AP1310" s="23"/>
      <c r="AQ1310" s="23"/>
      <c r="AR1310" s="23"/>
      <c r="AS1310" s="23"/>
      <c r="AT1310" s="23"/>
      <c r="AU1310" s="23"/>
      <c r="AV1310" s="23"/>
    </row>
    <row r="1311" spans="1:50" ht="13.5" customHeight="1" x14ac:dyDescent="0.25">
      <c r="A1311" s="508">
        <v>4516519345</v>
      </c>
      <c r="B1311" s="662">
        <v>46175</v>
      </c>
      <c r="C1311" s="543" t="s">
        <v>79</v>
      </c>
      <c r="D1311" s="25">
        <v>46193</v>
      </c>
      <c r="E1311" s="517" t="e">
        <f>IF(OR(#REF!="",J1311=""),"",#REF!+7*J1311)</f>
        <v>#REF!</v>
      </c>
      <c r="F1311" s="333" t="e">
        <f t="shared" ca="1" si="615"/>
        <v>#REF!</v>
      </c>
      <c r="G1311" s="65" t="s">
        <v>2111</v>
      </c>
      <c r="H1311" s="505" t="e">
        <f t="shared" si="639"/>
        <v>#REF!</v>
      </c>
      <c r="I1311" s="505" t="e">
        <f t="shared" si="640"/>
        <v>#REF!</v>
      </c>
      <c r="J1311" s="24">
        <v>3</v>
      </c>
      <c r="K1311" s="24" t="s">
        <v>23</v>
      </c>
      <c r="L1311" s="24" t="s">
        <v>81</v>
      </c>
      <c r="M1311" s="686" t="s">
        <v>2903</v>
      </c>
      <c r="N1311" s="523">
        <v>1</v>
      </c>
      <c r="O1311" s="558">
        <v>1</v>
      </c>
      <c r="P1311" s="24"/>
      <c r="Q1311" s="24"/>
      <c r="R1311" s="24" t="s">
        <v>84</v>
      </c>
      <c r="S1311" s="524" t="s">
        <v>620</v>
      </c>
      <c r="T1311" s="512" t="s">
        <v>621</v>
      </c>
      <c r="U1311" s="584" t="s">
        <v>212</v>
      </c>
      <c r="V1311" s="563" t="s">
        <v>2904</v>
      </c>
      <c r="W1311" s="37">
        <v>15</v>
      </c>
      <c r="X1311" s="24"/>
      <c r="Y1311" s="557">
        <f t="shared" si="641"/>
        <v>15</v>
      </c>
      <c r="Z1311" s="24">
        <v>15</v>
      </c>
      <c r="AA1311" s="58">
        <v>3850</v>
      </c>
      <c r="AB1311" s="66"/>
      <c r="AC1311" s="262"/>
      <c r="AD1311" s="25"/>
      <c r="AE1311" s="66"/>
      <c r="AF1311" s="63">
        <f t="shared" si="514"/>
        <v>0</v>
      </c>
      <c r="AG1311" s="63">
        <f t="shared" si="515"/>
        <v>0</v>
      </c>
      <c r="AH1311" s="63">
        <f t="shared" si="516"/>
        <v>0</v>
      </c>
      <c r="AI1311" s="63">
        <f t="shared" si="517"/>
        <v>57750</v>
      </c>
      <c r="AJ1311" s="63">
        <f t="shared" si="518"/>
        <v>0</v>
      </c>
      <c r="AK1311" s="63">
        <f t="shared" si="519"/>
        <v>57750</v>
      </c>
      <c r="AL1311" s="21" t="s">
        <v>9</v>
      </c>
      <c r="AM1311" s="494"/>
      <c r="AN1311" s="63">
        <f t="shared" si="520"/>
        <v>57750</v>
      </c>
      <c r="AO1311" s="24"/>
      <c r="AP1311" s="23"/>
      <c r="AQ1311" s="23"/>
      <c r="AR1311" s="23"/>
      <c r="AS1311" s="23"/>
      <c r="AT1311" s="23"/>
      <c r="AU1311" s="23"/>
      <c r="AV1311" s="23"/>
    </row>
    <row r="1312" spans="1:50" ht="13.5" customHeight="1" x14ac:dyDescent="0.25">
      <c r="A1312" s="508">
        <v>4516519345</v>
      </c>
      <c r="B1312" s="662">
        <v>46175</v>
      </c>
      <c r="C1312" s="543" t="s">
        <v>79</v>
      </c>
      <c r="D1312" s="25">
        <v>46193</v>
      </c>
      <c r="E1312" s="517" t="e">
        <f>IF(OR(#REF!="",J1312=""),"",#REF!+7*J1312)</f>
        <v>#REF!</v>
      </c>
      <c r="F1312" s="333" t="e">
        <f t="shared" ca="1" si="615"/>
        <v>#REF!</v>
      </c>
      <c r="G1312" s="65" t="s">
        <v>2111</v>
      </c>
      <c r="H1312" s="505" t="e">
        <f t="shared" si="639"/>
        <v>#REF!</v>
      </c>
      <c r="I1312" s="505" t="e">
        <f t="shared" si="640"/>
        <v>#REF!</v>
      </c>
      <c r="J1312" s="24">
        <v>3</v>
      </c>
      <c r="K1312" s="24" t="s">
        <v>27</v>
      </c>
      <c r="L1312" s="24" t="s">
        <v>81</v>
      </c>
      <c r="M1312" s="686" t="s">
        <v>2903</v>
      </c>
      <c r="N1312" s="523">
        <v>1</v>
      </c>
      <c r="O1312" s="558">
        <v>1</v>
      </c>
      <c r="P1312" s="24"/>
      <c r="Q1312" s="24"/>
      <c r="R1312" s="24" t="s">
        <v>84</v>
      </c>
      <c r="S1312" s="524" t="s">
        <v>620</v>
      </c>
      <c r="T1312" s="512" t="s">
        <v>621</v>
      </c>
      <c r="U1312" s="584" t="s">
        <v>212</v>
      </c>
      <c r="V1312" s="563" t="s">
        <v>2905</v>
      </c>
      <c r="W1312" s="37">
        <v>15</v>
      </c>
      <c r="X1312" s="24"/>
      <c r="Y1312" s="557">
        <f t="shared" si="641"/>
        <v>15</v>
      </c>
      <c r="Z1312" s="24">
        <v>15</v>
      </c>
      <c r="AA1312" s="58">
        <v>3450</v>
      </c>
      <c r="AB1312" s="66"/>
      <c r="AC1312" s="262"/>
      <c r="AD1312" s="25"/>
      <c r="AE1312" s="66"/>
      <c r="AF1312" s="63">
        <f t="shared" si="514"/>
        <v>0</v>
      </c>
      <c r="AG1312" s="63">
        <f t="shared" si="515"/>
        <v>0</v>
      </c>
      <c r="AH1312" s="63">
        <f t="shared" si="516"/>
        <v>0</v>
      </c>
      <c r="AI1312" s="63">
        <f t="shared" si="517"/>
        <v>51750</v>
      </c>
      <c r="AJ1312" s="63">
        <f t="shared" si="518"/>
        <v>0</v>
      </c>
      <c r="AK1312" s="63">
        <f t="shared" si="519"/>
        <v>51750</v>
      </c>
      <c r="AL1312" s="21" t="s">
        <v>9</v>
      </c>
      <c r="AM1312" s="494"/>
      <c r="AN1312" s="63">
        <f t="shared" si="520"/>
        <v>51750</v>
      </c>
      <c r="AO1312" s="24"/>
      <c r="AP1312" s="23"/>
      <c r="AQ1312" s="23"/>
      <c r="AR1312" s="23"/>
      <c r="AS1312" s="23"/>
      <c r="AT1312" s="23"/>
      <c r="AU1312" s="23"/>
      <c r="AV1312" s="23"/>
    </row>
    <row r="1313" spans="1:50" ht="13.5" customHeight="1" x14ac:dyDescent="0.2">
      <c r="A1313" s="508">
        <v>4000622324</v>
      </c>
      <c r="B1313" s="627">
        <v>46174</v>
      </c>
      <c r="C1313" s="543" t="s">
        <v>79</v>
      </c>
      <c r="D1313" s="517">
        <v>46244</v>
      </c>
      <c r="E1313" s="517" t="e">
        <f>IF(OR(#REF!="",J1313=""),"",#REF!+7*J1313)</f>
        <v>#REF!</v>
      </c>
      <c r="F1313" s="629" t="e">
        <f t="shared" ca="1" si="615"/>
        <v>#REF!</v>
      </c>
      <c r="G1313" s="516" t="s">
        <v>94</v>
      </c>
      <c r="H1313" s="505" t="e">
        <f t="shared" si="639"/>
        <v>#REF!</v>
      </c>
      <c r="I1313" s="505" t="e">
        <f t="shared" si="640"/>
        <v>#REF!</v>
      </c>
      <c r="J1313" s="521">
        <v>10</v>
      </c>
      <c r="K1313" s="506" t="s">
        <v>18</v>
      </c>
      <c r="L1313" s="525" t="s">
        <v>81</v>
      </c>
      <c r="M1313" s="686" t="s">
        <v>2906</v>
      </c>
      <c r="N1313" s="523">
        <v>0</v>
      </c>
      <c r="O1313" s="598">
        <v>3</v>
      </c>
      <c r="P1313" s="506"/>
      <c r="Q1313" s="506"/>
      <c r="R1313" s="588" t="s">
        <v>84</v>
      </c>
      <c r="S1313" s="555" t="s">
        <v>97</v>
      </c>
      <c r="T1313" s="628" t="s">
        <v>335</v>
      </c>
      <c r="U1313" s="719" t="s">
        <v>99</v>
      </c>
      <c r="V1313" s="508" t="s">
        <v>2907</v>
      </c>
      <c r="W1313" s="685">
        <v>10</v>
      </c>
      <c r="X1313" s="505"/>
      <c r="Y1313" s="557">
        <f t="shared" si="641"/>
        <v>10</v>
      </c>
      <c r="Z1313" s="506">
        <v>10</v>
      </c>
      <c r="AA1313" s="528">
        <v>6476</v>
      </c>
      <c r="AB1313" s="529"/>
      <c r="AC1313" s="601"/>
      <c r="AD1313" s="516"/>
      <c r="AE1313" s="532"/>
      <c r="AF1313" s="528">
        <f t="shared" si="514"/>
        <v>0</v>
      </c>
      <c r="AG1313" s="528">
        <f t="shared" si="515"/>
        <v>0</v>
      </c>
      <c r="AH1313" s="528">
        <f t="shared" si="516"/>
        <v>0</v>
      </c>
      <c r="AI1313" s="528">
        <f t="shared" si="517"/>
        <v>64760</v>
      </c>
      <c r="AJ1313" s="528">
        <f t="shared" si="518"/>
        <v>0</v>
      </c>
      <c r="AK1313" s="528">
        <f t="shared" si="519"/>
        <v>64760</v>
      </c>
      <c r="AL1313" s="508" t="s">
        <v>9</v>
      </c>
      <c r="AM1313" s="533"/>
      <c r="AN1313" s="528">
        <f t="shared" si="520"/>
        <v>64760</v>
      </c>
      <c r="AO1313" s="530"/>
      <c r="AP1313" s="505"/>
      <c r="AQ1313" s="505"/>
      <c r="AR1313" s="505"/>
      <c r="AS1313" s="505"/>
      <c r="AT1313" s="505"/>
      <c r="AU1313" s="505"/>
      <c r="AV1313" s="505"/>
      <c r="AW1313" s="588"/>
      <c r="AX1313" s="555"/>
    </row>
    <row r="1314" spans="1:50" ht="13.5" customHeight="1" x14ac:dyDescent="0.2">
      <c r="A1314" s="508">
        <v>4000616500</v>
      </c>
      <c r="B1314" s="627">
        <v>46174</v>
      </c>
      <c r="C1314" s="543" t="s">
        <v>79</v>
      </c>
      <c r="D1314" s="517">
        <v>46231</v>
      </c>
      <c r="E1314" s="517" t="e">
        <f>IF(OR(#REF!="",J1314=""),"",#REF!+7*J1314)</f>
        <v>#REF!</v>
      </c>
      <c r="F1314" s="629" t="e">
        <f t="shared" ca="1" si="615"/>
        <v>#REF!</v>
      </c>
      <c r="G1314" s="516" t="s">
        <v>94</v>
      </c>
      <c r="H1314" s="505" t="e">
        <f t="shared" si="639"/>
        <v>#REF!</v>
      </c>
      <c r="I1314" s="505" t="e">
        <f t="shared" si="640"/>
        <v>#REF!</v>
      </c>
      <c r="J1314" s="521">
        <v>8</v>
      </c>
      <c r="K1314" s="506" t="s">
        <v>19</v>
      </c>
      <c r="L1314" s="525" t="s">
        <v>81</v>
      </c>
      <c r="M1314" s="686" t="s">
        <v>2908</v>
      </c>
      <c r="N1314" s="523">
        <v>0</v>
      </c>
      <c r="O1314" s="598">
        <v>3</v>
      </c>
      <c r="P1314" s="506"/>
      <c r="Q1314" s="506"/>
      <c r="R1314" s="588" t="s">
        <v>84</v>
      </c>
      <c r="S1314" s="555" t="s">
        <v>97</v>
      </c>
      <c r="T1314" s="628" t="s">
        <v>98</v>
      </c>
      <c r="U1314" s="719" t="s">
        <v>99</v>
      </c>
      <c r="V1314" s="508" t="s">
        <v>2909</v>
      </c>
      <c r="W1314" s="685">
        <v>2</v>
      </c>
      <c r="X1314" s="505"/>
      <c r="Y1314" s="557">
        <f t="shared" si="641"/>
        <v>2</v>
      </c>
      <c r="Z1314" s="506">
        <v>2</v>
      </c>
      <c r="AA1314" s="528">
        <v>17203</v>
      </c>
      <c r="AB1314" s="529"/>
      <c r="AC1314" s="601"/>
      <c r="AD1314" s="516"/>
      <c r="AE1314" s="532"/>
      <c r="AF1314" s="528">
        <f t="shared" si="514"/>
        <v>0</v>
      </c>
      <c r="AG1314" s="528">
        <f t="shared" si="515"/>
        <v>0</v>
      </c>
      <c r="AH1314" s="528">
        <f t="shared" si="516"/>
        <v>0</v>
      </c>
      <c r="AI1314" s="528">
        <f t="shared" si="517"/>
        <v>34406</v>
      </c>
      <c r="AJ1314" s="528">
        <f t="shared" si="518"/>
        <v>0</v>
      </c>
      <c r="AK1314" s="528">
        <f t="shared" si="519"/>
        <v>34406</v>
      </c>
      <c r="AL1314" s="508" t="s">
        <v>9</v>
      </c>
      <c r="AM1314" s="533"/>
      <c r="AN1314" s="528">
        <f t="shared" si="520"/>
        <v>34406</v>
      </c>
      <c r="AO1314" s="530"/>
      <c r="AP1314" s="505"/>
      <c r="AQ1314" s="505"/>
      <c r="AR1314" s="505"/>
      <c r="AS1314" s="505"/>
      <c r="AT1314" s="505"/>
      <c r="AU1314" s="505"/>
      <c r="AV1314" s="505"/>
      <c r="AW1314" s="588"/>
      <c r="AX1314" s="555"/>
    </row>
    <row r="1315" spans="1:50" ht="13.5" customHeight="1" x14ac:dyDescent="0.2">
      <c r="A1315" s="508">
        <v>4000616500</v>
      </c>
      <c r="B1315" s="627">
        <v>46174</v>
      </c>
      <c r="C1315" s="543" t="s">
        <v>79</v>
      </c>
      <c r="D1315" s="517">
        <v>46245</v>
      </c>
      <c r="E1315" s="517" t="e">
        <f>IF(OR(#REF!="",J1315=""),"",#REF!+7*J1315)</f>
        <v>#REF!</v>
      </c>
      <c r="F1315" s="629" t="e">
        <f t="shared" ca="1" si="615"/>
        <v>#REF!</v>
      </c>
      <c r="G1315" s="516" t="s">
        <v>94</v>
      </c>
      <c r="H1315" s="505" t="e">
        <f t="shared" si="639"/>
        <v>#REF!</v>
      </c>
      <c r="I1315" s="505" t="e">
        <f t="shared" si="640"/>
        <v>#REF!</v>
      </c>
      <c r="J1315" s="521">
        <v>10</v>
      </c>
      <c r="K1315" s="506" t="s">
        <v>19</v>
      </c>
      <c r="L1315" s="525" t="s">
        <v>81</v>
      </c>
      <c r="M1315" s="686" t="s">
        <v>2908</v>
      </c>
      <c r="N1315" s="523">
        <v>0</v>
      </c>
      <c r="O1315" s="598">
        <v>3</v>
      </c>
      <c r="P1315" s="506"/>
      <c r="Q1315" s="506"/>
      <c r="R1315" s="588" t="s">
        <v>84</v>
      </c>
      <c r="S1315" s="555" t="s">
        <v>97</v>
      </c>
      <c r="T1315" s="628" t="s">
        <v>98</v>
      </c>
      <c r="U1315" s="508" t="s">
        <v>99</v>
      </c>
      <c r="V1315" s="709" t="s">
        <v>2909</v>
      </c>
      <c r="W1315" s="506">
        <v>10</v>
      </c>
      <c r="X1315" s="505"/>
      <c r="Y1315" s="557">
        <f t="shared" si="641"/>
        <v>10</v>
      </c>
      <c r="Z1315" s="506">
        <v>10</v>
      </c>
      <c r="AA1315" s="528">
        <v>17203</v>
      </c>
      <c r="AB1315" s="529"/>
      <c r="AC1315" s="601"/>
      <c r="AD1315" s="516"/>
      <c r="AE1315" s="532"/>
      <c r="AF1315" s="528">
        <f t="shared" si="514"/>
        <v>0</v>
      </c>
      <c r="AG1315" s="528">
        <f t="shared" si="515"/>
        <v>0</v>
      </c>
      <c r="AH1315" s="528">
        <f t="shared" si="516"/>
        <v>0</v>
      </c>
      <c r="AI1315" s="528">
        <f t="shared" si="517"/>
        <v>172030</v>
      </c>
      <c r="AJ1315" s="528">
        <f t="shared" si="518"/>
        <v>0</v>
      </c>
      <c r="AK1315" s="528">
        <f t="shared" si="519"/>
        <v>172030</v>
      </c>
      <c r="AL1315" s="508" t="s">
        <v>9</v>
      </c>
      <c r="AM1315" s="533"/>
      <c r="AN1315" s="528">
        <f t="shared" si="520"/>
        <v>172030</v>
      </c>
      <c r="AO1315" s="530"/>
      <c r="AP1315" s="505"/>
      <c r="AQ1315" s="505"/>
      <c r="AR1315" s="505"/>
      <c r="AS1315" s="505"/>
      <c r="AT1315" s="505"/>
      <c r="AU1315" s="505"/>
      <c r="AV1315" s="505"/>
      <c r="AW1315" s="588"/>
      <c r="AX1315" s="555"/>
    </row>
    <row r="1316" spans="1:50" ht="13.5" customHeight="1" x14ac:dyDescent="0.2">
      <c r="A1316" s="508">
        <v>4000616500</v>
      </c>
      <c r="B1316" s="627">
        <v>46174</v>
      </c>
      <c r="C1316" s="543" t="s">
        <v>79</v>
      </c>
      <c r="D1316" s="517">
        <v>46245</v>
      </c>
      <c r="E1316" s="517" t="e">
        <f>IF(OR(#REF!="",J1316=""),"",#REF!+7*J1316)</f>
        <v>#REF!</v>
      </c>
      <c r="F1316" s="629" t="e">
        <f ca="1">IF(AL1316="PO CLOSED",
"DELIVERED",
IF(TODAY()&gt;E1316,
"-"&amp;ROUNDUP(TODAY()-E1316,0)&amp;" days overdue",
"+" &amp;ROUNDUP(E1316-TODAY(),0)&amp;" days remaining"))</f>
        <v>#REF!</v>
      </c>
      <c r="G1316" s="516" t="s">
        <v>94</v>
      </c>
      <c r="H1316" s="505" t="e">
        <f t="shared" si="639"/>
        <v>#REF!</v>
      </c>
      <c r="I1316" s="505" t="e">
        <f t="shared" si="640"/>
        <v>#REF!</v>
      </c>
      <c r="J1316" s="521">
        <v>10</v>
      </c>
      <c r="K1316" s="506" t="s">
        <v>28</v>
      </c>
      <c r="L1316" s="525" t="s">
        <v>81</v>
      </c>
      <c r="M1316" s="686" t="s">
        <v>2908</v>
      </c>
      <c r="N1316" s="523">
        <v>0</v>
      </c>
      <c r="O1316" s="598">
        <v>3</v>
      </c>
      <c r="P1316" s="506"/>
      <c r="Q1316" s="506"/>
      <c r="R1316" s="588" t="s">
        <v>84</v>
      </c>
      <c r="S1316" s="555" t="s">
        <v>97</v>
      </c>
      <c r="T1316" s="628" t="s">
        <v>98</v>
      </c>
      <c r="U1316" s="508" t="s">
        <v>99</v>
      </c>
      <c r="V1316" s="515" t="s">
        <v>737</v>
      </c>
      <c r="W1316" s="506">
        <v>1</v>
      </c>
      <c r="X1316" s="505"/>
      <c r="Y1316" s="557">
        <f t="shared" si="641"/>
        <v>1</v>
      </c>
      <c r="Z1316" s="506">
        <v>1</v>
      </c>
      <c r="AA1316" s="528">
        <v>7500</v>
      </c>
      <c r="AB1316" s="529"/>
      <c r="AC1316" s="601"/>
      <c r="AD1316" s="516"/>
      <c r="AE1316" s="532"/>
      <c r="AF1316" s="528">
        <f>X1316*AA1316</f>
        <v>0</v>
      </c>
      <c r="AG1316" s="528">
        <f>(X1316*AB1316)*86</f>
        <v>0</v>
      </c>
      <c r="AH1316" s="528">
        <f>SUM(AF1316:AG1316)</f>
        <v>0</v>
      </c>
      <c r="AI1316" s="528">
        <f>Z1316*AA1316</f>
        <v>7500</v>
      </c>
      <c r="AJ1316" s="528">
        <f>(Z1316*AB1316)*86</f>
        <v>0</v>
      </c>
      <c r="AK1316" s="528">
        <f>SUM(AI1316:AJ1316)</f>
        <v>7500</v>
      </c>
      <c r="AL1316" s="508" t="s">
        <v>9</v>
      </c>
      <c r="AM1316" s="533"/>
      <c r="AN1316" s="528">
        <f>SUM(AH1316,AK1316)</f>
        <v>7500</v>
      </c>
      <c r="AO1316" s="530"/>
      <c r="AP1316" s="505"/>
      <c r="AQ1316" s="505"/>
      <c r="AR1316" s="505"/>
      <c r="AS1316" s="505"/>
      <c r="AT1316" s="505"/>
      <c r="AU1316" s="505"/>
      <c r="AV1316" s="505"/>
      <c r="AW1316" s="588"/>
      <c r="AX1316" s="555"/>
    </row>
    <row r="1317" spans="1:50" ht="13.5" customHeight="1" x14ac:dyDescent="0.2">
      <c r="A1317" s="508">
        <v>4300036446</v>
      </c>
      <c r="B1317" s="627">
        <v>46174</v>
      </c>
      <c r="C1317" s="543" t="s">
        <v>79</v>
      </c>
      <c r="D1317" s="517">
        <v>46214</v>
      </c>
      <c r="E1317" s="517" t="e">
        <f>IF(OR(#REF!="",J1317=""),"",#REF!+7*J1317)</f>
        <v>#REF!</v>
      </c>
      <c r="F1317" s="629" t="e">
        <f t="shared" ca="1" si="615"/>
        <v>#REF!</v>
      </c>
      <c r="G1317" s="516" t="s">
        <v>94</v>
      </c>
      <c r="H1317" s="505" t="e">
        <f t="shared" si="639"/>
        <v>#REF!</v>
      </c>
      <c r="I1317" s="505" t="e">
        <f t="shared" si="640"/>
        <v>#REF!</v>
      </c>
      <c r="J1317" s="521">
        <v>6</v>
      </c>
      <c r="K1317" s="506" t="s">
        <v>19</v>
      </c>
      <c r="L1317" s="525" t="s">
        <v>81</v>
      </c>
      <c r="M1317" s="686" t="s">
        <v>2910</v>
      </c>
      <c r="N1317" s="523">
        <v>0</v>
      </c>
      <c r="O1317" s="598">
        <v>3</v>
      </c>
      <c r="P1317" s="506"/>
      <c r="Q1317" s="506"/>
      <c r="R1317" s="588" t="s">
        <v>84</v>
      </c>
      <c r="S1317" s="555" t="s">
        <v>97</v>
      </c>
      <c r="T1317" s="628" t="s">
        <v>231</v>
      </c>
      <c r="U1317" s="508" t="s">
        <v>99</v>
      </c>
      <c r="V1317" s="515" t="s">
        <v>2911</v>
      </c>
      <c r="W1317" s="506">
        <v>5</v>
      </c>
      <c r="X1317" s="505"/>
      <c r="Y1317" s="557">
        <f t="shared" si="641"/>
        <v>5</v>
      </c>
      <c r="Z1317" s="506">
        <v>5</v>
      </c>
      <c r="AA1317" s="528">
        <v>13276</v>
      </c>
      <c r="AB1317" s="529"/>
      <c r="AC1317" s="601"/>
      <c r="AD1317" s="516"/>
      <c r="AE1317" s="532"/>
      <c r="AF1317" s="528">
        <f t="shared" si="514"/>
        <v>0</v>
      </c>
      <c r="AG1317" s="528">
        <f t="shared" si="515"/>
        <v>0</v>
      </c>
      <c r="AH1317" s="528">
        <f t="shared" si="516"/>
        <v>0</v>
      </c>
      <c r="AI1317" s="528">
        <f t="shared" si="517"/>
        <v>66380</v>
      </c>
      <c r="AJ1317" s="528">
        <f t="shared" si="518"/>
        <v>0</v>
      </c>
      <c r="AK1317" s="528">
        <f t="shared" si="519"/>
        <v>66380</v>
      </c>
      <c r="AL1317" s="508" t="s">
        <v>9</v>
      </c>
      <c r="AM1317" s="533"/>
      <c r="AN1317" s="528">
        <f t="shared" si="520"/>
        <v>66380</v>
      </c>
      <c r="AO1317" s="530"/>
      <c r="AP1317" s="505"/>
      <c r="AQ1317" s="505"/>
      <c r="AR1317" s="505"/>
      <c r="AS1317" s="505"/>
      <c r="AT1317" s="505"/>
      <c r="AU1317" s="505"/>
      <c r="AV1317" s="505"/>
      <c r="AW1317" s="588"/>
      <c r="AX1317" s="555"/>
    </row>
    <row r="1318" spans="1:50" ht="13.5" customHeight="1" x14ac:dyDescent="0.2">
      <c r="A1318" s="508">
        <v>4300036446</v>
      </c>
      <c r="B1318" s="627">
        <v>46174</v>
      </c>
      <c r="C1318" s="543" t="s">
        <v>79</v>
      </c>
      <c r="D1318" s="517">
        <v>46228</v>
      </c>
      <c r="E1318" s="517" t="e">
        <f>IF(OR(#REF!="",J1318=""),"",#REF!+7*J1318)</f>
        <v>#REF!</v>
      </c>
      <c r="F1318" s="629" t="e">
        <f t="shared" ca="1" si="615"/>
        <v>#REF!</v>
      </c>
      <c r="G1318" s="516" t="s">
        <v>94</v>
      </c>
      <c r="H1318" s="505" t="e">
        <f t="shared" si="639"/>
        <v>#REF!</v>
      </c>
      <c r="I1318" s="505" t="e">
        <f t="shared" si="640"/>
        <v>#REF!</v>
      </c>
      <c r="J1318" s="521">
        <v>8</v>
      </c>
      <c r="K1318" s="506" t="s">
        <v>19</v>
      </c>
      <c r="L1318" s="525" t="s">
        <v>81</v>
      </c>
      <c r="M1318" s="686" t="s">
        <v>2910</v>
      </c>
      <c r="N1318" s="523">
        <v>0</v>
      </c>
      <c r="O1318" s="598">
        <v>3</v>
      </c>
      <c r="P1318" s="506"/>
      <c r="Q1318" s="506"/>
      <c r="R1318" s="588" t="s">
        <v>84</v>
      </c>
      <c r="S1318" s="555" t="s">
        <v>97</v>
      </c>
      <c r="T1318" s="628" t="s">
        <v>231</v>
      </c>
      <c r="U1318" s="508" t="s">
        <v>99</v>
      </c>
      <c r="V1318" s="515" t="s">
        <v>2911</v>
      </c>
      <c r="W1318" s="506">
        <v>20</v>
      </c>
      <c r="X1318" s="505"/>
      <c r="Y1318" s="557">
        <f t="shared" si="641"/>
        <v>20</v>
      </c>
      <c r="Z1318" s="506">
        <v>20</v>
      </c>
      <c r="AA1318" s="528">
        <v>13276</v>
      </c>
      <c r="AB1318" s="529"/>
      <c r="AC1318" s="601"/>
      <c r="AD1318" s="516"/>
      <c r="AE1318" s="532"/>
      <c r="AF1318" s="528">
        <f t="shared" si="514"/>
        <v>0</v>
      </c>
      <c r="AG1318" s="528">
        <f t="shared" si="515"/>
        <v>0</v>
      </c>
      <c r="AH1318" s="528">
        <f t="shared" si="516"/>
        <v>0</v>
      </c>
      <c r="AI1318" s="528">
        <f t="shared" si="517"/>
        <v>265520</v>
      </c>
      <c r="AJ1318" s="528">
        <f t="shared" si="518"/>
        <v>0</v>
      </c>
      <c r="AK1318" s="528">
        <f t="shared" si="519"/>
        <v>265520</v>
      </c>
      <c r="AL1318" s="508" t="s">
        <v>9</v>
      </c>
      <c r="AM1318" s="533"/>
      <c r="AN1318" s="528">
        <f t="shared" si="520"/>
        <v>265520</v>
      </c>
      <c r="AO1318" s="530"/>
      <c r="AP1318" s="505"/>
      <c r="AQ1318" s="505"/>
      <c r="AR1318" s="505"/>
      <c r="AS1318" s="505"/>
      <c r="AT1318" s="505"/>
      <c r="AU1318" s="505"/>
      <c r="AV1318" s="505"/>
      <c r="AW1318" s="588"/>
      <c r="AX1318" s="555"/>
    </row>
    <row r="1319" spans="1:50" ht="13.5" customHeight="1" x14ac:dyDescent="0.2">
      <c r="A1319" s="508" t="s">
        <v>2912</v>
      </c>
      <c r="B1319" s="627">
        <v>46175</v>
      </c>
      <c r="C1319" s="543" t="s">
        <v>79</v>
      </c>
      <c r="D1319" s="517">
        <v>46190</v>
      </c>
      <c r="E1319" s="517" t="e">
        <f>IF(OR(#REF!="",J1319=""),"",#REF!+7*J1319)</f>
        <v>#REF!</v>
      </c>
      <c r="F1319" s="629" t="e">
        <f t="shared" ca="1" si="615"/>
        <v>#REF!</v>
      </c>
      <c r="G1319" s="516" t="s">
        <v>94</v>
      </c>
      <c r="H1319" s="505" t="e">
        <f t="shared" si="639"/>
        <v>#REF!</v>
      </c>
      <c r="I1319" s="505" t="e">
        <f t="shared" si="640"/>
        <v>#REF!</v>
      </c>
      <c r="J1319" s="521">
        <v>2</v>
      </c>
      <c r="K1319" s="506" t="s">
        <v>21</v>
      </c>
      <c r="L1319" s="525" t="s">
        <v>81</v>
      </c>
      <c r="M1319" s="522" t="s">
        <v>2913</v>
      </c>
      <c r="N1319" s="523">
        <v>0</v>
      </c>
      <c r="O1319" s="598">
        <v>3</v>
      </c>
      <c r="P1319" s="506"/>
      <c r="Q1319" s="506"/>
      <c r="R1319" s="588" t="s">
        <v>84</v>
      </c>
      <c r="S1319" s="555" t="s">
        <v>2914</v>
      </c>
      <c r="T1319" s="555" t="s">
        <v>2914</v>
      </c>
      <c r="U1319" s="508" t="s">
        <v>87</v>
      </c>
      <c r="V1319" s="515" t="s">
        <v>2915</v>
      </c>
      <c r="W1319" s="526">
        <v>40</v>
      </c>
      <c r="X1319" s="505"/>
      <c r="Y1319" s="557">
        <f t="shared" si="641"/>
        <v>40</v>
      </c>
      <c r="Z1319" s="506">
        <v>40</v>
      </c>
      <c r="AA1319" s="528">
        <v>7260</v>
      </c>
      <c r="AB1319" s="529"/>
      <c r="AC1319" s="601"/>
      <c r="AD1319" s="516"/>
      <c r="AE1319" s="532"/>
      <c r="AF1319" s="528">
        <f t="shared" si="514"/>
        <v>0</v>
      </c>
      <c r="AG1319" s="528">
        <f t="shared" si="515"/>
        <v>0</v>
      </c>
      <c r="AH1319" s="528">
        <f t="shared" si="516"/>
        <v>0</v>
      </c>
      <c r="AI1319" s="528">
        <f t="shared" si="517"/>
        <v>290400</v>
      </c>
      <c r="AJ1319" s="528">
        <f t="shared" si="518"/>
        <v>0</v>
      </c>
      <c r="AK1319" s="528">
        <f t="shared" si="519"/>
        <v>290400</v>
      </c>
      <c r="AL1319" s="508" t="s">
        <v>9</v>
      </c>
      <c r="AM1319" s="533"/>
      <c r="AN1319" s="528">
        <f t="shared" si="520"/>
        <v>290400</v>
      </c>
      <c r="AO1319" s="530"/>
      <c r="AP1319" s="505"/>
      <c r="AQ1319" s="505"/>
      <c r="AR1319" s="505"/>
      <c r="AS1319" s="505"/>
      <c r="AT1319" s="505"/>
      <c r="AU1319" s="505"/>
      <c r="AV1319" s="505"/>
      <c r="AW1319" s="588"/>
      <c r="AX1319" s="555"/>
    </row>
    <row r="1320" spans="1:50" ht="13.5" customHeight="1" x14ac:dyDescent="0.2">
      <c r="A1320" s="16" t="s">
        <v>90</v>
      </c>
      <c r="B1320" s="627">
        <v>46175</v>
      </c>
      <c r="C1320" s="543" t="s">
        <v>79</v>
      </c>
      <c r="D1320" s="25"/>
      <c r="E1320" s="517" t="e">
        <f>IF(OR(#REF!="",J1320=""),"",#REF!+7*J1320)</f>
        <v>#REF!</v>
      </c>
      <c r="F1320" s="629" t="e">
        <f t="shared" ca="1" si="615"/>
        <v>#REF!</v>
      </c>
      <c r="G1320" s="65" t="s">
        <v>2111</v>
      </c>
      <c r="H1320" s="505" t="e">
        <f t="shared" ref="H1320:H1328" si="642">TEXT(E1320,"MMM-YY")</f>
        <v>#REF!</v>
      </c>
      <c r="I1320" s="505" t="e">
        <f t="shared" ref="I1320:I1328" si="643">TEXT(E1320,"YYYY")</f>
        <v>#REF!</v>
      </c>
      <c r="J1320" s="24">
        <v>2</v>
      </c>
      <c r="K1320" s="24" t="s">
        <v>27</v>
      </c>
      <c r="L1320" s="24" t="s">
        <v>81</v>
      </c>
      <c r="M1320" s="720" t="s">
        <v>2916</v>
      </c>
      <c r="N1320" s="523">
        <v>0</v>
      </c>
      <c r="O1320" s="598">
        <v>3</v>
      </c>
      <c r="P1320" s="24"/>
      <c r="Q1320" s="24"/>
      <c r="R1320" s="24" t="s">
        <v>84</v>
      </c>
      <c r="S1320" s="555" t="s">
        <v>2917</v>
      </c>
      <c r="T1320" s="555" t="s">
        <v>2918</v>
      </c>
      <c r="U1320" s="21" t="s">
        <v>87</v>
      </c>
      <c r="V1320" s="555" t="s">
        <v>2919</v>
      </c>
      <c r="W1320" s="24">
        <v>4</v>
      </c>
      <c r="X1320" s="37"/>
      <c r="Y1320" s="557">
        <f t="shared" si="641"/>
        <v>4</v>
      </c>
      <c r="Z1320" s="24">
        <v>4</v>
      </c>
      <c r="AA1320" s="58">
        <v>9093.5</v>
      </c>
      <c r="AB1320" s="66"/>
      <c r="AC1320" s="262"/>
      <c r="AD1320" s="25"/>
      <c r="AE1320" s="66"/>
      <c r="AF1320" s="63">
        <f t="shared" si="514"/>
        <v>0</v>
      </c>
      <c r="AG1320" s="63">
        <f t="shared" si="515"/>
        <v>0</v>
      </c>
      <c r="AH1320" s="63">
        <f t="shared" si="516"/>
        <v>0</v>
      </c>
      <c r="AI1320" s="63">
        <f t="shared" si="517"/>
        <v>36374</v>
      </c>
      <c r="AJ1320" s="63">
        <f t="shared" si="518"/>
        <v>0</v>
      </c>
      <c r="AK1320" s="63">
        <f t="shared" si="519"/>
        <v>36374</v>
      </c>
      <c r="AL1320" s="21" t="s">
        <v>9</v>
      </c>
      <c r="AM1320" s="494"/>
      <c r="AN1320" s="63">
        <f t="shared" si="520"/>
        <v>36374</v>
      </c>
      <c r="AO1320" s="24"/>
      <c r="AP1320" s="23"/>
      <c r="AQ1320" s="23"/>
      <c r="AR1320" s="23"/>
      <c r="AS1320" s="23"/>
      <c r="AT1320" s="23"/>
      <c r="AU1320" s="23"/>
      <c r="AV1320" s="23"/>
    </row>
    <row r="1321" spans="1:50" ht="13.5" customHeight="1" x14ac:dyDescent="0.2">
      <c r="A1321" s="724">
        <v>8520620005164</v>
      </c>
      <c r="B1321" s="627">
        <v>46175</v>
      </c>
      <c r="C1321" s="6" t="s">
        <v>79</v>
      </c>
      <c r="D1321" s="25">
        <v>46210</v>
      </c>
      <c r="E1321" s="517" t="e">
        <f>IF(OR(#REF!="",J1321=""),"",#REF!+7*J1321)</f>
        <v>#REF!</v>
      </c>
      <c r="F1321" s="333" t="e">
        <f t="shared" ca="1" si="615"/>
        <v>#REF!</v>
      </c>
      <c r="G1321" s="65" t="s">
        <v>2111</v>
      </c>
      <c r="H1321" s="505" t="e">
        <f t="shared" si="642"/>
        <v>#REF!</v>
      </c>
      <c r="I1321" s="505" t="e">
        <f t="shared" si="643"/>
        <v>#REF!</v>
      </c>
      <c r="J1321" s="24">
        <v>5</v>
      </c>
      <c r="K1321" s="24" t="s">
        <v>18</v>
      </c>
      <c r="L1321" s="38" t="s">
        <v>81</v>
      </c>
      <c r="M1321" s="721" t="s">
        <v>2920</v>
      </c>
      <c r="N1321" s="523">
        <v>0</v>
      </c>
      <c r="O1321" s="598">
        <v>3</v>
      </c>
      <c r="P1321" s="24"/>
      <c r="Q1321" s="24"/>
      <c r="R1321" s="232" t="s">
        <v>84</v>
      </c>
      <c r="S1321" s="9" t="s">
        <v>1801</v>
      </c>
      <c r="T1321" s="7" t="s">
        <v>1802</v>
      </c>
      <c r="U1321" s="35" t="s">
        <v>87</v>
      </c>
      <c r="V1321" s="508" t="s">
        <v>2921</v>
      </c>
      <c r="W1321" s="44">
        <v>10</v>
      </c>
      <c r="X1321" s="24"/>
      <c r="Y1321" s="557">
        <f t="shared" ref="Y1321:Y1332" si="644">W1321-X1321</f>
        <v>10</v>
      </c>
      <c r="Z1321" s="24">
        <v>10</v>
      </c>
      <c r="AA1321" s="58">
        <v>20752.7</v>
      </c>
      <c r="AB1321" s="66"/>
      <c r="AC1321" s="262"/>
      <c r="AD1321" s="25"/>
      <c r="AE1321" s="66"/>
      <c r="AF1321" s="63">
        <f t="shared" si="514"/>
        <v>0</v>
      </c>
      <c r="AG1321" s="63">
        <f t="shared" si="515"/>
        <v>0</v>
      </c>
      <c r="AH1321" s="63">
        <f t="shared" si="516"/>
        <v>0</v>
      </c>
      <c r="AI1321" s="63">
        <f t="shared" si="517"/>
        <v>207527</v>
      </c>
      <c r="AJ1321" s="63">
        <f t="shared" si="518"/>
        <v>0</v>
      </c>
      <c r="AK1321" s="63">
        <f t="shared" si="519"/>
        <v>207527</v>
      </c>
      <c r="AL1321" s="21" t="s">
        <v>9</v>
      </c>
      <c r="AM1321" s="494"/>
      <c r="AN1321" s="63">
        <f t="shared" si="520"/>
        <v>207527</v>
      </c>
      <c r="AO1321" s="24"/>
      <c r="AP1321" s="23"/>
      <c r="AQ1321" s="23"/>
      <c r="AR1321" s="23"/>
      <c r="AS1321" s="23"/>
      <c r="AT1321" s="23"/>
      <c r="AU1321" s="23"/>
      <c r="AV1321" s="23"/>
    </row>
    <row r="1322" spans="1:50" ht="13.5" customHeight="1" x14ac:dyDescent="0.2">
      <c r="A1322" s="724">
        <v>8520620005164</v>
      </c>
      <c r="B1322" s="627">
        <v>46175</v>
      </c>
      <c r="C1322" s="6" t="s">
        <v>79</v>
      </c>
      <c r="D1322" s="25">
        <v>46252</v>
      </c>
      <c r="E1322" s="517" t="e">
        <f>IF(OR(#REF!="",J1322=""),"",#REF!+7*J1322)</f>
        <v>#REF!</v>
      </c>
      <c r="F1322" s="333" t="e">
        <f t="shared" ca="1" si="615"/>
        <v>#REF!</v>
      </c>
      <c r="G1322" s="65" t="s">
        <v>2111</v>
      </c>
      <c r="H1322" s="505" t="e">
        <f t="shared" si="642"/>
        <v>#REF!</v>
      </c>
      <c r="I1322" s="505" t="e">
        <f t="shared" si="643"/>
        <v>#REF!</v>
      </c>
      <c r="J1322" s="24">
        <v>11</v>
      </c>
      <c r="K1322" s="24" t="s">
        <v>18</v>
      </c>
      <c r="L1322" s="38" t="s">
        <v>81</v>
      </c>
      <c r="M1322" s="721" t="s">
        <v>2922</v>
      </c>
      <c r="N1322" s="523">
        <v>0</v>
      </c>
      <c r="O1322" s="598">
        <v>3</v>
      </c>
      <c r="P1322" s="24"/>
      <c r="Q1322" s="24"/>
      <c r="R1322" s="232" t="s">
        <v>84</v>
      </c>
      <c r="S1322" s="9" t="s">
        <v>1801</v>
      </c>
      <c r="T1322" s="7" t="s">
        <v>1802</v>
      </c>
      <c r="U1322" s="35" t="s">
        <v>87</v>
      </c>
      <c r="V1322" s="238" t="s">
        <v>2923</v>
      </c>
      <c r="W1322" s="37">
        <v>10</v>
      </c>
      <c r="X1322" s="24"/>
      <c r="Y1322" s="557">
        <f t="shared" si="644"/>
        <v>10</v>
      </c>
      <c r="Z1322" s="24">
        <v>10</v>
      </c>
      <c r="AA1322" s="58">
        <v>29304.6</v>
      </c>
      <c r="AB1322" s="66"/>
      <c r="AC1322" s="262"/>
      <c r="AD1322" s="25"/>
      <c r="AE1322" s="66"/>
      <c r="AF1322" s="63">
        <f t="shared" si="514"/>
        <v>0</v>
      </c>
      <c r="AG1322" s="63">
        <f t="shared" si="515"/>
        <v>0</v>
      </c>
      <c r="AH1322" s="63">
        <f t="shared" si="516"/>
        <v>0</v>
      </c>
      <c r="AI1322" s="63">
        <f t="shared" si="517"/>
        <v>293046</v>
      </c>
      <c r="AJ1322" s="63">
        <f t="shared" si="518"/>
        <v>0</v>
      </c>
      <c r="AK1322" s="63">
        <f t="shared" si="519"/>
        <v>293046</v>
      </c>
      <c r="AL1322" s="21" t="s">
        <v>9</v>
      </c>
      <c r="AM1322" s="494"/>
      <c r="AN1322" s="63">
        <f t="shared" si="520"/>
        <v>293046</v>
      </c>
      <c r="AO1322" s="24"/>
      <c r="AP1322" s="23"/>
      <c r="AQ1322" s="23"/>
      <c r="AR1322" s="23"/>
      <c r="AS1322" s="23"/>
      <c r="AT1322" s="23"/>
      <c r="AU1322" s="23"/>
      <c r="AV1322" s="23"/>
    </row>
    <row r="1323" spans="1:50" ht="13.5" customHeight="1" x14ac:dyDescent="0.2">
      <c r="A1323" s="724">
        <v>8520620005164</v>
      </c>
      <c r="B1323" s="627">
        <v>46175</v>
      </c>
      <c r="C1323" s="6" t="s">
        <v>79</v>
      </c>
      <c r="D1323" s="25">
        <v>46280</v>
      </c>
      <c r="E1323" s="517" t="e">
        <f>IF(OR(#REF!="",J1323=""),"",#REF!+7*J1323)</f>
        <v>#REF!</v>
      </c>
      <c r="F1323" s="333" t="e">
        <f t="shared" ca="1" si="615"/>
        <v>#REF!</v>
      </c>
      <c r="G1323" s="65" t="s">
        <v>2111</v>
      </c>
      <c r="H1323" s="505" t="e">
        <f t="shared" si="642"/>
        <v>#REF!</v>
      </c>
      <c r="I1323" s="505" t="e">
        <f t="shared" si="643"/>
        <v>#REF!</v>
      </c>
      <c r="J1323" s="24">
        <v>15</v>
      </c>
      <c r="K1323" s="24" t="s">
        <v>18</v>
      </c>
      <c r="L1323" s="38" t="s">
        <v>81</v>
      </c>
      <c r="M1323" s="721" t="s">
        <v>2924</v>
      </c>
      <c r="N1323" s="523">
        <v>0</v>
      </c>
      <c r="O1323" s="598">
        <v>3</v>
      </c>
      <c r="P1323" s="24"/>
      <c r="Q1323" s="24"/>
      <c r="R1323" s="232" t="s">
        <v>84</v>
      </c>
      <c r="S1323" s="9" t="s">
        <v>1801</v>
      </c>
      <c r="T1323" s="7" t="s">
        <v>1802</v>
      </c>
      <c r="U1323" s="35" t="s">
        <v>87</v>
      </c>
      <c r="V1323" s="238" t="s">
        <v>2925</v>
      </c>
      <c r="W1323" s="37">
        <v>10</v>
      </c>
      <c r="X1323" s="24"/>
      <c r="Y1323" s="557">
        <f t="shared" si="644"/>
        <v>10</v>
      </c>
      <c r="Z1323" s="24">
        <v>10</v>
      </c>
      <c r="AA1323" s="58">
        <v>42978.2</v>
      </c>
      <c r="AB1323" s="66"/>
      <c r="AC1323" s="262"/>
      <c r="AD1323" s="25"/>
      <c r="AE1323" s="66"/>
      <c r="AF1323" s="63">
        <f t="shared" si="514"/>
        <v>0</v>
      </c>
      <c r="AG1323" s="63">
        <f t="shared" si="515"/>
        <v>0</v>
      </c>
      <c r="AH1323" s="63">
        <f t="shared" si="516"/>
        <v>0</v>
      </c>
      <c r="AI1323" s="63">
        <f t="shared" si="517"/>
        <v>429782</v>
      </c>
      <c r="AJ1323" s="63">
        <f t="shared" si="518"/>
        <v>0</v>
      </c>
      <c r="AK1323" s="63">
        <f t="shared" si="519"/>
        <v>429782</v>
      </c>
      <c r="AL1323" s="21" t="s">
        <v>9</v>
      </c>
      <c r="AM1323" s="494"/>
      <c r="AN1323" s="63">
        <f t="shared" si="520"/>
        <v>429782</v>
      </c>
      <c r="AO1323" s="24"/>
      <c r="AP1323" s="23"/>
      <c r="AQ1323" s="23"/>
      <c r="AR1323" s="23"/>
      <c r="AS1323" s="23"/>
      <c r="AT1323" s="23"/>
      <c r="AU1323" s="23"/>
      <c r="AV1323" s="23"/>
    </row>
    <row r="1324" spans="1:50" ht="13.5" customHeight="1" x14ac:dyDescent="0.2">
      <c r="A1324" s="724">
        <v>8520620005164</v>
      </c>
      <c r="B1324" s="627">
        <v>46175</v>
      </c>
      <c r="C1324" s="6" t="s">
        <v>79</v>
      </c>
      <c r="D1324" s="25">
        <v>46252</v>
      </c>
      <c r="E1324" s="517" t="e">
        <f>IF(OR(#REF!="",J1324=""),"",#REF!+7*J1324)</f>
        <v>#REF!</v>
      </c>
      <c r="F1324" s="333" t="e">
        <f t="shared" ca="1" si="615"/>
        <v>#REF!</v>
      </c>
      <c r="G1324" s="65" t="s">
        <v>2111</v>
      </c>
      <c r="H1324" s="505" t="e">
        <f t="shared" si="642"/>
        <v>#REF!</v>
      </c>
      <c r="I1324" s="505" t="e">
        <f t="shared" si="643"/>
        <v>#REF!</v>
      </c>
      <c r="J1324" s="24">
        <v>11</v>
      </c>
      <c r="K1324" s="24" t="s">
        <v>18</v>
      </c>
      <c r="L1324" s="38" t="s">
        <v>81</v>
      </c>
      <c r="M1324" s="721" t="s">
        <v>2926</v>
      </c>
      <c r="N1324" s="523">
        <v>0</v>
      </c>
      <c r="O1324" s="598">
        <v>3</v>
      </c>
      <c r="P1324" s="24"/>
      <c r="Q1324" s="24"/>
      <c r="R1324" s="232" t="s">
        <v>84</v>
      </c>
      <c r="S1324" s="9" t="s">
        <v>1801</v>
      </c>
      <c r="T1324" s="7" t="s">
        <v>1802</v>
      </c>
      <c r="U1324" s="35" t="s">
        <v>87</v>
      </c>
      <c r="V1324" s="248" t="s">
        <v>2927</v>
      </c>
      <c r="W1324" s="37">
        <v>10</v>
      </c>
      <c r="X1324" s="24"/>
      <c r="Y1324" s="557">
        <f t="shared" si="644"/>
        <v>10</v>
      </c>
      <c r="Z1324" s="24">
        <v>10</v>
      </c>
      <c r="AA1324" s="58">
        <v>50338.8</v>
      </c>
      <c r="AB1324" s="66"/>
      <c r="AC1324" s="262"/>
      <c r="AD1324" s="25"/>
      <c r="AE1324" s="66"/>
      <c r="AF1324" s="63">
        <f t="shared" si="514"/>
        <v>0</v>
      </c>
      <c r="AG1324" s="63">
        <f t="shared" si="515"/>
        <v>0</v>
      </c>
      <c r="AH1324" s="63">
        <f t="shared" si="516"/>
        <v>0</v>
      </c>
      <c r="AI1324" s="63">
        <f t="shared" si="517"/>
        <v>503388</v>
      </c>
      <c r="AJ1324" s="63">
        <f t="shared" si="518"/>
        <v>0</v>
      </c>
      <c r="AK1324" s="63">
        <f t="shared" si="519"/>
        <v>503388</v>
      </c>
      <c r="AL1324" s="21" t="s">
        <v>9</v>
      </c>
      <c r="AM1324" s="494"/>
      <c r="AN1324" s="63">
        <f t="shared" si="520"/>
        <v>503388</v>
      </c>
      <c r="AO1324" s="24"/>
      <c r="AP1324" s="23"/>
      <c r="AQ1324" s="23"/>
      <c r="AR1324" s="23"/>
      <c r="AS1324" s="23"/>
      <c r="AT1324" s="23"/>
      <c r="AU1324" s="23"/>
      <c r="AV1324" s="23"/>
    </row>
    <row r="1325" spans="1:50" ht="13.5" customHeight="1" x14ac:dyDescent="0.2">
      <c r="A1325" s="24" t="s">
        <v>90</v>
      </c>
      <c r="B1325" s="627">
        <v>46175</v>
      </c>
      <c r="C1325" s="543" t="s">
        <v>79</v>
      </c>
      <c r="D1325" s="25">
        <v>46182</v>
      </c>
      <c r="E1325" s="531" t="e">
        <f>IF(OR(#REF!="",J1325=""),"",#REF!+7*J1325)</f>
        <v>#REF!</v>
      </c>
      <c r="F1325" s="333" t="e">
        <f t="shared" ca="1" si="615"/>
        <v>#REF!</v>
      </c>
      <c r="G1325" s="65" t="s">
        <v>2111</v>
      </c>
      <c r="H1325" s="546" t="e">
        <f t="shared" si="642"/>
        <v>#REF!</v>
      </c>
      <c r="I1325" s="23" t="e">
        <f t="shared" si="643"/>
        <v>#REF!</v>
      </c>
      <c r="J1325" s="24">
        <v>1</v>
      </c>
      <c r="K1325" s="24" t="s">
        <v>21</v>
      </c>
      <c r="L1325" s="24" t="s">
        <v>142</v>
      </c>
      <c r="M1325" s="721" t="s">
        <v>2928</v>
      </c>
      <c r="N1325" s="523">
        <v>0</v>
      </c>
      <c r="O1325" s="598">
        <v>3</v>
      </c>
      <c r="P1325" s="24"/>
      <c r="Q1325" s="24"/>
      <c r="R1325" s="24" t="s">
        <v>84</v>
      </c>
      <c r="S1325" s="36" t="s">
        <v>1626</v>
      </c>
      <c r="T1325" s="7" t="s">
        <v>1933</v>
      </c>
      <c r="U1325" s="69" t="s">
        <v>193</v>
      </c>
      <c r="V1325" s="548" t="s">
        <v>2929</v>
      </c>
      <c r="W1325" s="37">
        <v>75</v>
      </c>
      <c r="X1325" s="24"/>
      <c r="Y1325" s="542">
        <f t="shared" si="644"/>
        <v>75</v>
      </c>
      <c r="Z1325" s="24">
        <v>75</v>
      </c>
      <c r="AA1325" s="58">
        <v>20820.330000000002</v>
      </c>
      <c r="AB1325" s="66"/>
      <c r="AC1325" s="262"/>
      <c r="AD1325" s="25"/>
      <c r="AE1325" s="66"/>
      <c r="AF1325" s="63">
        <f t="shared" si="514"/>
        <v>0</v>
      </c>
      <c r="AG1325" s="63">
        <f t="shared" si="515"/>
        <v>0</v>
      </c>
      <c r="AH1325" s="63">
        <f t="shared" si="516"/>
        <v>0</v>
      </c>
      <c r="AI1325" s="63">
        <f t="shared" si="517"/>
        <v>1561524.7500000002</v>
      </c>
      <c r="AJ1325" s="63">
        <f t="shared" si="518"/>
        <v>0</v>
      </c>
      <c r="AK1325" s="63">
        <f t="shared" si="519"/>
        <v>1561524.7500000002</v>
      </c>
      <c r="AL1325" s="21" t="s">
        <v>9</v>
      </c>
      <c r="AM1325" s="494"/>
      <c r="AN1325" s="63">
        <f t="shared" si="520"/>
        <v>1561524.7500000002</v>
      </c>
      <c r="AO1325" s="24"/>
      <c r="AP1325" s="23"/>
      <c r="AQ1325" s="23"/>
      <c r="AR1325" s="23"/>
      <c r="AS1325" s="23"/>
      <c r="AT1325" s="23"/>
      <c r="AU1325" s="23"/>
      <c r="AV1325" s="23"/>
    </row>
    <row r="1326" spans="1:50" ht="13.5" customHeight="1" x14ac:dyDescent="0.2">
      <c r="A1326" s="24" t="s">
        <v>90</v>
      </c>
      <c r="B1326" s="627">
        <v>46175</v>
      </c>
      <c r="C1326" s="543" t="s">
        <v>79</v>
      </c>
      <c r="D1326" s="25">
        <v>46182</v>
      </c>
      <c r="E1326" s="531" t="e">
        <f>IF(OR(#REF!="",J1326=""),"",#REF!+7*J1326)</f>
        <v>#REF!</v>
      </c>
      <c r="F1326" s="333" t="e">
        <f t="shared" ca="1" si="615"/>
        <v>#REF!</v>
      </c>
      <c r="G1326" s="65" t="s">
        <v>2111</v>
      </c>
      <c r="H1326" s="546" t="e">
        <f t="shared" si="642"/>
        <v>#REF!</v>
      </c>
      <c r="I1326" s="23" t="e">
        <f t="shared" si="643"/>
        <v>#REF!</v>
      </c>
      <c r="J1326" s="24">
        <v>1</v>
      </c>
      <c r="K1326" s="24" t="s">
        <v>21</v>
      </c>
      <c r="L1326" s="24" t="s">
        <v>142</v>
      </c>
      <c r="M1326" s="721" t="s">
        <v>2930</v>
      </c>
      <c r="N1326" s="523">
        <v>0</v>
      </c>
      <c r="O1326" s="598">
        <v>3</v>
      </c>
      <c r="P1326" s="24"/>
      <c r="Q1326" s="24"/>
      <c r="R1326" s="24" t="s">
        <v>84</v>
      </c>
      <c r="S1326" s="36" t="s">
        <v>1626</v>
      </c>
      <c r="T1326" s="84" t="s">
        <v>1933</v>
      </c>
      <c r="U1326" s="41" t="s">
        <v>193</v>
      </c>
      <c r="V1326" s="625" t="s">
        <v>2931</v>
      </c>
      <c r="W1326" s="39">
        <v>75</v>
      </c>
      <c r="X1326" s="24"/>
      <c r="Y1326" s="542">
        <f t="shared" si="644"/>
        <v>75</v>
      </c>
      <c r="Z1326" s="24">
        <v>75</v>
      </c>
      <c r="AA1326" s="58">
        <v>22038.39</v>
      </c>
      <c r="AB1326" s="66"/>
      <c r="AC1326" s="262"/>
      <c r="AD1326" s="25"/>
      <c r="AE1326" s="66"/>
      <c r="AF1326" s="63">
        <f t="shared" si="514"/>
        <v>0</v>
      </c>
      <c r="AG1326" s="63">
        <f t="shared" si="515"/>
        <v>0</v>
      </c>
      <c r="AH1326" s="63">
        <f t="shared" si="516"/>
        <v>0</v>
      </c>
      <c r="AI1326" s="63">
        <f t="shared" si="517"/>
        <v>1652879.25</v>
      </c>
      <c r="AJ1326" s="63">
        <f t="shared" si="518"/>
        <v>0</v>
      </c>
      <c r="AK1326" s="63">
        <f t="shared" si="519"/>
        <v>1652879.25</v>
      </c>
      <c r="AL1326" s="21" t="s">
        <v>9</v>
      </c>
      <c r="AM1326" s="494"/>
      <c r="AN1326" s="63">
        <f t="shared" si="520"/>
        <v>1652879.25</v>
      </c>
      <c r="AO1326" s="24"/>
      <c r="AP1326" s="23"/>
      <c r="AQ1326" s="23"/>
      <c r="AR1326" s="23"/>
      <c r="AS1326" s="23"/>
      <c r="AT1326" s="23"/>
      <c r="AU1326" s="23"/>
      <c r="AV1326" s="23"/>
    </row>
    <row r="1327" spans="1:50" ht="13.5" customHeight="1" x14ac:dyDescent="0.2">
      <c r="A1327" s="508">
        <v>4300036651</v>
      </c>
      <c r="B1327" s="627">
        <v>46175</v>
      </c>
      <c r="C1327" s="543" t="s">
        <v>79</v>
      </c>
      <c r="D1327" s="517">
        <v>46302</v>
      </c>
      <c r="E1327" s="517" t="e">
        <f>IF(OR(#REF!="",J1327=""),"",#REF!+7*J1327)</f>
        <v>#REF!</v>
      </c>
      <c r="F1327" s="629" t="e">
        <f t="shared" ca="1" si="615"/>
        <v>#REF!</v>
      </c>
      <c r="G1327" s="516" t="s">
        <v>94</v>
      </c>
      <c r="H1327" s="505" t="e">
        <f t="shared" si="642"/>
        <v>#REF!</v>
      </c>
      <c r="I1327" s="505" t="e">
        <f t="shared" si="643"/>
        <v>#REF!</v>
      </c>
      <c r="J1327" s="521">
        <v>18</v>
      </c>
      <c r="K1327" s="506" t="s">
        <v>19</v>
      </c>
      <c r="L1327" s="525" t="s">
        <v>81</v>
      </c>
      <c r="M1327" s="686" t="s">
        <v>2932</v>
      </c>
      <c r="N1327" s="523">
        <v>0</v>
      </c>
      <c r="O1327" s="598">
        <v>3</v>
      </c>
      <c r="P1327" s="506"/>
      <c r="Q1327" s="506"/>
      <c r="R1327" s="588" t="s">
        <v>84</v>
      </c>
      <c r="S1327" s="555" t="s">
        <v>97</v>
      </c>
      <c r="T1327" s="628" t="s">
        <v>98</v>
      </c>
      <c r="U1327" s="508" t="s">
        <v>99</v>
      </c>
      <c r="V1327" s="508" t="s">
        <v>2933</v>
      </c>
      <c r="W1327" s="506">
        <v>2</v>
      </c>
      <c r="X1327" s="732"/>
      <c r="Y1327" s="557">
        <f t="shared" si="644"/>
        <v>2</v>
      </c>
      <c r="Z1327" s="506">
        <v>2</v>
      </c>
      <c r="AA1327" s="528">
        <v>2981</v>
      </c>
      <c r="AB1327" s="529"/>
      <c r="AC1327" s="601"/>
      <c r="AD1327" s="516"/>
      <c r="AE1327" s="532"/>
      <c r="AF1327" s="528">
        <f t="shared" si="514"/>
        <v>0</v>
      </c>
      <c r="AG1327" s="528">
        <f t="shared" si="515"/>
        <v>0</v>
      </c>
      <c r="AH1327" s="528">
        <f t="shared" si="516"/>
        <v>0</v>
      </c>
      <c r="AI1327" s="528">
        <f t="shared" si="517"/>
        <v>5962</v>
      </c>
      <c r="AJ1327" s="528">
        <f t="shared" si="518"/>
        <v>0</v>
      </c>
      <c r="AK1327" s="528">
        <f t="shared" si="519"/>
        <v>5962</v>
      </c>
      <c r="AL1327" s="508" t="s">
        <v>9</v>
      </c>
      <c r="AM1327" s="533"/>
      <c r="AN1327" s="528">
        <f t="shared" si="520"/>
        <v>5962</v>
      </c>
      <c r="AO1327" s="530"/>
      <c r="AP1327" s="505"/>
      <c r="AQ1327" s="505"/>
      <c r="AR1327" s="505"/>
      <c r="AS1327" s="505"/>
      <c r="AT1327" s="505"/>
      <c r="AU1327" s="505"/>
      <c r="AV1327" s="505"/>
      <c r="AW1327" s="588"/>
      <c r="AX1327" s="555"/>
    </row>
    <row r="1328" spans="1:50" ht="13.5" customHeight="1" x14ac:dyDescent="0.2">
      <c r="A1328" s="508">
        <v>4300036651</v>
      </c>
      <c r="B1328" s="627">
        <v>46175</v>
      </c>
      <c r="C1328" s="543" t="s">
        <v>79</v>
      </c>
      <c r="D1328" s="517">
        <v>46323</v>
      </c>
      <c r="E1328" s="517" t="e">
        <f>IF(OR(#REF!="",J1328=""),"",#REF!+7*J1328)</f>
        <v>#REF!</v>
      </c>
      <c r="F1328" s="629" t="e">
        <f t="shared" ca="1" si="615"/>
        <v>#REF!</v>
      </c>
      <c r="G1328" s="516" t="s">
        <v>94</v>
      </c>
      <c r="H1328" s="505" t="e">
        <f t="shared" si="642"/>
        <v>#REF!</v>
      </c>
      <c r="I1328" s="505" t="e">
        <f t="shared" si="643"/>
        <v>#REF!</v>
      </c>
      <c r="J1328" s="521">
        <v>21</v>
      </c>
      <c r="K1328" s="506" t="s">
        <v>19</v>
      </c>
      <c r="L1328" s="525" t="s">
        <v>81</v>
      </c>
      <c r="M1328" s="686" t="s">
        <v>2932</v>
      </c>
      <c r="N1328" s="523">
        <v>0</v>
      </c>
      <c r="O1328" s="598">
        <v>3</v>
      </c>
      <c r="P1328" s="506"/>
      <c r="Q1328" s="506"/>
      <c r="R1328" s="588" t="s">
        <v>84</v>
      </c>
      <c r="S1328" s="555" t="s">
        <v>97</v>
      </c>
      <c r="T1328" s="628" t="s">
        <v>98</v>
      </c>
      <c r="U1328" s="508" t="s">
        <v>99</v>
      </c>
      <c r="V1328" s="508" t="s">
        <v>2933</v>
      </c>
      <c r="W1328" s="506">
        <v>518</v>
      </c>
      <c r="X1328" s="732"/>
      <c r="Y1328" s="557">
        <f t="shared" si="644"/>
        <v>518</v>
      </c>
      <c r="Z1328" s="506">
        <v>518</v>
      </c>
      <c r="AA1328" s="528">
        <v>2981</v>
      </c>
      <c r="AB1328" s="529"/>
      <c r="AC1328" s="601"/>
      <c r="AD1328" s="516"/>
      <c r="AE1328" s="532"/>
      <c r="AF1328" s="528">
        <f t="shared" si="514"/>
        <v>0</v>
      </c>
      <c r="AG1328" s="528">
        <f t="shared" si="515"/>
        <v>0</v>
      </c>
      <c r="AH1328" s="528">
        <f t="shared" si="516"/>
        <v>0</v>
      </c>
      <c r="AI1328" s="528">
        <f t="shared" si="517"/>
        <v>1544158</v>
      </c>
      <c r="AJ1328" s="528">
        <f t="shared" si="518"/>
        <v>0</v>
      </c>
      <c r="AK1328" s="528">
        <f t="shared" si="519"/>
        <v>1544158</v>
      </c>
      <c r="AL1328" s="508" t="s">
        <v>9</v>
      </c>
      <c r="AM1328" s="533"/>
      <c r="AN1328" s="528">
        <f t="shared" si="520"/>
        <v>1544158</v>
      </c>
      <c r="AO1328" s="530"/>
      <c r="AP1328" s="505"/>
      <c r="AQ1328" s="505"/>
      <c r="AR1328" s="505"/>
      <c r="AS1328" s="505"/>
      <c r="AT1328" s="505"/>
      <c r="AU1328" s="505"/>
      <c r="AV1328" s="505"/>
      <c r="AW1328" s="588"/>
      <c r="AX1328" s="555"/>
    </row>
    <row r="1329" spans="1:50" ht="13.5" customHeight="1" x14ac:dyDescent="0.2">
      <c r="A1329" s="508">
        <v>5600003185</v>
      </c>
      <c r="B1329" s="627">
        <v>46175</v>
      </c>
      <c r="C1329" s="543" t="s">
        <v>79</v>
      </c>
      <c r="D1329" s="517">
        <v>46183</v>
      </c>
      <c r="E1329" s="517" t="e">
        <f>IF(OR(#REF!="",J1329=""),"",#REF!+7*J1329)</f>
        <v>#REF!</v>
      </c>
      <c r="F1329" s="629" t="e">
        <f t="shared" ca="1" si="615"/>
        <v>#REF!</v>
      </c>
      <c r="G1329" s="516" t="s">
        <v>94</v>
      </c>
      <c r="H1329" s="505" t="e">
        <f t="shared" ref="H1329:H1332" si="645">TEXT(E1329,"MMM-YY")</f>
        <v>#REF!</v>
      </c>
      <c r="I1329" s="505" t="e">
        <f t="shared" ref="I1329:I1332" si="646">TEXT(E1329,"YYYY")</f>
        <v>#REF!</v>
      </c>
      <c r="J1329" s="521">
        <v>1</v>
      </c>
      <c r="K1329" s="506" t="s">
        <v>21</v>
      </c>
      <c r="L1329" s="525" t="s">
        <v>81</v>
      </c>
      <c r="M1329" s="686" t="s">
        <v>2934</v>
      </c>
      <c r="N1329" s="523">
        <v>0</v>
      </c>
      <c r="O1329" s="598">
        <v>3</v>
      </c>
      <c r="P1329" s="506"/>
      <c r="Q1329" s="506"/>
      <c r="R1329" s="588" t="s">
        <v>84</v>
      </c>
      <c r="S1329" s="555" t="s">
        <v>412</v>
      </c>
      <c r="T1329" s="628" t="s">
        <v>413</v>
      </c>
      <c r="U1329" s="508" t="s">
        <v>99</v>
      </c>
      <c r="V1329" s="508" t="s">
        <v>2935</v>
      </c>
      <c r="W1329" s="506">
        <v>216</v>
      </c>
      <c r="X1329" s="732"/>
      <c r="Y1329" s="557">
        <f t="shared" si="644"/>
        <v>216</v>
      </c>
      <c r="Z1329" s="506">
        <v>216</v>
      </c>
      <c r="AA1329" s="528">
        <v>810</v>
      </c>
      <c r="AB1329" s="529"/>
      <c r="AC1329" s="601"/>
      <c r="AD1329" s="516"/>
      <c r="AE1329" s="532"/>
      <c r="AF1329" s="528">
        <f t="shared" ref="AF1329:AF1388" si="647">X1329*AA1329</f>
        <v>0</v>
      </c>
      <c r="AG1329" s="528">
        <f t="shared" ref="AG1329:AG1388" si="648">(X1329*AB1329)*86</f>
        <v>0</v>
      </c>
      <c r="AH1329" s="528">
        <f t="shared" ref="AH1329:AH1388" si="649">SUM(AF1329:AG1329)</f>
        <v>0</v>
      </c>
      <c r="AI1329" s="528">
        <f t="shared" ref="AI1329:AI1388" si="650">Z1329*AA1329</f>
        <v>174960</v>
      </c>
      <c r="AJ1329" s="528">
        <f t="shared" ref="AJ1329:AJ1388" si="651">(Z1329*AB1329)*86</f>
        <v>0</v>
      </c>
      <c r="AK1329" s="528">
        <f t="shared" ref="AK1329:AK1388" si="652">SUM(AI1329:AJ1329)</f>
        <v>174960</v>
      </c>
      <c r="AL1329" s="508" t="s">
        <v>9</v>
      </c>
      <c r="AM1329" s="533"/>
      <c r="AN1329" s="528">
        <f t="shared" ref="AN1329:AN1388" si="653">SUM(AH1329,AK1329)</f>
        <v>174960</v>
      </c>
      <c r="AO1329" s="530"/>
      <c r="AP1329" s="505"/>
      <c r="AQ1329" s="505"/>
      <c r="AR1329" s="505"/>
      <c r="AS1329" s="505"/>
      <c r="AT1329" s="505"/>
      <c r="AU1329" s="505"/>
      <c r="AV1329" s="505"/>
      <c r="AW1329" s="588"/>
      <c r="AX1329" s="555"/>
    </row>
    <row r="1330" spans="1:50" ht="13.5" customHeight="1" x14ac:dyDescent="0.2">
      <c r="A1330" s="508">
        <v>5600003185</v>
      </c>
      <c r="B1330" s="627">
        <v>46175</v>
      </c>
      <c r="C1330" s="543" t="s">
        <v>79</v>
      </c>
      <c r="D1330" s="517">
        <v>46183</v>
      </c>
      <c r="E1330" s="517" t="e">
        <f>IF(OR(#REF!="",J1330=""),"",#REF!+7*J1330)</f>
        <v>#REF!</v>
      </c>
      <c r="F1330" s="629" t="e">
        <f t="shared" ca="1" si="615"/>
        <v>#REF!</v>
      </c>
      <c r="G1330" s="516" t="s">
        <v>94</v>
      </c>
      <c r="H1330" s="505" t="e">
        <f t="shared" si="645"/>
        <v>#REF!</v>
      </c>
      <c r="I1330" s="505" t="e">
        <f t="shared" si="646"/>
        <v>#REF!</v>
      </c>
      <c r="J1330" s="521">
        <v>1</v>
      </c>
      <c r="K1330" s="506" t="s">
        <v>28</v>
      </c>
      <c r="L1330" s="525" t="s">
        <v>81</v>
      </c>
      <c r="M1330" s="686" t="s">
        <v>2934</v>
      </c>
      <c r="N1330" s="523">
        <v>0</v>
      </c>
      <c r="O1330" s="598">
        <v>3</v>
      </c>
      <c r="P1330" s="506"/>
      <c r="Q1330" s="506"/>
      <c r="R1330" s="588" t="s">
        <v>84</v>
      </c>
      <c r="S1330" s="555" t="s">
        <v>412</v>
      </c>
      <c r="T1330" s="628" t="s">
        <v>413</v>
      </c>
      <c r="U1330" s="508" t="s">
        <v>99</v>
      </c>
      <c r="V1330" s="515" t="s">
        <v>2836</v>
      </c>
      <c r="W1330" s="506">
        <v>1</v>
      </c>
      <c r="X1330" s="732"/>
      <c r="Y1330" s="557">
        <f t="shared" si="644"/>
        <v>1</v>
      </c>
      <c r="Z1330" s="506">
        <v>1</v>
      </c>
      <c r="AA1330" s="528">
        <v>9000</v>
      </c>
      <c r="AB1330" s="529"/>
      <c r="AC1330" s="601"/>
      <c r="AD1330" s="516"/>
      <c r="AE1330" s="532"/>
      <c r="AF1330" s="528">
        <f t="shared" si="647"/>
        <v>0</v>
      </c>
      <c r="AG1330" s="528">
        <f t="shared" si="648"/>
        <v>0</v>
      </c>
      <c r="AH1330" s="528">
        <f t="shared" si="649"/>
        <v>0</v>
      </c>
      <c r="AI1330" s="528">
        <f t="shared" si="650"/>
        <v>9000</v>
      </c>
      <c r="AJ1330" s="528">
        <f t="shared" si="651"/>
        <v>0</v>
      </c>
      <c r="AK1330" s="528">
        <f t="shared" si="652"/>
        <v>9000</v>
      </c>
      <c r="AL1330" s="508" t="s">
        <v>9</v>
      </c>
      <c r="AM1330" s="533"/>
      <c r="AN1330" s="528">
        <f t="shared" si="653"/>
        <v>9000</v>
      </c>
      <c r="AO1330" s="530"/>
      <c r="AP1330" s="505"/>
      <c r="AQ1330" s="505"/>
      <c r="AR1330" s="505"/>
      <c r="AS1330" s="505"/>
      <c r="AT1330" s="505"/>
      <c r="AU1330" s="505"/>
      <c r="AV1330" s="505"/>
      <c r="AW1330" s="588"/>
      <c r="AX1330" s="555"/>
    </row>
    <row r="1331" spans="1:50" ht="13.5" customHeight="1" x14ac:dyDescent="0.25">
      <c r="A1331" s="508">
        <v>4502734586</v>
      </c>
      <c r="B1331" s="627">
        <v>46176</v>
      </c>
      <c r="C1331" s="245" t="s">
        <v>79</v>
      </c>
      <c r="D1331" s="25">
        <v>46204</v>
      </c>
      <c r="E1331" s="277" t="e">
        <f>IF(OR(#REF!="",J1331=""),"",#REF!+7*J1331)</f>
        <v>#REF!</v>
      </c>
      <c r="F1331" s="333" t="e">
        <f t="shared" ca="1" si="615"/>
        <v>#REF!</v>
      </c>
      <c r="G1331" s="65" t="s">
        <v>2111</v>
      </c>
      <c r="H1331" s="23" t="e">
        <f t="shared" si="645"/>
        <v>#REF!</v>
      </c>
      <c r="I1331" s="23" t="e">
        <f t="shared" si="646"/>
        <v>#REF!</v>
      </c>
      <c r="J1331" s="24">
        <v>4</v>
      </c>
      <c r="K1331" s="24" t="s">
        <v>18</v>
      </c>
      <c r="L1331" s="38" t="s">
        <v>81</v>
      </c>
      <c r="M1331" s="522" t="s">
        <v>2936</v>
      </c>
      <c r="N1331" s="523">
        <v>0</v>
      </c>
      <c r="O1331" s="598">
        <v>3</v>
      </c>
      <c r="P1331" s="24"/>
      <c r="Q1331" s="24"/>
      <c r="R1331" s="24" t="s">
        <v>84</v>
      </c>
      <c r="S1331" s="24" t="s">
        <v>1580</v>
      </c>
      <c r="T1331" s="7" t="s">
        <v>1581</v>
      </c>
      <c r="U1331" s="35" t="s">
        <v>87</v>
      </c>
      <c r="V1331" s="247" t="s">
        <v>2937</v>
      </c>
      <c r="W1331" s="37">
        <v>10</v>
      </c>
      <c r="X1331" s="24"/>
      <c r="Y1331" s="8">
        <f t="shared" si="644"/>
        <v>10</v>
      </c>
      <c r="Z1331" s="24">
        <v>10</v>
      </c>
      <c r="AA1331" s="58">
        <v>34736.5</v>
      </c>
      <c r="AB1331" s="66"/>
      <c r="AC1331" s="262"/>
      <c r="AD1331" s="25"/>
      <c r="AE1331" s="66"/>
      <c r="AF1331" s="63">
        <f t="shared" si="647"/>
        <v>0</v>
      </c>
      <c r="AG1331" s="63">
        <f t="shared" si="648"/>
        <v>0</v>
      </c>
      <c r="AH1331" s="63">
        <f t="shared" si="649"/>
        <v>0</v>
      </c>
      <c r="AI1331" s="63">
        <f t="shared" si="650"/>
        <v>347365</v>
      </c>
      <c r="AJ1331" s="63">
        <f t="shared" si="651"/>
        <v>0</v>
      </c>
      <c r="AK1331" s="63">
        <f t="shared" si="652"/>
        <v>347365</v>
      </c>
      <c r="AL1331" s="21" t="s">
        <v>9</v>
      </c>
      <c r="AM1331" s="494"/>
      <c r="AN1331" s="63">
        <f t="shared" si="653"/>
        <v>347365</v>
      </c>
      <c r="AO1331" s="24"/>
      <c r="AP1331" s="23"/>
      <c r="AQ1331" s="23"/>
      <c r="AR1331" s="23"/>
      <c r="AS1331" s="23"/>
      <c r="AT1331" s="23"/>
      <c r="AU1331" s="23"/>
      <c r="AV1331" s="23"/>
    </row>
    <row r="1332" spans="1:50" ht="13.5" customHeight="1" x14ac:dyDescent="0.25">
      <c r="A1332" s="16" t="s">
        <v>90</v>
      </c>
      <c r="B1332" s="627">
        <v>46176</v>
      </c>
      <c r="C1332" s="6" t="s">
        <v>305</v>
      </c>
      <c r="D1332" s="25">
        <v>46211</v>
      </c>
      <c r="E1332" s="277" t="e">
        <f>IF(OR(#REF!="",J1332=""),"",#REF!+7*J1332)</f>
        <v>#REF!</v>
      </c>
      <c r="F1332" s="333" t="e">
        <f t="shared" ca="1" si="615"/>
        <v>#REF!</v>
      </c>
      <c r="G1332" s="65" t="s">
        <v>2111</v>
      </c>
      <c r="H1332" s="23" t="e">
        <f t="shared" si="645"/>
        <v>#REF!</v>
      </c>
      <c r="I1332" s="23" t="e">
        <f t="shared" si="646"/>
        <v>#REF!</v>
      </c>
      <c r="J1332" s="24">
        <v>5</v>
      </c>
      <c r="K1332" s="24" t="s">
        <v>18</v>
      </c>
      <c r="L1332" s="38" t="s">
        <v>81</v>
      </c>
      <c r="M1332" s="522" t="s">
        <v>2938</v>
      </c>
      <c r="N1332" s="523">
        <v>0</v>
      </c>
      <c r="O1332" s="598">
        <v>3</v>
      </c>
      <c r="P1332" s="24"/>
      <c r="Q1332" s="24"/>
      <c r="R1332" s="24" t="s">
        <v>307</v>
      </c>
      <c r="S1332" s="24" t="s">
        <v>1580</v>
      </c>
      <c r="T1332" s="7" t="s">
        <v>2040</v>
      </c>
      <c r="U1332" s="35" t="s">
        <v>87</v>
      </c>
      <c r="V1332" s="247" t="s">
        <v>2937</v>
      </c>
      <c r="W1332" s="37">
        <v>10</v>
      </c>
      <c r="X1332" s="24"/>
      <c r="Y1332" s="8">
        <f t="shared" si="644"/>
        <v>10</v>
      </c>
      <c r="Z1332" s="24">
        <v>10</v>
      </c>
      <c r="AA1332" s="58"/>
      <c r="AB1332" s="66">
        <v>387.8</v>
      </c>
      <c r="AC1332" s="262"/>
      <c r="AD1332" s="25"/>
      <c r="AE1332" s="66"/>
      <c r="AF1332" s="63">
        <f t="shared" si="647"/>
        <v>0</v>
      </c>
      <c r="AG1332" s="63">
        <f t="shared" si="648"/>
        <v>0</v>
      </c>
      <c r="AH1332" s="63">
        <f t="shared" si="649"/>
        <v>0</v>
      </c>
      <c r="AI1332" s="63">
        <f t="shared" si="650"/>
        <v>0</v>
      </c>
      <c r="AJ1332" s="63">
        <f t="shared" si="651"/>
        <v>333508</v>
      </c>
      <c r="AK1332" s="63">
        <f t="shared" si="652"/>
        <v>333508</v>
      </c>
      <c r="AL1332" s="21" t="s">
        <v>9</v>
      </c>
      <c r="AM1332" s="494"/>
      <c r="AN1332" s="63">
        <f t="shared" si="653"/>
        <v>333508</v>
      </c>
      <c r="AO1332" s="24"/>
      <c r="AP1332" s="23"/>
      <c r="AQ1332" s="23"/>
      <c r="AR1332" s="23"/>
      <c r="AS1332" s="23"/>
      <c r="AT1332" s="23"/>
      <c r="AU1332" s="23"/>
      <c r="AV1332" s="23"/>
    </row>
    <row r="1333" spans="1:50" ht="13.5" customHeight="1" x14ac:dyDescent="0.2">
      <c r="A1333" s="16" t="s">
        <v>90</v>
      </c>
      <c r="B1333" s="627">
        <v>46177</v>
      </c>
      <c r="C1333" s="543" t="s">
        <v>79</v>
      </c>
      <c r="D1333" s="25">
        <v>46198</v>
      </c>
      <c r="E1333" s="517" t="e">
        <f>IF(OR(#REF!="",J1333=""),"",#REF!+7*J1333)</f>
        <v>#REF!</v>
      </c>
      <c r="F1333" s="333" t="e">
        <f t="shared" ca="1" si="615"/>
        <v>#REF!</v>
      </c>
      <c r="G1333" s="65" t="s">
        <v>2111</v>
      </c>
      <c r="H1333" s="23" t="e">
        <f t="shared" ref="H1333:H1342" si="654">TEXT(E1333,"MMM-YY")</f>
        <v>#REF!</v>
      </c>
      <c r="I1333" s="23" t="e">
        <f t="shared" ref="I1333:I1342" si="655">TEXT(E1333,"YYYY")</f>
        <v>#REF!</v>
      </c>
      <c r="J1333" s="24">
        <v>3</v>
      </c>
      <c r="K1333" s="24" t="s">
        <v>18</v>
      </c>
      <c r="L1333" s="38" t="s">
        <v>81</v>
      </c>
      <c r="M1333" s="522" t="s">
        <v>2939</v>
      </c>
      <c r="N1333" s="523">
        <v>1</v>
      </c>
      <c r="O1333" s="558">
        <v>1</v>
      </c>
      <c r="P1333" s="24"/>
      <c r="Q1333" s="24"/>
      <c r="R1333" s="24" t="s">
        <v>84</v>
      </c>
      <c r="S1333" s="524" t="s">
        <v>620</v>
      </c>
      <c r="T1333" s="512" t="s">
        <v>621</v>
      </c>
      <c r="U1333" s="584" t="s">
        <v>212</v>
      </c>
      <c r="V1333" s="548" t="s">
        <v>2940</v>
      </c>
      <c r="W1333" s="24">
        <v>10</v>
      </c>
      <c r="X1333" s="24"/>
      <c r="Y1333" s="557">
        <f t="shared" ref="Y1333:Y1342" si="656">W1333-X1333</f>
        <v>10</v>
      </c>
      <c r="Z1333" s="24">
        <v>10</v>
      </c>
      <c r="AA1333" s="58">
        <v>36768</v>
      </c>
      <c r="AB1333" s="66"/>
      <c r="AC1333" s="262"/>
      <c r="AD1333" s="25"/>
      <c r="AE1333" s="66"/>
      <c r="AF1333" s="63">
        <f t="shared" si="647"/>
        <v>0</v>
      </c>
      <c r="AG1333" s="63">
        <f t="shared" si="648"/>
        <v>0</v>
      </c>
      <c r="AH1333" s="63">
        <f t="shared" si="649"/>
        <v>0</v>
      </c>
      <c r="AI1333" s="63">
        <f t="shared" si="650"/>
        <v>367680</v>
      </c>
      <c r="AJ1333" s="63">
        <f t="shared" si="651"/>
        <v>0</v>
      </c>
      <c r="AK1333" s="63">
        <f t="shared" si="652"/>
        <v>367680</v>
      </c>
      <c r="AL1333" s="21" t="s">
        <v>9</v>
      </c>
      <c r="AM1333" s="494"/>
      <c r="AN1333" s="63">
        <f t="shared" si="653"/>
        <v>367680</v>
      </c>
      <c r="AO1333" s="24"/>
      <c r="AP1333" s="23"/>
      <c r="AQ1333" s="23"/>
      <c r="AR1333" s="23"/>
      <c r="AS1333" s="23"/>
      <c r="AT1333" s="23"/>
      <c r="AU1333" s="23"/>
      <c r="AV1333" s="23"/>
    </row>
    <row r="1334" spans="1:50" ht="13.5" customHeight="1" x14ac:dyDescent="0.2">
      <c r="A1334" s="16" t="s">
        <v>90</v>
      </c>
      <c r="B1334" s="627">
        <v>46177</v>
      </c>
      <c r="C1334" s="543" t="s">
        <v>79</v>
      </c>
      <c r="D1334" s="25">
        <v>46198</v>
      </c>
      <c r="E1334" s="517" t="e">
        <f>IF(OR(#REF!="",J1334=""),"",#REF!+7*J1334)</f>
        <v>#REF!</v>
      </c>
      <c r="F1334" s="333" t="e">
        <f t="shared" ca="1" si="615"/>
        <v>#REF!</v>
      </c>
      <c r="G1334" s="65" t="s">
        <v>2111</v>
      </c>
      <c r="H1334" s="23" t="e">
        <f t="shared" si="654"/>
        <v>#REF!</v>
      </c>
      <c r="I1334" s="23" t="e">
        <f t="shared" si="655"/>
        <v>#REF!</v>
      </c>
      <c r="J1334" s="24">
        <v>3</v>
      </c>
      <c r="K1334" s="24" t="s">
        <v>18</v>
      </c>
      <c r="L1334" s="38" t="s">
        <v>81</v>
      </c>
      <c r="M1334" s="522" t="s">
        <v>2939</v>
      </c>
      <c r="N1334" s="523">
        <v>1</v>
      </c>
      <c r="O1334" s="558">
        <v>1</v>
      </c>
      <c r="P1334" s="24"/>
      <c r="Q1334" s="24"/>
      <c r="R1334" s="24" t="s">
        <v>84</v>
      </c>
      <c r="S1334" s="524" t="s">
        <v>620</v>
      </c>
      <c r="T1334" s="512" t="s">
        <v>621</v>
      </c>
      <c r="U1334" s="584" t="s">
        <v>212</v>
      </c>
      <c r="V1334" s="548" t="s">
        <v>2941</v>
      </c>
      <c r="W1334" s="24">
        <v>10</v>
      </c>
      <c r="X1334" s="24"/>
      <c r="Y1334" s="557">
        <f t="shared" si="656"/>
        <v>10</v>
      </c>
      <c r="Z1334" s="24">
        <v>10</v>
      </c>
      <c r="AA1334" s="58">
        <v>36768</v>
      </c>
      <c r="AB1334" s="66"/>
      <c r="AC1334" s="262"/>
      <c r="AD1334" s="25"/>
      <c r="AE1334" s="66"/>
      <c r="AF1334" s="63">
        <f t="shared" si="647"/>
        <v>0</v>
      </c>
      <c r="AG1334" s="63">
        <f t="shared" si="648"/>
        <v>0</v>
      </c>
      <c r="AH1334" s="63">
        <f t="shared" si="649"/>
        <v>0</v>
      </c>
      <c r="AI1334" s="63">
        <f t="shared" si="650"/>
        <v>367680</v>
      </c>
      <c r="AJ1334" s="63">
        <f t="shared" si="651"/>
        <v>0</v>
      </c>
      <c r="AK1334" s="63">
        <f t="shared" si="652"/>
        <v>367680</v>
      </c>
      <c r="AL1334" s="21" t="s">
        <v>9</v>
      </c>
      <c r="AM1334" s="494"/>
      <c r="AN1334" s="63">
        <f t="shared" si="653"/>
        <v>367680</v>
      </c>
      <c r="AO1334" s="24"/>
      <c r="AP1334" s="23"/>
      <c r="AQ1334" s="23"/>
      <c r="AR1334" s="23"/>
      <c r="AS1334" s="23"/>
      <c r="AT1334" s="23"/>
      <c r="AU1334" s="23"/>
      <c r="AV1334" s="23"/>
    </row>
    <row r="1335" spans="1:50" ht="13.5" customHeight="1" x14ac:dyDescent="0.2">
      <c r="A1335" s="508" t="s">
        <v>90</v>
      </c>
      <c r="B1335" s="627">
        <v>46177</v>
      </c>
      <c r="C1335" s="543" t="s">
        <v>79</v>
      </c>
      <c r="D1335" s="531">
        <v>46198</v>
      </c>
      <c r="E1335" s="517" t="e">
        <f>IF(OR(#REF!="",J1335=""),"",#REF!+7*J1335)</f>
        <v>#REF!</v>
      </c>
      <c r="F1335" s="518" t="e">
        <f ca="1">IF(AL1335="PO CLOSED",
"DELIVERED",
IF(TODAY()&gt;E1335,
"-"&amp;ROUNDUP(TODAY()-E1335,0)&amp;" days overdue",
"+" &amp;ROUNDUP(E1335-TODAY(),0)&amp;" days remaining"))</f>
        <v>#REF!</v>
      </c>
      <c r="G1335" s="516" t="s">
        <v>2111</v>
      </c>
      <c r="H1335" s="505" t="e">
        <f t="shared" si="654"/>
        <v>#REF!</v>
      </c>
      <c r="I1335" s="505" t="e">
        <f t="shared" si="655"/>
        <v>#REF!</v>
      </c>
      <c r="J1335" s="506">
        <v>3</v>
      </c>
      <c r="K1335" s="506" t="s">
        <v>28</v>
      </c>
      <c r="L1335" s="521" t="s">
        <v>81</v>
      </c>
      <c r="M1335" s="522" t="s">
        <v>2939</v>
      </c>
      <c r="N1335" s="523">
        <v>1</v>
      </c>
      <c r="O1335" s="558">
        <v>1</v>
      </c>
      <c r="P1335" s="506"/>
      <c r="Q1335" s="506"/>
      <c r="R1335" s="506" t="s">
        <v>84</v>
      </c>
      <c r="S1335" s="524" t="s">
        <v>620</v>
      </c>
      <c r="T1335" s="512" t="s">
        <v>621</v>
      </c>
      <c r="U1335" s="584" t="s">
        <v>212</v>
      </c>
      <c r="V1335" s="548" t="s">
        <v>2942</v>
      </c>
      <c r="W1335" s="506">
        <v>1</v>
      </c>
      <c r="X1335" s="506"/>
      <c r="Y1335" s="557">
        <f t="shared" si="656"/>
        <v>1</v>
      </c>
      <c r="Z1335" s="506">
        <v>1</v>
      </c>
      <c r="AA1335" s="528">
        <v>37500</v>
      </c>
      <c r="AB1335" s="529"/>
      <c r="AC1335" s="530"/>
      <c r="AD1335" s="531"/>
      <c r="AE1335" s="529"/>
      <c r="AF1335" s="682">
        <f>X1335*AA1335</f>
        <v>0</v>
      </c>
      <c r="AG1335" s="682">
        <f>(X1335*AB1335)*86</f>
        <v>0</v>
      </c>
      <c r="AH1335" s="682">
        <f>SUM(AF1335:AG1335)</f>
        <v>0</v>
      </c>
      <c r="AI1335" s="682">
        <f>Z1335*AA1335</f>
        <v>37500</v>
      </c>
      <c r="AJ1335" s="682">
        <f>(Z1335*AB1335)*86</f>
        <v>0</v>
      </c>
      <c r="AK1335" s="682">
        <f>SUM(AI1335:AJ1335)</f>
        <v>37500</v>
      </c>
      <c r="AL1335" s="515" t="s">
        <v>9</v>
      </c>
      <c r="AM1335" s="683"/>
      <c r="AN1335" s="682">
        <f>SUM(AH1335,AK1335)</f>
        <v>37500</v>
      </c>
      <c r="AO1335" s="506"/>
      <c r="AP1335" s="505"/>
      <c r="AQ1335" s="505"/>
      <c r="AR1335" s="505"/>
      <c r="AS1335" s="505"/>
      <c r="AT1335" s="505"/>
      <c r="AU1335" s="505"/>
      <c r="AV1335" s="505"/>
      <c r="AW1335" s="534"/>
      <c r="AX1335" s="534"/>
    </row>
    <row r="1336" spans="1:50" ht="13.5" customHeight="1" x14ac:dyDescent="0.2">
      <c r="A1336" s="16">
        <v>4516522618</v>
      </c>
      <c r="B1336" s="381">
        <v>46178</v>
      </c>
      <c r="C1336" s="240" t="s">
        <v>79</v>
      </c>
      <c r="D1336" s="25">
        <v>46192</v>
      </c>
      <c r="E1336" s="277" t="e">
        <f>IF(OR(#REF!="",J1336=""),"",#REF!+7*J1336)</f>
        <v>#REF!</v>
      </c>
      <c r="F1336" s="333" t="e">
        <f t="shared" ca="1" si="615"/>
        <v>#REF!</v>
      </c>
      <c r="G1336" s="65" t="s">
        <v>2111</v>
      </c>
      <c r="H1336" s="23" t="e">
        <f t="shared" si="654"/>
        <v>#REF!</v>
      </c>
      <c r="I1336" s="23" t="e">
        <f t="shared" si="655"/>
        <v>#REF!</v>
      </c>
      <c r="J1336" s="24">
        <v>3</v>
      </c>
      <c r="K1336" s="24" t="s">
        <v>19</v>
      </c>
      <c r="L1336" s="24" t="s">
        <v>81</v>
      </c>
      <c r="M1336" s="522" t="s">
        <v>2943</v>
      </c>
      <c r="N1336" s="91">
        <v>1</v>
      </c>
      <c r="O1336" s="382">
        <v>1</v>
      </c>
      <c r="P1336" s="24"/>
      <c r="Q1336" s="24"/>
      <c r="R1336" s="24" t="s">
        <v>84</v>
      </c>
      <c r="S1336" s="9" t="s">
        <v>620</v>
      </c>
      <c r="T1336" s="7" t="s">
        <v>621</v>
      </c>
      <c r="U1336" s="70" t="s">
        <v>212</v>
      </c>
      <c r="V1336" s="13" t="s">
        <v>2944</v>
      </c>
      <c r="W1336" s="24">
        <v>10</v>
      </c>
      <c r="X1336" s="24"/>
      <c r="Y1336" s="8">
        <f t="shared" si="656"/>
        <v>10</v>
      </c>
      <c r="Z1336" s="24">
        <v>10</v>
      </c>
      <c r="AA1336" s="58">
        <v>15517</v>
      </c>
      <c r="AB1336" s="66"/>
      <c r="AC1336" s="262"/>
      <c r="AD1336" s="25"/>
      <c r="AE1336" s="66"/>
      <c r="AF1336" s="63">
        <f t="shared" si="647"/>
        <v>0</v>
      </c>
      <c r="AG1336" s="63">
        <f t="shared" si="648"/>
        <v>0</v>
      </c>
      <c r="AH1336" s="63">
        <f t="shared" si="649"/>
        <v>0</v>
      </c>
      <c r="AI1336" s="63">
        <f t="shared" si="650"/>
        <v>155170</v>
      </c>
      <c r="AJ1336" s="63">
        <f t="shared" si="651"/>
        <v>0</v>
      </c>
      <c r="AK1336" s="63">
        <f t="shared" si="652"/>
        <v>155170</v>
      </c>
      <c r="AL1336" s="21" t="s">
        <v>9</v>
      </c>
      <c r="AM1336" s="494"/>
      <c r="AN1336" s="63">
        <f t="shared" si="653"/>
        <v>155170</v>
      </c>
      <c r="AO1336" s="24"/>
      <c r="AP1336" s="23"/>
      <c r="AQ1336" s="23"/>
      <c r="AR1336" s="23"/>
      <c r="AS1336" s="23"/>
      <c r="AT1336" s="23"/>
      <c r="AU1336" s="23"/>
      <c r="AV1336" s="23"/>
    </row>
    <row r="1337" spans="1:50" ht="13.5" customHeight="1" x14ac:dyDescent="0.2">
      <c r="A1337" s="16" t="s">
        <v>90</v>
      </c>
      <c r="B1337" s="381">
        <v>46178</v>
      </c>
      <c r="C1337" s="240" t="s">
        <v>79</v>
      </c>
      <c r="D1337" s="25">
        <v>46199</v>
      </c>
      <c r="E1337" s="277" t="e">
        <f>IF(OR(#REF!="",J1337=""),"",#REF!+7*J1337)</f>
        <v>#REF!</v>
      </c>
      <c r="F1337" s="333" t="e">
        <f t="shared" ca="1" si="615"/>
        <v>#REF!</v>
      </c>
      <c r="G1337" s="65" t="s">
        <v>2111</v>
      </c>
      <c r="H1337" s="23" t="e">
        <f t="shared" si="654"/>
        <v>#REF!</v>
      </c>
      <c r="I1337" s="23" t="e">
        <f t="shared" si="655"/>
        <v>#REF!</v>
      </c>
      <c r="J1337" s="24">
        <v>3</v>
      </c>
      <c r="K1337" s="24" t="s">
        <v>18</v>
      </c>
      <c r="L1337" s="24" t="s">
        <v>81</v>
      </c>
      <c r="M1337" s="522" t="s">
        <v>2945</v>
      </c>
      <c r="N1337" s="91">
        <v>1</v>
      </c>
      <c r="O1337" s="382">
        <v>1</v>
      </c>
      <c r="P1337" s="24"/>
      <c r="Q1337" s="24"/>
      <c r="R1337" s="24" t="s">
        <v>84</v>
      </c>
      <c r="S1337" s="9" t="s">
        <v>620</v>
      </c>
      <c r="T1337" s="7" t="s">
        <v>621</v>
      </c>
      <c r="U1337" s="70" t="s">
        <v>212</v>
      </c>
      <c r="V1337" s="13" t="s">
        <v>2946</v>
      </c>
      <c r="W1337" s="24">
        <v>12</v>
      </c>
      <c r="X1337" s="24"/>
      <c r="Y1337" s="8">
        <f t="shared" si="656"/>
        <v>12</v>
      </c>
      <c r="Z1337" s="24">
        <v>12</v>
      </c>
      <c r="AA1337" s="58">
        <v>80219</v>
      </c>
      <c r="AB1337" s="66"/>
      <c r="AC1337" s="262"/>
      <c r="AD1337" s="25"/>
      <c r="AE1337" s="66"/>
      <c r="AF1337" s="63">
        <f t="shared" si="647"/>
        <v>0</v>
      </c>
      <c r="AG1337" s="63">
        <f t="shared" si="648"/>
        <v>0</v>
      </c>
      <c r="AH1337" s="63">
        <f t="shared" si="649"/>
        <v>0</v>
      </c>
      <c r="AI1337" s="63">
        <f t="shared" si="650"/>
        <v>962628</v>
      </c>
      <c r="AJ1337" s="63">
        <f t="shared" si="651"/>
        <v>0</v>
      </c>
      <c r="AK1337" s="63">
        <f t="shared" si="652"/>
        <v>962628</v>
      </c>
      <c r="AL1337" s="21" t="s">
        <v>9</v>
      </c>
      <c r="AM1337" s="494"/>
      <c r="AN1337" s="63">
        <f t="shared" si="653"/>
        <v>962628</v>
      </c>
      <c r="AO1337" s="24"/>
      <c r="AP1337" s="23"/>
      <c r="AQ1337" s="23"/>
      <c r="AR1337" s="23"/>
      <c r="AS1337" s="23"/>
      <c r="AT1337" s="23"/>
      <c r="AU1337" s="23"/>
      <c r="AV1337" s="23"/>
    </row>
    <row r="1338" spans="1:50" ht="13.5" customHeight="1" x14ac:dyDescent="0.2">
      <c r="A1338" s="16" t="s">
        <v>90</v>
      </c>
      <c r="B1338" s="381">
        <v>46178</v>
      </c>
      <c r="C1338" s="240" t="s">
        <v>79</v>
      </c>
      <c r="D1338" s="25">
        <v>46199</v>
      </c>
      <c r="E1338" s="277" t="e">
        <f>IF(OR(#REF!="",J1338=""),"",#REF!+7*J1338)</f>
        <v>#REF!</v>
      </c>
      <c r="F1338" s="333" t="e">
        <f t="shared" ca="1" si="615"/>
        <v>#REF!</v>
      </c>
      <c r="G1338" s="65" t="s">
        <v>2111</v>
      </c>
      <c r="H1338" s="23" t="e">
        <f t="shared" si="654"/>
        <v>#REF!</v>
      </c>
      <c r="I1338" s="23" t="e">
        <f t="shared" si="655"/>
        <v>#REF!</v>
      </c>
      <c r="J1338" s="24">
        <v>3</v>
      </c>
      <c r="K1338" s="24" t="s">
        <v>28</v>
      </c>
      <c r="L1338" s="24" t="s">
        <v>81</v>
      </c>
      <c r="M1338" s="522" t="s">
        <v>2945</v>
      </c>
      <c r="N1338" s="91">
        <v>1</v>
      </c>
      <c r="O1338" s="382">
        <v>1</v>
      </c>
      <c r="P1338" s="24"/>
      <c r="Q1338" s="24"/>
      <c r="R1338" s="24" t="s">
        <v>84</v>
      </c>
      <c r="S1338" s="9" t="s">
        <v>620</v>
      </c>
      <c r="T1338" s="7" t="s">
        <v>621</v>
      </c>
      <c r="U1338" s="70" t="s">
        <v>212</v>
      </c>
      <c r="V1338" s="13" t="s">
        <v>2947</v>
      </c>
      <c r="W1338" s="24">
        <v>1</v>
      </c>
      <c r="X1338" s="24"/>
      <c r="Y1338" s="8">
        <f t="shared" si="656"/>
        <v>1</v>
      </c>
      <c r="Z1338" s="24">
        <v>1</v>
      </c>
      <c r="AA1338" s="58">
        <v>40500</v>
      </c>
      <c r="AB1338" s="66"/>
      <c r="AC1338" s="262"/>
      <c r="AD1338" s="25"/>
      <c r="AE1338" s="66"/>
      <c r="AF1338" s="63">
        <f t="shared" si="647"/>
        <v>0</v>
      </c>
      <c r="AG1338" s="63">
        <f t="shared" si="648"/>
        <v>0</v>
      </c>
      <c r="AH1338" s="63">
        <f t="shared" si="649"/>
        <v>0</v>
      </c>
      <c r="AI1338" s="63">
        <f t="shared" si="650"/>
        <v>40500</v>
      </c>
      <c r="AJ1338" s="63">
        <f t="shared" si="651"/>
        <v>0</v>
      </c>
      <c r="AK1338" s="63">
        <f t="shared" si="652"/>
        <v>40500</v>
      </c>
      <c r="AL1338" s="21" t="s">
        <v>9</v>
      </c>
      <c r="AM1338" s="494"/>
      <c r="AN1338" s="63">
        <f t="shared" si="653"/>
        <v>40500</v>
      </c>
      <c r="AO1338" s="24"/>
      <c r="AP1338" s="23"/>
      <c r="AQ1338" s="23"/>
      <c r="AR1338" s="23"/>
      <c r="AS1338" s="23"/>
      <c r="AT1338" s="23"/>
      <c r="AU1338" s="23"/>
      <c r="AV1338" s="23"/>
    </row>
    <row r="1339" spans="1:50" ht="13.5" customHeight="1" x14ac:dyDescent="0.2">
      <c r="A1339" s="508">
        <v>4300036522</v>
      </c>
      <c r="B1339" s="627">
        <v>46177</v>
      </c>
      <c r="C1339" s="543" t="s">
        <v>79</v>
      </c>
      <c r="D1339" s="517">
        <v>46240</v>
      </c>
      <c r="E1339" s="517" t="e">
        <f>IF(OR(#REF!="",J1339=""),"",#REF!+7*J1339)</f>
        <v>#REF!</v>
      </c>
      <c r="F1339" s="629" t="e">
        <f t="shared" ca="1" si="615"/>
        <v>#REF!</v>
      </c>
      <c r="G1339" s="516" t="s">
        <v>94</v>
      </c>
      <c r="H1339" s="505" t="e">
        <f t="shared" si="654"/>
        <v>#REF!</v>
      </c>
      <c r="I1339" s="505" t="e">
        <f t="shared" si="655"/>
        <v>#REF!</v>
      </c>
      <c r="J1339" s="521">
        <v>9</v>
      </c>
      <c r="K1339" s="506" t="s">
        <v>19</v>
      </c>
      <c r="L1339" s="525" t="s">
        <v>81</v>
      </c>
      <c r="M1339" s="686" t="s">
        <v>2948</v>
      </c>
      <c r="N1339" s="523">
        <v>0</v>
      </c>
      <c r="O1339" s="598">
        <v>3</v>
      </c>
      <c r="P1339" s="506"/>
      <c r="Q1339" s="506"/>
      <c r="R1339" s="588" t="s">
        <v>84</v>
      </c>
      <c r="S1339" s="555" t="s">
        <v>97</v>
      </c>
      <c r="T1339" s="628" t="s">
        <v>98</v>
      </c>
      <c r="U1339" s="508" t="s">
        <v>99</v>
      </c>
      <c r="V1339" s="508" t="s">
        <v>944</v>
      </c>
      <c r="W1339" s="506">
        <v>2</v>
      </c>
      <c r="X1339" s="732"/>
      <c r="Y1339" s="557">
        <f t="shared" si="656"/>
        <v>2</v>
      </c>
      <c r="Z1339" s="506">
        <v>2</v>
      </c>
      <c r="AA1339" s="528">
        <v>2802</v>
      </c>
      <c r="AB1339" s="529"/>
      <c r="AC1339" s="601"/>
      <c r="AD1339" s="516"/>
      <c r="AE1339" s="532"/>
      <c r="AF1339" s="528">
        <f t="shared" si="647"/>
        <v>0</v>
      </c>
      <c r="AG1339" s="528">
        <f t="shared" si="648"/>
        <v>0</v>
      </c>
      <c r="AH1339" s="528">
        <f t="shared" si="649"/>
        <v>0</v>
      </c>
      <c r="AI1339" s="528">
        <f t="shared" si="650"/>
        <v>5604</v>
      </c>
      <c r="AJ1339" s="528">
        <f t="shared" si="651"/>
        <v>0</v>
      </c>
      <c r="AK1339" s="528">
        <f t="shared" si="652"/>
        <v>5604</v>
      </c>
      <c r="AL1339" s="508" t="s">
        <v>9</v>
      </c>
      <c r="AM1339" s="533"/>
      <c r="AN1339" s="528">
        <f t="shared" si="653"/>
        <v>5604</v>
      </c>
      <c r="AO1339" s="530"/>
      <c r="AP1339" s="505"/>
      <c r="AQ1339" s="505"/>
      <c r="AR1339" s="505"/>
      <c r="AS1339" s="505"/>
      <c r="AT1339" s="505"/>
      <c r="AU1339" s="505"/>
      <c r="AV1339" s="505"/>
      <c r="AW1339" s="588"/>
      <c r="AX1339" s="555"/>
    </row>
    <row r="1340" spans="1:50" ht="13.5" customHeight="1" x14ac:dyDescent="0.2">
      <c r="A1340" s="508">
        <v>4300036522</v>
      </c>
      <c r="B1340" s="627">
        <v>46177</v>
      </c>
      <c r="C1340" s="543" t="s">
        <v>79</v>
      </c>
      <c r="D1340" s="517">
        <v>46261</v>
      </c>
      <c r="E1340" s="517" t="e">
        <f>IF(OR(#REF!="",J1340=""),"",#REF!+7*J1340)</f>
        <v>#REF!</v>
      </c>
      <c r="F1340" s="629" t="e">
        <f t="shared" ca="1" si="615"/>
        <v>#REF!</v>
      </c>
      <c r="G1340" s="516" t="s">
        <v>94</v>
      </c>
      <c r="H1340" s="505" t="e">
        <f t="shared" si="654"/>
        <v>#REF!</v>
      </c>
      <c r="I1340" s="505" t="e">
        <f t="shared" si="655"/>
        <v>#REF!</v>
      </c>
      <c r="J1340" s="521">
        <v>12</v>
      </c>
      <c r="K1340" s="506" t="s">
        <v>19</v>
      </c>
      <c r="L1340" s="525" t="s">
        <v>81</v>
      </c>
      <c r="M1340" s="686" t="s">
        <v>2948</v>
      </c>
      <c r="N1340" s="523">
        <v>0</v>
      </c>
      <c r="O1340" s="598">
        <v>3</v>
      </c>
      <c r="P1340" s="506"/>
      <c r="Q1340" s="506"/>
      <c r="R1340" s="588" t="s">
        <v>84</v>
      </c>
      <c r="S1340" s="555" t="s">
        <v>97</v>
      </c>
      <c r="T1340" s="628" t="s">
        <v>98</v>
      </c>
      <c r="U1340" s="508" t="s">
        <v>99</v>
      </c>
      <c r="V1340" s="508" t="s">
        <v>944</v>
      </c>
      <c r="W1340" s="506">
        <v>23</v>
      </c>
      <c r="X1340" s="732"/>
      <c r="Y1340" s="557">
        <f t="shared" si="656"/>
        <v>23</v>
      </c>
      <c r="Z1340" s="506">
        <v>23</v>
      </c>
      <c r="AA1340" s="528">
        <v>2802</v>
      </c>
      <c r="AB1340" s="529"/>
      <c r="AC1340" s="601"/>
      <c r="AD1340" s="516"/>
      <c r="AE1340" s="532"/>
      <c r="AF1340" s="528">
        <f t="shared" si="647"/>
        <v>0</v>
      </c>
      <c r="AG1340" s="528">
        <f t="shared" si="648"/>
        <v>0</v>
      </c>
      <c r="AH1340" s="528">
        <f t="shared" si="649"/>
        <v>0</v>
      </c>
      <c r="AI1340" s="528">
        <f t="shared" si="650"/>
        <v>64446</v>
      </c>
      <c r="AJ1340" s="528">
        <f t="shared" si="651"/>
        <v>0</v>
      </c>
      <c r="AK1340" s="528">
        <f t="shared" si="652"/>
        <v>64446</v>
      </c>
      <c r="AL1340" s="508" t="s">
        <v>9</v>
      </c>
      <c r="AM1340" s="533"/>
      <c r="AN1340" s="528">
        <f t="shared" si="653"/>
        <v>64446</v>
      </c>
      <c r="AO1340" s="530"/>
      <c r="AP1340" s="505"/>
      <c r="AQ1340" s="505"/>
      <c r="AR1340" s="505"/>
      <c r="AS1340" s="505"/>
      <c r="AT1340" s="505"/>
      <c r="AU1340" s="505"/>
      <c r="AV1340" s="505"/>
      <c r="AW1340" s="588"/>
      <c r="AX1340" s="555"/>
    </row>
    <row r="1341" spans="1:50" ht="13.5" customHeight="1" x14ac:dyDescent="0.2">
      <c r="A1341" s="508">
        <v>4000627941</v>
      </c>
      <c r="B1341" s="627">
        <v>46177</v>
      </c>
      <c r="C1341" s="543" t="s">
        <v>79</v>
      </c>
      <c r="D1341" s="517">
        <v>46275</v>
      </c>
      <c r="E1341" s="517" t="e">
        <f>IF(OR(#REF!="",J1341=""),"",#REF!+7*J1341)</f>
        <v>#REF!</v>
      </c>
      <c r="F1341" s="629" t="e">
        <f t="shared" ca="1" si="615"/>
        <v>#REF!</v>
      </c>
      <c r="G1341" s="516" t="s">
        <v>94</v>
      </c>
      <c r="H1341" s="505" t="e">
        <f t="shared" si="654"/>
        <v>#REF!</v>
      </c>
      <c r="I1341" s="505" t="e">
        <f t="shared" si="655"/>
        <v>#REF!</v>
      </c>
      <c r="J1341" s="521">
        <v>14</v>
      </c>
      <c r="K1341" s="506" t="s">
        <v>18</v>
      </c>
      <c r="L1341" s="525" t="s">
        <v>142</v>
      </c>
      <c r="M1341" s="686" t="s">
        <v>2590</v>
      </c>
      <c r="N1341" s="523">
        <v>0</v>
      </c>
      <c r="O1341" s="598">
        <v>3</v>
      </c>
      <c r="P1341" s="506"/>
      <c r="Q1341" s="506"/>
      <c r="R1341" s="588" t="s">
        <v>84</v>
      </c>
      <c r="S1341" s="555" t="s">
        <v>97</v>
      </c>
      <c r="T1341" s="628" t="s">
        <v>138</v>
      </c>
      <c r="U1341" s="508" t="s">
        <v>99</v>
      </c>
      <c r="V1341" s="508" t="s">
        <v>2591</v>
      </c>
      <c r="W1341" s="506">
        <v>1</v>
      </c>
      <c r="X1341" s="732"/>
      <c r="Y1341" s="557">
        <f t="shared" si="656"/>
        <v>1</v>
      </c>
      <c r="Z1341" s="506">
        <v>1</v>
      </c>
      <c r="AA1341" s="528">
        <v>7635</v>
      </c>
      <c r="AB1341" s="529"/>
      <c r="AC1341" s="601"/>
      <c r="AD1341" s="516"/>
      <c r="AE1341" s="532"/>
      <c r="AF1341" s="528">
        <f t="shared" si="647"/>
        <v>0</v>
      </c>
      <c r="AG1341" s="528">
        <f t="shared" si="648"/>
        <v>0</v>
      </c>
      <c r="AH1341" s="528">
        <f t="shared" si="649"/>
        <v>0</v>
      </c>
      <c r="AI1341" s="528">
        <f t="shared" si="650"/>
        <v>7635</v>
      </c>
      <c r="AJ1341" s="528">
        <f t="shared" si="651"/>
        <v>0</v>
      </c>
      <c r="AK1341" s="528">
        <f t="shared" si="652"/>
        <v>7635</v>
      </c>
      <c r="AL1341" s="508" t="s">
        <v>9</v>
      </c>
      <c r="AM1341" s="533"/>
      <c r="AN1341" s="528">
        <f t="shared" si="653"/>
        <v>7635</v>
      </c>
      <c r="AO1341" s="530"/>
      <c r="AP1341" s="505"/>
      <c r="AQ1341" s="505"/>
      <c r="AR1341" s="505"/>
      <c r="AS1341" s="505"/>
      <c r="AT1341" s="505"/>
      <c r="AU1341" s="505"/>
      <c r="AV1341" s="505"/>
      <c r="AW1341" s="588"/>
      <c r="AX1341" s="555"/>
    </row>
    <row r="1342" spans="1:50" ht="13.5" customHeight="1" x14ac:dyDescent="0.2">
      <c r="A1342" s="16" t="s">
        <v>90</v>
      </c>
      <c r="B1342" s="381">
        <v>46178</v>
      </c>
      <c r="C1342" s="240" t="s">
        <v>79</v>
      </c>
      <c r="D1342" s="25">
        <v>46190</v>
      </c>
      <c r="E1342" s="277" t="e">
        <f>IF(OR(#REF!="",J1342=""),"",#REF!+7*J1342)</f>
        <v>#REF!</v>
      </c>
      <c r="F1342" s="333" t="e">
        <f t="shared" ca="1" si="615"/>
        <v>#REF!</v>
      </c>
      <c r="G1342" s="65" t="s">
        <v>2111</v>
      </c>
      <c r="H1342" s="23" t="e">
        <f t="shared" si="654"/>
        <v>#REF!</v>
      </c>
      <c r="I1342" s="23" t="e">
        <f t="shared" si="655"/>
        <v>#REF!</v>
      </c>
      <c r="J1342" s="24">
        <v>1.8</v>
      </c>
      <c r="K1342" s="24" t="s">
        <v>21</v>
      </c>
      <c r="L1342" s="38" t="s">
        <v>142</v>
      </c>
      <c r="M1342" s="343" t="s">
        <v>2949</v>
      </c>
      <c r="N1342" s="91">
        <v>0</v>
      </c>
      <c r="O1342" s="463">
        <v>3</v>
      </c>
      <c r="P1342" s="24"/>
      <c r="Q1342" s="24"/>
      <c r="R1342" s="87" t="s">
        <v>84</v>
      </c>
      <c r="S1342" s="86" t="s">
        <v>2950</v>
      </c>
      <c r="T1342" s="23" t="s">
        <v>2951</v>
      </c>
      <c r="U1342" s="97" t="s">
        <v>87</v>
      </c>
      <c r="V1342" s="16" t="s">
        <v>2952</v>
      </c>
      <c r="W1342" s="24">
        <v>20</v>
      </c>
      <c r="X1342" s="24"/>
      <c r="Y1342" s="8">
        <f t="shared" si="656"/>
        <v>20</v>
      </c>
      <c r="Z1342" s="24">
        <v>20</v>
      </c>
      <c r="AA1342" s="58">
        <v>34011.25</v>
      </c>
      <c r="AB1342" s="66"/>
      <c r="AC1342" s="262"/>
      <c r="AD1342" s="25"/>
      <c r="AE1342" s="66"/>
      <c r="AF1342" s="63">
        <f t="shared" si="647"/>
        <v>0</v>
      </c>
      <c r="AG1342" s="63">
        <f t="shared" si="648"/>
        <v>0</v>
      </c>
      <c r="AH1342" s="63">
        <f t="shared" si="649"/>
        <v>0</v>
      </c>
      <c r="AI1342" s="63">
        <f>Z1342*AA1342</f>
        <v>680225</v>
      </c>
      <c r="AJ1342" s="63">
        <f t="shared" si="651"/>
        <v>0</v>
      </c>
      <c r="AK1342" s="63">
        <f t="shared" si="652"/>
        <v>680225</v>
      </c>
      <c r="AL1342" s="21" t="s">
        <v>9</v>
      </c>
      <c r="AM1342" s="494"/>
      <c r="AN1342" s="63">
        <f t="shared" si="653"/>
        <v>680225</v>
      </c>
      <c r="AO1342" s="24"/>
      <c r="AP1342" s="23"/>
      <c r="AQ1342" s="23"/>
      <c r="AR1342" s="23"/>
      <c r="AS1342" s="23"/>
      <c r="AT1342" s="23"/>
      <c r="AU1342" s="23"/>
      <c r="AV1342" s="23"/>
    </row>
    <row r="1343" spans="1:50" ht="13.5" customHeight="1" x14ac:dyDescent="0.25">
      <c r="A1343" s="508">
        <v>4516521335</v>
      </c>
      <c r="B1343" s="627">
        <v>46181</v>
      </c>
      <c r="C1343" s="543" t="s">
        <v>79</v>
      </c>
      <c r="D1343" s="25">
        <v>46195</v>
      </c>
      <c r="E1343" s="517" t="e">
        <f>IF(OR(#REF!="",J1343=""),"",#REF!+7*J1343)</f>
        <v>#REF!</v>
      </c>
      <c r="F1343" s="333" t="e">
        <f t="shared" ca="1" si="615"/>
        <v>#REF!</v>
      </c>
      <c r="G1343" s="65" t="s">
        <v>2111</v>
      </c>
      <c r="H1343" s="23" t="e">
        <f>TEXT(E1343,"MMM-YY")</f>
        <v>#REF!</v>
      </c>
      <c r="I1343" s="23" t="e">
        <f>TEXT(E1343,"YYYY")</f>
        <v>#REF!</v>
      </c>
      <c r="J1343" s="24">
        <v>2.6</v>
      </c>
      <c r="K1343" s="24" t="s">
        <v>23</v>
      </c>
      <c r="L1343" s="38" t="s">
        <v>81</v>
      </c>
      <c r="M1343" s="343" t="s">
        <v>2953</v>
      </c>
      <c r="N1343" s="523">
        <v>1</v>
      </c>
      <c r="O1343" s="558">
        <v>1</v>
      </c>
      <c r="P1343" s="24"/>
      <c r="Q1343" s="24"/>
      <c r="R1343" s="24" t="s">
        <v>84</v>
      </c>
      <c r="S1343" s="524" t="s">
        <v>620</v>
      </c>
      <c r="T1343" s="512" t="s">
        <v>621</v>
      </c>
      <c r="U1343" s="584" t="s">
        <v>212</v>
      </c>
      <c r="V1343" s="751" t="s">
        <v>2954</v>
      </c>
      <c r="W1343" s="24">
        <v>5</v>
      </c>
      <c r="X1343" s="24"/>
      <c r="Y1343" s="557">
        <f t="shared" ref="Y1343:Y1348" si="657">W1343-X1343</f>
        <v>5</v>
      </c>
      <c r="Z1343" s="24">
        <v>5</v>
      </c>
      <c r="AA1343" s="58">
        <v>10664.2</v>
      </c>
      <c r="AB1343" s="66"/>
      <c r="AC1343" s="530"/>
      <c r="AD1343" s="25"/>
      <c r="AE1343" s="66"/>
      <c r="AF1343" s="63">
        <f t="shared" si="647"/>
        <v>0</v>
      </c>
      <c r="AG1343" s="63">
        <f t="shared" si="648"/>
        <v>0</v>
      </c>
      <c r="AH1343" s="63">
        <f t="shared" si="649"/>
        <v>0</v>
      </c>
      <c r="AI1343" s="63">
        <f t="shared" si="650"/>
        <v>53321</v>
      </c>
      <c r="AJ1343" s="63">
        <f t="shared" si="651"/>
        <v>0</v>
      </c>
      <c r="AK1343" s="63">
        <f t="shared" si="652"/>
        <v>53321</v>
      </c>
      <c r="AL1343" s="21" t="s">
        <v>9</v>
      </c>
      <c r="AM1343" s="494"/>
      <c r="AN1343" s="63">
        <f t="shared" si="653"/>
        <v>53321</v>
      </c>
      <c r="AO1343" s="24"/>
      <c r="AP1343" s="23"/>
      <c r="AQ1343" s="23"/>
      <c r="AR1343" s="23"/>
      <c r="AS1343" s="23"/>
      <c r="AT1343" s="23"/>
      <c r="AU1343" s="23"/>
      <c r="AV1343" s="23"/>
    </row>
    <row r="1344" spans="1:50" ht="13.5" customHeight="1" x14ac:dyDescent="0.25">
      <c r="A1344" s="230" t="s">
        <v>2955</v>
      </c>
      <c r="B1344" s="513">
        <v>46179</v>
      </c>
      <c r="C1344" s="749" t="s">
        <v>305</v>
      </c>
      <c r="D1344" s="25">
        <v>46208</v>
      </c>
      <c r="E1344" s="517" t="e">
        <f>IF(OR(#REF!="",J1344=""),"",#REF!+7*J1344)</f>
        <v>#REF!</v>
      </c>
      <c r="F1344" s="333" t="e">
        <f t="shared" ca="1" si="615"/>
        <v>#REF!</v>
      </c>
      <c r="G1344" s="65" t="s">
        <v>2111</v>
      </c>
      <c r="H1344" s="23" t="e">
        <f t="shared" ref="H1344:H1357" si="658">TEXT(E1344,"MMM-YY")</f>
        <v>#REF!</v>
      </c>
      <c r="I1344" s="23" t="e">
        <f t="shared" ref="I1344:I1357" si="659">TEXT(E1344,"YYYY")</f>
        <v>#REF!</v>
      </c>
      <c r="J1344" s="24">
        <v>4</v>
      </c>
      <c r="K1344" s="24" t="s">
        <v>26</v>
      </c>
      <c r="L1344" s="38" t="s">
        <v>81</v>
      </c>
      <c r="M1344" s="522" t="s">
        <v>2956</v>
      </c>
      <c r="N1344" s="523">
        <v>0</v>
      </c>
      <c r="O1344" s="598">
        <v>3</v>
      </c>
      <c r="P1344" s="24"/>
      <c r="Q1344" s="24"/>
      <c r="R1344" s="24" t="s">
        <v>307</v>
      </c>
      <c r="S1344" s="525" t="s">
        <v>2957</v>
      </c>
      <c r="T1344" s="548" t="s">
        <v>2958</v>
      </c>
      <c r="U1344" s="748" t="s">
        <v>87</v>
      </c>
      <c r="V1344" s="508" t="s">
        <v>2959</v>
      </c>
      <c r="W1344" s="24">
        <v>5</v>
      </c>
      <c r="X1344" s="24"/>
      <c r="Y1344" s="557">
        <f t="shared" si="657"/>
        <v>5</v>
      </c>
      <c r="Z1344" s="24">
        <v>5</v>
      </c>
      <c r="AA1344" s="58"/>
      <c r="AB1344" s="66">
        <v>5</v>
      </c>
      <c r="AC1344" s="262"/>
      <c r="AD1344" s="25"/>
      <c r="AE1344" s="66"/>
      <c r="AF1344" s="63">
        <f t="shared" si="647"/>
        <v>0</v>
      </c>
      <c r="AG1344" s="63">
        <f t="shared" si="648"/>
        <v>0</v>
      </c>
      <c r="AH1344" s="63">
        <f t="shared" si="649"/>
        <v>0</v>
      </c>
      <c r="AI1344" s="63">
        <f t="shared" si="650"/>
        <v>0</v>
      </c>
      <c r="AJ1344" s="63">
        <f t="shared" si="651"/>
        <v>2150</v>
      </c>
      <c r="AK1344" s="63">
        <f t="shared" si="652"/>
        <v>2150</v>
      </c>
      <c r="AL1344" s="21" t="s">
        <v>9</v>
      </c>
      <c r="AM1344" s="494"/>
      <c r="AN1344" s="63">
        <f t="shared" si="653"/>
        <v>2150</v>
      </c>
      <c r="AO1344" s="24"/>
      <c r="AP1344" s="23"/>
      <c r="AQ1344" s="23"/>
      <c r="AR1344" s="23"/>
      <c r="AS1344" s="23"/>
      <c r="AT1344" s="23"/>
      <c r="AU1344" s="23"/>
      <c r="AV1344" s="23"/>
    </row>
    <row r="1345" spans="1:48" ht="13.5" customHeight="1" x14ac:dyDescent="0.25">
      <c r="A1345" s="230" t="s">
        <v>2955</v>
      </c>
      <c r="B1345" s="513">
        <v>46179</v>
      </c>
      <c r="C1345" s="749" t="s">
        <v>305</v>
      </c>
      <c r="D1345" s="25">
        <v>46208</v>
      </c>
      <c r="E1345" s="517" t="e">
        <f>IF(OR(#REF!="",J1345=""),"",#REF!+7*J1345)</f>
        <v>#REF!</v>
      </c>
      <c r="F1345" s="333" t="e">
        <f t="shared" ca="1" si="615"/>
        <v>#REF!</v>
      </c>
      <c r="G1345" s="65" t="s">
        <v>2111</v>
      </c>
      <c r="H1345" s="23" t="e">
        <f t="shared" si="658"/>
        <v>#REF!</v>
      </c>
      <c r="I1345" s="23" t="e">
        <f t="shared" si="659"/>
        <v>#REF!</v>
      </c>
      <c r="J1345" s="24">
        <v>4</v>
      </c>
      <c r="K1345" s="24" t="s">
        <v>26</v>
      </c>
      <c r="L1345" s="24" t="s">
        <v>81</v>
      </c>
      <c r="M1345" s="522" t="s">
        <v>2960</v>
      </c>
      <c r="N1345" s="523">
        <v>0</v>
      </c>
      <c r="O1345" s="598">
        <v>3</v>
      </c>
      <c r="P1345" s="24"/>
      <c r="Q1345" s="24"/>
      <c r="R1345" s="24" t="s">
        <v>307</v>
      </c>
      <c r="S1345" s="525" t="s">
        <v>2957</v>
      </c>
      <c r="T1345" s="548" t="s">
        <v>2958</v>
      </c>
      <c r="U1345" s="16" t="s">
        <v>87</v>
      </c>
      <c r="V1345" s="508" t="s">
        <v>2961</v>
      </c>
      <c r="W1345" s="24">
        <v>5</v>
      </c>
      <c r="X1345" s="24"/>
      <c r="Y1345" s="557">
        <f t="shared" si="657"/>
        <v>5</v>
      </c>
      <c r="Z1345" s="24">
        <v>5</v>
      </c>
      <c r="AA1345" s="58"/>
      <c r="AB1345" s="66">
        <v>5</v>
      </c>
      <c r="AC1345" s="262"/>
      <c r="AD1345" s="25"/>
      <c r="AE1345" s="66"/>
      <c r="AF1345" s="63">
        <f t="shared" si="647"/>
        <v>0</v>
      </c>
      <c r="AG1345" s="63">
        <f t="shared" si="648"/>
        <v>0</v>
      </c>
      <c r="AH1345" s="63">
        <f t="shared" si="649"/>
        <v>0</v>
      </c>
      <c r="AI1345" s="63">
        <f t="shared" si="650"/>
        <v>0</v>
      </c>
      <c r="AJ1345" s="63">
        <f t="shared" si="651"/>
        <v>2150</v>
      </c>
      <c r="AK1345" s="63">
        <f t="shared" si="652"/>
        <v>2150</v>
      </c>
      <c r="AL1345" s="21" t="s">
        <v>9</v>
      </c>
      <c r="AM1345" s="494"/>
      <c r="AN1345" s="63">
        <f t="shared" si="653"/>
        <v>2150</v>
      </c>
      <c r="AO1345" s="24"/>
      <c r="AP1345" s="23"/>
      <c r="AQ1345" s="23"/>
      <c r="AR1345" s="23"/>
      <c r="AS1345" s="23"/>
      <c r="AT1345" s="23"/>
      <c r="AU1345" s="23"/>
      <c r="AV1345" s="23"/>
    </row>
    <row r="1346" spans="1:48" ht="13.5" customHeight="1" x14ac:dyDescent="0.25">
      <c r="A1346" s="230" t="s">
        <v>2955</v>
      </c>
      <c r="B1346" s="513">
        <v>46179</v>
      </c>
      <c r="C1346" s="749" t="s">
        <v>305</v>
      </c>
      <c r="D1346" s="25">
        <v>46208</v>
      </c>
      <c r="E1346" s="517" t="e">
        <f>IF(OR(#REF!="",J1346=""),"",#REF!+7*J1346)</f>
        <v>#REF!</v>
      </c>
      <c r="F1346" s="333" t="e">
        <f t="shared" ca="1" si="615"/>
        <v>#REF!</v>
      </c>
      <c r="G1346" s="65" t="s">
        <v>2111</v>
      </c>
      <c r="H1346" s="23" t="e">
        <f t="shared" si="658"/>
        <v>#REF!</v>
      </c>
      <c r="I1346" s="23" t="e">
        <f t="shared" si="659"/>
        <v>#REF!</v>
      </c>
      <c r="J1346" s="24">
        <v>4</v>
      </c>
      <c r="K1346" s="24" t="s">
        <v>26</v>
      </c>
      <c r="L1346" s="24" t="s">
        <v>81</v>
      </c>
      <c r="M1346" s="522" t="s">
        <v>2962</v>
      </c>
      <c r="N1346" s="523">
        <v>0</v>
      </c>
      <c r="O1346" s="598">
        <v>3</v>
      </c>
      <c r="P1346" s="24"/>
      <c r="Q1346" s="24"/>
      <c r="R1346" s="24" t="s">
        <v>307</v>
      </c>
      <c r="S1346" s="525" t="s">
        <v>2957</v>
      </c>
      <c r="T1346" s="548" t="s">
        <v>2958</v>
      </c>
      <c r="U1346" s="16" t="s">
        <v>87</v>
      </c>
      <c r="V1346" s="508" t="s">
        <v>2963</v>
      </c>
      <c r="W1346" s="24">
        <v>5</v>
      </c>
      <c r="X1346" s="24"/>
      <c r="Y1346" s="557">
        <f t="shared" si="657"/>
        <v>5</v>
      </c>
      <c r="Z1346" s="24">
        <v>5</v>
      </c>
      <c r="AA1346" s="58"/>
      <c r="AB1346" s="66">
        <v>5</v>
      </c>
      <c r="AC1346" s="262"/>
      <c r="AD1346" s="25"/>
      <c r="AE1346" s="66"/>
      <c r="AF1346" s="63">
        <f t="shared" si="647"/>
        <v>0</v>
      </c>
      <c r="AG1346" s="63">
        <f t="shared" si="648"/>
        <v>0</v>
      </c>
      <c r="AH1346" s="63">
        <f t="shared" si="649"/>
        <v>0</v>
      </c>
      <c r="AI1346" s="63">
        <f t="shared" si="650"/>
        <v>0</v>
      </c>
      <c r="AJ1346" s="63">
        <f t="shared" si="651"/>
        <v>2150</v>
      </c>
      <c r="AK1346" s="63">
        <f t="shared" si="652"/>
        <v>2150</v>
      </c>
      <c r="AL1346" s="21" t="s">
        <v>9</v>
      </c>
      <c r="AM1346" s="494"/>
      <c r="AN1346" s="63">
        <f t="shared" si="653"/>
        <v>2150</v>
      </c>
      <c r="AO1346" s="24"/>
      <c r="AP1346" s="23"/>
      <c r="AQ1346" s="23"/>
      <c r="AR1346" s="23"/>
      <c r="AS1346" s="23"/>
      <c r="AT1346" s="23"/>
      <c r="AU1346" s="23"/>
      <c r="AV1346" s="23"/>
    </row>
    <row r="1347" spans="1:48" ht="13.5" customHeight="1" x14ac:dyDescent="0.25">
      <c r="A1347" s="230" t="s">
        <v>2955</v>
      </c>
      <c r="B1347" s="513">
        <v>46179</v>
      </c>
      <c r="C1347" s="749" t="s">
        <v>305</v>
      </c>
      <c r="D1347" s="25">
        <v>46208</v>
      </c>
      <c r="E1347" s="517" t="e">
        <f>IF(OR(#REF!="",J1347=""),"",#REF!+7*J1347)</f>
        <v>#REF!</v>
      </c>
      <c r="F1347" s="333" t="e">
        <f t="shared" ca="1" si="615"/>
        <v>#REF!</v>
      </c>
      <c r="G1347" s="65" t="s">
        <v>2111</v>
      </c>
      <c r="H1347" s="23" t="e">
        <f t="shared" si="658"/>
        <v>#REF!</v>
      </c>
      <c r="I1347" s="23" t="e">
        <f t="shared" si="659"/>
        <v>#REF!</v>
      </c>
      <c r="J1347" s="24">
        <v>4</v>
      </c>
      <c r="K1347" s="24" t="s">
        <v>26</v>
      </c>
      <c r="L1347" s="24" t="s">
        <v>81</v>
      </c>
      <c r="M1347" s="522" t="s">
        <v>2964</v>
      </c>
      <c r="N1347" s="523">
        <v>0</v>
      </c>
      <c r="O1347" s="598">
        <v>3</v>
      </c>
      <c r="P1347" s="24"/>
      <c r="Q1347" s="24"/>
      <c r="R1347" s="24" t="s">
        <v>307</v>
      </c>
      <c r="S1347" s="525" t="s">
        <v>2957</v>
      </c>
      <c r="T1347" s="548" t="s">
        <v>2958</v>
      </c>
      <c r="U1347" s="16" t="s">
        <v>87</v>
      </c>
      <c r="V1347" s="508" t="s">
        <v>2965</v>
      </c>
      <c r="W1347" s="24">
        <v>5</v>
      </c>
      <c r="X1347" s="24"/>
      <c r="Y1347" s="557">
        <f t="shared" si="657"/>
        <v>5</v>
      </c>
      <c r="Z1347" s="24">
        <v>5</v>
      </c>
      <c r="AA1347" s="58"/>
      <c r="AB1347" s="66">
        <v>5</v>
      </c>
      <c r="AC1347" s="262"/>
      <c r="AD1347" s="25"/>
      <c r="AE1347" s="66"/>
      <c r="AF1347" s="63">
        <f t="shared" si="647"/>
        <v>0</v>
      </c>
      <c r="AG1347" s="63">
        <f t="shared" si="648"/>
        <v>0</v>
      </c>
      <c r="AH1347" s="63">
        <f t="shared" si="649"/>
        <v>0</v>
      </c>
      <c r="AI1347" s="63">
        <f t="shared" si="650"/>
        <v>0</v>
      </c>
      <c r="AJ1347" s="63">
        <f t="shared" si="651"/>
        <v>2150</v>
      </c>
      <c r="AK1347" s="63">
        <f t="shared" si="652"/>
        <v>2150</v>
      </c>
      <c r="AL1347" s="21" t="s">
        <v>9</v>
      </c>
      <c r="AM1347" s="494"/>
      <c r="AN1347" s="63">
        <f t="shared" si="653"/>
        <v>2150</v>
      </c>
      <c r="AO1347" s="24"/>
      <c r="AP1347" s="23"/>
      <c r="AQ1347" s="23"/>
      <c r="AR1347" s="23"/>
      <c r="AS1347" s="23"/>
      <c r="AT1347" s="23"/>
      <c r="AU1347" s="23"/>
      <c r="AV1347" s="23"/>
    </row>
    <row r="1348" spans="1:48" ht="13.5" customHeight="1" x14ac:dyDescent="0.2">
      <c r="A1348" s="16" t="s">
        <v>90</v>
      </c>
      <c r="B1348" s="513">
        <v>46181</v>
      </c>
      <c r="C1348" s="514" t="s">
        <v>79</v>
      </c>
      <c r="D1348" s="25">
        <v>46184</v>
      </c>
      <c r="E1348" s="517" t="e">
        <f>IF(OR(#REF!="",J1348=""),"",#REF!+7*J1348)</f>
        <v>#REF!</v>
      </c>
      <c r="F1348" s="333" t="e">
        <f t="shared" ca="1" si="615"/>
        <v>#REF!</v>
      </c>
      <c r="G1348" s="65" t="s">
        <v>2111</v>
      </c>
      <c r="H1348" s="23" t="e">
        <f t="shared" si="658"/>
        <v>#REF!</v>
      </c>
      <c r="I1348" s="23" t="e">
        <f t="shared" si="659"/>
        <v>#REF!</v>
      </c>
      <c r="J1348" s="24">
        <v>0.5</v>
      </c>
      <c r="K1348" s="24" t="s">
        <v>24</v>
      </c>
      <c r="L1348" s="24" t="s">
        <v>142</v>
      </c>
      <c r="M1348" s="686" t="s">
        <v>2966</v>
      </c>
      <c r="N1348" s="707">
        <v>1</v>
      </c>
      <c r="O1348" s="558">
        <v>1</v>
      </c>
      <c r="P1348" s="24"/>
      <c r="Q1348" s="24"/>
      <c r="R1348" s="24" t="s">
        <v>84</v>
      </c>
      <c r="S1348" s="20" t="s">
        <v>284</v>
      </c>
      <c r="T1348" s="7" t="s">
        <v>285</v>
      </c>
      <c r="U1348" s="16" t="s">
        <v>286</v>
      </c>
      <c r="V1348" s="16" t="s">
        <v>2967</v>
      </c>
      <c r="W1348" s="24">
        <v>10</v>
      </c>
      <c r="X1348" s="24"/>
      <c r="Y1348" s="557">
        <f t="shared" si="657"/>
        <v>10</v>
      </c>
      <c r="Z1348" s="24">
        <v>10</v>
      </c>
      <c r="AA1348" s="58">
        <v>4350</v>
      </c>
      <c r="AB1348" s="66"/>
      <c r="AC1348" s="262"/>
      <c r="AD1348" s="25"/>
      <c r="AE1348" s="66"/>
      <c r="AF1348" s="63">
        <f t="shared" si="647"/>
        <v>0</v>
      </c>
      <c r="AG1348" s="63">
        <f t="shared" si="648"/>
        <v>0</v>
      </c>
      <c r="AH1348" s="63">
        <f t="shared" si="649"/>
        <v>0</v>
      </c>
      <c r="AI1348" s="63">
        <f t="shared" si="650"/>
        <v>43500</v>
      </c>
      <c r="AJ1348" s="63">
        <f t="shared" si="651"/>
        <v>0</v>
      </c>
      <c r="AK1348" s="63">
        <f t="shared" si="652"/>
        <v>43500</v>
      </c>
      <c r="AL1348" s="21" t="s">
        <v>9</v>
      </c>
      <c r="AM1348" s="494"/>
      <c r="AN1348" s="63">
        <f t="shared" si="653"/>
        <v>43500</v>
      </c>
      <c r="AO1348" s="24"/>
      <c r="AP1348" s="23"/>
      <c r="AQ1348" s="23"/>
      <c r="AR1348" s="23"/>
      <c r="AS1348" s="23"/>
      <c r="AT1348" s="23"/>
      <c r="AU1348" s="23"/>
      <c r="AV1348" s="23"/>
    </row>
    <row r="1349" spans="1:48" ht="13.5" customHeight="1" x14ac:dyDescent="0.25">
      <c r="A1349" s="477" t="s">
        <v>2968</v>
      </c>
      <c r="B1349" s="244">
        <v>46181</v>
      </c>
      <c r="C1349" s="297" t="s">
        <v>79</v>
      </c>
      <c r="D1349" s="25">
        <v>46216</v>
      </c>
      <c r="E1349" s="552" t="e">
        <f>IF(OR(#REF!="",J1349=""),"",#REF!+7*J1349)</f>
        <v>#REF!</v>
      </c>
      <c r="F1349" s="333" t="e">
        <f t="shared" ca="1" si="615"/>
        <v>#REF!</v>
      </c>
      <c r="G1349" s="65" t="s">
        <v>2111</v>
      </c>
      <c r="H1349" s="341" t="e">
        <f t="shared" si="658"/>
        <v>#REF!</v>
      </c>
      <c r="I1349" s="214" t="e">
        <f t="shared" si="659"/>
        <v>#REF!</v>
      </c>
      <c r="J1349" s="24">
        <v>5</v>
      </c>
      <c r="K1349" s="24" t="s">
        <v>18</v>
      </c>
      <c r="L1349" s="38" t="s">
        <v>142</v>
      </c>
      <c r="M1349" s="505" t="s">
        <v>2969</v>
      </c>
      <c r="N1349" s="523">
        <v>0</v>
      </c>
      <c r="O1349" s="524">
        <v>3</v>
      </c>
      <c r="P1349" s="37"/>
      <c r="Q1349" s="24"/>
      <c r="R1349" s="24" t="s">
        <v>84</v>
      </c>
      <c r="S1349" s="38" t="s">
        <v>671</v>
      </c>
      <c r="T1349" s="86" t="s">
        <v>672</v>
      </c>
      <c r="U1349" s="43" t="s">
        <v>193</v>
      </c>
      <c r="V1349" s="16" t="s">
        <v>2970</v>
      </c>
      <c r="W1349" s="24">
        <v>25</v>
      </c>
      <c r="X1349" s="24"/>
      <c r="Y1349" s="265">
        <f t="shared" ref="Y1349:Y1357" si="660">W1349-X1349</f>
        <v>25</v>
      </c>
      <c r="Z1349" s="24">
        <v>25</v>
      </c>
      <c r="AA1349" s="58">
        <v>4448</v>
      </c>
      <c r="AB1349" s="66"/>
      <c r="AC1349" s="262"/>
      <c r="AD1349" s="25"/>
      <c r="AE1349" s="66"/>
      <c r="AF1349" s="63">
        <f t="shared" si="647"/>
        <v>0</v>
      </c>
      <c r="AG1349" s="63">
        <f t="shared" si="648"/>
        <v>0</v>
      </c>
      <c r="AH1349" s="63">
        <f t="shared" si="649"/>
        <v>0</v>
      </c>
      <c r="AI1349" s="63">
        <f t="shared" si="650"/>
        <v>111200</v>
      </c>
      <c r="AJ1349" s="63">
        <f t="shared" si="651"/>
        <v>0</v>
      </c>
      <c r="AK1349" s="63">
        <f t="shared" si="652"/>
        <v>111200</v>
      </c>
      <c r="AL1349" s="21" t="s">
        <v>9</v>
      </c>
      <c r="AM1349" s="494"/>
      <c r="AN1349" s="63">
        <f t="shared" si="653"/>
        <v>111200</v>
      </c>
      <c r="AO1349" s="24"/>
      <c r="AP1349" s="23"/>
      <c r="AQ1349" s="23"/>
      <c r="AR1349" s="23"/>
      <c r="AS1349" s="23"/>
      <c r="AT1349" s="23"/>
      <c r="AU1349" s="23"/>
      <c r="AV1349" s="23"/>
    </row>
    <row r="1350" spans="1:48" ht="13.5" customHeight="1" x14ac:dyDescent="0.25">
      <c r="A1350" s="15" t="s">
        <v>2968</v>
      </c>
      <c r="B1350" s="381">
        <v>46181</v>
      </c>
      <c r="C1350" s="297" t="s">
        <v>79</v>
      </c>
      <c r="D1350" s="25">
        <v>46216</v>
      </c>
      <c r="E1350" s="552" t="e">
        <f>IF(OR(#REF!="",J1350=""),"",#REF!+7*J1350)</f>
        <v>#REF!</v>
      </c>
      <c r="F1350" s="333" t="e">
        <f t="shared" ca="1" si="615"/>
        <v>#REF!</v>
      </c>
      <c r="G1350" s="65" t="s">
        <v>2111</v>
      </c>
      <c r="H1350" s="341" t="e">
        <f t="shared" si="658"/>
        <v>#REF!</v>
      </c>
      <c r="I1350" s="214" t="e">
        <f t="shared" si="659"/>
        <v>#REF!</v>
      </c>
      <c r="J1350" s="24">
        <v>5</v>
      </c>
      <c r="K1350" s="24" t="s">
        <v>18</v>
      </c>
      <c r="L1350" s="38" t="s">
        <v>142</v>
      </c>
      <c r="M1350" s="505" t="s">
        <v>2971</v>
      </c>
      <c r="N1350" s="523">
        <v>0</v>
      </c>
      <c r="O1350" s="524">
        <v>3</v>
      </c>
      <c r="P1350" s="37"/>
      <c r="Q1350" s="24"/>
      <c r="R1350" s="24" t="s">
        <v>84</v>
      </c>
      <c r="S1350" s="38" t="s">
        <v>671</v>
      </c>
      <c r="T1350" s="86" t="s">
        <v>672</v>
      </c>
      <c r="U1350" s="43" t="s">
        <v>193</v>
      </c>
      <c r="V1350" s="16" t="s">
        <v>2972</v>
      </c>
      <c r="W1350" s="24">
        <v>25</v>
      </c>
      <c r="X1350" s="24"/>
      <c r="Y1350" s="265">
        <f t="shared" si="660"/>
        <v>25</v>
      </c>
      <c r="Z1350" s="24">
        <v>25</v>
      </c>
      <c r="AA1350" s="58">
        <v>13288</v>
      </c>
      <c r="AB1350" s="66"/>
      <c r="AC1350" s="262"/>
      <c r="AD1350" s="25"/>
      <c r="AE1350" s="66"/>
      <c r="AF1350" s="63">
        <f t="shared" si="647"/>
        <v>0</v>
      </c>
      <c r="AG1350" s="63">
        <f t="shared" si="648"/>
        <v>0</v>
      </c>
      <c r="AH1350" s="63">
        <f t="shared" si="649"/>
        <v>0</v>
      </c>
      <c r="AI1350" s="63">
        <f t="shared" si="650"/>
        <v>332200</v>
      </c>
      <c r="AJ1350" s="63">
        <f t="shared" si="651"/>
        <v>0</v>
      </c>
      <c r="AK1350" s="63">
        <f t="shared" si="652"/>
        <v>332200</v>
      </c>
      <c r="AL1350" s="21" t="s">
        <v>9</v>
      </c>
      <c r="AM1350" s="494"/>
      <c r="AN1350" s="63">
        <f t="shared" si="653"/>
        <v>332200</v>
      </c>
      <c r="AO1350" s="24"/>
      <c r="AP1350" s="23"/>
      <c r="AQ1350" s="23"/>
      <c r="AR1350" s="23"/>
      <c r="AS1350" s="23"/>
      <c r="AT1350" s="23"/>
      <c r="AU1350" s="23"/>
      <c r="AV1350" s="23"/>
    </row>
    <row r="1351" spans="1:48" ht="13.5" customHeight="1" x14ac:dyDescent="0.25">
      <c r="A1351" s="15" t="s">
        <v>2968</v>
      </c>
      <c r="B1351" s="381">
        <v>46181</v>
      </c>
      <c r="C1351" s="297" t="s">
        <v>79</v>
      </c>
      <c r="D1351" s="25">
        <v>46216</v>
      </c>
      <c r="E1351" s="552" t="e">
        <f>IF(OR(#REF!="",J1351=""),"",#REF!+7*J1351)</f>
        <v>#REF!</v>
      </c>
      <c r="F1351" s="333" t="e">
        <f t="shared" ca="1" si="615"/>
        <v>#REF!</v>
      </c>
      <c r="G1351" s="65" t="s">
        <v>2111</v>
      </c>
      <c r="H1351" s="341" t="e">
        <f t="shared" si="658"/>
        <v>#REF!</v>
      </c>
      <c r="I1351" s="214" t="e">
        <f t="shared" si="659"/>
        <v>#REF!</v>
      </c>
      <c r="J1351" s="24">
        <v>5</v>
      </c>
      <c r="K1351" s="24" t="s">
        <v>18</v>
      </c>
      <c r="L1351" s="38" t="s">
        <v>142</v>
      </c>
      <c r="M1351" s="505" t="s">
        <v>2973</v>
      </c>
      <c r="N1351" s="523">
        <v>0</v>
      </c>
      <c r="O1351" s="524">
        <v>3</v>
      </c>
      <c r="P1351" s="37"/>
      <c r="Q1351" s="24"/>
      <c r="R1351" s="24" t="s">
        <v>84</v>
      </c>
      <c r="S1351" s="38" t="s">
        <v>671</v>
      </c>
      <c r="T1351" s="86" t="s">
        <v>672</v>
      </c>
      <c r="U1351" s="43" t="s">
        <v>193</v>
      </c>
      <c r="V1351" s="16" t="s">
        <v>2974</v>
      </c>
      <c r="W1351" s="24">
        <v>20</v>
      </c>
      <c r="X1351" s="24"/>
      <c r="Y1351" s="265">
        <f t="shared" si="660"/>
        <v>20</v>
      </c>
      <c r="Z1351" s="24">
        <v>20</v>
      </c>
      <c r="AA1351" s="58">
        <v>41391</v>
      </c>
      <c r="AB1351" s="66"/>
      <c r="AC1351" s="262"/>
      <c r="AD1351" s="25"/>
      <c r="AE1351" s="66"/>
      <c r="AF1351" s="63">
        <f t="shared" si="647"/>
        <v>0</v>
      </c>
      <c r="AG1351" s="63">
        <f t="shared" si="648"/>
        <v>0</v>
      </c>
      <c r="AH1351" s="63">
        <f t="shared" si="649"/>
        <v>0</v>
      </c>
      <c r="AI1351" s="63">
        <f t="shared" si="650"/>
        <v>827820</v>
      </c>
      <c r="AJ1351" s="63">
        <f t="shared" si="651"/>
        <v>0</v>
      </c>
      <c r="AK1351" s="63">
        <f t="shared" si="652"/>
        <v>827820</v>
      </c>
      <c r="AL1351" s="21" t="s">
        <v>9</v>
      </c>
      <c r="AM1351" s="494"/>
      <c r="AN1351" s="63">
        <f t="shared" si="653"/>
        <v>827820</v>
      </c>
      <c r="AO1351" s="24"/>
      <c r="AP1351" s="23"/>
      <c r="AQ1351" s="23"/>
      <c r="AR1351" s="23"/>
      <c r="AS1351" s="23"/>
      <c r="AT1351" s="23"/>
      <c r="AU1351" s="23"/>
      <c r="AV1351" s="23"/>
    </row>
    <row r="1352" spans="1:48" ht="13.5" customHeight="1" x14ac:dyDescent="0.25">
      <c r="A1352" s="15" t="s">
        <v>2968</v>
      </c>
      <c r="B1352" s="381">
        <v>46181</v>
      </c>
      <c r="C1352" s="297" t="s">
        <v>79</v>
      </c>
      <c r="D1352" s="25">
        <v>46216</v>
      </c>
      <c r="E1352" s="552" t="e">
        <f>IF(OR(#REF!="",J1352=""),"",#REF!+7*J1352)</f>
        <v>#REF!</v>
      </c>
      <c r="F1352" s="333" t="e">
        <f t="shared" ca="1" si="615"/>
        <v>#REF!</v>
      </c>
      <c r="G1352" s="65" t="s">
        <v>2111</v>
      </c>
      <c r="H1352" s="341" t="e">
        <f t="shared" si="658"/>
        <v>#REF!</v>
      </c>
      <c r="I1352" s="214" t="e">
        <f t="shared" si="659"/>
        <v>#REF!</v>
      </c>
      <c r="J1352" s="24">
        <v>5</v>
      </c>
      <c r="K1352" s="24" t="s">
        <v>18</v>
      </c>
      <c r="L1352" s="38" t="s">
        <v>142</v>
      </c>
      <c r="M1352" s="505" t="s">
        <v>2975</v>
      </c>
      <c r="N1352" s="523">
        <v>0</v>
      </c>
      <c r="O1352" s="524">
        <v>3</v>
      </c>
      <c r="P1352" s="37"/>
      <c r="Q1352" s="24"/>
      <c r="R1352" s="24" t="s">
        <v>84</v>
      </c>
      <c r="S1352" s="38" t="s">
        <v>671</v>
      </c>
      <c r="T1352" s="86" t="s">
        <v>672</v>
      </c>
      <c r="U1352" s="43" t="s">
        <v>193</v>
      </c>
      <c r="V1352" s="16" t="s">
        <v>1443</v>
      </c>
      <c r="W1352" s="24">
        <v>100</v>
      </c>
      <c r="X1352" s="24"/>
      <c r="Y1352" s="265">
        <f t="shared" si="660"/>
        <v>100</v>
      </c>
      <c r="Z1352" s="24">
        <v>100</v>
      </c>
      <c r="AA1352" s="58">
        <v>900</v>
      </c>
      <c r="AB1352" s="66"/>
      <c r="AC1352" s="262"/>
      <c r="AD1352" s="25"/>
      <c r="AE1352" s="66"/>
      <c r="AF1352" s="63">
        <f t="shared" si="647"/>
        <v>0</v>
      </c>
      <c r="AG1352" s="63">
        <f t="shared" si="648"/>
        <v>0</v>
      </c>
      <c r="AH1352" s="63">
        <f t="shared" si="649"/>
        <v>0</v>
      </c>
      <c r="AI1352" s="63">
        <f t="shared" si="650"/>
        <v>90000</v>
      </c>
      <c r="AJ1352" s="63">
        <f t="shared" si="651"/>
        <v>0</v>
      </c>
      <c r="AK1352" s="63">
        <f t="shared" si="652"/>
        <v>90000</v>
      </c>
      <c r="AL1352" s="21" t="s">
        <v>9</v>
      </c>
      <c r="AM1352" s="494"/>
      <c r="AN1352" s="63">
        <f t="shared" si="653"/>
        <v>90000</v>
      </c>
      <c r="AO1352" s="24"/>
      <c r="AP1352" s="23"/>
      <c r="AQ1352" s="23"/>
      <c r="AR1352" s="23"/>
      <c r="AS1352" s="23"/>
      <c r="AT1352" s="23"/>
      <c r="AU1352" s="23"/>
      <c r="AV1352" s="23"/>
    </row>
    <row r="1353" spans="1:48" ht="13.5" customHeight="1" x14ac:dyDescent="0.25">
      <c r="A1353" s="15" t="s">
        <v>2968</v>
      </c>
      <c r="B1353" s="381">
        <v>46181</v>
      </c>
      <c r="C1353" s="297" t="s">
        <v>79</v>
      </c>
      <c r="D1353" s="25">
        <v>46216</v>
      </c>
      <c r="E1353" s="552" t="e">
        <f>IF(OR(#REF!="",J1353=""),"",#REF!+7*J1353)</f>
        <v>#REF!</v>
      </c>
      <c r="F1353" s="333" t="e">
        <f t="shared" ca="1" si="615"/>
        <v>#REF!</v>
      </c>
      <c r="G1353" s="65" t="s">
        <v>2111</v>
      </c>
      <c r="H1353" s="341" t="e">
        <f t="shared" si="658"/>
        <v>#REF!</v>
      </c>
      <c r="I1353" s="214" t="e">
        <f t="shared" si="659"/>
        <v>#REF!</v>
      </c>
      <c r="J1353" s="24">
        <v>5</v>
      </c>
      <c r="K1353" s="24" t="s">
        <v>18</v>
      </c>
      <c r="L1353" s="38" t="s">
        <v>142</v>
      </c>
      <c r="M1353" s="505" t="s">
        <v>2976</v>
      </c>
      <c r="N1353" s="523">
        <v>0</v>
      </c>
      <c r="O1353" s="524">
        <v>3</v>
      </c>
      <c r="P1353" s="37"/>
      <c r="Q1353" s="24"/>
      <c r="R1353" s="24" t="s">
        <v>84</v>
      </c>
      <c r="S1353" s="38" t="s">
        <v>671</v>
      </c>
      <c r="T1353" s="86" t="s">
        <v>672</v>
      </c>
      <c r="U1353" s="43" t="s">
        <v>193</v>
      </c>
      <c r="V1353" s="16" t="s">
        <v>1447</v>
      </c>
      <c r="W1353" s="24">
        <v>250</v>
      </c>
      <c r="X1353" s="24"/>
      <c r="Y1353" s="265">
        <f t="shared" si="660"/>
        <v>250</v>
      </c>
      <c r="Z1353" s="24">
        <v>250</v>
      </c>
      <c r="AA1353" s="58">
        <v>630</v>
      </c>
      <c r="AB1353" s="66"/>
      <c r="AC1353" s="262"/>
      <c r="AD1353" s="25"/>
      <c r="AE1353" s="66"/>
      <c r="AF1353" s="63">
        <f t="shared" si="647"/>
        <v>0</v>
      </c>
      <c r="AG1353" s="63">
        <f t="shared" si="648"/>
        <v>0</v>
      </c>
      <c r="AH1353" s="63">
        <f t="shared" si="649"/>
        <v>0</v>
      </c>
      <c r="AI1353" s="63">
        <f t="shared" si="650"/>
        <v>157500</v>
      </c>
      <c r="AJ1353" s="63">
        <f t="shared" si="651"/>
        <v>0</v>
      </c>
      <c r="AK1353" s="63">
        <f t="shared" si="652"/>
        <v>157500</v>
      </c>
      <c r="AL1353" s="21" t="s">
        <v>9</v>
      </c>
      <c r="AM1353" s="494"/>
      <c r="AN1353" s="63">
        <f t="shared" si="653"/>
        <v>157500</v>
      </c>
      <c r="AO1353" s="24"/>
      <c r="AP1353" s="23"/>
      <c r="AQ1353" s="23"/>
      <c r="AR1353" s="23"/>
      <c r="AS1353" s="23"/>
      <c r="AT1353" s="23"/>
      <c r="AU1353" s="23"/>
      <c r="AV1353" s="23"/>
    </row>
    <row r="1354" spans="1:48" ht="13.5" customHeight="1" x14ac:dyDescent="0.25">
      <c r="A1354" s="15" t="s">
        <v>2968</v>
      </c>
      <c r="B1354" s="381">
        <v>46181</v>
      </c>
      <c r="C1354" s="297" t="s">
        <v>79</v>
      </c>
      <c r="D1354" s="25">
        <v>46216</v>
      </c>
      <c r="E1354" s="552" t="e">
        <f>IF(OR(#REF!="",J1354=""),"",#REF!+7*J1354)</f>
        <v>#REF!</v>
      </c>
      <c r="F1354" s="333" t="e">
        <f t="shared" ca="1" si="615"/>
        <v>#REF!</v>
      </c>
      <c r="G1354" s="65" t="s">
        <v>2111</v>
      </c>
      <c r="H1354" s="341" t="e">
        <f t="shared" si="658"/>
        <v>#REF!</v>
      </c>
      <c r="I1354" s="214" t="e">
        <f t="shared" si="659"/>
        <v>#REF!</v>
      </c>
      <c r="J1354" s="24">
        <v>5</v>
      </c>
      <c r="K1354" s="24" t="s">
        <v>18</v>
      </c>
      <c r="L1354" s="38" t="s">
        <v>142</v>
      </c>
      <c r="M1354" s="505" t="s">
        <v>2977</v>
      </c>
      <c r="N1354" s="523">
        <v>0</v>
      </c>
      <c r="O1354" s="524">
        <v>3</v>
      </c>
      <c r="P1354" s="37"/>
      <c r="Q1354" s="24"/>
      <c r="R1354" s="24" t="s">
        <v>84</v>
      </c>
      <c r="S1354" s="38" t="s">
        <v>671</v>
      </c>
      <c r="T1354" s="86" t="s">
        <v>672</v>
      </c>
      <c r="U1354" s="43" t="s">
        <v>193</v>
      </c>
      <c r="V1354" s="16" t="s">
        <v>1524</v>
      </c>
      <c r="W1354" s="24">
        <v>75</v>
      </c>
      <c r="X1354" s="24"/>
      <c r="Y1354" s="265">
        <f t="shared" si="660"/>
        <v>75</v>
      </c>
      <c r="Z1354" s="24">
        <v>75</v>
      </c>
      <c r="AA1354" s="58">
        <v>1582</v>
      </c>
      <c r="AB1354" s="66"/>
      <c r="AC1354" s="262"/>
      <c r="AD1354" s="25"/>
      <c r="AE1354" s="66"/>
      <c r="AF1354" s="63">
        <f t="shared" si="647"/>
        <v>0</v>
      </c>
      <c r="AG1354" s="63">
        <f t="shared" si="648"/>
        <v>0</v>
      </c>
      <c r="AH1354" s="63">
        <f t="shared" si="649"/>
        <v>0</v>
      </c>
      <c r="AI1354" s="63">
        <f t="shared" si="650"/>
        <v>118650</v>
      </c>
      <c r="AJ1354" s="63">
        <f t="shared" si="651"/>
        <v>0</v>
      </c>
      <c r="AK1354" s="63">
        <f t="shared" si="652"/>
        <v>118650</v>
      </c>
      <c r="AL1354" s="21" t="s">
        <v>9</v>
      </c>
      <c r="AM1354" s="494"/>
      <c r="AN1354" s="63">
        <f t="shared" si="653"/>
        <v>118650</v>
      </c>
      <c r="AO1354" s="24"/>
      <c r="AP1354" s="23"/>
      <c r="AQ1354" s="23"/>
      <c r="AR1354" s="23"/>
      <c r="AS1354" s="23"/>
      <c r="AT1354" s="23"/>
      <c r="AU1354" s="23"/>
      <c r="AV1354" s="23"/>
    </row>
    <row r="1355" spans="1:48" ht="13.5" customHeight="1" x14ac:dyDescent="0.25">
      <c r="A1355" s="15" t="s">
        <v>2968</v>
      </c>
      <c r="B1355" s="381">
        <v>46181</v>
      </c>
      <c r="C1355" s="297" t="s">
        <v>79</v>
      </c>
      <c r="D1355" s="25">
        <v>46216</v>
      </c>
      <c r="E1355" s="552" t="e">
        <f>IF(OR(#REF!="",J1355=""),"",#REF!+7*J1355)</f>
        <v>#REF!</v>
      </c>
      <c r="F1355" s="333" t="e">
        <f t="shared" ca="1" si="615"/>
        <v>#REF!</v>
      </c>
      <c r="G1355" s="65" t="s">
        <v>2111</v>
      </c>
      <c r="H1355" s="341" t="e">
        <f t="shared" si="658"/>
        <v>#REF!</v>
      </c>
      <c r="I1355" s="214" t="e">
        <f t="shared" si="659"/>
        <v>#REF!</v>
      </c>
      <c r="J1355" s="24">
        <v>5</v>
      </c>
      <c r="K1355" s="24" t="s">
        <v>18</v>
      </c>
      <c r="L1355" s="38" t="s">
        <v>142</v>
      </c>
      <c r="M1355" s="23" t="s">
        <v>2978</v>
      </c>
      <c r="N1355" s="523">
        <v>0</v>
      </c>
      <c r="O1355" s="524">
        <v>3</v>
      </c>
      <c r="P1355" s="37"/>
      <c r="Q1355" s="24"/>
      <c r="R1355" s="24" t="s">
        <v>84</v>
      </c>
      <c r="S1355" s="38" t="s">
        <v>671</v>
      </c>
      <c r="T1355" s="86" t="s">
        <v>672</v>
      </c>
      <c r="U1355" s="43" t="s">
        <v>193</v>
      </c>
      <c r="V1355" s="16" t="s">
        <v>1520</v>
      </c>
      <c r="W1355" s="24">
        <v>20</v>
      </c>
      <c r="X1355" s="24"/>
      <c r="Y1355" s="265">
        <f t="shared" si="660"/>
        <v>20</v>
      </c>
      <c r="Z1355" s="24">
        <v>20</v>
      </c>
      <c r="AA1355" s="58">
        <v>3660</v>
      </c>
      <c r="AB1355" s="66"/>
      <c r="AC1355" s="262"/>
      <c r="AD1355" s="25"/>
      <c r="AE1355" s="66"/>
      <c r="AF1355" s="63">
        <f t="shared" si="647"/>
        <v>0</v>
      </c>
      <c r="AG1355" s="63">
        <f t="shared" si="648"/>
        <v>0</v>
      </c>
      <c r="AH1355" s="63">
        <f t="shared" si="649"/>
        <v>0</v>
      </c>
      <c r="AI1355" s="63">
        <f t="shared" si="650"/>
        <v>73200</v>
      </c>
      <c r="AJ1355" s="63">
        <f t="shared" si="651"/>
        <v>0</v>
      </c>
      <c r="AK1355" s="63">
        <f t="shared" si="652"/>
        <v>73200</v>
      </c>
      <c r="AL1355" s="21" t="s">
        <v>9</v>
      </c>
      <c r="AM1355" s="494"/>
      <c r="AN1355" s="63">
        <f t="shared" si="653"/>
        <v>73200</v>
      </c>
      <c r="AO1355" s="24"/>
      <c r="AP1355" s="23"/>
      <c r="AQ1355" s="23"/>
      <c r="AR1355" s="23"/>
      <c r="AS1355" s="23"/>
      <c r="AT1355" s="23"/>
      <c r="AU1355" s="23"/>
      <c r="AV1355" s="23"/>
    </row>
    <row r="1356" spans="1:48" ht="13.5" customHeight="1" x14ac:dyDescent="0.25">
      <c r="A1356" s="15" t="s">
        <v>2968</v>
      </c>
      <c r="B1356" s="381">
        <v>46181</v>
      </c>
      <c r="C1356" s="297" t="s">
        <v>79</v>
      </c>
      <c r="D1356" s="25">
        <v>46216</v>
      </c>
      <c r="E1356" s="552" t="e">
        <f>IF(OR(#REF!="",J1356=""),"",#REF!+7*J1356)</f>
        <v>#REF!</v>
      </c>
      <c r="F1356" s="333" t="e">
        <f t="shared" ca="1" si="615"/>
        <v>#REF!</v>
      </c>
      <c r="G1356" s="65" t="s">
        <v>2111</v>
      </c>
      <c r="H1356" s="341" t="e">
        <f t="shared" si="658"/>
        <v>#REF!</v>
      </c>
      <c r="I1356" s="214" t="e">
        <f t="shared" si="659"/>
        <v>#REF!</v>
      </c>
      <c r="J1356" s="24">
        <v>5</v>
      </c>
      <c r="K1356" s="24" t="s">
        <v>18</v>
      </c>
      <c r="L1356" s="38" t="s">
        <v>142</v>
      </c>
      <c r="M1356" s="505" t="s">
        <v>2979</v>
      </c>
      <c r="N1356" s="523">
        <v>0</v>
      </c>
      <c r="O1356" s="524">
        <v>3</v>
      </c>
      <c r="P1356" s="37"/>
      <c r="Q1356" s="24"/>
      <c r="R1356" s="24" t="s">
        <v>84</v>
      </c>
      <c r="S1356" s="38" t="s">
        <v>671</v>
      </c>
      <c r="T1356" s="86" t="s">
        <v>672</v>
      </c>
      <c r="U1356" s="43" t="s">
        <v>193</v>
      </c>
      <c r="V1356" s="16" t="s">
        <v>2980</v>
      </c>
      <c r="W1356" s="24">
        <v>20</v>
      </c>
      <c r="X1356" s="24"/>
      <c r="Y1356" s="265">
        <f t="shared" si="660"/>
        <v>20</v>
      </c>
      <c r="Z1356" s="24">
        <v>20</v>
      </c>
      <c r="AA1356" s="58">
        <v>14163</v>
      </c>
      <c r="AB1356" s="66"/>
      <c r="AC1356" s="262"/>
      <c r="AD1356" s="25"/>
      <c r="AE1356" s="66"/>
      <c r="AF1356" s="63">
        <f t="shared" si="647"/>
        <v>0</v>
      </c>
      <c r="AG1356" s="63">
        <f t="shared" si="648"/>
        <v>0</v>
      </c>
      <c r="AH1356" s="63">
        <f t="shared" si="649"/>
        <v>0</v>
      </c>
      <c r="AI1356" s="63">
        <f t="shared" si="650"/>
        <v>283260</v>
      </c>
      <c r="AJ1356" s="63">
        <f t="shared" si="651"/>
        <v>0</v>
      </c>
      <c r="AK1356" s="63">
        <f t="shared" si="652"/>
        <v>283260</v>
      </c>
      <c r="AL1356" s="21" t="s">
        <v>9</v>
      </c>
      <c r="AM1356" s="494"/>
      <c r="AN1356" s="63">
        <f t="shared" si="653"/>
        <v>283260</v>
      </c>
      <c r="AO1356" s="24"/>
      <c r="AP1356" s="23"/>
      <c r="AQ1356" s="23"/>
      <c r="AR1356" s="23"/>
      <c r="AS1356" s="23"/>
      <c r="AT1356" s="23"/>
      <c r="AU1356" s="23"/>
      <c r="AV1356" s="23"/>
    </row>
    <row r="1357" spans="1:48" ht="13.5" customHeight="1" x14ac:dyDescent="0.25">
      <c r="A1357" s="15" t="s">
        <v>2968</v>
      </c>
      <c r="B1357" s="381">
        <v>46181</v>
      </c>
      <c r="C1357" s="297" t="s">
        <v>79</v>
      </c>
      <c r="D1357" s="25">
        <v>46216</v>
      </c>
      <c r="E1357" s="552" t="e">
        <f>IF(OR(#REF!="",J1357=""),"",#REF!+7*J1357)</f>
        <v>#REF!</v>
      </c>
      <c r="F1357" s="333" t="e">
        <f t="shared" ca="1" si="615"/>
        <v>#REF!</v>
      </c>
      <c r="G1357" s="65" t="s">
        <v>2111</v>
      </c>
      <c r="H1357" s="341" t="e">
        <f t="shared" si="658"/>
        <v>#REF!</v>
      </c>
      <c r="I1357" s="214" t="e">
        <f t="shared" si="659"/>
        <v>#REF!</v>
      </c>
      <c r="J1357" s="24">
        <v>5</v>
      </c>
      <c r="K1357" s="24" t="s">
        <v>18</v>
      </c>
      <c r="L1357" s="38" t="s">
        <v>142</v>
      </c>
      <c r="M1357" s="505" t="s">
        <v>2981</v>
      </c>
      <c r="N1357" s="707">
        <v>0</v>
      </c>
      <c r="O1357" s="726">
        <v>3</v>
      </c>
      <c r="P1357" s="37"/>
      <c r="Q1357" s="24"/>
      <c r="R1357" s="24" t="s">
        <v>84</v>
      </c>
      <c r="S1357" s="38" t="s">
        <v>671</v>
      </c>
      <c r="T1357" s="86" t="s">
        <v>672</v>
      </c>
      <c r="U1357" s="43" t="s">
        <v>193</v>
      </c>
      <c r="V1357" s="21" t="s">
        <v>2982</v>
      </c>
      <c r="W1357" s="24">
        <v>20</v>
      </c>
      <c r="X1357" s="24"/>
      <c r="Y1357" s="265">
        <f t="shared" si="660"/>
        <v>20</v>
      </c>
      <c r="Z1357" s="24">
        <v>20</v>
      </c>
      <c r="AA1357" s="58">
        <v>4669</v>
      </c>
      <c r="AB1357" s="66"/>
      <c r="AC1357" s="262"/>
      <c r="AD1357" s="25"/>
      <c r="AE1357" s="66"/>
      <c r="AF1357" s="63">
        <f t="shared" si="647"/>
        <v>0</v>
      </c>
      <c r="AG1357" s="63">
        <f t="shared" si="648"/>
        <v>0</v>
      </c>
      <c r="AH1357" s="63">
        <f t="shared" si="649"/>
        <v>0</v>
      </c>
      <c r="AI1357" s="63">
        <f t="shared" si="650"/>
        <v>93380</v>
      </c>
      <c r="AJ1357" s="63">
        <f t="shared" si="651"/>
        <v>0</v>
      </c>
      <c r="AK1357" s="63">
        <f t="shared" si="652"/>
        <v>93380</v>
      </c>
      <c r="AL1357" s="21" t="s">
        <v>9</v>
      </c>
      <c r="AM1357" s="494"/>
      <c r="AN1357" s="63">
        <f t="shared" si="653"/>
        <v>93380</v>
      </c>
      <c r="AO1357" s="24"/>
      <c r="AP1357" s="23"/>
      <c r="AQ1357" s="23"/>
      <c r="AR1357" s="23"/>
      <c r="AS1357" s="23"/>
      <c r="AT1357" s="23"/>
      <c r="AU1357" s="23"/>
      <c r="AV1357" s="23"/>
    </row>
    <row r="1358" spans="1:48" ht="13.5" customHeight="1" x14ac:dyDescent="0.25">
      <c r="A1358" s="93">
        <v>4516524042</v>
      </c>
      <c r="B1358" s="662">
        <v>46181</v>
      </c>
      <c r="C1358" s="543" t="s">
        <v>79</v>
      </c>
      <c r="D1358" s="25">
        <v>46192</v>
      </c>
      <c r="E1358" s="552" t="e">
        <f>IF(OR(#REF!="",J1358=""),"",#REF!+7*J1358)</f>
        <v>#REF!</v>
      </c>
      <c r="F1358" s="333" t="e">
        <f t="shared" ca="1" si="615"/>
        <v>#REF!</v>
      </c>
      <c r="G1358" s="65" t="s">
        <v>2111</v>
      </c>
      <c r="H1358" s="546" t="e">
        <f t="shared" ref="H1358:H1374" si="661">TEXT(E1358,"MMM-YY")</f>
        <v>#REF!</v>
      </c>
      <c r="I1358" s="755" t="e">
        <f t="shared" ref="I1358:I1374" si="662">TEXT(E1358,"YYYY")</f>
        <v>#REF!</v>
      </c>
      <c r="J1358" s="24">
        <v>0.4</v>
      </c>
      <c r="K1358" s="24" t="s">
        <v>28</v>
      </c>
      <c r="L1358" s="38" t="s">
        <v>81</v>
      </c>
      <c r="M1358" s="563" t="s">
        <v>2983</v>
      </c>
      <c r="N1358" s="707">
        <v>1</v>
      </c>
      <c r="O1358" s="558">
        <v>1</v>
      </c>
      <c r="P1358" s="37"/>
      <c r="Q1358" s="24"/>
      <c r="R1358" s="24" t="s">
        <v>84</v>
      </c>
      <c r="S1358" s="524" t="s">
        <v>620</v>
      </c>
      <c r="T1358" s="754" t="s">
        <v>621</v>
      </c>
      <c r="U1358" s="505" t="s">
        <v>212</v>
      </c>
      <c r="V1358" s="548" t="s">
        <v>2984</v>
      </c>
      <c r="W1358" s="37">
        <v>2</v>
      </c>
      <c r="X1358" s="24"/>
      <c r="Y1358" s="542">
        <f t="shared" ref="Y1358:Y1363" si="663">W1358-X1358</f>
        <v>2</v>
      </c>
      <c r="Z1358" s="24">
        <v>2</v>
      </c>
      <c r="AA1358" s="58">
        <v>2500</v>
      </c>
      <c r="AB1358" s="66"/>
      <c r="AC1358" s="262"/>
      <c r="AD1358" s="25"/>
      <c r="AE1358" s="66"/>
      <c r="AF1358" s="63">
        <f t="shared" si="647"/>
        <v>0</v>
      </c>
      <c r="AG1358" s="63">
        <f t="shared" si="648"/>
        <v>0</v>
      </c>
      <c r="AH1358" s="63">
        <f t="shared" si="649"/>
        <v>0</v>
      </c>
      <c r="AI1358" s="63">
        <f t="shared" si="650"/>
        <v>5000</v>
      </c>
      <c r="AJ1358" s="63">
        <f t="shared" si="651"/>
        <v>0</v>
      </c>
      <c r="AK1358" s="63">
        <f t="shared" si="652"/>
        <v>5000</v>
      </c>
      <c r="AL1358" s="21" t="s">
        <v>9</v>
      </c>
      <c r="AM1358" s="494"/>
      <c r="AN1358" s="63">
        <f t="shared" si="653"/>
        <v>5000</v>
      </c>
      <c r="AO1358" s="24"/>
      <c r="AP1358" s="23"/>
      <c r="AQ1358" s="23"/>
      <c r="AR1358" s="23"/>
      <c r="AS1358" s="23"/>
      <c r="AT1358" s="23"/>
      <c r="AU1358" s="23"/>
      <c r="AV1358" s="23"/>
    </row>
    <row r="1359" spans="1:48" ht="13.5" customHeight="1" x14ac:dyDescent="0.25">
      <c r="A1359" s="16" t="s">
        <v>90</v>
      </c>
      <c r="B1359" s="627">
        <v>46181</v>
      </c>
      <c r="C1359" s="562" t="s">
        <v>79</v>
      </c>
      <c r="D1359" s="25">
        <v>46183</v>
      </c>
      <c r="E1359" s="552" t="e">
        <f>IF(OR(#REF!="",J1359=""),"",#REF!+7*J1359)</f>
        <v>#REF!</v>
      </c>
      <c r="F1359" s="333" t="e">
        <f t="shared" ca="1" si="615"/>
        <v>#REF!</v>
      </c>
      <c r="G1359" s="65" t="s">
        <v>2111</v>
      </c>
      <c r="H1359" s="546" t="e">
        <f t="shared" si="661"/>
        <v>#REF!</v>
      </c>
      <c r="I1359" s="520" t="e">
        <f t="shared" si="662"/>
        <v>#REF!</v>
      </c>
      <c r="J1359" s="24">
        <v>0.4</v>
      </c>
      <c r="K1359" s="24" t="s">
        <v>24</v>
      </c>
      <c r="L1359" s="38" t="s">
        <v>142</v>
      </c>
      <c r="M1359" s="522" t="s">
        <v>2413</v>
      </c>
      <c r="N1359" s="523">
        <v>0</v>
      </c>
      <c r="O1359" s="524">
        <v>3</v>
      </c>
      <c r="P1359" s="37"/>
      <c r="Q1359" s="24"/>
      <c r="R1359" s="24" t="s">
        <v>84</v>
      </c>
      <c r="S1359" s="24" t="s">
        <v>239</v>
      </c>
      <c r="T1359" s="505" t="s">
        <v>240</v>
      </c>
      <c r="U1359" s="16" t="s">
        <v>99</v>
      </c>
      <c r="V1359" s="756" t="s">
        <v>2985</v>
      </c>
      <c r="W1359" s="37">
        <v>11</v>
      </c>
      <c r="X1359" s="24"/>
      <c r="Y1359" s="542">
        <f t="shared" si="663"/>
        <v>11</v>
      </c>
      <c r="Z1359" s="24">
        <v>11</v>
      </c>
      <c r="AA1359" s="58">
        <v>1214.54</v>
      </c>
      <c r="AB1359" s="66"/>
      <c r="AC1359" s="262"/>
      <c r="AD1359" s="25"/>
      <c r="AE1359" s="66"/>
      <c r="AF1359" s="63">
        <f t="shared" si="647"/>
        <v>0</v>
      </c>
      <c r="AG1359" s="63">
        <f t="shared" si="648"/>
        <v>0</v>
      </c>
      <c r="AH1359" s="63">
        <f t="shared" si="649"/>
        <v>0</v>
      </c>
      <c r="AI1359" s="63">
        <f t="shared" si="650"/>
        <v>13359.939999999999</v>
      </c>
      <c r="AJ1359" s="63">
        <f t="shared" si="651"/>
        <v>0</v>
      </c>
      <c r="AK1359" s="63">
        <f t="shared" si="652"/>
        <v>13359.939999999999</v>
      </c>
      <c r="AL1359" s="21" t="s">
        <v>9</v>
      </c>
      <c r="AM1359" s="494"/>
      <c r="AN1359" s="63">
        <f t="shared" si="653"/>
        <v>13359.939999999999</v>
      </c>
      <c r="AO1359" s="24"/>
      <c r="AP1359" s="23"/>
      <c r="AQ1359" s="23"/>
      <c r="AR1359" s="23"/>
      <c r="AS1359" s="23"/>
      <c r="AT1359" s="23"/>
      <c r="AU1359" s="23"/>
      <c r="AV1359" s="23"/>
    </row>
    <row r="1360" spans="1:48" ht="13.5" customHeight="1" x14ac:dyDescent="0.25">
      <c r="A1360" s="16" t="s">
        <v>90</v>
      </c>
      <c r="B1360" s="627">
        <v>46181</v>
      </c>
      <c r="C1360" s="514" t="s">
        <v>79</v>
      </c>
      <c r="D1360" s="552">
        <v>46148</v>
      </c>
      <c r="E1360" s="552" t="e">
        <f>IF(OR(#REF!="",J1360=""),"",#REF!+7*J1360)</f>
        <v>#REF!</v>
      </c>
      <c r="F1360" s="333" t="e">
        <f t="shared" ca="1" si="615"/>
        <v>#REF!</v>
      </c>
      <c r="G1360" s="65" t="s">
        <v>2111</v>
      </c>
      <c r="H1360" s="546" t="e">
        <f t="shared" si="661"/>
        <v>#REF!</v>
      </c>
      <c r="I1360" s="520" t="e">
        <f t="shared" si="662"/>
        <v>#REF!</v>
      </c>
      <c r="J1360" s="24">
        <v>1</v>
      </c>
      <c r="K1360" s="24" t="s">
        <v>21</v>
      </c>
      <c r="L1360" s="38" t="s">
        <v>142</v>
      </c>
      <c r="M1360" s="565" t="s">
        <v>2986</v>
      </c>
      <c r="N1360" s="523">
        <v>0</v>
      </c>
      <c r="O1360" s="524">
        <v>3</v>
      </c>
      <c r="P1360" s="37"/>
      <c r="Q1360" s="24"/>
      <c r="R1360" s="24" t="s">
        <v>84</v>
      </c>
      <c r="S1360" s="524" t="s">
        <v>1574</v>
      </c>
      <c r="T1360" s="512" t="s">
        <v>1575</v>
      </c>
      <c r="U1360" s="754" t="s">
        <v>219</v>
      </c>
      <c r="V1360" s="563" t="s">
        <v>2987</v>
      </c>
      <c r="W1360" s="37">
        <v>2</v>
      </c>
      <c r="X1360" s="24"/>
      <c r="Y1360" s="542">
        <f t="shared" si="663"/>
        <v>2</v>
      </c>
      <c r="Z1360" s="24">
        <v>2</v>
      </c>
      <c r="AA1360" s="58">
        <v>125000</v>
      </c>
      <c r="AB1360" s="66"/>
      <c r="AC1360" s="262"/>
      <c r="AD1360" s="25"/>
      <c r="AE1360" s="66"/>
      <c r="AF1360" s="63">
        <f t="shared" si="647"/>
        <v>0</v>
      </c>
      <c r="AG1360" s="63">
        <f t="shared" si="648"/>
        <v>0</v>
      </c>
      <c r="AH1360" s="63">
        <f t="shared" si="649"/>
        <v>0</v>
      </c>
      <c r="AI1360" s="63">
        <f t="shared" si="650"/>
        <v>250000</v>
      </c>
      <c r="AJ1360" s="63">
        <f t="shared" si="651"/>
        <v>0</v>
      </c>
      <c r="AK1360" s="63">
        <f t="shared" si="652"/>
        <v>250000</v>
      </c>
      <c r="AL1360" s="21" t="s">
        <v>9</v>
      </c>
      <c r="AM1360" s="494"/>
      <c r="AN1360" s="63">
        <f t="shared" si="653"/>
        <v>250000</v>
      </c>
      <c r="AO1360" s="24"/>
      <c r="AP1360" s="23"/>
      <c r="AQ1360" s="23"/>
      <c r="AR1360" s="23"/>
      <c r="AS1360" s="23"/>
      <c r="AT1360" s="23"/>
      <c r="AU1360" s="23"/>
      <c r="AV1360" s="23"/>
    </row>
    <row r="1361" spans="1:50" ht="13.5" customHeight="1" x14ac:dyDescent="0.25">
      <c r="A1361" s="230" t="s">
        <v>2955</v>
      </c>
      <c r="B1361" s="627">
        <v>46182</v>
      </c>
      <c r="C1361" s="749" t="s">
        <v>305</v>
      </c>
      <c r="D1361" s="25">
        <v>46210</v>
      </c>
      <c r="E1361" s="517" t="e">
        <f>IF(OR(#REF!="",J1361=""),"",#REF!+7*J1361)</f>
        <v>#REF!</v>
      </c>
      <c r="F1361" s="333" t="e">
        <f t="shared" ca="1" si="615"/>
        <v>#REF!</v>
      </c>
      <c r="G1361" s="65" t="s">
        <v>2111</v>
      </c>
      <c r="H1361" s="23" t="e">
        <f t="shared" si="661"/>
        <v>#REF!</v>
      </c>
      <c r="I1361" s="23" t="e">
        <f t="shared" si="662"/>
        <v>#REF!</v>
      </c>
      <c r="J1361" s="24">
        <v>4</v>
      </c>
      <c r="K1361" s="24" t="s">
        <v>26</v>
      </c>
      <c r="L1361" s="38" t="s">
        <v>81</v>
      </c>
      <c r="M1361" s="522" t="s">
        <v>2988</v>
      </c>
      <c r="N1361" s="523">
        <v>0</v>
      </c>
      <c r="O1361" s="524">
        <v>3</v>
      </c>
      <c r="P1361" s="24"/>
      <c r="Q1361" s="24"/>
      <c r="R1361" s="24" t="s">
        <v>307</v>
      </c>
      <c r="S1361" s="525" t="s">
        <v>2957</v>
      </c>
      <c r="T1361" s="548" t="s">
        <v>2958</v>
      </c>
      <c r="U1361" s="16" t="s">
        <v>87</v>
      </c>
      <c r="V1361" s="508" t="s">
        <v>2989</v>
      </c>
      <c r="W1361" s="24">
        <v>5</v>
      </c>
      <c r="X1361" s="24"/>
      <c r="Y1361" s="557">
        <f t="shared" si="663"/>
        <v>5</v>
      </c>
      <c r="Z1361" s="24">
        <v>5</v>
      </c>
      <c r="AA1361" s="58"/>
      <c r="AB1361" s="66">
        <v>5</v>
      </c>
      <c r="AC1361" s="262"/>
      <c r="AD1361" s="25"/>
      <c r="AE1361" s="66"/>
      <c r="AF1361" s="63">
        <f t="shared" si="647"/>
        <v>0</v>
      </c>
      <c r="AG1361" s="63">
        <f t="shared" si="648"/>
        <v>0</v>
      </c>
      <c r="AH1361" s="63">
        <f t="shared" si="649"/>
        <v>0</v>
      </c>
      <c r="AI1361" s="63">
        <f t="shared" si="650"/>
        <v>0</v>
      </c>
      <c r="AJ1361" s="63">
        <f t="shared" si="651"/>
        <v>2150</v>
      </c>
      <c r="AK1361" s="63">
        <f t="shared" si="652"/>
        <v>2150</v>
      </c>
      <c r="AL1361" s="21" t="s">
        <v>9</v>
      </c>
      <c r="AM1361" s="494"/>
      <c r="AN1361" s="63">
        <f t="shared" si="653"/>
        <v>2150</v>
      </c>
      <c r="AO1361" s="24"/>
      <c r="AP1361" s="23"/>
      <c r="AQ1361" s="23"/>
      <c r="AR1361" s="23"/>
      <c r="AS1361" s="23"/>
      <c r="AT1361" s="23"/>
      <c r="AU1361" s="23"/>
      <c r="AV1361" s="23"/>
    </row>
    <row r="1362" spans="1:50" ht="13.5" customHeight="1" x14ac:dyDescent="0.25">
      <c r="A1362" s="230" t="s">
        <v>2955</v>
      </c>
      <c r="B1362" s="627">
        <v>46182</v>
      </c>
      <c r="C1362" s="749" t="s">
        <v>305</v>
      </c>
      <c r="D1362" s="25">
        <v>46210</v>
      </c>
      <c r="E1362" s="517" t="e">
        <f>IF(OR(#REF!="",J1362=""),"",#REF!+7*J1362)</f>
        <v>#REF!</v>
      </c>
      <c r="F1362" s="333" t="e">
        <f t="shared" ca="1" si="615"/>
        <v>#REF!</v>
      </c>
      <c r="G1362" s="65" t="s">
        <v>2111</v>
      </c>
      <c r="H1362" s="23" t="e">
        <f t="shared" si="661"/>
        <v>#REF!</v>
      </c>
      <c r="I1362" s="23" t="e">
        <f t="shared" si="662"/>
        <v>#REF!</v>
      </c>
      <c r="J1362" s="24">
        <v>4</v>
      </c>
      <c r="K1362" s="24" t="s">
        <v>26</v>
      </c>
      <c r="L1362" s="38" t="s">
        <v>81</v>
      </c>
      <c r="M1362" s="522" t="s">
        <v>2990</v>
      </c>
      <c r="N1362" s="523">
        <v>0</v>
      </c>
      <c r="O1362" s="524">
        <v>3</v>
      </c>
      <c r="P1362" s="24"/>
      <c r="Q1362" s="24"/>
      <c r="R1362" s="24" t="s">
        <v>307</v>
      </c>
      <c r="S1362" s="525" t="s">
        <v>2957</v>
      </c>
      <c r="T1362" s="548" t="s">
        <v>2958</v>
      </c>
      <c r="U1362" s="16" t="s">
        <v>87</v>
      </c>
      <c r="V1362" s="508" t="s">
        <v>2991</v>
      </c>
      <c r="W1362" s="24">
        <v>5</v>
      </c>
      <c r="X1362" s="24"/>
      <c r="Y1362" s="557">
        <f t="shared" si="663"/>
        <v>5</v>
      </c>
      <c r="Z1362" s="24">
        <v>5</v>
      </c>
      <c r="AA1362" s="58"/>
      <c r="AB1362" s="66">
        <v>5</v>
      </c>
      <c r="AC1362" s="262"/>
      <c r="AD1362" s="25"/>
      <c r="AE1362" s="66"/>
      <c r="AF1362" s="63">
        <f t="shared" si="647"/>
        <v>0</v>
      </c>
      <c r="AG1362" s="63">
        <f t="shared" si="648"/>
        <v>0</v>
      </c>
      <c r="AH1362" s="63">
        <f t="shared" si="649"/>
        <v>0</v>
      </c>
      <c r="AI1362" s="63">
        <f t="shared" si="650"/>
        <v>0</v>
      </c>
      <c r="AJ1362" s="63">
        <f t="shared" si="651"/>
        <v>2150</v>
      </c>
      <c r="AK1362" s="63">
        <f t="shared" si="652"/>
        <v>2150</v>
      </c>
      <c r="AL1362" s="21" t="s">
        <v>9</v>
      </c>
      <c r="AM1362" s="494"/>
      <c r="AN1362" s="63">
        <f t="shared" si="653"/>
        <v>2150</v>
      </c>
      <c r="AO1362" s="24"/>
      <c r="AP1362" s="23"/>
      <c r="AQ1362" s="23"/>
      <c r="AR1362" s="23"/>
      <c r="AS1362" s="23"/>
      <c r="AT1362" s="23"/>
      <c r="AU1362" s="23"/>
      <c r="AV1362" s="23"/>
    </row>
    <row r="1363" spans="1:50" ht="13.5" customHeight="1" x14ac:dyDescent="0.25">
      <c r="A1363" s="16" t="s">
        <v>90</v>
      </c>
      <c r="B1363" s="627">
        <v>46184</v>
      </c>
      <c r="C1363" s="543" t="s">
        <v>79</v>
      </c>
      <c r="D1363" s="25">
        <v>46219</v>
      </c>
      <c r="E1363" s="517" t="e">
        <f>IF(OR(#REF!="",J1363=""),"",#REF!+7*J1363)</f>
        <v>#REF!</v>
      </c>
      <c r="F1363" s="333" t="e">
        <f t="shared" ca="1" si="615"/>
        <v>#REF!</v>
      </c>
      <c r="G1363" s="65" t="s">
        <v>2111</v>
      </c>
      <c r="H1363" s="23" t="e">
        <f t="shared" si="661"/>
        <v>#REF!</v>
      </c>
      <c r="I1363" s="23" t="e">
        <f t="shared" si="662"/>
        <v>#REF!</v>
      </c>
      <c r="J1363" s="24">
        <v>5</v>
      </c>
      <c r="K1363" s="24" t="s">
        <v>18</v>
      </c>
      <c r="L1363" s="38" t="s">
        <v>81</v>
      </c>
      <c r="M1363" s="563" t="s">
        <v>2992</v>
      </c>
      <c r="N1363" s="707">
        <v>1</v>
      </c>
      <c r="O1363" s="558">
        <v>1</v>
      </c>
      <c r="P1363" s="24"/>
      <c r="Q1363" s="24"/>
      <c r="R1363" s="24" t="s">
        <v>84</v>
      </c>
      <c r="S1363" s="524" t="s">
        <v>620</v>
      </c>
      <c r="T1363" s="754" t="s">
        <v>621</v>
      </c>
      <c r="U1363" s="505" t="s">
        <v>212</v>
      </c>
      <c r="V1363" s="508" t="s">
        <v>2993</v>
      </c>
      <c r="W1363" s="24">
        <v>15</v>
      </c>
      <c r="X1363" s="24"/>
      <c r="Y1363" s="557">
        <f t="shared" si="663"/>
        <v>15</v>
      </c>
      <c r="Z1363" s="506">
        <v>15</v>
      </c>
      <c r="AA1363" s="58">
        <v>96413</v>
      </c>
      <c r="AB1363" s="66"/>
      <c r="AC1363" s="262"/>
      <c r="AD1363" s="25"/>
      <c r="AE1363" s="66"/>
      <c r="AF1363" s="63">
        <f t="shared" si="647"/>
        <v>0</v>
      </c>
      <c r="AG1363" s="63">
        <f t="shared" si="648"/>
        <v>0</v>
      </c>
      <c r="AH1363" s="63">
        <f t="shared" si="649"/>
        <v>0</v>
      </c>
      <c r="AI1363" s="63">
        <f t="shared" si="650"/>
        <v>1446195</v>
      </c>
      <c r="AJ1363" s="63">
        <f t="shared" si="651"/>
        <v>0</v>
      </c>
      <c r="AK1363" s="63">
        <f t="shared" si="652"/>
        <v>1446195</v>
      </c>
      <c r="AL1363" s="21" t="s">
        <v>9</v>
      </c>
      <c r="AM1363" s="494"/>
      <c r="AN1363" s="63">
        <f t="shared" si="653"/>
        <v>1446195</v>
      </c>
      <c r="AO1363" s="24"/>
      <c r="AP1363" s="23"/>
      <c r="AQ1363" s="23"/>
      <c r="AR1363" s="23"/>
      <c r="AS1363" s="23"/>
      <c r="AT1363" s="23"/>
      <c r="AU1363" s="23"/>
      <c r="AV1363" s="23"/>
    </row>
    <row r="1364" spans="1:50" ht="13.5" customHeight="1" x14ac:dyDescent="0.25">
      <c r="A1364" s="16" t="s">
        <v>90</v>
      </c>
      <c r="B1364" s="627">
        <v>46182</v>
      </c>
      <c r="C1364" s="543" t="s">
        <v>79</v>
      </c>
      <c r="D1364" s="25">
        <v>46203</v>
      </c>
      <c r="E1364" s="517" t="e">
        <f>IF(OR(#REF!="",J1364=""),"",#REF!+7*J1364)</f>
        <v>#REF!</v>
      </c>
      <c r="F1364" s="333" t="e">
        <f t="shared" ca="1" si="615"/>
        <v>#REF!</v>
      </c>
      <c r="G1364" s="65" t="s">
        <v>2111</v>
      </c>
      <c r="H1364" s="23" t="e">
        <f t="shared" si="661"/>
        <v>#REF!</v>
      </c>
      <c r="I1364" s="23" t="e">
        <f t="shared" si="662"/>
        <v>#REF!</v>
      </c>
      <c r="J1364" s="24">
        <v>3</v>
      </c>
      <c r="K1364" s="24" t="s">
        <v>18</v>
      </c>
      <c r="L1364" s="38" t="s">
        <v>81</v>
      </c>
      <c r="M1364" s="563" t="s">
        <v>2994</v>
      </c>
      <c r="N1364" s="707">
        <v>1</v>
      </c>
      <c r="O1364" s="558">
        <v>1</v>
      </c>
      <c r="P1364" s="24"/>
      <c r="Q1364" s="24"/>
      <c r="R1364" s="24" t="s">
        <v>84</v>
      </c>
      <c r="S1364" s="524" t="s">
        <v>620</v>
      </c>
      <c r="T1364" s="754" t="s">
        <v>621</v>
      </c>
      <c r="U1364" s="505" t="s">
        <v>212</v>
      </c>
      <c r="V1364" s="684" t="s">
        <v>2995</v>
      </c>
      <c r="W1364" s="24">
        <v>10</v>
      </c>
      <c r="X1364" s="24"/>
      <c r="Y1364" s="24">
        <v>10</v>
      </c>
      <c r="Z1364" s="506">
        <v>10</v>
      </c>
      <c r="AA1364" s="58">
        <v>6979</v>
      </c>
      <c r="AB1364" s="66"/>
      <c r="AC1364" s="262"/>
      <c r="AD1364" s="25"/>
      <c r="AE1364" s="66"/>
      <c r="AF1364" s="63">
        <f t="shared" si="647"/>
        <v>0</v>
      </c>
      <c r="AG1364" s="63">
        <f t="shared" si="648"/>
        <v>0</v>
      </c>
      <c r="AH1364" s="63">
        <f t="shared" si="649"/>
        <v>0</v>
      </c>
      <c r="AI1364" s="63">
        <f t="shared" si="650"/>
        <v>69790</v>
      </c>
      <c r="AJ1364" s="63">
        <f t="shared" si="651"/>
        <v>0</v>
      </c>
      <c r="AK1364" s="63">
        <f t="shared" si="652"/>
        <v>69790</v>
      </c>
      <c r="AL1364" s="21" t="s">
        <v>9</v>
      </c>
      <c r="AM1364" s="494"/>
      <c r="AN1364" s="63">
        <f t="shared" si="653"/>
        <v>69790</v>
      </c>
      <c r="AO1364" s="24"/>
      <c r="AP1364" s="23"/>
      <c r="AQ1364" s="23"/>
      <c r="AR1364" s="23"/>
      <c r="AS1364" s="23"/>
      <c r="AT1364" s="23"/>
      <c r="AU1364" s="23"/>
      <c r="AV1364" s="23"/>
    </row>
    <row r="1365" spans="1:50" ht="13.5" customHeight="1" x14ac:dyDescent="0.2">
      <c r="A1365" s="508" t="s">
        <v>90</v>
      </c>
      <c r="B1365" s="627">
        <v>46182</v>
      </c>
      <c r="C1365" s="543" t="s">
        <v>79</v>
      </c>
      <c r="D1365" s="517">
        <v>46192</v>
      </c>
      <c r="E1365" s="517" t="e">
        <f>IF(OR(#REF!="",J1365=""),"",#REF!+7*J1365)</f>
        <v>#REF!</v>
      </c>
      <c r="F1365" s="629" t="e">
        <f t="shared" ca="1" si="615"/>
        <v>#REF!</v>
      </c>
      <c r="G1365" s="516" t="s">
        <v>94</v>
      </c>
      <c r="H1365" s="505" t="e">
        <f t="shared" si="661"/>
        <v>#REF!</v>
      </c>
      <c r="I1365" s="505" t="e">
        <f t="shared" si="662"/>
        <v>#REF!</v>
      </c>
      <c r="J1365" s="521">
        <v>2</v>
      </c>
      <c r="K1365" s="506" t="s">
        <v>21</v>
      </c>
      <c r="L1365" s="525" t="s">
        <v>81</v>
      </c>
      <c r="M1365" s="686" t="s">
        <v>2996</v>
      </c>
      <c r="N1365" s="523">
        <v>0</v>
      </c>
      <c r="O1365" s="598">
        <v>3</v>
      </c>
      <c r="P1365" s="506"/>
      <c r="Q1365" s="506"/>
      <c r="R1365" s="588" t="s">
        <v>84</v>
      </c>
      <c r="S1365" s="555" t="s">
        <v>2914</v>
      </c>
      <c r="T1365" s="628" t="s">
        <v>2914</v>
      </c>
      <c r="U1365" s="508" t="s">
        <v>99</v>
      </c>
      <c r="V1365" s="508" t="s">
        <v>2997</v>
      </c>
      <c r="W1365" s="506">
        <v>10</v>
      </c>
      <c r="X1365" s="732"/>
      <c r="Y1365" s="557">
        <f t="shared" ref="Y1365:Y1374" si="664">W1365-X1365</f>
        <v>10</v>
      </c>
      <c r="Z1365" s="506">
        <v>10</v>
      </c>
      <c r="AA1365" s="528">
        <v>9781</v>
      </c>
      <c r="AB1365" s="529"/>
      <c r="AC1365" s="601"/>
      <c r="AD1365" s="516"/>
      <c r="AE1365" s="532"/>
      <c r="AF1365" s="528">
        <f t="shared" si="647"/>
        <v>0</v>
      </c>
      <c r="AG1365" s="528">
        <f t="shared" si="648"/>
        <v>0</v>
      </c>
      <c r="AH1365" s="528">
        <f t="shared" si="649"/>
        <v>0</v>
      </c>
      <c r="AI1365" s="528">
        <f t="shared" si="650"/>
        <v>97810</v>
      </c>
      <c r="AJ1365" s="528">
        <f t="shared" si="651"/>
        <v>0</v>
      </c>
      <c r="AK1365" s="528">
        <f t="shared" si="652"/>
        <v>97810</v>
      </c>
      <c r="AL1365" s="508" t="s">
        <v>9</v>
      </c>
      <c r="AM1365" s="533"/>
      <c r="AN1365" s="528">
        <f t="shared" si="653"/>
        <v>97810</v>
      </c>
      <c r="AO1365" s="530"/>
      <c r="AP1365" s="505"/>
      <c r="AQ1365" s="505"/>
      <c r="AR1365" s="505"/>
      <c r="AS1365" s="505"/>
      <c r="AT1365" s="505"/>
      <c r="AU1365" s="505"/>
      <c r="AV1365" s="505"/>
      <c r="AW1365" s="588"/>
      <c r="AX1365" s="555"/>
    </row>
    <row r="1366" spans="1:50" ht="13.5" customHeight="1" x14ac:dyDescent="0.2">
      <c r="A1366" s="508">
        <v>4000627677</v>
      </c>
      <c r="B1366" s="627">
        <v>46178</v>
      </c>
      <c r="C1366" s="543" t="s">
        <v>79</v>
      </c>
      <c r="D1366" s="517">
        <v>46361</v>
      </c>
      <c r="E1366" s="517" t="e">
        <f>IF(OR(#REF!="",J1366=""),"",#REF!+7*J1366)</f>
        <v>#REF!</v>
      </c>
      <c r="F1366" s="629" t="e">
        <f t="shared" ca="1" si="615"/>
        <v>#REF!</v>
      </c>
      <c r="G1366" s="516" t="s">
        <v>94</v>
      </c>
      <c r="H1366" s="505" t="e">
        <f t="shared" si="661"/>
        <v>#REF!</v>
      </c>
      <c r="I1366" s="505" t="e">
        <f t="shared" si="662"/>
        <v>#REF!</v>
      </c>
      <c r="J1366" s="521">
        <v>26</v>
      </c>
      <c r="K1366" s="506" t="s">
        <v>18</v>
      </c>
      <c r="L1366" s="525" t="s">
        <v>142</v>
      </c>
      <c r="M1366" s="686" t="s">
        <v>2838</v>
      </c>
      <c r="N1366" s="523">
        <v>0</v>
      </c>
      <c r="O1366" s="598">
        <v>3</v>
      </c>
      <c r="P1366" s="506"/>
      <c r="Q1366" s="506"/>
      <c r="R1366" s="588" t="s">
        <v>84</v>
      </c>
      <c r="S1366" s="555" t="s">
        <v>97</v>
      </c>
      <c r="T1366" s="628" t="s">
        <v>98</v>
      </c>
      <c r="U1366" s="508" t="s">
        <v>99</v>
      </c>
      <c r="V1366" s="508" t="s">
        <v>2839</v>
      </c>
      <c r="W1366" s="506">
        <v>98</v>
      </c>
      <c r="X1366" s="732"/>
      <c r="Y1366" s="557">
        <f t="shared" si="664"/>
        <v>98</v>
      </c>
      <c r="Z1366" s="506">
        <v>98</v>
      </c>
      <c r="AA1366" s="528">
        <v>11611.31</v>
      </c>
      <c r="AB1366" s="529"/>
      <c r="AC1366" s="601"/>
      <c r="AD1366" s="516"/>
      <c r="AE1366" s="532"/>
      <c r="AF1366" s="528">
        <f t="shared" si="647"/>
        <v>0</v>
      </c>
      <c r="AG1366" s="528">
        <f t="shared" si="648"/>
        <v>0</v>
      </c>
      <c r="AH1366" s="528">
        <f t="shared" si="649"/>
        <v>0</v>
      </c>
      <c r="AI1366" s="528">
        <f t="shared" si="650"/>
        <v>1137908.3799999999</v>
      </c>
      <c r="AJ1366" s="528">
        <f t="shared" si="651"/>
        <v>0</v>
      </c>
      <c r="AK1366" s="528">
        <f t="shared" si="652"/>
        <v>1137908.3799999999</v>
      </c>
      <c r="AL1366" s="508" t="s">
        <v>9</v>
      </c>
      <c r="AM1366" s="533"/>
      <c r="AN1366" s="528">
        <f t="shared" si="653"/>
        <v>1137908.3799999999</v>
      </c>
      <c r="AO1366" s="530"/>
      <c r="AP1366" s="505"/>
      <c r="AQ1366" s="505"/>
      <c r="AR1366" s="505"/>
      <c r="AS1366" s="505"/>
      <c r="AT1366" s="505"/>
      <c r="AU1366" s="505"/>
      <c r="AV1366" s="505"/>
      <c r="AW1366" s="588"/>
      <c r="AX1366" s="555"/>
    </row>
    <row r="1367" spans="1:50" ht="13.5" customHeight="1" x14ac:dyDescent="0.2">
      <c r="A1367" s="508">
        <v>4300036677</v>
      </c>
      <c r="B1367" s="627">
        <v>46181</v>
      </c>
      <c r="C1367" s="543" t="s">
        <v>79</v>
      </c>
      <c r="D1367" s="517">
        <v>46336</v>
      </c>
      <c r="E1367" s="517" t="e">
        <f>IF(OR(#REF!="",J1367=""),"",#REF!+7*J1367)</f>
        <v>#REF!</v>
      </c>
      <c r="F1367" s="629" t="e">
        <f t="shared" ca="1" si="615"/>
        <v>#REF!</v>
      </c>
      <c r="G1367" s="516" t="s">
        <v>94</v>
      </c>
      <c r="H1367" s="505" t="e">
        <f t="shared" si="661"/>
        <v>#REF!</v>
      </c>
      <c r="I1367" s="505" t="e">
        <f t="shared" si="662"/>
        <v>#REF!</v>
      </c>
      <c r="J1367" s="521">
        <v>22</v>
      </c>
      <c r="K1367" s="526" t="s">
        <v>19</v>
      </c>
      <c r="L1367" s="525" t="s">
        <v>81</v>
      </c>
      <c r="M1367" s="686" t="s">
        <v>2998</v>
      </c>
      <c r="N1367" s="523">
        <v>0</v>
      </c>
      <c r="O1367" s="598">
        <v>3</v>
      </c>
      <c r="P1367" s="506"/>
      <c r="Q1367" s="506"/>
      <c r="R1367" s="588" t="s">
        <v>84</v>
      </c>
      <c r="S1367" s="555" t="s">
        <v>97</v>
      </c>
      <c r="T1367" s="628" t="s">
        <v>98</v>
      </c>
      <c r="U1367" s="508" t="s">
        <v>99</v>
      </c>
      <c r="V1367" s="508" t="s">
        <v>2999</v>
      </c>
      <c r="W1367" s="506">
        <v>2</v>
      </c>
      <c r="X1367" s="732"/>
      <c r="Y1367" s="557">
        <f t="shared" si="664"/>
        <v>2</v>
      </c>
      <c r="Z1367" s="506">
        <v>2</v>
      </c>
      <c r="AA1367" s="528">
        <v>26490.45</v>
      </c>
      <c r="AB1367" s="529"/>
      <c r="AC1367" s="601"/>
      <c r="AD1367" s="516"/>
      <c r="AE1367" s="532"/>
      <c r="AF1367" s="528">
        <f t="shared" si="647"/>
        <v>0</v>
      </c>
      <c r="AG1367" s="528">
        <f t="shared" si="648"/>
        <v>0</v>
      </c>
      <c r="AH1367" s="528">
        <f t="shared" si="649"/>
        <v>0</v>
      </c>
      <c r="AI1367" s="528">
        <f t="shared" si="650"/>
        <v>52980.9</v>
      </c>
      <c r="AJ1367" s="528">
        <f t="shared" si="651"/>
        <v>0</v>
      </c>
      <c r="AK1367" s="528">
        <f t="shared" si="652"/>
        <v>52980.9</v>
      </c>
      <c r="AL1367" s="508" t="s">
        <v>9</v>
      </c>
      <c r="AM1367" s="533"/>
      <c r="AN1367" s="528">
        <f t="shared" si="653"/>
        <v>52980.9</v>
      </c>
      <c r="AO1367" s="530"/>
      <c r="AP1367" s="505"/>
      <c r="AQ1367" s="505"/>
      <c r="AR1367" s="505"/>
      <c r="AS1367" s="505"/>
      <c r="AT1367" s="505"/>
      <c r="AU1367" s="505"/>
      <c r="AV1367" s="505"/>
      <c r="AW1367" s="588"/>
      <c r="AX1367" s="555"/>
    </row>
    <row r="1368" spans="1:50" ht="13.5" customHeight="1" x14ac:dyDescent="0.2">
      <c r="A1368" s="508">
        <v>4300036677</v>
      </c>
      <c r="B1368" s="627">
        <v>46181</v>
      </c>
      <c r="C1368" s="543" t="s">
        <v>79</v>
      </c>
      <c r="D1368" s="517">
        <v>46350</v>
      </c>
      <c r="E1368" s="517" t="e">
        <f>IF(OR(#REF!="",J1368=""),"",#REF!+7*J1368)</f>
        <v>#REF!</v>
      </c>
      <c r="F1368" s="629" t="e">
        <f t="shared" ca="1" si="615"/>
        <v>#REF!</v>
      </c>
      <c r="G1368" s="516" t="s">
        <v>94</v>
      </c>
      <c r="H1368" s="505" t="e">
        <f t="shared" si="661"/>
        <v>#REF!</v>
      </c>
      <c r="I1368" s="505" t="e">
        <f t="shared" si="662"/>
        <v>#REF!</v>
      </c>
      <c r="J1368" s="521">
        <v>24</v>
      </c>
      <c r="K1368" s="506" t="s">
        <v>19</v>
      </c>
      <c r="L1368" s="660" t="s">
        <v>81</v>
      </c>
      <c r="M1368" s="686" t="s">
        <v>2998</v>
      </c>
      <c r="N1368" s="523">
        <v>0</v>
      </c>
      <c r="O1368" s="598">
        <v>3</v>
      </c>
      <c r="P1368" s="506"/>
      <c r="Q1368" s="506"/>
      <c r="R1368" s="588" t="s">
        <v>84</v>
      </c>
      <c r="S1368" s="555" t="s">
        <v>97</v>
      </c>
      <c r="T1368" s="628" t="s">
        <v>98</v>
      </c>
      <c r="U1368" s="508" t="s">
        <v>99</v>
      </c>
      <c r="V1368" s="508" t="s">
        <v>2999</v>
      </c>
      <c r="W1368" s="506">
        <v>14</v>
      </c>
      <c r="X1368" s="732"/>
      <c r="Y1368" s="557">
        <f t="shared" si="664"/>
        <v>14</v>
      </c>
      <c r="Z1368" s="506">
        <v>14</v>
      </c>
      <c r="AA1368" s="528">
        <v>26490.45</v>
      </c>
      <c r="AB1368" s="529"/>
      <c r="AC1368" s="601"/>
      <c r="AD1368" s="516"/>
      <c r="AE1368" s="532"/>
      <c r="AF1368" s="528">
        <f t="shared" si="647"/>
        <v>0</v>
      </c>
      <c r="AG1368" s="528">
        <f t="shared" si="648"/>
        <v>0</v>
      </c>
      <c r="AH1368" s="528">
        <f t="shared" si="649"/>
        <v>0</v>
      </c>
      <c r="AI1368" s="528">
        <f t="shared" si="650"/>
        <v>370866.3</v>
      </c>
      <c r="AJ1368" s="528">
        <f t="shared" si="651"/>
        <v>0</v>
      </c>
      <c r="AK1368" s="528">
        <f t="shared" si="652"/>
        <v>370866.3</v>
      </c>
      <c r="AL1368" s="508" t="s">
        <v>9</v>
      </c>
      <c r="AM1368" s="533"/>
      <c r="AN1368" s="528">
        <f t="shared" si="653"/>
        <v>370866.3</v>
      </c>
      <c r="AO1368" s="530"/>
      <c r="AP1368" s="505"/>
      <c r="AQ1368" s="505"/>
      <c r="AR1368" s="505"/>
      <c r="AS1368" s="505"/>
      <c r="AT1368" s="505"/>
      <c r="AU1368" s="505"/>
      <c r="AV1368" s="505"/>
      <c r="AW1368" s="588"/>
      <c r="AX1368" s="555"/>
    </row>
    <row r="1369" spans="1:50" ht="13.5" customHeight="1" x14ac:dyDescent="0.2">
      <c r="A1369" s="515">
        <v>4300036677</v>
      </c>
      <c r="B1369" s="627">
        <v>46181</v>
      </c>
      <c r="C1369" s="543" t="s">
        <v>79</v>
      </c>
      <c r="D1369" s="760">
        <v>46301</v>
      </c>
      <c r="E1369" s="760" t="e">
        <f>IF(OR(#REF!="",J1369=""),"",#REF!+7*J1369)</f>
        <v>#REF!</v>
      </c>
      <c r="F1369" s="761" t="e">
        <f t="shared" ca="1" si="615"/>
        <v>#REF!</v>
      </c>
      <c r="G1369" s="545" t="s">
        <v>94</v>
      </c>
      <c r="H1369" s="520" t="e">
        <f t="shared" si="661"/>
        <v>#REF!</v>
      </c>
      <c r="I1369" s="520" t="e">
        <f t="shared" si="662"/>
        <v>#REF!</v>
      </c>
      <c r="J1369" s="525">
        <v>17</v>
      </c>
      <c r="K1369" s="506" t="s">
        <v>19</v>
      </c>
      <c r="L1369" s="660" t="s">
        <v>81</v>
      </c>
      <c r="M1369" s="686" t="s">
        <v>3000</v>
      </c>
      <c r="N1369" s="707">
        <v>0</v>
      </c>
      <c r="O1369" s="635">
        <v>3</v>
      </c>
      <c r="P1369" s="526"/>
      <c r="Q1369" s="526"/>
      <c r="R1369" s="588" t="s">
        <v>84</v>
      </c>
      <c r="S1369" s="555" t="s">
        <v>97</v>
      </c>
      <c r="T1369" s="628" t="s">
        <v>98</v>
      </c>
      <c r="U1369" s="515" t="s">
        <v>99</v>
      </c>
      <c r="V1369" s="515" t="s">
        <v>3001</v>
      </c>
      <c r="W1369" s="526">
        <v>2</v>
      </c>
      <c r="X1369" s="546"/>
      <c r="Y1369" s="762">
        <f t="shared" si="664"/>
        <v>2</v>
      </c>
      <c r="Z1369" s="526">
        <v>2</v>
      </c>
      <c r="AA1369" s="682">
        <v>20672.25</v>
      </c>
      <c r="AB1369" s="763"/>
      <c r="AC1369" s="764"/>
      <c r="AD1369" s="545"/>
      <c r="AE1369" s="765"/>
      <c r="AF1369" s="682">
        <f t="shared" si="647"/>
        <v>0</v>
      </c>
      <c r="AG1369" s="682">
        <f t="shared" si="648"/>
        <v>0</v>
      </c>
      <c r="AH1369" s="682">
        <f t="shared" si="649"/>
        <v>0</v>
      </c>
      <c r="AI1369" s="682">
        <f t="shared" si="650"/>
        <v>41344.5</v>
      </c>
      <c r="AJ1369" s="682">
        <f t="shared" si="651"/>
        <v>0</v>
      </c>
      <c r="AK1369" s="682">
        <f t="shared" si="652"/>
        <v>41344.5</v>
      </c>
      <c r="AL1369" s="515" t="s">
        <v>9</v>
      </c>
      <c r="AM1369" s="683"/>
      <c r="AN1369" s="682">
        <f t="shared" si="653"/>
        <v>41344.5</v>
      </c>
      <c r="AO1369" s="766"/>
      <c r="AP1369" s="505"/>
      <c r="AQ1369" s="505"/>
      <c r="AR1369" s="505"/>
      <c r="AS1369" s="505"/>
      <c r="AT1369" s="505"/>
      <c r="AU1369" s="505"/>
      <c r="AV1369" s="505"/>
      <c r="AW1369" s="588"/>
      <c r="AX1369" s="555"/>
    </row>
    <row r="1370" spans="1:50" ht="13.5" customHeight="1" x14ac:dyDescent="0.2">
      <c r="A1370" s="508">
        <v>4300036677</v>
      </c>
      <c r="B1370" s="513">
        <v>46181</v>
      </c>
      <c r="C1370" s="508" t="s">
        <v>79</v>
      </c>
      <c r="D1370" s="517">
        <v>46315</v>
      </c>
      <c r="E1370" s="517" t="e">
        <f>IF(OR(#REF!="",J1370=""),"",#REF!+7*J1370)</f>
        <v>#REF!</v>
      </c>
      <c r="F1370" s="629" t="e">
        <f t="shared" ca="1" si="615"/>
        <v>#REF!</v>
      </c>
      <c r="G1370" s="516" t="s">
        <v>94</v>
      </c>
      <c r="H1370" s="505" t="e">
        <f t="shared" si="661"/>
        <v>#REF!</v>
      </c>
      <c r="I1370" s="505" t="e">
        <f t="shared" si="662"/>
        <v>#REF!</v>
      </c>
      <c r="J1370" s="521">
        <v>19</v>
      </c>
      <c r="K1370" s="506" t="s">
        <v>19</v>
      </c>
      <c r="L1370" s="685" t="s">
        <v>81</v>
      </c>
      <c r="M1370" s="522" t="s">
        <v>3000</v>
      </c>
      <c r="N1370" s="557">
        <v>0</v>
      </c>
      <c r="O1370" s="524">
        <v>3</v>
      </c>
      <c r="P1370" s="506"/>
      <c r="Q1370" s="506"/>
      <c r="R1370" s="506" t="s">
        <v>84</v>
      </c>
      <c r="S1370" s="506" t="s">
        <v>97</v>
      </c>
      <c r="T1370" s="512" t="s">
        <v>98</v>
      </c>
      <c r="U1370" s="508" t="s">
        <v>99</v>
      </c>
      <c r="V1370" s="508" t="s">
        <v>3001</v>
      </c>
      <c r="W1370" s="506">
        <v>14</v>
      </c>
      <c r="X1370" s="505"/>
      <c r="Y1370" s="557">
        <f t="shared" si="664"/>
        <v>14</v>
      </c>
      <c r="Z1370" s="506">
        <v>14</v>
      </c>
      <c r="AA1370" s="528">
        <v>20672.25</v>
      </c>
      <c r="AB1370" s="529"/>
      <c r="AC1370" s="601"/>
      <c r="AD1370" s="516"/>
      <c r="AE1370" s="532"/>
      <c r="AF1370" s="528">
        <f t="shared" si="647"/>
        <v>0</v>
      </c>
      <c r="AG1370" s="528">
        <f t="shared" si="648"/>
        <v>0</v>
      </c>
      <c r="AH1370" s="528">
        <f t="shared" si="649"/>
        <v>0</v>
      </c>
      <c r="AI1370" s="528">
        <f t="shared" si="650"/>
        <v>289411.5</v>
      </c>
      <c r="AJ1370" s="528">
        <f t="shared" si="651"/>
        <v>0</v>
      </c>
      <c r="AK1370" s="528">
        <f t="shared" si="652"/>
        <v>289411.5</v>
      </c>
      <c r="AL1370" s="508" t="s">
        <v>9</v>
      </c>
      <c r="AM1370" s="533"/>
      <c r="AN1370" s="528">
        <f t="shared" si="653"/>
        <v>289411.5</v>
      </c>
      <c r="AO1370" s="530"/>
      <c r="AP1370" s="732"/>
      <c r="AQ1370" s="505"/>
      <c r="AR1370" s="505"/>
      <c r="AS1370" s="505"/>
      <c r="AT1370" s="505"/>
      <c r="AU1370" s="505"/>
      <c r="AV1370" s="505"/>
      <c r="AW1370" s="588"/>
      <c r="AX1370" s="555"/>
    </row>
    <row r="1371" spans="1:50" ht="13.5" customHeight="1" x14ac:dyDescent="0.2">
      <c r="A1371" s="508">
        <v>4300036677</v>
      </c>
      <c r="B1371" s="513">
        <v>46181</v>
      </c>
      <c r="C1371" s="508" t="s">
        <v>79</v>
      </c>
      <c r="D1371" s="517">
        <v>46350</v>
      </c>
      <c r="E1371" s="517" t="e">
        <f>IF(OR(#REF!="",J1371=""),"",#REF!+7*J1371)</f>
        <v>#REF!</v>
      </c>
      <c r="F1371" s="629" t="e">
        <f t="shared" ref="F1371:F1388" ca="1" si="665">IF(AL1371="PO CLOSED",
"DELIVERED",
IF(TODAY()&gt;E1371,
"-"&amp;ROUNDUP(TODAY()-E1371,0)&amp;" days overdue",
"+" &amp;ROUNDUP(E1371-TODAY(),0)&amp;" days remaining"))</f>
        <v>#REF!</v>
      </c>
      <c r="G1371" s="516" t="s">
        <v>94</v>
      </c>
      <c r="H1371" s="505" t="e">
        <f t="shared" si="661"/>
        <v>#REF!</v>
      </c>
      <c r="I1371" s="505" t="e">
        <f t="shared" si="662"/>
        <v>#REF!</v>
      </c>
      <c r="J1371" s="521">
        <v>24</v>
      </c>
      <c r="K1371" s="506" t="s">
        <v>28</v>
      </c>
      <c r="L1371" s="685" t="s">
        <v>81</v>
      </c>
      <c r="M1371" s="522" t="s">
        <v>2998</v>
      </c>
      <c r="N1371" s="557">
        <v>0</v>
      </c>
      <c r="O1371" s="524">
        <v>3</v>
      </c>
      <c r="P1371" s="506"/>
      <c r="Q1371" s="506"/>
      <c r="R1371" s="506" t="s">
        <v>84</v>
      </c>
      <c r="S1371" s="506" t="s">
        <v>97</v>
      </c>
      <c r="T1371" s="512" t="s">
        <v>98</v>
      </c>
      <c r="U1371" s="508" t="s">
        <v>99</v>
      </c>
      <c r="V1371" s="508" t="s">
        <v>737</v>
      </c>
      <c r="W1371" s="506">
        <v>1</v>
      </c>
      <c r="X1371" s="505"/>
      <c r="Y1371" s="557">
        <f t="shared" si="664"/>
        <v>1</v>
      </c>
      <c r="Z1371" s="506">
        <v>1</v>
      </c>
      <c r="AA1371" s="528">
        <v>15000</v>
      </c>
      <c r="AB1371" s="529"/>
      <c r="AC1371" s="601"/>
      <c r="AD1371" s="516"/>
      <c r="AE1371" s="532"/>
      <c r="AF1371" s="528">
        <f t="shared" si="647"/>
        <v>0</v>
      </c>
      <c r="AG1371" s="528">
        <f t="shared" si="648"/>
        <v>0</v>
      </c>
      <c r="AH1371" s="528">
        <f t="shared" si="649"/>
        <v>0</v>
      </c>
      <c r="AI1371" s="528">
        <f t="shared" si="650"/>
        <v>15000</v>
      </c>
      <c r="AJ1371" s="528">
        <f t="shared" si="651"/>
        <v>0</v>
      </c>
      <c r="AK1371" s="528">
        <f t="shared" si="652"/>
        <v>15000</v>
      </c>
      <c r="AL1371" s="508" t="s">
        <v>9</v>
      </c>
      <c r="AM1371" s="533"/>
      <c r="AN1371" s="528">
        <f t="shared" si="653"/>
        <v>15000</v>
      </c>
      <c r="AO1371" s="530"/>
      <c r="AP1371" s="732"/>
      <c r="AQ1371" s="505"/>
      <c r="AR1371" s="505"/>
      <c r="AS1371" s="505"/>
      <c r="AT1371" s="505"/>
      <c r="AU1371" s="505"/>
      <c r="AV1371" s="505"/>
      <c r="AW1371" s="588"/>
      <c r="AX1371" s="555"/>
    </row>
    <row r="1372" spans="1:50" ht="13.5" customHeight="1" x14ac:dyDescent="0.2">
      <c r="A1372" s="554">
        <v>4000623829</v>
      </c>
      <c r="B1372" s="767">
        <v>46181</v>
      </c>
      <c r="C1372" s="693" t="s">
        <v>79</v>
      </c>
      <c r="D1372" s="768">
        <v>46293</v>
      </c>
      <c r="E1372" s="768" t="e">
        <f>IF(OR(#REF!="",J1372=""),"",#REF!+7*J1372)</f>
        <v>#REF!</v>
      </c>
      <c r="F1372" s="769" t="e">
        <f t="shared" ca="1" si="665"/>
        <v>#REF!</v>
      </c>
      <c r="G1372" s="519" t="s">
        <v>94</v>
      </c>
      <c r="H1372" s="770" t="e">
        <f t="shared" si="661"/>
        <v>#REF!</v>
      </c>
      <c r="I1372" s="770" t="e">
        <f t="shared" si="662"/>
        <v>#REF!</v>
      </c>
      <c r="J1372" s="771">
        <v>16</v>
      </c>
      <c r="K1372" s="506" t="s">
        <v>18</v>
      </c>
      <c r="L1372" s="600" t="s">
        <v>81</v>
      </c>
      <c r="M1372" s="772" t="s">
        <v>3002</v>
      </c>
      <c r="N1372" s="773">
        <v>0</v>
      </c>
      <c r="O1372" s="774">
        <v>3</v>
      </c>
      <c r="P1372" s="614"/>
      <c r="Q1372" s="614"/>
      <c r="R1372" s="775" t="s">
        <v>84</v>
      </c>
      <c r="S1372" s="688" t="s">
        <v>97</v>
      </c>
      <c r="T1372" s="776" t="s">
        <v>3003</v>
      </c>
      <c r="U1372" s="554" t="s">
        <v>99</v>
      </c>
      <c r="V1372" s="554" t="s">
        <v>3004</v>
      </c>
      <c r="W1372" s="614">
        <v>159</v>
      </c>
      <c r="X1372" s="777"/>
      <c r="Y1372" s="778">
        <f t="shared" si="664"/>
        <v>159</v>
      </c>
      <c r="Z1372" s="614">
        <v>159</v>
      </c>
      <c r="AA1372" s="616">
        <v>767</v>
      </c>
      <c r="AB1372" s="617"/>
      <c r="AC1372" s="779"/>
      <c r="AD1372" s="519"/>
      <c r="AE1372" s="620"/>
      <c r="AF1372" s="616">
        <f t="shared" si="647"/>
        <v>0</v>
      </c>
      <c r="AG1372" s="616">
        <f t="shared" si="648"/>
        <v>0</v>
      </c>
      <c r="AH1372" s="616">
        <f t="shared" si="649"/>
        <v>0</v>
      </c>
      <c r="AI1372" s="616">
        <f t="shared" si="650"/>
        <v>121953</v>
      </c>
      <c r="AJ1372" s="616">
        <f t="shared" si="651"/>
        <v>0</v>
      </c>
      <c r="AK1372" s="616">
        <f t="shared" si="652"/>
        <v>121953</v>
      </c>
      <c r="AL1372" s="554" t="s">
        <v>9</v>
      </c>
      <c r="AM1372" s="621"/>
      <c r="AN1372" s="616">
        <f t="shared" si="653"/>
        <v>121953</v>
      </c>
      <c r="AO1372" s="618"/>
      <c r="AP1372" s="505"/>
      <c r="AQ1372" s="505"/>
      <c r="AR1372" s="505"/>
      <c r="AS1372" s="505"/>
      <c r="AT1372" s="505"/>
      <c r="AU1372" s="505"/>
      <c r="AV1372" s="505"/>
      <c r="AW1372" s="588"/>
      <c r="AX1372" s="555"/>
    </row>
    <row r="1373" spans="1:50" ht="13.5" customHeight="1" x14ac:dyDescent="0.2">
      <c r="A1373" s="508">
        <v>4000623829</v>
      </c>
      <c r="B1373" s="627">
        <v>46181</v>
      </c>
      <c r="C1373" s="543" t="s">
        <v>79</v>
      </c>
      <c r="D1373" s="517">
        <v>46293</v>
      </c>
      <c r="E1373" s="517" t="e">
        <f>IF(OR(#REF!="",J1373=""),"",#REF!+7*J1373)</f>
        <v>#REF!</v>
      </c>
      <c r="F1373" s="629" t="e">
        <f t="shared" ca="1" si="665"/>
        <v>#REF!</v>
      </c>
      <c r="G1373" s="516" t="s">
        <v>94</v>
      </c>
      <c r="H1373" s="505" t="e">
        <f t="shared" si="661"/>
        <v>#REF!</v>
      </c>
      <c r="I1373" s="505" t="e">
        <f t="shared" si="662"/>
        <v>#REF!</v>
      </c>
      <c r="J1373" s="521">
        <v>16</v>
      </c>
      <c r="K1373" s="506" t="s">
        <v>18</v>
      </c>
      <c r="L1373" s="660" t="s">
        <v>81</v>
      </c>
      <c r="M1373" s="686" t="s">
        <v>3005</v>
      </c>
      <c r="N1373" s="523">
        <v>0</v>
      </c>
      <c r="O1373" s="598">
        <v>3</v>
      </c>
      <c r="P1373" s="506"/>
      <c r="Q1373" s="506"/>
      <c r="R1373" s="588" t="s">
        <v>84</v>
      </c>
      <c r="S1373" s="555" t="s">
        <v>97</v>
      </c>
      <c r="T1373" s="628" t="s">
        <v>3003</v>
      </c>
      <c r="U1373" s="508" t="s">
        <v>99</v>
      </c>
      <c r="V1373" s="515" t="s">
        <v>3006</v>
      </c>
      <c r="W1373" s="506">
        <v>159</v>
      </c>
      <c r="X1373" s="732"/>
      <c r="Y1373" s="557">
        <f t="shared" si="664"/>
        <v>159</v>
      </c>
      <c r="Z1373" s="506">
        <v>159</v>
      </c>
      <c r="AA1373" s="528">
        <v>1230</v>
      </c>
      <c r="AB1373" s="529"/>
      <c r="AC1373" s="601"/>
      <c r="AD1373" s="516"/>
      <c r="AE1373" s="532"/>
      <c r="AF1373" s="528">
        <f t="shared" si="647"/>
        <v>0</v>
      </c>
      <c r="AG1373" s="528">
        <f t="shared" si="648"/>
        <v>0</v>
      </c>
      <c r="AH1373" s="528">
        <f t="shared" si="649"/>
        <v>0</v>
      </c>
      <c r="AI1373" s="528">
        <f t="shared" si="650"/>
        <v>195570</v>
      </c>
      <c r="AJ1373" s="528">
        <f t="shared" si="651"/>
        <v>0</v>
      </c>
      <c r="AK1373" s="528">
        <f t="shared" si="652"/>
        <v>195570</v>
      </c>
      <c r="AL1373" s="508" t="s">
        <v>9</v>
      </c>
      <c r="AM1373" s="533"/>
      <c r="AN1373" s="528">
        <f t="shared" si="653"/>
        <v>195570</v>
      </c>
      <c r="AO1373" s="530"/>
      <c r="AP1373" s="505"/>
      <c r="AQ1373" s="505"/>
      <c r="AR1373" s="505"/>
      <c r="AS1373" s="505"/>
      <c r="AT1373" s="505"/>
      <c r="AU1373" s="505"/>
      <c r="AV1373" s="505"/>
      <c r="AW1373" s="588"/>
      <c r="AX1373" s="555"/>
    </row>
    <row r="1374" spans="1:50" ht="13.5" customHeight="1" x14ac:dyDescent="0.25">
      <c r="A1374" s="16" t="s">
        <v>90</v>
      </c>
      <c r="B1374" s="627">
        <v>46182</v>
      </c>
      <c r="C1374" s="543" t="s">
        <v>79</v>
      </c>
      <c r="D1374" s="517">
        <v>46189</v>
      </c>
      <c r="E1374" s="517" t="e">
        <f>IF(OR(#REF!="",J1374=""),"",#REF!+7*J1374)</f>
        <v>#REF!</v>
      </c>
      <c r="F1374" s="333" t="e">
        <f t="shared" ca="1" si="665"/>
        <v>#REF!</v>
      </c>
      <c r="G1374" s="65" t="s">
        <v>2111</v>
      </c>
      <c r="H1374" s="505" t="e">
        <f t="shared" si="661"/>
        <v>#REF!</v>
      </c>
      <c r="I1374" s="505" t="e">
        <f t="shared" si="662"/>
        <v>#REF!</v>
      </c>
      <c r="J1374" s="38">
        <v>1</v>
      </c>
      <c r="K1374" s="24" t="s">
        <v>21</v>
      </c>
      <c r="L1374" s="784" t="s">
        <v>81</v>
      </c>
      <c r="M1374" s="686" t="s">
        <v>3007</v>
      </c>
      <c r="N1374" s="707">
        <v>0</v>
      </c>
      <c r="O1374" s="598">
        <v>3</v>
      </c>
      <c r="P1374" s="24"/>
      <c r="Q1374" s="24"/>
      <c r="R1374" s="24" t="s">
        <v>84</v>
      </c>
      <c r="S1374" s="24" t="s">
        <v>239</v>
      </c>
      <c r="T1374" s="505" t="s">
        <v>240</v>
      </c>
      <c r="U1374" s="35" t="s">
        <v>99</v>
      </c>
      <c r="V1374" s="515" t="s">
        <v>3008</v>
      </c>
      <c r="W1374" s="37">
        <v>1</v>
      </c>
      <c r="X1374" s="24"/>
      <c r="Y1374" s="557">
        <f t="shared" si="664"/>
        <v>1</v>
      </c>
      <c r="Z1374" s="24">
        <v>1</v>
      </c>
      <c r="AA1374" s="58">
        <v>108144</v>
      </c>
      <c r="AB1374" s="66"/>
      <c r="AC1374" s="262"/>
      <c r="AD1374" s="25"/>
      <c r="AE1374" s="66"/>
      <c r="AF1374" s="63">
        <f t="shared" si="647"/>
        <v>0</v>
      </c>
      <c r="AG1374" s="63">
        <f t="shared" si="648"/>
        <v>0</v>
      </c>
      <c r="AH1374" s="63">
        <f t="shared" si="649"/>
        <v>0</v>
      </c>
      <c r="AI1374" s="63">
        <f t="shared" si="650"/>
        <v>108144</v>
      </c>
      <c r="AJ1374" s="63">
        <f t="shared" si="651"/>
        <v>0</v>
      </c>
      <c r="AK1374" s="63">
        <f t="shared" si="652"/>
        <v>108144</v>
      </c>
      <c r="AL1374" s="21" t="s">
        <v>9</v>
      </c>
      <c r="AM1374" s="494"/>
      <c r="AN1374" s="63">
        <f t="shared" si="653"/>
        <v>108144</v>
      </c>
      <c r="AO1374" s="24"/>
      <c r="AP1374" s="23"/>
      <c r="AQ1374" s="23"/>
      <c r="AR1374" s="23"/>
      <c r="AS1374" s="23"/>
      <c r="AT1374" s="23"/>
      <c r="AU1374" s="23"/>
      <c r="AV1374" s="23"/>
    </row>
    <row r="1375" spans="1:50" ht="13.5" customHeight="1" x14ac:dyDescent="0.2">
      <c r="A1375" s="508" t="s">
        <v>90</v>
      </c>
      <c r="B1375" s="381">
        <v>46183</v>
      </c>
      <c r="C1375" s="240" t="s">
        <v>79</v>
      </c>
      <c r="D1375" s="25">
        <v>46211</v>
      </c>
      <c r="E1375" s="277" t="e">
        <f>IF(OR(#REF!="",J1375=""),"",#REF!+7*J1375)</f>
        <v>#REF!</v>
      </c>
      <c r="F1375" s="333" t="e">
        <f t="shared" ca="1" si="665"/>
        <v>#REF!</v>
      </c>
      <c r="G1375" s="65" t="s">
        <v>2111</v>
      </c>
      <c r="H1375" s="23" t="e">
        <f t="shared" ref="H1375:H1388" si="666">TEXT(E1375,"MMM-YY")</f>
        <v>#REF!</v>
      </c>
      <c r="I1375" s="23" t="e">
        <f t="shared" ref="I1375:I1388" si="667">TEXT(E1375,"YYYY")</f>
        <v>#REF!</v>
      </c>
      <c r="J1375" s="24">
        <v>4</v>
      </c>
      <c r="K1375" s="36" t="s">
        <v>20</v>
      </c>
      <c r="L1375" s="38" t="s">
        <v>81</v>
      </c>
      <c r="M1375" s="686" t="s">
        <v>3009</v>
      </c>
      <c r="N1375" s="8">
        <v>0</v>
      </c>
      <c r="O1375" s="785">
        <v>3</v>
      </c>
      <c r="P1375" s="24"/>
      <c r="Q1375" s="24"/>
      <c r="R1375" s="20" t="s">
        <v>84</v>
      </c>
      <c r="S1375" s="20" t="s">
        <v>1626</v>
      </c>
      <c r="T1375" s="84" t="s">
        <v>2858</v>
      </c>
      <c r="U1375" s="41" t="s">
        <v>193</v>
      </c>
      <c r="V1375" s="515" t="s">
        <v>3010</v>
      </c>
      <c r="W1375" s="37">
        <v>5</v>
      </c>
      <c r="X1375" s="24"/>
      <c r="Y1375" s="8">
        <f t="shared" ref="Y1375:Y1388" si="668">W1375-X1375</f>
        <v>5</v>
      </c>
      <c r="Z1375" s="681">
        <v>5</v>
      </c>
      <c r="AA1375" s="58">
        <v>15000</v>
      </c>
      <c r="AB1375" s="66"/>
      <c r="AC1375" s="262"/>
      <c r="AD1375" s="25"/>
      <c r="AE1375" s="66"/>
      <c r="AF1375" s="63">
        <f t="shared" si="647"/>
        <v>0</v>
      </c>
      <c r="AG1375" s="63">
        <f t="shared" si="648"/>
        <v>0</v>
      </c>
      <c r="AH1375" s="63">
        <f t="shared" si="649"/>
        <v>0</v>
      </c>
      <c r="AI1375" s="63">
        <f t="shared" si="650"/>
        <v>75000</v>
      </c>
      <c r="AJ1375" s="63">
        <f t="shared" si="651"/>
        <v>0</v>
      </c>
      <c r="AK1375" s="63">
        <f t="shared" si="652"/>
        <v>75000</v>
      </c>
      <c r="AL1375" s="21" t="s">
        <v>9</v>
      </c>
      <c r="AM1375" s="494"/>
      <c r="AN1375" s="63">
        <f t="shared" si="653"/>
        <v>75000</v>
      </c>
      <c r="AO1375" s="24"/>
      <c r="AP1375" s="23"/>
      <c r="AQ1375" s="23"/>
      <c r="AR1375" s="23"/>
      <c r="AS1375" s="23"/>
      <c r="AT1375" s="23"/>
      <c r="AU1375" s="23"/>
      <c r="AV1375" s="23"/>
    </row>
    <row r="1376" spans="1:50" ht="13.5" customHeight="1" x14ac:dyDescent="0.2">
      <c r="A1376" s="515" t="s">
        <v>3011</v>
      </c>
      <c r="B1376" s="627">
        <v>46183</v>
      </c>
      <c r="C1376" s="240" t="s">
        <v>79</v>
      </c>
      <c r="D1376" s="424">
        <v>46287</v>
      </c>
      <c r="E1376" s="517" t="e">
        <f>IF(OR(#REF!="",J1376=""),"",#REF!+7*J1376)</f>
        <v>#REF!</v>
      </c>
      <c r="F1376" s="333" t="e">
        <f t="shared" ca="1" si="665"/>
        <v>#REF!</v>
      </c>
      <c r="G1376" s="65" t="s">
        <v>2111</v>
      </c>
      <c r="H1376" s="505" t="e">
        <f t="shared" si="666"/>
        <v>#REF!</v>
      </c>
      <c r="I1376" s="505" t="e">
        <f t="shared" si="667"/>
        <v>#REF!</v>
      </c>
      <c r="J1376" s="24">
        <v>28</v>
      </c>
      <c r="K1376" s="24" t="s">
        <v>18</v>
      </c>
      <c r="L1376" s="38" t="s">
        <v>142</v>
      </c>
      <c r="M1376" s="686" t="s">
        <v>3012</v>
      </c>
      <c r="N1376" s="557">
        <v>0</v>
      </c>
      <c r="O1376" s="665">
        <v>3</v>
      </c>
      <c r="P1376" s="24"/>
      <c r="Q1376" s="38"/>
      <c r="R1376" s="524" t="s">
        <v>84</v>
      </c>
      <c r="S1376" s="524" t="s">
        <v>239</v>
      </c>
      <c r="T1376" s="512" t="s">
        <v>240</v>
      </c>
      <c r="U1376" s="35" t="s">
        <v>219</v>
      </c>
      <c r="V1376" s="515" t="s">
        <v>3013</v>
      </c>
      <c r="W1376" s="37">
        <v>2</v>
      </c>
      <c r="X1376" s="24"/>
      <c r="Y1376" s="557">
        <f t="shared" si="668"/>
        <v>2</v>
      </c>
      <c r="Z1376" s="24">
        <v>2</v>
      </c>
      <c r="AA1376" s="58">
        <v>66256</v>
      </c>
      <c r="AB1376" s="66"/>
      <c r="AC1376" s="262"/>
      <c r="AD1376" s="25"/>
      <c r="AE1376" s="695"/>
      <c r="AF1376" s="58">
        <f t="shared" si="647"/>
        <v>0</v>
      </c>
      <c r="AG1376" s="58">
        <f t="shared" si="648"/>
        <v>0</v>
      </c>
      <c r="AH1376" s="58">
        <f t="shared" si="649"/>
        <v>0</v>
      </c>
      <c r="AI1376" s="58">
        <f t="shared" si="650"/>
        <v>132512</v>
      </c>
      <c r="AJ1376" s="58">
        <f t="shared" si="651"/>
        <v>0</v>
      </c>
      <c r="AK1376" s="58">
        <f t="shared" si="652"/>
        <v>132512</v>
      </c>
      <c r="AL1376" s="16" t="s">
        <v>9</v>
      </c>
      <c r="AM1376" s="272"/>
      <c r="AN1376" s="58">
        <f t="shared" si="653"/>
        <v>132512</v>
      </c>
      <c r="AO1376" s="37"/>
      <c r="AP1376" s="23"/>
      <c r="AQ1376" s="23"/>
      <c r="AR1376" s="23"/>
      <c r="AS1376" s="23"/>
      <c r="AT1376" s="23"/>
      <c r="AU1376" s="23"/>
      <c r="AV1376" s="23"/>
    </row>
    <row r="1377" spans="1:50" ht="13.5" customHeight="1" x14ac:dyDescent="0.2">
      <c r="A1377" s="16">
        <v>4000629451</v>
      </c>
      <c r="B1377" s="243">
        <v>46182</v>
      </c>
      <c r="C1377" s="16" t="s">
        <v>79</v>
      </c>
      <c r="D1377" s="277">
        <v>46308</v>
      </c>
      <c r="E1377" s="789" t="e">
        <f>IF(OR(#REF!="",J1377=""),"",#REF!+7*J1377)</f>
        <v>#REF!</v>
      </c>
      <c r="F1377" s="271" t="e">
        <f t="shared" ca="1" si="665"/>
        <v>#REF!</v>
      </c>
      <c r="G1377" s="790" t="s">
        <v>94</v>
      </c>
      <c r="H1377" s="71" t="e">
        <f t="shared" si="666"/>
        <v>#REF!</v>
      </c>
      <c r="I1377" s="71" t="e">
        <f t="shared" si="667"/>
        <v>#REF!</v>
      </c>
      <c r="J1377" s="384">
        <v>18</v>
      </c>
      <c r="K1377" s="36" t="s">
        <v>18</v>
      </c>
      <c r="L1377" s="348" t="s">
        <v>142</v>
      </c>
      <c r="M1377" s="686" t="s">
        <v>2369</v>
      </c>
      <c r="N1377" s="451">
        <v>0</v>
      </c>
      <c r="O1377" s="786">
        <v>3</v>
      </c>
      <c r="P1377" s="36"/>
      <c r="Q1377" s="36"/>
      <c r="R1377" s="496" t="s">
        <v>84</v>
      </c>
      <c r="S1377" s="464" t="s">
        <v>97</v>
      </c>
      <c r="T1377" s="57" t="s">
        <v>138</v>
      </c>
      <c r="U1377" s="700" t="s">
        <v>99</v>
      </c>
      <c r="V1377" s="515" t="s">
        <v>2370</v>
      </c>
      <c r="W1377" s="44">
        <v>10</v>
      </c>
      <c r="X1377" s="782"/>
      <c r="Y1377" s="68">
        <f t="shared" si="668"/>
        <v>10</v>
      </c>
      <c r="Z1377" s="36">
        <v>10</v>
      </c>
      <c r="AA1377" s="72">
        <v>50000</v>
      </c>
      <c r="AB1377" s="425"/>
      <c r="AC1377" s="783"/>
      <c r="AD1377" s="361"/>
      <c r="AE1377" s="787"/>
      <c r="AF1377" s="58">
        <f t="shared" si="647"/>
        <v>0</v>
      </c>
      <c r="AG1377" s="58">
        <f t="shared" si="648"/>
        <v>0</v>
      </c>
      <c r="AH1377" s="58">
        <f t="shared" si="649"/>
        <v>0</v>
      </c>
      <c r="AI1377" s="58">
        <f t="shared" si="650"/>
        <v>500000</v>
      </c>
      <c r="AJ1377" s="58">
        <f t="shared" si="651"/>
        <v>0</v>
      </c>
      <c r="AK1377" s="58">
        <f t="shared" si="652"/>
        <v>500000</v>
      </c>
      <c r="AL1377" s="16" t="s">
        <v>9</v>
      </c>
      <c r="AM1377" s="272"/>
      <c r="AN1377" s="58">
        <f t="shared" si="653"/>
        <v>500000</v>
      </c>
      <c r="AO1377" s="788"/>
      <c r="AP1377" s="23"/>
      <c r="AQ1377" s="23"/>
      <c r="AR1377" s="23"/>
      <c r="AS1377" s="23"/>
      <c r="AT1377" s="23"/>
      <c r="AU1377" s="23"/>
      <c r="AV1377" s="23"/>
      <c r="AW1377" s="317"/>
      <c r="AX1377" s="218"/>
    </row>
    <row r="1378" spans="1:50" ht="13.5" customHeight="1" x14ac:dyDescent="0.2">
      <c r="A1378" s="700">
        <v>4520507149</v>
      </c>
      <c r="B1378" s="243">
        <v>46183</v>
      </c>
      <c r="C1378" s="543" t="s">
        <v>79</v>
      </c>
      <c r="D1378" s="426">
        <v>46204</v>
      </c>
      <c r="E1378" s="789" t="e">
        <f>IF(OR(#REF!="",J1378=""),"",#REF!+7*J1378)</f>
        <v>#REF!</v>
      </c>
      <c r="F1378" s="630" t="e">
        <f t="shared" ca="1" si="665"/>
        <v>#REF!</v>
      </c>
      <c r="G1378" s="65" t="s">
        <v>2111</v>
      </c>
      <c r="H1378" s="71" t="e">
        <f t="shared" si="666"/>
        <v>#REF!</v>
      </c>
      <c r="I1378" s="71" t="e">
        <f t="shared" si="667"/>
        <v>#REF!</v>
      </c>
      <c r="J1378" s="24">
        <v>3</v>
      </c>
      <c r="K1378" s="24" t="s">
        <v>22</v>
      </c>
      <c r="L1378" s="38" t="s">
        <v>81</v>
      </c>
      <c r="M1378" s="792" t="s">
        <v>3014</v>
      </c>
      <c r="N1378" s="557">
        <v>1</v>
      </c>
      <c r="O1378" s="558">
        <v>1</v>
      </c>
      <c r="P1378" s="24"/>
      <c r="Q1378" s="24"/>
      <c r="R1378" s="24" t="s">
        <v>84</v>
      </c>
      <c r="S1378" s="521" t="s">
        <v>210</v>
      </c>
      <c r="T1378" s="628" t="s">
        <v>211</v>
      </c>
      <c r="U1378" s="508" t="s">
        <v>212</v>
      </c>
      <c r="V1378" s="16" t="s">
        <v>3015</v>
      </c>
      <c r="W1378" s="37">
        <v>1</v>
      </c>
      <c r="X1378" s="24"/>
      <c r="Y1378" s="68">
        <f t="shared" si="668"/>
        <v>1</v>
      </c>
      <c r="Z1378" s="24">
        <v>1</v>
      </c>
      <c r="AA1378" s="58">
        <v>209001</v>
      </c>
      <c r="AB1378" s="66"/>
      <c r="AC1378" s="262"/>
      <c r="AD1378" s="25"/>
      <c r="AE1378" s="66"/>
      <c r="AF1378" s="74">
        <f t="shared" si="647"/>
        <v>0</v>
      </c>
      <c r="AG1378" s="74">
        <f t="shared" si="648"/>
        <v>0</v>
      </c>
      <c r="AH1378" s="74">
        <f t="shared" si="649"/>
        <v>0</v>
      </c>
      <c r="AI1378" s="74">
        <f t="shared" si="650"/>
        <v>209001</v>
      </c>
      <c r="AJ1378" s="74">
        <f t="shared" si="651"/>
        <v>0</v>
      </c>
      <c r="AK1378" s="74">
        <f t="shared" si="652"/>
        <v>209001</v>
      </c>
      <c r="AL1378" s="422" t="s">
        <v>9</v>
      </c>
      <c r="AM1378" s="691"/>
      <c r="AN1378" s="74">
        <f t="shared" si="653"/>
        <v>209001</v>
      </c>
      <c r="AO1378" s="24"/>
      <c r="AP1378" s="23"/>
      <c r="AQ1378" s="23"/>
      <c r="AR1378" s="23"/>
      <c r="AS1378" s="23"/>
      <c r="AT1378" s="23"/>
      <c r="AU1378" s="23"/>
      <c r="AV1378" s="23"/>
    </row>
    <row r="1379" spans="1:50" ht="13.5" customHeight="1" x14ac:dyDescent="0.2">
      <c r="A1379" s="508" t="s">
        <v>90</v>
      </c>
      <c r="B1379" s="513">
        <v>46183</v>
      </c>
      <c r="C1379" s="543" t="s">
        <v>79</v>
      </c>
      <c r="D1379" s="25">
        <v>46190</v>
      </c>
      <c r="E1379" s="517" t="e">
        <f>IF(OR(#REF!="",J1379=""),"",#REF!+7*J1379)</f>
        <v>#REF!</v>
      </c>
      <c r="F1379" s="333" t="e">
        <f t="shared" ca="1" si="665"/>
        <v>#REF!</v>
      </c>
      <c r="G1379" s="65" t="s">
        <v>2111</v>
      </c>
      <c r="H1379" s="23" t="e">
        <f t="shared" si="666"/>
        <v>#REF!</v>
      </c>
      <c r="I1379" s="23" t="e">
        <f t="shared" si="667"/>
        <v>#REF!</v>
      </c>
      <c r="J1379" s="24">
        <v>1</v>
      </c>
      <c r="K1379" s="24" t="s">
        <v>21</v>
      </c>
      <c r="L1379" s="38" t="s">
        <v>142</v>
      </c>
      <c r="M1379" s="522" t="s">
        <v>3016</v>
      </c>
      <c r="N1379" s="762">
        <v>0</v>
      </c>
      <c r="O1379" s="598">
        <v>3</v>
      </c>
      <c r="P1379" s="24"/>
      <c r="Q1379" s="24"/>
      <c r="R1379" s="24" t="s">
        <v>84</v>
      </c>
      <c r="S1379" s="24" t="s">
        <v>1626</v>
      </c>
      <c r="T1379" s="628" t="s">
        <v>1933</v>
      </c>
      <c r="U1379" s="16" t="s">
        <v>193</v>
      </c>
      <c r="V1379" s="515" t="s">
        <v>2511</v>
      </c>
      <c r="W1379" s="24">
        <v>10</v>
      </c>
      <c r="X1379" s="24"/>
      <c r="Y1379" s="778">
        <f t="shared" si="668"/>
        <v>10</v>
      </c>
      <c r="Z1379" s="24">
        <v>10</v>
      </c>
      <c r="AA1379" s="58">
        <v>22195</v>
      </c>
      <c r="AB1379" s="66"/>
      <c r="AC1379" s="262"/>
      <c r="AD1379" s="25"/>
      <c r="AE1379" s="66"/>
      <c r="AF1379" s="63">
        <f t="shared" si="647"/>
        <v>0</v>
      </c>
      <c r="AG1379" s="63">
        <f t="shared" si="648"/>
        <v>0</v>
      </c>
      <c r="AH1379" s="63">
        <f t="shared" si="649"/>
        <v>0</v>
      </c>
      <c r="AI1379" s="63">
        <f>Z1379*AA1379</f>
        <v>221950</v>
      </c>
      <c r="AJ1379" s="63">
        <f t="shared" si="651"/>
        <v>0</v>
      </c>
      <c r="AK1379" s="63">
        <f t="shared" si="652"/>
        <v>221950</v>
      </c>
      <c r="AL1379" s="21" t="s">
        <v>9</v>
      </c>
      <c r="AM1379" s="494"/>
      <c r="AN1379" s="63">
        <f t="shared" si="653"/>
        <v>221950</v>
      </c>
      <c r="AO1379" s="24"/>
      <c r="AP1379" s="23"/>
      <c r="AQ1379" s="23"/>
      <c r="AR1379" s="23"/>
      <c r="AS1379" s="23"/>
      <c r="AT1379" s="23"/>
      <c r="AU1379" s="23"/>
      <c r="AV1379" s="23"/>
    </row>
    <row r="1380" spans="1:50" ht="13.5" customHeight="1" x14ac:dyDescent="0.2">
      <c r="A1380" s="508" t="s">
        <v>90</v>
      </c>
      <c r="B1380" s="513">
        <v>46183</v>
      </c>
      <c r="C1380" s="543" t="s">
        <v>79</v>
      </c>
      <c r="D1380" s="25">
        <v>46190</v>
      </c>
      <c r="E1380" s="517" t="e">
        <f>IF(OR(#REF!="",J1380=""),"",#REF!+7*J1380)</f>
        <v>#REF!</v>
      </c>
      <c r="F1380" s="333" t="e">
        <f t="shared" ca="1" si="665"/>
        <v>#REF!</v>
      </c>
      <c r="G1380" s="65" t="s">
        <v>2111</v>
      </c>
      <c r="H1380" s="23" t="e">
        <f t="shared" si="666"/>
        <v>#REF!</v>
      </c>
      <c r="I1380" s="23" t="e">
        <f t="shared" si="667"/>
        <v>#REF!</v>
      </c>
      <c r="J1380" s="24">
        <v>1</v>
      </c>
      <c r="K1380" s="24" t="s">
        <v>21</v>
      </c>
      <c r="L1380" s="38" t="s">
        <v>142</v>
      </c>
      <c r="M1380" s="522" t="s">
        <v>3017</v>
      </c>
      <c r="N1380" s="762">
        <v>0</v>
      </c>
      <c r="O1380" s="665">
        <v>3</v>
      </c>
      <c r="P1380" s="24"/>
      <c r="Q1380" s="24"/>
      <c r="R1380" s="24" t="s">
        <v>84</v>
      </c>
      <c r="S1380" s="24" t="s">
        <v>1626</v>
      </c>
      <c r="T1380" s="628" t="s">
        <v>1933</v>
      </c>
      <c r="U1380" s="16" t="s">
        <v>193</v>
      </c>
      <c r="V1380" s="515" t="s">
        <v>3018</v>
      </c>
      <c r="W1380" s="24">
        <v>20</v>
      </c>
      <c r="X1380" s="24"/>
      <c r="Y1380" s="778">
        <f t="shared" si="668"/>
        <v>20</v>
      </c>
      <c r="Z1380" s="24">
        <v>20</v>
      </c>
      <c r="AA1380" s="58">
        <v>20602.5</v>
      </c>
      <c r="AB1380" s="66"/>
      <c r="AC1380" s="262"/>
      <c r="AD1380" s="25"/>
      <c r="AE1380" s="66"/>
      <c r="AF1380" s="63">
        <f t="shared" si="647"/>
        <v>0</v>
      </c>
      <c r="AG1380" s="63">
        <f t="shared" si="648"/>
        <v>0</v>
      </c>
      <c r="AH1380" s="63">
        <f t="shared" si="649"/>
        <v>0</v>
      </c>
      <c r="AI1380" s="63">
        <f t="shared" si="650"/>
        <v>412050</v>
      </c>
      <c r="AJ1380" s="63">
        <f t="shared" si="651"/>
        <v>0</v>
      </c>
      <c r="AK1380" s="63">
        <f t="shared" si="652"/>
        <v>412050</v>
      </c>
      <c r="AL1380" s="21" t="s">
        <v>9</v>
      </c>
      <c r="AM1380" s="494"/>
      <c r="AN1380" s="63">
        <f t="shared" si="653"/>
        <v>412050</v>
      </c>
      <c r="AO1380" s="24"/>
      <c r="AP1380" s="23"/>
      <c r="AQ1380" s="23"/>
      <c r="AR1380" s="23"/>
      <c r="AS1380" s="23"/>
      <c r="AT1380" s="23"/>
      <c r="AU1380" s="23"/>
      <c r="AV1380" s="23"/>
    </row>
    <row r="1381" spans="1:50" ht="13.5" customHeight="1" x14ac:dyDescent="0.2">
      <c r="A1381" s="508" t="s">
        <v>90</v>
      </c>
      <c r="B1381" s="513">
        <v>46183</v>
      </c>
      <c r="C1381" s="543" t="s">
        <v>79</v>
      </c>
      <c r="D1381" s="25">
        <v>46190</v>
      </c>
      <c r="E1381" s="517" t="e">
        <f>IF(OR(#REF!="",J1381=""),"",#REF!+7*J1381)</f>
        <v>#REF!</v>
      </c>
      <c r="F1381" s="333" t="e">
        <f t="shared" ca="1" si="665"/>
        <v>#REF!</v>
      </c>
      <c r="G1381" s="65" t="s">
        <v>2111</v>
      </c>
      <c r="H1381" s="23" t="e">
        <f t="shared" si="666"/>
        <v>#REF!</v>
      </c>
      <c r="I1381" s="23" t="e">
        <f t="shared" si="667"/>
        <v>#REF!</v>
      </c>
      <c r="J1381" s="24">
        <v>1</v>
      </c>
      <c r="K1381" s="24" t="s">
        <v>21</v>
      </c>
      <c r="L1381" s="38" t="s">
        <v>142</v>
      </c>
      <c r="M1381" s="522" t="s">
        <v>3019</v>
      </c>
      <c r="N1381" s="762">
        <v>0</v>
      </c>
      <c r="O1381" s="665">
        <v>3</v>
      </c>
      <c r="P1381" s="24"/>
      <c r="Q1381" s="24"/>
      <c r="R1381" s="24" t="s">
        <v>84</v>
      </c>
      <c r="S1381" s="24" t="s">
        <v>1626</v>
      </c>
      <c r="T1381" s="628" t="s">
        <v>1933</v>
      </c>
      <c r="U1381" s="16" t="s">
        <v>193</v>
      </c>
      <c r="V1381" s="515" t="s">
        <v>3020</v>
      </c>
      <c r="W1381" s="24">
        <v>62</v>
      </c>
      <c r="X1381" s="24"/>
      <c r="Y1381" s="778">
        <f t="shared" si="668"/>
        <v>62</v>
      </c>
      <c r="Z1381" s="24">
        <v>62</v>
      </c>
      <c r="AA1381" s="58">
        <v>19538.89</v>
      </c>
      <c r="AB1381" s="66"/>
      <c r="AC1381" s="262"/>
      <c r="AD1381" s="25"/>
      <c r="AE1381" s="66"/>
      <c r="AF1381" s="63">
        <f t="shared" si="647"/>
        <v>0</v>
      </c>
      <c r="AG1381" s="63">
        <f t="shared" si="648"/>
        <v>0</v>
      </c>
      <c r="AH1381" s="63">
        <f t="shared" si="649"/>
        <v>0</v>
      </c>
      <c r="AI1381" s="63">
        <f t="shared" si="650"/>
        <v>1211411.18</v>
      </c>
      <c r="AJ1381" s="63">
        <f t="shared" si="651"/>
        <v>0</v>
      </c>
      <c r="AK1381" s="63">
        <f t="shared" si="652"/>
        <v>1211411.18</v>
      </c>
      <c r="AL1381" s="21" t="s">
        <v>9</v>
      </c>
      <c r="AM1381" s="494"/>
      <c r="AN1381" s="63">
        <f t="shared" si="653"/>
        <v>1211411.18</v>
      </c>
      <c r="AO1381" s="24"/>
      <c r="AP1381" s="23"/>
      <c r="AQ1381" s="23"/>
      <c r="AR1381" s="23"/>
      <c r="AS1381" s="23"/>
      <c r="AT1381" s="23"/>
      <c r="AU1381" s="23"/>
      <c r="AV1381" s="23"/>
    </row>
    <row r="1382" spans="1:50" ht="13.5" customHeight="1" x14ac:dyDescent="0.2">
      <c r="A1382" s="508" t="s">
        <v>90</v>
      </c>
      <c r="B1382" s="513">
        <v>46183</v>
      </c>
      <c r="C1382" s="543" t="s">
        <v>79</v>
      </c>
      <c r="D1382" s="25">
        <v>46190</v>
      </c>
      <c r="E1382" s="517" t="e">
        <f>IF(OR(#REF!="",J1382=""),"",#REF!+7*J1382)</f>
        <v>#REF!</v>
      </c>
      <c r="F1382" s="333" t="e">
        <f t="shared" ca="1" si="665"/>
        <v>#REF!</v>
      </c>
      <c r="G1382" s="65" t="s">
        <v>2111</v>
      </c>
      <c r="H1382" s="23" t="e">
        <f t="shared" si="666"/>
        <v>#REF!</v>
      </c>
      <c r="I1382" s="23" t="e">
        <f t="shared" si="667"/>
        <v>#REF!</v>
      </c>
      <c r="J1382" s="24">
        <v>1</v>
      </c>
      <c r="K1382" s="24" t="s">
        <v>21</v>
      </c>
      <c r="L1382" s="38" t="s">
        <v>142</v>
      </c>
      <c r="M1382" s="522" t="s">
        <v>3021</v>
      </c>
      <c r="N1382" s="762">
        <v>0</v>
      </c>
      <c r="O1382" s="793">
        <v>3</v>
      </c>
      <c r="P1382" s="24"/>
      <c r="Q1382" s="24"/>
      <c r="R1382" s="24" t="s">
        <v>84</v>
      </c>
      <c r="S1382" s="24" t="s">
        <v>1626</v>
      </c>
      <c r="T1382" s="628" t="s">
        <v>1933</v>
      </c>
      <c r="U1382" s="16" t="s">
        <v>193</v>
      </c>
      <c r="V1382" s="515" t="s">
        <v>2519</v>
      </c>
      <c r="W1382" s="24">
        <v>120</v>
      </c>
      <c r="X1382" s="24"/>
      <c r="Y1382" s="778">
        <f t="shared" si="668"/>
        <v>120</v>
      </c>
      <c r="Z1382" s="24">
        <v>120</v>
      </c>
      <c r="AA1382" s="58">
        <v>18406.75</v>
      </c>
      <c r="AB1382" s="66"/>
      <c r="AC1382" s="262"/>
      <c r="AD1382" s="25"/>
      <c r="AE1382" s="66"/>
      <c r="AF1382" s="63">
        <f t="shared" si="647"/>
        <v>0</v>
      </c>
      <c r="AG1382" s="63">
        <f t="shared" si="648"/>
        <v>0</v>
      </c>
      <c r="AH1382" s="63">
        <f t="shared" si="649"/>
        <v>0</v>
      </c>
      <c r="AI1382" s="63">
        <f t="shared" si="650"/>
        <v>2208810</v>
      </c>
      <c r="AJ1382" s="63">
        <f t="shared" si="651"/>
        <v>0</v>
      </c>
      <c r="AK1382" s="63">
        <f t="shared" si="652"/>
        <v>2208810</v>
      </c>
      <c r="AL1382" s="21" t="s">
        <v>9</v>
      </c>
      <c r="AM1382" s="494"/>
      <c r="AN1382" s="63">
        <f t="shared" si="653"/>
        <v>2208810</v>
      </c>
      <c r="AO1382" s="24"/>
      <c r="AP1382" s="23"/>
      <c r="AQ1382" s="23"/>
      <c r="AR1382" s="23"/>
      <c r="AS1382" s="23"/>
      <c r="AT1382" s="23"/>
      <c r="AU1382" s="23"/>
      <c r="AV1382" s="23"/>
    </row>
    <row r="1383" spans="1:50" ht="13.5" customHeight="1" x14ac:dyDescent="0.25">
      <c r="A1383" s="795">
        <v>1657</v>
      </c>
      <c r="B1383" s="627">
        <v>46184</v>
      </c>
      <c r="C1383" s="796" t="s">
        <v>305</v>
      </c>
      <c r="D1383" s="25">
        <v>46205</v>
      </c>
      <c r="E1383" s="552" t="e">
        <f>IF(OR(#REF!="",J1383=""),"",#REF!+7*J1383)</f>
        <v>#REF!</v>
      </c>
      <c r="F1383" s="333" t="e">
        <f t="shared" ca="1" si="665"/>
        <v>#REF!</v>
      </c>
      <c r="G1383" s="65" t="s">
        <v>2111</v>
      </c>
      <c r="H1383" s="546" t="e">
        <f t="shared" si="666"/>
        <v>#REF!</v>
      </c>
      <c r="I1383" s="520" t="e">
        <f t="shared" si="667"/>
        <v>#REF!</v>
      </c>
      <c r="J1383" s="24">
        <v>3</v>
      </c>
      <c r="K1383" s="24" t="s">
        <v>22</v>
      </c>
      <c r="L1383" s="24" t="s">
        <v>81</v>
      </c>
      <c r="M1383" s="686" t="s">
        <v>2420</v>
      </c>
      <c r="N1383" s="762">
        <v>0</v>
      </c>
      <c r="O1383" s="793">
        <v>3</v>
      </c>
      <c r="P1383" s="24"/>
      <c r="Q1383" s="24"/>
      <c r="R1383" s="521" t="s">
        <v>307</v>
      </c>
      <c r="S1383" s="557" t="s">
        <v>313</v>
      </c>
      <c r="T1383" s="794" t="s">
        <v>314</v>
      </c>
      <c r="U1383" s="631" t="s">
        <v>87</v>
      </c>
      <c r="V1383" s="508" t="s">
        <v>3022</v>
      </c>
      <c r="W1383" s="24">
        <v>1</v>
      </c>
      <c r="X1383" s="24"/>
      <c r="Y1383" s="778">
        <f t="shared" si="668"/>
        <v>1</v>
      </c>
      <c r="Z1383" s="24">
        <v>1</v>
      </c>
      <c r="AA1383" s="58"/>
      <c r="AB1383" s="66">
        <v>918</v>
      </c>
      <c r="AC1383" s="262"/>
      <c r="AD1383" s="25"/>
      <c r="AE1383" s="66"/>
      <c r="AF1383" s="63">
        <f t="shared" si="647"/>
        <v>0</v>
      </c>
      <c r="AG1383" s="63">
        <f t="shared" si="648"/>
        <v>0</v>
      </c>
      <c r="AH1383" s="63">
        <f t="shared" si="649"/>
        <v>0</v>
      </c>
      <c r="AI1383" s="63">
        <f t="shared" si="650"/>
        <v>0</v>
      </c>
      <c r="AJ1383" s="63">
        <f t="shared" si="651"/>
        <v>78948</v>
      </c>
      <c r="AK1383" s="63">
        <f t="shared" si="652"/>
        <v>78948</v>
      </c>
      <c r="AL1383" s="21" t="s">
        <v>9</v>
      </c>
      <c r="AM1383" s="494"/>
      <c r="AN1383" s="63">
        <f t="shared" si="653"/>
        <v>78948</v>
      </c>
      <c r="AO1383" s="24"/>
      <c r="AP1383" s="23"/>
      <c r="AQ1383" s="23"/>
      <c r="AR1383" s="23"/>
      <c r="AS1383" s="23"/>
      <c r="AT1383" s="23"/>
      <c r="AU1383" s="23"/>
      <c r="AV1383" s="23"/>
    </row>
    <row r="1384" spans="1:50" ht="13.5" customHeight="1" x14ac:dyDescent="0.2">
      <c r="A1384" s="554">
        <v>4000621033</v>
      </c>
      <c r="B1384" s="767">
        <v>46183</v>
      </c>
      <c r="C1384" s="693" t="s">
        <v>79</v>
      </c>
      <c r="D1384" s="768">
        <v>46407</v>
      </c>
      <c r="E1384" s="768" t="e">
        <f>IF(OR(#REF!="",J1384=""),"",#REF!+7*J1384)</f>
        <v>#REF!</v>
      </c>
      <c r="F1384" s="769" t="e">
        <f t="shared" ca="1" si="665"/>
        <v>#REF!</v>
      </c>
      <c r="G1384" s="519" t="s">
        <v>94</v>
      </c>
      <c r="H1384" s="770" t="e">
        <f t="shared" si="666"/>
        <v>#REF!</v>
      </c>
      <c r="I1384" s="770" t="e">
        <f t="shared" si="667"/>
        <v>#REF!</v>
      </c>
      <c r="J1384" s="771">
        <v>32</v>
      </c>
      <c r="K1384" s="506" t="s">
        <v>18</v>
      </c>
      <c r="L1384" s="600" t="s">
        <v>81</v>
      </c>
      <c r="M1384" s="522" t="s">
        <v>3023</v>
      </c>
      <c r="N1384" s="773">
        <v>0</v>
      </c>
      <c r="O1384" s="774">
        <v>3</v>
      </c>
      <c r="P1384" s="614"/>
      <c r="Q1384" s="614"/>
      <c r="R1384" s="775" t="s">
        <v>84</v>
      </c>
      <c r="S1384" s="688" t="s">
        <v>97</v>
      </c>
      <c r="T1384" s="776" t="s">
        <v>114</v>
      </c>
      <c r="U1384" s="554" t="s">
        <v>99</v>
      </c>
      <c r="V1384" s="554" t="s">
        <v>3024</v>
      </c>
      <c r="W1384" s="614">
        <v>144</v>
      </c>
      <c r="X1384" s="777"/>
      <c r="Y1384" s="778">
        <f t="shared" si="668"/>
        <v>144</v>
      </c>
      <c r="Z1384" s="614">
        <v>144</v>
      </c>
      <c r="AA1384" s="616">
        <v>4775</v>
      </c>
      <c r="AB1384" s="617"/>
      <c r="AC1384" s="779"/>
      <c r="AD1384" s="519"/>
      <c r="AE1384" s="620"/>
      <c r="AF1384" s="616">
        <f t="shared" si="647"/>
        <v>0</v>
      </c>
      <c r="AG1384" s="616">
        <f t="shared" si="648"/>
        <v>0</v>
      </c>
      <c r="AH1384" s="616">
        <f t="shared" si="649"/>
        <v>0</v>
      </c>
      <c r="AI1384" s="616">
        <f t="shared" si="650"/>
        <v>687600</v>
      </c>
      <c r="AJ1384" s="616">
        <f t="shared" si="651"/>
        <v>0</v>
      </c>
      <c r="AK1384" s="616">
        <f t="shared" si="652"/>
        <v>687600</v>
      </c>
      <c r="AL1384" s="554" t="s">
        <v>9</v>
      </c>
      <c r="AM1384" s="621"/>
      <c r="AN1384" s="616">
        <f t="shared" si="653"/>
        <v>687600</v>
      </c>
      <c r="AO1384" s="618"/>
      <c r="AP1384" s="505"/>
      <c r="AQ1384" s="505"/>
      <c r="AR1384" s="505"/>
      <c r="AS1384" s="505"/>
      <c r="AT1384" s="505"/>
      <c r="AU1384" s="505"/>
      <c r="AV1384" s="505"/>
      <c r="AW1384" s="588"/>
      <c r="AX1384" s="555"/>
    </row>
    <row r="1385" spans="1:50" ht="13.5" customHeight="1" x14ac:dyDescent="0.2">
      <c r="A1385" s="16"/>
      <c r="B1385" s="118"/>
      <c r="C1385" s="16"/>
      <c r="D1385" s="25"/>
      <c r="E1385" s="768" t="e">
        <f>IF(OR(#REF!="",J1385=""),"",#REF!+7*J1385)</f>
        <v>#REF!</v>
      </c>
      <c r="F1385" s="333" t="e">
        <f t="shared" ca="1" si="665"/>
        <v>#REF!</v>
      </c>
      <c r="G1385" s="65"/>
      <c r="H1385" s="770" t="e">
        <f t="shared" si="666"/>
        <v>#REF!</v>
      </c>
      <c r="I1385" s="770" t="e">
        <f t="shared" si="667"/>
        <v>#REF!</v>
      </c>
      <c r="J1385" s="24"/>
      <c r="K1385" s="24"/>
      <c r="L1385" s="38"/>
      <c r="M1385" s="522" t="s">
        <v>3025</v>
      </c>
      <c r="N1385" s="557">
        <v>1</v>
      </c>
      <c r="O1385" s="558">
        <v>1</v>
      </c>
      <c r="P1385" s="24"/>
      <c r="Q1385" s="24"/>
      <c r="R1385" s="24"/>
      <c r="S1385" s="24"/>
      <c r="T1385" s="16"/>
      <c r="U1385" s="16"/>
      <c r="V1385" s="16"/>
      <c r="W1385" s="23"/>
      <c r="X1385" s="24"/>
      <c r="Y1385" s="778">
        <f t="shared" si="668"/>
        <v>0</v>
      </c>
      <c r="Z1385" s="23"/>
      <c r="AA1385" s="58"/>
      <c r="AB1385" s="66"/>
      <c r="AC1385" s="262"/>
      <c r="AD1385" s="25"/>
      <c r="AE1385" s="66"/>
      <c r="AF1385" s="63">
        <f t="shared" si="647"/>
        <v>0</v>
      </c>
      <c r="AG1385" s="63">
        <f t="shared" si="648"/>
        <v>0</v>
      </c>
      <c r="AH1385" s="63">
        <f t="shared" si="649"/>
        <v>0</v>
      </c>
      <c r="AI1385" s="63">
        <f t="shared" si="650"/>
        <v>0</v>
      </c>
      <c r="AJ1385" s="63">
        <f t="shared" si="651"/>
        <v>0</v>
      </c>
      <c r="AK1385" s="63">
        <f t="shared" si="652"/>
        <v>0</v>
      </c>
      <c r="AL1385" s="21" t="s">
        <v>9</v>
      </c>
      <c r="AM1385" s="494"/>
      <c r="AN1385" s="63">
        <f t="shared" si="653"/>
        <v>0</v>
      </c>
      <c r="AO1385" s="24"/>
      <c r="AP1385" s="23"/>
      <c r="AQ1385" s="23"/>
      <c r="AR1385" s="23"/>
      <c r="AS1385" s="23"/>
      <c r="AT1385" s="23"/>
      <c r="AU1385" s="23"/>
      <c r="AV1385" s="23"/>
    </row>
    <row r="1386" spans="1:50" ht="13.5" customHeight="1" x14ac:dyDescent="0.2">
      <c r="A1386" s="16"/>
      <c r="B1386" s="118"/>
      <c r="C1386" s="16"/>
      <c r="D1386" s="25"/>
      <c r="E1386" s="768" t="e">
        <f>IF(OR(#REF!="",J1386=""),"",#REF!+7*J1386)</f>
        <v>#REF!</v>
      </c>
      <c r="F1386" s="333" t="e">
        <f t="shared" ca="1" si="665"/>
        <v>#REF!</v>
      </c>
      <c r="G1386" s="65"/>
      <c r="H1386" s="770" t="e">
        <f t="shared" si="666"/>
        <v>#REF!</v>
      </c>
      <c r="I1386" s="770" t="e">
        <f t="shared" si="667"/>
        <v>#REF!</v>
      </c>
      <c r="J1386" s="24"/>
      <c r="K1386" s="24"/>
      <c r="L1386" s="38"/>
      <c r="M1386" s="522" t="s">
        <v>3025</v>
      </c>
      <c r="N1386" s="557">
        <v>1</v>
      </c>
      <c r="O1386" s="558">
        <v>1</v>
      </c>
      <c r="P1386" s="24"/>
      <c r="Q1386" s="24"/>
      <c r="R1386" s="24"/>
      <c r="S1386" s="24"/>
      <c r="T1386" s="16"/>
      <c r="U1386" s="16"/>
      <c r="V1386" s="16"/>
      <c r="W1386" s="23"/>
      <c r="X1386" s="24"/>
      <c r="Y1386" s="778">
        <f t="shared" si="668"/>
        <v>0</v>
      </c>
      <c r="Z1386" s="23"/>
      <c r="AA1386" s="58"/>
      <c r="AB1386" s="66"/>
      <c r="AC1386" s="262"/>
      <c r="AD1386" s="25"/>
      <c r="AE1386" s="66"/>
      <c r="AF1386" s="63">
        <f t="shared" si="647"/>
        <v>0</v>
      </c>
      <c r="AG1386" s="63">
        <f t="shared" si="648"/>
        <v>0</v>
      </c>
      <c r="AH1386" s="63">
        <f t="shared" si="649"/>
        <v>0</v>
      </c>
      <c r="AI1386" s="63">
        <f t="shared" si="650"/>
        <v>0</v>
      </c>
      <c r="AJ1386" s="63">
        <f t="shared" si="651"/>
        <v>0</v>
      </c>
      <c r="AK1386" s="63">
        <f t="shared" si="652"/>
        <v>0</v>
      </c>
      <c r="AL1386" s="21" t="s">
        <v>9</v>
      </c>
      <c r="AM1386" s="494"/>
      <c r="AN1386" s="63">
        <f t="shared" si="653"/>
        <v>0</v>
      </c>
      <c r="AO1386" s="24"/>
      <c r="AP1386" s="23"/>
      <c r="AQ1386" s="23"/>
      <c r="AR1386" s="23"/>
      <c r="AS1386" s="23"/>
      <c r="AT1386" s="23"/>
      <c r="AU1386" s="23"/>
      <c r="AV1386" s="23"/>
    </row>
    <row r="1387" spans="1:50" ht="13.5" customHeight="1" x14ac:dyDescent="0.2">
      <c r="A1387" s="16"/>
      <c r="B1387" s="118"/>
      <c r="C1387" s="16"/>
      <c r="D1387" s="25"/>
      <c r="E1387" s="768" t="e">
        <f>IF(OR(#REF!="",J1387=""),"",#REF!+7*J1387)</f>
        <v>#REF!</v>
      </c>
      <c r="F1387" s="333" t="e">
        <f t="shared" ca="1" si="665"/>
        <v>#REF!</v>
      </c>
      <c r="G1387" s="65"/>
      <c r="H1387" s="770" t="e">
        <f t="shared" si="666"/>
        <v>#REF!</v>
      </c>
      <c r="I1387" s="770" t="e">
        <f t="shared" si="667"/>
        <v>#REF!</v>
      </c>
      <c r="J1387" s="24"/>
      <c r="K1387" s="24"/>
      <c r="L1387" s="38"/>
      <c r="M1387" s="522" t="s">
        <v>3025</v>
      </c>
      <c r="N1387" s="557">
        <v>1</v>
      </c>
      <c r="O1387" s="558">
        <v>1</v>
      </c>
      <c r="P1387" s="24"/>
      <c r="Q1387" s="24"/>
      <c r="R1387" s="24"/>
      <c r="S1387" s="24"/>
      <c r="T1387" s="16"/>
      <c r="U1387" s="16"/>
      <c r="V1387" s="16"/>
      <c r="W1387" s="23"/>
      <c r="X1387" s="24"/>
      <c r="Y1387" s="778">
        <f t="shared" si="668"/>
        <v>0</v>
      </c>
      <c r="Z1387" s="23"/>
      <c r="AA1387" s="58"/>
      <c r="AB1387" s="66"/>
      <c r="AC1387" s="262"/>
      <c r="AD1387" s="25"/>
      <c r="AE1387" s="66"/>
      <c r="AF1387" s="63">
        <f t="shared" si="647"/>
        <v>0</v>
      </c>
      <c r="AG1387" s="63">
        <f t="shared" si="648"/>
        <v>0</v>
      </c>
      <c r="AH1387" s="63">
        <f t="shared" si="649"/>
        <v>0</v>
      </c>
      <c r="AI1387" s="63">
        <f t="shared" si="650"/>
        <v>0</v>
      </c>
      <c r="AJ1387" s="63">
        <f t="shared" si="651"/>
        <v>0</v>
      </c>
      <c r="AK1387" s="63">
        <f t="shared" si="652"/>
        <v>0</v>
      </c>
      <c r="AL1387" s="21" t="s">
        <v>9</v>
      </c>
      <c r="AM1387" s="494"/>
      <c r="AN1387" s="63">
        <f t="shared" si="653"/>
        <v>0</v>
      </c>
      <c r="AO1387" s="24"/>
      <c r="AP1387" s="23"/>
      <c r="AQ1387" s="23"/>
      <c r="AR1387" s="23"/>
      <c r="AS1387" s="23"/>
      <c r="AT1387" s="23"/>
      <c r="AU1387" s="23"/>
      <c r="AV1387" s="23"/>
    </row>
    <row r="1388" spans="1:50" ht="13.5" customHeight="1" x14ac:dyDescent="0.25">
      <c r="A1388" s="614" t="s">
        <v>3026</v>
      </c>
      <c r="B1388" s="767">
        <v>46184</v>
      </c>
      <c r="C1388" s="543" t="s">
        <v>79</v>
      </c>
      <c r="D1388" s="25">
        <v>46219</v>
      </c>
      <c r="E1388" s="768" t="e">
        <f>IF(OR(#REF!="",J1388=""),"",#REF!+7*J1388)</f>
        <v>#REF!</v>
      </c>
      <c r="F1388" s="333" t="e">
        <f t="shared" ca="1" si="665"/>
        <v>#REF!</v>
      </c>
      <c r="G1388" s="65" t="s">
        <v>2111</v>
      </c>
      <c r="H1388" s="770" t="e">
        <f t="shared" si="666"/>
        <v>#REF!</v>
      </c>
      <c r="I1388" s="770" t="e">
        <f t="shared" si="667"/>
        <v>#REF!</v>
      </c>
      <c r="J1388" s="24">
        <v>5</v>
      </c>
      <c r="K1388" s="24" t="s">
        <v>19</v>
      </c>
      <c r="L1388" s="38" t="s">
        <v>81</v>
      </c>
      <c r="M1388" s="563" t="s">
        <v>3027</v>
      </c>
      <c r="N1388" s="773">
        <v>0</v>
      </c>
      <c r="O1388" s="774">
        <v>3</v>
      </c>
      <c r="P1388" s="24"/>
      <c r="Q1388" s="24"/>
      <c r="R1388" s="24" t="s">
        <v>84</v>
      </c>
      <c r="S1388" s="24" t="s">
        <v>3028</v>
      </c>
      <c r="T1388" s="561" t="s">
        <v>3029</v>
      </c>
      <c r="U1388" s="16" t="s">
        <v>87</v>
      </c>
      <c r="V1388" s="554" t="s">
        <v>3030</v>
      </c>
      <c r="W1388" s="24">
        <v>20</v>
      </c>
      <c r="X1388" s="24"/>
      <c r="Y1388" s="778">
        <f t="shared" si="668"/>
        <v>20</v>
      </c>
      <c r="Z1388" s="24">
        <v>20</v>
      </c>
      <c r="AA1388" s="58">
        <v>34404.050000000003</v>
      </c>
      <c r="AB1388" s="66"/>
      <c r="AC1388" s="262"/>
      <c r="AD1388" s="25"/>
      <c r="AE1388" s="66"/>
      <c r="AF1388" s="63">
        <f t="shared" si="647"/>
        <v>0</v>
      </c>
      <c r="AG1388" s="63">
        <f t="shared" si="648"/>
        <v>0</v>
      </c>
      <c r="AH1388" s="63">
        <f t="shared" si="649"/>
        <v>0</v>
      </c>
      <c r="AI1388" s="63">
        <f t="shared" si="650"/>
        <v>688081</v>
      </c>
      <c r="AJ1388" s="63">
        <f t="shared" si="651"/>
        <v>0</v>
      </c>
      <c r="AK1388" s="63">
        <f t="shared" si="652"/>
        <v>688081</v>
      </c>
      <c r="AL1388" s="21" t="s">
        <v>9</v>
      </c>
      <c r="AM1388" s="494"/>
      <c r="AN1388" s="63">
        <f t="shared" si="653"/>
        <v>688081</v>
      </c>
      <c r="AO1388" s="24"/>
      <c r="AP1388" s="23"/>
      <c r="AQ1388" s="23"/>
      <c r="AR1388" s="23"/>
      <c r="AS1388" s="23"/>
      <c r="AT1388" s="23"/>
      <c r="AU1388" s="23"/>
      <c r="AV1388" s="23"/>
    </row>
    <row r="1391" spans="1:50" ht="13.5" customHeight="1" x14ac:dyDescent="0.25">
      <c r="Z1391" s="53"/>
    </row>
    <row r="1392" spans="1:50" ht="13.5" customHeight="1" x14ac:dyDescent="0.25">
      <c r="A1392" s="733"/>
      <c r="N1392" s="5"/>
    </row>
    <row r="1393" spans="13:13" s="1" customFormat="1" ht="13.5" customHeight="1" x14ac:dyDescent="0.25">
      <c r="M1393" s="5"/>
    </row>
  </sheetData>
  <conditionalFormatting sqref="K387">
    <cfRule type="colorScale" priority="547">
      <colorScale>
        <cfvo type="min"/>
        <cfvo type="percentile" val="50"/>
        <cfvo type="max"/>
        <color rgb="FFF8696B"/>
        <color rgb="FFFFEB84"/>
        <color rgb="FF63BE7B"/>
      </colorScale>
    </cfRule>
    <cfRule type="colorScale" priority="548">
      <colorScale>
        <cfvo type="min"/>
        <cfvo type="max"/>
        <color rgb="FFFFEF9C"/>
        <color rgb="FF63BE7B"/>
      </colorScale>
    </cfRule>
  </conditionalFormatting>
  <conditionalFormatting sqref="L387">
    <cfRule type="iconSet" priority="546">
      <iconSet>
        <cfvo type="percent" val="0"/>
        <cfvo type="percent" val="33"/>
        <cfvo type="percent" val="67"/>
      </iconSet>
    </cfRule>
  </conditionalFormatting>
  <conditionalFormatting sqref="L627">
    <cfRule type="duplicateValues" dxfId="280" priority="915"/>
    <cfRule type="duplicateValues" dxfId="279" priority="916"/>
  </conditionalFormatting>
  <conditionalFormatting sqref="M3:M144">
    <cfRule type="duplicateValues" dxfId="278" priority="98167"/>
  </conditionalFormatting>
  <conditionalFormatting sqref="M153">
    <cfRule type="duplicateValues" dxfId="277" priority="68156"/>
  </conditionalFormatting>
  <conditionalFormatting sqref="M175:M176">
    <cfRule type="duplicateValues" dxfId="276" priority="98971"/>
  </conditionalFormatting>
  <conditionalFormatting sqref="M179:M186">
    <cfRule type="duplicateValues" dxfId="275" priority="89503"/>
  </conditionalFormatting>
  <conditionalFormatting sqref="M219:M220">
    <cfRule type="duplicateValues" dxfId="274" priority="59720"/>
  </conditionalFormatting>
  <conditionalFormatting sqref="M221">
    <cfRule type="duplicateValues" dxfId="273" priority="59212"/>
  </conditionalFormatting>
  <conditionalFormatting sqref="M230:M231">
    <cfRule type="duplicateValues" dxfId="272" priority="58016"/>
  </conditionalFormatting>
  <conditionalFormatting sqref="M235:M238">
    <cfRule type="duplicateValues" dxfId="271" priority="56283"/>
  </conditionalFormatting>
  <conditionalFormatting sqref="M244">
    <cfRule type="duplicateValues" dxfId="270" priority="55786"/>
  </conditionalFormatting>
  <conditionalFormatting sqref="M294:M298">
    <cfRule type="iconSet" priority="98168">
      <iconSet>
        <cfvo type="percent" val="0"/>
        <cfvo type="percent" val="33"/>
        <cfvo type="percent" val="67"/>
      </iconSet>
    </cfRule>
  </conditionalFormatting>
  <conditionalFormatting sqref="M303">
    <cfRule type="duplicateValues" dxfId="269" priority="74"/>
    <cfRule type="duplicateValues" dxfId="268" priority="75"/>
  </conditionalFormatting>
  <conditionalFormatting sqref="M304">
    <cfRule type="duplicateValues" dxfId="267" priority="132"/>
    <cfRule type="duplicateValues" dxfId="266" priority="133"/>
  </conditionalFormatting>
  <conditionalFormatting sqref="M319">
    <cfRule type="duplicateValues" dxfId="265" priority="1309"/>
  </conditionalFormatting>
  <conditionalFormatting sqref="M323">
    <cfRule type="duplicateValues" dxfId="264" priority="49343"/>
  </conditionalFormatting>
  <conditionalFormatting sqref="M325">
    <cfRule type="iconSet" priority="49340">
      <iconSet>
        <cfvo type="percent" val="0"/>
        <cfvo type="percent" val="33"/>
        <cfvo type="percent" val="67"/>
      </iconSet>
    </cfRule>
  </conditionalFormatting>
  <conditionalFormatting sqref="M326">
    <cfRule type="duplicateValues" dxfId="263" priority="48773"/>
  </conditionalFormatting>
  <conditionalFormatting sqref="M332">
    <cfRule type="duplicateValues" dxfId="262" priority="41849"/>
  </conditionalFormatting>
  <conditionalFormatting sqref="M345">
    <cfRule type="duplicateValues" dxfId="261" priority="1349"/>
    <cfRule type="duplicateValues" dxfId="260" priority="1350"/>
  </conditionalFormatting>
  <conditionalFormatting sqref="M442">
    <cfRule type="duplicateValues" dxfId="259" priority="67"/>
  </conditionalFormatting>
  <conditionalFormatting sqref="M456">
    <cfRule type="duplicateValues" dxfId="258" priority="1225"/>
    <cfRule type="duplicateValues" dxfId="257" priority="1226"/>
  </conditionalFormatting>
  <conditionalFormatting sqref="M743:M744">
    <cfRule type="duplicateValues" dxfId="256" priority="89504"/>
    <cfRule type="duplicateValues" dxfId="255" priority="89505"/>
  </conditionalFormatting>
  <conditionalFormatting sqref="M788:M791">
    <cfRule type="duplicateValues" dxfId="254" priority="96793"/>
    <cfRule type="duplicateValues" dxfId="253" priority="96794"/>
  </conditionalFormatting>
  <conditionalFormatting sqref="M793:M797">
    <cfRule type="duplicateValues" dxfId="252" priority="664"/>
    <cfRule type="duplicateValues" dxfId="251" priority="665"/>
  </conditionalFormatting>
  <conditionalFormatting sqref="M799">
    <cfRule type="duplicateValues" dxfId="250" priority="655"/>
    <cfRule type="duplicateValues" dxfId="249" priority="656"/>
  </conditionalFormatting>
  <conditionalFormatting sqref="M804:M806">
    <cfRule type="duplicateValues" dxfId="248" priority="645"/>
    <cfRule type="duplicateValues" dxfId="247" priority="646"/>
  </conditionalFormatting>
  <conditionalFormatting sqref="M927:M944">
    <cfRule type="duplicateValues" dxfId="246" priority="502"/>
  </conditionalFormatting>
  <conditionalFormatting sqref="M951">
    <cfRule type="duplicateValues" dxfId="245" priority="474"/>
  </conditionalFormatting>
  <conditionalFormatting sqref="M1235:M1236">
    <cfRule type="duplicateValues" dxfId="244" priority="208"/>
    <cfRule type="duplicateValues" dxfId="243" priority="209"/>
  </conditionalFormatting>
  <conditionalFormatting sqref="M1349 M1117">
    <cfRule type="duplicateValues" dxfId="242" priority="35"/>
  </conditionalFormatting>
  <conditionalFormatting sqref="M1349">
    <cfRule type="duplicateValues" dxfId="241" priority="34"/>
  </conditionalFormatting>
  <conditionalFormatting sqref="M1394:M1048576 M798 M745 M687:M688 T305 M287 M190:M191 M305:M307 M327 M460:M464 M467:M469 M329:M330 M254 M378:M380 M594 M647:M650 M707:M708 M382:M386 M761 M792 M444:M445 M807:M815 M312:M317 M204 M195:M197 M389:M409 M261:M281 M289:M293 M227:M228 M771:M787 M601:M641 M1391:M1392 M488:M512 M1350:M1357 M1389">
    <cfRule type="duplicateValues" dxfId="240" priority="97435"/>
  </conditionalFormatting>
  <conditionalFormatting sqref="M1394:M1048576 M798 M745 M687:M688 T305 M327 M287 M305:M307 M460:M464 M467:M469 M329:M330 M378:M380 M594 M647:M650 M319:M320 M707:M708 M382:M386 M761 M792 M444:M445 M807:M815 M312:M317 M389:M409 M289:M293 M177:M231 M771:M787 M601:M641 M1391:M1392 M488:M512 M1350:M1357 M3:M174 M233:M282 M1389">
    <cfRule type="duplicateValues" dxfId="239" priority="97468"/>
  </conditionalFormatting>
  <conditionalFormatting sqref="N518">
    <cfRule type="colorScale" priority="32365">
      <colorScale>
        <cfvo type="min"/>
        <cfvo type="percentile" val="50"/>
        <cfvo type="max"/>
        <color rgb="FFF8696B"/>
        <color rgb="FFFFEB84"/>
        <color rgb="FF63BE7B"/>
      </colorScale>
    </cfRule>
    <cfRule type="colorScale" priority="32366">
      <colorScale>
        <cfvo type="min"/>
        <cfvo type="max"/>
        <color rgb="FFFFEF9C"/>
        <color rgb="FF63BE7B"/>
      </colorScale>
    </cfRule>
  </conditionalFormatting>
  <conditionalFormatting sqref="N540:N542">
    <cfRule type="colorScale" priority="31668">
      <colorScale>
        <cfvo type="min"/>
        <cfvo type="percentile" val="50"/>
        <cfvo type="max"/>
        <color rgb="FFF8696B"/>
        <color rgb="FFFFEB84"/>
        <color rgb="FF63BE7B"/>
      </colorScale>
    </cfRule>
    <cfRule type="colorScale" priority="31669">
      <colorScale>
        <cfvo type="min"/>
        <cfvo type="max"/>
        <color rgb="FFFFEF9C"/>
        <color rgb="FF63BE7B"/>
      </colorScale>
    </cfRule>
  </conditionalFormatting>
  <conditionalFormatting sqref="N550">
    <cfRule type="colorScale" priority="1094">
      <colorScale>
        <cfvo type="min"/>
        <cfvo type="percentile" val="50"/>
        <cfvo type="max"/>
        <color rgb="FFF8696B"/>
        <color rgb="FFFFEB84"/>
        <color rgb="FF63BE7B"/>
      </colorScale>
    </cfRule>
    <cfRule type="colorScale" priority="1095">
      <colorScale>
        <cfvo type="min"/>
        <cfvo type="max"/>
        <color rgb="FFFFEF9C"/>
        <color rgb="FF63BE7B"/>
      </colorScale>
    </cfRule>
  </conditionalFormatting>
  <conditionalFormatting sqref="N552:N553">
    <cfRule type="colorScale" priority="1066">
      <colorScale>
        <cfvo type="min"/>
        <cfvo type="percentile" val="50"/>
        <cfvo type="max"/>
        <color rgb="FFF8696B"/>
        <color rgb="FFFFEB84"/>
        <color rgb="FF63BE7B"/>
      </colorScale>
    </cfRule>
    <cfRule type="colorScale" priority="1067">
      <colorScale>
        <cfvo type="min"/>
        <cfvo type="max"/>
        <color rgb="FFFFEF9C"/>
        <color rgb="FF63BE7B"/>
      </colorScale>
    </cfRule>
  </conditionalFormatting>
  <conditionalFormatting sqref="N558:N559 N561:N562">
    <cfRule type="colorScale" priority="96323">
      <colorScale>
        <cfvo type="min"/>
        <cfvo type="percentile" val="50"/>
        <cfvo type="max"/>
        <color rgb="FFF8696B"/>
        <color rgb="FFFFEB84"/>
        <color rgb="FF63BE7B"/>
      </colorScale>
    </cfRule>
    <cfRule type="colorScale" priority="96324">
      <colorScale>
        <cfvo type="min"/>
        <cfvo type="max"/>
        <color rgb="FFFFEF9C"/>
        <color rgb="FF63BE7B"/>
      </colorScale>
    </cfRule>
  </conditionalFormatting>
  <conditionalFormatting sqref="N560">
    <cfRule type="colorScale" priority="482">
      <colorScale>
        <cfvo type="min"/>
        <cfvo type="percentile" val="50"/>
        <cfvo type="max"/>
        <color rgb="FFF8696B"/>
        <color rgb="FFFFEB84"/>
        <color rgb="FF63BE7B"/>
      </colorScale>
    </cfRule>
    <cfRule type="colorScale" priority="483">
      <colorScale>
        <cfvo type="min"/>
        <cfvo type="max"/>
        <color rgb="FFFFEF9C"/>
        <color rgb="FF63BE7B"/>
      </colorScale>
    </cfRule>
  </conditionalFormatting>
  <conditionalFormatting sqref="N567:N568">
    <cfRule type="colorScale" priority="29404">
      <colorScale>
        <cfvo type="min"/>
        <cfvo type="percentile" val="50"/>
        <cfvo type="max"/>
        <color rgb="FFF8696B"/>
        <color rgb="FFFFEB84"/>
        <color rgb="FF63BE7B"/>
      </colorScale>
    </cfRule>
    <cfRule type="colorScale" priority="29405">
      <colorScale>
        <cfvo type="min"/>
        <cfvo type="max"/>
        <color rgb="FFFFEF9C"/>
        <color rgb="FF63BE7B"/>
      </colorScale>
    </cfRule>
  </conditionalFormatting>
  <conditionalFormatting sqref="N570:N571">
    <cfRule type="colorScale" priority="1010">
      <colorScale>
        <cfvo type="min"/>
        <cfvo type="percentile" val="50"/>
        <cfvo type="max"/>
        <color rgb="FFF8696B"/>
        <color rgb="FFFFEB84"/>
        <color rgb="FF63BE7B"/>
      </colorScale>
    </cfRule>
    <cfRule type="colorScale" priority="1011">
      <colorScale>
        <cfvo type="min"/>
        <cfvo type="max"/>
        <color rgb="FFFFEF9C"/>
        <color rgb="FF63BE7B"/>
      </colorScale>
    </cfRule>
  </conditionalFormatting>
  <conditionalFormatting sqref="N573:N580">
    <cfRule type="colorScale" priority="29290">
      <colorScale>
        <cfvo type="min"/>
        <cfvo type="percentile" val="50"/>
        <cfvo type="max"/>
        <color rgb="FFF8696B"/>
        <color rgb="FFFFEB84"/>
        <color rgb="FF63BE7B"/>
      </colorScale>
    </cfRule>
    <cfRule type="colorScale" priority="29291">
      <colorScale>
        <cfvo type="min"/>
        <cfvo type="max"/>
        <color rgb="FFFFEF9C"/>
        <color rgb="FF63BE7B"/>
      </colorScale>
    </cfRule>
  </conditionalFormatting>
  <conditionalFormatting sqref="N598:N599">
    <cfRule type="colorScale" priority="962">
      <colorScale>
        <cfvo type="min"/>
        <cfvo type="percentile" val="50"/>
        <cfvo type="max"/>
        <color rgb="FFF8696B"/>
        <color rgb="FFFFEB84"/>
        <color rgb="FF63BE7B"/>
      </colorScale>
    </cfRule>
    <cfRule type="colorScale" priority="963">
      <colorScale>
        <cfvo type="min"/>
        <cfvo type="max"/>
        <color rgb="FFFFEF9C"/>
        <color rgb="FF63BE7B"/>
      </colorScale>
    </cfRule>
  </conditionalFormatting>
  <conditionalFormatting sqref="N618:N619">
    <cfRule type="colorScale" priority="935">
      <colorScale>
        <cfvo type="min"/>
        <cfvo type="percentile" val="50"/>
        <cfvo type="max"/>
        <color rgb="FFF8696B"/>
        <color rgb="FFFFEB84"/>
        <color rgb="FF63BE7B"/>
      </colorScale>
    </cfRule>
    <cfRule type="colorScale" priority="936">
      <colorScale>
        <cfvo type="min"/>
        <cfvo type="max"/>
        <color rgb="FFFFEF9C"/>
        <color rgb="FF63BE7B"/>
      </colorScale>
    </cfRule>
  </conditionalFormatting>
  <conditionalFormatting sqref="N620:N621">
    <cfRule type="colorScale" priority="932">
      <colorScale>
        <cfvo type="min"/>
        <cfvo type="percentile" val="50"/>
        <cfvo type="max"/>
        <color rgb="FFF8696B"/>
        <color rgb="FFFFEB84"/>
        <color rgb="FF63BE7B"/>
      </colorScale>
    </cfRule>
    <cfRule type="colorScale" priority="933">
      <colorScale>
        <cfvo type="min"/>
        <cfvo type="max"/>
        <color rgb="FFFFEF9C"/>
        <color rgb="FF63BE7B"/>
      </colorScale>
    </cfRule>
  </conditionalFormatting>
  <conditionalFormatting sqref="N622">
    <cfRule type="colorScale" priority="929">
      <colorScale>
        <cfvo type="min"/>
        <cfvo type="percentile" val="50"/>
        <cfvo type="max"/>
        <color rgb="FFF8696B"/>
        <color rgb="FFFFEB84"/>
        <color rgb="FF63BE7B"/>
      </colorScale>
    </cfRule>
    <cfRule type="colorScale" priority="930">
      <colorScale>
        <cfvo type="min"/>
        <cfvo type="max"/>
        <color rgb="FFFFEF9C"/>
        <color rgb="FF63BE7B"/>
      </colorScale>
    </cfRule>
  </conditionalFormatting>
  <conditionalFormatting sqref="N623">
    <cfRule type="colorScale" priority="927">
      <colorScale>
        <cfvo type="min"/>
        <cfvo type="percentile" val="50"/>
        <cfvo type="max"/>
        <color rgb="FFF8696B"/>
        <color rgb="FFFFEB84"/>
        <color rgb="FF63BE7B"/>
      </colorScale>
    </cfRule>
    <cfRule type="colorScale" priority="928">
      <colorScale>
        <cfvo type="min"/>
        <cfvo type="max"/>
        <color rgb="FFFFEF9C"/>
        <color rgb="FF63BE7B"/>
      </colorScale>
    </cfRule>
  </conditionalFormatting>
  <conditionalFormatting sqref="N624">
    <cfRule type="colorScale" priority="925">
      <colorScale>
        <cfvo type="min"/>
        <cfvo type="percentile" val="50"/>
        <cfvo type="max"/>
        <color rgb="FFF8696B"/>
        <color rgb="FFFFEB84"/>
        <color rgb="FF63BE7B"/>
      </colorScale>
    </cfRule>
    <cfRule type="colorScale" priority="926">
      <colorScale>
        <cfvo type="min"/>
        <cfvo type="max"/>
        <color rgb="FFFFEF9C"/>
        <color rgb="FF63BE7B"/>
      </colorScale>
    </cfRule>
  </conditionalFormatting>
  <conditionalFormatting sqref="N625">
    <cfRule type="colorScale" priority="923">
      <colorScale>
        <cfvo type="min"/>
        <cfvo type="percentile" val="50"/>
        <cfvo type="max"/>
        <color rgb="FFF8696B"/>
        <color rgb="FFFFEB84"/>
        <color rgb="FF63BE7B"/>
      </colorScale>
    </cfRule>
    <cfRule type="colorScale" priority="924">
      <colorScale>
        <cfvo type="min"/>
        <cfvo type="max"/>
        <color rgb="FFFFEF9C"/>
        <color rgb="FF63BE7B"/>
      </colorScale>
    </cfRule>
  </conditionalFormatting>
  <conditionalFormatting sqref="N628">
    <cfRule type="colorScale" priority="917">
      <colorScale>
        <cfvo type="min"/>
        <cfvo type="percentile" val="50"/>
        <cfvo type="max"/>
        <color rgb="FFF8696B"/>
        <color rgb="FFFFEB84"/>
        <color rgb="FF63BE7B"/>
      </colorScale>
    </cfRule>
    <cfRule type="colorScale" priority="918">
      <colorScale>
        <cfvo type="min"/>
        <cfvo type="max"/>
        <color rgb="FFFFEF9C"/>
        <color rgb="FF63BE7B"/>
      </colorScale>
    </cfRule>
  </conditionalFormatting>
  <conditionalFormatting sqref="N629:N632">
    <cfRule type="colorScale" priority="909">
      <colorScale>
        <cfvo type="min"/>
        <cfvo type="percentile" val="50"/>
        <cfvo type="max"/>
        <color rgb="FFF8696B"/>
        <color rgb="FFFFEB84"/>
        <color rgb="FF63BE7B"/>
      </colorScale>
    </cfRule>
    <cfRule type="colorScale" priority="910">
      <colorScale>
        <cfvo type="min"/>
        <cfvo type="max"/>
        <color rgb="FFFFEF9C"/>
        <color rgb="FF63BE7B"/>
      </colorScale>
    </cfRule>
  </conditionalFormatting>
  <conditionalFormatting sqref="N634">
    <cfRule type="colorScale" priority="24795">
      <colorScale>
        <cfvo type="min"/>
        <cfvo type="percentile" val="50"/>
        <cfvo type="max"/>
        <color rgb="FFF8696B"/>
        <color rgb="FFFFEB84"/>
        <color rgb="FF63BE7B"/>
      </colorScale>
    </cfRule>
    <cfRule type="colorScale" priority="24796">
      <colorScale>
        <cfvo type="min"/>
        <cfvo type="max"/>
        <color rgb="FFFFEF9C"/>
        <color rgb="FF63BE7B"/>
      </colorScale>
    </cfRule>
  </conditionalFormatting>
  <conditionalFormatting sqref="N645">
    <cfRule type="colorScale" priority="880">
      <colorScale>
        <cfvo type="min"/>
        <cfvo type="percentile" val="50"/>
        <cfvo type="max"/>
        <color rgb="FFF8696B"/>
        <color rgb="FFFFEB84"/>
        <color rgb="FF63BE7B"/>
      </colorScale>
    </cfRule>
    <cfRule type="colorScale" priority="881">
      <colorScale>
        <cfvo type="min"/>
        <cfvo type="max"/>
        <color rgb="FFFFEF9C"/>
        <color rgb="FF63BE7B"/>
      </colorScale>
    </cfRule>
  </conditionalFormatting>
  <conditionalFormatting sqref="N650">
    <cfRule type="colorScale" priority="865">
      <colorScale>
        <cfvo type="min"/>
        <cfvo type="percentile" val="50"/>
        <cfvo type="max"/>
        <color rgb="FFF8696B"/>
        <color rgb="FFFFEB84"/>
        <color rgb="FF63BE7B"/>
      </colorScale>
    </cfRule>
    <cfRule type="colorScale" priority="866">
      <colorScale>
        <cfvo type="min"/>
        <cfvo type="max"/>
        <color rgb="FFFFEF9C"/>
        <color rgb="FF63BE7B"/>
      </colorScale>
    </cfRule>
  </conditionalFormatting>
  <conditionalFormatting sqref="N651">
    <cfRule type="colorScale" priority="862">
      <colorScale>
        <cfvo type="min"/>
        <cfvo type="percentile" val="50"/>
        <cfvo type="max"/>
        <color rgb="FFF8696B"/>
        <color rgb="FFFFEB84"/>
        <color rgb="FF63BE7B"/>
      </colorScale>
    </cfRule>
    <cfRule type="colorScale" priority="863">
      <colorScale>
        <cfvo type="min"/>
        <cfvo type="max"/>
        <color rgb="FFFFEF9C"/>
        <color rgb="FF63BE7B"/>
      </colorScale>
    </cfRule>
  </conditionalFormatting>
  <conditionalFormatting sqref="N654">
    <cfRule type="colorScale" priority="851">
      <colorScale>
        <cfvo type="min"/>
        <cfvo type="percentile" val="50"/>
        <cfvo type="max"/>
        <color rgb="FFF8696B"/>
        <color rgb="FFFFEB84"/>
        <color rgb="FF63BE7B"/>
      </colorScale>
    </cfRule>
    <cfRule type="colorScale" priority="852">
      <colorScale>
        <cfvo type="min"/>
        <cfvo type="max"/>
        <color rgb="FFFFEF9C"/>
        <color rgb="FF63BE7B"/>
      </colorScale>
    </cfRule>
  </conditionalFormatting>
  <conditionalFormatting sqref="N657">
    <cfRule type="colorScale" priority="856">
      <colorScale>
        <cfvo type="min"/>
        <cfvo type="percentile" val="50"/>
        <cfvo type="max"/>
        <color rgb="FFF8696B"/>
        <color rgb="FFFFEB84"/>
        <color rgb="FF63BE7B"/>
      </colorScale>
    </cfRule>
    <cfRule type="colorScale" priority="857">
      <colorScale>
        <cfvo type="min"/>
        <cfvo type="max"/>
        <color rgb="FFFFEF9C"/>
        <color rgb="FF63BE7B"/>
      </colorScale>
    </cfRule>
  </conditionalFormatting>
  <conditionalFormatting sqref="N658:N659">
    <cfRule type="colorScale" priority="854">
      <colorScale>
        <cfvo type="min"/>
        <cfvo type="percentile" val="50"/>
        <cfvo type="max"/>
        <color rgb="FFF8696B"/>
        <color rgb="FFFFEB84"/>
        <color rgb="FF63BE7B"/>
      </colorScale>
    </cfRule>
    <cfRule type="colorScale" priority="855">
      <colorScale>
        <cfvo type="min"/>
        <cfvo type="max"/>
        <color rgb="FFFFEF9C"/>
        <color rgb="FF63BE7B"/>
      </colorScale>
    </cfRule>
  </conditionalFormatting>
  <conditionalFormatting sqref="N660:N672">
    <cfRule type="colorScale" priority="23476">
      <colorScale>
        <cfvo type="min"/>
        <cfvo type="percentile" val="50"/>
        <cfvo type="max"/>
        <color rgb="FFF8696B"/>
        <color rgb="FFFFEB84"/>
        <color rgb="FF63BE7B"/>
      </colorScale>
    </cfRule>
    <cfRule type="colorScale" priority="23477">
      <colorScale>
        <cfvo type="min"/>
        <cfvo type="max"/>
        <color rgb="FFFFEF9C"/>
        <color rgb="FF63BE7B"/>
      </colorScale>
    </cfRule>
  </conditionalFormatting>
  <conditionalFormatting sqref="N705">
    <cfRule type="colorScale" priority="767">
      <colorScale>
        <cfvo type="min"/>
        <cfvo type="percentile" val="50"/>
        <cfvo type="max"/>
        <color rgb="FFF8696B"/>
        <color rgb="FFFFEB84"/>
        <color rgb="FF63BE7B"/>
      </colorScale>
    </cfRule>
    <cfRule type="colorScale" priority="768">
      <colorScale>
        <cfvo type="min"/>
        <cfvo type="max"/>
        <color rgb="FFFFEF9C"/>
        <color rgb="FF63BE7B"/>
      </colorScale>
    </cfRule>
  </conditionalFormatting>
  <conditionalFormatting sqref="N708">
    <cfRule type="colorScale" priority="759">
      <colorScale>
        <cfvo type="min"/>
        <cfvo type="percentile" val="50"/>
        <cfvo type="max"/>
        <color rgb="FFF8696B"/>
        <color rgb="FFFFEB84"/>
        <color rgb="FF63BE7B"/>
      </colorScale>
    </cfRule>
    <cfRule type="colorScale" priority="760">
      <colorScale>
        <cfvo type="min"/>
        <cfvo type="max"/>
        <color rgb="FFFFEF9C"/>
        <color rgb="FF63BE7B"/>
      </colorScale>
    </cfRule>
  </conditionalFormatting>
  <conditionalFormatting sqref="N709">
    <cfRule type="colorScale" priority="756">
      <colorScale>
        <cfvo type="min"/>
        <cfvo type="percentile" val="50"/>
        <cfvo type="max"/>
        <color rgb="FFF8696B"/>
        <color rgb="FFFFEB84"/>
        <color rgb="FF63BE7B"/>
      </colorScale>
    </cfRule>
    <cfRule type="colorScale" priority="757">
      <colorScale>
        <cfvo type="min"/>
        <cfvo type="max"/>
        <color rgb="FFFFEF9C"/>
        <color rgb="FF63BE7B"/>
      </colorScale>
    </cfRule>
  </conditionalFormatting>
  <conditionalFormatting sqref="N727">
    <cfRule type="colorScale" priority="741">
      <colorScale>
        <cfvo type="min"/>
        <cfvo type="percentile" val="50"/>
        <cfvo type="max"/>
        <color rgb="FFF8696B"/>
        <color rgb="FFFFEB84"/>
        <color rgb="FF63BE7B"/>
      </colorScale>
    </cfRule>
    <cfRule type="colorScale" priority="742">
      <colorScale>
        <cfvo type="min"/>
        <cfvo type="max"/>
        <color rgb="FFFFEF9C"/>
        <color rgb="FF63BE7B"/>
      </colorScale>
    </cfRule>
  </conditionalFormatting>
  <conditionalFormatting sqref="N745">
    <cfRule type="colorScale" priority="723">
      <colorScale>
        <cfvo type="min"/>
        <cfvo type="percentile" val="50"/>
        <cfvo type="max"/>
        <color rgb="FFF8696B"/>
        <color rgb="FFFFEB84"/>
        <color rgb="FF63BE7B"/>
      </colorScale>
    </cfRule>
    <cfRule type="colorScale" priority="724">
      <colorScale>
        <cfvo type="min"/>
        <cfvo type="max"/>
        <color rgb="FFFFEF9C"/>
        <color rgb="FF63BE7B"/>
      </colorScale>
    </cfRule>
  </conditionalFormatting>
  <conditionalFormatting sqref="N746">
    <cfRule type="colorScale" priority="720">
      <colorScale>
        <cfvo type="min"/>
        <cfvo type="percentile" val="50"/>
        <cfvo type="max"/>
        <color rgb="FFF8696B"/>
        <color rgb="FFFFEB84"/>
        <color rgb="FF63BE7B"/>
      </colorScale>
    </cfRule>
    <cfRule type="colorScale" priority="721">
      <colorScale>
        <cfvo type="min"/>
        <cfvo type="max"/>
        <color rgb="FFFFEF9C"/>
        <color rgb="FF63BE7B"/>
      </colorScale>
    </cfRule>
  </conditionalFormatting>
  <conditionalFormatting sqref="N747">
    <cfRule type="colorScale" priority="717">
      <colorScale>
        <cfvo type="min"/>
        <cfvo type="percentile" val="50"/>
        <cfvo type="max"/>
        <color rgb="FFF8696B"/>
        <color rgb="FFFFEB84"/>
        <color rgb="FF63BE7B"/>
      </colorScale>
    </cfRule>
    <cfRule type="colorScale" priority="718">
      <colorScale>
        <cfvo type="min"/>
        <cfvo type="max"/>
        <color rgb="FFFFEF9C"/>
        <color rgb="FF63BE7B"/>
      </colorScale>
    </cfRule>
  </conditionalFormatting>
  <conditionalFormatting sqref="N748">
    <cfRule type="colorScale" priority="715">
      <colorScale>
        <cfvo type="min"/>
        <cfvo type="percentile" val="50"/>
        <cfvo type="max"/>
        <color rgb="FFF8696B"/>
        <color rgb="FFFFEB84"/>
        <color rgb="FF63BE7B"/>
      </colorScale>
    </cfRule>
    <cfRule type="colorScale" priority="716">
      <colorScale>
        <cfvo type="min"/>
        <cfvo type="max"/>
        <color rgb="FFFFEF9C"/>
        <color rgb="FF63BE7B"/>
      </colorScale>
    </cfRule>
  </conditionalFormatting>
  <conditionalFormatting sqref="N749">
    <cfRule type="colorScale" priority="713">
      <colorScale>
        <cfvo type="min"/>
        <cfvo type="percentile" val="50"/>
        <cfvo type="max"/>
        <color rgb="FFF8696B"/>
        <color rgb="FFFFEB84"/>
        <color rgb="FF63BE7B"/>
      </colorScale>
    </cfRule>
    <cfRule type="colorScale" priority="714">
      <colorScale>
        <cfvo type="min"/>
        <cfvo type="max"/>
        <color rgb="FFFFEF9C"/>
        <color rgb="FF63BE7B"/>
      </colorScale>
    </cfRule>
  </conditionalFormatting>
  <conditionalFormatting sqref="N750:N752">
    <cfRule type="colorScale" priority="711">
      <colorScale>
        <cfvo type="min"/>
        <cfvo type="percentile" val="50"/>
        <cfvo type="max"/>
        <color rgb="FFF8696B"/>
        <color rgb="FFFFEB84"/>
        <color rgb="FF63BE7B"/>
      </colorScale>
    </cfRule>
    <cfRule type="colorScale" priority="712">
      <colorScale>
        <cfvo type="min"/>
        <cfvo type="max"/>
        <color rgb="FFFFEF9C"/>
        <color rgb="FF63BE7B"/>
      </colorScale>
    </cfRule>
  </conditionalFormatting>
  <conditionalFormatting sqref="N753">
    <cfRule type="colorScale" priority="709">
      <colorScale>
        <cfvo type="min"/>
        <cfvo type="percentile" val="50"/>
        <cfvo type="max"/>
        <color rgb="FFF8696B"/>
        <color rgb="FFFFEB84"/>
        <color rgb="FF63BE7B"/>
      </colorScale>
    </cfRule>
    <cfRule type="colorScale" priority="710">
      <colorScale>
        <cfvo type="min"/>
        <cfvo type="max"/>
        <color rgb="FFFFEF9C"/>
        <color rgb="FF63BE7B"/>
      </colorScale>
    </cfRule>
  </conditionalFormatting>
  <conditionalFormatting sqref="N754:N759">
    <cfRule type="colorScale" priority="18716">
      <colorScale>
        <cfvo type="min"/>
        <cfvo type="percentile" val="50"/>
        <cfvo type="max"/>
        <color rgb="FFF8696B"/>
        <color rgb="FFFFEB84"/>
        <color rgb="FF63BE7B"/>
      </colorScale>
    </cfRule>
    <cfRule type="colorScale" priority="18717">
      <colorScale>
        <cfvo type="min"/>
        <cfvo type="max"/>
        <color rgb="FFFFEF9C"/>
        <color rgb="FF63BE7B"/>
      </colorScale>
    </cfRule>
  </conditionalFormatting>
  <conditionalFormatting sqref="N761">
    <cfRule type="colorScale" priority="699">
      <colorScale>
        <cfvo type="min"/>
        <cfvo type="percentile" val="50"/>
        <cfvo type="max"/>
        <color rgb="FFF8696B"/>
        <color rgb="FFFFEB84"/>
        <color rgb="FF63BE7B"/>
      </colorScale>
    </cfRule>
    <cfRule type="colorScale" priority="700">
      <colorScale>
        <cfvo type="min"/>
        <cfvo type="max"/>
        <color rgb="FFFFEF9C"/>
        <color rgb="FF63BE7B"/>
      </colorScale>
    </cfRule>
  </conditionalFormatting>
  <conditionalFormatting sqref="N779:N780 N787:N790">
    <cfRule type="colorScale" priority="96857">
      <colorScale>
        <cfvo type="min"/>
        <cfvo type="percentile" val="50"/>
        <cfvo type="max"/>
        <color rgb="FFF8696B"/>
        <color rgb="FFFFEB84"/>
        <color rgb="FF63BE7B"/>
      </colorScale>
    </cfRule>
    <cfRule type="colorScale" priority="96858">
      <colorScale>
        <cfvo type="min"/>
        <cfvo type="max"/>
        <color rgb="FFFFEF9C"/>
        <color rgb="FF63BE7B"/>
      </colorScale>
    </cfRule>
  </conditionalFormatting>
  <conditionalFormatting sqref="N792:N794">
    <cfRule type="colorScale" priority="666">
      <colorScale>
        <cfvo type="min"/>
        <cfvo type="percentile" val="50"/>
        <cfvo type="max"/>
        <color rgb="FFF8696B"/>
        <color rgb="FFFFEB84"/>
        <color rgb="FF63BE7B"/>
      </colorScale>
    </cfRule>
    <cfRule type="colorScale" priority="667">
      <colorScale>
        <cfvo type="min"/>
        <cfvo type="max"/>
        <color rgb="FFFFEF9C"/>
        <color rgb="FF63BE7B"/>
      </colorScale>
    </cfRule>
  </conditionalFormatting>
  <conditionalFormatting sqref="N800:N803">
    <cfRule type="colorScale" priority="647">
      <colorScale>
        <cfvo type="min"/>
        <cfvo type="percentile" val="50"/>
        <cfvo type="max"/>
        <color rgb="FFF8696B"/>
        <color rgb="FFFFEB84"/>
        <color rgb="FF63BE7B"/>
      </colorScale>
    </cfRule>
    <cfRule type="colorScale" priority="648">
      <colorScale>
        <cfvo type="min"/>
        <cfvo type="max"/>
        <color rgb="FFFFEF9C"/>
        <color rgb="FF63BE7B"/>
      </colorScale>
    </cfRule>
  </conditionalFormatting>
  <conditionalFormatting sqref="N806:N807">
    <cfRule type="colorScale" priority="631">
      <colorScale>
        <cfvo type="min"/>
        <cfvo type="percentile" val="50"/>
        <cfvo type="max"/>
        <color rgb="FFF8696B"/>
        <color rgb="FFFFEB84"/>
        <color rgb="FF63BE7B"/>
      </colorScale>
    </cfRule>
    <cfRule type="colorScale" priority="632">
      <colorScale>
        <cfvo type="min"/>
        <cfvo type="max"/>
        <color rgb="FFFFEF9C"/>
        <color rgb="FF63BE7B"/>
      </colorScale>
    </cfRule>
  </conditionalFormatting>
  <conditionalFormatting sqref="N810:N811">
    <cfRule type="colorScale" priority="625">
      <colorScale>
        <cfvo type="min"/>
        <cfvo type="percentile" val="50"/>
        <cfvo type="max"/>
        <color rgb="FFF8696B"/>
        <color rgb="FFFFEB84"/>
        <color rgb="FF63BE7B"/>
      </colorScale>
    </cfRule>
    <cfRule type="colorScale" priority="626">
      <colorScale>
        <cfvo type="min"/>
        <cfvo type="max"/>
        <color rgb="FFFFEF9C"/>
        <color rgb="FF63BE7B"/>
      </colorScale>
    </cfRule>
  </conditionalFormatting>
  <conditionalFormatting sqref="N814">
    <cfRule type="colorScale" priority="617">
      <colorScale>
        <cfvo type="min"/>
        <cfvo type="percentile" val="50"/>
        <cfvo type="max"/>
        <color rgb="FFF8696B"/>
        <color rgb="FFFFEB84"/>
        <color rgb="FF63BE7B"/>
      </colorScale>
    </cfRule>
    <cfRule type="colorScale" priority="618">
      <colorScale>
        <cfvo type="min"/>
        <cfvo type="max"/>
        <color rgb="FFFFEF9C"/>
        <color rgb="FF63BE7B"/>
      </colorScale>
    </cfRule>
  </conditionalFormatting>
  <conditionalFormatting sqref="N839:N842">
    <cfRule type="colorScale" priority="605">
      <colorScale>
        <cfvo type="min"/>
        <cfvo type="percentile" val="50"/>
        <cfvo type="max"/>
        <color rgb="FFF8696B"/>
        <color rgb="FFFFEB84"/>
        <color rgb="FF63BE7B"/>
      </colorScale>
    </cfRule>
    <cfRule type="colorScale" priority="606">
      <colorScale>
        <cfvo type="min"/>
        <cfvo type="max"/>
        <color rgb="FFFFEF9C"/>
        <color rgb="FF63BE7B"/>
      </colorScale>
    </cfRule>
  </conditionalFormatting>
  <conditionalFormatting sqref="N851">
    <cfRule type="colorScale" priority="595">
      <colorScale>
        <cfvo type="min"/>
        <cfvo type="percentile" val="50"/>
        <cfvo type="max"/>
        <color rgb="FFF8696B"/>
        <color rgb="FFFFEB84"/>
        <color rgb="FF63BE7B"/>
      </colorScale>
    </cfRule>
    <cfRule type="colorScale" priority="596">
      <colorScale>
        <cfvo type="min"/>
        <cfvo type="max"/>
        <color rgb="FFFFEF9C"/>
        <color rgb="FF63BE7B"/>
      </colorScale>
    </cfRule>
  </conditionalFormatting>
  <conditionalFormatting sqref="N863:N864">
    <cfRule type="colorScale" priority="591">
      <colorScale>
        <cfvo type="min"/>
        <cfvo type="percentile" val="50"/>
        <cfvo type="max"/>
        <color rgb="FFF8696B"/>
        <color rgb="FFFFEB84"/>
        <color rgb="FF63BE7B"/>
      </colorScale>
    </cfRule>
    <cfRule type="colorScale" priority="592">
      <colorScale>
        <cfvo type="min"/>
        <cfvo type="max"/>
        <color rgb="FFFFEF9C"/>
        <color rgb="FF63BE7B"/>
      </colorScale>
    </cfRule>
  </conditionalFormatting>
  <conditionalFormatting sqref="N870">
    <cfRule type="colorScale" priority="585">
      <colorScale>
        <cfvo type="min"/>
        <cfvo type="percentile" val="50"/>
        <cfvo type="max"/>
        <color rgb="FFF8696B"/>
        <color rgb="FFFFEB84"/>
        <color rgb="FF63BE7B"/>
      </colorScale>
    </cfRule>
    <cfRule type="colorScale" priority="586">
      <colorScale>
        <cfvo type="min"/>
        <cfvo type="max"/>
        <color rgb="FFFFEF9C"/>
        <color rgb="FF63BE7B"/>
      </colorScale>
    </cfRule>
  </conditionalFormatting>
  <conditionalFormatting sqref="N871">
    <cfRule type="colorScale" priority="582">
      <colorScale>
        <cfvo type="min"/>
        <cfvo type="percentile" val="50"/>
        <cfvo type="max"/>
        <color rgb="FFF8696B"/>
        <color rgb="FFFFEB84"/>
        <color rgb="FF63BE7B"/>
      </colorScale>
    </cfRule>
    <cfRule type="colorScale" priority="583">
      <colorScale>
        <cfvo type="min"/>
        <cfvo type="max"/>
        <color rgb="FFFFEF9C"/>
        <color rgb="FF63BE7B"/>
      </colorScale>
    </cfRule>
  </conditionalFormatting>
  <conditionalFormatting sqref="N898:N899">
    <cfRule type="colorScale" priority="561">
      <colorScale>
        <cfvo type="min"/>
        <cfvo type="percentile" val="50"/>
        <cfvo type="max"/>
        <color rgb="FFF8696B"/>
        <color rgb="FFFFEB84"/>
        <color rgb="FF63BE7B"/>
      </colorScale>
    </cfRule>
    <cfRule type="colorScale" priority="562">
      <colorScale>
        <cfvo type="min"/>
        <cfvo type="max"/>
        <color rgb="FFFFEF9C"/>
        <color rgb="FF63BE7B"/>
      </colorScale>
    </cfRule>
  </conditionalFormatting>
  <conditionalFormatting sqref="N914">
    <cfRule type="colorScale" priority="537">
      <colorScale>
        <cfvo type="min"/>
        <cfvo type="percentile" val="50"/>
        <cfvo type="max"/>
        <color rgb="FFF8696B"/>
        <color rgb="FFFFEB84"/>
        <color rgb="FF63BE7B"/>
      </colorScale>
    </cfRule>
    <cfRule type="colorScale" priority="538">
      <colorScale>
        <cfvo type="min"/>
        <cfvo type="max"/>
        <color rgb="FFFFEF9C"/>
        <color rgb="FF63BE7B"/>
      </colorScale>
    </cfRule>
  </conditionalFormatting>
  <conditionalFormatting sqref="N918:N919 N924 N944">
    <cfRule type="colorScale" priority="528">
      <colorScale>
        <cfvo type="min"/>
        <cfvo type="percentile" val="50"/>
        <cfvo type="max"/>
        <color rgb="FFF8696B"/>
        <color rgb="FFFFEB84"/>
        <color rgb="FF63BE7B"/>
      </colorScale>
    </cfRule>
    <cfRule type="colorScale" priority="529">
      <colorScale>
        <cfvo type="min"/>
        <cfvo type="max"/>
        <color rgb="FFFFEF9C"/>
        <color rgb="FF63BE7B"/>
      </colorScale>
    </cfRule>
  </conditionalFormatting>
  <conditionalFormatting sqref="N948:N949">
    <cfRule type="colorScale" priority="509">
      <colorScale>
        <cfvo type="min"/>
        <cfvo type="percentile" val="50"/>
        <cfvo type="max"/>
        <color rgb="FFF8696B"/>
        <color rgb="FFFFEB84"/>
        <color rgb="FF63BE7B"/>
      </colorScale>
    </cfRule>
    <cfRule type="colorScale" priority="510">
      <colorScale>
        <cfvo type="min"/>
        <cfvo type="max"/>
        <color rgb="FFFFEF9C"/>
        <color rgb="FF63BE7B"/>
      </colorScale>
    </cfRule>
  </conditionalFormatting>
  <conditionalFormatting sqref="N951:N952">
    <cfRule type="colorScale" priority="503">
      <colorScale>
        <cfvo type="min"/>
        <cfvo type="percentile" val="50"/>
        <cfvo type="max"/>
        <color rgb="FFF8696B"/>
        <color rgb="FFFFEB84"/>
        <color rgb="FF63BE7B"/>
      </colorScale>
    </cfRule>
    <cfRule type="colorScale" priority="504">
      <colorScale>
        <cfvo type="min"/>
        <cfvo type="max"/>
        <color rgb="FFFFEF9C"/>
        <color rgb="FF63BE7B"/>
      </colorScale>
    </cfRule>
  </conditionalFormatting>
  <conditionalFormatting sqref="N959:N962">
    <cfRule type="colorScale" priority="496">
      <colorScale>
        <cfvo type="min"/>
        <cfvo type="percentile" val="50"/>
        <cfvo type="max"/>
        <color rgb="FFF8696B"/>
        <color rgb="FFFFEB84"/>
        <color rgb="FF63BE7B"/>
      </colorScale>
    </cfRule>
    <cfRule type="colorScale" priority="497">
      <colorScale>
        <cfvo type="min"/>
        <cfvo type="max"/>
        <color rgb="FFFFEF9C"/>
        <color rgb="FF63BE7B"/>
      </colorScale>
    </cfRule>
  </conditionalFormatting>
  <conditionalFormatting sqref="N981:N982">
    <cfRule type="colorScale" priority="89789">
      <colorScale>
        <cfvo type="min"/>
        <cfvo type="percentile" val="50"/>
        <cfvo type="max"/>
        <color rgb="FFF8696B"/>
        <color rgb="FFFFEB84"/>
        <color rgb="FF63BE7B"/>
      </colorScale>
    </cfRule>
    <cfRule type="colorScale" priority="89790">
      <colorScale>
        <cfvo type="min"/>
        <cfvo type="max"/>
        <color rgb="FFFFEF9C"/>
        <color rgb="FF63BE7B"/>
      </colorScale>
    </cfRule>
  </conditionalFormatting>
  <conditionalFormatting sqref="N985:N986">
    <cfRule type="colorScale" priority="479">
      <colorScale>
        <cfvo type="min"/>
        <cfvo type="percentile" val="50"/>
        <cfvo type="max"/>
        <color rgb="FFF8696B"/>
        <color rgb="FFFFEB84"/>
        <color rgb="FF63BE7B"/>
      </colorScale>
    </cfRule>
    <cfRule type="colorScale" priority="480">
      <colorScale>
        <cfvo type="min"/>
        <cfvo type="max"/>
        <color rgb="FFFFEF9C"/>
        <color rgb="FF63BE7B"/>
      </colorScale>
    </cfRule>
  </conditionalFormatting>
  <conditionalFormatting sqref="N987:N992">
    <cfRule type="colorScale" priority="484">
      <colorScale>
        <cfvo type="min"/>
        <cfvo type="percentile" val="50"/>
        <cfvo type="max"/>
        <color rgb="FFF8696B"/>
        <color rgb="FFFFEB84"/>
        <color rgb="FF63BE7B"/>
      </colorScale>
    </cfRule>
    <cfRule type="colorScale" priority="485">
      <colorScale>
        <cfvo type="min"/>
        <cfvo type="max"/>
        <color rgb="FFFFEF9C"/>
        <color rgb="FF63BE7B"/>
      </colorScale>
    </cfRule>
  </conditionalFormatting>
  <conditionalFormatting sqref="N1027">
    <cfRule type="colorScale" priority="427">
      <colorScale>
        <cfvo type="min"/>
        <cfvo type="percentile" val="50"/>
        <cfvo type="max"/>
        <color rgb="FFF8696B"/>
        <color rgb="FFFFEB84"/>
        <color rgb="FF63BE7B"/>
      </colorScale>
    </cfRule>
    <cfRule type="colorScale" priority="428">
      <colorScale>
        <cfvo type="min"/>
        <cfvo type="max"/>
        <color rgb="FFFFEF9C"/>
        <color rgb="FF63BE7B"/>
      </colorScale>
    </cfRule>
  </conditionalFormatting>
  <conditionalFormatting sqref="N1047:N1050 N1021 N1040:N1041">
    <cfRule type="colorScale" priority="97021">
      <colorScale>
        <cfvo type="min"/>
        <cfvo type="percentile" val="50"/>
        <cfvo type="max"/>
        <color rgb="FFF8696B"/>
        <color rgb="FFFFEB84"/>
        <color rgb="FF63BE7B"/>
      </colorScale>
    </cfRule>
    <cfRule type="colorScale" priority="97022">
      <colorScale>
        <cfvo type="min"/>
        <cfvo type="max"/>
        <color rgb="FFFFEF9C"/>
        <color rgb="FF63BE7B"/>
      </colorScale>
    </cfRule>
  </conditionalFormatting>
  <conditionalFormatting sqref="N1053:N1063">
    <cfRule type="colorScale" priority="388">
      <colorScale>
        <cfvo type="min"/>
        <cfvo type="percentile" val="50"/>
        <cfvo type="max"/>
        <color rgb="FFF8696B"/>
        <color rgb="FFFFEB84"/>
        <color rgb="FF63BE7B"/>
      </colorScale>
    </cfRule>
    <cfRule type="colorScale" priority="389">
      <colorScale>
        <cfvo type="min"/>
        <cfvo type="max"/>
        <color rgb="FFFFEF9C"/>
        <color rgb="FF63BE7B"/>
      </colorScale>
    </cfRule>
  </conditionalFormatting>
  <conditionalFormatting sqref="N1064:N1065 N1004:N1005">
    <cfRule type="colorScale" priority="447">
      <colorScale>
        <cfvo type="min"/>
        <cfvo type="percentile" val="50"/>
        <cfvo type="max"/>
        <color rgb="FFF8696B"/>
        <color rgb="FFFFEB84"/>
        <color rgb="FF63BE7B"/>
      </colorScale>
    </cfRule>
    <cfRule type="colorScale" priority="448">
      <colorScale>
        <cfvo type="min"/>
        <cfvo type="max"/>
        <color rgb="FFFFEF9C"/>
        <color rgb="FF63BE7B"/>
      </colorScale>
    </cfRule>
  </conditionalFormatting>
  <conditionalFormatting sqref="N1069:N1070">
    <cfRule type="colorScale" priority="397">
      <colorScale>
        <cfvo type="min"/>
        <cfvo type="percentile" val="50"/>
        <cfvo type="max"/>
        <color rgb="FFF8696B"/>
        <color rgb="FFFFEB84"/>
        <color rgb="FF63BE7B"/>
      </colorScale>
    </cfRule>
    <cfRule type="colorScale" priority="398">
      <colorScale>
        <cfvo type="min"/>
        <cfvo type="max"/>
        <color rgb="FFFFEF9C"/>
        <color rgb="FF63BE7B"/>
      </colorScale>
    </cfRule>
  </conditionalFormatting>
  <conditionalFormatting sqref="N1079">
    <cfRule type="colorScale" priority="385">
      <colorScale>
        <cfvo type="min"/>
        <cfvo type="percentile" val="50"/>
        <cfvo type="max"/>
        <color rgb="FFF8696B"/>
        <color rgb="FFFFEB84"/>
        <color rgb="FF63BE7B"/>
      </colorScale>
    </cfRule>
    <cfRule type="colorScale" priority="386">
      <colorScale>
        <cfvo type="min"/>
        <cfvo type="max"/>
        <color rgb="FFFFEF9C"/>
        <color rgb="FF63BE7B"/>
      </colorScale>
    </cfRule>
  </conditionalFormatting>
  <conditionalFormatting sqref="N1098:N1099">
    <cfRule type="colorScale" priority="353">
      <colorScale>
        <cfvo type="min"/>
        <cfvo type="percentile" val="50"/>
        <cfvo type="max"/>
        <color rgb="FFF8696B"/>
        <color rgb="FFFFEB84"/>
        <color rgb="FF63BE7B"/>
      </colorScale>
    </cfRule>
    <cfRule type="colorScale" priority="354">
      <colorScale>
        <cfvo type="min"/>
        <cfvo type="max"/>
        <color rgb="FFFFEF9C"/>
        <color rgb="FF63BE7B"/>
      </colorScale>
    </cfRule>
  </conditionalFormatting>
  <conditionalFormatting sqref="N1103">
    <cfRule type="colorScale" priority="346">
      <colorScale>
        <cfvo type="min"/>
        <cfvo type="percentile" val="50"/>
        <cfvo type="max"/>
        <color rgb="FFF8696B"/>
        <color rgb="FFFFEB84"/>
        <color rgb="FF63BE7B"/>
      </colorScale>
    </cfRule>
    <cfRule type="colorScale" priority="347">
      <colorScale>
        <cfvo type="min"/>
        <cfvo type="max"/>
        <color rgb="FFFFEF9C"/>
        <color rgb="FF63BE7B"/>
      </colorScale>
    </cfRule>
  </conditionalFormatting>
  <conditionalFormatting sqref="N1109">
    <cfRule type="colorScale" priority="340">
      <colorScale>
        <cfvo type="min"/>
        <cfvo type="percentile" val="50"/>
        <cfvo type="max"/>
        <color rgb="FFF8696B"/>
        <color rgb="FFFFEB84"/>
        <color rgb="FF63BE7B"/>
      </colorScale>
    </cfRule>
    <cfRule type="colorScale" priority="341">
      <colorScale>
        <cfvo type="min"/>
        <cfvo type="max"/>
        <color rgb="FFFFEF9C"/>
        <color rgb="FF63BE7B"/>
      </colorScale>
    </cfRule>
  </conditionalFormatting>
  <conditionalFormatting sqref="N1112:N1113">
    <cfRule type="colorScale" priority="333">
      <colorScale>
        <cfvo type="min"/>
        <cfvo type="percentile" val="50"/>
        <cfvo type="max"/>
        <color rgb="FFF8696B"/>
        <color rgb="FFFFEB84"/>
        <color rgb="FF63BE7B"/>
      </colorScale>
    </cfRule>
    <cfRule type="colorScale" priority="334">
      <colorScale>
        <cfvo type="min"/>
        <cfvo type="max"/>
        <color rgb="FFFFEF9C"/>
        <color rgb="FF63BE7B"/>
      </colorScale>
    </cfRule>
  </conditionalFormatting>
  <conditionalFormatting sqref="N1146:N1148">
    <cfRule type="colorScale" priority="279">
      <colorScale>
        <cfvo type="min"/>
        <cfvo type="percentile" val="50"/>
        <cfvo type="max"/>
        <color rgb="FFF8696B"/>
        <color rgb="FFFFEB84"/>
        <color rgb="FF63BE7B"/>
      </colorScale>
    </cfRule>
    <cfRule type="colorScale" priority="280">
      <colorScale>
        <cfvo type="min"/>
        <cfvo type="max"/>
        <color rgb="FFFFEF9C"/>
        <color rgb="FF63BE7B"/>
      </colorScale>
    </cfRule>
  </conditionalFormatting>
  <conditionalFormatting sqref="N1150:N1151">
    <cfRule type="colorScale" priority="272">
      <colorScale>
        <cfvo type="min"/>
        <cfvo type="percentile" val="50"/>
        <cfvo type="max"/>
        <color rgb="FFF8696B"/>
        <color rgb="FFFFEB84"/>
        <color rgb="FF63BE7B"/>
      </colorScale>
    </cfRule>
    <cfRule type="colorScale" priority="273">
      <colorScale>
        <cfvo type="min"/>
        <cfvo type="max"/>
        <color rgb="FFFFEF9C"/>
        <color rgb="FF63BE7B"/>
      </colorScale>
    </cfRule>
  </conditionalFormatting>
  <conditionalFormatting sqref="N1167:N1177">
    <cfRule type="colorScale" priority="263">
      <colorScale>
        <cfvo type="min"/>
        <cfvo type="percentile" val="50"/>
        <cfvo type="max"/>
        <color rgb="FFF8696B"/>
        <color rgb="FFFFEB84"/>
        <color rgb="FF63BE7B"/>
      </colorScale>
    </cfRule>
    <cfRule type="colorScale" priority="264">
      <colorScale>
        <cfvo type="min"/>
        <cfvo type="max"/>
        <color rgb="FFFFEF9C"/>
        <color rgb="FF63BE7B"/>
      </colorScale>
    </cfRule>
  </conditionalFormatting>
  <conditionalFormatting sqref="N1183:N1204">
    <cfRule type="colorScale" priority="97561">
      <colorScale>
        <cfvo type="min"/>
        <cfvo type="percentile" val="50"/>
        <cfvo type="max"/>
        <color rgb="FFF8696B"/>
        <color rgb="FFFFEB84"/>
        <color rgb="FF63BE7B"/>
      </colorScale>
    </cfRule>
    <cfRule type="colorScale" priority="97562">
      <colorScale>
        <cfvo type="min"/>
        <cfvo type="max"/>
        <color rgb="FFFFEF9C"/>
        <color rgb="FF63BE7B"/>
      </colorScale>
    </cfRule>
  </conditionalFormatting>
  <conditionalFormatting sqref="N1206">
    <cfRule type="colorScale" priority="243">
      <colorScale>
        <cfvo type="min"/>
        <cfvo type="percentile" val="50"/>
        <cfvo type="max"/>
        <color rgb="FFF8696B"/>
        <color rgb="FFFFEB84"/>
        <color rgb="FF63BE7B"/>
      </colorScale>
    </cfRule>
    <cfRule type="colorScale" priority="244">
      <colorScale>
        <cfvo type="min"/>
        <cfvo type="max"/>
        <color rgb="FFFFEF9C"/>
        <color rgb="FF63BE7B"/>
      </colorScale>
    </cfRule>
  </conditionalFormatting>
  <conditionalFormatting sqref="N1212:N1215">
    <cfRule type="colorScale" priority="226">
      <colorScale>
        <cfvo type="min"/>
        <cfvo type="percentile" val="50"/>
        <cfvo type="max"/>
        <color rgb="FFF8696B"/>
        <color rgb="FFFFEB84"/>
        <color rgb="FF63BE7B"/>
      </colorScale>
    </cfRule>
    <cfRule type="colorScale" priority="227">
      <colorScale>
        <cfvo type="min"/>
        <cfvo type="max"/>
        <color rgb="FFFFEF9C"/>
        <color rgb="FF63BE7B"/>
      </colorScale>
    </cfRule>
  </conditionalFormatting>
  <conditionalFormatting sqref="N1216:N1217 N1066:N1068 N1149 N1022:N1026 N703:N704 N760 N317:N318 N297 N368 N380 N401 N416 N419 N428 N376 N706:N707 N791 N804:N805 N808:N809 N812:N813 N320:N324 N795:N799 N915:N917 N920:N923 N925:N943 N742:N744 N865:N869 N983:N984 N950 N728:N739 N852:N862 N945:N947 N781:N786 N1071:N1078 N843:N850 N710:N726 N900:N913 N815:N838 N1051:N1052 N1104:N1108 N1110:N1111 N953:N958 N1100:N1102 N1152:N1166 N1178:N1182 N1205 N1207:N1211 N1219 N1231:N1235 N1223:N1224 N1028:N1039 N1305:N1308 N1114:N1145 N1313:N1332 N1006:N1020 N762:N778 N963:N980 N301:N315 N1339:N1342 N1344:N1347 N1287:N1295 N872:N897 N1349:N1357 N1359:N1362 N993:N1003 N1365:N1377 N1379:N1384 N1042:N1046 N1388 N1080:N1097">
    <cfRule type="colorScale" priority="90805">
      <colorScale>
        <cfvo type="min"/>
        <cfvo type="percentile" val="50"/>
        <cfvo type="max"/>
        <color rgb="FFF8696B"/>
        <color rgb="FFFFEB84"/>
        <color rgb="FF63BE7B"/>
      </colorScale>
    </cfRule>
    <cfRule type="colorScale" priority="90806">
      <colorScale>
        <cfvo type="min"/>
        <cfvo type="max"/>
        <color rgb="FFFFEF9C"/>
        <color rgb="FF63BE7B"/>
      </colorScale>
    </cfRule>
  </conditionalFormatting>
  <conditionalFormatting sqref="N1218">
    <cfRule type="colorScale" priority="219">
      <colorScale>
        <cfvo type="min"/>
        <cfvo type="percentile" val="50"/>
        <cfvo type="max"/>
        <color rgb="FFF8696B"/>
        <color rgb="FFFFEB84"/>
        <color rgb="FF63BE7B"/>
      </colorScale>
    </cfRule>
    <cfRule type="colorScale" priority="220">
      <colorScale>
        <cfvo type="min"/>
        <cfvo type="max"/>
        <color rgb="FFFFEF9C"/>
        <color rgb="FF63BE7B"/>
      </colorScale>
    </cfRule>
  </conditionalFormatting>
  <conditionalFormatting sqref="N1220:N1222">
    <cfRule type="colorScale" priority="216">
      <colorScale>
        <cfvo type="min"/>
        <cfvo type="percentile" val="50"/>
        <cfvo type="max"/>
        <color rgb="FFF8696B"/>
        <color rgb="FFFFEB84"/>
        <color rgb="FF63BE7B"/>
      </colorScale>
    </cfRule>
    <cfRule type="colorScale" priority="217">
      <colorScale>
        <cfvo type="min"/>
        <cfvo type="max"/>
        <color rgb="FFFFEF9C"/>
        <color rgb="FF63BE7B"/>
      </colorScale>
    </cfRule>
  </conditionalFormatting>
  <conditionalFormatting sqref="N1225:N1230">
    <cfRule type="colorScale" priority="210">
      <colorScale>
        <cfvo type="min"/>
        <cfvo type="percentile" val="50"/>
        <cfvo type="max"/>
        <color rgb="FFF8696B"/>
        <color rgb="FFFFEB84"/>
        <color rgb="FF63BE7B"/>
      </colorScale>
    </cfRule>
    <cfRule type="colorScale" priority="211">
      <colorScale>
        <cfvo type="min"/>
        <cfvo type="max"/>
        <color rgb="FFFFEF9C"/>
        <color rgb="FF63BE7B"/>
      </colorScale>
    </cfRule>
  </conditionalFormatting>
  <conditionalFormatting sqref="N1236:N1240 N673:N702 N551 N298:N299 N417:N418 N420:N427 N316 N369 N325:N330 N519:N539 N569 N572 N377:N379 N543:N549 N633 N646:N649 N652:N653 N626:N627 N554:N557 N655:N656 N402:N415 N563:N566 N332:N367 N381:N400 N600:N617 N581:N597 N635:N644 N1242:N1246 N1249:N1257 N371:N375 N1281 N1266:N1279 N429:N517 N1260:N1263 N2:N230 N232:N296">
    <cfRule type="colorScale" priority="23224">
      <colorScale>
        <cfvo type="min"/>
        <cfvo type="percentile" val="50"/>
        <cfvo type="max"/>
        <color rgb="FFF8696B"/>
        <color rgb="FFFFEB84"/>
        <color rgb="FF63BE7B"/>
      </colorScale>
    </cfRule>
    <cfRule type="colorScale" priority="23225">
      <colorScale>
        <cfvo type="min"/>
        <cfvo type="max"/>
        <color rgb="FFFFEF9C"/>
        <color rgb="FF63BE7B"/>
      </colorScale>
    </cfRule>
  </conditionalFormatting>
  <conditionalFormatting sqref="N1241">
    <cfRule type="colorScale" priority="191">
      <colorScale>
        <cfvo type="min"/>
        <cfvo type="percentile" val="50"/>
        <cfvo type="max"/>
        <color rgb="FFF8696B"/>
        <color rgb="FFFFEB84"/>
        <color rgb="FF63BE7B"/>
      </colorScale>
    </cfRule>
    <cfRule type="colorScale" priority="192">
      <colorScale>
        <cfvo type="min"/>
        <cfvo type="max"/>
        <color rgb="FFFFEF9C"/>
        <color rgb="FF63BE7B"/>
      </colorScale>
    </cfRule>
  </conditionalFormatting>
  <conditionalFormatting sqref="N1247:N1248">
    <cfRule type="colorScale" priority="166">
      <colorScale>
        <cfvo type="min"/>
        <cfvo type="percentile" val="50"/>
        <cfvo type="max"/>
        <color rgb="FFF8696B"/>
        <color rgb="FFFFEB84"/>
        <color rgb="FF63BE7B"/>
      </colorScale>
    </cfRule>
    <cfRule type="colorScale" priority="167">
      <colorScale>
        <cfvo type="min"/>
        <cfvo type="max"/>
        <color rgb="FFFFEF9C"/>
        <color rgb="FF63BE7B"/>
      </colorScale>
    </cfRule>
  </conditionalFormatting>
  <conditionalFormatting sqref="N1258:N1259">
    <cfRule type="colorScale" priority="157">
      <colorScale>
        <cfvo type="min"/>
        <cfvo type="percentile" val="50"/>
        <cfvo type="max"/>
        <color rgb="FFF8696B"/>
        <color rgb="FFFFEB84"/>
        <color rgb="FF63BE7B"/>
      </colorScale>
    </cfRule>
    <cfRule type="colorScale" priority="158">
      <colorScale>
        <cfvo type="min"/>
        <cfvo type="max"/>
        <color rgb="FFFFEF9C"/>
        <color rgb="FF63BE7B"/>
      </colorScale>
    </cfRule>
  </conditionalFormatting>
  <conditionalFormatting sqref="N1264">
    <cfRule type="colorScale" priority="141">
      <colorScale>
        <cfvo type="min"/>
        <cfvo type="percentile" val="50"/>
        <cfvo type="max"/>
        <color rgb="FFF8696B"/>
        <color rgb="FFFFEB84"/>
        <color rgb="FF63BE7B"/>
      </colorScale>
    </cfRule>
    <cfRule type="colorScale" priority="142">
      <colorScale>
        <cfvo type="min"/>
        <cfvo type="max"/>
        <color rgb="FFFFEF9C"/>
        <color rgb="FF63BE7B"/>
      </colorScale>
    </cfRule>
  </conditionalFormatting>
  <conditionalFormatting sqref="N1265">
    <cfRule type="colorScale" priority="138">
      <colorScale>
        <cfvo type="min"/>
        <cfvo type="percentile" val="50"/>
        <cfvo type="max"/>
        <color rgb="FFF8696B"/>
        <color rgb="FFFFEB84"/>
        <color rgb="FF63BE7B"/>
      </colorScale>
    </cfRule>
    <cfRule type="colorScale" priority="139">
      <colorScale>
        <cfvo type="min"/>
        <cfvo type="max"/>
        <color rgb="FFFFEF9C"/>
        <color rgb="FF63BE7B"/>
      </colorScale>
    </cfRule>
  </conditionalFormatting>
  <conditionalFormatting sqref="N1280">
    <cfRule type="colorScale" priority="129">
      <colorScale>
        <cfvo type="min"/>
        <cfvo type="percentile" val="50"/>
        <cfvo type="max"/>
        <color rgb="FFF8696B"/>
        <color rgb="FFFFEB84"/>
        <color rgb="FF63BE7B"/>
      </colorScale>
    </cfRule>
    <cfRule type="colorScale" priority="130">
      <colorScale>
        <cfvo type="min"/>
        <cfvo type="max"/>
        <color rgb="FFFFEF9C"/>
        <color rgb="FF63BE7B"/>
      </colorScale>
    </cfRule>
  </conditionalFormatting>
  <conditionalFormatting sqref="N1282:N1286">
    <cfRule type="colorScale" priority="116">
      <colorScale>
        <cfvo type="min"/>
        <cfvo type="percentile" val="50"/>
        <cfvo type="max"/>
        <color rgb="FFF8696B"/>
        <color rgb="FFFFEB84"/>
        <color rgb="FF63BE7B"/>
      </colorScale>
    </cfRule>
    <cfRule type="colorScale" priority="117">
      <colorScale>
        <cfvo type="min"/>
        <cfvo type="max"/>
        <color rgb="FFFFEF9C"/>
        <color rgb="FF63BE7B"/>
      </colorScale>
    </cfRule>
  </conditionalFormatting>
  <conditionalFormatting sqref="N1296:N1304">
    <cfRule type="colorScale" priority="111">
      <colorScale>
        <cfvo type="min"/>
        <cfvo type="percentile" val="50"/>
        <cfvo type="max"/>
        <color rgb="FFF8696B"/>
        <color rgb="FFFFEB84"/>
        <color rgb="FF63BE7B"/>
      </colorScale>
    </cfRule>
    <cfRule type="colorScale" priority="112">
      <colorScale>
        <cfvo type="min"/>
        <cfvo type="max"/>
        <color rgb="FFFFEF9C"/>
        <color rgb="FF63BE7B"/>
      </colorScale>
    </cfRule>
  </conditionalFormatting>
  <conditionalFormatting sqref="N1309:N1312">
    <cfRule type="colorScale" priority="97">
      <colorScale>
        <cfvo type="min"/>
        <cfvo type="percentile" val="50"/>
        <cfvo type="max"/>
        <color rgb="FFF8696B"/>
        <color rgb="FFFFEB84"/>
        <color rgb="FF63BE7B"/>
      </colorScale>
    </cfRule>
    <cfRule type="colorScale" priority="98">
      <colorScale>
        <cfvo type="min"/>
        <cfvo type="max"/>
        <color rgb="FFFFEF9C"/>
        <color rgb="FF63BE7B"/>
      </colorScale>
    </cfRule>
  </conditionalFormatting>
  <conditionalFormatting sqref="N1333:N1338">
    <cfRule type="colorScale" priority="84">
      <colorScale>
        <cfvo type="min"/>
        <cfvo type="percentile" val="50"/>
        <cfvo type="max"/>
        <color rgb="FFF8696B"/>
        <color rgb="FFFFEB84"/>
        <color rgb="FF63BE7B"/>
      </colorScale>
    </cfRule>
    <cfRule type="colorScale" priority="85">
      <colorScale>
        <cfvo type="min"/>
        <cfvo type="max"/>
        <color rgb="FFFFEF9C"/>
        <color rgb="FF63BE7B"/>
      </colorScale>
    </cfRule>
  </conditionalFormatting>
  <conditionalFormatting sqref="N1343">
    <cfRule type="colorScale" priority="72">
      <colorScale>
        <cfvo type="min"/>
        <cfvo type="percentile" val="50"/>
        <cfvo type="max"/>
        <color rgb="FFF8696B"/>
        <color rgb="FFFFEB84"/>
        <color rgb="FF63BE7B"/>
      </colorScale>
    </cfRule>
    <cfRule type="colorScale" priority="73">
      <colorScale>
        <cfvo type="min"/>
        <cfvo type="max"/>
        <color rgb="FFFFEF9C"/>
        <color rgb="FF63BE7B"/>
      </colorScale>
    </cfRule>
  </conditionalFormatting>
  <conditionalFormatting sqref="N1348">
    <cfRule type="colorScale" priority="65">
      <colorScale>
        <cfvo type="min"/>
        <cfvo type="percentile" val="50"/>
        <cfvo type="max"/>
        <color rgb="FFF8696B"/>
        <color rgb="FFFFEB84"/>
        <color rgb="FF63BE7B"/>
      </colorScale>
    </cfRule>
    <cfRule type="colorScale" priority="66">
      <colorScale>
        <cfvo type="min"/>
        <cfvo type="max"/>
        <color rgb="FFFFEF9C"/>
        <color rgb="FF63BE7B"/>
      </colorScale>
    </cfRule>
  </conditionalFormatting>
  <conditionalFormatting sqref="N1358">
    <cfRule type="colorScale" priority="58">
      <colorScale>
        <cfvo type="min"/>
        <cfvo type="percentile" val="50"/>
        <cfvo type="max"/>
        <color rgb="FFF8696B"/>
        <color rgb="FFFFEB84"/>
        <color rgb="FF63BE7B"/>
      </colorScale>
    </cfRule>
    <cfRule type="colorScale" priority="59">
      <colorScale>
        <cfvo type="min"/>
        <cfvo type="max"/>
        <color rgb="FFFFEF9C"/>
        <color rgb="FF63BE7B"/>
      </colorScale>
    </cfRule>
  </conditionalFormatting>
  <conditionalFormatting sqref="N1363:N1364">
    <cfRule type="colorScale" priority="36">
      <colorScale>
        <cfvo type="min"/>
        <cfvo type="percentile" val="50"/>
        <cfvo type="max"/>
        <color rgb="FFF8696B"/>
        <color rgb="FFFFEB84"/>
        <color rgb="FF63BE7B"/>
      </colorScale>
    </cfRule>
    <cfRule type="colorScale" priority="37">
      <colorScale>
        <cfvo type="min"/>
        <cfvo type="max"/>
        <color rgb="FFFFEF9C"/>
        <color rgb="FF63BE7B"/>
      </colorScale>
    </cfRule>
  </conditionalFormatting>
  <conditionalFormatting sqref="N1378">
    <cfRule type="colorScale" priority="23">
      <colorScale>
        <cfvo type="min"/>
        <cfvo type="percentile" val="50"/>
        <cfvo type="max"/>
        <color rgb="FFF8696B"/>
        <color rgb="FFFFEB84"/>
        <color rgb="FF63BE7B"/>
      </colorScale>
    </cfRule>
    <cfRule type="colorScale" priority="24">
      <colorScale>
        <cfvo type="min"/>
        <cfvo type="max"/>
        <color rgb="FFFFEF9C"/>
        <color rgb="FF63BE7B"/>
      </colorScale>
    </cfRule>
  </conditionalFormatting>
  <conditionalFormatting sqref="N1385">
    <cfRule type="colorScale" priority="7">
      <colorScale>
        <cfvo type="min"/>
        <cfvo type="percentile" val="50"/>
        <cfvo type="max"/>
        <color rgb="FFF8696B"/>
        <color rgb="FFFFEB84"/>
        <color rgb="FF63BE7B"/>
      </colorScale>
    </cfRule>
    <cfRule type="colorScale" priority="8">
      <colorScale>
        <cfvo type="min"/>
        <cfvo type="max"/>
        <color rgb="FFFFEF9C"/>
        <color rgb="FF63BE7B"/>
      </colorScale>
    </cfRule>
  </conditionalFormatting>
  <conditionalFormatting sqref="N1386">
    <cfRule type="colorScale" priority="4">
      <colorScale>
        <cfvo type="min"/>
        <cfvo type="percentile" val="50"/>
        <cfvo type="max"/>
        <color rgb="FFF8696B"/>
        <color rgb="FFFFEB84"/>
        <color rgb="FF63BE7B"/>
      </colorScale>
    </cfRule>
    <cfRule type="colorScale" priority="5">
      <colorScale>
        <cfvo type="min"/>
        <cfvo type="max"/>
        <color rgb="FFFFEF9C"/>
        <color rgb="FF63BE7B"/>
      </colorScale>
    </cfRule>
  </conditionalFormatting>
  <conditionalFormatting sqref="N1387">
    <cfRule type="colorScale" priority="1">
      <colorScale>
        <cfvo type="min"/>
        <cfvo type="percentile" val="50"/>
        <cfvo type="max"/>
        <color rgb="FFF8696B"/>
        <color rgb="FFFFEB84"/>
        <color rgb="FF63BE7B"/>
      </colorScale>
    </cfRule>
    <cfRule type="colorScale" priority="2">
      <colorScale>
        <cfvo type="min"/>
        <cfvo type="max"/>
        <color rgb="FFFFEF9C"/>
        <color rgb="FF63BE7B"/>
      </colorScale>
    </cfRule>
  </conditionalFormatting>
  <conditionalFormatting sqref="O119:O121">
    <cfRule type="iconSet" priority="87319">
      <iconSet>
        <cfvo type="percent" val="0"/>
        <cfvo type="percent" val="33"/>
        <cfvo type="percent" val="67"/>
      </iconSet>
    </cfRule>
  </conditionalFormatting>
  <conditionalFormatting sqref="O122:O163 O2:O118">
    <cfRule type="iconSet" priority="92486">
      <iconSet>
        <cfvo type="percent" val="0"/>
        <cfvo type="percent" val="33"/>
        <cfvo type="percent" val="67"/>
      </iconSet>
    </cfRule>
  </conditionalFormatting>
  <conditionalFormatting sqref="O164:O167">
    <cfRule type="iconSet" priority="65121">
      <iconSet>
        <cfvo type="percent" val="0"/>
        <cfvo type="percent" val="33"/>
        <cfvo type="percent" val="67"/>
      </iconSet>
    </cfRule>
  </conditionalFormatting>
  <conditionalFormatting sqref="O168">
    <cfRule type="iconSet" priority="64471">
      <iconSet>
        <cfvo type="percent" val="0"/>
        <cfvo type="percent" val="33"/>
        <cfvo type="percent" val="67"/>
      </iconSet>
    </cfRule>
  </conditionalFormatting>
  <conditionalFormatting sqref="O169">
    <cfRule type="iconSet" priority="2087">
      <iconSet>
        <cfvo type="percent" val="0"/>
        <cfvo type="percent" val="33"/>
        <cfvo type="percent" val="67"/>
      </iconSet>
    </cfRule>
  </conditionalFormatting>
  <conditionalFormatting sqref="O174:O175">
    <cfRule type="iconSet" priority="99242">
      <iconSet>
        <cfvo type="percent" val="0"/>
        <cfvo type="percent" val="33"/>
        <cfvo type="percent" val="67"/>
      </iconSet>
    </cfRule>
  </conditionalFormatting>
  <conditionalFormatting sqref="O178">
    <cfRule type="iconSet" priority="63985">
      <iconSet>
        <cfvo type="percent" val="0"/>
        <cfvo type="percent" val="33"/>
        <cfvo type="percent" val="67"/>
      </iconSet>
    </cfRule>
  </conditionalFormatting>
  <conditionalFormatting sqref="O181">
    <cfRule type="iconSet" priority="63215">
      <iconSet>
        <cfvo type="percent" val="0"/>
        <cfvo type="percent" val="33"/>
        <cfvo type="percent" val="67"/>
      </iconSet>
    </cfRule>
  </conditionalFormatting>
  <conditionalFormatting sqref="O182:O185">
    <cfRule type="iconSet" priority="62957">
      <iconSet>
        <cfvo type="percent" val="0"/>
        <cfvo type="percent" val="33"/>
        <cfvo type="percent" val="67"/>
      </iconSet>
    </cfRule>
  </conditionalFormatting>
  <conditionalFormatting sqref="O187:O188">
    <cfRule type="iconSet" priority="62161">
      <iconSet>
        <cfvo type="percent" val="0"/>
        <cfvo type="percent" val="33"/>
        <cfvo type="percent" val="67"/>
      </iconSet>
    </cfRule>
  </conditionalFormatting>
  <conditionalFormatting sqref="O191">
    <cfRule type="iconSet" priority="61776">
      <iconSet>
        <cfvo type="percent" val="0"/>
        <cfvo type="percent" val="33"/>
        <cfvo type="percent" val="67"/>
      </iconSet>
    </cfRule>
  </conditionalFormatting>
  <conditionalFormatting sqref="O197">
    <cfRule type="iconSet" priority="61480">
      <iconSet>
        <cfvo type="percent" val="0"/>
        <cfvo type="percent" val="33"/>
        <cfvo type="percent" val="67"/>
      </iconSet>
    </cfRule>
  </conditionalFormatting>
  <conditionalFormatting sqref="O198">
    <cfRule type="iconSet" priority="61207">
      <iconSet>
        <cfvo type="percent" val="0"/>
        <cfvo type="percent" val="33"/>
        <cfvo type="percent" val="67"/>
      </iconSet>
    </cfRule>
  </conditionalFormatting>
  <conditionalFormatting sqref="O200">
    <cfRule type="iconSet" priority="1952">
      <iconSet>
        <cfvo type="percent" val="0"/>
        <cfvo type="percent" val="33"/>
        <cfvo type="percent" val="67"/>
      </iconSet>
    </cfRule>
  </conditionalFormatting>
  <conditionalFormatting sqref="O202">
    <cfRule type="iconSet" priority="1951">
      <iconSet>
        <cfvo type="percent" val="0"/>
        <cfvo type="percent" val="33"/>
        <cfvo type="percent" val="67"/>
      </iconSet>
    </cfRule>
  </conditionalFormatting>
  <conditionalFormatting sqref="O203">
    <cfRule type="iconSet" priority="91767">
      <iconSet>
        <cfvo type="percent" val="0"/>
        <cfvo type="percent" val="33"/>
        <cfvo type="percent" val="67"/>
      </iconSet>
    </cfRule>
  </conditionalFormatting>
  <conditionalFormatting sqref="O204:O207">
    <cfRule type="iconSet" priority="60689">
      <iconSet>
        <cfvo type="percent" val="0"/>
        <cfvo type="percent" val="33"/>
        <cfvo type="percent" val="67"/>
      </iconSet>
    </cfRule>
  </conditionalFormatting>
  <conditionalFormatting sqref="O208:O214">
    <cfRule type="iconSet" priority="60134">
      <iconSet>
        <cfvo type="percent" val="0"/>
        <cfvo type="percent" val="33"/>
        <cfvo type="percent" val="67"/>
      </iconSet>
    </cfRule>
  </conditionalFormatting>
  <conditionalFormatting sqref="O215:O216">
    <cfRule type="iconSet" priority="60290">
      <iconSet>
        <cfvo type="percent" val="0"/>
        <cfvo type="percent" val="33"/>
        <cfvo type="percent" val="67"/>
      </iconSet>
    </cfRule>
  </conditionalFormatting>
  <conditionalFormatting sqref="O217">
    <cfRule type="iconSet" priority="91906">
      <iconSet>
        <cfvo type="percent" val="0"/>
        <cfvo type="percent" val="33"/>
        <cfvo type="percent" val="67"/>
      </iconSet>
    </cfRule>
  </conditionalFormatting>
  <conditionalFormatting sqref="O218:O222 O189:O190 O199 O201 O186 O179:O180 O170:O173 O176:O177 O192:O196">
    <cfRule type="iconSet" priority="59721">
      <iconSet>
        <cfvo type="percent" val="0"/>
        <cfvo type="percent" val="33"/>
        <cfvo type="percent" val="67"/>
      </iconSet>
    </cfRule>
  </conditionalFormatting>
  <conditionalFormatting sqref="O223">
    <cfRule type="iconSet" priority="58838">
      <iconSet>
        <cfvo type="percent" val="0"/>
        <cfvo type="percent" val="33"/>
        <cfvo type="percent" val="67"/>
      </iconSet>
    </cfRule>
  </conditionalFormatting>
  <conditionalFormatting sqref="O224">
    <cfRule type="iconSet" priority="58559">
      <iconSet>
        <cfvo type="percent" val="0"/>
        <cfvo type="percent" val="33"/>
        <cfvo type="percent" val="67"/>
      </iconSet>
    </cfRule>
  </conditionalFormatting>
  <conditionalFormatting sqref="O225:O227">
    <cfRule type="iconSet" priority="58687">
      <iconSet>
        <cfvo type="percent" val="0"/>
        <cfvo type="percent" val="33"/>
        <cfvo type="percent" val="67"/>
      </iconSet>
    </cfRule>
  </conditionalFormatting>
  <conditionalFormatting sqref="O228:O252">
    <cfRule type="iconSet" priority="92041">
      <iconSet>
        <cfvo type="percent" val="0"/>
        <cfvo type="percent" val="33"/>
        <cfvo type="percent" val="67"/>
      </iconSet>
    </cfRule>
  </conditionalFormatting>
  <conditionalFormatting sqref="O253">
    <cfRule type="iconSet" priority="54300">
      <iconSet>
        <cfvo type="percent" val="0"/>
        <cfvo type="percent" val="33"/>
        <cfvo type="percent" val="67"/>
      </iconSet>
    </cfRule>
  </conditionalFormatting>
  <conditionalFormatting sqref="O282:O285">
    <cfRule type="iconSet" priority="53889">
      <iconSet>
        <cfvo type="percent" val="0"/>
        <cfvo type="percent" val="33"/>
        <cfvo type="percent" val="67"/>
      </iconSet>
    </cfRule>
  </conditionalFormatting>
  <conditionalFormatting sqref="O287">
    <cfRule type="iconSet" priority="7921">
      <iconSet>
        <cfvo type="percent" val="0"/>
        <cfvo type="percent" val="33"/>
        <cfvo type="percent" val="67"/>
      </iconSet>
    </cfRule>
  </conditionalFormatting>
  <conditionalFormatting sqref="O290:O292">
    <cfRule type="iconSet" priority="99517">
      <iconSet>
        <cfvo type="percent" val="0"/>
        <cfvo type="percent" val="33"/>
        <cfvo type="percent" val="67"/>
      </iconSet>
    </cfRule>
  </conditionalFormatting>
  <conditionalFormatting sqref="O293:O296">
    <cfRule type="iconSet" priority="97261">
      <iconSet>
        <cfvo type="percent" val="0"/>
        <cfvo type="percent" val="33"/>
        <cfvo type="percent" val="67"/>
      </iconSet>
    </cfRule>
  </conditionalFormatting>
  <conditionalFormatting sqref="O306">
    <cfRule type="iconSet" priority="1732">
      <iconSet>
        <cfvo type="percent" val="0"/>
        <cfvo type="percent" val="33"/>
        <cfvo type="percent" val="67"/>
      </iconSet>
    </cfRule>
  </conditionalFormatting>
  <conditionalFormatting sqref="O309">
    <cfRule type="iconSet" priority="51094">
      <iconSet>
        <cfvo type="percent" val="0"/>
        <cfvo type="percent" val="33"/>
        <cfvo type="percent" val="67"/>
      </iconSet>
    </cfRule>
  </conditionalFormatting>
  <conditionalFormatting sqref="O310 O308">
    <cfRule type="iconSet" priority="1696">
      <iconSet>
        <cfvo type="percent" val="0"/>
        <cfvo type="percent" val="33"/>
        <cfvo type="percent" val="67"/>
      </iconSet>
    </cfRule>
  </conditionalFormatting>
  <conditionalFormatting sqref="O311:O312">
    <cfRule type="iconSet" priority="50934">
      <iconSet>
        <cfvo type="percent" val="0"/>
        <cfvo type="percent" val="33"/>
        <cfvo type="percent" val="67"/>
      </iconSet>
    </cfRule>
  </conditionalFormatting>
  <conditionalFormatting sqref="O315">
    <cfRule type="iconSet" priority="50774">
      <iconSet>
        <cfvo type="percent" val="0"/>
        <cfvo type="percent" val="33"/>
        <cfvo type="percent" val="67"/>
      </iconSet>
    </cfRule>
  </conditionalFormatting>
  <conditionalFormatting sqref="O323 O320:O321">
    <cfRule type="iconSet" priority="49674">
      <iconSet>
        <cfvo type="percent" val="0"/>
        <cfvo type="percent" val="33"/>
        <cfvo type="percent" val="67"/>
      </iconSet>
    </cfRule>
  </conditionalFormatting>
  <conditionalFormatting sqref="O325:O326">
    <cfRule type="iconSet" priority="48941">
      <iconSet>
        <cfvo type="percent" val="0"/>
        <cfvo type="percent" val="33"/>
        <cfvo type="percent" val="67"/>
      </iconSet>
    </cfRule>
  </conditionalFormatting>
  <conditionalFormatting sqref="O327">
    <cfRule type="iconSet" priority="48601">
      <iconSet>
        <cfvo type="percent" val="0"/>
        <cfvo type="percent" val="33"/>
        <cfvo type="percent" val="67"/>
      </iconSet>
    </cfRule>
  </conditionalFormatting>
  <conditionalFormatting sqref="O328">
    <cfRule type="iconSet" priority="48768">
      <iconSet>
        <cfvo type="percent" val="0"/>
        <cfvo type="percent" val="33"/>
        <cfvo type="percent" val="67"/>
      </iconSet>
    </cfRule>
  </conditionalFormatting>
  <conditionalFormatting sqref="O330">
    <cfRule type="iconSet" priority="89502">
      <iconSet>
        <cfvo type="percent" val="0"/>
        <cfvo type="percent" val="33"/>
        <cfvo type="percent" val="67"/>
      </iconSet>
    </cfRule>
  </conditionalFormatting>
  <conditionalFormatting sqref="O333">
    <cfRule type="iconSet" priority="48001">
      <iconSet>
        <cfvo type="percent" val="0"/>
        <cfvo type="percent" val="33"/>
        <cfvo type="percent" val="67"/>
      </iconSet>
    </cfRule>
  </conditionalFormatting>
  <conditionalFormatting sqref="O335">
    <cfRule type="iconSet" priority="47453">
      <iconSet>
        <cfvo type="percent" val="0"/>
        <cfvo type="percent" val="33"/>
        <cfvo type="percent" val="67"/>
      </iconSet>
    </cfRule>
  </conditionalFormatting>
  <conditionalFormatting sqref="O338">
    <cfRule type="iconSet" priority="47273">
      <iconSet>
        <cfvo type="percent" val="0"/>
        <cfvo type="percent" val="33"/>
        <cfvo type="percent" val="67"/>
      </iconSet>
    </cfRule>
  </conditionalFormatting>
  <conditionalFormatting sqref="O339:O341">
    <cfRule type="iconSet" priority="47093">
      <iconSet>
        <cfvo type="percent" val="0"/>
        <cfvo type="percent" val="33"/>
        <cfvo type="percent" val="67"/>
      </iconSet>
    </cfRule>
  </conditionalFormatting>
  <conditionalFormatting sqref="O343">
    <cfRule type="iconSet" priority="46545">
      <iconSet>
        <cfvo type="percent" val="0"/>
        <cfvo type="percent" val="33"/>
        <cfvo type="percent" val="67"/>
      </iconSet>
    </cfRule>
  </conditionalFormatting>
  <conditionalFormatting sqref="O346">
    <cfRule type="iconSet" priority="93129">
      <iconSet>
        <cfvo type="percent" val="0"/>
        <cfvo type="percent" val="33"/>
        <cfvo type="percent" val="67"/>
      </iconSet>
    </cfRule>
  </conditionalFormatting>
  <conditionalFormatting sqref="O350:O352">
    <cfRule type="iconSet" priority="45445">
      <iconSet>
        <cfvo type="percent" val="0"/>
        <cfvo type="percent" val="33"/>
        <cfvo type="percent" val="67"/>
      </iconSet>
    </cfRule>
  </conditionalFormatting>
  <conditionalFormatting sqref="O353 O342 O286 O298:O299 O254:O281">
    <cfRule type="iconSet" priority="44527">
      <iconSet>
        <cfvo type="percent" val="0"/>
        <cfvo type="percent" val="33"/>
        <cfvo type="percent" val="67"/>
      </iconSet>
    </cfRule>
  </conditionalFormatting>
  <conditionalFormatting sqref="O354:O355">
    <cfRule type="iconSet" priority="44354">
      <iconSet>
        <cfvo type="percent" val="0"/>
        <cfvo type="percent" val="33"/>
        <cfvo type="percent" val="67"/>
      </iconSet>
    </cfRule>
  </conditionalFormatting>
  <conditionalFormatting sqref="O356">
    <cfRule type="iconSet" priority="1407">
      <iconSet>
        <cfvo type="percent" val="0"/>
        <cfvo type="percent" val="33"/>
        <cfvo type="percent" val="67"/>
      </iconSet>
    </cfRule>
  </conditionalFormatting>
  <conditionalFormatting sqref="O358:O364">
    <cfRule type="iconSet" priority="98431">
      <iconSet>
        <cfvo type="percent" val="0"/>
        <cfvo type="percent" val="33"/>
        <cfvo type="percent" val="67"/>
      </iconSet>
    </cfRule>
  </conditionalFormatting>
  <conditionalFormatting sqref="O366:O367">
    <cfRule type="iconSet" priority="93601">
      <iconSet>
        <cfvo type="percent" val="0"/>
        <cfvo type="percent" val="33"/>
        <cfvo type="percent" val="67"/>
      </iconSet>
    </cfRule>
  </conditionalFormatting>
  <conditionalFormatting sqref="O368">
    <cfRule type="iconSet" priority="42925">
      <iconSet>
        <cfvo type="percent" val="0"/>
        <cfvo type="percent" val="33"/>
        <cfvo type="percent" val="67"/>
      </iconSet>
    </cfRule>
  </conditionalFormatting>
  <conditionalFormatting sqref="O369:O370">
    <cfRule type="iconSet" priority="42213">
      <iconSet>
        <cfvo type="percent" val="0"/>
        <cfvo type="percent" val="33"/>
        <cfvo type="percent" val="67"/>
      </iconSet>
    </cfRule>
  </conditionalFormatting>
  <conditionalFormatting sqref="O371:O376">
    <cfRule type="iconSet" priority="98970">
      <iconSet>
        <cfvo type="percent" val="0"/>
        <cfvo type="percent" val="33"/>
        <cfvo type="percent" val="67"/>
      </iconSet>
    </cfRule>
  </conditionalFormatting>
  <conditionalFormatting sqref="O377">
    <cfRule type="iconSet" priority="94226">
      <iconSet>
        <cfvo type="percent" val="0"/>
        <cfvo type="percent" val="33"/>
        <cfvo type="percent" val="67"/>
      </iconSet>
    </cfRule>
  </conditionalFormatting>
  <conditionalFormatting sqref="O378:O387">
    <cfRule type="iconSet" priority="94855">
      <iconSet>
        <cfvo type="percent" val="0"/>
        <cfvo type="percent" val="33"/>
        <cfvo type="percent" val="67"/>
      </iconSet>
    </cfRule>
  </conditionalFormatting>
  <conditionalFormatting sqref="O388:O390">
    <cfRule type="iconSet" priority="39228">
      <iconSet>
        <cfvo type="percent" val="0"/>
        <cfvo type="percent" val="33"/>
        <cfvo type="percent" val="67"/>
      </iconSet>
    </cfRule>
  </conditionalFormatting>
  <conditionalFormatting sqref="O394:O396">
    <cfRule type="iconSet" priority="39039">
      <iconSet>
        <cfvo type="percent" val="0"/>
        <cfvo type="percent" val="33"/>
        <cfvo type="percent" val="67"/>
      </iconSet>
    </cfRule>
  </conditionalFormatting>
  <conditionalFormatting sqref="O397:O401">
    <cfRule type="iconSet" priority="95634">
      <iconSet>
        <cfvo type="percent" val="0"/>
        <cfvo type="percent" val="33"/>
        <cfvo type="percent" val="67"/>
      </iconSet>
    </cfRule>
  </conditionalFormatting>
  <conditionalFormatting sqref="O403:O405">
    <cfRule type="iconSet" priority="96260">
      <iconSet>
        <cfvo type="percent" val="0"/>
        <cfvo type="percent" val="33"/>
        <cfvo type="percent" val="67"/>
      </iconSet>
    </cfRule>
  </conditionalFormatting>
  <conditionalFormatting sqref="O406">
    <cfRule type="iconSet" priority="96559">
      <iconSet>
        <cfvo type="percent" val="0"/>
        <cfvo type="percent" val="33"/>
        <cfvo type="percent" val="67"/>
      </iconSet>
    </cfRule>
  </conditionalFormatting>
  <conditionalFormatting sqref="O408">
    <cfRule type="iconSet" priority="96792">
      <iconSet>
        <cfvo type="percent" val="0"/>
        <cfvo type="percent" val="33"/>
        <cfvo type="percent" val="67"/>
      </iconSet>
    </cfRule>
  </conditionalFormatting>
  <conditionalFormatting sqref="O412">
    <cfRule type="iconSet" priority="34619">
      <iconSet>
        <cfvo type="percent" val="0"/>
        <cfvo type="percent" val="33"/>
        <cfvo type="percent" val="67"/>
      </iconSet>
    </cfRule>
  </conditionalFormatting>
  <conditionalFormatting sqref="O443:O444">
    <cfRule type="iconSet" priority="34424">
      <iconSet>
        <cfvo type="percent" val="0"/>
        <cfvo type="percent" val="33"/>
        <cfvo type="percent" val="67"/>
      </iconSet>
    </cfRule>
  </conditionalFormatting>
  <conditionalFormatting sqref="O445 O402 O331:O332 O329 O288:O289 O297 O357 O344:O345 O365 O391:O393 O407 O368:O369 O334 O347:O349 O307 O316:O319 O409:O411 O322 O313:O314 O336:O337 O300:O305 O413:O442">
    <cfRule type="iconSet" priority="7342">
      <iconSet>
        <cfvo type="percent" val="0"/>
        <cfvo type="percent" val="33"/>
        <cfvo type="percent" val="67"/>
      </iconSet>
    </cfRule>
  </conditionalFormatting>
  <conditionalFormatting sqref="O487:O494">
    <cfRule type="iconSet" priority="33754">
      <iconSet>
        <cfvo type="percent" val="0"/>
        <cfvo type="percent" val="33"/>
        <cfvo type="percent" val="67"/>
      </iconSet>
    </cfRule>
  </conditionalFormatting>
  <conditionalFormatting sqref="O495:O498">
    <cfRule type="iconSet" priority="33551">
      <iconSet>
        <cfvo type="percent" val="0"/>
        <cfvo type="percent" val="33"/>
        <cfvo type="percent" val="67"/>
      </iconSet>
    </cfRule>
  </conditionalFormatting>
  <conditionalFormatting sqref="O499">
    <cfRule type="iconSet" priority="33346">
      <iconSet>
        <cfvo type="percent" val="0"/>
        <cfvo type="percent" val="33"/>
        <cfvo type="percent" val="67"/>
      </iconSet>
    </cfRule>
  </conditionalFormatting>
  <conditionalFormatting sqref="O502:O508">
    <cfRule type="iconSet" priority="33141">
      <iconSet>
        <cfvo type="percent" val="0"/>
        <cfvo type="percent" val="33"/>
        <cfvo type="percent" val="67"/>
      </iconSet>
    </cfRule>
  </conditionalFormatting>
  <conditionalFormatting sqref="O509:O511">
    <cfRule type="iconSet" priority="32571">
      <iconSet>
        <cfvo type="percent" val="0"/>
        <cfvo type="percent" val="33"/>
        <cfvo type="percent" val="67"/>
      </iconSet>
    </cfRule>
  </conditionalFormatting>
  <conditionalFormatting sqref="O519:O538">
    <cfRule type="iconSet" priority="31872">
      <iconSet>
        <cfvo type="percent" val="0"/>
        <cfvo type="percent" val="33"/>
        <cfvo type="percent" val="67"/>
      </iconSet>
    </cfRule>
  </conditionalFormatting>
  <conditionalFormatting sqref="O539">
    <cfRule type="iconSet" priority="1118">
      <iconSet>
        <cfvo type="percent" val="0"/>
        <cfvo type="percent" val="33"/>
        <cfvo type="percent" val="67"/>
      </iconSet>
    </cfRule>
  </conditionalFormatting>
  <conditionalFormatting sqref="O593">
    <cfRule type="iconSet" priority="89308">
      <iconSet>
        <cfvo type="percent" val="0"/>
        <cfvo type="percent" val="33"/>
        <cfvo type="percent" val="67"/>
      </iconSet>
    </cfRule>
  </conditionalFormatting>
  <conditionalFormatting sqref="O594:O597">
    <cfRule type="iconSet" priority="967">
      <iconSet>
        <cfvo type="percent" val="0"/>
        <cfvo type="percent" val="33"/>
        <cfvo type="percent" val="67"/>
      </iconSet>
    </cfRule>
  </conditionalFormatting>
  <conditionalFormatting sqref="O600">
    <cfRule type="iconSet" priority="957">
      <iconSet>
        <cfvo type="percent" val="0"/>
        <cfvo type="percent" val="33"/>
        <cfvo type="percent" val="67"/>
      </iconSet>
    </cfRule>
  </conditionalFormatting>
  <conditionalFormatting sqref="O601:O607">
    <cfRule type="iconSet" priority="26861">
      <iconSet>
        <cfvo type="percent" val="0"/>
        <cfvo type="percent" val="33"/>
        <cfvo type="percent" val="67"/>
      </iconSet>
    </cfRule>
  </conditionalFormatting>
  <conditionalFormatting sqref="O608:O611">
    <cfRule type="iconSet" priority="26469">
      <iconSet>
        <cfvo type="percent" val="0"/>
        <cfvo type="percent" val="33"/>
        <cfvo type="percent" val="67"/>
      </iconSet>
    </cfRule>
  </conditionalFormatting>
  <conditionalFormatting sqref="O612:O617">
    <cfRule type="iconSet" priority="26075">
      <iconSet>
        <cfvo type="percent" val="0"/>
        <cfvo type="percent" val="33"/>
        <cfvo type="percent" val="67"/>
      </iconSet>
    </cfRule>
  </conditionalFormatting>
  <conditionalFormatting sqref="O626:O627">
    <cfRule type="iconSet" priority="25679">
      <iconSet>
        <cfvo type="percent" val="0"/>
        <cfvo type="percent" val="33"/>
        <cfvo type="percent" val="67"/>
      </iconSet>
    </cfRule>
  </conditionalFormatting>
  <conditionalFormatting sqref="O633">
    <cfRule type="iconSet" priority="901">
      <iconSet>
        <cfvo type="percent" val="0"/>
        <cfvo type="percent" val="33"/>
        <cfvo type="percent" val="67"/>
      </iconSet>
    </cfRule>
  </conditionalFormatting>
  <conditionalFormatting sqref="O635:O644">
    <cfRule type="iconSet" priority="24675">
      <iconSet>
        <cfvo type="percent" val="0"/>
        <cfvo type="percent" val="33"/>
        <cfvo type="percent" val="67"/>
      </iconSet>
    </cfRule>
  </conditionalFormatting>
  <conditionalFormatting sqref="O646:O647">
    <cfRule type="iconSet" priority="871">
      <iconSet>
        <cfvo type="percent" val="0"/>
        <cfvo type="percent" val="33"/>
        <cfvo type="percent" val="67"/>
      </iconSet>
    </cfRule>
  </conditionalFormatting>
  <conditionalFormatting sqref="O648:O649">
    <cfRule type="iconSet" priority="868">
      <iconSet>
        <cfvo type="percent" val="0"/>
        <cfvo type="percent" val="33"/>
        <cfvo type="percent" val="67"/>
      </iconSet>
    </cfRule>
  </conditionalFormatting>
  <conditionalFormatting sqref="O652:O653">
    <cfRule type="iconSet" priority="859">
      <iconSet>
        <cfvo type="percent" val="0"/>
        <cfvo type="percent" val="33"/>
        <cfvo type="percent" val="67"/>
      </iconSet>
    </cfRule>
  </conditionalFormatting>
  <conditionalFormatting sqref="O655:O656">
    <cfRule type="iconSet" priority="848">
      <iconSet>
        <cfvo type="percent" val="0"/>
        <cfvo type="percent" val="33"/>
        <cfvo type="percent" val="67"/>
      </iconSet>
    </cfRule>
  </conditionalFormatting>
  <conditionalFormatting sqref="O673:O674">
    <cfRule type="iconSet" priority="833">
      <iconSet>
        <cfvo type="percent" val="0"/>
        <cfvo type="percent" val="33"/>
        <cfvo type="percent" val="67"/>
      </iconSet>
    </cfRule>
  </conditionalFormatting>
  <conditionalFormatting sqref="O675:O678">
    <cfRule type="iconSet" priority="22851">
      <iconSet>
        <cfvo type="percent" val="0"/>
        <cfvo type="percent" val="33"/>
        <cfvo type="percent" val="67"/>
      </iconSet>
    </cfRule>
  </conditionalFormatting>
  <conditionalFormatting sqref="O679">
    <cfRule type="iconSet" priority="788">
      <iconSet>
        <cfvo type="percent" val="0"/>
        <cfvo type="percent" val="33"/>
        <cfvo type="percent" val="67"/>
      </iconSet>
    </cfRule>
  </conditionalFormatting>
  <conditionalFormatting sqref="O683:O685 O680">
    <cfRule type="iconSet" priority="787">
      <iconSet>
        <cfvo type="percent" val="0"/>
        <cfvo type="percent" val="33"/>
        <cfvo type="percent" val="67"/>
      </iconSet>
    </cfRule>
  </conditionalFormatting>
  <conditionalFormatting sqref="O686:O687">
    <cfRule type="iconSet" priority="780">
      <iconSet>
        <cfvo type="percent" val="0"/>
        <cfvo type="percent" val="33"/>
        <cfvo type="percent" val="67"/>
      </iconSet>
    </cfRule>
  </conditionalFormatting>
  <conditionalFormatting sqref="O701:O702 O688:O695">
    <cfRule type="iconSet" priority="21719">
      <iconSet>
        <cfvo type="percent" val="0"/>
        <cfvo type="percent" val="33"/>
        <cfvo type="percent" val="67"/>
      </iconSet>
    </cfRule>
  </conditionalFormatting>
  <conditionalFormatting sqref="O703:O704 O324">
    <cfRule type="iconSet" priority="7621">
      <iconSet>
        <cfvo type="percent" val="0"/>
        <cfvo type="percent" val="33"/>
        <cfvo type="percent" val="67"/>
      </iconSet>
    </cfRule>
  </conditionalFormatting>
  <conditionalFormatting sqref="O706:O707">
    <cfRule type="iconSet" priority="98703">
      <iconSet>
        <cfvo type="percent" val="0"/>
        <cfvo type="percent" val="33"/>
        <cfvo type="percent" val="67"/>
      </iconSet>
    </cfRule>
  </conditionalFormatting>
  <conditionalFormatting sqref="O710:O726">
    <cfRule type="iconSet" priority="98166">
      <iconSet>
        <cfvo type="percent" val="0"/>
        <cfvo type="percent" val="33"/>
        <cfvo type="percent" val="67"/>
      </iconSet>
    </cfRule>
  </conditionalFormatting>
  <conditionalFormatting sqref="O728:O736">
    <cfRule type="iconSet" priority="90240">
      <iconSet>
        <cfvo type="percent" val="0"/>
        <cfvo type="percent" val="33"/>
        <cfvo type="percent" val="67"/>
      </iconSet>
    </cfRule>
  </conditionalFormatting>
  <conditionalFormatting sqref="O737:O744">
    <cfRule type="iconSet" priority="89638">
      <iconSet>
        <cfvo type="percent" val="0"/>
        <cfvo type="percent" val="33"/>
        <cfvo type="percent" val="67"/>
      </iconSet>
    </cfRule>
  </conditionalFormatting>
  <conditionalFormatting sqref="O760">
    <cfRule type="iconSet" priority="701">
      <iconSet>
        <cfvo type="percent" val="0"/>
        <cfvo type="percent" val="33"/>
        <cfvo type="percent" val="67"/>
      </iconSet>
    </cfRule>
  </conditionalFormatting>
  <conditionalFormatting sqref="O762:O769">
    <cfRule type="iconSet" priority="695">
      <iconSet>
        <cfvo type="percent" val="0"/>
        <cfvo type="percent" val="33"/>
        <cfvo type="percent" val="67"/>
      </iconSet>
    </cfRule>
  </conditionalFormatting>
  <conditionalFormatting sqref="O770:O778">
    <cfRule type="iconSet" priority="21065">
      <iconSet>
        <cfvo type="percent" val="0"/>
        <cfvo type="percent" val="33"/>
        <cfvo type="percent" val="67"/>
      </iconSet>
    </cfRule>
  </conditionalFormatting>
  <conditionalFormatting sqref="O781:O783">
    <cfRule type="iconSet" priority="688">
      <iconSet>
        <cfvo type="percent" val="0"/>
        <cfvo type="percent" val="33"/>
        <cfvo type="percent" val="67"/>
      </iconSet>
    </cfRule>
  </conditionalFormatting>
  <conditionalFormatting sqref="O784:O786">
    <cfRule type="iconSet" priority="683">
      <iconSet>
        <cfvo type="percent" val="0"/>
        <cfvo type="percent" val="33"/>
        <cfvo type="percent" val="67"/>
      </iconSet>
    </cfRule>
  </conditionalFormatting>
  <conditionalFormatting sqref="O791">
    <cfRule type="iconSet" priority="20812">
      <iconSet>
        <cfvo type="percent" val="0"/>
        <cfvo type="percent" val="33"/>
        <cfvo type="percent" val="67"/>
      </iconSet>
    </cfRule>
  </conditionalFormatting>
  <conditionalFormatting sqref="O795:O796">
    <cfRule type="iconSet" priority="661">
      <iconSet>
        <cfvo type="percent" val="0"/>
        <cfvo type="percent" val="33"/>
        <cfvo type="percent" val="67"/>
      </iconSet>
    </cfRule>
  </conditionalFormatting>
  <conditionalFormatting sqref="O797">
    <cfRule type="iconSet" priority="658">
      <iconSet>
        <cfvo type="percent" val="0"/>
        <cfvo type="percent" val="33"/>
        <cfvo type="percent" val="67"/>
      </iconSet>
    </cfRule>
  </conditionalFormatting>
  <conditionalFormatting sqref="O798:O799">
    <cfRule type="iconSet" priority="654">
      <iconSet>
        <cfvo type="percent" val="0"/>
        <cfvo type="percent" val="33"/>
        <cfvo type="percent" val="67"/>
      </iconSet>
    </cfRule>
  </conditionalFormatting>
  <conditionalFormatting sqref="O804">
    <cfRule type="iconSet" priority="642">
      <iconSet>
        <cfvo type="percent" val="0"/>
        <cfvo type="percent" val="33"/>
        <cfvo type="percent" val="67"/>
      </iconSet>
    </cfRule>
  </conditionalFormatting>
  <conditionalFormatting sqref="O805">
    <cfRule type="iconSet" priority="636">
      <iconSet>
        <cfvo type="percent" val="0"/>
        <cfvo type="percent" val="33"/>
        <cfvo type="percent" val="67"/>
      </iconSet>
    </cfRule>
  </conditionalFormatting>
  <conditionalFormatting sqref="O812:O813">
    <cfRule type="iconSet" priority="620">
      <iconSet>
        <cfvo type="percent" val="0"/>
        <cfvo type="percent" val="33"/>
        <cfvo type="percent" val="67"/>
      </iconSet>
    </cfRule>
  </conditionalFormatting>
  <conditionalFormatting sqref="O815:O838">
    <cfRule type="iconSet" priority="614">
      <iconSet>
        <cfvo type="percent" val="0"/>
        <cfvo type="percent" val="33"/>
        <cfvo type="percent" val="67"/>
      </iconSet>
    </cfRule>
  </conditionalFormatting>
  <conditionalFormatting sqref="O843:O850">
    <cfRule type="iconSet" priority="598">
      <iconSet>
        <cfvo type="percent" val="0"/>
        <cfvo type="percent" val="33"/>
        <cfvo type="percent" val="67"/>
      </iconSet>
    </cfRule>
  </conditionalFormatting>
  <conditionalFormatting sqref="O852:O862">
    <cfRule type="iconSet" priority="89121">
      <iconSet>
        <cfvo type="percent" val="0"/>
        <cfvo type="percent" val="33"/>
        <cfvo type="percent" val="67"/>
      </iconSet>
    </cfRule>
  </conditionalFormatting>
  <conditionalFormatting sqref="O865:O869 O901">
    <cfRule type="iconSet" priority="97849">
      <iconSet>
        <cfvo type="percent" val="0"/>
        <cfvo type="percent" val="33"/>
        <cfvo type="percent" val="67"/>
      </iconSet>
    </cfRule>
  </conditionalFormatting>
  <conditionalFormatting sqref="O893">
    <cfRule type="iconSet" priority="566">
      <iconSet>
        <cfvo type="percent" val="0"/>
        <cfvo type="percent" val="33"/>
        <cfvo type="percent" val="67"/>
      </iconSet>
    </cfRule>
  </conditionalFormatting>
  <conditionalFormatting sqref="O900">
    <cfRule type="iconSet" priority="551">
      <iconSet>
        <cfvo type="percent" val="0"/>
        <cfvo type="percent" val="33"/>
        <cfvo type="percent" val="67"/>
      </iconSet>
    </cfRule>
  </conditionalFormatting>
  <conditionalFormatting sqref="O902:O904 O906:O909 O911:O913">
    <cfRule type="iconSet" priority="554">
      <iconSet>
        <cfvo type="percent" val="0"/>
        <cfvo type="percent" val="33"/>
        <cfvo type="percent" val="67"/>
      </iconSet>
    </cfRule>
  </conditionalFormatting>
  <conditionalFormatting sqref="O905">
    <cfRule type="iconSet" priority="544">
      <iconSet>
        <cfvo type="percent" val="0"/>
        <cfvo type="percent" val="33"/>
        <cfvo type="percent" val="67"/>
      </iconSet>
    </cfRule>
  </conditionalFormatting>
  <conditionalFormatting sqref="O910">
    <cfRule type="iconSet" priority="540">
      <iconSet>
        <cfvo type="percent" val="0"/>
        <cfvo type="percent" val="33"/>
        <cfvo type="percent" val="67"/>
      </iconSet>
    </cfRule>
  </conditionalFormatting>
  <conditionalFormatting sqref="O915:O916">
    <cfRule type="iconSet" priority="534">
      <iconSet>
        <cfvo type="percent" val="0"/>
        <cfvo type="percent" val="33"/>
        <cfvo type="percent" val="67"/>
      </iconSet>
    </cfRule>
  </conditionalFormatting>
  <conditionalFormatting sqref="O917">
    <cfRule type="iconSet" priority="531">
      <iconSet>
        <cfvo type="percent" val="0"/>
        <cfvo type="percent" val="33"/>
        <cfvo type="percent" val="67"/>
      </iconSet>
    </cfRule>
  </conditionalFormatting>
  <conditionalFormatting sqref="O920">
    <cfRule type="iconSet" priority="525">
      <iconSet>
        <cfvo type="percent" val="0"/>
        <cfvo type="percent" val="33"/>
        <cfvo type="percent" val="67"/>
      </iconSet>
    </cfRule>
  </conditionalFormatting>
  <conditionalFormatting sqref="O921:O923">
    <cfRule type="iconSet" priority="522">
      <iconSet>
        <cfvo type="percent" val="0"/>
        <cfvo type="percent" val="33"/>
        <cfvo type="percent" val="67"/>
      </iconSet>
    </cfRule>
  </conditionalFormatting>
  <conditionalFormatting sqref="O925:O943 O945:O947">
    <cfRule type="iconSet" priority="541">
      <iconSet>
        <cfvo type="percent" val="0"/>
        <cfvo type="percent" val="33"/>
        <cfvo type="percent" val="67"/>
      </iconSet>
    </cfRule>
  </conditionalFormatting>
  <conditionalFormatting sqref="O950">
    <cfRule type="iconSet" priority="475">
      <iconSet>
        <cfvo type="percent" val="0"/>
        <cfvo type="percent" val="33"/>
        <cfvo type="percent" val="67"/>
      </iconSet>
    </cfRule>
  </conditionalFormatting>
  <conditionalFormatting sqref="O953:O958">
    <cfRule type="iconSet" priority="499">
      <iconSet>
        <cfvo type="percent" val="0"/>
        <cfvo type="percent" val="33"/>
        <cfvo type="percent" val="67"/>
      </iconSet>
    </cfRule>
  </conditionalFormatting>
  <conditionalFormatting sqref="O963:O980">
    <cfRule type="iconSet" priority="97434">
      <iconSet>
        <cfvo type="percent" val="0"/>
        <cfvo type="percent" val="33"/>
        <cfvo type="percent" val="67"/>
      </iconSet>
    </cfRule>
  </conditionalFormatting>
  <conditionalFormatting sqref="O983:O984">
    <cfRule type="iconSet" priority="487">
      <iconSet>
        <cfvo type="percent" val="0"/>
        <cfvo type="percent" val="33"/>
        <cfvo type="percent" val="67"/>
      </iconSet>
    </cfRule>
  </conditionalFormatting>
  <conditionalFormatting sqref="O1006:O1010 O1012:O1020">
    <cfRule type="iconSet" priority="92247">
      <iconSet>
        <cfvo type="percent" val="0"/>
        <cfvo type="percent" val="33"/>
        <cfvo type="percent" val="67"/>
      </iconSet>
    </cfRule>
  </conditionalFormatting>
  <conditionalFormatting sqref="O1011 O993:O1003">
    <cfRule type="iconSet" priority="90735">
      <iconSet>
        <cfvo type="percent" val="0"/>
        <cfvo type="percent" val="33"/>
        <cfvo type="percent" val="67"/>
      </iconSet>
    </cfRule>
  </conditionalFormatting>
  <conditionalFormatting sqref="O1022">
    <cfRule type="iconSet" priority="440">
      <iconSet>
        <cfvo type="percent" val="0"/>
        <cfvo type="percent" val="33"/>
        <cfvo type="percent" val="67"/>
      </iconSet>
    </cfRule>
  </conditionalFormatting>
  <conditionalFormatting sqref="O1023:O1026">
    <cfRule type="iconSet" priority="439">
      <iconSet>
        <cfvo type="percent" val="0"/>
        <cfvo type="percent" val="33"/>
        <cfvo type="percent" val="67"/>
      </iconSet>
    </cfRule>
  </conditionalFormatting>
  <conditionalFormatting sqref="O1028:O1033 O1043:O1046">
    <cfRule type="iconSet" priority="432">
      <iconSet>
        <cfvo type="percent" val="0"/>
        <cfvo type="percent" val="33"/>
        <cfvo type="percent" val="67"/>
      </iconSet>
    </cfRule>
  </conditionalFormatting>
  <conditionalFormatting sqref="O1066:O1068 O1071:O1078 O1042 O1051:O1052 O1034:O1039">
    <cfRule type="iconSet" priority="101118">
      <iconSet>
        <cfvo type="percent" val="0"/>
        <cfvo type="percent" val="33"/>
        <cfvo type="percent" val="67"/>
      </iconSet>
    </cfRule>
  </conditionalFormatting>
  <conditionalFormatting sqref="O1080:O1089">
    <cfRule type="iconSet" priority="378">
      <iconSet>
        <cfvo type="percent" val="0"/>
        <cfvo type="percent" val="33"/>
        <cfvo type="percent" val="67"/>
      </iconSet>
    </cfRule>
  </conditionalFormatting>
  <conditionalFormatting sqref="O1090">
    <cfRule type="iconSet" priority="377">
      <iconSet>
        <cfvo type="percent" val="0"/>
        <cfvo type="percent" val="33"/>
        <cfvo type="percent" val="67"/>
      </iconSet>
    </cfRule>
  </conditionalFormatting>
  <conditionalFormatting sqref="O1091">
    <cfRule type="iconSet" priority="367">
      <iconSet>
        <cfvo type="percent" val="0"/>
        <cfvo type="percent" val="33"/>
        <cfvo type="percent" val="67"/>
      </iconSet>
    </cfRule>
  </conditionalFormatting>
  <conditionalFormatting sqref="O1092">
    <cfRule type="iconSet" priority="366">
      <iconSet>
        <cfvo type="percent" val="0"/>
        <cfvo type="percent" val="33"/>
        <cfvo type="percent" val="67"/>
      </iconSet>
    </cfRule>
  </conditionalFormatting>
  <conditionalFormatting sqref="O1093 O1095">
    <cfRule type="iconSet" priority="365">
      <iconSet>
        <cfvo type="percent" val="0"/>
        <cfvo type="percent" val="33"/>
        <cfvo type="percent" val="67"/>
      </iconSet>
    </cfRule>
  </conditionalFormatting>
  <conditionalFormatting sqref="O1094 O1096:O1097">
    <cfRule type="iconSet" priority="364">
      <iconSet>
        <cfvo type="percent" val="0"/>
        <cfvo type="percent" val="33"/>
        <cfvo type="percent" val="67"/>
      </iconSet>
    </cfRule>
  </conditionalFormatting>
  <conditionalFormatting sqref="O1100">
    <cfRule type="iconSet" priority="348">
      <iconSet>
        <cfvo type="percent" val="0"/>
        <cfvo type="percent" val="33"/>
        <cfvo type="percent" val="67"/>
      </iconSet>
    </cfRule>
  </conditionalFormatting>
  <conditionalFormatting sqref="O1101:O1102">
    <cfRule type="iconSet" priority="358">
      <iconSet>
        <cfvo type="percent" val="0"/>
        <cfvo type="percent" val="33"/>
        <cfvo type="percent" val="67"/>
      </iconSet>
    </cfRule>
  </conditionalFormatting>
  <conditionalFormatting sqref="O1104:O1108">
    <cfRule type="iconSet" priority="342">
      <iconSet>
        <cfvo type="percent" val="0"/>
        <cfvo type="percent" val="33"/>
        <cfvo type="percent" val="67"/>
      </iconSet>
    </cfRule>
  </conditionalFormatting>
  <conditionalFormatting sqref="O1110:O1111">
    <cfRule type="iconSet" priority="336">
      <iconSet>
        <cfvo type="percent" val="0"/>
        <cfvo type="percent" val="33"/>
        <cfvo type="percent" val="67"/>
      </iconSet>
    </cfRule>
  </conditionalFormatting>
  <conditionalFormatting sqref="O1114:O1115">
    <cfRule type="iconSet" priority="325">
      <iconSet>
        <cfvo type="percent" val="0"/>
        <cfvo type="percent" val="33"/>
        <cfvo type="percent" val="67"/>
      </iconSet>
    </cfRule>
  </conditionalFormatting>
  <conditionalFormatting sqref="O1116:O1118">
    <cfRule type="iconSet" priority="301">
      <iconSet>
        <cfvo type="percent" val="0"/>
        <cfvo type="percent" val="33"/>
        <cfvo type="percent" val="67"/>
      </iconSet>
    </cfRule>
  </conditionalFormatting>
  <conditionalFormatting sqref="O1119:O1120">
    <cfRule type="iconSet" priority="289">
      <iconSet>
        <cfvo type="percent" val="0"/>
        <cfvo type="percent" val="33"/>
        <cfvo type="percent" val="67"/>
      </iconSet>
    </cfRule>
  </conditionalFormatting>
  <conditionalFormatting sqref="O1121:O1122">
    <cfRule type="iconSet" priority="288">
      <iconSet>
        <cfvo type="percent" val="0"/>
        <cfvo type="percent" val="33"/>
        <cfvo type="percent" val="67"/>
      </iconSet>
    </cfRule>
  </conditionalFormatting>
  <conditionalFormatting sqref="O1123:O1125">
    <cfRule type="iconSet" priority="287">
      <iconSet>
        <cfvo type="percent" val="0"/>
        <cfvo type="percent" val="33"/>
        <cfvo type="percent" val="67"/>
      </iconSet>
    </cfRule>
  </conditionalFormatting>
  <conditionalFormatting sqref="O1126">
    <cfRule type="iconSet" priority="100513">
      <iconSet>
        <cfvo type="percent" val="0"/>
        <cfvo type="percent" val="33"/>
        <cfvo type="percent" val="67"/>
      </iconSet>
    </cfRule>
  </conditionalFormatting>
  <conditionalFormatting sqref="O1127:O1136">
    <cfRule type="iconSet" priority="314">
      <iconSet>
        <cfvo type="percent" val="0"/>
        <cfvo type="percent" val="33"/>
        <cfvo type="percent" val="67"/>
      </iconSet>
    </cfRule>
  </conditionalFormatting>
  <conditionalFormatting sqref="O1137:O1138">
    <cfRule type="iconSet" priority="281">
      <iconSet>
        <cfvo type="percent" val="0"/>
        <cfvo type="percent" val="33"/>
        <cfvo type="percent" val="67"/>
      </iconSet>
    </cfRule>
  </conditionalFormatting>
  <conditionalFormatting sqref="O1139:O1142">
    <cfRule type="iconSet" priority="283">
      <iconSet>
        <cfvo type="percent" val="0"/>
        <cfvo type="percent" val="33"/>
        <cfvo type="percent" val="67"/>
      </iconSet>
    </cfRule>
  </conditionalFormatting>
  <conditionalFormatting sqref="O1143:O1145">
    <cfRule type="iconSet" priority="295">
      <iconSet>
        <cfvo type="percent" val="0"/>
        <cfvo type="percent" val="33"/>
        <cfvo type="percent" val="67"/>
      </iconSet>
    </cfRule>
  </conditionalFormatting>
  <conditionalFormatting sqref="O1149">
    <cfRule type="iconSet" priority="275">
      <iconSet>
        <cfvo type="percent" val="0"/>
        <cfvo type="percent" val="33"/>
        <cfvo type="percent" val="67"/>
      </iconSet>
    </cfRule>
  </conditionalFormatting>
  <conditionalFormatting sqref="O1152:O1156">
    <cfRule type="iconSet" priority="269">
      <iconSet>
        <cfvo type="percent" val="0"/>
        <cfvo type="percent" val="33"/>
        <cfvo type="percent" val="67"/>
      </iconSet>
    </cfRule>
  </conditionalFormatting>
  <conditionalFormatting sqref="O1157:O1166">
    <cfRule type="iconSet" priority="268">
      <iconSet>
        <cfvo type="percent" val="0"/>
        <cfvo type="percent" val="33"/>
        <cfvo type="percent" val="67"/>
      </iconSet>
    </cfRule>
  </conditionalFormatting>
  <conditionalFormatting sqref="O1178:O1182">
    <cfRule type="iconSet" priority="259">
      <iconSet>
        <cfvo type="percent" val="0"/>
        <cfvo type="percent" val="33"/>
        <cfvo type="percent" val="67"/>
      </iconSet>
    </cfRule>
  </conditionalFormatting>
  <conditionalFormatting sqref="O1205">
    <cfRule type="iconSet" priority="245">
      <iconSet>
        <cfvo type="percent" val="0"/>
        <cfvo type="percent" val="33"/>
        <cfvo type="percent" val="67"/>
      </iconSet>
    </cfRule>
  </conditionalFormatting>
  <conditionalFormatting sqref="O1207:O1211">
    <cfRule type="iconSet" priority="100843">
      <iconSet>
        <cfvo type="percent" val="0"/>
        <cfvo type="percent" val="33"/>
        <cfvo type="percent" val="67"/>
      </iconSet>
    </cfRule>
  </conditionalFormatting>
  <conditionalFormatting sqref="O1212:O1215 O1146:O1148 O1021 O914 O918:O919 O924 O944 O948:O949 O951:O952 O959:O962 O1027 O1053:O1065 O1079 O872:O892 O1004:O1005 O985:O992 O1098:O1099 O1103 O1109 O1069:O1070 O1167:O1177 O1183:O1204 O1206 O1218 O1112:O1113 O1241 O1258:O1259 O1264:O1265 O1280 O1282:O1286 O1296:O1304 O1047:O1050 O1309:O1312 O981:O982 O1150:O1151 O1333:O1338 O1343 O894:O899 O1040:O1041 O1348 O1358 O1225:O1230 O1363:O1364 O1247:O1248 O1378 O1220:O1222 O1385:O1387">
    <cfRule type="iconSet" priority="97531">
      <iconSet>
        <cfvo type="percent" val="0"/>
        <cfvo type="percent" val="33"/>
        <cfvo type="percent" val="67"/>
      </iconSet>
    </cfRule>
  </conditionalFormatting>
  <conditionalFormatting sqref="O1216:O1217">
    <cfRule type="iconSet" priority="222">
      <iconSet>
        <cfvo type="percent" val="0"/>
        <cfvo type="percent" val="33"/>
        <cfvo type="percent" val="67"/>
      </iconSet>
    </cfRule>
  </conditionalFormatting>
  <conditionalFormatting sqref="O1219">
    <cfRule type="iconSet" priority="250">
      <iconSet>
        <cfvo type="percent" val="0"/>
        <cfvo type="percent" val="33"/>
        <cfvo type="percent" val="67"/>
      </iconSet>
    </cfRule>
  </conditionalFormatting>
  <conditionalFormatting sqref="O1223">
    <cfRule type="iconSet" priority="213">
      <iconSet>
        <cfvo type="percent" val="0"/>
        <cfvo type="percent" val="33"/>
        <cfvo type="percent" val="67"/>
      </iconSet>
    </cfRule>
  </conditionalFormatting>
  <conditionalFormatting sqref="O1224 O808:O809">
    <cfRule type="iconSet" priority="628">
      <iconSet>
        <cfvo type="percent" val="0"/>
        <cfvo type="percent" val="33"/>
        <cfvo type="percent" val="67"/>
      </iconSet>
    </cfRule>
  </conditionalFormatting>
  <conditionalFormatting sqref="O1231:O1235">
    <cfRule type="iconSet" priority="228">
      <iconSet>
        <cfvo type="percent" val="0"/>
        <cfvo type="percent" val="33"/>
        <cfvo type="percent" val="67"/>
      </iconSet>
    </cfRule>
  </conditionalFormatting>
  <conditionalFormatting sqref="O1236:O1237 O792:O794 O500:O501 O634 O645 O650:O651 O657:O672 O654 O681:O682 O705 O708:O709 O727 O696:O700 O761 O806:O807 O810:O811 O814 O839:O842 O851 O870:O871 O779:O780 O598:O599 O618:O625 O800:O803 O628:O632 O540:O592 O745:O759 O787:O790 O863:O864 O512:O518 O446:O486">
    <cfRule type="iconSet" priority="18630">
      <iconSet>
        <cfvo type="percent" val="0"/>
        <cfvo type="percent" val="33"/>
        <cfvo type="percent" val="67"/>
      </iconSet>
    </cfRule>
  </conditionalFormatting>
  <conditionalFormatting sqref="O1238:O1240">
    <cfRule type="iconSet" priority="196">
      <iconSet>
        <cfvo type="percent" val="0"/>
        <cfvo type="percent" val="33"/>
        <cfvo type="percent" val="67"/>
      </iconSet>
    </cfRule>
  </conditionalFormatting>
  <conditionalFormatting sqref="O1242">
    <cfRule type="iconSet" priority="187">
      <iconSet>
        <cfvo type="percent" val="0"/>
        <cfvo type="percent" val="33"/>
        <cfvo type="percent" val="67"/>
      </iconSet>
    </cfRule>
  </conditionalFormatting>
  <conditionalFormatting sqref="O1243:O1246">
    <cfRule type="iconSet" priority="170">
      <iconSet>
        <cfvo type="percent" val="0"/>
        <cfvo type="percent" val="33"/>
        <cfvo type="percent" val="67"/>
      </iconSet>
    </cfRule>
  </conditionalFormatting>
  <conditionalFormatting sqref="O1249:O1250">
    <cfRule type="iconSet" priority="161">
      <iconSet>
        <cfvo type="percent" val="0"/>
        <cfvo type="percent" val="33"/>
        <cfvo type="percent" val="67"/>
      </iconSet>
    </cfRule>
  </conditionalFormatting>
  <conditionalFormatting sqref="O1251:O1252">
    <cfRule type="iconSet" priority="162">
      <iconSet>
        <cfvo type="percent" val="0"/>
        <cfvo type="percent" val="33"/>
        <cfvo type="percent" val="67"/>
      </iconSet>
    </cfRule>
  </conditionalFormatting>
  <conditionalFormatting sqref="O1253:O1257">
    <cfRule type="iconSet" priority="160">
      <iconSet>
        <cfvo type="percent" val="0"/>
        <cfvo type="percent" val="33"/>
        <cfvo type="percent" val="67"/>
      </iconSet>
    </cfRule>
  </conditionalFormatting>
  <conditionalFormatting sqref="O1260:O1263">
    <cfRule type="iconSet" priority="144">
      <iconSet>
        <cfvo type="percent" val="0"/>
        <cfvo type="percent" val="33"/>
        <cfvo type="percent" val="67"/>
      </iconSet>
    </cfRule>
  </conditionalFormatting>
  <conditionalFormatting sqref="O1266">
    <cfRule type="iconSet" priority="128">
      <iconSet>
        <cfvo type="percent" val="0"/>
        <cfvo type="percent" val="33"/>
        <cfvo type="percent" val="67"/>
      </iconSet>
    </cfRule>
  </conditionalFormatting>
  <conditionalFormatting sqref="O1267:O1279">
    <cfRule type="iconSet" priority="149">
      <iconSet>
        <cfvo type="percent" val="0"/>
        <cfvo type="percent" val="33"/>
        <cfvo type="percent" val="67"/>
      </iconSet>
    </cfRule>
  </conditionalFormatting>
  <conditionalFormatting sqref="O1281">
    <cfRule type="iconSet" priority="122">
      <iconSet>
        <cfvo type="percent" val="0"/>
        <cfvo type="percent" val="33"/>
        <cfvo type="percent" val="67"/>
      </iconSet>
    </cfRule>
  </conditionalFormatting>
  <conditionalFormatting sqref="O1287:O1295">
    <cfRule type="iconSet" priority="119">
      <iconSet>
        <cfvo type="percent" val="0"/>
        <cfvo type="percent" val="33"/>
        <cfvo type="percent" val="67"/>
      </iconSet>
    </cfRule>
  </conditionalFormatting>
  <conditionalFormatting sqref="O1305:O1308">
    <cfRule type="iconSet" priority="102">
      <iconSet>
        <cfvo type="percent" val="0"/>
        <cfvo type="percent" val="33"/>
        <cfvo type="percent" val="67"/>
      </iconSet>
    </cfRule>
  </conditionalFormatting>
  <conditionalFormatting sqref="O1313:O1332">
    <cfRule type="iconSet" priority="91">
      <iconSet>
        <cfvo type="percent" val="0"/>
        <cfvo type="percent" val="33"/>
        <cfvo type="percent" val="67"/>
      </iconSet>
    </cfRule>
  </conditionalFormatting>
  <conditionalFormatting sqref="O1339:O1342">
    <cfRule type="iconSet" priority="78">
      <iconSet>
        <cfvo type="percent" val="0"/>
        <cfvo type="percent" val="33"/>
        <cfvo type="percent" val="67"/>
      </iconSet>
    </cfRule>
  </conditionalFormatting>
  <conditionalFormatting sqref="O1344:O1347">
    <cfRule type="iconSet" priority="68">
      <iconSet>
        <cfvo type="percent" val="0"/>
        <cfvo type="percent" val="33"/>
        <cfvo type="percent" val="67"/>
      </iconSet>
    </cfRule>
  </conditionalFormatting>
  <conditionalFormatting sqref="O1349:O1357">
    <cfRule type="iconSet" priority="61">
      <iconSet>
        <cfvo type="percent" val="0"/>
        <cfvo type="percent" val="33"/>
        <cfvo type="percent" val="67"/>
      </iconSet>
    </cfRule>
  </conditionalFormatting>
  <conditionalFormatting sqref="O1359:O1362">
    <cfRule type="iconSet" priority="55">
      <iconSet>
        <cfvo type="percent" val="0"/>
        <cfvo type="percent" val="33"/>
        <cfvo type="percent" val="67"/>
      </iconSet>
    </cfRule>
  </conditionalFormatting>
  <conditionalFormatting sqref="O1365">
    <cfRule type="iconSet" priority="46">
      <iconSet>
        <cfvo type="percent" val="0"/>
        <cfvo type="percent" val="33"/>
        <cfvo type="percent" val="67"/>
      </iconSet>
    </cfRule>
  </conditionalFormatting>
  <conditionalFormatting sqref="O1366:O1376">
    <cfRule type="iconSet" priority="41">
      <iconSet>
        <cfvo type="percent" val="0"/>
        <cfvo type="percent" val="33"/>
        <cfvo type="percent" val="67"/>
      </iconSet>
    </cfRule>
  </conditionalFormatting>
  <conditionalFormatting sqref="O1377">
    <cfRule type="iconSet" priority="28">
      <iconSet>
        <cfvo type="percent" val="0"/>
        <cfvo type="percent" val="33"/>
        <cfvo type="percent" val="67"/>
      </iconSet>
    </cfRule>
  </conditionalFormatting>
  <conditionalFormatting sqref="O1379:O1381">
    <cfRule type="iconSet" priority="20">
      <iconSet>
        <cfvo type="percent" val="0"/>
        <cfvo type="percent" val="33"/>
        <cfvo type="percent" val="67"/>
      </iconSet>
    </cfRule>
  </conditionalFormatting>
  <conditionalFormatting sqref="O1382">
    <cfRule type="iconSet" priority="19">
      <iconSet>
        <cfvo type="percent" val="0"/>
        <cfvo type="percent" val="33"/>
        <cfvo type="percent" val="67"/>
      </iconSet>
    </cfRule>
  </conditionalFormatting>
  <conditionalFormatting sqref="O1383">
    <cfRule type="iconSet" priority="16">
      <iconSet>
        <cfvo type="percent" val="0"/>
        <cfvo type="percent" val="33"/>
        <cfvo type="percent" val="67"/>
      </iconSet>
    </cfRule>
  </conditionalFormatting>
  <conditionalFormatting sqref="O1384">
    <cfRule type="iconSet" priority="15">
      <iconSet>
        <cfvo type="percent" val="0"/>
        <cfvo type="percent" val="33"/>
        <cfvo type="percent" val="67"/>
      </iconSet>
    </cfRule>
  </conditionalFormatting>
  <conditionalFormatting sqref="O1388">
    <cfRule type="iconSet" priority="10">
      <iconSet>
        <cfvo type="percent" val="0"/>
        <cfvo type="percent" val="33"/>
        <cfvo type="percent" val="67"/>
      </iconSet>
    </cfRule>
  </conditionalFormatting>
  <conditionalFormatting sqref="P68">
    <cfRule type="duplicateValues" dxfId="238" priority="79391"/>
    <cfRule type="duplicateValues" dxfId="237" priority="79392"/>
  </conditionalFormatting>
  <conditionalFormatting sqref="P76">
    <cfRule type="duplicateValues" dxfId="236" priority="77385"/>
  </conditionalFormatting>
  <conditionalFormatting sqref="P136:P137">
    <cfRule type="duplicateValues" dxfId="235" priority="70597"/>
  </conditionalFormatting>
  <conditionalFormatting sqref="P140">
    <cfRule type="duplicateValues" dxfId="234" priority="70081"/>
    <cfRule type="duplicateValues" dxfId="233" priority="70082"/>
  </conditionalFormatting>
  <conditionalFormatting sqref="P142:P143">
    <cfRule type="duplicateValues" dxfId="232" priority="69322"/>
  </conditionalFormatting>
  <conditionalFormatting sqref="P144">
    <cfRule type="duplicateValues" dxfId="231" priority="422"/>
  </conditionalFormatting>
  <conditionalFormatting sqref="P146">
    <cfRule type="duplicateValues" dxfId="230" priority="13781"/>
  </conditionalFormatting>
  <conditionalFormatting sqref="P149">
    <cfRule type="duplicateValues" dxfId="229" priority="13782"/>
  </conditionalFormatting>
  <conditionalFormatting sqref="P180">
    <cfRule type="duplicateValues" dxfId="228" priority="13789"/>
  </conditionalFormatting>
  <conditionalFormatting sqref="P182 P184">
    <cfRule type="duplicateValues" dxfId="227" priority="13791"/>
  </conditionalFormatting>
  <conditionalFormatting sqref="P197">
    <cfRule type="duplicateValues" dxfId="226" priority="13803"/>
    <cfRule type="duplicateValues" dxfId="225" priority="13804"/>
  </conditionalFormatting>
  <conditionalFormatting sqref="P198">
    <cfRule type="duplicateValues" dxfId="224" priority="13809"/>
    <cfRule type="duplicateValues" dxfId="223" priority="13810"/>
  </conditionalFormatting>
  <conditionalFormatting sqref="P199">
    <cfRule type="duplicateValues" dxfId="222" priority="13815"/>
  </conditionalFormatting>
  <conditionalFormatting sqref="P215:P217">
    <cfRule type="duplicateValues" dxfId="221" priority="59891"/>
    <cfRule type="duplicateValues" dxfId="220" priority="59892"/>
  </conditionalFormatting>
  <conditionalFormatting sqref="P218">
    <cfRule type="duplicateValues" dxfId="219" priority="59636"/>
  </conditionalFormatting>
  <conditionalFormatting sqref="P221:P225">
    <cfRule type="duplicateValues" dxfId="218" priority="58966"/>
  </conditionalFormatting>
  <conditionalFormatting sqref="P251">
    <cfRule type="duplicateValues" dxfId="217" priority="13825"/>
  </conditionalFormatting>
  <conditionalFormatting sqref="P260">
    <cfRule type="duplicateValues" dxfId="216" priority="54057"/>
    <cfRule type="duplicateValues" dxfId="215" priority="54058"/>
  </conditionalFormatting>
  <conditionalFormatting sqref="P273">
    <cfRule type="duplicateValues" dxfId="214" priority="13844"/>
    <cfRule type="duplicateValues" dxfId="213" priority="13845"/>
  </conditionalFormatting>
  <conditionalFormatting sqref="P314 P75">
    <cfRule type="duplicateValues" dxfId="212" priority="265"/>
  </conditionalFormatting>
  <conditionalFormatting sqref="P319">
    <cfRule type="duplicateValues" dxfId="211" priority="50066"/>
  </conditionalFormatting>
  <conditionalFormatting sqref="P325">
    <cfRule type="duplicateValues" dxfId="210" priority="49005"/>
  </conditionalFormatting>
  <conditionalFormatting sqref="P326">
    <cfRule type="duplicateValues" dxfId="209" priority="13867"/>
    <cfRule type="duplicateValues" dxfId="208" priority="13868"/>
  </conditionalFormatting>
  <conditionalFormatting sqref="P626">
    <cfRule type="duplicateValues" dxfId="207" priority="623"/>
    <cfRule type="duplicateValues" dxfId="206" priority="624"/>
  </conditionalFormatting>
  <conditionalFormatting sqref="P748:P750">
    <cfRule type="duplicateValues" dxfId="205" priority="114"/>
    <cfRule type="duplicateValues" dxfId="204" priority="115"/>
  </conditionalFormatting>
  <conditionalFormatting sqref="P770">
    <cfRule type="duplicateValues" dxfId="203" priority="456"/>
    <cfRule type="duplicateValues" dxfId="202" priority="457"/>
  </conditionalFormatting>
  <conditionalFormatting sqref="P779">
    <cfRule type="duplicateValues" dxfId="201" priority="454"/>
    <cfRule type="duplicateValues" dxfId="200" priority="455"/>
  </conditionalFormatting>
  <conditionalFormatting sqref="P781:P782">
    <cfRule type="duplicateValues" dxfId="199" priority="452"/>
    <cfRule type="duplicateValues" dxfId="198" priority="453"/>
  </conditionalFormatting>
  <conditionalFormatting sqref="P926:P947 P744 P573 P686:P687 P698:P700 P590:P592 P645:P649 P707 P683 P652:P653 P562 P567:P568 P737:P739 P733:P735 P594:P597 P559:P560 P780 P600:P625 P570:P571 P582:P587 P545:P553 P795:P798 P710:P731 P783:P792 P800:P802 P951 P854:P862 P556:P557 P865:P867 P845:P850 P884:P893 P871 P896:P904 P678:P680 P509:P511 P514:P543 P804:P814 P771 P776:P778 P627:P640 P817:P832 P839:P843 P656:P662 P751:P769 P667:P676 P916:P924">
    <cfRule type="duplicateValues" dxfId="197" priority="89122"/>
    <cfRule type="duplicateValues" dxfId="196" priority="89123"/>
  </conditionalFormatting>
  <conditionalFormatting sqref="P993:P994 P1011">
    <cfRule type="duplicateValues" dxfId="195" priority="90737"/>
    <cfRule type="duplicateValues" dxfId="194" priority="90738"/>
  </conditionalFormatting>
  <conditionalFormatting sqref="P1006:P1010 P1012:P1013">
    <cfRule type="duplicateValues" dxfId="193" priority="90889"/>
    <cfRule type="duplicateValues" dxfId="192" priority="90890"/>
  </conditionalFormatting>
  <conditionalFormatting sqref="P1043:P1046">
    <cfRule type="duplicateValues" dxfId="191" priority="430"/>
    <cfRule type="duplicateValues" dxfId="190" priority="431"/>
  </conditionalFormatting>
  <conditionalFormatting sqref="P1051:P1052">
    <cfRule type="duplicateValues" dxfId="189" priority="404"/>
    <cfRule type="duplicateValues" dxfId="188" priority="405"/>
  </conditionalFormatting>
  <conditionalFormatting sqref="P1090">
    <cfRule type="duplicateValues" dxfId="187" priority="375"/>
    <cfRule type="duplicateValues" dxfId="186" priority="376"/>
  </conditionalFormatting>
  <conditionalFormatting sqref="P1101:P1102">
    <cfRule type="duplicateValues" dxfId="185" priority="356"/>
    <cfRule type="duplicateValues" dxfId="184" priority="357"/>
  </conditionalFormatting>
  <conditionalFormatting sqref="P1114:P1115">
    <cfRule type="duplicateValues" dxfId="183" priority="323"/>
    <cfRule type="duplicateValues" dxfId="182" priority="324"/>
  </conditionalFormatting>
  <conditionalFormatting sqref="P1127:P1136">
    <cfRule type="duplicateValues" dxfId="181" priority="312"/>
    <cfRule type="duplicateValues" dxfId="180" priority="313"/>
  </conditionalFormatting>
  <conditionalFormatting sqref="P1143:P1145">
    <cfRule type="duplicateValues" dxfId="179" priority="293"/>
    <cfRule type="duplicateValues" dxfId="178" priority="294"/>
  </conditionalFormatting>
  <conditionalFormatting sqref="P1157:P1166">
    <cfRule type="duplicateValues" dxfId="177" priority="266"/>
    <cfRule type="duplicateValues" dxfId="176" priority="267"/>
  </conditionalFormatting>
  <conditionalFormatting sqref="P1232:P1233">
    <cfRule type="duplicateValues" dxfId="175" priority="231"/>
    <cfRule type="duplicateValues" dxfId="174" priority="232"/>
  </conditionalFormatting>
  <conditionalFormatting sqref="P1238:P1239">
    <cfRule type="duplicateValues" dxfId="173" priority="197"/>
    <cfRule type="duplicateValues" dxfId="172" priority="198"/>
  </conditionalFormatting>
  <conditionalFormatting sqref="P1243:P1246">
    <cfRule type="duplicateValues" dxfId="171" priority="168"/>
    <cfRule type="duplicateValues" dxfId="170" priority="169"/>
  </conditionalFormatting>
  <conditionalFormatting sqref="P1267:P1279">
    <cfRule type="duplicateValues" dxfId="169" priority="147"/>
    <cfRule type="duplicateValues" dxfId="168" priority="148"/>
  </conditionalFormatting>
  <conditionalFormatting sqref="P1305:P1308">
    <cfRule type="duplicateValues" dxfId="167" priority="100"/>
    <cfRule type="duplicateValues" dxfId="166" priority="101"/>
  </conditionalFormatting>
  <conditionalFormatting sqref="P1313:P1319">
    <cfRule type="duplicateValues" dxfId="165" priority="89"/>
    <cfRule type="duplicateValues" dxfId="164" priority="90"/>
  </conditionalFormatting>
  <conditionalFormatting sqref="P1327:P1330">
    <cfRule type="duplicateValues" dxfId="163" priority="87"/>
    <cfRule type="duplicateValues" dxfId="162" priority="88"/>
  </conditionalFormatting>
  <conditionalFormatting sqref="P1339:P1341">
    <cfRule type="duplicateValues" dxfId="161" priority="76"/>
    <cfRule type="duplicateValues" dxfId="160" priority="77"/>
  </conditionalFormatting>
  <conditionalFormatting sqref="P1365">
    <cfRule type="duplicateValues" dxfId="159" priority="44"/>
    <cfRule type="duplicateValues" dxfId="158" priority="45"/>
  </conditionalFormatting>
  <conditionalFormatting sqref="P1366:P1373">
    <cfRule type="duplicateValues" dxfId="157" priority="39"/>
    <cfRule type="duplicateValues" dxfId="156" priority="40"/>
  </conditionalFormatting>
  <conditionalFormatting sqref="P1377">
    <cfRule type="duplicateValues" dxfId="155" priority="26"/>
    <cfRule type="duplicateValues" dxfId="154" priority="27"/>
  </conditionalFormatting>
  <conditionalFormatting sqref="P1384">
    <cfRule type="duplicateValues" dxfId="153" priority="13"/>
    <cfRule type="duplicateValues" dxfId="152" priority="14"/>
  </conditionalFormatting>
  <conditionalFormatting sqref="Q136:Q140">
    <cfRule type="duplicateValues" dxfId="151" priority="70687"/>
  </conditionalFormatting>
  <conditionalFormatting sqref="Q146:Q148">
    <cfRule type="duplicateValues" dxfId="150" priority="69161"/>
  </conditionalFormatting>
  <conditionalFormatting sqref="Q150">
    <cfRule type="duplicateValues" dxfId="149" priority="68570"/>
  </conditionalFormatting>
  <conditionalFormatting sqref="Q180">
    <cfRule type="duplicateValues" dxfId="148" priority="1990"/>
  </conditionalFormatting>
  <conditionalFormatting sqref="AL2:AL73 AL75:AL173 AL176:AL214 AL217:AL230 AL232:AL369 AL371:AL411 AL413:AL633">
    <cfRule type="containsText" dxfId="147" priority="2101" operator="containsText" text="PO Cloased">
      <formula>NOT(ISERROR(SEARCH("PO Cloased",AL2)))</formula>
    </cfRule>
  </conditionalFormatting>
  <conditionalFormatting sqref="AL733 AL798">
    <cfRule type="containsText" dxfId="146" priority="467" operator="containsText" text="PO Cloased">
      <formula>NOT(ISERROR(SEARCH("PO Cloased",AL733)))</formula>
    </cfRule>
  </conditionalFormatting>
  <conditionalFormatting sqref="AL925">
    <cfRule type="containsText" dxfId="145" priority="521" operator="containsText" text="PO Cloased">
      <formula>NOT(ISERROR(SEARCH("PO Cloased",AL925)))</formula>
    </cfRule>
  </conditionalFormatting>
  <dataValidations count="26">
    <dataValidation type="list" allowBlank="1" showInputMessage="1" showErrorMessage="1" sqref="L724:L727 L141:L163 L166:L170 L734:L739 L311:L369 L304:L307 L301 L172:L230 L2:L135 L232:L299 L443:L717 L371:L441 L742:L1388" xr:uid="{6469C045-3AEF-4938-A8DC-4C3AA3FA9894}">
      <formula1>"NEW,REPEAT"</formula1>
    </dataValidation>
    <dataValidation type="list" allowBlank="1" showInputMessage="1" showErrorMessage="1" sqref="U249:U250 U126 U169 U408 U364 U455:U457 U1037 U403 U203 U795:U796 U115 U738:U739 U394:U396 U1030:U1033 U338:U339 U965:U974 U442" xr:uid="{FD813880-A68F-47BE-AA2C-9ED34CA6203A}">
      <formula1>"INDUSTRIAL,TELECOM,AGRICULTURE,AUTOMOTIVE,AEROSPACE&amp;DEFENCE,DEFENCE,AEROSPACE,MEDICAL,SEMICONDUCTOR"</formula1>
    </dataValidation>
    <dataValidation type="list" allowBlank="1" showInputMessage="1" showErrorMessage="1" sqref="K356 K529:K530 K525 K153 K91:K140 K442 K4:K88" xr:uid="{BCA950BF-D21F-4CCE-AE4B-102ABDC2EF3E}">
      <formula1>"TK,JW,FAB,COMP,FAB/ASSY,COMP/ASSY,CH,BB,X-RAY,CC,REWORK,OTHERS"</formula1>
    </dataValidation>
    <dataValidation allowBlank="1" showInputMessage="1" showErrorMessage="1" sqref="S471 S601:S606 S728:S731 S199 S356 S420 S311:S313 S539 S803 S608:S611 S352 S323:S324 S307 S241 S997 S1028:T1029 S179 S171:S173 S156 S153 S1069:S1070 S132 S127 S115:S118 S718:S724 S136:S140 S861:S862 S85:S110 S826:S831 S1360 S1178:T1178 S1066 S346 S1076:T1076 S1086:S1089 S192:S196 S208:S216 S1236 S762:S769 S1342 S1376 S2:S74" xr:uid="{3A6F9CA1-6BD3-4846-A5C6-95137A3EEAE7}"/>
    <dataValidation type="list" allowBlank="1" showInputMessage="1" showErrorMessage="1" sqref="R701:R704 R727:R739 R691:R696 R742:R744 R1071:R1072 R948:R952 R984 R975:R980 R1023:R1026 R995:R996 R1050 R1075 R1064:R1066 R2:R230 R1101:R1102 R1109 R1153:R1166 R1119:R1125 R1006:R1020 R1206:R1211 R1218 R716:R723 R1137:R1138 R1242:R1388 R311:R369 R1235:R1240 R232:R299 R748:R945 R304:R307 R301 R1086:R1098 R1220:R1231 R371:R689 R1148:R1151 R1028:R1046" xr:uid="{A97858BC-003D-4ED6-82A7-D8A4D7A90D4F}">
      <formula1>"DOMESTIC,EXPORT"</formula1>
    </dataValidation>
    <dataValidation type="list" allowBlank="1" showInputMessage="1" showErrorMessage="1" sqref="K327 K412 K165:K167 K141:K152 K154:K163 K170:K192" xr:uid="{F77EDC1B-5C5C-4CAF-976A-D579AEE6687E}">
      <formula1>"TK,JW,FAB,COMP,FAB/ASSY,COMP/ASSY,CH,BB,X-RAY,CC,OTHERS"</formula1>
    </dataValidation>
    <dataValidation type="list" allowBlank="1" showInputMessage="1" showErrorMessage="1" sqref="U387:U393 U304:U307 U1376:U1382 U458:U737 U1179:U1180 U127:U151 U153:U168 U170:U202 U868:U900 U1143:U1177 U311:U337 U340:U363 U365:U369 U797:U864 U381:U385 U397:U402 U1111:U1115 U404:U407 U409:U427 U984:U999 U1109 U204:U230 U2:U85 U371:U379 U1119:U1125 U902:U964 U1140 U1183:U1215 U1384:U1388 U88:U114 U116:U125 U251:U299 U1267:U1286 U301 U975:U982 U1039:U1041 U443:U454 U1073:U1075 U1238:U1265 U232:U248 U1003:U1027 U1293:U1324 U743:U794 U1127:U1138 U429:U441 U1327:U1374 U1218:U1236 U1043:U1070 U1079:U1103" xr:uid="{EEA9C97C-22A7-4CF6-8E80-848102E50BD8}">
      <formula1>"INDUSTRIAL,TELECOM,AUTOMOTIVE,AEROSPACE&amp;DEFENCE,DEFENCE,AEROSPACE,MEDICAL,SEMICONDUCTOR"</formula1>
    </dataValidation>
    <dataValidation type="list" allowBlank="1" showInputMessage="1" showErrorMessage="1" sqref="U86:U87" xr:uid="{40AD6CF5-459B-4A26-80D7-5F9166864C33}">
      <formula1>"INDUSTRIAL,AGRICULTURE,TELECOM,AUTOMOTIVE,AEROSPACE&amp;DEFENCE,DEFENCE,AEROSPACE,MEDICAL,SEMICONDUCTOR"</formula1>
    </dataValidation>
    <dataValidation type="list" allowBlank="1" showInputMessage="1" showErrorMessage="1" sqref="C378:C379 AD1256 C1242" xr:uid="{FDAABB72-B5DD-4F8E-B8E1-20ED7A770096}">
      <formula1>"JAY,ISMAYIL,PRIYANKA,JACOB,JOSHNA,PREMCHANDAR,THIRUMAL,MURALI,KAMALI,WASEEM"</formula1>
    </dataValidation>
    <dataValidation type="list" allowBlank="1" showInputMessage="1" showErrorMessage="1" sqref="K266:L266 K526:K528 K657:L657 K712:K717 K311:K326 K722:K727 K906 K951 K908:K925 K734:K739 K944:K947 K729:K731 K1091:K1092 K328:K369 K531:K553 K267:K299 K193:K230 K556:K656 K1244:K1245 K443:K524 K371:K411 K301 K304:K307 K658:K709 K742:K904 K413:K441 K232:K265" xr:uid="{4C022436-4EF0-4BDA-9E2D-5BC4AFAAD15D}">
      <formula1>"TK,JW,FAB,REWORK,COMP,FAB/ASSY,COMP/ASSY,CH,BB,X-RAY,CC,OTHERS"</formula1>
    </dataValidation>
    <dataValidation type="list" allowBlank="1" showInputMessage="1" showErrorMessage="1" sqref="U742 U1077:U1078 U865:U867 U1034:U1036 U901 U1105:U1108 U1110 U1118 U1141:U1142 U1216:U1217 U1325:U1326 U1287:U1292 U1375" xr:uid="{D78B03D4-DC9B-4531-A6E1-2CA8DD26BA15}">
      <formula1>"INDUSTRIAL,TELECOM,AUTOMOBILE,AUTOMOTIVE,AEROSPACE&amp;DEFENCE,DEFENCE,AEROSPACE,MEDICAL,SEMICONDUCTOR"</formula1>
    </dataValidation>
    <dataValidation type="list" allowBlank="1" showInputMessage="1" showErrorMessage="1" sqref="K554:K555" xr:uid="{347A28EF-1011-4204-A2D5-4F034830B128}">
      <formula1>"TK+BB,JW,FAB,REWORK,COMP,FAB/ASSY,COMP/ASSY,CH,BB,X-RAY,CC,OTHERS"</formula1>
    </dataValidation>
    <dataValidation type="list" allowBlank="1" showInputMessage="1" showErrorMessage="1" sqref="K2:K3" xr:uid="{6539A284-774E-412B-9730-B112ADEAA876}">
      <formula1>"TK,JW,FAB,COMP,FAB/ASSY,COMP/ASSY,CH,BB,X-RAY,CC,OTHERS,REWORK"</formula1>
    </dataValidation>
    <dataValidation type="list" allowBlank="1" showInputMessage="1" showErrorMessage="1" sqref="K905 K907" xr:uid="{5E198497-4FFD-4E55-A68D-CF38261E0548}">
      <formula1>"TK,JW,TK/CH,FAB,REWORK,COMP,FAB/ASSY,COMP/ASSY,CH,BB,X-RAY,CC,OTHERS"</formula1>
    </dataValidation>
    <dataValidation type="list" allowBlank="1" showInputMessage="1" showErrorMessage="1" sqref="K948:K950 K926:K943 L1071 K1078:K1081 K1072:K1076 K1082:L1083 K1282:K1343 K1376:K1388 K1093:K1280 K952:K983 K985:K1039 K1348:K1360 K1363:K1374 K1042:K1070 K1084:K1090" xr:uid="{62DE3C74-2A98-4A32-87DB-135B12F1BAF4}">
      <formula1>"TK,JW,FAB,REWORK,COMP,TK/CH,FAB/ASSY,COMP/ASSY,CH,BB,X-RAY,CC,OTHERS"</formula1>
    </dataValidation>
    <dataValidation type="list" allowBlank="1" showInputMessage="1" showErrorMessage="1" sqref="G948:G949 G974:G992 G1049:G1050 G1288:G1291 G1103:G1104 G1215:G1218 G1071:G1076 G1294:G1388 G1119:G1126 G1137:G1142 G1234:G1237 G1063:G1068 G1220:G1221 G1181:G1182 G951:G957 G959:G965 G967:G971 G995:G996 G1015:G1017 G998:G1005 G1053:G1054 G1056:G1060 G1116:G1117 G1178 G1201:G1205 G1207:G1213 G1241:G1286 G1223:G1229 G1022:G1029 G1019:G1020 G1041:G1047 G1079:G1089" xr:uid="{93A0A119-BE7B-4653-A62B-1729C94F2502}">
      <formula1>"Private , Public"</formula1>
    </dataValidation>
    <dataValidation type="list" allowBlank="1" showInputMessage="1" showErrorMessage="1" sqref="AO1" xr:uid="{7ABF3B5D-2F51-4009-BC9B-0DA70C4FB7B8}">
      <formula1>"LINE_01,LINE_02,OTHERS"</formula1>
    </dataValidation>
    <dataValidation type="list" allowBlank="1" showInputMessage="1" showErrorMessage="1" sqref="AQ787:AV787 AP1394:AV1048576 AP1391:AV1392 AP1:AV739 AP742:AV786 AP788:AV1254 AP1256:AV1389" xr:uid="{93B81BEB-D118-4D7D-879A-F78FA9E6E859}">
      <formula1>"YES,NO,N/A"</formula1>
    </dataValidation>
    <dataValidation type="list" allowBlank="1" showInputMessage="1" showErrorMessage="1" sqref="K984" xr:uid="{5A279FA2-036F-4417-9F3D-9C7B1B3DDBB3}">
      <formula1>"TK,JW,FAB,REWORK,COMP,TK/BB,TK/CH,FAB/ASSY,COMP/ASSY,CH,BB,X-RAY,CC,OTHERS"</formula1>
    </dataValidation>
    <dataValidation type="list" allowBlank="1" showInputMessage="1" showErrorMessage="1" sqref="U1028:U1029 U1038 U1076 U1126 U1139 U1178 U1266" xr:uid="{CB13E553-3972-43B1-A1DE-498D92A3710B}">
      <formula1>"C"</formula1>
    </dataValidation>
    <dataValidation type="list" allowBlank="1" showInputMessage="1" showErrorMessage="1" sqref="K1040:K1041" xr:uid="{2CD9312A-4CFE-408E-8361-B529B1B6F21C}">
      <formula1>"TK,JW,FAB,FAB/REWORK,REWORK,COMP,TK/CH,FAB/ASSY,COMP/ASSY,CH,BB,X-RAY,CC,OTHERS"</formula1>
    </dataValidation>
    <dataValidation type="list" allowBlank="1" showInputMessage="1" showErrorMessage="1" sqref="K1077" xr:uid="{BB60947B-1BAB-4E0D-B9EC-DE810631BE87}">
      <formula1>"TK,JW,COMP/BB,FAB,REWORK,COMP,TK/CH,FAB/ASSY,COMP/ASSY,CH,BB,X-RAY,CC,OTHERS"</formula1>
    </dataValidation>
    <dataValidation type="list" allowBlank="1" showInputMessage="1" showErrorMessage="1" sqref="AO1394:AO1048576 AO1391:AO1392 AO2:AO1389" xr:uid="{1FFBD963-5217-4B1C-80E2-83CF4F15B1F1}">
      <formula1>"LINE_01,LINE_02,REWORK,CH,FAB,COMP,OTHERS"</formula1>
    </dataValidation>
    <dataValidation type="list" allowBlank="1" showInputMessage="1" showErrorMessage="1" sqref="K1281" xr:uid="{66868DCB-2C3C-4F30-8B2C-5B455ED0FAED}">
      <formula1>"TK,JW,FAB,COMP/REWORK,REWORK,COMP,TK/CH,FAB/ASSY,COMP/ASSY,CH,BB,X-RAY,CC,OTHERS"</formula1>
    </dataValidation>
    <dataValidation type="list" allowBlank="1" showInputMessage="1" showErrorMessage="1" sqref="K1344:K1347 K1361:K1362" xr:uid="{A8EFBD77-533A-4D9E-834E-C2F35144AAC3}">
      <formula1>"TK,JW,FAB,REWORK,COMP/CH,COMP,TK/CH,FAB/ASSY,COMP/ASSY,CH,BB,X-RAY,CC,OTHERS"</formula1>
    </dataValidation>
    <dataValidation type="list" allowBlank="1" showInputMessage="1" showErrorMessage="1" sqref="K1375" xr:uid="{5747102B-0BE1-45BA-BE36-D9B227E3D566}">
      <formula1>"TK,JW,FAB,TK/CH,REWORK,COMP,TK/CH,FAB/ASSY,COMP/ASSY,CH,BB,X-RAY,CC,OTHERS"</formula1>
    </dataValidation>
  </dataValidations>
  <hyperlinks>
    <hyperlink ref="A299" r:id="rId1" display="4500064023-ZETTAONE.pdf" xr:uid="{289FE9DE-E5A9-49DF-9B23-85CCB4D4DC54}"/>
  </hyperlinks>
  <pageMargins left="0.7" right="0.7" top="0.75" bottom="0.75" header="0.3" footer="0.3"/>
  <legacy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637" operator="containsText" id="{254C385D-1C7A-4E87-A058-EF380E86C9D4}">
            <xm:f>NOT(ISERROR(SEARCH("Overdue",F1)))</xm:f>
            <xm:f>"Overdue"</xm:f>
            <x14:dxf>
              <font>
                <color rgb="FFFF0000"/>
              </font>
            </x14:dxf>
          </x14:cfRule>
          <xm:sqref>F1:F1389 F1391:F1392 F1394:F1048576</xm:sqref>
        </x14:conditionalFormatting>
        <x14:conditionalFormatting xmlns:xm="http://schemas.microsoft.com/office/excel/2006/main">
          <x14:cfRule type="containsText" priority="423" operator="containsText" id="{78FEFC4A-1FC5-4325-BD02-00AE8D87F0DF}">
            <xm:f>NOT(ISERROR(SEARCH("Overdue",AM585)))</xm:f>
            <xm:f>"Overdue"</xm:f>
            <x14:dxf>
              <font>
                <color rgb="FFFF0000"/>
              </font>
            </x14:dxf>
          </x14:cfRule>
          <xm:sqref>AM585:AM589</xm:sqref>
        </x14:conditionalFormatting>
        <x14:conditionalFormatting xmlns:xm="http://schemas.microsoft.com/office/excel/2006/main">
          <x14:cfRule type="containsText" priority="574" operator="containsText" id="{BCAA70DA-C0F0-47C2-BFF8-D4D77C983A44}">
            <xm:f>NOT(ISERROR(SEARCH("Overdue",AM593)))</xm:f>
            <xm:f>"Overdue"</xm:f>
            <x14:dxf>
              <font>
                <color rgb="FFFF0000"/>
              </font>
            </x14:dxf>
          </x14:cfRule>
          <xm:sqref>AM593</xm:sqref>
        </x14:conditionalFormatting>
        <x14:conditionalFormatting xmlns:xm="http://schemas.microsoft.com/office/excel/2006/main">
          <x14:cfRule type="containsText" priority="481" operator="containsText" id="{77A9EC24-E1F5-4E9A-BA26-F49FF686B0FC}">
            <xm:f>NOT(ISERROR(SEARCH("Overdue",AM596)))</xm:f>
            <xm:f>"Overdue"</xm:f>
            <x14:dxf>
              <font>
                <color rgb="FFFF0000"/>
              </font>
            </x14:dxf>
          </x14:cfRule>
          <xm:sqref>AM596</xm:sqref>
        </x14:conditionalFormatting>
        <x14:conditionalFormatting xmlns:xm="http://schemas.microsoft.com/office/excel/2006/main">
          <x14:cfRule type="containsText" priority="575" operator="containsText" id="{1CCCD862-5ECC-402F-9C58-F0735D55B213}">
            <xm:f>NOT(ISERROR(SEARCH("Overdue",AM598)))</xm:f>
            <xm:f>"Overdue"</xm:f>
            <x14:dxf>
              <font>
                <color rgb="FFFF0000"/>
              </font>
            </x14:dxf>
          </x14:cfRule>
          <xm:sqref>AM598:AM599</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C0CDF94A-7450-4DD6-82EA-A86090A58392}">
          <x14:formula1>
            <xm:f>List_box!$A$1:$A$20</xm:f>
          </x14:formula1>
          <xm:sqref>AM517 AM1042 AL1394:AL1048576 AL1391:AL1392 AL1:AL230 AL232:AL369 AM1049 AM1046 AL371:AL1389</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793C-9D3B-4EE9-884D-87DCC6696B3C}">
  <dimension ref="A1:AS1393"/>
  <sheetViews>
    <sheetView tabSelected="1" topLeftCell="AA1" workbookViewId="0">
      <selection activeCell="AD11" sqref="AD11"/>
    </sheetView>
  </sheetViews>
  <sheetFormatPr defaultColWidth="9.140625" defaultRowHeight="13.5" x14ac:dyDescent="0.25"/>
  <cols>
    <col min="1" max="1" width="22.7109375" style="3" customWidth="1"/>
    <col min="2" max="2" width="17.7109375" style="4" customWidth="1"/>
    <col min="3" max="3" width="14.5703125" style="3" customWidth="1"/>
    <col min="4" max="4" width="31.42578125" style="139" customWidth="1"/>
    <col min="5" max="5" width="33.140625" style="51" customWidth="1"/>
    <col min="6" max="6" width="19.85546875" style="52" customWidth="1"/>
    <col min="7" max="7" width="9.5703125" style="51" customWidth="1"/>
    <col min="8" max="8" width="21.5703125" style="1" customWidth="1"/>
    <col min="9" max="9" width="14.85546875" style="1" customWidth="1"/>
    <col min="10" max="10" width="11.7109375" style="5" customWidth="1"/>
    <col min="11" max="11" width="11.5703125" style="5" customWidth="1"/>
    <col min="12" max="12" width="24.5703125" style="5" customWidth="1"/>
    <col min="13" max="13" width="18.42578125" style="5" customWidth="1"/>
    <col min="14" max="14" width="20.140625" style="1" customWidth="1"/>
    <col min="15" max="15" width="24.28515625" style="5" customWidth="1"/>
    <col min="16" max="16" width="20.7109375" style="5" customWidth="1"/>
    <col min="17" max="17" width="15" style="5" customWidth="1"/>
    <col min="18" max="18" width="18.140625" style="5" customWidth="1"/>
    <col min="19" max="19" width="14" style="5" customWidth="1"/>
    <col min="20" max="20" width="38.42578125" style="3" customWidth="1"/>
    <col min="21" max="21" width="15.7109375" style="3" customWidth="1"/>
    <col min="22" max="22" width="51.7109375" style="3" customWidth="1"/>
    <col min="23" max="23" width="17" style="1" customWidth="1"/>
    <col min="24" max="24" width="14" style="5" customWidth="1"/>
    <col min="25" max="25" width="13.85546875" style="1" customWidth="1"/>
    <col min="26" max="26" width="22.140625" style="1" customWidth="1"/>
    <col min="27" max="27" width="22" style="53" customWidth="1"/>
    <col min="28" max="28" width="20" style="54" customWidth="1"/>
    <col min="29" max="29" width="17" style="109" customWidth="1"/>
    <col min="30" max="30" width="14.42578125" style="139" customWidth="1"/>
    <col min="31" max="31" width="19" style="54" customWidth="1"/>
    <col min="32" max="32" width="25.140625" style="53" customWidth="1"/>
    <col min="33" max="33" width="23.140625" style="53" customWidth="1"/>
    <col min="34" max="34" width="37.42578125" style="53" customWidth="1"/>
    <col min="35" max="35" width="28.28515625" style="55" customWidth="1"/>
    <col min="36" max="36" width="27" style="53" customWidth="1"/>
    <col min="37" max="37" width="31.85546875" style="53" customWidth="1"/>
    <col min="38" max="38" width="16" style="3" customWidth="1"/>
    <col min="39" max="39" width="11.85546875" style="146" customWidth="1"/>
    <col min="40" max="40" width="17.42578125" style="1" customWidth="1"/>
    <col min="41" max="41" width="25" style="822" customWidth="1"/>
    <col min="42" max="42" width="16.140625" style="822" customWidth="1"/>
    <col min="43" max="43" width="14.7109375" style="52" customWidth="1"/>
    <col min="44" max="44" width="13.140625" style="1" customWidth="1"/>
    <col min="45" max="16384" width="9.140625" style="1"/>
  </cols>
  <sheetData>
    <row r="1" spans="1:44" ht="51" x14ac:dyDescent="0.25">
      <c r="A1" s="432" t="s">
        <v>32</v>
      </c>
      <c r="B1" s="433" t="s">
        <v>33</v>
      </c>
      <c r="C1" s="432" t="s">
        <v>34</v>
      </c>
      <c r="D1" s="430" t="s">
        <v>35</v>
      </c>
      <c r="E1" s="432" t="s">
        <v>36</v>
      </c>
      <c r="F1" s="432" t="s">
        <v>37</v>
      </c>
      <c r="G1" s="432" t="s">
        <v>38</v>
      </c>
      <c r="H1" s="432" t="s">
        <v>39</v>
      </c>
      <c r="I1" s="432" t="s">
        <v>40</v>
      </c>
      <c r="J1" s="432" t="s">
        <v>41</v>
      </c>
      <c r="K1" s="432" t="s">
        <v>17</v>
      </c>
      <c r="L1" s="432" t="s">
        <v>42</v>
      </c>
      <c r="M1" s="715" t="s">
        <v>43</v>
      </c>
      <c r="N1" s="432" t="s">
        <v>44</v>
      </c>
      <c r="O1" s="430" t="s">
        <v>45</v>
      </c>
      <c r="P1" s="430" t="s">
        <v>46</v>
      </c>
      <c r="Q1" s="430" t="s">
        <v>47</v>
      </c>
      <c r="R1" s="430" t="s">
        <v>48</v>
      </c>
      <c r="S1" s="430" t="s">
        <v>49</v>
      </c>
      <c r="T1" s="432" t="s">
        <v>50</v>
      </c>
      <c r="U1" s="432" t="s">
        <v>51</v>
      </c>
      <c r="V1" s="432" t="s">
        <v>52</v>
      </c>
      <c r="W1" s="432" t="s">
        <v>53</v>
      </c>
      <c r="X1" s="432" t="s">
        <v>54</v>
      </c>
      <c r="Y1" s="434" t="s">
        <v>55</v>
      </c>
      <c r="Z1" s="434" t="s">
        <v>56</v>
      </c>
      <c r="AA1" s="434" t="s">
        <v>57</v>
      </c>
      <c r="AB1" s="434" t="s">
        <v>58</v>
      </c>
      <c r="AC1" s="434" t="s">
        <v>59</v>
      </c>
      <c r="AD1" s="434" t="s">
        <v>60</v>
      </c>
      <c r="AE1" s="434" t="s">
        <v>61</v>
      </c>
      <c r="AF1" s="434" t="s">
        <v>62</v>
      </c>
      <c r="AG1" s="434" t="s">
        <v>63</v>
      </c>
      <c r="AH1" s="434" t="s">
        <v>64</v>
      </c>
      <c r="AI1" s="434" t="s">
        <v>65</v>
      </c>
      <c r="AJ1" s="434" t="s">
        <v>66</v>
      </c>
      <c r="AK1" s="434" t="s">
        <v>67</v>
      </c>
      <c r="AL1" s="434" t="s">
        <v>68</v>
      </c>
      <c r="AM1" s="434" t="s">
        <v>69</v>
      </c>
      <c r="AN1" s="434" t="s">
        <v>16</v>
      </c>
      <c r="AO1" s="434" t="s">
        <v>3055</v>
      </c>
      <c r="AP1" s="434" t="s">
        <v>3056</v>
      </c>
      <c r="AQ1" s="434" t="s">
        <v>3057</v>
      </c>
      <c r="AR1" s="434" t="s">
        <v>3058</v>
      </c>
    </row>
    <row r="2" spans="1:44" ht="12.75" x14ac:dyDescent="0.2">
      <c r="A2" s="102" t="s">
        <v>78</v>
      </c>
      <c r="B2" s="133"/>
      <c r="C2" s="100" t="s">
        <v>79</v>
      </c>
      <c r="D2" s="121">
        <v>45631</v>
      </c>
      <c r="E2" s="104" t="e">
        <f>IF(OR(#REF!="",J2=""),"",#REF!+7*J2)</f>
        <v>#REF!</v>
      </c>
      <c r="F2" s="149" t="e">
        <f t="shared" ref="F2:F76" ca="1" si="0">IF(AL2="PO CLOSED",
"DELIVERED",
IF(TODAY()&gt;E2,
"-"&amp;ROUNDUP(TODAY()-E2,0)&amp;" days overdue",
"+" &amp;ROUNDUP(E2-TODAY(),0)&amp;" days remaining"))</f>
        <v>#REF!</v>
      </c>
      <c r="G2" s="120" t="s">
        <v>80</v>
      </c>
      <c r="H2" s="113" t="e">
        <f t="shared" ref="H2:H76" si="1">TEXT(E2,"MMM-YY")</f>
        <v>#REF!</v>
      </c>
      <c r="I2" s="113" t="e">
        <f t="shared" ref="I2:I20" si="2">TEXT(E2,"YYYY")</f>
        <v>#REF!</v>
      </c>
      <c r="J2" s="126">
        <v>4</v>
      </c>
      <c r="K2" s="126" t="s">
        <v>22</v>
      </c>
      <c r="L2" s="394" t="s">
        <v>81</v>
      </c>
      <c r="M2" s="23" t="s">
        <v>82</v>
      </c>
      <c r="N2" s="399">
        <v>0</v>
      </c>
      <c r="O2" s="130">
        <v>3</v>
      </c>
      <c r="P2" s="130" t="s">
        <v>83</v>
      </c>
      <c r="Q2" s="130"/>
      <c r="R2" s="130" t="s">
        <v>84</v>
      </c>
      <c r="S2" s="130" t="s">
        <v>85</v>
      </c>
      <c r="T2" s="123" t="s">
        <v>86</v>
      </c>
      <c r="U2" s="100" t="s">
        <v>87</v>
      </c>
      <c r="V2" s="155" t="s">
        <v>88</v>
      </c>
      <c r="W2" s="282">
        <v>1</v>
      </c>
      <c r="X2" s="126"/>
      <c r="Y2" s="126">
        <f t="shared" ref="Y2:Y32" si="3">W2-X2</f>
        <v>1</v>
      </c>
      <c r="Z2" s="126">
        <v>1</v>
      </c>
      <c r="AA2" s="150">
        <v>114180</v>
      </c>
      <c r="AB2" s="127"/>
      <c r="AC2" s="151" t="str">
        <f t="shared" ref="AC2:AC21" si="4">IF(AD2="","",TEXT(AD2,"mmmm-yy"))</f>
        <v/>
      </c>
      <c r="AD2" s="156"/>
      <c r="AE2" s="151"/>
      <c r="AF2" s="101">
        <f t="shared" ref="AF2:AF65" si="5">X2*AA2</f>
        <v>0</v>
      </c>
      <c r="AG2" s="101">
        <f t="shared" ref="AG2:AG76" si="6">(X2*AB2)*86</f>
        <v>0</v>
      </c>
      <c r="AH2" s="101">
        <f t="shared" ref="AH2:AH76" si="7">SUM(AF2:AG2)</f>
        <v>0</v>
      </c>
      <c r="AI2" s="101">
        <f t="shared" ref="AI2:AI65" si="8">Z2*AA2</f>
        <v>114180</v>
      </c>
      <c r="AJ2" s="101">
        <f t="shared" ref="AJ2:AJ65" si="9">(Z2*AB2)*86</f>
        <v>0</v>
      </c>
      <c r="AK2" s="101">
        <f t="shared" ref="AK2:AK76" si="10">SUM(AI2:AJ2)</f>
        <v>114180</v>
      </c>
      <c r="AL2" s="102" t="s">
        <v>9</v>
      </c>
      <c r="AM2" s="157" t="s">
        <v>89</v>
      </c>
      <c r="AN2" s="823">
        <v>114180</v>
      </c>
      <c r="AO2" s="844">
        <f>IF(W2=0,0,X2/W2)</f>
        <v>0</v>
      </c>
      <c r="AP2" s="844">
        <f>IF(W2=0,0,Y2/W2)</f>
        <v>1</v>
      </c>
      <c r="AQ2" s="845">
        <f ca="1">TODAY()-B2</f>
        <v>46185</v>
      </c>
      <c r="AR2" s="113" t="str">
        <f>IF(AD2&lt;=D2,"On Time","Delayed")</f>
        <v>On Time</v>
      </c>
    </row>
    <row r="3" spans="1:44" ht="12.75" x14ac:dyDescent="0.2">
      <c r="A3" s="171" t="s">
        <v>78</v>
      </c>
      <c r="B3" s="133"/>
      <c r="C3" s="100" t="s">
        <v>79</v>
      </c>
      <c r="D3" s="121">
        <v>45625</v>
      </c>
      <c r="E3" s="104" t="e">
        <f>IF(OR(#REF!="",J3=""),"",#REF!+7*J3)</f>
        <v>#REF!</v>
      </c>
      <c r="F3" s="149" t="e">
        <f t="shared" ca="1" si="0"/>
        <v>#REF!</v>
      </c>
      <c r="G3" s="120" t="s">
        <v>80</v>
      </c>
      <c r="H3" s="113" t="e">
        <f t="shared" si="1"/>
        <v>#REF!</v>
      </c>
      <c r="I3" s="113" t="e">
        <f t="shared" si="2"/>
        <v>#REF!</v>
      </c>
      <c r="J3" s="126">
        <v>3</v>
      </c>
      <c r="K3" s="126" t="s">
        <v>18</v>
      </c>
      <c r="L3" s="394" t="s">
        <v>81</v>
      </c>
      <c r="M3" s="653" t="s">
        <v>91</v>
      </c>
      <c r="N3" s="399">
        <v>0</v>
      </c>
      <c r="O3" s="130">
        <v>3</v>
      </c>
      <c r="P3" s="130" t="s">
        <v>92</v>
      </c>
      <c r="Q3" s="130"/>
      <c r="R3" s="130" t="s">
        <v>84</v>
      </c>
      <c r="S3" s="130" t="s">
        <v>85</v>
      </c>
      <c r="T3" s="123" t="s">
        <v>86</v>
      </c>
      <c r="U3" s="100" t="s">
        <v>87</v>
      </c>
      <c r="V3" s="100" t="s">
        <v>93</v>
      </c>
      <c r="W3" s="282">
        <v>3</v>
      </c>
      <c r="X3" s="127"/>
      <c r="Y3" s="126">
        <f t="shared" si="3"/>
        <v>3</v>
      </c>
      <c r="Z3" s="126">
        <v>3</v>
      </c>
      <c r="AA3" s="150">
        <v>27030.332999999999</v>
      </c>
      <c r="AB3" s="127"/>
      <c r="AC3" s="151" t="str">
        <f t="shared" si="4"/>
        <v/>
      </c>
      <c r="AD3" s="156"/>
      <c r="AE3" s="169"/>
      <c r="AF3" s="101">
        <f t="shared" si="5"/>
        <v>0</v>
      </c>
      <c r="AG3" s="101">
        <f t="shared" si="6"/>
        <v>0</v>
      </c>
      <c r="AH3" s="101">
        <f t="shared" si="7"/>
        <v>0</v>
      </c>
      <c r="AI3" s="101">
        <f t="shared" si="8"/>
        <v>81090.998999999996</v>
      </c>
      <c r="AJ3" s="101">
        <f t="shared" si="9"/>
        <v>0</v>
      </c>
      <c r="AK3" s="101">
        <f t="shared" si="10"/>
        <v>81090.998999999996</v>
      </c>
      <c r="AL3" s="102" t="s">
        <v>9</v>
      </c>
      <c r="AM3" s="157" t="s">
        <v>89</v>
      </c>
      <c r="AN3" s="823">
        <v>81090.998999999996</v>
      </c>
      <c r="AO3" s="844">
        <f t="shared" ref="AO3:AO66" si="11">IF(W3=0,0,X3/W3)</f>
        <v>0</v>
      </c>
      <c r="AP3" s="844">
        <f t="shared" ref="AP3:AP66" si="12">IF(W3=0,0,Y3/W3)</f>
        <v>1</v>
      </c>
      <c r="AQ3" s="845">
        <f t="shared" ref="AQ3:AQ66" ca="1" si="13">TODAY()-B3</f>
        <v>46185</v>
      </c>
      <c r="AR3" s="113" t="str">
        <f t="shared" ref="AR3:AR66" si="14">IF(AD3&lt;=D3,"On Time","Delayed")</f>
        <v>On Time</v>
      </c>
    </row>
    <row r="4" spans="1:44" ht="12.75" x14ac:dyDescent="0.2">
      <c r="A4" s="102">
        <v>4300035233</v>
      </c>
      <c r="B4" s="133">
        <v>45939</v>
      </c>
      <c r="C4" s="100" t="s">
        <v>79</v>
      </c>
      <c r="D4" s="104">
        <v>46135</v>
      </c>
      <c r="E4" s="104" t="e">
        <f>IF(OR(#REF!="",J4=""),"",#REF!+7*J4)</f>
        <v>#REF!</v>
      </c>
      <c r="F4" s="149" t="str">
        <f t="shared" ca="1" si="0"/>
        <v>DELIVERED</v>
      </c>
      <c r="G4" s="120" t="s">
        <v>94</v>
      </c>
      <c r="H4" s="113" t="e">
        <f t="shared" si="1"/>
        <v>#REF!</v>
      </c>
      <c r="I4" s="102" t="e">
        <f t="shared" si="2"/>
        <v>#REF!</v>
      </c>
      <c r="J4" s="122">
        <v>27.9</v>
      </c>
      <c r="K4" s="122" t="s">
        <v>19</v>
      </c>
      <c r="L4" s="232" t="s">
        <v>81</v>
      </c>
      <c r="M4" s="85" t="s">
        <v>95</v>
      </c>
      <c r="N4" s="399">
        <v>0</v>
      </c>
      <c r="O4" s="130">
        <v>3</v>
      </c>
      <c r="P4" s="18" t="s">
        <v>96</v>
      </c>
      <c r="Q4" s="122">
        <v>25100517</v>
      </c>
      <c r="R4" s="122" t="s">
        <v>84</v>
      </c>
      <c r="S4" s="130" t="s">
        <v>97</v>
      </c>
      <c r="T4" s="123" t="s">
        <v>98</v>
      </c>
      <c r="U4" s="102" t="s">
        <v>99</v>
      </c>
      <c r="V4" s="102" t="s">
        <v>100</v>
      </c>
      <c r="W4" s="147">
        <v>198</v>
      </c>
      <c r="X4" s="122">
        <v>20</v>
      </c>
      <c r="Y4" s="126">
        <f t="shared" si="3"/>
        <v>178</v>
      </c>
      <c r="Z4" s="122">
        <v>0</v>
      </c>
      <c r="AA4" s="101">
        <v>5509.8</v>
      </c>
      <c r="AB4" s="131"/>
      <c r="AC4" s="151" t="str">
        <f t="shared" si="4"/>
        <v>May-26</v>
      </c>
      <c r="AD4" s="119">
        <v>46169</v>
      </c>
      <c r="AE4" s="169" t="s">
        <v>101</v>
      </c>
      <c r="AF4" s="101">
        <f t="shared" si="5"/>
        <v>110196</v>
      </c>
      <c r="AG4" s="101">
        <f t="shared" si="6"/>
        <v>0</v>
      </c>
      <c r="AH4" s="101">
        <f t="shared" si="7"/>
        <v>110196</v>
      </c>
      <c r="AI4" s="101">
        <f t="shared" si="8"/>
        <v>0</v>
      </c>
      <c r="AJ4" s="101">
        <f t="shared" si="9"/>
        <v>0</v>
      </c>
      <c r="AK4" s="101">
        <f t="shared" si="10"/>
        <v>0</v>
      </c>
      <c r="AL4" s="102" t="s">
        <v>0</v>
      </c>
      <c r="AM4" s="143" t="s">
        <v>102</v>
      </c>
      <c r="AN4" s="823">
        <f t="shared" ref="AN4:AN66" si="15">SUM(AH4,AK4)</f>
        <v>110196</v>
      </c>
      <c r="AO4" s="844">
        <f t="shared" si="11"/>
        <v>0.10101010101010101</v>
      </c>
      <c r="AP4" s="844">
        <f t="shared" si="12"/>
        <v>0.89898989898989901</v>
      </c>
      <c r="AQ4" s="845">
        <f t="shared" ca="1" si="13"/>
        <v>246</v>
      </c>
      <c r="AR4" s="113" t="str">
        <f t="shared" si="14"/>
        <v>Delayed</v>
      </c>
    </row>
    <row r="5" spans="1:44" ht="12.75" x14ac:dyDescent="0.2">
      <c r="A5" s="102">
        <v>4300035233</v>
      </c>
      <c r="B5" s="133">
        <v>45939</v>
      </c>
      <c r="C5" s="100" t="s">
        <v>79</v>
      </c>
      <c r="D5" s="104">
        <v>46135</v>
      </c>
      <c r="E5" s="104" t="e">
        <f>IF(OR(#REF!="",J5=""),"",#REF!+7*J5)</f>
        <v>#REF!</v>
      </c>
      <c r="F5" s="149" t="str">
        <f t="shared" ca="1" si="0"/>
        <v>DELIVERED</v>
      </c>
      <c r="G5" s="120" t="s">
        <v>94</v>
      </c>
      <c r="H5" s="113" t="e">
        <f t="shared" si="1"/>
        <v>#REF!</v>
      </c>
      <c r="I5" s="102" t="e">
        <f t="shared" si="2"/>
        <v>#REF!</v>
      </c>
      <c r="J5" s="122">
        <v>27.9</v>
      </c>
      <c r="K5" s="122" t="s">
        <v>19</v>
      </c>
      <c r="L5" s="232" t="s">
        <v>81</v>
      </c>
      <c r="M5" s="13" t="s">
        <v>95</v>
      </c>
      <c r="N5" s="399">
        <v>0</v>
      </c>
      <c r="O5" s="130">
        <v>3</v>
      </c>
      <c r="P5" s="18" t="s">
        <v>96</v>
      </c>
      <c r="Q5" s="122">
        <v>25100517</v>
      </c>
      <c r="R5" s="122" t="s">
        <v>84</v>
      </c>
      <c r="S5" s="130" t="s">
        <v>97</v>
      </c>
      <c r="T5" s="123" t="s">
        <v>98</v>
      </c>
      <c r="U5" s="102" t="s">
        <v>99</v>
      </c>
      <c r="V5" s="102" t="s">
        <v>100</v>
      </c>
      <c r="W5" s="147">
        <v>178</v>
      </c>
      <c r="X5" s="122">
        <v>5</v>
      </c>
      <c r="Y5" s="126">
        <f t="shared" si="3"/>
        <v>173</v>
      </c>
      <c r="Z5" s="122">
        <v>0</v>
      </c>
      <c r="AA5" s="101">
        <v>5509.8</v>
      </c>
      <c r="AB5" s="131"/>
      <c r="AC5" s="151" t="str">
        <f t="shared" si="4"/>
        <v>May-26</v>
      </c>
      <c r="AD5" s="119">
        <v>46169</v>
      </c>
      <c r="AE5" s="169" t="s">
        <v>105</v>
      </c>
      <c r="AF5" s="101">
        <f t="shared" si="5"/>
        <v>27549</v>
      </c>
      <c r="AG5" s="101">
        <f t="shared" si="6"/>
        <v>0</v>
      </c>
      <c r="AH5" s="101">
        <f t="shared" si="7"/>
        <v>27549</v>
      </c>
      <c r="AI5" s="101">
        <f t="shared" si="8"/>
        <v>0</v>
      </c>
      <c r="AJ5" s="101">
        <f t="shared" si="9"/>
        <v>0</v>
      </c>
      <c r="AK5" s="101">
        <f t="shared" si="10"/>
        <v>0</v>
      </c>
      <c r="AL5" s="102" t="s">
        <v>0</v>
      </c>
      <c r="AM5" s="143" t="s">
        <v>102</v>
      </c>
      <c r="AN5" s="823">
        <f t="shared" si="15"/>
        <v>27549</v>
      </c>
      <c r="AO5" s="844">
        <f t="shared" si="11"/>
        <v>2.8089887640449437E-2</v>
      </c>
      <c r="AP5" s="844">
        <f t="shared" si="12"/>
        <v>0.9719101123595506</v>
      </c>
      <c r="AQ5" s="845">
        <f t="shared" ca="1" si="13"/>
        <v>246</v>
      </c>
      <c r="AR5" s="113" t="str">
        <f t="shared" si="14"/>
        <v>Delayed</v>
      </c>
    </row>
    <row r="6" spans="1:44" ht="12.75" x14ac:dyDescent="0.2">
      <c r="A6" s="102">
        <v>4300035233</v>
      </c>
      <c r="B6" s="133">
        <v>45939</v>
      </c>
      <c r="C6" s="100" t="s">
        <v>79</v>
      </c>
      <c r="D6" s="104">
        <v>46135</v>
      </c>
      <c r="E6" s="104" t="e">
        <f>IF(OR(#REF!="",J6=""),"",#REF!+7*J6)</f>
        <v>#REF!</v>
      </c>
      <c r="F6" s="149" t="str">
        <f t="shared" ca="1" si="0"/>
        <v>DELIVERED</v>
      </c>
      <c r="G6" s="120" t="s">
        <v>94</v>
      </c>
      <c r="H6" s="113" t="e">
        <f t="shared" si="1"/>
        <v>#REF!</v>
      </c>
      <c r="I6" s="102" t="e">
        <f t="shared" si="2"/>
        <v>#REF!</v>
      </c>
      <c r="J6" s="122">
        <v>27.9</v>
      </c>
      <c r="K6" s="122" t="s">
        <v>19</v>
      </c>
      <c r="L6" s="232" t="s">
        <v>81</v>
      </c>
      <c r="M6" s="13" t="s">
        <v>95</v>
      </c>
      <c r="N6" s="399">
        <v>0</v>
      </c>
      <c r="O6" s="130">
        <v>3</v>
      </c>
      <c r="P6" s="18" t="s">
        <v>96</v>
      </c>
      <c r="Q6" s="122">
        <v>25100517</v>
      </c>
      <c r="R6" s="122" t="s">
        <v>84</v>
      </c>
      <c r="S6" s="130" t="s">
        <v>97</v>
      </c>
      <c r="T6" s="123" t="s">
        <v>98</v>
      </c>
      <c r="U6" s="102" t="s">
        <v>99</v>
      </c>
      <c r="V6" s="102" t="s">
        <v>100</v>
      </c>
      <c r="W6" s="147">
        <v>173</v>
      </c>
      <c r="X6" s="122">
        <v>5</v>
      </c>
      <c r="Y6" s="126">
        <f t="shared" si="3"/>
        <v>168</v>
      </c>
      <c r="Z6" s="122">
        <v>0</v>
      </c>
      <c r="AA6" s="101">
        <v>5509.8</v>
      </c>
      <c r="AB6" s="131"/>
      <c r="AC6" s="151" t="str">
        <f t="shared" si="4"/>
        <v>May-26</v>
      </c>
      <c r="AD6" s="119">
        <v>46169</v>
      </c>
      <c r="AE6" s="169" t="s">
        <v>106</v>
      </c>
      <c r="AF6" s="101">
        <f t="shared" si="5"/>
        <v>27549</v>
      </c>
      <c r="AG6" s="101">
        <f t="shared" si="6"/>
        <v>0</v>
      </c>
      <c r="AH6" s="101">
        <f t="shared" si="7"/>
        <v>27549</v>
      </c>
      <c r="AI6" s="101">
        <f t="shared" si="8"/>
        <v>0</v>
      </c>
      <c r="AJ6" s="101">
        <f t="shared" si="9"/>
        <v>0</v>
      </c>
      <c r="AK6" s="101">
        <f t="shared" si="10"/>
        <v>0</v>
      </c>
      <c r="AL6" s="102" t="s">
        <v>0</v>
      </c>
      <c r="AM6" s="143" t="s">
        <v>102</v>
      </c>
      <c r="AN6" s="823">
        <f t="shared" si="15"/>
        <v>27549</v>
      </c>
      <c r="AO6" s="844">
        <f t="shared" si="11"/>
        <v>2.8901734104046242E-2</v>
      </c>
      <c r="AP6" s="844">
        <f t="shared" si="12"/>
        <v>0.97109826589595372</v>
      </c>
      <c r="AQ6" s="845">
        <f t="shared" ca="1" si="13"/>
        <v>246</v>
      </c>
      <c r="AR6" s="113" t="str">
        <f t="shared" si="14"/>
        <v>Delayed</v>
      </c>
    </row>
    <row r="7" spans="1:44" ht="12.75" x14ac:dyDescent="0.2">
      <c r="A7" s="102">
        <v>4300035233</v>
      </c>
      <c r="B7" s="133">
        <v>45939</v>
      </c>
      <c r="C7" s="100" t="s">
        <v>79</v>
      </c>
      <c r="D7" s="104">
        <v>46135</v>
      </c>
      <c r="E7" s="104" t="e">
        <f>IF(OR(#REF!="",J7=""),"",#REF!+7*J7)</f>
        <v>#REF!</v>
      </c>
      <c r="F7" s="149" t="str">
        <f t="shared" ca="1" si="0"/>
        <v>DELIVERED</v>
      </c>
      <c r="G7" s="120" t="s">
        <v>94</v>
      </c>
      <c r="H7" s="113" t="e">
        <f t="shared" si="1"/>
        <v>#REF!</v>
      </c>
      <c r="I7" s="102" t="e">
        <f t="shared" si="2"/>
        <v>#REF!</v>
      </c>
      <c r="J7" s="122">
        <v>27.9</v>
      </c>
      <c r="K7" s="122" t="s">
        <v>19</v>
      </c>
      <c r="L7" s="232" t="s">
        <v>81</v>
      </c>
      <c r="M7" s="13" t="s">
        <v>95</v>
      </c>
      <c r="N7" s="399">
        <v>0</v>
      </c>
      <c r="O7" s="130">
        <v>3</v>
      </c>
      <c r="P7" s="18" t="s">
        <v>96</v>
      </c>
      <c r="Q7" s="122">
        <v>25100517</v>
      </c>
      <c r="R7" s="122" t="s">
        <v>84</v>
      </c>
      <c r="S7" s="130" t="s">
        <v>97</v>
      </c>
      <c r="T7" s="123" t="s">
        <v>98</v>
      </c>
      <c r="U7" s="102" t="s">
        <v>99</v>
      </c>
      <c r="V7" s="102" t="s">
        <v>100</v>
      </c>
      <c r="W7" s="147">
        <v>168</v>
      </c>
      <c r="X7" s="122">
        <v>50</v>
      </c>
      <c r="Y7" s="126">
        <f t="shared" si="3"/>
        <v>118</v>
      </c>
      <c r="Z7" s="122">
        <v>0</v>
      </c>
      <c r="AA7" s="101">
        <v>5509.8</v>
      </c>
      <c r="AB7" s="131"/>
      <c r="AC7" s="151" t="str">
        <f t="shared" si="4"/>
        <v>May-26</v>
      </c>
      <c r="AD7" s="119">
        <v>46171</v>
      </c>
      <c r="AE7" s="169" t="s">
        <v>107</v>
      </c>
      <c r="AF7" s="101">
        <f t="shared" si="5"/>
        <v>275490</v>
      </c>
      <c r="AG7" s="101">
        <f t="shared" si="6"/>
        <v>0</v>
      </c>
      <c r="AH7" s="101">
        <f t="shared" si="7"/>
        <v>275490</v>
      </c>
      <c r="AI7" s="101">
        <f t="shared" si="8"/>
        <v>0</v>
      </c>
      <c r="AJ7" s="101">
        <f t="shared" si="9"/>
        <v>0</v>
      </c>
      <c r="AK7" s="101">
        <f t="shared" si="10"/>
        <v>0</v>
      </c>
      <c r="AL7" s="102" t="s">
        <v>0</v>
      </c>
      <c r="AM7" s="143" t="s">
        <v>102</v>
      </c>
      <c r="AN7" s="823">
        <f t="shared" si="15"/>
        <v>275490</v>
      </c>
      <c r="AO7" s="844">
        <f t="shared" si="11"/>
        <v>0.29761904761904762</v>
      </c>
      <c r="AP7" s="844">
        <f t="shared" si="12"/>
        <v>0.70238095238095233</v>
      </c>
      <c r="AQ7" s="845">
        <f t="shared" ca="1" si="13"/>
        <v>246</v>
      </c>
      <c r="AR7" s="113" t="str">
        <f t="shared" si="14"/>
        <v>Delayed</v>
      </c>
    </row>
    <row r="8" spans="1:44" ht="12.75" x14ac:dyDescent="0.2">
      <c r="A8" s="102">
        <v>4300035233</v>
      </c>
      <c r="B8" s="133">
        <v>45939</v>
      </c>
      <c r="C8" s="100" t="s">
        <v>79</v>
      </c>
      <c r="D8" s="104">
        <v>46135</v>
      </c>
      <c r="E8" s="104" t="e">
        <f>IF(OR(#REF!="",J8=""),"",#REF!+7*J8)</f>
        <v>#REF!</v>
      </c>
      <c r="F8" s="149" t="str">
        <f t="shared" ca="1" si="0"/>
        <v>DELIVERED</v>
      </c>
      <c r="G8" s="120" t="s">
        <v>94</v>
      </c>
      <c r="H8" s="113" t="e">
        <f t="shared" si="1"/>
        <v>#REF!</v>
      </c>
      <c r="I8" s="102" t="e">
        <f t="shared" si="2"/>
        <v>#REF!</v>
      </c>
      <c r="J8" s="122">
        <v>27.9</v>
      </c>
      <c r="K8" s="122" t="s">
        <v>19</v>
      </c>
      <c r="L8" s="232" t="s">
        <v>81</v>
      </c>
      <c r="M8" s="13" t="s">
        <v>95</v>
      </c>
      <c r="N8" s="399">
        <v>0</v>
      </c>
      <c r="O8" s="130">
        <v>3</v>
      </c>
      <c r="P8" s="18" t="s">
        <v>96</v>
      </c>
      <c r="Q8" s="122">
        <v>25100517</v>
      </c>
      <c r="R8" s="122" t="s">
        <v>84</v>
      </c>
      <c r="S8" s="130" t="s">
        <v>97</v>
      </c>
      <c r="T8" s="123" t="s">
        <v>98</v>
      </c>
      <c r="U8" s="102" t="s">
        <v>99</v>
      </c>
      <c r="V8" s="102" t="s">
        <v>100</v>
      </c>
      <c r="W8" s="147">
        <v>118</v>
      </c>
      <c r="X8" s="122">
        <v>30</v>
      </c>
      <c r="Y8" s="126">
        <f t="shared" si="3"/>
        <v>88</v>
      </c>
      <c r="Z8" s="122">
        <v>0</v>
      </c>
      <c r="AA8" s="101">
        <v>5509.8</v>
      </c>
      <c r="AB8" s="131"/>
      <c r="AC8" s="151" t="str">
        <f t="shared" si="4"/>
        <v>May-26</v>
      </c>
      <c r="AD8" s="119">
        <v>46172</v>
      </c>
      <c r="AE8" s="169" t="s">
        <v>108</v>
      </c>
      <c r="AF8" s="101">
        <f t="shared" si="5"/>
        <v>165294</v>
      </c>
      <c r="AG8" s="101">
        <f t="shared" si="6"/>
        <v>0</v>
      </c>
      <c r="AH8" s="101">
        <f t="shared" si="7"/>
        <v>165294</v>
      </c>
      <c r="AI8" s="101">
        <f t="shared" si="8"/>
        <v>0</v>
      </c>
      <c r="AJ8" s="101">
        <f t="shared" si="9"/>
        <v>0</v>
      </c>
      <c r="AK8" s="101">
        <f t="shared" si="10"/>
        <v>0</v>
      </c>
      <c r="AL8" s="102" t="s">
        <v>0</v>
      </c>
      <c r="AM8" s="143" t="s">
        <v>102</v>
      </c>
      <c r="AN8" s="823">
        <f t="shared" si="15"/>
        <v>165294</v>
      </c>
      <c r="AO8" s="844">
        <f t="shared" si="11"/>
        <v>0.25423728813559321</v>
      </c>
      <c r="AP8" s="844">
        <f t="shared" si="12"/>
        <v>0.74576271186440679</v>
      </c>
      <c r="AQ8" s="845">
        <f t="shared" ca="1" si="13"/>
        <v>246</v>
      </c>
      <c r="AR8" s="113" t="str">
        <f t="shared" si="14"/>
        <v>Delayed</v>
      </c>
    </row>
    <row r="9" spans="1:44" ht="12.75" x14ac:dyDescent="0.2">
      <c r="A9" s="102">
        <v>4300035233</v>
      </c>
      <c r="B9" s="133">
        <v>45939</v>
      </c>
      <c r="C9" s="100" t="s">
        <v>79</v>
      </c>
      <c r="D9" s="104">
        <v>46135</v>
      </c>
      <c r="E9" s="104" t="e">
        <f>IF(OR(#REF!="",J9=""),"",#REF!+7*J9)</f>
        <v>#REF!</v>
      </c>
      <c r="F9" s="149" t="str">
        <f t="shared" ca="1" si="0"/>
        <v>DELIVERED</v>
      </c>
      <c r="G9" s="120" t="s">
        <v>94</v>
      </c>
      <c r="H9" s="113" t="e">
        <f t="shared" si="1"/>
        <v>#REF!</v>
      </c>
      <c r="I9" s="102" t="e">
        <f t="shared" si="2"/>
        <v>#REF!</v>
      </c>
      <c r="J9" s="122">
        <v>27.9</v>
      </c>
      <c r="K9" s="122" t="s">
        <v>19</v>
      </c>
      <c r="L9" s="232" t="s">
        <v>81</v>
      </c>
      <c r="M9" s="13" t="s">
        <v>95</v>
      </c>
      <c r="N9" s="399">
        <v>0</v>
      </c>
      <c r="O9" s="130">
        <v>3</v>
      </c>
      <c r="P9" s="18" t="s">
        <v>96</v>
      </c>
      <c r="Q9" s="122">
        <v>25100517</v>
      </c>
      <c r="R9" s="122" t="s">
        <v>84</v>
      </c>
      <c r="S9" s="130" t="s">
        <v>97</v>
      </c>
      <c r="T9" s="123" t="s">
        <v>98</v>
      </c>
      <c r="U9" s="102" t="s">
        <v>99</v>
      </c>
      <c r="V9" s="102" t="s">
        <v>100</v>
      </c>
      <c r="W9" s="147">
        <v>88</v>
      </c>
      <c r="X9" s="122">
        <v>70</v>
      </c>
      <c r="Y9" s="126">
        <f t="shared" si="3"/>
        <v>18</v>
      </c>
      <c r="Z9" s="122">
        <v>0</v>
      </c>
      <c r="AA9" s="101">
        <v>5509.8</v>
      </c>
      <c r="AB9" s="131"/>
      <c r="AC9" s="151" t="str">
        <f t="shared" si="4"/>
        <v>May-26</v>
      </c>
      <c r="AD9" s="119">
        <v>46173</v>
      </c>
      <c r="AE9" s="169" t="s">
        <v>109</v>
      </c>
      <c r="AF9" s="101">
        <f t="shared" si="5"/>
        <v>385686</v>
      </c>
      <c r="AG9" s="101">
        <f t="shared" si="6"/>
        <v>0</v>
      </c>
      <c r="AH9" s="101">
        <f t="shared" si="7"/>
        <v>385686</v>
      </c>
      <c r="AI9" s="101">
        <f t="shared" si="8"/>
        <v>0</v>
      </c>
      <c r="AJ9" s="101">
        <f t="shared" si="9"/>
        <v>0</v>
      </c>
      <c r="AK9" s="101">
        <f t="shared" si="10"/>
        <v>0</v>
      </c>
      <c r="AL9" s="102" t="s">
        <v>0</v>
      </c>
      <c r="AM9" s="143" t="s">
        <v>102</v>
      </c>
      <c r="AN9" s="823">
        <f t="shared" si="15"/>
        <v>385686</v>
      </c>
      <c r="AO9" s="844">
        <f t="shared" si="11"/>
        <v>0.79545454545454541</v>
      </c>
      <c r="AP9" s="844">
        <f t="shared" si="12"/>
        <v>0.20454545454545456</v>
      </c>
      <c r="AQ9" s="845">
        <f t="shared" ca="1" si="13"/>
        <v>246</v>
      </c>
      <c r="AR9" s="113" t="str">
        <f t="shared" si="14"/>
        <v>Delayed</v>
      </c>
    </row>
    <row r="10" spans="1:44" ht="12.75" x14ac:dyDescent="0.2">
      <c r="A10" s="102">
        <v>4300035233</v>
      </c>
      <c r="B10" s="133">
        <v>45939</v>
      </c>
      <c r="C10" s="100" t="s">
        <v>79</v>
      </c>
      <c r="D10" s="104">
        <v>46135</v>
      </c>
      <c r="E10" s="104" t="e">
        <f>IF(OR(#REF!="",J10=""),"",#REF!+7*J10)</f>
        <v>#REF!</v>
      </c>
      <c r="F10" s="149" t="str">
        <f t="shared" ca="1" si="0"/>
        <v>DELIVERED</v>
      </c>
      <c r="G10" s="120" t="s">
        <v>94</v>
      </c>
      <c r="H10" s="113" t="e">
        <f t="shared" si="1"/>
        <v>#REF!</v>
      </c>
      <c r="I10" s="102" t="e">
        <f t="shared" si="2"/>
        <v>#REF!</v>
      </c>
      <c r="J10" s="122">
        <v>27.9</v>
      </c>
      <c r="K10" s="122" t="s">
        <v>19</v>
      </c>
      <c r="L10" s="232" t="s">
        <v>81</v>
      </c>
      <c r="M10" s="19" t="s">
        <v>95</v>
      </c>
      <c r="N10" s="399">
        <v>0</v>
      </c>
      <c r="O10" s="130">
        <v>3</v>
      </c>
      <c r="P10" s="18" t="s">
        <v>96</v>
      </c>
      <c r="Q10" s="122">
        <v>25100517</v>
      </c>
      <c r="R10" s="122" t="s">
        <v>84</v>
      </c>
      <c r="S10" s="130" t="s">
        <v>97</v>
      </c>
      <c r="T10" s="123" t="s">
        <v>98</v>
      </c>
      <c r="U10" s="102" t="s">
        <v>99</v>
      </c>
      <c r="V10" s="102" t="s">
        <v>100</v>
      </c>
      <c r="W10" s="147">
        <v>18</v>
      </c>
      <c r="X10" s="122">
        <v>9</v>
      </c>
      <c r="Y10" s="126">
        <f t="shared" si="3"/>
        <v>9</v>
      </c>
      <c r="Z10" s="122">
        <v>0</v>
      </c>
      <c r="AA10" s="101">
        <v>5509.8</v>
      </c>
      <c r="AB10" s="131"/>
      <c r="AC10" s="151" t="str">
        <f t="shared" si="4"/>
        <v>June-26</v>
      </c>
      <c r="AD10" s="119">
        <v>46174</v>
      </c>
      <c r="AE10" s="711" t="s">
        <v>110</v>
      </c>
      <c r="AF10" s="101">
        <f t="shared" si="5"/>
        <v>49588.200000000004</v>
      </c>
      <c r="AG10" s="101">
        <f t="shared" si="6"/>
        <v>0</v>
      </c>
      <c r="AH10" s="101">
        <f t="shared" si="7"/>
        <v>49588.200000000004</v>
      </c>
      <c r="AI10" s="101">
        <f t="shared" si="8"/>
        <v>0</v>
      </c>
      <c r="AJ10" s="101">
        <f t="shared" si="9"/>
        <v>0</v>
      </c>
      <c r="AK10" s="101">
        <f t="shared" si="10"/>
        <v>0</v>
      </c>
      <c r="AL10" s="102" t="s">
        <v>0</v>
      </c>
      <c r="AM10" s="538" t="s">
        <v>102</v>
      </c>
      <c r="AN10" s="823">
        <f t="shared" si="15"/>
        <v>49588.200000000004</v>
      </c>
      <c r="AO10" s="844">
        <f t="shared" si="11"/>
        <v>0.5</v>
      </c>
      <c r="AP10" s="844">
        <f t="shared" si="12"/>
        <v>0.5</v>
      </c>
      <c r="AQ10" s="845">
        <f t="shared" ca="1" si="13"/>
        <v>246</v>
      </c>
      <c r="AR10" s="113" t="str">
        <f t="shared" si="14"/>
        <v>Delayed</v>
      </c>
    </row>
    <row r="11" spans="1:44" ht="12.75" x14ac:dyDescent="0.2">
      <c r="A11" s="569">
        <v>4300035233</v>
      </c>
      <c r="B11" s="570">
        <v>45939</v>
      </c>
      <c r="C11" s="562" t="s">
        <v>79</v>
      </c>
      <c r="D11" s="552">
        <v>46135</v>
      </c>
      <c r="E11" s="552" t="e">
        <f>IF(OR(#REF!="",J11=""),"",#REF!+7*J11)</f>
        <v>#REF!</v>
      </c>
      <c r="F11" s="572" t="str">
        <f ca="1">IF(AL11="PO CLOSED",
"DELIVERED",
IF(TODAY()&gt;E11,
"-"&amp;ROUNDUP(TODAY()-E11,0)&amp;" days overdue",
"+" &amp;ROUNDUP(E11-TODAY(),0)&amp;" days remaining"))</f>
        <v>DELIVERED</v>
      </c>
      <c r="G11" s="571" t="s">
        <v>94</v>
      </c>
      <c r="H11" s="573" t="e">
        <f>TEXT(E11,"MMM-YY")</f>
        <v>#REF!</v>
      </c>
      <c r="I11" s="569" t="e">
        <f>TEXT(E11,"YYYY")</f>
        <v>#REF!</v>
      </c>
      <c r="J11" s="568">
        <v>27.9</v>
      </c>
      <c r="K11" s="568" t="s">
        <v>19</v>
      </c>
      <c r="L11" s="574" t="s">
        <v>81</v>
      </c>
      <c r="M11" s="13" t="s">
        <v>95</v>
      </c>
      <c r="N11" s="576">
        <v>0</v>
      </c>
      <c r="O11" s="577">
        <v>3</v>
      </c>
      <c r="P11" s="537" t="s">
        <v>96</v>
      </c>
      <c r="Q11" s="568">
        <v>25100517</v>
      </c>
      <c r="R11" s="568" t="s">
        <v>84</v>
      </c>
      <c r="S11" s="577" t="s">
        <v>97</v>
      </c>
      <c r="T11" s="599" t="s">
        <v>98</v>
      </c>
      <c r="U11" s="569" t="s">
        <v>99</v>
      </c>
      <c r="V11" s="569" t="s">
        <v>100</v>
      </c>
      <c r="W11" s="578">
        <v>9</v>
      </c>
      <c r="X11" s="568">
        <v>4</v>
      </c>
      <c r="Y11" s="126">
        <f t="shared" si="3"/>
        <v>5</v>
      </c>
      <c r="Z11" s="568">
        <v>0</v>
      </c>
      <c r="AA11" s="579">
        <v>5509.8</v>
      </c>
      <c r="AB11" s="580"/>
      <c r="AC11" s="536" t="str">
        <f>IF(AD11="","",TEXT(AD11,"mmmm-yy"))</f>
        <v>June-26</v>
      </c>
      <c r="AD11" s="641">
        <v>46183</v>
      </c>
      <c r="AE11" s="711" t="s">
        <v>111</v>
      </c>
      <c r="AF11" s="579">
        <f>X11*AA11</f>
        <v>22039.200000000001</v>
      </c>
      <c r="AG11" s="579">
        <f>(X11*AB11)*86</f>
        <v>0</v>
      </c>
      <c r="AH11" s="579">
        <f>SUM(AF11:AG11)</f>
        <v>22039.200000000001</v>
      </c>
      <c r="AI11" s="579">
        <f>Z11*AA11</f>
        <v>0</v>
      </c>
      <c r="AJ11" s="579">
        <f>(Z11*AB11)*86</f>
        <v>0</v>
      </c>
      <c r="AK11" s="579">
        <f>SUM(AI11:AJ11)</f>
        <v>0</v>
      </c>
      <c r="AL11" s="569" t="s">
        <v>0</v>
      </c>
      <c r="AM11" s="538" t="s">
        <v>102</v>
      </c>
      <c r="AN11" s="824">
        <f>SUM(AH11,AK11)</f>
        <v>22039.200000000001</v>
      </c>
      <c r="AO11" s="844">
        <f t="shared" si="11"/>
        <v>0.44444444444444442</v>
      </c>
      <c r="AP11" s="844">
        <f t="shared" si="12"/>
        <v>0.55555555555555558</v>
      </c>
      <c r="AQ11" s="845">
        <f t="shared" ca="1" si="13"/>
        <v>246</v>
      </c>
      <c r="AR11" s="113" t="str">
        <f t="shared" si="14"/>
        <v>Delayed</v>
      </c>
    </row>
    <row r="12" spans="1:44" ht="15" x14ac:dyDescent="0.25">
      <c r="A12" s="569">
        <v>4300035233</v>
      </c>
      <c r="B12" s="570">
        <v>45939</v>
      </c>
      <c r="C12" s="562" t="s">
        <v>79</v>
      </c>
      <c r="D12" s="552">
        <v>46135</v>
      </c>
      <c r="E12" s="552" t="e">
        <f>IF(OR(#REF!="",J12=""),"",#REF!+7*J12)</f>
        <v>#REF!</v>
      </c>
      <c r="F12" s="572" t="e">
        <f ca="1">IF(AL12="PO CLOSED",
"DELIVERED",
IF(TODAY()&gt;E12,
"-"&amp;ROUNDUP(TODAY()-E12,0)&amp;" days overdue",
"+" &amp;ROUNDUP(E12-TODAY(),0)&amp;" days remaining"))</f>
        <v>#REF!</v>
      </c>
      <c r="G12" s="571" t="s">
        <v>94</v>
      </c>
      <c r="H12" s="573" t="e">
        <f>TEXT(E12,"MMM-YY")</f>
        <v>#REF!</v>
      </c>
      <c r="I12" s="569" t="e">
        <f>TEXT(E12,"YYYY")</f>
        <v>#REF!</v>
      </c>
      <c r="J12" s="568">
        <v>27.9</v>
      </c>
      <c r="K12" s="568" t="s">
        <v>19</v>
      </c>
      <c r="L12" s="574" t="s">
        <v>81</v>
      </c>
      <c r="M12" s="507" t="s">
        <v>95</v>
      </c>
      <c r="N12" s="576">
        <v>0</v>
      </c>
      <c r="O12" s="577">
        <v>3</v>
      </c>
      <c r="P12" s="537" t="s">
        <v>96</v>
      </c>
      <c r="Q12" s="568">
        <v>25100517</v>
      </c>
      <c r="R12" s="568" t="s">
        <v>84</v>
      </c>
      <c r="S12" s="577" t="s">
        <v>97</v>
      </c>
      <c r="T12" s="599" t="s">
        <v>98</v>
      </c>
      <c r="U12" s="569" t="s">
        <v>99</v>
      </c>
      <c r="V12" s="569" t="s">
        <v>100</v>
      </c>
      <c r="W12" s="578">
        <v>5</v>
      </c>
      <c r="X12" s="568"/>
      <c r="Y12" s="527">
        <f>W12-X12</f>
        <v>5</v>
      </c>
      <c r="Z12" s="568">
        <v>5</v>
      </c>
      <c r="AA12" s="579">
        <v>5509.8</v>
      </c>
      <c r="AB12" s="580"/>
      <c r="AC12" s="536"/>
      <c r="AD12" s="571"/>
      <c r="AE12"/>
      <c r="AF12" s="579">
        <f>X12*AA12</f>
        <v>0</v>
      </c>
      <c r="AG12" s="579">
        <f>(X12*AB12)*86</f>
        <v>0</v>
      </c>
      <c r="AH12" s="579">
        <f>SUM(AF12:AG12)</f>
        <v>0</v>
      </c>
      <c r="AI12" s="579">
        <f>Z12*AA12</f>
        <v>27549</v>
      </c>
      <c r="AJ12" s="579">
        <f>(Z12*AB12)*86</f>
        <v>0</v>
      </c>
      <c r="AK12" s="579">
        <f>SUM(AI12:AJ12)</f>
        <v>27549</v>
      </c>
      <c r="AL12" s="569" t="s">
        <v>2</v>
      </c>
      <c r="AM12" s="540" t="s">
        <v>112</v>
      </c>
      <c r="AN12" s="824">
        <f>SUM(AH12,AK12)</f>
        <v>27549</v>
      </c>
      <c r="AO12" s="844">
        <f t="shared" si="11"/>
        <v>0</v>
      </c>
      <c r="AP12" s="844">
        <f t="shared" si="12"/>
        <v>1</v>
      </c>
      <c r="AQ12" s="845">
        <f t="shared" ca="1" si="13"/>
        <v>246</v>
      </c>
      <c r="AR12" s="113" t="str">
        <f t="shared" si="14"/>
        <v>On Time</v>
      </c>
    </row>
    <row r="13" spans="1:44" ht="12.75" x14ac:dyDescent="0.2">
      <c r="A13" s="102">
        <v>4000587674</v>
      </c>
      <c r="B13" s="158">
        <v>46025</v>
      </c>
      <c r="C13" s="102" t="s">
        <v>79</v>
      </c>
      <c r="D13" s="552">
        <v>46151</v>
      </c>
      <c r="E13" s="104" t="e">
        <f>IF(OR(#REF!="",J13=""),"",#REF!+7*J13)</f>
        <v>#REF!</v>
      </c>
      <c r="F13" s="149" t="e">
        <f t="shared" ca="1" si="0"/>
        <v>#REF!</v>
      </c>
      <c r="G13" s="120" t="s">
        <v>94</v>
      </c>
      <c r="H13" s="113" t="e">
        <f t="shared" si="1"/>
        <v>#REF!</v>
      </c>
      <c r="I13" s="113" t="e">
        <f t="shared" si="2"/>
        <v>#REF!</v>
      </c>
      <c r="J13" s="122">
        <v>18</v>
      </c>
      <c r="K13" s="122" t="s">
        <v>18</v>
      </c>
      <c r="L13" s="232" t="s">
        <v>81</v>
      </c>
      <c r="M13" s="507" t="s">
        <v>113</v>
      </c>
      <c r="N13" s="399">
        <v>0</v>
      </c>
      <c r="O13" s="130">
        <v>3</v>
      </c>
      <c r="P13" s="122"/>
      <c r="Q13" s="122"/>
      <c r="R13" s="122" t="s">
        <v>84</v>
      </c>
      <c r="S13" s="130" t="s">
        <v>97</v>
      </c>
      <c r="T13" s="113" t="s">
        <v>114</v>
      </c>
      <c r="U13" s="123" t="s">
        <v>99</v>
      </c>
      <c r="V13" s="160" t="s">
        <v>115</v>
      </c>
      <c r="W13" s="147">
        <v>71</v>
      </c>
      <c r="X13" s="122"/>
      <c r="Y13" s="126">
        <f t="shared" si="3"/>
        <v>71</v>
      </c>
      <c r="Z13" s="122">
        <v>71</v>
      </c>
      <c r="AA13" s="101">
        <v>22313</v>
      </c>
      <c r="AB13" s="131"/>
      <c r="AC13" s="151" t="str">
        <f t="shared" si="4"/>
        <v/>
      </c>
      <c r="AD13" s="120"/>
      <c r="AE13" s="131"/>
      <c r="AF13" s="101">
        <f t="shared" si="5"/>
        <v>0</v>
      </c>
      <c r="AG13" s="101">
        <f t="shared" si="6"/>
        <v>0</v>
      </c>
      <c r="AH13" s="101">
        <f t="shared" si="7"/>
        <v>0</v>
      </c>
      <c r="AI13" s="101">
        <f t="shared" si="8"/>
        <v>1584223</v>
      </c>
      <c r="AJ13" s="101">
        <f t="shared" si="9"/>
        <v>0</v>
      </c>
      <c r="AK13" s="101">
        <f t="shared" si="10"/>
        <v>1584223</v>
      </c>
      <c r="AL13" s="102" t="s">
        <v>2</v>
      </c>
      <c r="AM13" s="540" t="s">
        <v>112</v>
      </c>
      <c r="AN13" s="823">
        <f t="shared" si="15"/>
        <v>1584223</v>
      </c>
      <c r="AO13" s="844">
        <f t="shared" si="11"/>
        <v>0</v>
      </c>
      <c r="AP13" s="844">
        <f t="shared" si="12"/>
        <v>1</v>
      </c>
      <c r="AQ13" s="845">
        <f t="shared" ca="1" si="13"/>
        <v>160</v>
      </c>
      <c r="AR13" s="113" t="str">
        <f t="shared" si="14"/>
        <v>On Time</v>
      </c>
    </row>
    <row r="14" spans="1:44" ht="15" x14ac:dyDescent="0.25">
      <c r="A14" s="102">
        <v>4000541241</v>
      </c>
      <c r="B14" s="133">
        <v>45826</v>
      </c>
      <c r="C14" s="100" t="s">
        <v>79</v>
      </c>
      <c r="D14" s="552">
        <v>46063</v>
      </c>
      <c r="E14" s="104" t="e">
        <f>IF(OR(#REF!="",J14=""),"",#REF!+7*J14)</f>
        <v>#REF!</v>
      </c>
      <c r="F14" s="149" t="str">
        <f t="shared" ca="1" si="0"/>
        <v>DELIVERED</v>
      </c>
      <c r="G14" s="120" t="s">
        <v>94</v>
      </c>
      <c r="H14" s="113" t="e">
        <f t="shared" si="1"/>
        <v>#REF!</v>
      </c>
      <c r="I14" s="113" t="e">
        <f t="shared" si="2"/>
        <v>#REF!</v>
      </c>
      <c r="J14" s="122">
        <v>34</v>
      </c>
      <c r="K14" s="122" t="s">
        <v>18</v>
      </c>
      <c r="L14" s="232" t="s">
        <v>81</v>
      </c>
      <c r="M14" s="77" t="s">
        <v>117</v>
      </c>
      <c r="N14" s="399">
        <v>0</v>
      </c>
      <c r="O14" s="130">
        <v>3</v>
      </c>
      <c r="P14" s="122" t="s">
        <v>118</v>
      </c>
      <c r="Q14" s="122">
        <v>25200294</v>
      </c>
      <c r="R14" s="122" t="s">
        <v>84</v>
      </c>
      <c r="S14" s="130" t="s">
        <v>97</v>
      </c>
      <c r="T14" s="123" t="s">
        <v>119</v>
      </c>
      <c r="U14" s="102" t="s">
        <v>99</v>
      </c>
      <c r="V14" s="102" t="s">
        <v>120</v>
      </c>
      <c r="W14" s="147">
        <v>2</v>
      </c>
      <c r="X14" s="122">
        <v>1</v>
      </c>
      <c r="Y14" s="126">
        <f t="shared" si="3"/>
        <v>1</v>
      </c>
      <c r="Z14" s="122">
        <v>0</v>
      </c>
      <c r="AA14" s="101">
        <v>65871</v>
      </c>
      <c r="AB14" s="131"/>
      <c r="AC14" s="151" t="str">
        <f t="shared" si="4"/>
        <v>April-26</v>
      </c>
      <c r="AD14" s="119">
        <v>46118</v>
      </c>
      <c r="AE14" s="169" t="s">
        <v>121</v>
      </c>
      <c r="AF14" s="101">
        <f t="shared" si="5"/>
        <v>65871</v>
      </c>
      <c r="AG14" s="101">
        <f t="shared" si="6"/>
        <v>0</v>
      </c>
      <c r="AH14" s="101">
        <f t="shared" si="7"/>
        <v>65871</v>
      </c>
      <c r="AI14" s="101">
        <f t="shared" si="8"/>
        <v>0</v>
      </c>
      <c r="AJ14" s="101">
        <f t="shared" si="9"/>
        <v>0</v>
      </c>
      <c r="AK14" s="101">
        <f t="shared" si="10"/>
        <v>0</v>
      </c>
      <c r="AL14" s="102" t="s">
        <v>0</v>
      </c>
      <c r="AM14" s="143" t="s">
        <v>102</v>
      </c>
      <c r="AN14" s="823">
        <f t="shared" si="15"/>
        <v>65871</v>
      </c>
      <c r="AO14" s="844">
        <f t="shared" si="11"/>
        <v>0.5</v>
      </c>
      <c r="AP14" s="844">
        <f t="shared" si="12"/>
        <v>0.5</v>
      </c>
      <c r="AQ14" s="845">
        <f t="shared" ca="1" si="13"/>
        <v>359</v>
      </c>
      <c r="AR14" s="113" t="str">
        <f t="shared" si="14"/>
        <v>Delayed</v>
      </c>
    </row>
    <row r="15" spans="1:44" ht="12.75" x14ac:dyDescent="0.2">
      <c r="A15" s="102">
        <v>4000541241</v>
      </c>
      <c r="B15" s="133">
        <v>45826</v>
      </c>
      <c r="C15" s="100" t="s">
        <v>79</v>
      </c>
      <c r="D15" s="552">
        <v>46063</v>
      </c>
      <c r="E15" s="104" t="e">
        <f>IF(OR(#REF!="",J15=""),"",#REF!+7*J15)</f>
        <v>#REF!</v>
      </c>
      <c r="F15" s="149" t="str">
        <f t="shared" ca="1" si="0"/>
        <v>DELIVERED</v>
      </c>
      <c r="G15" s="120" t="s">
        <v>94</v>
      </c>
      <c r="H15" s="113" t="e">
        <f t="shared" si="1"/>
        <v>#REF!</v>
      </c>
      <c r="I15" s="113" t="e">
        <f t="shared" si="2"/>
        <v>#REF!</v>
      </c>
      <c r="J15" s="122">
        <v>34</v>
      </c>
      <c r="K15" s="122" t="s">
        <v>18</v>
      </c>
      <c r="L15" s="232" t="s">
        <v>81</v>
      </c>
      <c r="M15" s="13" t="s">
        <v>117</v>
      </c>
      <c r="N15" s="399">
        <v>0</v>
      </c>
      <c r="O15" s="130">
        <v>3</v>
      </c>
      <c r="P15" s="218" t="s">
        <v>118</v>
      </c>
      <c r="Q15" s="122">
        <v>25200294</v>
      </c>
      <c r="R15" s="122" t="s">
        <v>84</v>
      </c>
      <c r="S15" s="130" t="s">
        <v>97</v>
      </c>
      <c r="T15" s="123" t="s">
        <v>119</v>
      </c>
      <c r="U15" s="102" t="s">
        <v>99</v>
      </c>
      <c r="V15" s="102" t="s">
        <v>120</v>
      </c>
      <c r="W15" s="147">
        <v>1</v>
      </c>
      <c r="X15" s="122">
        <v>1</v>
      </c>
      <c r="Y15" s="126">
        <f t="shared" si="3"/>
        <v>0</v>
      </c>
      <c r="Z15" s="122">
        <v>0</v>
      </c>
      <c r="AA15" s="185">
        <v>65871</v>
      </c>
      <c r="AB15" s="131"/>
      <c r="AC15" s="151" t="str">
        <f t="shared" si="4"/>
        <v>May-26</v>
      </c>
      <c r="AD15" s="119">
        <v>46146</v>
      </c>
      <c r="AE15" s="169" t="s">
        <v>123</v>
      </c>
      <c r="AF15" s="101">
        <f t="shared" si="5"/>
        <v>65871</v>
      </c>
      <c r="AG15" s="101">
        <f t="shared" si="6"/>
        <v>0</v>
      </c>
      <c r="AH15" s="101">
        <f t="shared" si="7"/>
        <v>65871</v>
      </c>
      <c r="AI15" s="101">
        <f t="shared" si="8"/>
        <v>0</v>
      </c>
      <c r="AJ15" s="185">
        <f t="shared" si="9"/>
        <v>0</v>
      </c>
      <c r="AK15" s="185">
        <f t="shared" si="10"/>
        <v>0</v>
      </c>
      <c r="AL15" s="174" t="s">
        <v>0</v>
      </c>
      <c r="AM15" s="143" t="s">
        <v>102</v>
      </c>
      <c r="AN15" s="825">
        <f t="shared" si="15"/>
        <v>65871</v>
      </c>
      <c r="AO15" s="844">
        <f t="shared" si="11"/>
        <v>1</v>
      </c>
      <c r="AP15" s="844">
        <f t="shared" si="12"/>
        <v>0</v>
      </c>
      <c r="AQ15" s="845">
        <f t="shared" ca="1" si="13"/>
        <v>359</v>
      </c>
      <c r="AR15" s="113" t="str">
        <f t="shared" si="14"/>
        <v>Delayed</v>
      </c>
    </row>
    <row r="16" spans="1:44" x14ac:dyDescent="0.25">
      <c r="A16" s="102">
        <v>4300035378</v>
      </c>
      <c r="B16" s="133">
        <v>45940</v>
      </c>
      <c r="C16" s="102" t="s">
        <v>79</v>
      </c>
      <c r="D16" s="552">
        <v>46052</v>
      </c>
      <c r="E16" s="104" t="e">
        <f>IF(OR(#REF!="",J16=""),"",#REF!+7*J16)</f>
        <v>#REF!</v>
      </c>
      <c r="F16" s="149" t="str">
        <f t="shared" ca="1" si="0"/>
        <v>DELIVERED</v>
      </c>
      <c r="G16" s="120" t="s">
        <v>94</v>
      </c>
      <c r="H16" s="113" t="e">
        <f t="shared" si="1"/>
        <v>#REF!</v>
      </c>
      <c r="I16" s="113" t="e">
        <f t="shared" si="2"/>
        <v>#REF!</v>
      </c>
      <c r="J16" s="122">
        <v>16</v>
      </c>
      <c r="K16" s="122" t="s">
        <v>19</v>
      </c>
      <c r="L16" s="232" t="s">
        <v>81</v>
      </c>
      <c r="M16" s="13" t="s">
        <v>124</v>
      </c>
      <c r="N16" s="399">
        <v>0</v>
      </c>
      <c r="O16" s="216">
        <v>3</v>
      </c>
      <c r="P16" s="93" t="s">
        <v>125</v>
      </c>
      <c r="Q16" s="242">
        <v>25100518</v>
      </c>
      <c r="R16" s="122" t="s">
        <v>84</v>
      </c>
      <c r="S16" s="122" t="s">
        <v>97</v>
      </c>
      <c r="T16" s="113" t="s">
        <v>98</v>
      </c>
      <c r="U16" s="102" t="s">
        <v>99</v>
      </c>
      <c r="V16" s="102" t="s">
        <v>126</v>
      </c>
      <c r="W16" s="147">
        <v>100</v>
      </c>
      <c r="X16" s="122">
        <v>97</v>
      </c>
      <c r="Y16" s="126">
        <f t="shared" si="3"/>
        <v>3</v>
      </c>
      <c r="Z16" s="122">
        <v>0</v>
      </c>
      <c r="AA16" s="101">
        <v>9335.75</v>
      </c>
      <c r="AB16" s="131"/>
      <c r="AC16" s="151" t="str">
        <f t="shared" si="4"/>
        <v>May-26</v>
      </c>
      <c r="AD16" s="119">
        <v>46167</v>
      </c>
      <c r="AE16" s="476" t="s">
        <v>127</v>
      </c>
      <c r="AF16" s="101">
        <f t="shared" si="5"/>
        <v>905567.75</v>
      </c>
      <c r="AG16" s="101">
        <f t="shared" si="6"/>
        <v>0</v>
      </c>
      <c r="AH16" s="101">
        <f t="shared" si="7"/>
        <v>905567.75</v>
      </c>
      <c r="AI16" s="101">
        <f t="shared" si="8"/>
        <v>0</v>
      </c>
      <c r="AJ16" s="101">
        <f t="shared" si="9"/>
        <v>0</v>
      </c>
      <c r="AK16" s="101">
        <f t="shared" si="10"/>
        <v>0</v>
      </c>
      <c r="AL16" s="102" t="s">
        <v>0</v>
      </c>
      <c r="AM16" s="143" t="s">
        <v>102</v>
      </c>
      <c r="AN16" s="823">
        <f t="shared" si="15"/>
        <v>905567.75</v>
      </c>
      <c r="AO16" s="844">
        <f t="shared" si="11"/>
        <v>0.97</v>
      </c>
      <c r="AP16" s="844">
        <f t="shared" si="12"/>
        <v>0.03</v>
      </c>
      <c r="AQ16" s="845">
        <f t="shared" ca="1" si="13"/>
        <v>245</v>
      </c>
      <c r="AR16" s="113" t="str">
        <f t="shared" si="14"/>
        <v>Delayed</v>
      </c>
    </row>
    <row r="17" spans="1:44" x14ac:dyDescent="0.25">
      <c r="A17" s="102">
        <v>4300035378</v>
      </c>
      <c r="B17" s="133">
        <v>45940</v>
      </c>
      <c r="C17" s="102" t="s">
        <v>79</v>
      </c>
      <c r="D17" s="552">
        <v>46052</v>
      </c>
      <c r="E17" s="104" t="e">
        <f>IF(OR(#REF!="",J17=""),"",#REF!+7*J17)</f>
        <v>#REF!</v>
      </c>
      <c r="F17" s="149" t="str">
        <f t="shared" ca="1" si="0"/>
        <v>DELIVERED</v>
      </c>
      <c r="G17" s="120" t="s">
        <v>94</v>
      </c>
      <c r="H17" s="113" t="e">
        <f t="shared" si="1"/>
        <v>#REF!</v>
      </c>
      <c r="I17" s="113" t="e">
        <f t="shared" si="2"/>
        <v>#REF!</v>
      </c>
      <c r="J17" s="122">
        <v>16</v>
      </c>
      <c r="K17" s="122" t="s">
        <v>19</v>
      </c>
      <c r="L17" s="232" t="s">
        <v>81</v>
      </c>
      <c r="M17" s="106" t="s">
        <v>124</v>
      </c>
      <c r="N17" s="399">
        <v>0</v>
      </c>
      <c r="O17" s="216">
        <v>3</v>
      </c>
      <c r="P17" s="93" t="s">
        <v>125</v>
      </c>
      <c r="Q17" s="242">
        <v>25100518</v>
      </c>
      <c r="R17" s="122" t="s">
        <v>84</v>
      </c>
      <c r="S17" s="122" t="s">
        <v>97</v>
      </c>
      <c r="T17" s="113" t="s">
        <v>98</v>
      </c>
      <c r="U17" s="102" t="s">
        <v>99</v>
      </c>
      <c r="V17" s="102" t="s">
        <v>126</v>
      </c>
      <c r="W17" s="147">
        <v>3</v>
      </c>
      <c r="X17" s="122">
        <v>3</v>
      </c>
      <c r="Y17" s="126">
        <f t="shared" si="3"/>
        <v>0</v>
      </c>
      <c r="Z17" s="122">
        <v>0</v>
      </c>
      <c r="AA17" s="101">
        <v>9335.75</v>
      </c>
      <c r="AB17" s="131"/>
      <c r="AC17" s="151" t="str">
        <f t="shared" si="4"/>
        <v>May-26</v>
      </c>
      <c r="AD17" s="225">
        <v>46169</v>
      </c>
      <c r="AE17" s="257" t="s">
        <v>128</v>
      </c>
      <c r="AF17" s="114">
        <f t="shared" si="5"/>
        <v>28007.25</v>
      </c>
      <c r="AG17" s="101">
        <f t="shared" si="6"/>
        <v>0</v>
      </c>
      <c r="AH17" s="101">
        <f t="shared" si="7"/>
        <v>28007.25</v>
      </c>
      <c r="AI17" s="101">
        <f t="shared" si="8"/>
        <v>0</v>
      </c>
      <c r="AJ17" s="101">
        <f t="shared" si="9"/>
        <v>0</v>
      </c>
      <c r="AK17" s="101">
        <f t="shared" si="10"/>
        <v>0</v>
      </c>
      <c r="AL17" s="102" t="s">
        <v>0</v>
      </c>
      <c r="AM17" s="143" t="s">
        <v>102</v>
      </c>
      <c r="AN17" s="823">
        <f t="shared" si="15"/>
        <v>28007.25</v>
      </c>
      <c r="AO17" s="844">
        <f t="shared" si="11"/>
        <v>1</v>
      </c>
      <c r="AP17" s="844">
        <f t="shared" si="12"/>
        <v>0</v>
      </c>
      <c r="AQ17" s="845">
        <f t="shared" ca="1" si="13"/>
        <v>245</v>
      </c>
      <c r="AR17" s="113" t="str">
        <f t="shared" si="14"/>
        <v>Delayed</v>
      </c>
    </row>
    <row r="18" spans="1:44" ht="12.75" x14ac:dyDescent="0.2">
      <c r="A18" s="569">
        <v>4300035378</v>
      </c>
      <c r="B18" s="570">
        <v>45940</v>
      </c>
      <c r="C18" s="569" t="s">
        <v>79</v>
      </c>
      <c r="D18" s="552">
        <v>46052</v>
      </c>
      <c r="E18" s="552" t="e">
        <f>IF(OR(#REF!="",J18=""),"",#REF!+7*J18)</f>
        <v>#REF!</v>
      </c>
      <c r="F18" s="572" t="e">
        <f ca="1">IF(AL18="PO CLOSED",
"DELIVERED",
IF(TODAY()&gt;E18,
"-"&amp;ROUNDUP(TODAY()-E18,0)&amp;" days overdue",
"+" &amp;ROUNDUP(E18-TODAY(),0)&amp;" days remaining"))</f>
        <v>#REF!</v>
      </c>
      <c r="G18" s="571" t="s">
        <v>94</v>
      </c>
      <c r="H18" s="573" t="e">
        <f>TEXT(E18,"MMM-YY")</f>
        <v>#REF!</v>
      </c>
      <c r="I18" s="573" t="e">
        <f>TEXT(E18,"YYYY")</f>
        <v>#REF!</v>
      </c>
      <c r="J18" s="568">
        <v>16</v>
      </c>
      <c r="K18" s="568" t="s">
        <v>19</v>
      </c>
      <c r="L18" s="574" t="s">
        <v>81</v>
      </c>
      <c r="M18" s="106" t="s">
        <v>124</v>
      </c>
      <c r="N18" s="576">
        <v>0</v>
      </c>
      <c r="O18" s="645">
        <v>3</v>
      </c>
      <c r="P18" s="508"/>
      <c r="Q18" s="652"/>
      <c r="R18" s="568" t="s">
        <v>84</v>
      </c>
      <c r="S18" s="568" t="s">
        <v>97</v>
      </c>
      <c r="T18" s="573" t="s">
        <v>98</v>
      </c>
      <c r="U18" s="569" t="s">
        <v>99</v>
      </c>
      <c r="V18" s="569" t="s">
        <v>126</v>
      </c>
      <c r="W18" s="578">
        <v>55</v>
      </c>
      <c r="X18" s="573"/>
      <c r="Y18" s="527">
        <f>W18-X18</f>
        <v>55</v>
      </c>
      <c r="Z18" s="568">
        <v>55</v>
      </c>
      <c r="AA18" s="579">
        <v>9335.75</v>
      </c>
      <c r="AB18" s="580"/>
      <c r="AC18" s="536" t="str">
        <f>IF(AD18="","",TEXT(AD18,"mmmm-yy"))</f>
        <v/>
      </c>
      <c r="AD18" s="641"/>
      <c r="AE18" s="669"/>
      <c r="AF18" s="579">
        <f>X18*AA18</f>
        <v>0</v>
      </c>
      <c r="AG18" s="579">
        <f>(X18*AB18)*86</f>
        <v>0</v>
      </c>
      <c r="AH18" s="579">
        <f>SUM(AF18:AG18)</f>
        <v>0</v>
      </c>
      <c r="AI18" s="579">
        <f>Z18*AA18</f>
        <v>513466.25</v>
      </c>
      <c r="AJ18" s="579">
        <f>(Z18*AB18)*86</f>
        <v>0</v>
      </c>
      <c r="AK18" s="579">
        <f>SUM(AI18:AJ18)</f>
        <v>513466.25</v>
      </c>
      <c r="AL18" s="569" t="s">
        <v>9</v>
      </c>
      <c r="AM18" s="540"/>
      <c r="AN18" s="824">
        <f>SUM(AH18,AK18)</f>
        <v>513466.25</v>
      </c>
      <c r="AO18" s="844">
        <f t="shared" si="11"/>
        <v>0</v>
      </c>
      <c r="AP18" s="844">
        <f t="shared" si="12"/>
        <v>1</v>
      </c>
      <c r="AQ18" s="845">
        <f t="shared" ca="1" si="13"/>
        <v>245</v>
      </c>
      <c r="AR18" s="113" t="str">
        <f t="shared" si="14"/>
        <v>On Time</v>
      </c>
    </row>
    <row r="19" spans="1:44" ht="12.75" x14ac:dyDescent="0.2">
      <c r="A19" s="102">
        <v>4000568996</v>
      </c>
      <c r="B19" s="133">
        <v>45925</v>
      </c>
      <c r="C19" s="155" t="s">
        <v>79</v>
      </c>
      <c r="D19" s="552">
        <v>46107</v>
      </c>
      <c r="E19" s="104" t="e">
        <f>IF(OR(#REF!="",J19=""),"",#REF!+7*J19)</f>
        <v>#REF!</v>
      </c>
      <c r="F19" s="149" t="e">
        <f t="shared" ca="1" si="0"/>
        <v>#REF!</v>
      </c>
      <c r="G19" s="120" t="s">
        <v>94</v>
      </c>
      <c r="H19" s="113" t="e">
        <f t="shared" si="1"/>
        <v>#REF!</v>
      </c>
      <c r="I19" s="113" t="e">
        <f t="shared" si="2"/>
        <v>#REF!</v>
      </c>
      <c r="J19" s="122">
        <v>26</v>
      </c>
      <c r="K19" s="122" t="s">
        <v>18</v>
      </c>
      <c r="L19" s="232" t="s">
        <v>81</v>
      </c>
      <c r="M19" s="575" t="s">
        <v>129</v>
      </c>
      <c r="N19" s="399">
        <v>0</v>
      </c>
      <c r="O19" s="130">
        <v>3</v>
      </c>
      <c r="P19" s="219"/>
      <c r="Q19" s="122"/>
      <c r="R19" s="122" t="s">
        <v>84</v>
      </c>
      <c r="S19" s="122" t="s">
        <v>97</v>
      </c>
      <c r="T19" s="113" t="s">
        <v>130</v>
      </c>
      <c r="U19" s="102" t="s">
        <v>99</v>
      </c>
      <c r="V19" s="102" t="s">
        <v>131</v>
      </c>
      <c r="W19" s="147">
        <v>2</v>
      </c>
      <c r="X19" s="113"/>
      <c r="Y19" s="126">
        <f t="shared" si="3"/>
        <v>2</v>
      </c>
      <c r="Z19" s="122">
        <v>2</v>
      </c>
      <c r="AA19" s="101">
        <v>693712</v>
      </c>
      <c r="AB19" s="131"/>
      <c r="AC19" s="151" t="str">
        <f t="shared" si="4"/>
        <v/>
      </c>
      <c r="AD19" s="120"/>
      <c r="AE19" s="132"/>
      <c r="AF19" s="101">
        <f t="shared" si="5"/>
        <v>0</v>
      </c>
      <c r="AG19" s="101">
        <f t="shared" si="6"/>
        <v>0</v>
      </c>
      <c r="AH19" s="101">
        <f t="shared" si="7"/>
        <v>0</v>
      </c>
      <c r="AI19" s="101">
        <f t="shared" si="8"/>
        <v>1387424</v>
      </c>
      <c r="AJ19" s="101">
        <f t="shared" si="9"/>
        <v>0</v>
      </c>
      <c r="AK19" s="101">
        <f t="shared" si="10"/>
        <v>1387424</v>
      </c>
      <c r="AL19" s="102" t="s">
        <v>9</v>
      </c>
      <c r="AM19" s="144"/>
      <c r="AN19" s="823">
        <f t="shared" si="15"/>
        <v>1387424</v>
      </c>
      <c r="AO19" s="844">
        <f t="shared" si="11"/>
        <v>0</v>
      </c>
      <c r="AP19" s="844">
        <f t="shared" si="12"/>
        <v>1</v>
      </c>
      <c r="AQ19" s="845">
        <f t="shared" ca="1" si="13"/>
        <v>260</v>
      </c>
      <c r="AR19" s="113" t="str">
        <f t="shared" si="14"/>
        <v>On Time</v>
      </c>
    </row>
    <row r="20" spans="1:44" ht="15" x14ac:dyDescent="0.25">
      <c r="A20" s="102">
        <v>4000550532</v>
      </c>
      <c r="B20" s="133">
        <v>45853</v>
      </c>
      <c r="C20" s="155" t="s">
        <v>79</v>
      </c>
      <c r="D20" s="552">
        <v>46049</v>
      </c>
      <c r="E20" s="104" t="e">
        <f>IF(OR(#REF!="",J20=""),"",#REF!+7*J20)</f>
        <v>#REF!</v>
      </c>
      <c r="F20" s="149" t="str">
        <f t="shared" ca="1" si="0"/>
        <v>DELIVERED</v>
      </c>
      <c r="G20" s="120" t="s">
        <v>94</v>
      </c>
      <c r="H20" s="113" t="e">
        <f t="shared" si="1"/>
        <v>#REF!</v>
      </c>
      <c r="I20" s="113" t="e">
        <f t="shared" si="2"/>
        <v>#REF!</v>
      </c>
      <c r="J20" s="122">
        <v>28</v>
      </c>
      <c r="K20" s="122" t="s">
        <v>18</v>
      </c>
      <c r="L20" s="232" t="s">
        <v>81</v>
      </c>
      <c r="M20" s="13" t="s">
        <v>132</v>
      </c>
      <c r="N20" s="399">
        <v>0</v>
      </c>
      <c r="O20" s="130">
        <v>3</v>
      </c>
      <c r="P20" s="107" t="s">
        <v>133</v>
      </c>
      <c r="Q20" s="122">
        <v>25100314</v>
      </c>
      <c r="R20" s="130" t="s">
        <v>84</v>
      </c>
      <c r="S20" s="122" t="s">
        <v>97</v>
      </c>
      <c r="T20" s="113" t="s">
        <v>114</v>
      </c>
      <c r="U20" s="100" t="s">
        <v>99</v>
      </c>
      <c r="V20" s="102" t="s">
        <v>134</v>
      </c>
      <c r="W20" s="147">
        <v>5</v>
      </c>
      <c r="X20" s="122">
        <v>5</v>
      </c>
      <c r="Y20" s="126">
        <f t="shared" si="3"/>
        <v>0</v>
      </c>
      <c r="Z20" s="122">
        <v>0</v>
      </c>
      <c r="AA20" s="185">
        <v>269998</v>
      </c>
      <c r="AB20" s="131"/>
      <c r="AC20" s="151" t="str">
        <f t="shared" si="4"/>
        <v>April-26</v>
      </c>
      <c r="AD20" s="119">
        <v>46142</v>
      </c>
      <c r="AE20" s="169" t="s">
        <v>135</v>
      </c>
      <c r="AF20" s="101">
        <f t="shared" si="5"/>
        <v>1349990</v>
      </c>
      <c r="AG20" s="101">
        <f t="shared" si="6"/>
        <v>0</v>
      </c>
      <c r="AH20" s="101">
        <f t="shared" si="7"/>
        <v>1349990</v>
      </c>
      <c r="AI20" s="101">
        <f t="shared" si="8"/>
        <v>0</v>
      </c>
      <c r="AJ20" s="185">
        <f t="shared" si="9"/>
        <v>0</v>
      </c>
      <c r="AK20" s="185">
        <f t="shared" si="10"/>
        <v>0</v>
      </c>
      <c r="AL20" s="174" t="s">
        <v>0</v>
      </c>
      <c r="AM20" s="143" t="s">
        <v>102</v>
      </c>
      <c r="AN20" s="825">
        <f t="shared" si="15"/>
        <v>1349990</v>
      </c>
      <c r="AO20" s="844">
        <f t="shared" si="11"/>
        <v>1</v>
      </c>
      <c r="AP20" s="844">
        <f t="shared" si="12"/>
        <v>0</v>
      </c>
      <c r="AQ20" s="845">
        <f t="shared" ca="1" si="13"/>
        <v>332</v>
      </c>
      <c r="AR20" s="113" t="str">
        <f t="shared" si="14"/>
        <v>Delayed</v>
      </c>
    </row>
    <row r="21" spans="1:44" ht="15" x14ac:dyDescent="0.25">
      <c r="A21" s="102">
        <v>4000587244</v>
      </c>
      <c r="B21" s="133">
        <v>46007</v>
      </c>
      <c r="C21" s="102" t="s">
        <v>79</v>
      </c>
      <c r="D21" s="552">
        <v>46133</v>
      </c>
      <c r="E21" s="552" t="e">
        <f>IF(OR(#REF!="",J21=""),"",#REF!+7*J21)</f>
        <v>#REF!</v>
      </c>
      <c r="F21" s="149" t="str">
        <f t="shared" ca="1" si="0"/>
        <v>DELIVERED</v>
      </c>
      <c r="G21" s="120" t="s">
        <v>94</v>
      </c>
      <c r="H21" s="113" t="e">
        <f t="shared" si="1"/>
        <v>#REF!</v>
      </c>
      <c r="I21" s="113" t="e">
        <f>TEXT(E20,"YYYY")</f>
        <v>#REF!</v>
      </c>
      <c r="J21" s="122">
        <v>18</v>
      </c>
      <c r="K21" s="122" t="s">
        <v>18</v>
      </c>
      <c r="L21" s="232" t="s">
        <v>81</v>
      </c>
      <c r="M21" s="23" t="s">
        <v>136</v>
      </c>
      <c r="N21" s="399">
        <v>0</v>
      </c>
      <c r="O21" s="130">
        <v>3</v>
      </c>
      <c r="P21" s="459" t="s">
        <v>137</v>
      </c>
      <c r="Q21" s="24">
        <v>25100745</v>
      </c>
      <c r="R21" s="122" t="s">
        <v>84</v>
      </c>
      <c r="S21" s="130" t="s">
        <v>97</v>
      </c>
      <c r="T21" s="123" t="s">
        <v>138</v>
      </c>
      <c r="U21" s="102" t="s">
        <v>99</v>
      </c>
      <c r="V21" s="161" t="s">
        <v>139</v>
      </c>
      <c r="W21" s="147">
        <v>25</v>
      </c>
      <c r="X21" s="122">
        <v>5</v>
      </c>
      <c r="Y21" s="126">
        <f t="shared" si="3"/>
        <v>20</v>
      </c>
      <c r="Z21" s="122">
        <v>0</v>
      </c>
      <c r="AA21" s="101">
        <v>45776</v>
      </c>
      <c r="AB21" s="131"/>
      <c r="AC21" s="151" t="str">
        <f t="shared" si="4"/>
        <v>June-26</v>
      </c>
      <c r="AD21" s="119">
        <v>46183</v>
      </c>
      <c r="AE21" s="711" t="s">
        <v>140</v>
      </c>
      <c r="AF21" s="101">
        <f t="shared" si="5"/>
        <v>228880</v>
      </c>
      <c r="AG21" s="101">
        <f t="shared" si="6"/>
        <v>0</v>
      </c>
      <c r="AH21" s="101">
        <f t="shared" si="7"/>
        <v>228880</v>
      </c>
      <c r="AI21" s="101">
        <f t="shared" si="8"/>
        <v>0</v>
      </c>
      <c r="AJ21" s="101">
        <f t="shared" si="9"/>
        <v>0</v>
      </c>
      <c r="AK21" s="101">
        <f t="shared" si="10"/>
        <v>0</v>
      </c>
      <c r="AL21" s="174" t="s">
        <v>0</v>
      </c>
      <c r="AM21" s="538" t="s">
        <v>102</v>
      </c>
      <c r="AN21" s="823">
        <f t="shared" si="15"/>
        <v>228880</v>
      </c>
      <c r="AO21" s="844">
        <f t="shared" si="11"/>
        <v>0.2</v>
      </c>
      <c r="AP21" s="844">
        <f t="shared" si="12"/>
        <v>0.8</v>
      </c>
      <c r="AQ21" s="845">
        <f t="shared" ca="1" si="13"/>
        <v>178</v>
      </c>
      <c r="AR21" s="113" t="str">
        <f t="shared" si="14"/>
        <v>Delayed</v>
      </c>
    </row>
    <row r="22" spans="1:44" ht="15" x14ac:dyDescent="0.25">
      <c r="A22" s="569">
        <v>4000587244</v>
      </c>
      <c r="B22" s="570">
        <v>46007</v>
      </c>
      <c r="C22" s="569" t="s">
        <v>79</v>
      </c>
      <c r="D22" s="552">
        <v>46133</v>
      </c>
      <c r="E22" s="552" t="e">
        <f>IF(OR(#REF!="",J22=""),"",#REF!+7*J22)</f>
        <v>#REF!</v>
      </c>
      <c r="F22" s="572" t="e">
        <f ca="1">IF(AL22="PO CLOSED",
"DELIVERED",
IF(TODAY()&gt;E22,
"-"&amp;ROUNDUP(TODAY()-E22,0)&amp;" days overdue",
"+" &amp;ROUNDUP(E22-TODAY(),0)&amp;" days remaining"))</f>
        <v>#REF!</v>
      </c>
      <c r="G22" s="571" t="s">
        <v>94</v>
      </c>
      <c r="H22" s="573" t="e">
        <f>TEXT(E22,"MMM-YY")</f>
        <v>#REF!</v>
      </c>
      <c r="I22" s="573" t="e">
        <f>TEXT(E21,"YYYY")</f>
        <v>#REF!</v>
      </c>
      <c r="J22" s="568">
        <v>18</v>
      </c>
      <c r="K22" s="568" t="s">
        <v>18</v>
      </c>
      <c r="L22" s="574" t="s">
        <v>81</v>
      </c>
      <c r="M22" s="505" t="s">
        <v>136</v>
      </c>
      <c r="N22" s="576">
        <v>0</v>
      </c>
      <c r="O22" s="577">
        <v>3</v>
      </c>
      <c r="P22" s="459" t="s">
        <v>137</v>
      </c>
      <c r="Q22" s="506">
        <v>25100745</v>
      </c>
      <c r="R22" s="568" t="s">
        <v>84</v>
      </c>
      <c r="S22" s="577" t="s">
        <v>97</v>
      </c>
      <c r="T22" s="599" t="s">
        <v>138</v>
      </c>
      <c r="U22" s="569" t="s">
        <v>99</v>
      </c>
      <c r="V22" s="780" t="s">
        <v>139</v>
      </c>
      <c r="W22" s="578">
        <v>20</v>
      </c>
      <c r="X22" s="568"/>
      <c r="Y22" s="527">
        <f>W22-X22</f>
        <v>20</v>
      </c>
      <c r="Z22" s="568">
        <v>20</v>
      </c>
      <c r="AA22" s="579">
        <v>45776</v>
      </c>
      <c r="AB22" s="580"/>
      <c r="AC22" s="536" t="str">
        <f>IF(AD22="","",TEXT(AD22,"mmmm-yy"))</f>
        <v/>
      </c>
      <c r="AD22" s="571"/>
      <c r="AE22" s="580"/>
      <c r="AF22" s="579">
        <f>X22*AA22</f>
        <v>0</v>
      </c>
      <c r="AG22" s="579">
        <f>(X22*AB22)*86</f>
        <v>0</v>
      </c>
      <c r="AH22" s="579">
        <f>SUM(AF22:AG22)</f>
        <v>0</v>
      </c>
      <c r="AI22" s="579">
        <f>Z22*AA22</f>
        <v>915520</v>
      </c>
      <c r="AJ22" s="579">
        <f>(Z22*AB22)*86</f>
        <v>0</v>
      </c>
      <c r="AK22" s="579">
        <f>SUM(AI22:AJ22)</f>
        <v>915520</v>
      </c>
      <c r="AL22" s="781" t="s">
        <v>5</v>
      </c>
      <c r="AM22" s="540" t="s">
        <v>141</v>
      </c>
      <c r="AN22" s="824">
        <f>SUM(AH22,AK22)</f>
        <v>915520</v>
      </c>
      <c r="AO22" s="844">
        <f t="shared" si="11"/>
        <v>0</v>
      </c>
      <c r="AP22" s="844">
        <f t="shared" si="12"/>
        <v>1</v>
      </c>
      <c r="AQ22" s="845">
        <f t="shared" ca="1" si="13"/>
        <v>178</v>
      </c>
      <c r="AR22" s="113" t="str">
        <f t="shared" si="14"/>
        <v>On Time</v>
      </c>
    </row>
    <row r="23" spans="1:44" ht="12.75" x14ac:dyDescent="0.2">
      <c r="A23" s="102">
        <v>4000594791</v>
      </c>
      <c r="B23" s="133">
        <v>46036</v>
      </c>
      <c r="C23" s="102" t="s">
        <v>79</v>
      </c>
      <c r="D23" s="552">
        <v>46162</v>
      </c>
      <c r="E23" s="552" t="e">
        <f>IF(OR(#REF!="",J23=""),"",#REF!+7*J23)</f>
        <v>#REF!</v>
      </c>
      <c r="F23" s="149" t="e">
        <f t="shared" ca="1" si="0"/>
        <v>#REF!</v>
      </c>
      <c r="G23" s="120" t="s">
        <v>94</v>
      </c>
      <c r="H23" s="113" t="e">
        <f t="shared" si="1"/>
        <v>#REF!</v>
      </c>
      <c r="I23" s="113" t="e">
        <f>TEXT(E21,"YYYY")</f>
        <v>#REF!</v>
      </c>
      <c r="J23" s="122">
        <v>18</v>
      </c>
      <c r="K23" s="122" t="s">
        <v>18</v>
      </c>
      <c r="L23" s="232" t="s">
        <v>142</v>
      </c>
      <c r="M23" s="23" t="s">
        <v>136</v>
      </c>
      <c r="N23" s="399">
        <v>0</v>
      </c>
      <c r="O23" s="130">
        <v>3</v>
      </c>
      <c r="P23" s="122"/>
      <c r="Q23" s="122"/>
      <c r="R23" s="122" t="s">
        <v>84</v>
      </c>
      <c r="S23" s="130" t="s">
        <v>97</v>
      </c>
      <c r="T23" s="123" t="s">
        <v>138</v>
      </c>
      <c r="U23" s="102" t="s">
        <v>99</v>
      </c>
      <c r="V23" s="161" t="s">
        <v>139</v>
      </c>
      <c r="W23" s="147">
        <v>4</v>
      </c>
      <c r="X23" s="113"/>
      <c r="Y23" s="126">
        <f t="shared" si="3"/>
        <v>4</v>
      </c>
      <c r="Z23" s="122">
        <v>4</v>
      </c>
      <c r="AA23" s="101">
        <v>45776</v>
      </c>
      <c r="AB23" s="131"/>
      <c r="AC23" s="151"/>
      <c r="AD23" s="120"/>
      <c r="AE23" s="131"/>
      <c r="AF23" s="101">
        <f t="shared" si="5"/>
        <v>0</v>
      </c>
      <c r="AG23" s="101">
        <f t="shared" si="6"/>
        <v>0</v>
      </c>
      <c r="AH23" s="101">
        <f t="shared" si="7"/>
        <v>0</v>
      </c>
      <c r="AI23" s="101">
        <f t="shared" si="8"/>
        <v>183104</v>
      </c>
      <c r="AJ23" s="101">
        <f t="shared" si="9"/>
        <v>0</v>
      </c>
      <c r="AK23" s="101">
        <f t="shared" si="10"/>
        <v>183104</v>
      </c>
      <c r="AL23" s="174" t="s">
        <v>5</v>
      </c>
      <c r="AM23" s="144" t="s">
        <v>141</v>
      </c>
      <c r="AN23" s="823">
        <f t="shared" si="15"/>
        <v>183104</v>
      </c>
      <c r="AO23" s="844">
        <f t="shared" si="11"/>
        <v>0</v>
      </c>
      <c r="AP23" s="844">
        <f t="shared" si="12"/>
        <v>1</v>
      </c>
      <c r="AQ23" s="845">
        <f t="shared" ca="1" si="13"/>
        <v>149</v>
      </c>
      <c r="AR23" s="113" t="str">
        <f t="shared" si="14"/>
        <v>On Time</v>
      </c>
    </row>
    <row r="24" spans="1:44" ht="15" x14ac:dyDescent="0.25">
      <c r="A24" s="102">
        <v>4000587227</v>
      </c>
      <c r="B24" s="133">
        <v>46003</v>
      </c>
      <c r="C24" s="102" t="s">
        <v>79</v>
      </c>
      <c r="D24" s="552">
        <v>46129</v>
      </c>
      <c r="E24" s="552" t="e">
        <f>IF(OR(#REF!="",J24=""),"",#REF!+7*J24)</f>
        <v>#REF!</v>
      </c>
      <c r="F24" s="149" t="str">
        <f t="shared" ca="1" si="0"/>
        <v>DELIVERED</v>
      </c>
      <c r="G24" s="120" t="s">
        <v>94</v>
      </c>
      <c r="H24" s="113" t="e">
        <f t="shared" si="1"/>
        <v>#REF!</v>
      </c>
      <c r="I24" s="113" t="e">
        <f>TEXT(E21,"YYYY")</f>
        <v>#REF!</v>
      </c>
      <c r="J24" s="122">
        <v>18</v>
      </c>
      <c r="K24" s="122" t="s">
        <v>18</v>
      </c>
      <c r="L24" s="232" t="s">
        <v>81</v>
      </c>
      <c r="M24" s="23" t="s">
        <v>143</v>
      </c>
      <c r="N24" s="399">
        <v>0</v>
      </c>
      <c r="O24" s="130">
        <v>3</v>
      </c>
      <c r="P24" s="122" t="s">
        <v>144</v>
      </c>
      <c r="Q24" s="122">
        <v>25100744</v>
      </c>
      <c r="R24" s="122" t="s">
        <v>84</v>
      </c>
      <c r="S24" s="130" t="s">
        <v>97</v>
      </c>
      <c r="T24" s="159" t="s">
        <v>138</v>
      </c>
      <c r="U24" s="102" t="s">
        <v>99</v>
      </c>
      <c r="V24" s="102" t="s">
        <v>145</v>
      </c>
      <c r="W24" s="147">
        <v>23</v>
      </c>
      <c r="X24" s="122">
        <v>5</v>
      </c>
      <c r="Y24" s="126">
        <f t="shared" si="3"/>
        <v>18</v>
      </c>
      <c r="Z24" s="122">
        <v>0</v>
      </c>
      <c r="AA24" s="101">
        <v>49632</v>
      </c>
      <c r="AB24" s="131"/>
      <c r="AC24" s="151" t="str">
        <f t="shared" ref="AC24:AC87" si="16">IF(AD24="","",TEXT(AD24,"mmmm-yy"))</f>
        <v>June-26</v>
      </c>
      <c r="AD24" s="119">
        <v>46183</v>
      </c>
      <c r="AE24" s="169" t="s">
        <v>146</v>
      </c>
      <c r="AF24" s="101">
        <f t="shared" si="5"/>
        <v>248160</v>
      </c>
      <c r="AG24" s="101">
        <f t="shared" si="6"/>
        <v>0</v>
      </c>
      <c r="AH24" s="101">
        <f t="shared" si="7"/>
        <v>248160</v>
      </c>
      <c r="AI24" s="101">
        <f t="shared" si="8"/>
        <v>0</v>
      </c>
      <c r="AJ24" s="101">
        <f t="shared" si="9"/>
        <v>0</v>
      </c>
      <c r="AK24" s="101">
        <f t="shared" si="10"/>
        <v>0</v>
      </c>
      <c r="AL24" s="102" t="s">
        <v>0</v>
      </c>
      <c r="AM24" s="143" t="s">
        <v>102</v>
      </c>
      <c r="AN24" s="823">
        <f t="shared" si="15"/>
        <v>248160</v>
      </c>
      <c r="AO24" s="844">
        <f t="shared" si="11"/>
        <v>0.21739130434782608</v>
      </c>
      <c r="AP24" s="844">
        <f t="shared" si="12"/>
        <v>0.78260869565217395</v>
      </c>
      <c r="AQ24" s="845">
        <f t="shared" ca="1" si="13"/>
        <v>182</v>
      </c>
      <c r="AR24" s="113" t="str">
        <f t="shared" si="14"/>
        <v>Delayed</v>
      </c>
    </row>
    <row r="25" spans="1:44" ht="15" x14ac:dyDescent="0.25">
      <c r="A25" s="102">
        <v>4000587227</v>
      </c>
      <c r="B25" s="133">
        <v>46003</v>
      </c>
      <c r="C25" s="102" t="s">
        <v>79</v>
      </c>
      <c r="D25" s="104">
        <v>46129</v>
      </c>
      <c r="E25" s="104" t="e">
        <f>IF(OR(#REF!="",J25=""),"",#REF!+7*J25)</f>
        <v>#REF!</v>
      </c>
      <c r="F25" s="149" t="e">
        <f ca="1">IF(AL25="PO CLOSED",
"DELIVERED",
IF(TODAY()&gt;E25,
"-"&amp;ROUNDUP(TODAY()-E25,0)&amp;" days overdue",
"+" &amp;ROUNDUP(E25-TODAY(),0)&amp;" days remaining"))</f>
        <v>#REF!</v>
      </c>
      <c r="G25" s="120" t="s">
        <v>94</v>
      </c>
      <c r="H25" s="113" t="e">
        <f>TEXT(E25,"MMM-YY")</f>
        <v>#REF!</v>
      </c>
      <c r="I25" s="113" t="e">
        <f>TEXT(E22,"YYYY")</f>
        <v>#REF!</v>
      </c>
      <c r="J25" s="122">
        <v>18</v>
      </c>
      <c r="K25" s="122" t="s">
        <v>18</v>
      </c>
      <c r="L25" s="232" t="s">
        <v>81</v>
      </c>
      <c r="M25" s="23" t="s">
        <v>143</v>
      </c>
      <c r="N25" s="399">
        <v>0</v>
      </c>
      <c r="O25" s="130">
        <v>3</v>
      </c>
      <c r="P25" s="122" t="s">
        <v>144</v>
      </c>
      <c r="Q25" s="122">
        <v>25100744</v>
      </c>
      <c r="R25" s="122" t="s">
        <v>84</v>
      </c>
      <c r="S25" s="130" t="s">
        <v>97</v>
      </c>
      <c r="T25" s="159" t="s">
        <v>138</v>
      </c>
      <c r="U25" s="102" t="s">
        <v>99</v>
      </c>
      <c r="V25" s="102" t="s">
        <v>145</v>
      </c>
      <c r="W25" s="147">
        <v>18</v>
      </c>
      <c r="X25" s="122"/>
      <c r="Y25" s="126">
        <f>W25-X25</f>
        <v>18</v>
      </c>
      <c r="Z25" s="122">
        <v>18</v>
      </c>
      <c r="AA25" s="101">
        <v>49632</v>
      </c>
      <c r="AB25" s="131"/>
      <c r="AC25" s="151" t="str">
        <f>IF(AD25="","",TEXT(AD25,"mmmm-yy"))</f>
        <v/>
      </c>
      <c r="AD25" s="120"/>
      <c r="AE25" s="131"/>
      <c r="AF25" s="101">
        <f>X25*AA25</f>
        <v>0</v>
      </c>
      <c r="AG25" s="101">
        <f>(X25*AB25)*86</f>
        <v>0</v>
      </c>
      <c r="AH25" s="101">
        <f>SUM(AF25:AG25)</f>
        <v>0</v>
      </c>
      <c r="AI25" s="101">
        <f>Z25*AA25</f>
        <v>893376</v>
      </c>
      <c r="AJ25" s="101">
        <f>(Z25*AB25)*86</f>
        <v>0</v>
      </c>
      <c r="AK25" s="101">
        <f>SUM(AI25:AJ25)</f>
        <v>893376</v>
      </c>
      <c r="AL25" s="102" t="s">
        <v>2</v>
      </c>
      <c r="AM25" s="144" t="s">
        <v>147</v>
      </c>
      <c r="AN25" s="823">
        <f>SUM(AH25,AK25)</f>
        <v>893376</v>
      </c>
      <c r="AO25" s="844">
        <f t="shared" si="11"/>
        <v>0</v>
      </c>
      <c r="AP25" s="844">
        <f t="shared" si="12"/>
        <v>1</v>
      </c>
      <c r="AQ25" s="845">
        <f t="shared" ca="1" si="13"/>
        <v>182</v>
      </c>
      <c r="AR25" s="113" t="str">
        <f t="shared" si="14"/>
        <v>On Time</v>
      </c>
    </row>
    <row r="26" spans="1:44" ht="12.75" x14ac:dyDescent="0.2">
      <c r="A26" s="102">
        <v>4000579703</v>
      </c>
      <c r="B26" s="133">
        <v>46007</v>
      </c>
      <c r="C26" s="102" t="s">
        <v>79</v>
      </c>
      <c r="D26" s="552">
        <v>46203</v>
      </c>
      <c r="E26" s="552" t="e">
        <f>IF(OR(#REF!="",J26=""),"",#REF!+7*J26)</f>
        <v>#REF!</v>
      </c>
      <c r="F26" s="149" t="e">
        <f t="shared" ca="1" si="0"/>
        <v>#REF!</v>
      </c>
      <c r="G26" s="120" t="s">
        <v>94</v>
      </c>
      <c r="H26" s="113" t="e">
        <f t="shared" si="1"/>
        <v>#REF!</v>
      </c>
      <c r="I26" s="113" t="e">
        <f>TEXT(E24,"YYYY")</f>
        <v>#REF!</v>
      </c>
      <c r="J26" s="122">
        <v>28</v>
      </c>
      <c r="K26" s="122" t="s">
        <v>18</v>
      </c>
      <c r="L26" s="232" t="s">
        <v>81</v>
      </c>
      <c r="M26" s="13" t="s">
        <v>148</v>
      </c>
      <c r="N26" s="399">
        <v>0</v>
      </c>
      <c r="O26" s="130">
        <v>3</v>
      </c>
      <c r="P26" s="122"/>
      <c r="Q26" s="122"/>
      <c r="R26" s="122" t="s">
        <v>84</v>
      </c>
      <c r="S26" s="130" t="s">
        <v>97</v>
      </c>
      <c r="T26" s="123" t="s">
        <v>119</v>
      </c>
      <c r="U26" s="102" t="s">
        <v>99</v>
      </c>
      <c r="V26" s="161" t="s">
        <v>149</v>
      </c>
      <c r="W26" s="147">
        <v>31</v>
      </c>
      <c r="X26" s="113"/>
      <c r="Y26" s="126">
        <f t="shared" si="3"/>
        <v>31</v>
      </c>
      <c r="Z26" s="122">
        <v>31</v>
      </c>
      <c r="AA26" s="101">
        <v>35670</v>
      </c>
      <c r="AB26" s="131"/>
      <c r="AC26" s="151" t="str">
        <f t="shared" si="16"/>
        <v/>
      </c>
      <c r="AD26" s="120"/>
      <c r="AE26" s="222"/>
      <c r="AF26" s="101">
        <f t="shared" si="5"/>
        <v>0</v>
      </c>
      <c r="AG26" s="101">
        <f t="shared" si="6"/>
        <v>0</v>
      </c>
      <c r="AH26" s="101">
        <f t="shared" si="7"/>
        <v>0</v>
      </c>
      <c r="AI26" s="101">
        <f t="shared" si="8"/>
        <v>1105770</v>
      </c>
      <c r="AJ26" s="101">
        <f t="shared" si="9"/>
        <v>0</v>
      </c>
      <c r="AK26" s="101">
        <f t="shared" si="10"/>
        <v>1105770</v>
      </c>
      <c r="AL26" s="102" t="s">
        <v>9</v>
      </c>
      <c r="AM26" s="144"/>
      <c r="AN26" s="823">
        <f t="shared" si="15"/>
        <v>1105770</v>
      </c>
      <c r="AO26" s="844">
        <f t="shared" si="11"/>
        <v>0</v>
      </c>
      <c r="AP26" s="844">
        <f t="shared" si="12"/>
        <v>1</v>
      </c>
      <c r="AQ26" s="845">
        <f t="shared" ca="1" si="13"/>
        <v>178</v>
      </c>
      <c r="AR26" s="113" t="str">
        <f t="shared" si="14"/>
        <v>On Time</v>
      </c>
    </row>
    <row r="27" spans="1:44" x14ac:dyDescent="0.25">
      <c r="A27" s="102">
        <v>4300034880</v>
      </c>
      <c r="B27" s="133">
        <v>45937</v>
      </c>
      <c r="C27" s="100" t="s">
        <v>79</v>
      </c>
      <c r="D27" s="552">
        <v>46092</v>
      </c>
      <c r="E27" s="552" t="e">
        <f>IF(OR(#REF!="",J27=""),"",#REF!+7*J27)</f>
        <v>#REF!</v>
      </c>
      <c r="F27" s="149" t="str">
        <f t="shared" ca="1" si="0"/>
        <v>DELIVERED</v>
      </c>
      <c r="G27" s="120" t="s">
        <v>94</v>
      </c>
      <c r="H27" s="113" t="e">
        <f t="shared" si="1"/>
        <v>#REF!</v>
      </c>
      <c r="I27" s="102" t="e">
        <f t="shared" ref="I27:I33" si="17">TEXT(E27,"YYYY")</f>
        <v>#REF!</v>
      </c>
      <c r="J27" s="122">
        <v>22</v>
      </c>
      <c r="K27" s="122" t="s">
        <v>19</v>
      </c>
      <c r="L27" s="232" t="s">
        <v>81</v>
      </c>
      <c r="M27" s="23" t="s">
        <v>150</v>
      </c>
      <c r="N27" s="399">
        <v>0</v>
      </c>
      <c r="O27" s="130">
        <v>3</v>
      </c>
      <c r="P27" s="122" t="s">
        <v>151</v>
      </c>
      <c r="Q27" s="122">
        <v>25100527</v>
      </c>
      <c r="R27" s="122" t="s">
        <v>84</v>
      </c>
      <c r="S27" s="130" t="s">
        <v>97</v>
      </c>
      <c r="T27" s="123" t="s">
        <v>98</v>
      </c>
      <c r="U27" s="102" t="s">
        <v>99</v>
      </c>
      <c r="V27" s="102" t="s">
        <v>152</v>
      </c>
      <c r="W27" s="147">
        <v>46</v>
      </c>
      <c r="X27" s="122">
        <v>46</v>
      </c>
      <c r="Y27" s="126">
        <f t="shared" si="3"/>
        <v>0</v>
      </c>
      <c r="Z27" s="122">
        <v>0</v>
      </c>
      <c r="AA27" s="101">
        <v>23846.35</v>
      </c>
      <c r="AB27" s="131"/>
      <c r="AC27" s="151" t="str">
        <f t="shared" si="16"/>
        <v>April-26</v>
      </c>
      <c r="AD27" s="378">
        <v>46139</v>
      </c>
      <c r="AE27" s="257" t="s">
        <v>153</v>
      </c>
      <c r="AF27" s="114">
        <f t="shared" si="5"/>
        <v>1096932.0999999999</v>
      </c>
      <c r="AG27" s="101">
        <f t="shared" si="6"/>
        <v>0</v>
      </c>
      <c r="AH27" s="101">
        <f t="shared" si="7"/>
        <v>1096932.0999999999</v>
      </c>
      <c r="AI27" s="101">
        <f t="shared" si="8"/>
        <v>0</v>
      </c>
      <c r="AJ27" s="101">
        <f t="shared" si="9"/>
        <v>0</v>
      </c>
      <c r="AK27" s="101">
        <f t="shared" si="10"/>
        <v>0</v>
      </c>
      <c r="AL27" s="102" t="s">
        <v>0</v>
      </c>
      <c r="AM27" s="143" t="s">
        <v>102</v>
      </c>
      <c r="AN27" s="823">
        <f t="shared" si="15"/>
        <v>1096932.0999999999</v>
      </c>
      <c r="AO27" s="844">
        <f t="shared" si="11"/>
        <v>1</v>
      </c>
      <c r="AP27" s="844">
        <f t="shared" si="12"/>
        <v>0</v>
      </c>
      <c r="AQ27" s="845">
        <f t="shared" ca="1" si="13"/>
        <v>248</v>
      </c>
      <c r="AR27" s="113" t="str">
        <f t="shared" si="14"/>
        <v>Delayed</v>
      </c>
    </row>
    <row r="28" spans="1:44" ht="12.75" x14ac:dyDescent="0.2">
      <c r="A28" s="102">
        <v>4000001669</v>
      </c>
      <c r="B28" s="133">
        <v>45929</v>
      </c>
      <c r="C28" s="100" t="s">
        <v>79</v>
      </c>
      <c r="D28" s="552">
        <v>45985</v>
      </c>
      <c r="E28" s="552" t="e">
        <f>IF(OR(#REF!="",J28=""),"",#REF!+7*J28)</f>
        <v>#REF!</v>
      </c>
      <c r="F28" s="149" t="e">
        <f t="shared" ca="1" si="0"/>
        <v>#REF!</v>
      </c>
      <c r="G28" s="120" t="s">
        <v>80</v>
      </c>
      <c r="H28" s="113" t="e">
        <f t="shared" si="1"/>
        <v>#REF!</v>
      </c>
      <c r="I28" s="113" t="e">
        <f t="shared" si="17"/>
        <v>#REF!</v>
      </c>
      <c r="J28" s="122">
        <v>8</v>
      </c>
      <c r="K28" s="122" t="s">
        <v>18</v>
      </c>
      <c r="L28" s="232" t="s">
        <v>142</v>
      </c>
      <c r="M28" s="13" t="s">
        <v>154</v>
      </c>
      <c r="N28" s="399">
        <v>0</v>
      </c>
      <c r="O28" s="130">
        <v>3</v>
      </c>
      <c r="P28" s="122" t="s">
        <v>155</v>
      </c>
      <c r="Q28" s="122">
        <v>25100610</v>
      </c>
      <c r="R28" s="122" t="s">
        <v>84</v>
      </c>
      <c r="S28" s="122" t="s">
        <v>156</v>
      </c>
      <c r="T28" s="113" t="s">
        <v>157</v>
      </c>
      <c r="U28" s="102" t="s">
        <v>158</v>
      </c>
      <c r="V28" s="102" t="s">
        <v>159</v>
      </c>
      <c r="W28" s="147">
        <v>55</v>
      </c>
      <c r="X28" s="122"/>
      <c r="Y28" s="126">
        <f t="shared" si="3"/>
        <v>55</v>
      </c>
      <c r="Z28" s="122">
        <v>55</v>
      </c>
      <c r="AA28" s="101">
        <v>11910.83</v>
      </c>
      <c r="AB28" s="131"/>
      <c r="AC28" s="151" t="str">
        <f t="shared" si="16"/>
        <v/>
      </c>
      <c r="AD28" s="120"/>
      <c r="AE28" s="228"/>
      <c r="AF28" s="101">
        <f t="shared" si="5"/>
        <v>0</v>
      </c>
      <c r="AG28" s="101">
        <f t="shared" si="6"/>
        <v>0</v>
      </c>
      <c r="AH28" s="101">
        <f t="shared" si="7"/>
        <v>0</v>
      </c>
      <c r="AI28" s="101">
        <f t="shared" si="8"/>
        <v>655095.65</v>
      </c>
      <c r="AJ28" s="101">
        <f t="shared" si="9"/>
        <v>0</v>
      </c>
      <c r="AK28" s="101">
        <f t="shared" si="10"/>
        <v>655095.65</v>
      </c>
      <c r="AL28" s="102" t="s">
        <v>9</v>
      </c>
      <c r="AM28" s="144"/>
      <c r="AN28" s="823">
        <f t="shared" si="15"/>
        <v>655095.65</v>
      </c>
      <c r="AO28" s="844">
        <f t="shared" si="11"/>
        <v>0</v>
      </c>
      <c r="AP28" s="844">
        <f t="shared" si="12"/>
        <v>1</v>
      </c>
      <c r="AQ28" s="845">
        <f t="shared" ca="1" si="13"/>
        <v>256</v>
      </c>
      <c r="AR28" s="113" t="str">
        <f t="shared" si="14"/>
        <v>On Time</v>
      </c>
    </row>
    <row r="29" spans="1:44" ht="12.75" x14ac:dyDescent="0.2">
      <c r="A29" s="102">
        <v>4000495354</v>
      </c>
      <c r="B29" s="133">
        <v>45621</v>
      </c>
      <c r="C29" s="100" t="s">
        <v>79</v>
      </c>
      <c r="D29" s="552">
        <v>46611</v>
      </c>
      <c r="E29" s="552" t="e">
        <f>IF(OR(#REF!="",J29=""),"",#REF!+7*J29)</f>
        <v>#REF!</v>
      </c>
      <c r="F29" s="149" t="e">
        <f t="shared" ca="1" si="0"/>
        <v>#REF!</v>
      </c>
      <c r="G29" s="120" t="s">
        <v>94</v>
      </c>
      <c r="H29" s="113" t="e">
        <f t="shared" si="1"/>
        <v>#REF!</v>
      </c>
      <c r="I29" s="113" t="e">
        <f t="shared" si="17"/>
        <v>#REF!</v>
      </c>
      <c r="J29" s="126">
        <v>116.29</v>
      </c>
      <c r="K29" s="126" t="s">
        <v>18</v>
      </c>
      <c r="L29" s="394" t="s">
        <v>81</v>
      </c>
      <c r="M29" s="13" t="s">
        <v>160</v>
      </c>
      <c r="N29" s="399">
        <v>0</v>
      </c>
      <c r="O29" s="130">
        <v>3</v>
      </c>
      <c r="P29" s="130" t="s">
        <v>161</v>
      </c>
      <c r="Q29" s="130">
        <v>25100069</v>
      </c>
      <c r="R29" s="130" t="s">
        <v>84</v>
      </c>
      <c r="S29" s="130" t="s">
        <v>97</v>
      </c>
      <c r="T29" s="123" t="s">
        <v>138</v>
      </c>
      <c r="U29" s="100" t="s">
        <v>99</v>
      </c>
      <c r="V29" s="100" t="s">
        <v>162</v>
      </c>
      <c r="W29" s="282">
        <v>35</v>
      </c>
      <c r="X29" s="126"/>
      <c r="Y29" s="126">
        <f t="shared" si="3"/>
        <v>35</v>
      </c>
      <c r="Z29" s="126">
        <v>35</v>
      </c>
      <c r="AA29" s="150">
        <v>31260</v>
      </c>
      <c r="AB29" s="127"/>
      <c r="AC29" s="151" t="str">
        <f t="shared" si="16"/>
        <v/>
      </c>
      <c r="AD29" s="152"/>
      <c r="AE29" s="162"/>
      <c r="AF29" s="101">
        <f t="shared" si="5"/>
        <v>0</v>
      </c>
      <c r="AG29" s="101">
        <f t="shared" si="6"/>
        <v>0</v>
      </c>
      <c r="AH29" s="101">
        <f t="shared" si="7"/>
        <v>0</v>
      </c>
      <c r="AI29" s="101">
        <f t="shared" si="8"/>
        <v>1094100</v>
      </c>
      <c r="AJ29" s="101">
        <f t="shared" si="9"/>
        <v>0</v>
      </c>
      <c r="AK29" s="101">
        <f t="shared" si="10"/>
        <v>1094100</v>
      </c>
      <c r="AL29" s="102" t="s">
        <v>9</v>
      </c>
      <c r="AM29" s="143"/>
      <c r="AN29" s="823">
        <f t="shared" si="15"/>
        <v>1094100</v>
      </c>
      <c r="AO29" s="844">
        <f t="shared" si="11"/>
        <v>0</v>
      </c>
      <c r="AP29" s="844">
        <f t="shared" si="12"/>
        <v>1</v>
      </c>
      <c r="AQ29" s="845">
        <f t="shared" ca="1" si="13"/>
        <v>564</v>
      </c>
      <c r="AR29" s="113" t="str">
        <f t="shared" si="14"/>
        <v>On Time</v>
      </c>
    </row>
    <row r="30" spans="1:44" ht="12.75" x14ac:dyDescent="0.2">
      <c r="A30" s="102">
        <v>4000001669</v>
      </c>
      <c r="B30" s="133">
        <v>45929</v>
      </c>
      <c r="C30" s="100" t="s">
        <v>79</v>
      </c>
      <c r="D30" s="552">
        <v>45957</v>
      </c>
      <c r="E30" s="552" t="e">
        <f>IF(OR(#REF!="",J30=""),"",#REF!+7*J30)</f>
        <v>#REF!</v>
      </c>
      <c r="F30" s="149" t="e">
        <f t="shared" ca="1" si="0"/>
        <v>#REF!</v>
      </c>
      <c r="G30" s="120" t="s">
        <v>80</v>
      </c>
      <c r="H30" s="113" t="e">
        <f t="shared" si="1"/>
        <v>#REF!</v>
      </c>
      <c r="I30" s="113" t="e">
        <f t="shared" si="17"/>
        <v>#REF!</v>
      </c>
      <c r="J30" s="122">
        <v>4</v>
      </c>
      <c r="K30" s="122" t="s">
        <v>18</v>
      </c>
      <c r="L30" s="232" t="s">
        <v>81</v>
      </c>
      <c r="M30" s="85" t="s">
        <v>163</v>
      </c>
      <c r="N30" s="399">
        <v>0</v>
      </c>
      <c r="O30" s="130">
        <v>3</v>
      </c>
      <c r="P30" s="122" t="s">
        <v>164</v>
      </c>
      <c r="Q30" s="122">
        <v>25100471</v>
      </c>
      <c r="R30" s="122" t="s">
        <v>84</v>
      </c>
      <c r="S30" s="122" t="s">
        <v>156</v>
      </c>
      <c r="T30" s="113" t="s">
        <v>157</v>
      </c>
      <c r="U30" s="102" t="s">
        <v>158</v>
      </c>
      <c r="V30" s="102" t="s">
        <v>165</v>
      </c>
      <c r="W30" s="147">
        <v>55</v>
      </c>
      <c r="X30" s="122"/>
      <c r="Y30" s="126">
        <f t="shared" si="3"/>
        <v>55</v>
      </c>
      <c r="Z30" s="122">
        <v>55</v>
      </c>
      <c r="AA30" s="101">
        <v>12020.41</v>
      </c>
      <c r="AB30" s="131"/>
      <c r="AC30" s="151" t="str">
        <f t="shared" si="16"/>
        <v/>
      </c>
      <c r="AD30" s="120"/>
      <c r="AE30" s="132"/>
      <c r="AF30" s="101">
        <f t="shared" si="5"/>
        <v>0</v>
      </c>
      <c r="AG30" s="101">
        <f t="shared" si="6"/>
        <v>0</v>
      </c>
      <c r="AH30" s="101">
        <f t="shared" si="7"/>
        <v>0</v>
      </c>
      <c r="AI30" s="101">
        <f t="shared" si="8"/>
        <v>661122.55000000005</v>
      </c>
      <c r="AJ30" s="101">
        <f t="shared" si="9"/>
        <v>0</v>
      </c>
      <c r="AK30" s="101">
        <f t="shared" si="10"/>
        <v>661122.55000000005</v>
      </c>
      <c r="AL30" s="102" t="s">
        <v>9</v>
      </c>
      <c r="AM30" s="144"/>
      <c r="AN30" s="823">
        <f t="shared" si="15"/>
        <v>661122.55000000005</v>
      </c>
      <c r="AO30" s="844">
        <f t="shared" si="11"/>
        <v>0</v>
      </c>
      <c r="AP30" s="844">
        <f t="shared" si="12"/>
        <v>1</v>
      </c>
      <c r="AQ30" s="845">
        <f t="shared" ca="1" si="13"/>
        <v>256</v>
      </c>
      <c r="AR30" s="113" t="str">
        <f t="shared" si="14"/>
        <v>On Time</v>
      </c>
    </row>
    <row r="31" spans="1:44" x14ac:dyDescent="0.25">
      <c r="A31" s="102">
        <v>4000572302</v>
      </c>
      <c r="B31" s="133">
        <v>45952</v>
      </c>
      <c r="C31" s="100" t="s">
        <v>79</v>
      </c>
      <c r="D31" s="552">
        <v>46093</v>
      </c>
      <c r="E31" s="552" t="e">
        <f>IF(OR(#REF!="",J31=""),"",#REF!+7*J31)</f>
        <v>#REF!</v>
      </c>
      <c r="F31" s="149" t="str">
        <f t="shared" ca="1" si="0"/>
        <v>DELIVERED</v>
      </c>
      <c r="G31" s="120" t="s">
        <v>94</v>
      </c>
      <c r="H31" s="113" t="e">
        <f t="shared" si="1"/>
        <v>#REF!</v>
      </c>
      <c r="I31" s="113" t="e">
        <f t="shared" si="17"/>
        <v>#REF!</v>
      </c>
      <c r="J31" s="122">
        <v>20</v>
      </c>
      <c r="K31" s="122" t="s">
        <v>18</v>
      </c>
      <c r="L31" s="232" t="s">
        <v>81</v>
      </c>
      <c r="M31" s="13" t="s">
        <v>166</v>
      </c>
      <c r="N31" s="399">
        <v>0</v>
      </c>
      <c r="O31" s="130">
        <v>3</v>
      </c>
      <c r="P31" s="568" t="s">
        <v>167</v>
      </c>
      <c r="Q31" s="122">
        <v>25100547</v>
      </c>
      <c r="R31" s="122" t="s">
        <v>84</v>
      </c>
      <c r="S31" s="122" t="s">
        <v>97</v>
      </c>
      <c r="T31" s="113" t="s">
        <v>138</v>
      </c>
      <c r="U31" s="102" t="s">
        <v>99</v>
      </c>
      <c r="V31" s="102" t="s">
        <v>168</v>
      </c>
      <c r="W31" s="147">
        <v>6</v>
      </c>
      <c r="X31" s="122">
        <v>6</v>
      </c>
      <c r="Y31" s="126">
        <f t="shared" si="3"/>
        <v>0</v>
      </c>
      <c r="Z31" s="122">
        <v>0</v>
      </c>
      <c r="AA31" s="101">
        <v>500000</v>
      </c>
      <c r="AB31" s="131"/>
      <c r="AC31" s="151" t="str">
        <f t="shared" si="16"/>
        <v>May-26</v>
      </c>
      <c r="AD31" s="119">
        <v>46149</v>
      </c>
      <c r="AE31" s="476" t="s">
        <v>169</v>
      </c>
      <c r="AF31" s="101">
        <f t="shared" si="5"/>
        <v>3000000</v>
      </c>
      <c r="AG31" s="101">
        <f t="shared" si="6"/>
        <v>0</v>
      </c>
      <c r="AH31" s="101">
        <f t="shared" si="7"/>
        <v>3000000</v>
      </c>
      <c r="AI31" s="101">
        <f t="shared" si="8"/>
        <v>0</v>
      </c>
      <c r="AJ31" s="101">
        <f t="shared" si="9"/>
        <v>0</v>
      </c>
      <c r="AK31" s="101">
        <f t="shared" si="10"/>
        <v>0</v>
      </c>
      <c r="AL31" s="102" t="s">
        <v>0</v>
      </c>
      <c r="AM31" s="143" t="s">
        <v>102</v>
      </c>
      <c r="AN31" s="823">
        <f t="shared" si="15"/>
        <v>3000000</v>
      </c>
      <c r="AO31" s="844">
        <f t="shared" si="11"/>
        <v>1</v>
      </c>
      <c r="AP31" s="844">
        <f t="shared" si="12"/>
        <v>0</v>
      </c>
      <c r="AQ31" s="845">
        <f t="shared" ca="1" si="13"/>
        <v>233</v>
      </c>
      <c r="AR31" s="113" t="str">
        <f t="shared" si="14"/>
        <v>Delayed</v>
      </c>
    </row>
    <row r="32" spans="1:44" x14ac:dyDescent="0.25">
      <c r="A32" s="102">
        <v>4000577631</v>
      </c>
      <c r="B32" s="133">
        <v>45985</v>
      </c>
      <c r="C32" s="100" t="s">
        <v>79</v>
      </c>
      <c r="D32" s="552">
        <v>46160</v>
      </c>
      <c r="E32" s="552" t="e">
        <f>IF(OR(#REF!="",J32=""),"",#REF!+7*J32)</f>
        <v>#REF!</v>
      </c>
      <c r="F32" s="149" t="str">
        <f t="shared" ca="1" si="0"/>
        <v>DELIVERED</v>
      </c>
      <c r="G32" s="120" t="s">
        <v>94</v>
      </c>
      <c r="H32" s="113" t="e">
        <f t="shared" si="1"/>
        <v>#REF!</v>
      </c>
      <c r="I32" s="113" t="e">
        <f t="shared" si="17"/>
        <v>#REF!</v>
      </c>
      <c r="J32" s="122">
        <v>25</v>
      </c>
      <c r="K32" s="122" t="s">
        <v>18</v>
      </c>
      <c r="L32" s="232" t="s">
        <v>81</v>
      </c>
      <c r="M32" s="23" t="s">
        <v>170</v>
      </c>
      <c r="N32" s="399">
        <v>0</v>
      </c>
      <c r="O32" s="130">
        <v>3</v>
      </c>
      <c r="P32" s="568" t="s">
        <v>171</v>
      </c>
      <c r="Q32" s="122">
        <v>25100735</v>
      </c>
      <c r="R32" s="122" t="s">
        <v>84</v>
      </c>
      <c r="S32" s="122" t="s">
        <v>97</v>
      </c>
      <c r="T32" s="113" t="s">
        <v>172</v>
      </c>
      <c r="U32" s="102" t="s">
        <v>99</v>
      </c>
      <c r="V32" s="569" t="s">
        <v>173</v>
      </c>
      <c r="W32" s="147">
        <v>8</v>
      </c>
      <c r="X32" s="122">
        <v>8</v>
      </c>
      <c r="Y32" s="126">
        <f t="shared" si="3"/>
        <v>0</v>
      </c>
      <c r="Z32" s="122">
        <v>0</v>
      </c>
      <c r="AA32" s="101">
        <v>120697.5</v>
      </c>
      <c r="AB32" s="131"/>
      <c r="AC32" s="151" t="str">
        <f t="shared" si="16"/>
        <v>June-26</v>
      </c>
      <c r="AD32" s="797">
        <v>46184</v>
      </c>
      <c r="AE32" s="257" t="s">
        <v>174</v>
      </c>
      <c r="AF32" s="101">
        <f t="shared" si="5"/>
        <v>965580</v>
      </c>
      <c r="AG32" s="101">
        <f t="shared" si="6"/>
        <v>0</v>
      </c>
      <c r="AH32" s="101">
        <f t="shared" si="7"/>
        <v>965580</v>
      </c>
      <c r="AI32" s="101">
        <f t="shared" si="8"/>
        <v>0</v>
      </c>
      <c r="AJ32" s="101">
        <f t="shared" si="9"/>
        <v>0</v>
      </c>
      <c r="AK32" s="101">
        <f t="shared" si="10"/>
        <v>0</v>
      </c>
      <c r="AL32" s="102" t="s">
        <v>0</v>
      </c>
      <c r="AM32" s="538" t="s">
        <v>102</v>
      </c>
      <c r="AN32" s="823">
        <f t="shared" si="15"/>
        <v>965580</v>
      </c>
      <c r="AO32" s="844">
        <f t="shared" si="11"/>
        <v>1</v>
      </c>
      <c r="AP32" s="844">
        <f t="shared" si="12"/>
        <v>0</v>
      </c>
      <c r="AQ32" s="845">
        <f t="shared" ca="1" si="13"/>
        <v>200</v>
      </c>
      <c r="AR32" s="113" t="str">
        <f t="shared" si="14"/>
        <v>Delayed</v>
      </c>
    </row>
    <row r="33" spans="1:44" ht="12.75" x14ac:dyDescent="0.2">
      <c r="A33" s="102">
        <v>4000498936</v>
      </c>
      <c r="B33" s="133">
        <v>45628</v>
      </c>
      <c r="C33" s="100" t="s">
        <v>79</v>
      </c>
      <c r="D33" s="552">
        <v>46561</v>
      </c>
      <c r="E33" s="552" t="e">
        <f>IF(OR(#REF!="",J33=""),"",#REF!+7*J33)</f>
        <v>#REF!</v>
      </c>
      <c r="F33" s="149" t="e">
        <f t="shared" ca="1" si="0"/>
        <v>#REF!</v>
      </c>
      <c r="G33" s="120" t="s">
        <v>94</v>
      </c>
      <c r="H33" s="113" t="e">
        <f t="shared" si="1"/>
        <v>#REF!</v>
      </c>
      <c r="I33" s="113" t="e">
        <f t="shared" si="17"/>
        <v>#REF!</v>
      </c>
      <c r="J33" s="126">
        <v>133.4</v>
      </c>
      <c r="K33" s="126" t="s">
        <v>18</v>
      </c>
      <c r="L33" s="394" t="s">
        <v>81</v>
      </c>
      <c r="M33" s="13" t="s">
        <v>175</v>
      </c>
      <c r="N33" s="399">
        <v>0</v>
      </c>
      <c r="O33" s="130">
        <v>3</v>
      </c>
      <c r="P33" s="130" t="s">
        <v>176</v>
      </c>
      <c r="Q33" s="130">
        <v>25100064</v>
      </c>
      <c r="R33" s="130" t="s">
        <v>84</v>
      </c>
      <c r="S33" s="130" t="s">
        <v>97</v>
      </c>
      <c r="T33" s="123" t="s">
        <v>138</v>
      </c>
      <c r="U33" s="100" t="s">
        <v>99</v>
      </c>
      <c r="V33" s="100" t="s">
        <v>177</v>
      </c>
      <c r="W33" s="282">
        <v>38</v>
      </c>
      <c r="X33" s="126"/>
      <c r="Y33" s="126">
        <v>38</v>
      </c>
      <c r="Z33" s="126">
        <v>38</v>
      </c>
      <c r="AA33" s="150">
        <v>23480</v>
      </c>
      <c r="AB33" s="127"/>
      <c r="AC33" s="151" t="str">
        <f t="shared" si="16"/>
        <v/>
      </c>
      <c r="AD33" s="152"/>
      <c r="AE33" s="151"/>
      <c r="AF33" s="101">
        <f t="shared" si="5"/>
        <v>0</v>
      </c>
      <c r="AG33" s="101">
        <f t="shared" si="6"/>
        <v>0</v>
      </c>
      <c r="AH33" s="101">
        <f t="shared" si="7"/>
        <v>0</v>
      </c>
      <c r="AI33" s="101">
        <f t="shared" si="8"/>
        <v>892240</v>
      </c>
      <c r="AJ33" s="101">
        <f t="shared" si="9"/>
        <v>0</v>
      </c>
      <c r="AK33" s="101">
        <f t="shared" si="10"/>
        <v>892240</v>
      </c>
      <c r="AL33" s="102" t="s">
        <v>9</v>
      </c>
      <c r="AM33" s="143"/>
      <c r="AN33" s="823">
        <f t="shared" si="15"/>
        <v>892240</v>
      </c>
      <c r="AO33" s="844">
        <f t="shared" si="11"/>
        <v>0</v>
      </c>
      <c r="AP33" s="844">
        <f t="shared" si="12"/>
        <v>1</v>
      </c>
      <c r="AQ33" s="845">
        <f t="shared" ca="1" si="13"/>
        <v>557</v>
      </c>
      <c r="AR33" s="113" t="str">
        <f t="shared" si="14"/>
        <v>On Time</v>
      </c>
    </row>
    <row r="34" spans="1:44" ht="12.75" x14ac:dyDescent="0.2">
      <c r="A34" s="102">
        <v>4300035666</v>
      </c>
      <c r="B34" s="158">
        <v>46000</v>
      </c>
      <c r="C34" s="100" t="s">
        <v>79</v>
      </c>
      <c r="D34" s="552">
        <v>46237</v>
      </c>
      <c r="E34" s="552" t="e">
        <f>IF(OR(#REF!="",J34=""),"",#REF!+7*J34)</f>
        <v>#REF!</v>
      </c>
      <c r="F34" s="149" t="e">
        <f t="shared" ca="1" si="0"/>
        <v>#REF!</v>
      </c>
      <c r="G34" s="120" t="s">
        <v>94</v>
      </c>
      <c r="H34" s="113" t="e">
        <f t="shared" si="1"/>
        <v>#REF!</v>
      </c>
      <c r="I34" s="102" t="e">
        <f>TEXT(E33,"YYYY")</f>
        <v>#REF!</v>
      </c>
      <c r="J34" s="122">
        <v>34</v>
      </c>
      <c r="K34" s="122" t="s">
        <v>18</v>
      </c>
      <c r="L34" s="232" t="s">
        <v>142</v>
      </c>
      <c r="M34" s="85" t="s">
        <v>178</v>
      </c>
      <c r="N34" s="399">
        <v>0</v>
      </c>
      <c r="O34" s="130">
        <v>3</v>
      </c>
      <c r="P34" s="122"/>
      <c r="Q34" s="122"/>
      <c r="R34" s="122" t="s">
        <v>84</v>
      </c>
      <c r="S34" s="130" t="s">
        <v>97</v>
      </c>
      <c r="T34" s="123" t="s">
        <v>179</v>
      </c>
      <c r="U34" s="123" t="s">
        <v>99</v>
      </c>
      <c r="V34" s="102" t="s">
        <v>180</v>
      </c>
      <c r="W34" s="147">
        <v>8</v>
      </c>
      <c r="X34" s="113"/>
      <c r="Y34" s="126">
        <f t="shared" ref="Y34:Y40" si="18">W34-X34</f>
        <v>8</v>
      </c>
      <c r="Z34" s="122">
        <v>8</v>
      </c>
      <c r="AA34" s="101">
        <v>102855</v>
      </c>
      <c r="AB34" s="131"/>
      <c r="AC34" s="151" t="str">
        <f t="shared" si="16"/>
        <v/>
      </c>
      <c r="AD34" s="120"/>
      <c r="AE34" s="131"/>
      <c r="AF34" s="101">
        <f t="shared" si="5"/>
        <v>0</v>
      </c>
      <c r="AG34" s="101">
        <f t="shared" si="6"/>
        <v>0</v>
      </c>
      <c r="AH34" s="101">
        <f t="shared" si="7"/>
        <v>0</v>
      </c>
      <c r="AI34" s="101">
        <f t="shared" si="8"/>
        <v>822840</v>
      </c>
      <c r="AJ34" s="101">
        <f t="shared" si="9"/>
        <v>0</v>
      </c>
      <c r="AK34" s="101">
        <f t="shared" si="10"/>
        <v>822840</v>
      </c>
      <c r="AL34" s="102" t="s">
        <v>9</v>
      </c>
      <c r="AM34" s="144"/>
      <c r="AN34" s="823">
        <f t="shared" si="15"/>
        <v>822840</v>
      </c>
      <c r="AO34" s="844">
        <f t="shared" si="11"/>
        <v>0</v>
      </c>
      <c r="AP34" s="844">
        <f t="shared" si="12"/>
        <v>1</v>
      </c>
      <c r="AQ34" s="845">
        <f t="shared" ca="1" si="13"/>
        <v>185</v>
      </c>
      <c r="AR34" s="113" t="str">
        <f t="shared" si="14"/>
        <v>On Time</v>
      </c>
    </row>
    <row r="35" spans="1:44" ht="12.75" x14ac:dyDescent="0.2">
      <c r="A35" s="102">
        <v>4000495271</v>
      </c>
      <c r="B35" s="133">
        <v>45621</v>
      </c>
      <c r="C35" s="100" t="s">
        <v>79</v>
      </c>
      <c r="D35" s="552">
        <v>46585</v>
      </c>
      <c r="E35" s="552" t="e">
        <f>IF(OR(#REF!="",J35=""),"",#REF!+7*J35)</f>
        <v>#REF!</v>
      </c>
      <c r="F35" s="149" t="e">
        <f t="shared" ca="1" si="0"/>
        <v>#REF!</v>
      </c>
      <c r="G35" s="120" t="s">
        <v>94</v>
      </c>
      <c r="H35" s="113" t="e">
        <f t="shared" si="1"/>
        <v>#REF!</v>
      </c>
      <c r="I35" s="113" t="e">
        <f>TEXT(E35,"YYYY")</f>
        <v>#REF!</v>
      </c>
      <c r="J35" s="126">
        <v>137.80000000000001</v>
      </c>
      <c r="K35" s="126" t="s">
        <v>18</v>
      </c>
      <c r="L35" s="394" t="s">
        <v>81</v>
      </c>
      <c r="M35" s="13" t="s">
        <v>181</v>
      </c>
      <c r="N35" s="399">
        <v>0</v>
      </c>
      <c r="O35" s="130">
        <v>3</v>
      </c>
      <c r="P35" s="130" t="s">
        <v>182</v>
      </c>
      <c r="Q35" s="130">
        <v>25100070</v>
      </c>
      <c r="R35" s="130" t="s">
        <v>84</v>
      </c>
      <c r="S35" s="130" t="s">
        <v>97</v>
      </c>
      <c r="T35" s="123" t="s">
        <v>138</v>
      </c>
      <c r="U35" s="100" t="s">
        <v>99</v>
      </c>
      <c r="V35" s="100" t="s">
        <v>183</v>
      </c>
      <c r="W35" s="282">
        <v>28</v>
      </c>
      <c r="X35" s="126"/>
      <c r="Y35" s="126">
        <f t="shared" si="18"/>
        <v>28</v>
      </c>
      <c r="Z35" s="126">
        <v>28</v>
      </c>
      <c r="AA35" s="150">
        <v>26720</v>
      </c>
      <c r="AB35" s="127"/>
      <c r="AC35" s="151" t="str">
        <f t="shared" si="16"/>
        <v/>
      </c>
      <c r="AD35" s="152"/>
      <c r="AE35" s="151"/>
      <c r="AF35" s="101">
        <f t="shared" si="5"/>
        <v>0</v>
      </c>
      <c r="AG35" s="101">
        <f t="shared" si="6"/>
        <v>0</v>
      </c>
      <c r="AH35" s="101">
        <f t="shared" si="7"/>
        <v>0</v>
      </c>
      <c r="AI35" s="101">
        <f t="shared" si="8"/>
        <v>748160</v>
      </c>
      <c r="AJ35" s="101">
        <f t="shared" si="9"/>
        <v>0</v>
      </c>
      <c r="AK35" s="101">
        <f t="shared" si="10"/>
        <v>748160</v>
      </c>
      <c r="AL35" s="102" t="s">
        <v>9</v>
      </c>
      <c r="AM35" s="143"/>
      <c r="AN35" s="823">
        <f t="shared" si="15"/>
        <v>748160</v>
      </c>
      <c r="AO35" s="844">
        <f t="shared" si="11"/>
        <v>0</v>
      </c>
      <c r="AP35" s="844">
        <f t="shared" si="12"/>
        <v>1</v>
      </c>
      <c r="AQ35" s="845">
        <f t="shared" ca="1" si="13"/>
        <v>564</v>
      </c>
      <c r="AR35" s="113" t="str">
        <f t="shared" si="14"/>
        <v>On Time</v>
      </c>
    </row>
    <row r="36" spans="1:44" x14ac:dyDescent="0.25">
      <c r="A36" s="102">
        <v>4300034880</v>
      </c>
      <c r="B36" s="133">
        <v>45937</v>
      </c>
      <c r="C36" s="100" t="s">
        <v>79</v>
      </c>
      <c r="D36" s="552">
        <v>46092</v>
      </c>
      <c r="E36" s="552" t="e">
        <f>IF(OR(#REF!="",J36=""),"",#REF!+7*J36)</f>
        <v>#REF!</v>
      </c>
      <c r="F36" s="149" t="str">
        <f t="shared" ca="1" si="0"/>
        <v>DELIVERED</v>
      </c>
      <c r="G36" s="120" t="s">
        <v>94</v>
      </c>
      <c r="H36" s="113" t="e">
        <f t="shared" si="1"/>
        <v>#REF!</v>
      </c>
      <c r="I36" s="102" t="e">
        <f>TEXT(E36,"YYYY")</f>
        <v>#REF!</v>
      </c>
      <c r="J36" s="122">
        <v>22</v>
      </c>
      <c r="K36" s="122" t="s">
        <v>19</v>
      </c>
      <c r="L36" s="232" t="s">
        <v>81</v>
      </c>
      <c r="M36" s="85" t="s">
        <v>184</v>
      </c>
      <c r="N36" s="399">
        <v>0</v>
      </c>
      <c r="O36" s="130">
        <v>3</v>
      </c>
      <c r="P36" s="122" t="s">
        <v>185</v>
      </c>
      <c r="Q36" s="122">
        <v>25100527</v>
      </c>
      <c r="R36" s="122" t="s">
        <v>84</v>
      </c>
      <c r="S36" s="130" t="s">
        <v>97</v>
      </c>
      <c r="T36" s="123" t="s">
        <v>98</v>
      </c>
      <c r="U36" s="102" t="s">
        <v>99</v>
      </c>
      <c r="V36" s="102" t="s">
        <v>186</v>
      </c>
      <c r="W36" s="147">
        <v>47</v>
      </c>
      <c r="X36" s="122">
        <v>47</v>
      </c>
      <c r="Y36" s="126">
        <f t="shared" si="18"/>
        <v>0</v>
      </c>
      <c r="Z36" s="122">
        <v>0</v>
      </c>
      <c r="AA36" s="101">
        <v>16993.509999999998</v>
      </c>
      <c r="AB36" s="131"/>
      <c r="AC36" s="151" t="str">
        <f t="shared" si="16"/>
        <v>April-26</v>
      </c>
      <c r="AD36" s="379">
        <v>46139</v>
      </c>
      <c r="AE36" s="257" t="s">
        <v>187</v>
      </c>
      <c r="AF36" s="101">
        <f t="shared" si="5"/>
        <v>798694.97</v>
      </c>
      <c r="AG36" s="101">
        <f t="shared" si="6"/>
        <v>0</v>
      </c>
      <c r="AH36" s="101">
        <f t="shared" si="7"/>
        <v>798694.97</v>
      </c>
      <c r="AI36" s="101">
        <f t="shared" si="8"/>
        <v>0</v>
      </c>
      <c r="AJ36" s="101">
        <f t="shared" si="9"/>
        <v>0</v>
      </c>
      <c r="AK36" s="101">
        <f t="shared" si="10"/>
        <v>0</v>
      </c>
      <c r="AL36" s="102" t="s">
        <v>0</v>
      </c>
      <c r="AM36" s="143" t="s">
        <v>102</v>
      </c>
      <c r="AN36" s="823">
        <f t="shared" si="15"/>
        <v>798694.97</v>
      </c>
      <c r="AO36" s="844">
        <f t="shared" si="11"/>
        <v>1</v>
      </c>
      <c r="AP36" s="844">
        <f t="shared" si="12"/>
        <v>0</v>
      </c>
      <c r="AQ36" s="845">
        <f t="shared" ca="1" si="13"/>
        <v>248</v>
      </c>
      <c r="AR36" s="113" t="str">
        <f t="shared" si="14"/>
        <v>Delayed</v>
      </c>
    </row>
    <row r="37" spans="1:44" ht="15" x14ac:dyDescent="0.25">
      <c r="A37" s="802" t="s">
        <v>188</v>
      </c>
      <c r="B37" s="158">
        <v>46010</v>
      </c>
      <c r="C37" s="102" t="s">
        <v>79</v>
      </c>
      <c r="D37" s="552">
        <v>46171</v>
      </c>
      <c r="E37" s="552" t="e">
        <f>IF(OR(#REF!="",J37=""),"",#REF!+7*J37)</f>
        <v>#REF!</v>
      </c>
      <c r="F37" s="149" t="str">
        <f t="shared" ca="1" si="0"/>
        <v>DELIVERED</v>
      </c>
      <c r="G37" s="120" t="s">
        <v>80</v>
      </c>
      <c r="H37" s="113" t="e">
        <f t="shared" si="1"/>
        <v>#REF!</v>
      </c>
      <c r="I37" s="113" t="e">
        <f>TEXT(E37,"YYYY")</f>
        <v>#REF!</v>
      </c>
      <c r="J37" s="122">
        <v>21</v>
      </c>
      <c r="K37" s="122" t="s">
        <v>18</v>
      </c>
      <c r="L37" s="232" t="s">
        <v>81</v>
      </c>
      <c r="M37" s="13" t="s">
        <v>189</v>
      </c>
      <c r="N37" s="399">
        <v>0</v>
      </c>
      <c r="O37" s="130">
        <v>3</v>
      </c>
      <c r="P37" t="s">
        <v>190</v>
      </c>
      <c r="Q37" s="122">
        <v>26100185</v>
      </c>
      <c r="R37" s="122" t="s">
        <v>84</v>
      </c>
      <c r="S37" s="122" t="s">
        <v>191</v>
      </c>
      <c r="T37" s="123" t="s">
        <v>192</v>
      </c>
      <c r="U37" s="100" t="s">
        <v>193</v>
      </c>
      <c r="V37" s="102" t="s">
        <v>194</v>
      </c>
      <c r="W37" s="147">
        <v>3</v>
      </c>
      <c r="X37" s="122">
        <v>3</v>
      </c>
      <c r="Y37" s="126">
        <f t="shared" si="18"/>
        <v>0</v>
      </c>
      <c r="Z37" s="122">
        <v>0</v>
      </c>
      <c r="AA37" s="101">
        <v>402015.58</v>
      </c>
      <c r="AB37" s="131"/>
      <c r="AC37" s="151" t="str">
        <f t="shared" si="16"/>
        <v>June-26</v>
      </c>
      <c r="AD37" s="119">
        <v>46184</v>
      </c>
      <c r="AE37" s="142" t="s">
        <v>195</v>
      </c>
      <c r="AF37" s="101">
        <f t="shared" si="5"/>
        <v>1206046.74</v>
      </c>
      <c r="AG37" s="101">
        <f t="shared" si="6"/>
        <v>0</v>
      </c>
      <c r="AH37" s="101">
        <f t="shared" si="7"/>
        <v>1206046.74</v>
      </c>
      <c r="AI37" s="101">
        <f t="shared" si="8"/>
        <v>0</v>
      </c>
      <c r="AJ37" s="101">
        <f t="shared" si="9"/>
        <v>0</v>
      </c>
      <c r="AK37" s="101">
        <f t="shared" si="10"/>
        <v>0</v>
      </c>
      <c r="AL37" s="102" t="s">
        <v>0</v>
      </c>
      <c r="AM37" s="538" t="s">
        <v>102</v>
      </c>
      <c r="AN37" s="823">
        <f t="shared" si="15"/>
        <v>1206046.74</v>
      </c>
      <c r="AO37" s="844">
        <f t="shared" si="11"/>
        <v>1</v>
      </c>
      <c r="AP37" s="844">
        <f t="shared" si="12"/>
        <v>0</v>
      </c>
      <c r="AQ37" s="845">
        <f t="shared" ca="1" si="13"/>
        <v>175</v>
      </c>
      <c r="AR37" s="113" t="str">
        <f t="shared" si="14"/>
        <v>Delayed</v>
      </c>
    </row>
    <row r="38" spans="1:44" ht="12.75" x14ac:dyDescent="0.2">
      <c r="A38" s="102">
        <v>4000495354</v>
      </c>
      <c r="B38" s="133">
        <v>45621</v>
      </c>
      <c r="C38" s="100" t="s">
        <v>79</v>
      </c>
      <c r="D38" s="552">
        <v>46611</v>
      </c>
      <c r="E38" s="552" t="e">
        <f>IF(OR(#REF!="",J38=""),"",#REF!+7*J38)</f>
        <v>#REF!</v>
      </c>
      <c r="F38" s="149" t="e">
        <f t="shared" ca="1" si="0"/>
        <v>#REF!</v>
      </c>
      <c r="G38" s="120" t="s">
        <v>94</v>
      </c>
      <c r="H38" s="113" t="e">
        <f t="shared" si="1"/>
        <v>#REF!</v>
      </c>
      <c r="I38" s="113" t="e">
        <f>TEXT(E38,"YYYY")</f>
        <v>#REF!</v>
      </c>
      <c r="J38" s="126">
        <v>129</v>
      </c>
      <c r="K38" s="126" t="s">
        <v>18</v>
      </c>
      <c r="L38" s="394" t="s">
        <v>81</v>
      </c>
      <c r="M38" s="23" t="s">
        <v>160</v>
      </c>
      <c r="N38" s="399">
        <v>0</v>
      </c>
      <c r="O38" s="130">
        <v>3</v>
      </c>
      <c r="P38" s="130" t="s">
        <v>161</v>
      </c>
      <c r="Q38" s="130">
        <v>25100069</v>
      </c>
      <c r="R38" s="130" t="s">
        <v>84</v>
      </c>
      <c r="S38" s="130" t="s">
        <v>97</v>
      </c>
      <c r="T38" s="123" t="s">
        <v>138</v>
      </c>
      <c r="U38" s="100" t="s">
        <v>99</v>
      </c>
      <c r="V38" s="100" t="s">
        <v>162</v>
      </c>
      <c r="W38" s="282">
        <v>25</v>
      </c>
      <c r="X38" s="126"/>
      <c r="Y38" s="126">
        <f t="shared" si="18"/>
        <v>25</v>
      </c>
      <c r="Z38" s="126">
        <v>25</v>
      </c>
      <c r="AA38" s="150">
        <v>31260</v>
      </c>
      <c r="AB38" s="127"/>
      <c r="AC38" s="151" t="str">
        <f t="shared" si="16"/>
        <v/>
      </c>
      <c r="AD38" s="152"/>
      <c r="AE38" s="151"/>
      <c r="AF38" s="101">
        <f t="shared" si="5"/>
        <v>0</v>
      </c>
      <c r="AG38" s="101">
        <f t="shared" si="6"/>
        <v>0</v>
      </c>
      <c r="AH38" s="101">
        <f t="shared" si="7"/>
        <v>0</v>
      </c>
      <c r="AI38" s="101">
        <f t="shared" si="8"/>
        <v>781500</v>
      </c>
      <c r="AJ38" s="101">
        <f t="shared" si="9"/>
        <v>0</v>
      </c>
      <c r="AK38" s="101">
        <f t="shared" si="10"/>
        <v>781500</v>
      </c>
      <c r="AL38" s="102" t="s">
        <v>9</v>
      </c>
      <c r="AM38" s="108"/>
      <c r="AN38" s="823">
        <f t="shared" si="15"/>
        <v>781500</v>
      </c>
      <c r="AO38" s="844">
        <f t="shared" si="11"/>
        <v>0</v>
      </c>
      <c r="AP38" s="844">
        <f t="shared" si="12"/>
        <v>1</v>
      </c>
      <c r="AQ38" s="845">
        <f t="shared" ca="1" si="13"/>
        <v>564</v>
      </c>
      <c r="AR38" s="113" t="str">
        <f t="shared" si="14"/>
        <v>On Time</v>
      </c>
    </row>
    <row r="39" spans="1:44" ht="12.75" x14ac:dyDescent="0.2">
      <c r="A39" s="102">
        <v>4000568996</v>
      </c>
      <c r="B39" s="133">
        <v>45925</v>
      </c>
      <c r="C39" s="155" t="s">
        <v>79</v>
      </c>
      <c r="D39" s="552">
        <v>46107</v>
      </c>
      <c r="E39" s="552" t="e">
        <f>IF(OR(#REF!="",J39=""),"",#REF!+7*J39)</f>
        <v>#REF!</v>
      </c>
      <c r="F39" s="149" t="e">
        <f t="shared" ca="1" si="0"/>
        <v>#REF!</v>
      </c>
      <c r="G39" s="120" t="s">
        <v>94</v>
      </c>
      <c r="H39" s="113" t="e">
        <f t="shared" si="1"/>
        <v>#REF!</v>
      </c>
      <c r="I39" s="113" t="e">
        <f>TEXT(E39,"YYYY")</f>
        <v>#REF!</v>
      </c>
      <c r="J39" s="122">
        <v>26</v>
      </c>
      <c r="K39" s="122" t="s">
        <v>18</v>
      </c>
      <c r="L39" s="232" t="s">
        <v>81</v>
      </c>
      <c r="M39" s="85" t="s">
        <v>196</v>
      </c>
      <c r="N39" s="399">
        <v>0</v>
      </c>
      <c r="O39" s="130">
        <v>3</v>
      </c>
      <c r="P39" s="122"/>
      <c r="Q39" s="122"/>
      <c r="R39" s="122" t="s">
        <v>84</v>
      </c>
      <c r="S39" s="122" t="s">
        <v>97</v>
      </c>
      <c r="T39" s="113" t="s">
        <v>130</v>
      </c>
      <c r="U39" s="102" t="s">
        <v>99</v>
      </c>
      <c r="V39" s="102" t="s">
        <v>197</v>
      </c>
      <c r="W39" s="147">
        <v>2</v>
      </c>
      <c r="X39" s="113"/>
      <c r="Y39" s="126">
        <f t="shared" si="18"/>
        <v>2</v>
      </c>
      <c r="Z39" s="122">
        <v>2</v>
      </c>
      <c r="AA39" s="101">
        <v>303192</v>
      </c>
      <c r="AB39" s="131"/>
      <c r="AC39" s="151" t="str">
        <f t="shared" si="16"/>
        <v/>
      </c>
      <c r="AD39" s="120"/>
      <c r="AE39" s="132"/>
      <c r="AF39" s="101">
        <f t="shared" si="5"/>
        <v>0</v>
      </c>
      <c r="AG39" s="101">
        <f t="shared" si="6"/>
        <v>0</v>
      </c>
      <c r="AH39" s="101">
        <f t="shared" si="7"/>
        <v>0</v>
      </c>
      <c r="AI39" s="101">
        <f t="shared" si="8"/>
        <v>606384</v>
      </c>
      <c r="AJ39" s="101">
        <f t="shared" si="9"/>
        <v>0</v>
      </c>
      <c r="AK39" s="101">
        <f t="shared" si="10"/>
        <v>606384</v>
      </c>
      <c r="AL39" s="102" t="s">
        <v>9</v>
      </c>
      <c r="AM39" s="144"/>
      <c r="AN39" s="823">
        <f t="shared" si="15"/>
        <v>606384</v>
      </c>
      <c r="AO39" s="844">
        <f t="shared" si="11"/>
        <v>0</v>
      </c>
      <c r="AP39" s="844">
        <f t="shared" si="12"/>
        <v>1</v>
      </c>
      <c r="AQ39" s="845">
        <f t="shared" ca="1" si="13"/>
        <v>260</v>
      </c>
      <c r="AR39" s="113" t="str">
        <f t="shared" si="14"/>
        <v>On Time</v>
      </c>
    </row>
    <row r="40" spans="1:44" ht="15" x14ac:dyDescent="0.25">
      <c r="A40" s="102">
        <v>4000561161</v>
      </c>
      <c r="B40" s="133">
        <v>45916</v>
      </c>
      <c r="C40" s="155" t="s">
        <v>79</v>
      </c>
      <c r="D40" s="552">
        <v>46112</v>
      </c>
      <c r="E40" s="552" t="e">
        <f>IF(OR(#REF!="",J40=""),"",#REF!+7*J40)</f>
        <v>#REF!</v>
      </c>
      <c r="F40" s="149" t="e">
        <f t="shared" ca="1" si="0"/>
        <v>#REF!</v>
      </c>
      <c r="G40" s="120" t="s">
        <v>94</v>
      </c>
      <c r="H40" s="113" t="e">
        <f t="shared" si="1"/>
        <v>#REF!</v>
      </c>
      <c r="I40" s="102">
        <v>2025</v>
      </c>
      <c r="J40" s="122">
        <v>28</v>
      </c>
      <c r="K40" s="122" t="s">
        <v>18</v>
      </c>
      <c r="L40" s="232" t="s">
        <v>81</v>
      </c>
      <c r="M40" s="13" t="s">
        <v>198</v>
      </c>
      <c r="N40" s="399">
        <v>0</v>
      </c>
      <c r="O40" s="130">
        <v>3</v>
      </c>
      <c r="P40" s="122"/>
      <c r="Q40" s="122"/>
      <c r="R40" s="122" t="s">
        <v>84</v>
      </c>
      <c r="S40" s="461" t="s">
        <v>97</v>
      </c>
      <c r="T40" s="159" t="s">
        <v>114</v>
      </c>
      <c r="U40" s="102" t="s">
        <v>99</v>
      </c>
      <c r="V40" s="102" t="s">
        <v>199</v>
      </c>
      <c r="W40" s="147">
        <v>68</v>
      </c>
      <c r="X40" s="113"/>
      <c r="Y40" s="126">
        <f t="shared" si="18"/>
        <v>68</v>
      </c>
      <c r="Z40" s="122">
        <v>68</v>
      </c>
      <c r="AA40" s="101">
        <v>35111</v>
      </c>
      <c r="AB40" s="131"/>
      <c r="AC40" s="151" t="str">
        <f t="shared" si="16"/>
        <v/>
      </c>
      <c r="AD40" s="120"/>
      <c r="AE40" s="132"/>
      <c r="AF40" s="101">
        <f t="shared" si="5"/>
        <v>0</v>
      </c>
      <c r="AG40" s="101">
        <f t="shared" si="6"/>
        <v>0</v>
      </c>
      <c r="AH40" s="101">
        <f t="shared" si="7"/>
        <v>0</v>
      </c>
      <c r="AI40" s="101">
        <f t="shared" si="8"/>
        <v>2387548</v>
      </c>
      <c r="AJ40" s="101">
        <f t="shared" si="9"/>
        <v>0</v>
      </c>
      <c r="AK40" s="101">
        <f t="shared" si="10"/>
        <v>2387548</v>
      </c>
      <c r="AL40" s="102" t="s">
        <v>2</v>
      </c>
      <c r="AM40" s="144" t="s">
        <v>112</v>
      </c>
      <c r="AN40" s="823">
        <f t="shared" si="15"/>
        <v>2387548</v>
      </c>
      <c r="AO40" s="844">
        <f t="shared" si="11"/>
        <v>0</v>
      </c>
      <c r="AP40" s="844">
        <f t="shared" si="12"/>
        <v>1</v>
      </c>
      <c r="AQ40" s="845">
        <f t="shared" ca="1" si="13"/>
        <v>269</v>
      </c>
      <c r="AR40" s="113" t="str">
        <f t="shared" si="14"/>
        <v>On Time</v>
      </c>
    </row>
    <row r="41" spans="1:44" ht="12.75" x14ac:dyDescent="0.2">
      <c r="A41" s="102">
        <v>4000498936</v>
      </c>
      <c r="B41" s="133">
        <v>45628</v>
      </c>
      <c r="C41" s="100" t="s">
        <v>79</v>
      </c>
      <c r="D41" s="552">
        <v>46166</v>
      </c>
      <c r="E41" s="552" t="e">
        <f>IF(OR(#REF!="",J41=""),"",#REF!+7*J41)</f>
        <v>#REF!</v>
      </c>
      <c r="F41" s="149" t="e">
        <f t="shared" ca="1" si="0"/>
        <v>#REF!</v>
      </c>
      <c r="G41" s="120" t="s">
        <v>94</v>
      </c>
      <c r="H41" s="113" t="e">
        <f t="shared" si="1"/>
        <v>#REF!</v>
      </c>
      <c r="I41" s="113" t="e">
        <f>TEXT(E41,"YYYY")</f>
        <v>#REF!</v>
      </c>
      <c r="J41" s="126">
        <v>76.900000000000006</v>
      </c>
      <c r="K41" s="126" t="s">
        <v>18</v>
      </c>
      <c r="L41" s="394" t="s">
        <v>81</v>
      </c>
      <c r="M41" s="23" t="s">
        <v>175</v>
      </c>
      <c r="N41" s="399">
        <v>0</v>
      </c>
      <c r="O41" s="130">
        <v>3</v>
      </c>
      <c r="P41" s="130" t="s">
        <v>176</v>
      </c>
      <c r="Q41" s="122">
        <v>25100064</v>
      </c>
      <c r="R41" s="130" t="s">
        <v>84</v>
      </c>
      <c r="S41" s="130" t="s">
        <v>97</v>
      </c>
      <c r="T41" s="123" t="s">
        <v>138</v>
      </c>
      <c r="U41" s="100" t="s">
        <v>99</v>
      </c>
      <c r="V41" s="100" t="s">
        <v>177</v>
      </c>
      <c r="W41" s="282">
        <v>25</v>
      </c>
      <c r="X41" s="126"/>
      <c r="Y41" s="126">
        <v>25</v>
      </c>
      <c r="Z41" s="126">
        <v>25</v>
      </c>
      <c r="AA41" s="150">
        <v>23480</v>
      </c>
      <c r="AB41" s="127"/>
      <c r="AC41" s="151" t="str">
        <f t="shared" si="16"/>
        <v/>
      </c>
      <c r="AD41" s="152"/>
      <c r="AE41" s="162"/>
      <c r="AF41" s="101">
        <f t="shared" si="5"/>
        <v>0</v>
      </c>
      <c r="AG41" s="101">
        <f t="shared" si="6"/>
        <v>0</v>
      </c>
      <c r="AH41" s="101">
        <f t="shared" si="7"/>
        <v>0</v>
      </c>
      <c r="AI41" s="101">
        <f t="shared" si="8"/>
        <v>587000</v>
      </c>
      <c r="AJ41" s="101">
        <f t="shared" si="9"/>
        <v>0</v>
      </c>
      <c r="AK41" s="101">
        <f t="shared" si="10"/>
        <v>587000</v>
      </c>
      <c r="AL41" s="102" t="s">
        <v>9</v>
      </c>
      <c r="AM41" s="143"/>
      <c r="AN41" s="823">
        <f t="shared" si="15"/>
        <v>587000</v>
      </c>
      <c r="AO41" s="844">
        <f t="shared" si="11"/>
        <v>0</v>
      </c>
      <c r="AP41" s="844">
        <f t="shared" si="12"/>
        <v>1</v>
      </c>
      <c r="AQ41" s="845">
        <f t="shared" ca="1" si="13"/>
        <v>557</v>
      </c>
      <c r="AR41" s="113" t="str">
        <f t="shared" si="14"/>
        <v>On Time</v>
      </c>
    </row>
    <row r="42" spans="1:44" ht="12.75" x14ac:dyDescent="0.2">
      <c r="A42" s="102">
        <v>4000551577</v>
      </c>
      <c r="B42" s="133">
        <v>45944</v>
      </c>
      <c r="C42" s="102" t="s">
        <v>79</v>
      </c>
      <c r="D42" s="552">
        <v>46195</v>
      </c>
      <c r="E42" s="552" t="e">
        <f>IF(OR(#REF!="",J42=""),"",#REF!+7*J42)</f>
        <v>#REF!</v>
      </c>
      <c r="F42" s="149" t="e">
        <f t="shared" ca="1" si="0"/>
        <v>#REF!</v>
      </c>
      <c r="G42" s="120" t="s">
        <v>94</v>
      </c>
      <c r="H42" s="113" t="e">
        <f t="shared" si="1"/>
        <v>#REF!</v>
      </c>
      <c r="I42" s="113" t="e">
        <f>TEXT(E42,"YYYY")</f>
        <v>#REF!</v>
      </c>
      <c r="J42" s="122">
        <v>40</v>
      </c>
      <c r="K42" s="122" t="s">
        <v>22</v>
      </c>
      <c r="L42" s="232" t="s">
        <v>81</v>
      </c>
      <c r="M42" s="85" t="s">
        <v>200</v>
      </c>
      <c r="N42" s="399">
        <v>0</v>
      </c>
      <c r="O42" s="130">
        <v>3</v>
      </c>
      <c r="P42" s="122"/>
      <c r="Q42" s="122"/>
      <c r="R42" s="122" t="s">
        <v>84</v>
      </c>
      <c r="S42" s="130" t="s">
        <v>97</v>
      </c>
      <c r="T42" s="123" t="s">
        <v>119</v>
      </c>
      <c r="U42" s="102" t="s">
        <v>99</v>
      </c>
      <c r="V42" s="102" t="s">
        <v>201</v>
      </c>
      <c r="W42" s="147">
        <v>1</v>
      </c>
      <c r="X42" s="122"/>
      <c r="Y42" s="126">
        <f t="shared" ref="Y42:Y105" si="19">W42-X42</f>
        <v>1</v>
      </c>
      <c r="Z42" s="122">
        <v>1</v>
      </c>
      <c r="AA42" s="101">
        <v>2547914</v>
      </c>
      <c r="AB42" s="131"/>
      <c r="AC42" s="151" t="str">
        <f t="shared" si="16"/>
        <v/>
      </c>
      <c r="AD42" s="120"/>
      <c r="AE42" s="142"/>
      <c r="AF42" s="101">
        <f t="shared" si="5"/>
        <v>0</v>
      </c>
      <c r="AG42" s="101">
        <f t="shared" si="6"/>
        <v>0</v>
      </c>
      <c r="AH42" s="101">
        <f t="shared" si="7"/>
        <v>0</v>
      </c>
      <c r="AI42" s="101">
        <f t="shared" si="8"/>
        <v>2547914</v>
      </c>
      <c r="AJ42" s="101">
        <f t="shared" si="9"/>
        <v>0</v>
      </c>
      <c r="AK42" s="101">
        <f t="shared" si="10"/>
        <v>2547914</v>
      </c>
      <c r="AL42" s="102" t="s">
        <v>9</v>
      </c>
      <c r="AM42" s="143"/>
      <c r="AN42" s="823">
        <f t="shared" si="15"/>
        <v>2547914</v>
      </c>
      <c r="AO42" s="844">
        <f t="shared" si="11"/>
        <v>0</v>
      </c>
      <c r="AP42" s="844">
        <f t="shared" si="12"/>
        <v>1</v>
      </c>
      <c r="AQ42" s="845">
        <f t="shared" ca="1" si="13"/>
        <v>241</v>
      </c>
      <c r="AR42" s="113" t="str">
        <f t="shared" si="14"/>
        <v>On Time</v>
      </c>
    </row>
    <row r="43" spans="1:44" ht="12.75" x14ac:dyDescent="0.2">
      <c r="A43" s="102">
        <v>4000571995</v>
      </c>
      <c r="B43" s="133">
        <v>45853</v>
      </c>
      <c r="C43" s="100" t="s">
        <v>79</v>
      </c>
      <c r="D43" s="552">
        <v>46083</v>
      </c>
      <c r="E43" s="552" t="e">
        <f>IF(OR(#REF!="",J43=""),"",#REF!+7*J43)</f>
        <v>#REF!</v>
      </c>
      <c r="F43" s="149" t="e">
        <f t="shared" ca="1" si="0"/>
        <v>#REF!</v>
      </c>
      <c r="G43" s="120" t="s">
        <v>94</v>
      </c>
      <c r="H43" s="113" t="e">
        <f t="shared" si="1"/>
        <v>#REF!</v>
      </c>
      <c r="I43" s="102" t="e">
        <f>TEXT(E43,"YYYY")</f>
        <v>#REF!</v>
      </c>
      <c r="J43" s="122">
        <v>20.8</v>
      </c>
      <c r="K43" s="122" t="s">
        <v>18</v>
      </c>
      <c r="L43" s="232" t="s">
        <v>81</v>
      </c>
      <c r="M43" s="23" t="s">
        <v>202</v>
      </c>
      <c r="N43" s="399">
        <v>0</v>
      </c>
      <c r="O43" s="130">
        <v>3</v>
      </c>
      <c r="P43" s="122" t="s">
        <v>203</v>
      </c>
      <c r="Q43" s="122">
        <v>25100488</v>
      </c>
      <c r="R43" s="122" t="s">
        <v>84</v>
      </c>
      <c r="S43" s="130" t="s">
        <v>97</v>
      </c>
      <c r="T43" s="123" t="s">
        <v>114</v>
      </c>
      <c r="U43" s="102" t="s">
        <v>99</v>
      </c>
      <c r="V43" s="102" t="s">
        <v>134</v>
      </c>
      <c r="W43" s="147">
        <v>5</v>
      </c>
      <c r="X43" s="113"/>
      <c r="Y43" s="126">
        <f t="shared" si="19"/>
        <v>5</v>
      </c>
      <c r="Z43" s="122">
        <v>5</v>
      </c>
      <c r="AA43" s="101">
        <v>269998</v>
      </c>
      <c r="AB43" s="131"/>
      <c r="AC43" s="151" t="str">
        <f t="shared" si="16"/>
        <v/>
      </c>
      <c r="AD43" s="120"/>
      <c r="AE43" s="132"/>
      <c r="AF43" s="101">
        <f t="shared" si="5"/>
        <v>0</v>
      </c>
      <c r="AG43" s="101">
        <f t="shared" si="6"/>
        <v>0</v>
      </c>
      <c r="AH43" s="101">
        <f t="shared" si="7"/>
        <v>0</v>
      </c>
      <c r="AI43" s="101">
        <f t="shared" si="8"/>
        <v>1349990</v>
      </c>
      <c r="AJ43" s="101">
        <f t="shared" si="9"/>
        <v>0</v>
      </c>
      <c r="AK43" s="101">
        <f t="shared" si="10"/>
        <v>1349990</v>
      </c>
      <c r="AL43" s="102" t="s">
        <v>9</v>
      </c>
      <c r="AM43" s="144"/>
      <c r="AN43" s="823">
        <f t="shared" si="15"/>
        <v>1349990</v>
      </c>
      <c r="AO43" s="844">
        <f t="shared" si="11"/>
        <v>0</v>
      </c>
      <c r="AP43" s="844">
        <f t="shared" si="12"/>
        <v>1</v>
      </c>
      <c r="AQ43" s="845">
        <f t="shared" ca="1" si="13"/>
        <v>332</v>
      </c>
      <c r="AR43" s="113" t="str">
        <f t="shared" si="14"/>
        <v>On Time</v>
      </c>
    </row>
    <row r="44" spans="1:44" ht="15" x14ac:dyDescent="0.25">
      <c r="A44" s="102">
        <v>4000561397</v>
      </c>
      <c r="B44" s="133">
        <v>45916</v>
      </c>
      <c r="C44" s="155" t="s">
        <v>79</v>
      </c>
      <c r="D44" s="552">
        <v>46112</v>
      </c>
      <c r="E44" s="552" t="e">
        <f>IF(OR(#REF!="",J44=""),"",#REF!+7*J44)</f>
        <v>#REF!</v>
      </c>
      <c r="F44" s="149" t="e">
        <f t="shared" ca="1" si="0"/>
        <v>#REF!</v>
      </c>
      <c r="G44" s="120" t="s">
        <v>94</v>
      </c>
      <c r="H44" s="113" t="e">
        <f t="shared" si="1"/>
        <v>#REF!</v>
      </c>
      <c r="I44" s="102">
        <v>2025</v>
      </c>
      <c r="J44" s="122">
        <v>28</v>
      </c>
      <c r="K44" s="122" t="s">
        <v>18</v>
      </c>
      <c r="L44" s="232" t="s">
        <v>81</v>
      </c>
      <c r="M44" s="13" t="s">
        <v>204</v>
      </c>
      <c r="N44" s="399">
        <v>0</v>
      </c>
      <c r="O44" s="130">
        <v>3</v>
      </c>
      <c r="P44" s="122"/>
      <c r="Q44" s="122"/>
      <c r="R44" s="122" t="s">
        <v>84</v>
      </c>
      <c r="S44" s="461" t="s">
        <v>97</v>
      </c>
      <c r="T44" s="159" t="s">
        <v>114</v>
      </c>
      <c r="U44" s="102" t="s">
        <v>99</v>
      </c>
      <c r="V44" s="102" t="s">
        <v>205</v>
      </c>
      <c r="W44" s="147">
        <v>4</v>
      </c>
      <c r="X44" s="113"/>
      <c r="Y44" s="126">
        <f t="shared" si="19"/>
        <v>4</v>
      </c>
      <c r="Z44" s="122">
        <v>4</v>
      </c>
      <c r="AA44" s="101">
        <v>174479</v>
      </c>
      <c r="AB44" s="131"/>
      <c r="AC44" s="151" t="str">
        <f t="shared" si="16"/>
        <v/>
      </c>
      <c r="AD44" s="120"/>
      <c r="AE44" s="132"/>
      <c r="AF44" s="101">
        <f t="shared" si="5"/>
        <v>0</v>
      </c>
      <c r="AG44" s="101">
        <f t="shared" si="6"/>
        <v>0</v>
      </c>
      <c r="AH44" s="101">
        <f t="shared" si="7"/>
        <v>0</v>
      </c>
      <c r="AI44" s="101">
        <f t="shared" si="8"/>
        <v>697916</v>
      </c>
      <c r="AJ44" s="101">
        <f t="shared" si="9"/>
        <v>0</v>
      </c>
      <c r="AK44" s="101">
        <f t="shared" si="10"/>
        <v>697916</v>
      </c>
      <c r="AL44" s="102" t="s">
        <v>9</v>
      </c>
      <c r="AM44" s="144"/>
      <c r="AN44" s="823">
        <f t="shared" si="15"/>
        <v>697916</v>
      </c>
      <c r="AO44" s="844">
        <f t="shared" si="11"/>
        <v>0</v>
      </c>
      <c r="AP44" s="844">
        <f t="shared" si="12"/>
        <v>1</v>
      </c>
      <c r="AQ44" s="845">
        <f t="shared" ca="1" si="13"/>
        <v>269</v>
      </c>
      <c r="AR44" s="113" t="str">
        <f t="shared" si="14"/>
        <v>On Time</v>
      </c>
    </row>
    <row r="45" spans="1:44" ht="12.75" x14ac:dyDescent="0.2">
      <c r="A45" s="102">
        <v>4000495271</v>
      </c>
      <c r="B45" s="133">
        <v>45621</v>
      </c>
      <c r="C45" s="100" t="s">
        <v>79</v>
      </c>
      <c r="D45" s="552">
        <v>46555</v>
      </c>
      <c r="E45" s="552" t="e">
        <f>IF(OR(#REF!="",J45=""),"",#REF!+7*J45)</f>
        <v>#REF!</v>
      </c>
      <c r="F45" s="149" t="e">
        <f t="shared" ca="1" si="0"/>
        <v>#REF!</v>
      </c>
      <c r="G45" s="120" t="s">
        <v>94</v>
      </c>
      <c r="H45" s="113" t="e">
        <f t="shared" si="1"/>
        <v>#REF!</v>
      </c>
      <c r="I45" s="113" t="e">
        <f t="shared" ref="I45:I108" si="20">TEXT(E45,"YYYY")</f>
        <v>#REF!</v>
      </c>
      <c r="J45" s="126">
        <v>133.5</v>
      </c>
      <c r="K45" s="126" t="s">
        <v>18</v>
      </c>
      <c r="L45" s="394" t="s">
        <v>81</v>
      </c>
      <c r="M45" s="23" t="s">
        <v>181</v>
      </c>
      <c r="N45" s="399">
        <v>0</v>
      </c>
      <c r="O45" s="130">
        <v>3</v>
      </c>
      <c r="P45" s="130" t="s">
        <v>182</v>
      </c>
      <c r="Q45" s="130">
        <v>25100070</v>
      </c>
      <c r="R45" s="130" t="s">
        <v>84</v>
      </c>
      <c r="S45" s="130" t="s">
        <v>97</v>
      </c>
      <c r="T45" s="123" t="s">
        <v>138</v>
      </c>
      <c r="U45" s="100" t="s">
        <v>99</v>
      </c>
      <c r="V45" s="100" t="s">
        <v>183</v>
      </c>
      <c r="W45" s="282">
        <v>25</v>
      </c>
      <c r="X45" s="126"/>
      <c r="Y45" s="126">
        <f t="shared" si="19"/>
        <v>25</v>
      </c>
      <c r="Z45" s="126">
        <v>25</v>
      </c>
      <c r="AA45" s="150">
        <v>26720</v>
      </c>
      <c r="AB45" s="127"/>
      <c r="AC45" s="151" t="str">
        <f t="shared" si="16"/>
        <v/>
      </c>
      <c r="AD45" s="152"/>
      <c r="AE45" s="151"/>
      <c r="AF45" s="101">
        <f t="shared" si="5"/>
        <v>0</v>
      </c>
      <c r="AG45" s="101">
        <f t="shared" si="6"/>
        <v>0</v>
      </c>
      <c r="AH45" s="101">
        <f t="shared" si="7"/>
        <v>0</v>
      </c>
      <c r="AI45" s="101">
        <f t="shared" si="8"/>
        <v>668000</v>
      </c>
      <c r="AJ45" s="101">
        <f t="shared" si="9"/>
        <v>0</v>
      </c>
      <c r="AK45" s="101">
        <f t="shared" si="10"/>
        <v>668000</v>
      </c>
      <c r="AL45" s="102" t="s">
        <v>9</v>
      </c>
      <c r="AM45" s="143"/>
      <c r="AN45" s="823">
        <f t="shared" si="15"/>
        <v>668000</v>
      </c>
      <c r="AO45" s="844">
        <f t="shared" si="11"/>
        <v>0</v>
      </c>
      <c r="AP45" s="844">
        <f t="shared" si="12"/>
        <v>1</v>
      </c>
      <c r="AQ45" s="845">
        <f t="shared" ca="1" si="13"/>
        <v>564</v>
      </c>
      <c r="AR45" s="113" t="str">
        <f t="shared" si="14"/>
        <v>On Time</v>
      </c>
    </row>
    <row r="46" spans="1:44" ht="12.75" x14ac:dyDescent="0.2">
      <c r="A46" s="102">
        <v>4000495271</v>
      </c>
      <c r="B46" s="133">
        <v>45621</v>
      </c>
      <c r="C46" s="100" t="s">
        <v>79</v>
      </c>
      <c r="D46" s="552">
        <v>46524</v>
      </c>
      <c r="E46" s="552" t="e">
        <f>IF(OR(#REF!="",J46=""),"",#REF!+7*J46)</f>
        <v>#REF!</v>
      </c>
      <c r="F46" s="149" t="e">
        <f t="shared" ca="1" si="0"/>
        <v>#REF!</v>
      </c>
      <c r="G46" s="120" t="s">
        <v>94</v>
      </c>
      <c r="H46" s="113" t="e">
        <f t="shared" si="1"/>
        <v>#REF!</v>
      </c>
      <c r="I46" s="113" t="e">
        <f t="shared" si="20"/>
        <v>#REF!</v>
      </c>
      <c r="J46" s="126">
        <v>129</v>
      </c>
      <c r="K46" s="126" t="s">
        <v>18</v>
      </c>
      <c r="L46" s="394" t="s">
        <v>81</v>
      </c>
      <c r="M46" s="85" t="s">
        <v>181</v>
      </c>
      <c r="N46" s="399">
        <v>0</v>
      </c>
      <c r="O46" s="130">
        <v>3</v>
      </c>
      <c r="P46" s="130" t="s">
        <v>182</v>
      </c>
      <c r="Q46" s="130">
        <v>25100070</v>
      </c>
      <c r="R46" s="130" t="s">
        <v>84</v>
      </c>
      <c r="S46" s="130" t="s">
        <v>97</v>
      </c>
      <c r="T46" s="123" t="s">
        <v>138</v>
      </c>
      <c r="U46" s="100" t="s">
        <v>99</v>
      </c>
      <c r="V46" s="100" t="s">
        <v>183</v>
      </c>
      <c r="W46" s="282">
        <v>25</v>
      </c>
      <c r="X46" s="126"/>
      <c r="Y46" s="126">
        <f t="shared" si="19"/>
        <v>25</v>
      </c>
      <c r="Z46" s="126">
        <v>25</v>
      </c>
      <c r="AA46" s="150">
        <v>26720</v>
      </c>
      <c r="AB46" s="127"/>
      <c r="AC46" s="151" t="str">
        <f t="shared" si="16"/>
        <v/>
      </c>
      <c r="AD46" s="152"/>
      <c r="AE46" s="151"/>
      <c r="AF46" s="101">
        <f t="shared" si="5"/>
        <v>0</v>
      </c>
      <c r="AG46" s="101">
        <f t="shared" si="6"/>
        <v>0</v>
      </c>
      <c r="AH46" s="101">
        <f t="shared" si="7"/>
        <v>0</v>
      </c>
      <c r="AI46" s="101">
        <f t="shared" si="8"/>
        <v>668000</v>
      </c>
      <c r="AJ46" s="101">
        <f t="shared" si="9"/>
        <v>0</v>
      </c>
      <c r="AK46" s="101">
        <f t="shared" si="10"/>
        <v>668000</v>
      </c>
      <c r="AL46" s="102" t="s">
        <v>9</v>
      </c>
      <c r="AM46" s="143"/>
      <c r="AN46" s="823">
        <f t="shared" si="15"/>
        <v>668000</v>
      </c>
      <c r="AO46" s="844">
        <f t="shared" si="11"/>
        <v>0</v>
      </c>
      <c r="AP46" s="844">
        <f t="shared" si="12"/>
        <v>1</v>
      </c>
      <c r="AQ46" s="845">
        <f t="shared" ca="1" si="13"/>
        <v>564</v>
      </c>
      <c r="AR46" s="113" t="str">
        <f t="shared" si="14"/>
        <v>On Time</v>
      </c>
    </row>
    <row r="47" spans="1:44" ht="12.75" x14ac:dyDescent="0.2">
      <c r="A47" s="102">
        <v>4000495271</v>
      </c>
      <c r="B47" s="133">
        <v>45621</v>
      </c>
      <c r="C47" s="100" t="s">
        <v>79</v>
      </c>
      <c r="D47" s="552">
        <v>46494</v>
      </c>
      <c r="E47" s="552" t="e">
        <f>IF(OR(#REF!="",J47=""),"",#REF!+7*J47)</f>
        <v>#REF!</v>
      </c>
      <c r="F47" s="149" t="e">
        <f t="shared" ca="1" si="0"/>
        <v>#REF!</v>
      </c>
      <c r="G47" s="120" t="s">
        <v>94</v>
      </c>
      <c r="H47" s="113" t="e">
        <f t="shared" si="1"/>
        <v>#REF!</v>
      </c>
      <c r="I47" s="113" t="e">
        <f t="shared" si="20"/>
        <v>#REF!</v>
      </c>
      <c r="J47" s="126">
        <v>124.8</v>
      </c>
      <c r="K47" s="126" t="s">
        <v>18</v>
      </c>
      <c r="L47" s="394" t="s">
        <v>81</v>
      </c>
      <c r="M47" s="85" t="s">
        <v>181</v>
      </c>
      <c r="N47" s="399">
        <v>0</v>
      </c>
      <c r="O47" s="130">
        <v>3</v>
      </c>
      <c r="P47" s="130" t="s">
        <v>182</v>
      </c>
      <c r="Q47" s="130">
        <v>25100070</v>
      </c>
      <c r="R47" s="130" t="s">
        <v>84</v>
      </c>
      <c r="S47" s="130" t="s">
        <v>97</v>
      </c>
      <c r="T47" s="123" t="s">
        <v>138</v>
      </c>
      <c r="U47" s="100" t="s">
        <v>99</v>
      </c>
      <c r="V47" s="100" t="s">
        <v>183</v>
      </c>
      <c r="W47" s="282">
        <v>25</v>
      </c>
      <c r="X47" s="126"/>
      <c r="Y47" s="126">
        <f t="shared" si="19"/>
        <v>25</v>
      </c>
      <c r="Z47" s="126">
        <v>25</v>
      </c>
      <c r="AA47" s="150">
        <v>26720</v>
      </c>
      <c r="AB47" s="127"/>
      <c r="AC47" s="151" t="str">
        <f t="shared" si="16"/>
        <v/>
      </c>
      <c r="AD47" s="152"/>
      <c r="AE47" s="151"/>
      <c r="AF47" s="101">
        <f t="shared" si="5"/>
        <v>0</v>
      </c>
      <c r="AG47" s="101">
        <f t="shared" si="6"/>
        <v>0</v>
      </c>
      <c r="AH47" s="101">
        <f t="shared" si="7"/>
        <v>0</v>
      </c>
      <c r="AI47" s="101">
        <f t="shared" si="8"/>
        <v>668000</v>
      </c>
      <c r="AJ47" s="101">
        <f t="shared" si="9"/>
        <v>0</v>
      </c>
      <c r="AK47" s="101">
        <f t="shared" si="10"/>
        <v>668000</v>
      </c>
      <c r="AL47" s="102" t="s">
        <v>9</v>
      </c>
      <c r="AM47" s="143"/>
      <c r="AN47" s="823">
        <f t="shared" si="15"/>
        <v>668000</v>
      </c>
      <c r="AO47" s="844">
        <f t="shared" si="11"/>
        <v>0</v>
      </c>
      <c r="AP47" s="844">
        <f t="shared" si="12"/>
        <v>1</v>
      </c>
      <c r="AQ47" s="845">
        <f t="shared" ca="1" si="13"/>
        <v>564</v>
      </c>
      <c r="AR47" s="113" t="str">
        <f t="shared" si="14"/>
        <v>On Time</v>
      </c>
    </row>
    <row r="48" spans="1:44" ht="12.75" x14ac:dyDescent="0.2">
      <c r="A48" s="102">
        <v>4000495271</v>
      </c>
      <c r="B48" s="133">
        <v>45621</v>
      </c>
      <c r="C48" s="100" t="s">
        <v>79</v>
      </c>
      <c r="D48" s="552">
        <v>46463</v>
      </c>
      <c r="E48" s="552" t="e">
        <f>IF(OR(#REF!="",J48=""),"",#REF!+7*J48)</f>
        <v>#REF!</v>
      </c>
      <c r="F48" s="149" t="e">
        <f t="shared" ca="1" si="0"/>
        <v>#REF!</v>
      </c>
      <c r="G48" s="120" t="s">
        <v>94</v>
      </c>
      <c r="H48" s="113" t="e">
        <f t="shared" si="1"/>
        <v>#REF!</v>
      </c>
      <c r="I48" s="113" t="e">
        <f t="shared" si="20"/>
        <v>#REF!</v>
      </c>
      <c r="J48" s="126">
        <v>120.3</v>
      </c>
      <c r="K48" s="126" t="s">
        <v>18</v>
      </c>
      <c r="L48" s="394" t="s">
        <v>81</v>
      </c>
      <c r="M48" s="85" t="s">
        <v>181</v>
      </c>
      <c r="N48" s="399">
        <v>0</v>
      </c>
      <c r="O48" s="130">
        <v>3</v>
      </c>
      <c r="P48" s="130" t="s">
        <v>182</v>
      </c>
      <c r="Q48" s="130">
        <v>25100070</v>
      </c>
      <c r="R48" s="130" t="s">
        <v>84</v>
      </c>
      <c r="S48" s="130" t="s">
        <v>97</v>
      </c>
      <c r="T48" s="123" t="s">
        <v>138</v>
      </c>
      <c r="U48" s="100" t="s">
        <v>99</v>
      </c>
      <c r="V48" s="100" t="s">
        <v>183</v>
      </c>
      <c r="W48" s="282">
        <v>25</v>
      </c>
      <c r="X48" s="126"/>
      <c r="Y48" s="126">
        <f t="shared" si="19"/>
        <v>25</v>
      </c>
      <c r="Z48" s="126">
        <v>25</v>
      </c>
      <c r="AA48" s="150">
        <v>26720</v>
      </c>
      <c r="AB48" s="127"/>
      <c r="AC48" s="151" t="str">
        <f t="shared" si="16"/>
        <v/>
      </c>
      <c r="AD48" s="152"/>
      <c r="AE48" s="162"/>
      <c r="AF48" s="101">
        <f t="shared" si="5"/>
        <v>0</v>
      </c>
      <c r="AG48" s="101">
        <f t="shared" si="6"/>
        <v>0</v>
      </c>
      <c r="AH48" s="101">
        <f t="shared" si="7"/>
        <v>0</v>
      </c>
      <c r="AI48" s="101">
        <f t="shared" si="8"/>
        <v>668000</v>
      </c>
      <c r="AJ48" s="101">
        <f t="shared" si="9"/>
        <v>0</v>
      </c>
      <c r="AK48" s="101">
        <f t="shared" si="10"/>
        <v>668000</v>
      </c>
      <c r="AL48" s="102" t="s">
        <v>9</v>
      </c>
      <c r="AM48" s="143"/>
      <c r="AN48" s="823">
        <f t="shared" si="15"/>
        <v>668000</v>
      </c>
      <c r="AO48" s="844">
        <f t="shared" si="11"/>
        <v>0</v>
      </c>
      <c r="AP48" s="844">
        <f t="shared" si="12"/>
        <v>1</v>
      </c>
      <c r="AQ48" s="845">
        <f t="shared" ca="1" si="13"/>
        <v>564</v>
      </c>
      <c r="AR48" s="113" t="str">
        <f t="shared" si="14"/>
        <v>On Time</v>
      </c>
    </row>
    <row r="49" spans="1:44" ht="12.75" x14ac:dyDescent="0.2">
      <c r="A49" s="102">
        <v>4000495271</v>
      </c>
      <c r="B49" s="133">
        <v>45621</v>
      </c>
      <c r="C49" s="100" t="s">
        <v>79</v>
      </c>
      <c r="D49" s="552">
        <v>46373</v>
      </c>
      <c r="E49" s="552" t="e">
        <f>IF(OR(#REF!="",J49=""),"",#REF!+7*J49)</f>
        <v>#REF!</v>
      </c>
      <c r="F49" s="149" t="e">
        <f t="shared" ca="1" si="0"/>
        <v>#REF!</v>
      </c>
      <c r="G49" s="120" t="s">
        <v>94</v>
      </c>
      <c r="H49" s="113" t="e">
        <f t="shared" si="1"/>
        <v>#REF!</v>
      </c>
      <c r="I49" s="113" t="e">
        <f t="shared" si="20"/>
        <v>#REF!</v>
      </c>
      <c r="J49" s="126">
        <v>107.5</v>
      </c>
      <c r="K49" s="126" t="s">
        <v>18</v>
      </c>
      <c r="L49" s="394" t="s">
        <v>81</v>
      </c>
      <c r="M49" s="85" t="s">
        <v>181</v>
      </c>
      <c r="N49" s="399">
        <v>0</v>
      </c>
      <c r="O49" s="130">
        <v>3</v>
      </c>
      <c r="P49" s="130" t="s">
        <v>182</v>
      </c>
      <c r="Q49" s="130">
        <v>25100070</v>
      </c>
      <c r="R49" s="130" t="s">
        <v>84</v>
      </c>
      <c r="S49" s="130" t="s">
        <v>97</v>
      </c>
      <c r="T49" s="123" t="s">
        <v>138</v>
      </c>
      <c r="U49" s="100" t="s">
        <v>99</v>
      </c>
      <c r="V49" s="100" t="s">
        <v>183</v>
      </c>
      <c r="W49" s="282">
        <v>25</v>
      </c>
      <c r="X49" s="126"/>
      <c r="Y49" s="126">
        <f t="shared" si="19"/>
        <v>25</v>
      </c>
      <c r="Z49" s="126">
        <v>25</v>
      </c>
      <c r="AA49" s="150">
        <v>26720</v>
      </c>
      <c r="AB49" s="127"/>
      <c r="AC49" s="151" t="str">
        <f t="shared" si="16"/>
        <v/>
      </c>
      <c r="AD49" s="152"/>
      <c r="AE49" s="162"/>
      <c r="AF49" s="101">
        <f t="shared" si="5"/>
        <v>0</v>
      </c>
      <c r="AG49" s="101">
        <f t="shared" si="6"/>
        <v>0</v>
      </c>
      <c r="AH49" s="101">
        <f t="shared" si="7"/>
        <v>0</v>
      </c>
      <c r="AI49" s="101">
        <f t="shared" si="8"/>
        <v>668000</v>
      </c>
      <c r="AJ49" s="101">
        <f t="shared" si="9"/>
        <v>0</v>
      </c>
      <c r="AK49" s="101">
        <f t="shared" si="10"/>
        <v>668000</v>
      </c>
      <c r="AL49" s="102" t="s">
        <v>9</v>
      </c>
      <c r="AM49" s="143"/>
      <c r="AN49" s="823">
        <f t="shared" si="15"/>
        <v>668000</v>
      </c>
      <c r="AO49" s="844">
        <f t="shared" si="11"/>
        <v>0</v>
      </c>
      <c r="AP49" s="844">
        <f t="shared" si="12"/>
        <v>1</v>
      </c>
      <c r="AQ49" s="845">
        <f t="shared" ca="1" si="13"/>
        <v>564</v>
      </c>
      <c r="AR49" s="113" t="str">
        <f t="shared" si="14"/>
        <v>On Time</v>
      </c>
    </row>
    <row r="50" spans="1:44" ht="12.75" x14ac:dyDescent="0.2">
      <c r="A50" s="102">
        <v>4000495271</v>
      </c>
      <c r="B50" s="133">
        <v>45621</v>
      </c>
      <c r="C50" s="100" t="s">
        <v>79</v>
      </c>
      <c r="D50" s="552">
        <v>46343</v>
      </c>
      <c r="E50" s="552" t="e">
        <f>IF(OR(#REF!="",J50=""),"",#REF!+7*J50)</f>
        <v>#REF!</v>
      </c>
      <c r="F50" s="149" t="e">
        <f t="shared" ca="1" si="0"/>
        <v>#REF!</v>
      </c>
      <c r="G50" s="120" t="s">
        <v>94</v>
      </c>
      <c r="H50" s="113" t="e">
        <f t="shared" si="1"/>
        <v>#REF!</v>
      </c>
      <c r="I50" s="113" t="e">
        <f t="shared" si="20"/>
        <v>#REF!</v>
      </c>
      <c r="J50" s="126">
        <v>103.2</v>
      </c>
      <c r="K50" s="126" t="s">
        <v>18</v>
      </c>
      <c r="L50" s="394" t="s">
        <v>81</v>
      </c>
      <c r="M50" s="85" t="s">
        <v>181</v>
      </c>
      <c r="N50" s="399">
        <v>0</v>
      </c>
      <c r="O50" s="130">
        <v>3</v>
      </c>
      <c r="P50" s="130" t="s">
        <v>182</v>
      </c>
      <c r="Q50" s="130">
        <v>25100070</v>
      </c>
      <c r="R50" s="130" t="s">
        <v>84</v>
      </c>
      <c r="S50" s="130" t="s">
        <v>97</v>
      </c>
      <c r="T50" s="123" t="s">
        <v>138</v>
      </c>
      <c r="U50" s="100" t="s">
        <v>99</v>
      </c>
      <c r="V50" s="100" t="s">
        <v>183</v>
      </c>
      <c r="W50" s="282">
        <v>25</v>
      </c>
      <c r="X50" s="126"/>
      <c r="Y50" s="126">
        <f t="shared" si="19"/>
        <v>25</v>
      </c>
      <c r="Z50" s="126">
        <v>25</v>
      </c>
      <c r="AA50" s="150">
        <v>26720</v>
      </c>
      <c r="AB50" s="127"/>
      <c r="AC50" s="151" t="str">
        <f t="shared" si="16"/>
        <v/>
      </c>
      <c r="AD50" s="152"/>
      <c r="AE50" s="162"/>
      <c r="AF50" s="101">
        <f t="shared" si="5"/>
        <v>0</v>
      </c>
      <c r="AG50" s="101">
        <f t="shared" si="6"/>
        <v>0</v>
      </c>
      <c r="AH50" s="101">
        <f t="shared" si="7"/>
        <v>0</v>
      </c>
      <c r="AI50" s="101">
        <f t="shared" si="8"/>
        <v>668000</v>
      </c>
      <c r="AJ50" s="101">
        <f t="shared" si="9"/>
        <v>0</v>
      </c>
      <c r="AK50" s="101">
        <f t="shared" si="10"/>
        <v>668000</v>
      </c>
      <c r="AL50" s="102" t="s">
        <v>9</v>
      </c>
      <c r="AM50" s="143"/>
      <c r="AN50" s="823">
        <f t="shared" si="15"/>
        <v>668000</v>
      </c>
      <c r="AO50" s="844">
        <f t="shared" si="11"/>
        <v>0</v>
      </c>
      <c r="AP50" s="844">
        <f t="shared" si="12"/>
        <v>1</v>
      </c>
      <c r="AQ50" s="845">
        <f t="shared" ca="1" si="13"/>
        <v>564</v>
      </c>
      <c r="AR50" s="113" t="str">
        <f t="shared" si="14"/>
        <v>On Time</v>
      </c>
    </row>
    <row r="51" spans="1:44" ht="12.75" x14ac:dyDescent="0.2">
      <c r="A51" s="102">
        <v>4000495271</v>
      </c>
      <c r="B51" s="133">
        <v>45621</v>
      </c>
      <c r="C51" s="100" t="s">
        <v>79</v>
      </c>
      <c r="D51" s="552">
        <v>46312</v>
      </c>
      <c r="E51" s="552" t="e">
        <f>IF(OR(#REF!="",J51=""),"",#REF!+7*J51)</f>
        <v>#REF!</v>
      </c>
      <c r="F51" s="149" t="e">
        <f t="shared" ca="1" si="0"/>
        <v>#REF!</v>
      </c>
      <c r="G51" s="120" t="s">
        <v>94</v>
      </c>
      <c r="H51" s="113" t="e">
        <f t="shared" si="1"/>
        <v>#REF!</v>
      </c>
      <c r="I51" s="113" t="e">
        <f t="shared" si="20"/>
        <v>#REF!</v>
      </c>
      <c r="J51" s="126">
        <v>98.8</v>
      </c>
      <c r="K51" s="126" t="s">
        <v>18</v>
      </c>
      <c r="L51" s="394" t="s">
        <v>81</v>
      </c>
      <c r="M51" s="85" t="s">
        <v>181</v>
      </c>
      <c r="N51" s="399">
        <v>0</v>
      </c>
      <c r="O51" s="130">
        <v>3</v>
      </c>
      <c r="P51" s="130" t="s">
        <v>182</v>
      </c>
      <c r="Q51" s="130">
        <v>25100070</v>
      </c>
      <c r="R51" s="130" t="s">
        <v>84</v>
      </c>
      <c r="S51" s="130" t="s">
        <v>97</v>
      </c>
      <c r="T51" s="123" t="s">
        <v>138</v>
      </c>
      <c r="U51" s="100" t="s">
        <v>99</v>
      </c>
      <c r="V51" s="100" t="s">
        <v>183</v>
      </c>
      <c r="W51" s="282">
        <v>25</v>
      </c>
      <c r="X51" s="126"/>
      <c r="Y51" s="126">
        <f t="shared" si="19"/>
        <v>25</v>
      </c>
      <c r="Z51" s="126">
        <v>25</v>
      </c>
      <c r="AA51" s="150">
        <v>26720</v>
      </c>
      <c r="AB51" s="127"/>
      <c r="AC51" s="151" t="str">
        <f t="shared" si="16"/>
        <v/>
      </c>
      <c r="AD51" s="152"/>
      <c r="AE51" s="162"/>
      <c r="AF51" s="101">
        <f t="shared" si="5"/>
        <v>0</v>
      </c>
      <c r="AG51" s="101">
        <f t="shared" si="6"/>
        <v>0</v>
      </c>
      <c r="AH51" s="101">
        <f t="shared" si="7"/>
        <v>0</v>
      </c>
      <c r="AI51" s="101">
        <f t="shared" si="8"/>
        <v>668000</v>
      </c>
      <c r="AJ51" s="101">
        <f t="shared" si="9"/>
        <v>0</v>
      </c>
      <c r="AK51" s="101">
        <f t="shared" si="10"/>
        <v>668000</v>
      </c>
      <c r="AL51" s="102" t="s">
        <v>9</v>
      </c>
      <c r="AM51" s="143"/>
      <c r="AN51" s="823">
        <f t="shared" si="15"/>
        <v>668000</v>
      </c>
      <c r="AO51" s="844">
        <f t="shared" si="11"/>
        <v>0</v>
      </c>
      <c r="AP51" s="844">
        <f t="shared" si="12"/>
        <v>1</v>
      </c>
      <c r="AQ51" s="845">
        <f t="shared" ca="1" si="13"/>
        <v>564</v>
      </c>
      <c r="AR51" s="113" t="str">
        <f t="shared" si="14"/>
        <v>On Time</v>
      </c>
    </row>
    <row r="52" spans="1:44" ht="12.75" x14ac:dyDescent="0.2">
      <c r="A52" s="102">
        <v>4000495271</v>
      </c>
      <c r="B52" s="133">
        <v>45621</v>
      </c>
      <c r="C52" s="100" t="s">
        <v>79</v>
      </c>
      <c r="D52" s="552">
        <v>46282</v>
      </c>
      <c r="E52" s="552" t="e">
        <f>IF(OR(#REF!="",J52=""),"",#REF!+7*J52)</f>
        <v>#REF!</v>
      </c>
      <c r="F52" s="149" t="e">
        <f t="shared" ca="1" si="0"/>
        <v>#REF!</v>
      </c>
      <c r="G52" s="120" t="s">
        <v>94</v>
      </c>
      <c r="H52" s="113" t="e">
        <f t="shared" si="1"/>
        <v>#REF!</v>
      </c>
      <c r="I52" s="113" t="e">
        <f t="shared" si="20"/>
        <v>#REF!</v>
      </c>
      <c r="J52" s="126">
        <v>94.5</v>
      </c>
      <c r="K52" s="126" t="s">
        <v>18</v>
      </c>
      <c r="L52" s="394" t="s">
        <v>81</v>
      </c>
      <c r="M52" s="85" t="s">
        <v>181</v>
      </c>
      <c r="N52" s="399">
        <v>0</v>
      </c>
      <c r="O52" s="130">
        <v>3</v>
      </c>
      <c r="P52" s="130" t="s">
        <v>182</v>
      </c>
      <c r="Q52" s="130">
        <v>25100070</v>
      </c>
      <c r="R52" s="130" t="s">
        <v>84</v>
      </c>
      <c r="S52" s="130" t="s">
        <v>97</v>
      </c>
      <c r="T52" s="123" t="s">
        <v>138</v>
      </c>
      <c r="U52" s="100" t="s">
        <v>99</v>
      </c>
      <c r="V52" s="100" t="s">
        <v>183</v>
      </c>
      <c r="W52" s="282">
        <v>25</v>
      </c>
      <c r="X52" s="126"/>
      <c r="Y52" s="126">
        <f t="shared" si="19"/>
        <v>25</v>
      </c>
      <c r="Z52" s="126">
        <v>25</v>
      </c>
      <c r="AA52" s="150">
        <v>26720</v>
      </c>
      <c r="AB52" s="127"/>
      <c r="AC52" s="151" t="str">
        <f t="shared" si="16"/>
        <v/>
      </c>
      <c r="AD52" s="152"/>
      <c r="AE52" s="162"/>
      <c r="AF52" s="101">
        <f t="shared" si="5"/>
        <v>0</v>
      </c>
      <c r="AG52" s="101">
        <f t="shared" si="6"/>
        <v>0</v>
      </c>
      <c r="AH52" s="101">
        <f t="shared" si="7"/>
        <v>0</v>
      </c>
      <c r="AI52" s="101">
        <f t="shared" si="8"/>
        <v>668000</v>
      </c>
      <c r="AJ52" s="101">
        <f t="shared" si="9"/>
        <v>0</v>
      </c>
      <c r="AK52" s="101">
        <f t="shared" si="10"/>
        <v>668000</v>
      </c>
      <c r="AL52" s="102" t="s">
        <v>9</v>
      </c>
      <c r="AM52" s="143"/>
      <c r="AN52" s="823">
        <f t="shared" si="15"/>
        <v>668000</v>
      </c>
      <c r="AO52" s="844">
        <f t="shared" si="11"/>
        <v>0</v>
      </c>
      <c r="AP52" s="844">
        <f t="shared" si="12"/>
        <v>1</v>
      </c>
      <c r="AQ52" s="845">
        <f t="shared" ca="1" si="13"/>
        <v>564</v>
      </c>
      <c r="AR52" s="113" t="str">
        <f t="shared" si="14"/>
        <v>On Time</v>
      </c>
    </row>
    <row r="53" spans="1:44" ht="12.75" x14ac:dyDescent="0.2">
      <c r="A53" s="102">
        <v>4000495271</v>
      </c>
      <c r="B53" s="133">
        <v>45621</v>
      </c>
      <c r="C53" s="100" t="s">
        <v>79</v>
      </c>
      <c r="D53" s="552">
        <v>46251</v>
      </c>
      <c r="E53" s="552" t="e">
        <f>IF(OR(#REF!="",J53=""),"",#REF!+7*J53)</f>
        <v>#REF!</v>
      </c>
      <c r="F53" s="149" t="e">
        <f t="shared" ca="1" si="0"/>
        <v>#REF!</v>
      </c>
      <c r="G53" s="120" t="s">
        <v>94</v>
      </c>
      <c r="H53" s="113" t="e">
        <f t="shared" si="1"/>
        <v>#REF!</v>
      </c>
      <c r="I53" s="113" t="e">
        <f t="shared" si="20"/>
        <v>#REF!</v>
      </c>
      <c r="J53" s="126">
        <v>90</v>
      </c>
      <c r="K53" s="126" t="s">
        <v>18</v>
      </c>
      <c r="L53" s="394" t="s">
        <v>81</v>
      </c>
      <c r="M53" s="85" t="s">
        <v>181</v>
      </c>
      <c r="N53" s="399">
        <v>0</v>
      </c>
      <c r="O53" s="130">
        <v>3</v>
      </c>
      <c r="P53" s="130" t="s">
        <v>182</v>
      </c>
      <c r="Q53" s="130">
        <v>25100070</v>
      </c>
      <c r="R53" s="130" t="s">
        <v>84</v>
      </c>
      <c r="S53" s="130" t="s">
        <v>97</v>
      </c>
      <c r="T53" s="123" t="s">
        <v>138</v>
      </c>
      <c r="U53" s="100" t="s">
        <v>99</v>
      </c>
      <c r="V53" s="100" t="s">
        <v>183</v>
      </c>
      <c r="W53" s="282">
        <v>25</v>
      </c>
      <c r="X53" s="126"/>
      <c r="Y53" s="126">
        <f t="shared" si="19"/>
        <v>25</v>
      </c>
      <c r="Z53" s="126">
        <v>25</v>
      </c>
      <c r="AA53" s="150">
        <v>26720</v>
      </c>
      <c r="AB53" s="127"/>
      <c r="AC53" s="151" t="str">
        <f t="shared" si="16"/>
        <v/>
      </c>
      <c r="AD53" s="152"/>
      <c r="AE53" s="162"/>
      <c r="AF53" s="101">
        <f t="shared" si="5"/>
        <v>0</v>
      </c>
      <c r="AG53" s="101">
        <f t="shared" si="6"/>
        <v>0</v>
      </c>
      <c r="AH53" s="101">
        <f t="shared" si="7"/>
        <v>0</v>
      </c>
      <c r="AI53" s="101">
        <f t="shared" si="8"/>
        <v>668000</v>
      </c>
      <c r="AJ53" s="101">
        <f t="shared" si="9"/>
        <v>0</v>
      </c>
      <c r="AK53" s="101">
        <f t="shared" si="10"/>
        <v>668000</v>
      </c>
      <c r="AL53" s="102" t="s">
        <v>9</v>
      </c>
      <c r="AM53" s="143"/>
      <c r="AN53" s="823">
        <f t="shared" si="15"/>
        <v>668000</v>
      </c>
      <c r="AO53" s="844">
        <f t="shared" si="11"/>
        <v>0</v>
      </c>
      <c r="AP53" s="844">
        <f t="shared" si="12"/>
        <v>1</v>
      </c>
      <c r="AQ53" s="845">
        <f t="shared" ca="1" si="13"/>
        <v>564</v>
      </c>
      <c r="AR53" s="113" t="str">
        <f t="shared" si="14"/>
        <v>On Time</v>
      </c>
    </row>
    <row r="54" spans="1:44" ht="12.75" x14ac:dyDescent="0.2">
      <c r="A54" s="102">
        <v>4000495271</v>
      </c>
      <c r="B54" s="133">
        <v>45621</v>
      </c>
      <c r="C54" s="100" t="s">
        <v>79</v>
      </c>
      <c r="D54" s="552">
        <v>46220</v>
      </c>
      <c r="E54" s="552" t="e">
        <f>IF(OR(#REF!="",J54=""),"",#REF!+7*J54)</f>
        <v>#REF!</v>
      </c>
      <c r="F54" s="149" t="e">
        <f t="shared" ca="1" si="0"/>
        <v>#REF!</v>
      </c>
      <c r="G54" s="120" t="s">
        <v>94</v>
      </c>
      <c r="H54" s="113" t="e">
        <f t="shared" si="1"/>
        <v>#REF!</v>
      </c>
      <c r="I54" s="113" t="e">
        <f t="shared" si="20"/>
        <v>#REF!</v>
      </c>
      <c r="J54" s="126">
        <v>85.6</v>
      </c>
      <c r="K54" s="126" t="s">
        <v>18</v>
      </c>
      <c r="L54" s="394" t="s">
        <v>81</v>
      </c>
      <c r="M54" s="85" t="s">
        <v>181</v>
      </c>
      <c r="N54" s="399">
        <v>0</v>
      </c>
      <c r="O54" s="130">
        <v>3</v>
      </c>
      <c r="P54" s="130" t="s">
        <v>182</v>
      </c>
      <c r="Q54" s="130">
        <v>25100070</v>
      </c>
      <c r="R54" s="130" t="s">
        <v>84</v>
      </c>
      <c r="S54" s="130" t="s">
        <v>97</v>
      </c>
      <c r="T54" s="123" t="s">
        <v>138</v>
      </c>
      <c r="U54" s="100" t="s">
        <v>99</v>
      </c>
      <c r="V54" s="100" t="s">
        <v>183</v>
      </c>
      <c r="W54" s="282">
        <v>25</v>
      </c>
      <c r="X54" s="126"/>
      <c r="Y54" s="126">
        <f t="shared" si="19"/>
        <v>25</v>
      </c>
      <c r="Z54" s="126">
        <v>25</v>
      </c>
      <c r="AA54" s="150">
        <v>26720</v>
      </c>
      <c r="AB54" s="127"/>
      <c r="AC54" s="151" t="str">
        <f t="shared" si="16"/>
        <v/>
      </c>
      <c r="AD54" s="152"/>
      <c r="AE54" s="162"/>
      <c r="AF54" s="101">
        <f t="shared" si="5"/>
        <v>0</v>
      </c>
      <c r="AG54" s="101">
        <f t="shared" si="6"/>
        <v>0</v>
      </c>
      <c r="AH54" s="101">
        <f t="shared" si="7"/>
        <v>0</v>
      </c>
      <c r="AI54" s="101">
        <f t="shared" si="8"/>
        <v>668000</v>
      </c>
      <c r="AJ54" s="101">
        <f t="shared" si="9"/>
        <v>0</v>
      </c>
      <c r="AK54" s="101">
        <f t="shared" si="10"/>
        <v>668000</v>
      </c>
      <c r="AL54" s="102" t="s">
        <v>9</v>
      </c>
      <c r="AM54" s="143"/>
      <c r="AN54" s="823">
        <f t="shared" si="15"/>
        <v>668000</v>
      </c>
      <c r="AO54" s="844">
        <f t="shared" si="11"/>
        <v>0</v>
      </c>
      <c r="AP54" s="844">
        <f t="shared" si="12"/>
        <v>1</v>
      </c>
      <c r="AQ54" s="845">
        <f t="shared" ca="1" si="13"/>
        <v>564</v>
      </c>
      <c r="AR54" s="113" t="str">
        <f t="shared" si="14"/>
        <v>On Time</v>
      </c>
    </row>
    <row r="55" spans="1:44" ht="12.75" x14ac:dyDescent="0.2">
      <c r="A55" s="102">
        <v>4000495271</v>
      </c>
      <c r="B55" s="133">
        <v>45621</v>
      </c>
      <c r="C55" s="100" t="s">
        <v>79</v>
      </c>
      <c r="D55" s="552">
        <v>46190</v>
      </c>
      <c r="E55" s="552" t="e">
        <f>IF(OR(#REF!="",J55=""),"",#REF!+7*J55)</f>
        <v>#REF!</v>
      </c>
      <c r="F55" s="149" t="e">
        <f t="shared" ca="1" si="0"/>
        <v>#REF!</v>
      </c>
      <c r="G55" s="120" t="s">
        <v>94</v>
      </c>
      <c r="H55" s="113" t="e">
        <f t="shared" si="1"/>
        <v>#REF!</v>
      </c>
      <c r="I55" s="113" t="e">
        <f t="shared" si="20"/>
        <v>#REF!</v>
      </c>
      <c r="J55" s="126">
        <v>81.3</v>
      </c>
      <c r="K55" s="126" t="s">
        <v>18</v>
      </c>
      <c r="L55" s="394" t="s">
        <v>81</v>
      </c>
      <c r="M55" s="85" t="s">
        <v>181</v>
      </c>
      <c r="N55" s="399">
        <v>0</v>
      </c>
      <c r="O55" s="130">
        <v>3</v>
      </c>
      <c r="P55" s="130" t="s">
        <v>182</v>
      </c>
      <c r="Q55" s="130">
        <v>25100070</v>
      </c>
      <c r="R55" s="130" t="s">
        <v>84</v>
      </c>
      <c r="S55" s="130" t="s">
        <v>97</v>
      </c>
      <c r="T55" s="123" t="s">
        <v>138</v>
      </c>
      <c r="U55" s="100" t="s">
        <v>99</v>
      </c>
      <c r="V55" s="100" t="s">
        <v>183</v>
      </c>
      <c r="W55" s="282">
        <v>25</v>
      </c>
      <c r="X55" s="126"/>
      <c r="Y55" s="126">
        <f t="shared" si="19"/>
        <v>25</v>
      </c>
      <c r="Z55" s="126">
        <v>25</v>
      </c>
      <c r="AA55" s="150">
        <v>26720</v>
      </c>
      <c r="AB55" s="127"/>
      <c r="AC55" s="151" t="str">
        <f t="shared" si="16"/>
        <v/>
      </c>
      <c r="AD55" s="152"/>
      <c r="AE55" s="162"/>
      <c r="AF55" s="101">
        <f t="shared" si="5"/>
        <v>0</v>
      </c>
      <c r="AG55" s="101">
        <f t="shared" si="6"/>
        <v>0</v>
      </c>
      <c r="AH55" s="101">
        <f t="shared" si="7"/>
        <v>0</v>
      </c>
      <c r="AI55" s="101">
        <f t="shared" si="8"/>
        <v>668000</v>
      </c>
      <c r="AJ55" s="101">
        <f t="shared" si="9"/>
        <v>0</v>
      </c>
      <c r="AK55" s="101">
        <f t="shared" si="10"/>
        <v>668000</v>
      </c>
      <c r="AL55" s="102" t="s">
        <v>9</v>
      </c>
      <c r="AM55" s="143"/>
      <c r="AN55" s="823">
        <f t="shared" si="15"/>
        <v>668000</v>
      </c>
      <c r="AO55" s="844">
        <f t="shared" si="11"/>
        <v>0</v>
      </c>
      <c r="AP55" s="844">
        <f t="shared" si="12"/>
        <v>1</v>
      </c>
      <c r="AQ55" s="845">
        <f t="shared" ca="1" si="13"/>
        <v>564</v>
      </c>
      <c r="AR55" s="113" t="str">
        <f t="shared" si="14"/>
        <v>On Time</v>
      </c>
    </row>
    <row r="56" spans="1:44" ht="12.75" x14ac:dyDescent="0.2">
      <c r="A56" s="102">
        <v>4000495271</v>
      </c>
      <c r="B56" s="133">
        <v>45621</v>
      </c>
      <c r="C56" s="100" t="s">
        <v>79</v>
      </c>
      <c r="D56" s="552">
        <v>46159</v>
      </c>
      <c r="E56" s="552" t="e">
        <f>IF(OR(#REF!="",J56=""),"",#REF!+7*J56)</f>
        <v>#REF!</v>
      </c>
      <c r="F56" s="149" t="e">
        <f t="shared" ca="1" si="0"/>
        <v>#REF!</v>
      </c>
      <c r="G56" s="120" t="s">
        <v>94</v>
      </c>
      <c r="H56" s="113" t="e">
        <f t="shared" si="1"/>
        <v>#REF!</v>
      </c>
      <c r="I56" s="113" t="e">
        <f t="shared" si="20"/>
        <v>#REF!</v>
      </c>
      <c r="J56" s="126">
        <v>76.900000000000006</v>
      </c>
      <c r="K56" s="126" t="s">
        <v>18</v>
      </c>
      <c r="L56" s="394" t="s">
        <v>81</v>
      </c>
      <c r="M56" s="85" t="s">
        <v>181</v>
      </c>
      <c r="N56" s="399">
        <v>0</v>
      </c>
      <c r="O56" s="130">
        <v>3</v>
      </c>
      <c r="P56" s="130" t="s">
        <v>182</v>
      </c>
      <c r="Q56" s="130">
        <v>25100070</v>
      </c>
      <c r="R56" s="130" t="s">
        <v>84</v>
      </c>
      <c r="S56" s="130" t="s">
        <v>97</v>
      </c>
      <c r="T56" s="123" t="s">
        <v>138</v>
      </c>
      <c r="U56" s="100" t="s">
        <v>99</v>
      </c>
      <c r="V56" s="100" t="s">
        <v>183</v>
      </c>
      <c r="W56" s="282">
        <v>25</v>
      </c>
      <c r="X56" s="126"/>
      <c r="Y56" s="126">
        <f t="shared" si="19"/>
        <v>25</v>
      </c>
      <c r="Z56" s="126">
        <v>25</v>
      </c>
      <c r="AA56" s="150">
        <v>26720</v>
      </c>
      <c r="AB56" s="127"/>
      <c r="AC56" s="151" t="str">
        <f t="shared" si="16"/>
        <v/>
      </c>
      <c r="AD56" s="152"/>
      <c r="AE56" s="162"/>
      <c r="AF56" s="101">
        <f t="shared" si="5"/>
        <v>0</v>
      </c>
      <c r="AG56" s="101">
        <f t="shared" si="6"/>
        <v>0</v>
      </c>
      <c r="AH56" s="101">
        <f t="shared" si="7"/>
        <v>0</v>
      </c>
      <c r="AI56" s="101">
        <f t="shared" si="8"/>
        <v>668000</v>
      </c>
      <c r="AJ56" s="101">
        <f t="shared" si="9"/>
        <v>0</v>
      </c>
      <c r="AK56" s="101">
        <f t="shared" si="10"/>
        <v>668000</v>
      </c>
      <c r="AL56" s="102" t="s">
        <v>9</v>
      </c>
      <c r="AM56" s="143"/>
      <c r="AN56" s="823">
        <f t="shared" si="15"/>
        <v>668000</v>
      </c>
      <c r="AO56" s="844">
        <f t="shared" si="11"/>
        <v>0</v>
      </c>
      <c r="AP56" s="844">
        <f t="shared" si="12"/>
        <v>1</v>
      </c>
      <c r="AQ56" s="845">
        <f t="shared" ca="1" si="13"/>
        <v>564</v>
      </c>
      <c r="AR56" s="113" t="str">
        <f t="shared" si="14"/>
        <v>On Time</v>
      </c>
    </row>
    <row r="57" spans="1:44" ht="12.75" x14ac:dyDescent="0.2">
      <c r="A57" s="102">
        <v>4000495271</v>
      </c>
      <c r="B57" s="133">
        <v>45621</v>
      </c>
      <c r="C57" s="100" t="s">
        <v>79</v>
      </c>
      <c r="D57" s="552">
        <v>46129</v>
      </c>
      <c r="E57" s="552" t="e">
        <f>IF(OR(#REF!="",J57=""),"",#REF!+7*J57)</f>
        <v>#REF!</v>
      </c>
      <c r="F57" s="149" t="e">
        <f t="shared" ca="1" si="0"/>
        <v>#REF!</v>
      </c>
      <c r="G57" s="120" t="s">
        <v>94</v>
      </c>
      <c r="H57" s="113" t="e">
        <f t="shared" si="1"/>
        <v>#REF!</v>
      </c>
      <c r="I57" s="113" t="e">
        <f t="shared" si="20"/>
        <v>#REF!</v>
      </c>
      <c r="J57" s="126">
        <v>72.599999999999994</v>
      </c>
      <c r="K57" s="126" t="s">
        <v>18</v>
      </c>
      <c r="L57" s="394" t="s">
        <v>81</v>
      </c>
      <c r="M57" s="85" t="s">
        <v>181</v>
      </c>
      <c r="N57" s="399">
        <v>0</v>
      </c>
      <c r="O57" s="130">
        <v>3</v>
      </c>
      <c r="P57" s="130" t="s">
        <v>182</v>
      </c>
      <c r="Q57" s="130">
        <v>25100070</v>
      </c>
      <c r="R57" s="130" t="s">
        <v>84</v>
      </c>
      <c r="S57" s="130" t="s">
        <v>97</v>
      </c>
      <c r="T57" s="123" t="s">
        <v>138</v>
      </c>
      <c r="U57" s="100" t="s">
        <v>99</v>
      </c>
      <c r="V57" s="100" t="s">
        <v>183</v>
      </c>
      <c r="W57" s="282">
        <v>25</v>
      </c>
      <c r="X57" s="126"/>
      <c r="Y57" s="126">
        <f t="shared" si="19"/>
        <v>25</v>
      </c>
      <c r="Z57" s="126">
        <v>25</v>
      </c>
      <c r="AA57" s="150">
        <v>26720</v>
      </c>
      <c r="AB57" s="127"/>
      <c r="AC57" s="151" t="str">
        <f t="shared" si="16"/>
        <v/>
      </c>
      <c r="AD57" s="152"/>
      <c r="AE57" s="162"/>
      <c r="AF57" s="101">
        <f t="shared" si="5"/>
        <v>0</v>
      </c>
      <c r="AG57" s="101">
        <f t="shared" si="6"/>
        <v>0</v>
      </c>
      <c r="AH57" s="101">
        <f t="shared" si="7"/>
        <v>0</v>
      </c>
      <c r="AI57" s="101">
        <f t="shared" si="8"/>
        <v>668000</v>
      </c>
      <c r="AJ57" s="101">
        <f t="shared" si="9"/>
        <v>0</v>
      </c>
      <c r="AK57" s="101">
        <f t="shared" si="10"/>
        <v>668000</v>
      </c>
      <c r="AL57" s="102" t="s">
        <v>9</v>
      </c>
      <c r="AM57" s="143"/>
      <c r="AN57" s="823">
        <f t="shared" si="15"/>
        <v>668000</v>
      </c>
      <c r="AO57" s="844">
        <f t="shared" si="11"/>
        <v>0</v>
      </c>
      <c r="AP57" s="844">
        <f t="shared" si="12"/>
        <v>1</v>
      </c>
      <c r="AQ57" s="845">
        <f t="shared" ca="1" si="13"/>
        <v>564</v>
      </c>
      <c r="AR57" s="113" t="str">
        <f t="shared" si="14"/>
        <v>On Time</v>
      </c>
    </row>
    <row r="58" spans="1:44" ht="12.75" x14ac:dyDescent="0.2">
      <c r="A58" s="102">
        <v>4000495271</v>
      </c>
      <c r="B58" s="133">
        <v>45621</v>
      </c>
      <c r="C58" s="100" t="s">
        <v>79</v>
      </c>
      <c r="D58" s="552">
        <v>46098</v>
      </c>
      <c r="E58" s="552" t="e">
        <f>IF(OR(#REF!="",J58=""),"",#REF!+7*J58)</f>
        <v>#REF!</v>
      </c>
      <c r="F58" s="149" t="e">
        <f t="shared" ca="1" si="0"/>
        <v>#REF!</v>
      </c>
      <c r="G58" s="120" t="s">
        <v>94</v>
      </c>
      <c r="H58" s="113" t="e">
        <f t="shared" si="1"/>
        <v>#REF!</v>
      </c>
      <c r="I58" s="113" t="e">
        <f t="shared" si="20"/>
        <v>#REF!</v>
      </c>
      <c r="J58" s="126">
        <v>68.2</v>
      </c>
      <c r="K58" s="126" t="s">
        <v>18</v>
      </c>
      <c r="L58" s="394" t="s">
        <v>81</v>
      </c>
      <c r="M58" s="85" t="s">
        <v>181</v>
      </c>
      <c r="N58" s="399">
        <v>0</v>
      </c>
      <c r="O58" s="130">
        <v>3</v>
      </c>
      <c r="P58" s="130" t="s">
        <v>182</v>
      </c>
      <c r="Q58" s="130">
        <v>25100070</v>
      </c>
      <c r="R58" s="130" t="s">
        <v>84</v>
      </c>
      <c r="S58" s="130" t="s">
        <v>97</v>
      </c>
      <c r="T58" s="123" t="s">
        <v>138</v>
      </c>
      <c r="U58" s="100" t="s">
        <v>99</v>
      </c>
      <c r="V58" s="100" t="s">
        <v>183</v>
      </c>
      <c r="W58" s="282">
        <v>23</v>
      </c>
      <c r="X58" s="126"/>
      <c r="Y58" s="126">
        <f t="shared" si="19"/>
        <v>23</v>
      </c>
      <c r="Z58" s="126">
        <v>23</v>
      </c>
      <c r="AA58" s="150">
        <v>26720</v>
      </c>
      <c r="AB58" s="127"/>
      <c r="AC58" s="151" t="str">
        <f t="shared" si="16"/>
        <v/>
      </c>
      <c r="AD58" s="152"/>
      <c r="AE58" s="162"/>
      <c r="AF58" s="101">
        <f t="shared" si="5"/>
        <v>0</v>
      </c>
      <c r="AG58" s="101">
        <f t="shared" si="6"/>
        <v>0</v>
      </c>
      <c r="AH58" s="101">
        <f t="shared" si="7"/>
        <v>0</v>
      </c>
      <c r="AI58" s="101">
        <f t="shared" si="8"/>
        <v>614560</v>
      </c>
      <c r="AJ58" s="101">
        <f t="shared" si="9"/>
        <v>0</v>
      </c>
      <c r="AK58" s="101">
        <f t="shared" si="10"/>
        <v>614560</v>
      </c>
      <c r="AL58" s="102" t="s">
        <v>9</v>
      </c>
      <c r="AM58" s="143"/>
      <c r="AN58" s="823">
        <f t="shared" si="15"/>
        <v>614560</v>
      </c>
      <c r="AO58" s="844">
        <f t="shared" si="11"/>
        <v>0</v>
      </c>
      <c r="AP58" s="844">
        <f t="shared" si="12"/>
        <v>1</v>
      </c>
      <c r="AQ58" s="845">
        <f t="shared" ca="1" si="13"/>
        <v>564</v>
      </c>
      <c r="AR58" s="113" t="str">
        <f t="shared" si="14"/>
        <v>On Time</v>
      </c>
    </row>
    <row r="59" spans="1:44" ht="12.75" x14ac:dyDescent="0.2">
      <c r="A59" s="102">
        <v>4000495271</v>
      </c>
      <c r="B59" s="133">
        <v>45621</v>
      </c>
      <c r="C59" s="100" t="s">
        <v>79</v>
      </c>
      <c r="D59" s="552">
        <v>46098</v>
      </c>
      <c r="E59" s="552" t="e">
        <f>IF(OR(#REF!="",J59=""),"",#REF!+7*J59)</f>
        <v>#REF!</v>
      </c>
      <c r="F59" s="149" t="e">
        <f t="shared" ca="1" si="0"/>
        <v>#REF!</v>
      </c>
      <c r="G59" s="120" t="s">
        <v>94</v>
      </c>
      <c r="H59" s="113" t="e">
        <f t="shared" si="1"/>
        <v>#REF!</v>
      </c>
      <c r="I59" s="113" t="e">
        <f t="shared" si="20"/>
        <v>#REF!</v>
      </c>
      <c r="J59" s="126">
        <v>68.2</v>
      </c>
      <c r="K59" s="126" t="s">
        <v>18</v>
      </c>
      <c r="L59" s="394" t="s">
        <v>81</v>
      </c>
      <c r="M59" s="85" t="s">
        <v>181</v>
      </c>
      <c r="N59" s="399">
        <v>0</v>
      </c>
      <c r="O59" s="130">
        <v>3</v>
      </c>
      <c r="P59" s="130" t="s">
        <v>182</v>
      </c>
      <c r="Q59" s="130">
        <v>25100070</v>
      </c>
      <c r="R59" s="130" t="s">
        <v>84</v>
      </c>
      <c r="S59" s="130" t="s">
        <v>97</v>
      </c>
      <c r="T59" s="123" t="s">
        <v>138</v>
      </c>
      <c r="U59" s="100" t="s">
        <v>99</v>
      </c>
      <c r="V59" s="100" t="s">
        <v>183</v>
      </c>
      <c r="W59" s="282">
        <v>2</v>
      </c>
      <c r="X59" s="126"/>
      <c r="Y59" s="126">
        <f t="shared" si="19"/>
        <v>2</v>
      </c>
      <c r="Z59" s="126">
        <v>2</v>
      </c>
      <c r="AA59" s="169">
        <v>26720</v>
      </c>
      <c r="AB59" s="127"/>
      <c r="AC59" s="151" t="str">
        <f t="shared" si="16"/>
        <v/>
      </c>
      <c r="AD59" s="152"/>
      <c r="AE59" s="162"/>
      <c r="AF59" s="101">
        <f t="shared" si="5"/>
        <v>0</v>
      </c>
      <c r="AG59" s="101">
        <f t="shared" si="6"/>
        <v>0</v>
      </c>
      <c r="AH59" s="101">
        <f t="shared" si="7"/>
        <v>0</v>
      </c>
      <c r="AI59" s="101">
        <f t="shared" si="8"/>
        <v>53440</v>
      </c>
      <c r="AJ59" s="185">
        <f t="shared" si="9"/>
        <v>0</v>
      </c>
      <c r="AK59" s="185">
        <f t="shared" si="10"/>
        <v>53440</v>
      </c>
      <c r="AL59" s="174" t="s">
        <v>5</v>
      </c>
      <c r="AM59" s="157" t="s">
        <v>206</v>
      </c>
      <c r="AN59" s="825">
        <f t="shared" si="15"/>
        <v>53440</v>
      </c>
      <c r="AO59" s="844">
        <f t="shared" si="11"/>
        <v>0</v>
      </c>
      <c r="AP59" s="844">
        <f t="shared" si="12"/>
        <v>1</v>
      </c>
      <c r="AQ59" s="845">
        <f t="shared" ca="1" si="13"/>
        <v>564</v>
      </c>
      <c r="AR59" s="113" t="str">
        <f t="shared" si="14"/>
        <v>On Time</v>
      </c>
    </row>
    <row r="60" spans="1:44" ht="12.75" x14ac:dyDescent="0.2">
      <c r="A60" s="102">
        <v>4000495271</v>
      </c>
      <c r="B60" s="133">
        <v>45621</v>
      </c>
      <c r="C60" s="100" t="s">
        <v>79</v>
      </c>
      <c r="D60" s="552">
        <v>46070</v>
      </c>
      <c r="E60" s="552" t="e">
        <f>IF(OR(#REF!="",J60=""),"",#REF!+7*J60)</f>
        <v>#REF!</v>
      </c>
      <c r="F60" s="149" t="e">
        <f t="shared" ca="1" si="0"/>
        <v>#REF!</v>
      </c>
      <c r="G60" s="120" t="s">
        <v>94</v>
      </c>
      <c r="H60" s="113" t="e">
        <f t="shared" si="1"/>
        <v>#REF!</v>
      </c>
      <c r="I60" s="113" t="e">
        <f t="shared" si="20"/>
        <v>#REF!</v>
      </c>
      <c r="J60" s="126">
        <v>64.2</v>
      </c>
      <c r="K60" s="126" t="s">
        <v>18</v>
      </c>
      <c r="L60" s="394" t="s">
        <v>81</v>
      </c>
      <c r="M60" s="408" t="s">
        <v>181</v>
      </c>
      <c r="N60" s="399">
        <v>0</v>
      </c>
      <c r="O60" s="130">
        <v>3</v>
      </c>
      <c r="P60" s="130" t="s">
        <v>182</v>
      </c>
      <c r="Q60" s="130">
        <v>25100070</v>
      </c>
      <c r="R60" s="130" t="s">
        <v>84</v>
      </c>
      <c r="S60" s="130" t="s">
        <v>97</v>
      </c>
      <c r="T60" s="123" t="s">
        <v>138</v>
      </c>
      <c r="U60" s="100" t="s">
        <v>99</v>
      </c>
      <c r="V60" s="100" t="s">
        <v>183</v>
      </c>
      <c r="W60" s="282">
        <v>23</v>
      </c>
      <c r="X60" s="126"/>
      <c r="Y60" s="126">
        <f t="shared" si="19"/>
        <v>23</v>
      </c>
      <c r="Z60" s="126">
        <v>23</v>
      </c>
      <c r="AA60" s="150">
        <v>26720</v>
      </c>
      <c r="AB60" s="127"/>
      <c r="AC60" s="151" t="str">
        <f t="shared" si="16"/>
        <v/>
      </c>
      <c r="AD60" s="152"/>
      <c r="AE60" s="162"/>
      <c r="AF60" s="101">
        <f t="shared" si="5"/>
        <v>0</v>
      </c>
      <c r="AG60" s="101">
        <f t="shared" si="6"/>
        <v>0</v>
      </c>
      <c r="AH60" s="101">
        <f t="shared" si="7"/>
        <v>0</v>
      </c>
      <c r="AI60" s="101">
        <f t="shared" si="8"/>
        <v>614560</v>
      </c>
      <c r="AJ60" s="101">
        <f t="shared" si="9"/>
        <v>0</v>
      </c>
      <c r="AK60" s="101">
        <f t="shared" si="10"/>
        <v>614560</v>
      </c>
      <c r="AL60" s="102" t="s">
        <v>9</v>
      </c>
      <c r="AM60" s="143"/>
      <c r="AN60" s="823">
        <f t="shared" si="15"/>
        <v>614560</v>
      </c>
      <c r="AO60" s="844">
        <f t="shared" si="11"/>
        <v>0</v>
      </c>
      <c r="AP60" s="844">
        <f t="shared" si="12"/>
        <v>1</v>
      </c>
      <c r="AQ60" s="845">
        <f t="shared" ca="1" si="13"/>
        <v>564</v>
      </c>
      <c r="AR60" s="113" t="str">
        <f t="shared" si="14"/>
        <v>On Time</v>
      </c>
    </row>
    <row r="61" spans="1:44" ht="12.75" x14ac:dyDescent="0.2">
      <c r="A61" s="102">
        <v>4000498936</v>
      </c>
      <c r="B61" s="133">
        <v>45628</v>
      </c>
      <c r="C61" s="100" t="s">
        <v>79</v>
      </c>
      <c r="D61" s="552">
        <v>46076</v>
      </c>
      <c r="E61" s="552" t="e">
        <f>IF(OR(#REF!="",J61=""),"",#REF!+7*J61)</f>
        <v>#REF!</v>
      </c>
      <c r="F61" s="149" t="e">
        <f t="shared" ca="1" si="0"/>
        <v>#REF!</v>
      </c>
      <c r="G61" s="120" t="s">
        <v>94</v>
      </c>
      <c r="H61" s="113" t="e">
        <f t="shared" si="1"/>
        <v>#REF!</v>
      </c>
      <c r="I61" s="113" t="e">
        <f t="shared" si="20"/>
        <v>#REF!</v>
      </c>
      <c r="J61" s="126">
        <v>64.099999999999994</v>
      </c>
      <c r="K61" s="126" t="s">
        <v>18</v>
      </c>
      <c r="L61" s="394" t="s">
        <v>81</v>
      </c>
      <c r="M61" s="85" t="s">
        <v>175</v>
      </c>
      <c r="N61" s="399">
        <v>0</v>
      </c>
      <c r="O61" s="130">
        <v>3</v>
      </c>
      <c r="P61" s="130" t="s">
        <v>176</v>
      </c>
      <c r="Q61" s="130">
        <v>25100064</v>
      </c>
      <c r="R61" s="130" t="s">
        <v>84</v>
      </c>
      <c r="S61" s="130" t="s">
        <v>97</v>
      </c>
      <c r="T61" s="123" t="s">
        <v>138</v>
      </c>
      <c r="U61" s="100" t="s">
        <v>99</v>
      </c>
      <c r="V61" s="100" t="s">
        <v>177</v>
      </c>
      <c r="W61" s="282">
        <v>34</v>
      </c>
      <c r="X61" s="126"/>
      <c r="Y61" s="126">
        <f t="shared" si="19"/>
        <v>34</v>
      </c>
      <c r="Z61" s="126">
        <v>34</v>
      </c>
      <c r="AA61" s="150">
        <v>23480</v>
      </c>
      <c r="AB61" s="127"/>
      <c r="AC61" s="151" t="str">
        <f t="shared" si="16"/>
        <v/>
      </c>
      <c r="AD61" s="152"/>
      <c r="AE61" s="162"/>
      <c r="AF61" s="101">
        <f t="shared" si="5"/>
        <v>0</v>
      </c>
      <c r="AG61" s="101">
        <f t="shared" si="6"/>
        <v>0</v>
      </c>
      <c r="AH61" s="101">
        <f t="shared" si="7"/>
        <v>0</v>
      </c>
      <c r="AI61" s="101">
        <f t="shared" si="8"/>
        <v>798320</v>
      </c>
      <c r="AJ61" s="101">
        <f t="shared" si="9"/>
        <v>0</v>
      </c>
      <c r="AK61" s="101">
        <f t="shared" si="10"/>
        <v>798320</v>
      </c>
      <c r="AL61" s="102" t="s">
        <v>9</v>
      </c>
      <c r="AM61" s="143"/>
      <c r="AN61" s="823">
        <f t="shared" si="15"/>
        <v>798320</v>
      </c>
      <c r="AO61" s="844">
        <f t="shared" si="11"/>
        <v>0</v>
      </c>
      <c r="AP61" s="844">
        <f t="shared" si="12"/>
        <v>1</v>
      </c>
      <c r="AQ61" s="845">
        <f t="shared" ca="1" si="13"/>
        <v>557</v>
      </c>
      <c r="AR61" s="113" t="str">
        <f t="shared" si="14"/>
        <v>On Time</v>
      </c>
    </row>
    <row r="62" spans="1:44" ht="12.75" x14ac:dyDescent="0.2">
      <c r="A62" s="102">
        <v>4000498936</v>
      </c>
      <c r="B62" s="133">
        <v>45628</v>
      </c>
      <c r="C62" s="100" t="s">
        <v>79</v>
      </c>
      <c r="D62" s="552">
        <v>46076</v>
      </c>
      <c r="E62" s="552" t="e">
        <f>IF(OR(#REF!="",J62=""),"",#REF!+7*J62)</f>
        <v>#REF!</v>
      </c>
      <c r="F62" s="149" t="e">
        <f t="shared" ca="1" si="0"/>
        <v>#REF!</v>
      </c>
      <c r="G62" s="120" t="s">
        <v>94</v>
      </c>
      <c r="H62" s="113" t="e">
        <f t="shared" si="1"/>
        <v>#REF!</v>
      </c>
      <c r="I62" s="113" t="e">
        <f t="shared" si="20"/>
        <v>#REF!</v>
      </c>
      <c r="J62" s="126">
        <v>64.099999999999994</v>
      </c>
      <c r="K62" s="126" t="s">
        <v>18</v>
      </c>
      <c r="L62" s="394" t="s">
        <v>81</v>
      </c>
      <c r="M62" s="85" t="s">
        <v>175</v>
      </c>
      <c r="N62" s="399">
        <v>0</v>
      </c>
      <c r="O62" s="130">
        <v>3</v>
      </c>
      <c r="P62" s="130" t="s">
        <v>176</v>
      </c>
      <c r="Q62" s="130">
        <v>25100064</v>
      </c>
      <c r="R62" s="130" t="s">
        <v>84</v>
      </c>
      <c r="S62" s="130" t="s">
        <v>97</v>
      </c>
      <c r="T62" s="123" t="s">
        <v>138</v>
      </c>
      <c r="U62" s="100" t="s">
        <v>99</v>
      </c>
      <c r="V62" s="100" t="s">
        <v>177</v>
      </c>
      <c r="W62" s="282">
        <v>2</v>
      </c>
      <c r="X62" s="126"/>
      <c r="Y62" s="126">
        <f t="shared" si="19"/>
        <v>2</v>
      </c>
      <c r="Z62" s="126">
        <v>2</v>
      </c>
      <c r="AA62" s="169">
        <v>23480</v>
      </c>
      <c r="AB62" s="127"/>
      <c r="AC62" s="151" t="str">
        <f t="shared" si="16"/>
        <v/>
      </c>
      <c r="AD62" s="152"/>
      <c r="AE62" s="162"/>
      <c r="AF62" s="101">
        <f t="shared" si="5"/>
        <v>0</v>
      </c>
      <c r="AG62" s="101">
        <f t="shared" si="6"/>
        <v>0</v>
      </c>
      <c r="AH62" s="101">
        <f t="shared" si="7"/>
        <v>0</v>
      </c>
      <c r="AI62" s="101">
        <f t="shared" si="8"/>
        <v>46960</v>
      </c>
      <c r="AJ62" s="185">
        <f t="shared" si="9"/>
        <v>0</v>
      </c>
      <c r="AK62" s="185">
        <f t="shared" si="10"/>
        <v>46960</v>
      </c>
      <c r="AL62" s="174" t="s">
        <v>3</v>
      </c>
      <c r="AM62" s="206" t="s">
        <v>207</v>
      </c>
      <c r="AN62" s="825">
        <f t="shared" si="15"/>
        <v>46960</v>
      </c>
      <c r="AO62" s="844">
        <f t="shared" si="11"/>
        <v>0</v>
      </c>
      <c r="AP62" s="844">
        <f t="shared" si="12"/>
        <v>1</v>
      </c>
      <c r="AQ62" s="845">
        <f t="shared" ca="1" si="13"/>
        <v>557</v>
      </c>
      <c r="AR62" s="113" t="str">
        <f t="shared" si="14"/>
        <v>On Time</v>
      </c>
    </row>
    <row r="63" spans="1:44" ht="12.75" x14ac:dyDescent="0.2">
      <c r="A63" s="102">
        <v>4520432985</v>
      </c>
      <c r="B63" s="133">
        <v>45994</v>
      </c>
      <c r="C63" s="100" t="s">
        <v>79</v>
      </c>
      <c r="D63" s="552">
        <v>46042</v>
      </c>
      <c r="E63" s="552" t="e">
        <f>IF(OR(#REF!="",J63=""),"",#REF!+7*J63)</f>
        <v>#REF!</v>
      </c>
      <c r="F63" s="149" t="str">
        <f t="shared" ca="1" si="0"/>
        <v>DELIVERED</v>
      </c>
      <c r="G63" s="120" t="s">
        <v>80</v>
      </c>
      <c r="H63" s="113" t="e">
        <f t="shared" si="1"/>
        <v>#REF!</v>
      </c>
      <c r="I63" s="113" t="e">
        <f t="shared" si="20"/>
        <v>#REF!</v>
      </c>
      <c r="J63" s="122">
        <v>6</v>
      </c>
      <c r="K63" s="122" t="s">
        <v>19</v>
      </c>
      <c r="L63" s="232" t="s">
        <v>142</v>
      </c>
      <c r="M63" s="85" t="s">
        <v>208</v>
      </c>
      <c r="N63" s="400">
        <v>1</v>
      </c>
      <c r="O63" s="130">
        <v>1</v>
      </c>
      <c r="P63" s="130" t="s">
        <v>209</v>
      </c>
      <c r="Q63" s="122">
        <v>25201437</v>
      </c>
      <c r="R63" s="122" t="s">
        <v>84</v>
      </c>
      <c r="S63" s="130" t="s">
        <v>210</v>
      </c>
      <c r="T63" s="123" t="s">
        <v>211</v>
      </c>
      <c r="U63" s="102" t="s">
        <v>212</v>
      </c>
      <c r="V63" s="102" t="s">
        <v>213</v>
      </c>
      <c r="W63" s="147">
        <v>100</v>
      </c>
      <c r="X63" s="122">
        <v>50</v>
      </c>
      <c r="Y63" s="126">
        <f t="shared" si="19"/>
        <v>50</v>
      </c>
      <c r="Z63" s="122">
        <v>0</v>
      </c>
      <c r="AA63" s="101">
        <v>5659.25</v>
      </c>
      <c r="AB63" s="131"/>
      <c r="AC63" s="151" t="str">
        <f t="shared" si="16"/>
        <v>April-26</v>
      </c>
      <c r="AD63" s="119">
        <v>46119</v>
      </c>
      <c r="AE63" s="169" t="s">
        <v>214</v>
      </c>
      <c r="AF63" s="101">
        <f t="shared" si="5"/>
        <v>282962.5</v>
      </c>
      <c r="AG63" s="101">
        <f t="shared" si="6"/>
        <v>0</v>
      </c>
      <c r="AH63" s="101">
        <f t="shared" si="7"/>
        <v>282962.5</v>
      </c>
      <c r="AI63" s="101">
        <f t="shared" si="8"/>
        <v>0</v>
      </c>
      <c r="AJ63" s="101">
        <f t="shared" si="9"/>
        <v>0</v>
      </c>
      <c r="AK63" s="101">
        <f t="shared" si="10"/>
        <v>0</v>
      </c>
      <c r="AL63" s="102" t="s">
        <v>0</v>
      </c>
      <c r="AM63" s="143" t="s">
        <v>102</v>
      </c>
      <c r="AN63" s="823">
        <f t="shared" si="15"/>
        <v>282962.5</v>
      </c>
      <c r="AO63" s="844">
        <f t="shared" si="11"/>
        <v>0.5</v>
      </c>
      <c r="AP63" s="844">
        <f t="shared" si="12"/>
        <v>0.5</v>
      </c>
      <c r="AQ63" s="845">
        <f t="shared" ca="1" si="13"/>
        <v>191</v>
      </c>
      <c r="AR63" s="113" t="str">
        <f t="shared" si="14"/>
        <v>Delayed</v>
      </c>
    </row>
    <row r="64" spans="1:44" ht="12.75" x14ac:dyDescent="0.2">
      <c r="A64" s="102">
        <v>4520432985</v>
      </c>
      <c r="B64" s="133">
        <v>45994</v>
      </c>
      <c r="C64" s="100" t="s">
        <v>79</v>
      </c>
      <c r="D64" s="552">
        <v>46042</v>
      </c>
      <c r="E64" s="552" t="e">
        <f>IF(OR(#REF!="",J64=""),"",#REF!+7*J64)</f>
        <v>#REF!</v>
      </c>
      <c r="F64" s="149" t="e">
        <f t="shared" ca="1" si="0"/>
        <v>#REF!</v>
      </c>
      <c r="G64" s="120" t="s">
        <v>80</v>
      </c>
      <c r="H64" s="113" t="e">
        <f t="shared" si="1"/>
        <v>#REF!</v>
      </c>
      <c r="I64" s="113" t="e">
        <f t="shared" si="20"/>
        <v>#REF!</v>
      </c>
      <c r="J64" s="122">
        <v>6</v>
      </c>
      <c r="K64" s="122" t="s">
        <v>19</v>
      </c>
      <c r="L64" s="232" t="s">
        <v>142</v>
      </c>
      <c r="M64" s="13" t="s">
        <v>208</v>
      </c>
      <c r="N64" s="400">
        <v>1</v>
      </c>
      <c r="O64" s="130">
        <v>1</v>
      </c>
      <c r="P64" s="130" t="s">
        <v>209</v>
      </c>
      <c r="Q64" s="122">
        <v>25201437</v>
      </c>
      <c r="R64" s="122" t="s">
        <v>84</v>
      </c>
      <c r="S64" s="130" t="s">
        <v>210</v>
      </c>
      <c r="T64" s="123" t="s">
        <v>211</v>
      </c>
      <c r="U64" s="102" t="s">
        <v>212</v>
      </c>
      <c r="V64" s="102" t="s">
        <v>213</v>
      </c>
      <c r="W64" s="147">
        <v>50</v>
      </c>
      <c r="X64" s="122"/>
      <c r="Y64" s="126">
        <f t="shared" si="19"/>
        <v>50</v>
      </c>
      <c r="Z64" s="122">
        <v>50</v>
      </c>
      <c r="AA64" s="101">
        <v>5659.25</v>
      </c>
      <c r="AB64" s="131"/>
      <c r="AC64" s="151" t="str">
        <f t="shared" si="16"/>
        <v/>
      </c>
      <c r="AD64" s="120"/>
      <c r="AE64" s="131"/>
      <c r="AF64" s="101">
        <f t="shared" si="5"/>
        <v>0</v>
      </c>
      <c r="AG64" s="101">
        <f t="shared" si="6"/>
        <v>0</v>
      </c>
      <c r="AH64" s="101">
        <f t="shared" si="7"/>
        <v>0</v>
      </c>
      <c r="AI64" s="101">
        <f t="shared" si="8"/>
        <v>282962.5</v>
      </c>
      <c r="AJ64" s="101">
        <f t="shared" si="9"/>
        <v>0</v>
      </c>
      <c r="AK64" s="101">
        <f t="shared" si="10"/>
        <v>282962.5</v>
      </c>
      <c r="AL64" s="102" t="s">
        <v>4</v>
      </c>
      <c r="AM64" s="144" t="s">
        <v>215</v>
      </c>
      <c r="AN64" s="823">
        <f t="shared" si="15"/>
        <v>282962.5</v>
      </c>
      <c r="AO64" s="844">
        <f t="shared" si="11"/>
        <v>0</v>
      </c>
      <c r="AP64" s="844">
        <f t="shared" si="12"/>
        <v>1</v>
      </c>
      <c r="AQ64" s="845">
        <f t="shared" ca="1" si="13"/>
        <v>191</v>
      </c>
      <c r="AR64" s="113" t="str">
        <f t="shared" si="14"/>
        <v>On Time</v>
      </c>
    </row>
    <row r="65" spans="1:44" ht="12.75" x14ac:dyDescent="0.2">
      <c r="A65" s="102">
        <v>102510494</v>
      </c>
      <c r="B65" s="133">
        <v>45929</v>
      </c>
      <c r="C65" s="100" t="s">
        <v>79</v>
      </c>
      <c r="D65" s="552">
        <v>45957</v>
      </c>
      <c r="E65" s="552" t="e">
        <f>IF(OR(#REF!="",J65=""),"",#REF!+7*J65)</f>
        <v>#REF!</v>
      </c>
      <c r="F65" s="149" t="e">
        <f t="shared" ca="1" si="0"/>
        <v>#REF!</v>
      </c>
      <c r="G65" s="120" t="s">
        <v>80</v>
      </c>
      <c r="H65" s="113" t="e">
        <f t="shared" si="1"/>
        <v>#REF!</v>
      </c>
      <c r="I65" s="113" t="e">
        <f t="shared" si="20"/>
        <v>#REF!</v>
      </c>
      <c r="J65" s="122">
        <v>4</v>
      </c>
      <c r="K65" s="122" t="s">
        <v>26</v>
      </c>
      <c r="L65" s="232" t="s">
        <v>142</v>
      </c>
      <c r="M65" s="13" t="s">
        <v>216</v>
      </c>
      <c r="N65" s="399">
        <v>0</v>
      </c>
      <c r="O65" s="130">
        <v>3</v>
      </c>
      <c r="P65" s="122"/>
      <c r="Q65" s="122"/>
      <c r="R65" s="122" t="s">
        <v>84</v>
      </c>
      <c r="S65" s="130" t="s">
        <v>217</v>
      </c>
      <c r="T65" s="123" t="s">
        <v>218</v>
      </c>
      <c r="U65" s="123" t="s">
        <v>219</v>
      </c>
      <c r="V65" s="102" t="s">
        <v>220</v>
      </c>
      <c r="W65" s="147">
        <v>120</v>
      </c>
      <c r="X65" s="113"/>
      <c r="Y65" s="126">
        <f t="shared" si="19"/>
        <v>120</v>
      </c>
      <c r="Z65" s="122">
        <v>120</v>
      </c>
      <c r="AA65" s="101">
        <v>4494</v>
      </c>
      <c r="AB65" s="131"/>
      <c r="AC65" s="151" t="str">
        <f t="shared" si="16"/>
        <v/>
      </c>
      <c r="AD65" s="120"/>
      <c r="AE65" s="132"/>
      <c r="AF65" s="101">
        <f t="shared" si="5"/>
        <v>0</v>
      </c>
      <c r="AG65" s="101">
        <f t="shared" si="6"/>
        <v>0</v>
      </c>
      <c r="AH65" s="101">
        <f t="shared" si="7"/>
        <v>0</v>
      </c>
      <c r="AI65" s="101">
        <f t="shared" si="8"/>
        <v>539280</v>
      </c>
      <c r="AJ65" s="101">
        <f t="shared" si="9"/>
        <v>0</v>
      </c>
      <c r="AK65" s="101">
        <f t="shared" si="10"/>
        <v>539280</v>
      </c>
      <c r="AL65" s="102" t="s">
        <v>9</v>
      </c>
      <c r="AM65" s="144"/>
      <c r="AN65" s="823">
        <f t="shared" si="15"/>
        <v>539280</v>
      </c>
      <c r="AO65" s="844">
        <f t="shared" si="11"/>
        <v>0</v>
      </c>
      <c r="AP65" s="844">
        <f t="shared" si="12"/>
        <v>1</v>
      </c>
      <c r="AQ65" s="845">
        <f t="shared" ca="1" si="13"/>
        <v>256</v>
      </c>
      <c r="AR65" s="113" t="str">
        <f t="shared" si="14"/>
        <v>On Time</v>
      </c>
    </row>
    <row r="66" spans="1:44" ht="12.75" x14ac:dyDescent="0.2">
      <c r="A66" s="102">
        <v>4000568996</v>
      </c>
      <c r="B66" s="133">
        <v>45925</v>
      </c>
      <c r="C66" s="155" t="s">
        <v>79</v>
      </c>
      <c r="D66" s="552">
        <v>46107</v>
      </c>
      <c r="E66" s="552" t="e">
        <f>IF(OR(#REF!="",J66=""),"",#REF!+7*J66)</f>
        <v>#REF!</v>
      </c>
      <c r="F66" s="149" t="e">
        <f t="shared" ca="1" si="0"/>
        <v>#REF!</v>
      </c>
      <c r="G66" s="120" t="s">
        <v>94</v>
      </c>
      <c r="H66" s="113" t="e">
        <f t="shared" si="1"/>
        <v>#REF!</v>
      </c>
      <c r="I66" s="113" t="e">
        <f t="shared" si="20"/>
        <v>#REF!</v>
      </c>
      <c r="J66" s="122">
        <v>26</v>
      </c>
      <c r="K66" s="122" t="s">
        <v>18</v>
      </c>
      <c r="L66" s="232" t="s">
        <v>81</v>
      </c>
      <c r="M66" s="13" t="s">
        <v>221</v>
      </c>
      <c r="N66" s="399">
        <v>0</v>
      </c>
      <c r="O66" s="130">
        <v>3</v>
      </c>
      <c r="P66" s="122"/>
      <c r="Q66" s="122"/>
      <c r="R66" s="122" t="s">
        <v>84</v>
      </c>
      <c r="S66" s="122" t="s">
        <v>97</v>
      </c>
      <c r="T66" s="113" t="s">
        <v>130</v>
      </c>
      <c r="U66" s="102" t="s">
        <v>99</v>
      </c>
      <c r="V66" s="102" t="s">
        <v>222</v>
      </c>
      <c r="W66" s="147">
        <v>2</v>
      </c>
      <c r="X66" s="113"/>
      <c r="Y66" s="126">
        <f t="shared" si="19"/>
        <v>2</v>
      </c>
      <c r="Z66" s="122">
        <v>2</v>
      </c>
      <c r="AA66" s="101">
        <v>267629</v>
      </c>
      <c r="AB66" s="131"/>
      <c r="AC66" s="151" t="str">
        <f t="shared" si="16"/>
        <v/>
      </c>
      <c r="AD66" s="120"/>
      <c r="AE66" s="132"/>
      <c r="AF66" s="101">
        <f t="shared" ref="AF66:AF129" si="21">X66*AA66</f>
        <v>0</v>
      </c>
      <c r="AG66" s="101">
        <f t="shared" si="6"/>
        <v>0</v>
      </c>
      <c r="AH66" s="101">
        <f t="shared" si="7"/>
        <v>0</v>
      </c>
      <c r="AI66" s="101">
        <f t="shared" ref="AI66:AI121" si="22">Z66*AA66</f>
        <v>535258</v>
      </c>
      <c r="AJ66" s="101">
        <f t="shared" ref="AJ66:AJ129" si="23">(Z66*AB66)*86</f>
        <v>0</v>
      </c>
      <c r="AK66" s="101">
        <f t="shared" si="10"/>
        <v>535258</v>
      </c>
      <c r="AL66" s="102" t="s">
        <v>9</v>
      </c>
      <c r="AM66" s="144"/>
      <c r="AN66" s="823">
        <f t="shared" si="15"/>
        <v>535258</v>
      </c>
      <c r="AO66" s="844">
        <f t="shared" si="11"/>
        <v>0</v>
      </c>
      <c r="AP66" s="844">
        <f t="shared" si="12"/>
        <v>1</v>
      </c>
      <c r="AQ66" s="845">
        <f t="shared" ca="1" si="13"/>
        <v>260</v>
      </c>
      <c r="AR66" s="113" t="str">
        <f t="shared" si="14"/>
        <v>On Time</v>
      </c>
    </row>
    <row r="67" spans="1:44" ht="12.75" x14ac:dyDescent="0.2">
      <c r="A67" s="102" t="s">
        <v>78</v>
      </c>
      <c r="B67" s="133">
        <v>45826</v>
      </c>
      <c r="C67" s="100" t="s">
        <v>79</v>
      </c>
      <c r="D67" s="552">
        <v>45931</v>
      </c>
      <c r="E67" s="552" t="e">
        <f>IF(OR(#REF!="",J67=""),"",#REF!+7*J67)</f>
        <v>#REF!</v>
      </c>
      <c r="F67" s="149" t="e">
        <f t="shared" ca="1" si="0"/>
        <v>#REF!</v>
      </c>
      <c r="G67" s="120" t="s">
        <v>80</v>
      </c>
      <c r="H67" s="113" t="e">
        <f t="shared" si="1"/>
        <v>#REF!</v>
      </c>
      <c r="I67" s="113" t="e">
        <f t="shared" si="20"/>
        <v>#REF!</v>
      </c>
      <c r="J67" s="122">
        <v>15</v>
      </c>
      <c r="K67" s="122" t="s">
        <v>22</v>
      </c>
      <c r="L67" s="232" t="s">
        <v>81</v>
      </c>
      <c r="M67" s="13" t="s">
        <v>223</v>
      </c>
      <c r="N67" s="399">
        <v>0</v>
      </c>
      <c r="O67" s="130">
        <v>3</v>
      </c>
      <c r="P67" s="122"/>
      <c r="Q67" s="122"/>
      <c r="R67" s="122" t="s">
        <v>84</v>
      </c>
      <c r="S67" s="122" t="s">
        <v>85</v>
      </c>
      <c r="T67" s="113" t="s">
        <v>86</v>
      </c>
      <c r="U67" s="102" t="s">
        <v>87</v>
      </c>
      <c r="V67" s="102" t="s">
        <v>224</v>
      </c>
      <c r="W67" s="147">
        <v>1</v>
      </c>
      <c r="X67" s="113"/>
      <c r="Y67" s="126">
        <f t="shared" si="19"/>
        <v>1</v>
      </c>
      <c r="Z67" s="122">
        <v>1</v>
      </c>
      <c r="AA67" s="150">
        <v>501717</v>
      </c>
      <c r="AB67" s="131"/>
      <c r="AC67" s="151" t="str">
        <f t="shared" si="16"/>
        <v/>
      </c>
      <c r="AD67" s="120"/>
      <c r="AE67" s="132"/>
      <c r="AF67" s="101">
        <f t="shared" si="21"/>
        <v>0</v>
      </c>
      <c r="AG67" s="101">
        <f t="shared" si="6"/>
        <v>0</v>
      </c>
      <c r="AH67" s="101">
        <f t="shared" si="7"/>
        <v>0</v>
      </c>
      <c r="AI67" s="101">
        <f t="shared" si="22"/>
        <v>501717</v>
      </c>
      <c r="AJ67" s="101">
        <f t="shared" si="23"/>
        <v>0</v>
      </c>
      <c r="AK67" s="101">
        <f t="shared" si="10"/>
        <v>501717</v>
      </c>
      <c r="AL67" s="102" t="s">
        <v>9</v>
      </c>
      <c r="AM67" s="157" t="s">
        <v>89</v>
      </c>
      <c r="AN67" s="823">
        <v>501717</v>
      </c>
      <c r="AO67" s="844">
        <f t="shared" ref="AO67:AO130" si="24">IF(W67=0,0,X67/W67)</f>
        <v>0</v>
      </c>
      <c r="AP67" s="844">
        <f t="shared" ref="AP67:AP130" si="25">IF(W67=0,0,Y67/W67)</f>
        <v>1</v>
      </c>
      <c r="AQ67" s="845">
        <f t="shared" ref="AQ67:AQ130" ca="1" si="26">TODAY()-B67</f>
        <v>359</v>
      </c>
      <c r="AR67" s="113" t="str">
        <f t="shared" ref="AR67:AR130" si="27">IF(AD67&lt;=D67,"On Time","Delayed")</f>
        <v>On Time</v>
      </c>
    </row>
    <row r="68" spans="1:44" ht="12.75" x14ac:dyDescent="0.2">
      <c r="A68" s="102">
        <v>4300035404</v>
      </c>
      <c r="B68" s="133">
        <v>45944</v>
      </c>
      <c r="C68" s="100" t="s">
        <v>79</v>
      </c>
      <c r="D68" s="552">
        <v>45994</v>
      </c>
      <c r="E68" s="552" t="e">
        <f>IF(OR(#REF!="",J68=""),"",#REF!+7*J68)</f>
        <v>#REF!</v>
      </c>
      <c r="F68" s="149" t="str">
        <f t="shared" ca="1" si="0"/>
        <v>DELIVERED</v>
      </c>
      <c r="G68" s="120" t="s">
        <v>94</v>
      </c>
      <c r="H68" s="113" t="e">
        <f t="shared" si="1"/>
        <v>#REF!</v>
      </c>
      <c r="I68" s="113" t="e">
        <f t="shared" si="20"/>
        <v>#REF!</v>
      </c>
      <c r="J68" s="122">
        <v>6</v>
      </c>
      <c r="K68" s="122" t="s">
        <v>27</v>
      </c>
      <c r="L68" s="232" t="s">
        <v>142</v>
      </c>
      <c r="M68" s="13" t="s">
        <v>225</v>
      </c>
      <c r="N68" s="399">
        <v>0</v>
      </c>
      <c r="O68" s="130">
        <v>3</v>
      </c>
      <c r="P68" s="122" t="s">
        <v>226</v>
      </c>
      <c r="Q68" s="122">
        <v>25100728</v>
      </c>
      <c r="R68" s="122" t="s">
        <v>84</v>
      </c>
      <c r="S68" s="122" t="s">
        <v>97</v>
      </c>
      <c r="T68" s="113" t="s">
        <v>179</v>
      </c>
      <c r="U68" s="102" t="s">
        <v>99</v>
      </c>
      <c r="V68" s="102" t="s">
        <v>227</v>
      </c>
      <c r="W68" s="147">
        <v>6</v>
      </c>
      <c r="X68" s="122">
        <v>6</v>
      </c>
      <c r="Y68" s="126">
        <f t="shared" si="19"/>
        <v>0</v>
      </c>
      <c r="Z68" s="122">
        <v>0</v>
      </c>
      <c r="AA68" s="185">
        <v>38105.1</v>
      </c>
      <c r="AB68" s="131"/>
      <c r="AC68" s="151" t="str">
        <f t="shared" si="16"/>
        <v>April-26</v>
      </c>
      <c r="AD68" s="119">
        <v>46125</v>
      </c>
      <c r="AE68" s="169" t="s">
        <v>228</v>
      </c>
      <c r="AF68" s="101">
        <f t="shared" si="21"/>
        <v>228630.59999999998</v>
      </c>
      <c r="AG68" s="101">
        <f t="shared" si="6"/>
        <v>0</v>
      </c>
      <c r="AH68" s="101">
        <f t="shared" si="7"/>
        <v>228630.59999999998</v>
      </c>
      <c r="AI68" s="101">
        <f t="shared" si="22"/>
        <v>0</v>
      </c>
      <c r="AJ68" s="185">
        <f t="shared" si="23"/>
        <v>0</v>
      </c>
      <c r="AK68" s="185">
        <f t="shared" si="10"/>
        <v>0</v>
      </c>
      <c r="AL68" s="174" t="s">
        <v>0</v>
      </c>
      <c r="AM68" s="143" t="s">
        <v>102</v>
      </c>
      <c r="AN68" s="825">
        <f>SUM(AH68,AK68)</f>
        <v>228630.59999999998</v>
      </c>
      <c r="AO68" s="844">
        <f t="shared" si="24"/>
        <v>1</v>
      </c>
      <c r="AP68" s="844">
        <f t="shared" si="25"/>
        <v>0</v>
      </c>
      <c r="AQ68" s="845">
        <f t="shared" ca="1" si="26"/>
        <v>241</v>
      </c>
      <c r="AR68" s="113" t="str">
        <f t="shared" si="27"/>
        <v>Delayed</v>
      </c>
    </row>
    <row r="69" spans="1:44" ht="15" x14ac:dyDescent="0.25">
      <c r="A69" s="102">
        <v>4000589934</v>
      </c>
      <c r="B69" s="158">
        <v>46027</v>
      </c>
      <c r="C69" s="102" t="s">
        <v>79</v>
      </c>
      <c r="D69" s="552">
        <v>46087</v>
      </c>
      <c r="E69" s="552" t="e">
        <f>IF(OR(#REF!="",J69=""),"",#REF!+7*J69)</f>
        <v>#REF!</v>
      </c>
      <c r="F69" s="149" t="str">
        <f t="shared" ca="1" si="0"/>
        <v>DELIVERED</v>
      </c>
      <c r="G69" s="120" t="s">
        <v>94</v>
      </c>
      <c r="H69" s="113" t="e">
        <f t="shared" si="1"/>
        <v>#REF!</v>
      </c>
      <c r="I69" s="113" t="e">
        <f t="shared" si="20"/>
        <v>#REF!</v>
      </c>
      <c r="J69" s="122">
        <v>8.5</v>
      </c>
      <c r="K69" s="122" t="s">
        <v>18</v>
      </c>
      <c r="L69" s="232" t="s">
        <v>81</v>
      </c>
      <c r="M69" s="23" t="s">
        <v>229</v>
      </c>
      <c r="N69" s="399">
        <v>0</v>
      </c>
      <c r="O69" s="130">
        <v>3</v>
      </c>
      <c r="P69" s="107" t="s">
        <v>230</v>
      </c>
      <c r="Q69" s="122">
        <v>25100776</v>
      </c>
      <c r="R69" s="122" t="s">
        <v>84</v>
      </c>
      <c r="S69" s="130" t="s">
        <v>97</v>
      </c>
      <c r="T69" s="113" t="s">
        <v>231</v>
      </c>
      <c r="U69" s="123" t="s">
        <v>99</v>
      </c>
      <c r="V69" s="160" t="s">
        <v>232</v>
      </c>
      <c r="W69" s="147">
        <v>10</v>
      </c>
      <c r="X69" s="122">
        <v>10</v>
      </c>
      <c r="Y69" s="126">
        <f t="shared" si="19"/>
        <v>0</v>
      </c>
      <c r="Z69" s="122">
        <v>0</v>
      </c>
      <c r="AA69" s="101">
        <v>32228</v>
      </c>
      <c r="AB69" s="131"/>
      <c r="AC69" s="151" t="str">
        <f t="shared" si="16"/>
        <v>April-26</v>
      </c>
      <c r="AD69" s="119">
        <v>46133</v>
      </c>
      <c r="AE69" s="169" t="s">
        <v>233</v>
      </c>
      <c r="AF69" s="101">
        <f t="shared" si="21"/>
        <v>322280</v>
      </c>
      <c r="AG69" s="101">
        <f t="shared" si="6"/>
        <v>0</v>
      </c>
      <c r="AH69" s="101">
        <f t="shared" si="7"/>
        <v>322280</v>
      </c>
      <c r="AI69" s="101">
        <f t="shared" si="22"/>
        <v>0</v>
      </c>
      <c r="AJ69" s="101">
        <f t="shared" si="23"/>
        <v>0</v>
      </c>
      <c r="AK69" s="101">
        <f t="shared" si="10"/>
        <v>0</v>
      </c>
      <c r="AL69" s="102" t="s">
        <v>0</v>
      </c>
      <c r="AM69" s="143" t="s">
        <v>102</v>
      </c>
      <c r="AN69" s="823">
        <f>SUM(AH69,AK69)</f>
        <v>322280</v>
      </c>
      <c r="AO69" s="844">
        <f t="shared" si="24"/>
        <v>1</v>
      </c>
      <c r="AP69" s="844">
        <f t="shared" si="25"/>
        <v>0</v>
      </c>
      <c r="AQ69" s="845">
        <f t="shared" ca="1" si="26"/>
        <v>158</v>
      </c>
      <c r="AR69" s="113" t="str">
        <f t="shared" si="27"/>
        <v>Delayed</v>
      </c>
    </row>
    <row r="70" spans="1:44" ht="15" x14ac:dyDescent="0.25">
      <c r="A70" s="102" t="s">
        <v>78</v>
      </c>
      <c r="B70" s="133"/>
      <c r="C70" s="100" t="s">
        <v>79</v>
      </c>
      <c r="D70" s="552">
        <v>45643</v>
      </c>
      <c r="E70" s="552" t="e">
        <f>IF(OR(#REF!="",J70=""),"",#REF!+7*J70)</f>
        <v>#REF!</v>
      </c>
      <c r="F70" s="149" t="e">
        <f t="shared" ca="1" si="0"/>
        <v>#REF!</v>
      </c>
      <c r="G70" s="120" t="s">
        <v>80</v>
      </c>
      <c r="H70" s="113" t="e">
        <f t="shared" si="1"/>
        <v>#REF!</v>
      </c>
      <c r="I70" s="113" t="e">
        <f t="shared" si="20"/>
        <v>#REF!</v>
      </c>
      <c r="J70" s="126">
        <v>2</v>
      </c>
      <c r="K70" s="126" t="s">
        <v>22</v>
      </c>
      <c r="L70" s="394" t="s">
        <v>81</v>
      </c>
      <c r="M70" s="77" t="s">
        <v>82</v>
      </c>
      <c r="N70" s="399">
        <v>0</v>
      </c>
      <c r="O70" s="130">
        <v>3</v>
      </c>
      <c r="P70" s="130" t="s">
        <v>83</v>
      </c>
      <c r="Q70" s="130"/>
      <c r="R70" s="130" t="s">
        <v>84</v>
      </c>
      <c r="S70" s="130" t="s">
        <v>85</v>
      </c>
      <c r="T70" s="123" t="s">
        <v>86</v>
      </c>
      <c r="U70" s="100" t="s">
        <v>87</v>
      </c>
      <c r="V70" s="100" t="s">
        <v>234</v>
      </c>
      <c r="W70" s="282">
        <v>1</v>
      </c>
      <c r="X70" s="126"/>
      <c r="Y70" s="126">
        <f t="shared" si="19"/>
        <v>1</v>
      </c>
      <c r="Z70" s="126">
        <v>1</v>
      </c>
      <c r="AA70" s="150">
        <v>10596</v>
      </c>
      <c r="AB70" s="127"/>
      <c r="AC70" s="151" t="str">
        <f t="shared" si="16"/>
        <v/>
      </c>
      <c r="AD70" s="152"/>
      <c r="AE70" s="151"/>
      <c r="AF70" s="101">
        <f t="shared" si="21"/>
        <v>0</v>
      </c>
      <c r="AG70" s="101">
        <f t="shared" si="6"/>
        <v>0</v>
      </c>
      <c r="AH70" s="101">
        <f t="shared" si="7"/>
        <v>0</v>
      </c>
      <c r="AI70" s="101">
        <f t="shared" si="22"/>
        <v>10596</v>
      </c>
      <c r="AJ70" s="101">
        <f t="shared" si="23"/>
        <v>0</v>
      </c>
      <c r="AK70" s="101">
        <f t="shared" si="10"/>
        <v>10596</v>
      </c>
      <c r="AL70" s="102" t="s">
        <v>9</v>
      </c>
      <c r="AM70" s="157" t="s">
        <v>89</v>
      </c>
      <c r="AN70" s="823">
        <v>10596</v>
      </c>
      <c r="AO70" s="844">
        <f t="shared" si="24"/>
        <v>0</v>
      </c>
      <c r="AP70" s="844">
        <f t="shared" si="25"/>
        <v>1</v>
      </c>
      <c r="AQ70" s="845">
        <f t="shared" ca="1" si="26"/>
        <v>46185</v>
      </c>
      <c r="AR70" s="113" t="str">
        <f t="shared" si="27"/>
        <v>On Time</v>
      </c>
    </row>
    <row r="71" spans="1:44" ht="12.75" x14ac:dyDescent="0.2">
      <c r="A71" s="102" t="s">
        <v>78</v>
      </c>
      <c r="B71" s="133"/>
      <c r="C71" s="100" t="s">
        <v>79</v>
      </c>
      <c r="D71" s="552">
        <v>45643</v>
      </c>
      <c r="E71" s="552" t="e">
        <f>IF(OR(#REF!="",J71=""),"",#REF!+7*J71)</f>
        <v>#REF!</v>
      </c>
      <c r="F71" s="149" t="e">
        <f t="shared" ca="1" si="0"/>
        <v>#REF!</v>
      </c>
      <c r="G71" s="120" t="s">
        <v>80</v>
      </c>
      <c r="H71" s="113" t="e">
        <f t="shared" si="1"/>
        <v>#REF!</v>
      </c>
      <c r="I71" s="113" t="e">
        <f t="shared" si="20"/>
        <v>#REF!</v>
      </c>
      <c r="J71" s="126">
        <v>2</v>
      </c>
      <c r="K71" s="126" t="s">
        <v>23</v>
      </c>
      <c r="L71" s="394" t="s">
        <v>81</v>
      </c>
      <c r="M71" s="85" t="s">
        <v>82</v>
      </c>
      <c r="N71" s="399">
        <v>0</v>
      </c>
      <c r="O71" s="130">
        <v>3</v>
      </c>
      <c r="P71" s="288"/>
      <c r="Q71" s="130"/>
      <c r="R71" s="130" t="s">
        <v>84</v>
      </c>
      <c r="S71" s="130" t="s">
        <v>85</v>
      </c>
      <c r="T71" s="123" t="s">
        <v>86</v>
      </c>
      <c r="U71" s="100" t="s">
        <v>87</v>
      </c>
      <c r="V71" s="100" t="s">
        <v>235</v>
      </c>
      <c r="W71" s="282">
        <v>3</v>
      </c>
      <c r="X71" s="126"/>
      <c r="Y71" s="126">
        <f t="shared" si="19"/>
        <v>3</v>
      </c>
      <c r="Z71" s="126">
        <v>3</v>
      </c>
      <c r="AA71" s="150">
        <v>10790.6</v>
      </c>
      <c r="AB71" s="127"/>
      <c r="AC71" s="151" t="str">
        <f t="shared" si="16"/>
        <v/>
      </c>
      <c r="AD71" s="152"/>
      <c r="AE71" s="151"/>
      <c r="AF71" s="101">
        <f t="shared" si="21"/>
        <v>0</v>
      </c>
      <c r="AG71" s="101">
        <f t="shared" si="6"/>
        <v>0</v>
      </c>
      <c r="AH71" s="101">
        <f t="shared" si="7"/>
        <v>0</v>
      </c>
      <c r="AI71" s="101">
        <f t="shared" si="22"/>
        <v>32371.800000000003</v>
      </c>
      <c r="AJ71" s="101">
        <f t="shared" si="23"/>
        <v>0</v>
      </c>
      <c r="AK71" s="101">
        <f t="shared" si="10"/>
        <v>32371.800000000003</v>
      </c>
      <c r="AL71" s="102" t="s">
        <v>9</v>
      </c>
      <c r="AM71" s="157" t="s">
        <v>89</v>
      </c>
      <c r="AN71" s="823">
        <v>32371.800000000003</v>
      </c>
      <c r="AO71" s="844">
        <f t="shared" si="24"/>
        <v>0</v>
      </c>
      <c r="AP71" s="844">
        <f t="shared" si="25"/>
        <v>1</v>
      </c>
      <c r="AQ71" s="845">
        <f t="shared" ca="1" si="26"/>
        <v>46185</v>
      </c>
      <c r="AR71" s="113" t="str">
        <f t="shared" si="27"/>
        <v>On Time</v>
      </c>
    </row>
    <row r="72" spans="1:44" ht="12.75" x14ac:dyDescent="0.2">
      <c r="A72" s="102" t="s">
        <v>78</v>
      </c>
      <c r="B72" s="133"/>
      <c r="C72" s="100" t="s">
        <v>79</v>
      </c>
      <c r="D72" s="552">
        <v>45643</v>
      </c>
      <c r="E72" s="552" t="e">
        <f>IF(OR(#REF!="",J72=""),"",#REF!+7*J72)</f>
        <v>#REF!</v>
      </c>
      <c r="F72" s="149" t="e">
        <f t="shared" ca="1" si="0"/>
        <v>#REF!</v>
      </c>
      <c r="G72" s="120" t="s">
        <v>80</v>
      </c>
      <c r="H72" s="113" t="e">
        <f t="shared" si="1"/>
        <v>#REF!</v>
      </c>
      <c r="I72" s="113" t="e">
        <f t="shared" si="20"/>
        <v>#REF!</v>
      </c>
      <c r="J72" s="126">
        <v>3</v>
      </c>
      <c r="K72" s="126" t="s">
        <v>27</v>
      </c>
      <c r="L72" s="394" t="s">
        <v>81</v>
      </c>
      <c r="M72" s="85" t="s">
        <v>82</v>
      </c>
      <c r="N72" s="399">
        <v>0</v>
      </c>
      <c r="O72" s="130">
        <v>3</v>
      </c>
      <c r="P72" s="130" t="s">
        <v>83</v>
      </c>
      <c r="Q72" s="130"/>
      <c r="R72" s="130" t="s">
        <v>84</v>
      </c>
      <c r="S72" s="130" t="s">
        <v>85</v>
      </c>
      <c r="T72" s="123" t="s">
        <v>86</v>
      </c>
      <c r="U72" s="100" t="s">
        <v>87</v>
      </c>
      <c r="V72" s="100" t="s">
        <v>236</v>
      </c>
      <c r="W72" s="282">
        <v>2</v>
      </c>
      <c r="X72" s="126"/>
      <c r="Y72" s="126">
        <f t="shared" si="19"/>
        <v>2</v>
      </c>
      <c r="Z72" s="126">
        <v>2</v>
      </c>
      <c r="AA72" s="150">
        <v>2929</v>
      </c>
      <c r="AB72" s="127"/>
      <c r="AC72" s="151" t="str">
        <f t="shared" si="16"/>
        <v/>
      </c>
      <c r="AD72" s="152"/>
      <c r="AE72" s="151"/>
      <c r="AF72" s="101">
        <f t="shared" si="21"/>
        <v>0</v>
      </c>
      <c r="AG72" s="101">
        <f t="shared" si="6"/>
        <v>0</v>
      </c>
      <c r="AH72" s="101">
        <f t="shared" si="7"/>
        <v>0</v>
      </c>
      <c r="AI72" s="101">
        <f t="shared" si="22"/>
        <v>5858</v>
      </c>
      <c r="AJ72" s="101">
        <f t="shared" si="23"/>
        <v>0</v>
      </c>
      <c r="AK72" s="101">
        <f t="shared" si="10"/>
        <v>5858</v>
      </c>
      <c r="AL72" s="102" t="s">
        <v>9</v>
      </c>
      <c r="AM72" s="157" t="s">
        <v>89</v>
      </c>
      <c r="AN72" s="823">
        <v>5858</v>
      </c>
      <c r="AO72" s="844">
        <f t="shared" si="24"/>
        <v>0</v>
      </c>
      <c r="AP72" s="844">
        <f t="shared" si="25"/>
        <v>1</v>
      </c>
      <c r="AQ72" s="845">
        <f t="shared" ca="1" si="26"/>
        <v>46185</v>
      </c>
      <c r="AR72" s="113" t="str">
        <f t="shared" si="27"/>
        <v>On Time</v>
      </c>
    </row>
    <row r="73" spans="1:44" ht="12.75" x14ac:dyDescent="0.2">
      <c r="A73" s="102" t="s">
        <v>237</v>
      </c>
      <c r="B73" s="133">
        <v>46022</v>
      </c>
      <c r="C73" s="100" t="s">
        <v>79</v>
      </c>
      <c r="D73" s="552">
        <v>46085</v>
      </c>
      <c r="E73" s="552" t="e">
        <f>IF(OR(#REF!="",J73=""),"",#REF!+7*J73)</f>
        <v>#REF!</v>
      </c>
      <c r="F73" s="149" t="e">
        <f t="shared" ca="1" si="0"/>
        <v>#REF!</v>
      </c>
      <c r="G73" s="120" t="s">
        <v>80</v>
      </c>
      <c r="H73" s="113" t="e">
        <f t="shared" si="1"/>
        <v>#REF!</v>
      </c>
      <c r="I73" s="113" t="e">
        <f t="shared" si="20"/>
        <v>#REF!</v>
      </c>
      <c r="J73" s="122">
        <v>9</v>
      </c>
      <c r="K73" s="122" t="s">
        <v>18</v>
      </c>
      <c r="L73" s="232" t="s">
        <v>142</v>
      </c>
      <c r="M73" s="85" t="s">
        <v>238</v>
      </c>
      <c r="N73" s="399">
        <v>0</v>
      </c>
      <c r="O73" s="130">
        <v>3</v>
      </c>
      <c r="P73" s="122"/>
      <c r="Q73" s="122"/>
      <c r="R73" s="122" t="s">
        <v>84</v>
      </c>
      <c r="S73" s="130" t="s">
        <v>239</v>
      </c>
      <c r="T73" s="123" t="s">
        <v>240</v>
      </c>
      <c r="U73" s="100" t="s">
        <v>99</v>
      </c>
      <c r="V73" s="160" t="s">
        <v>241</v>
      </c>
      <c r="W73" s="147">
        <v>20</v>
      </c>
      <c r="X73" s="113"/>
      <c r="Y73" s="126">
        <f t="shared" si="19"/>
        <v>20</v>
      </c>
      <c r="Z73" s="122">
        <v>20</v>
      </c>
      <c r="AA73" s="101">
        <v>9057</v>
      </c>
      <c r="AB73" s="131"/>
      <c r="AC73" s="151" t="str">
        <f t="shared" si="16"/>
        <v/>
      </c>
      <c r="AD73" s="119"/>
      <c r="AE73" s="131"/>
      <c r="AF73" s="101">
        <f t="shared" si="21"/>
        <v>0</v>
      </c>
      <c r="AG73" s="101">
        <f t="shared" si="6"/>
        <v>0</v>
      </c>
      <c r="AH73" s="101">
        <f t="shared" si="7"/>
        <v>0</v>
      </c>
      <c r="AI73" s="101">
        <f t="shared" si="22"/>
        <v>181140</v>
      </c>
      <c r="AJ73" s="101">
        <f t="shared" si="23"/>
        <v>0</v>
      </c>
      <c r="AK73" s="101">
        <f t="shared" si="10"/>
        <v>181140</v>
      </c>
      <c r="AL73" s="102" t="s">
        <v>9</v>
      </c>
      <c r="AM73" s="144"/>
      <c r="AN73" s="823">
        <f t="shared" ref="AN73:AN127" si="28">SUM(AH73,AK73)</f>
        <v>181140</v>
      </c>
      <c r="AO73" s="844">
        <f t="shared" si="24"/>
        <v>0</v>
      </c>
      <c r="AP73" s="844">
        <f t="shared" si="25"/>
        <v>1</v>
      </c>
      <c r="AQ73" s="845">
        <f t="shared" ca="1" si="26"/>
        <v>163</v>
      </c>
      <c r="AR73" s="113" t="str">
        <f t="shared" si="27"/>
        <v>On Time</v>
      </c>
    </row>
    <row r="74" spans="1:44" ht="15" x14ac:dyDescent="0.25">
      <c r="A74" s="102">
        <v>4300034195</v>
      </c>
      <c r="B74" s="133">
        <v>45674</v>
      </c>
      <c r="C74" s="100" t="s">
        <v>79</v>
      </c>
      <c r="D74" s="552">
        <v>46112</v>
      </c>
      <c r="E74" s="552" t="e">
        <f>IF(OR(#REF!="",J74=""),"",#REF!+7*J74)</f>
        <v>#REF!</v>
      </c>
      <c r="F74" s="149" t="e">
        <f t="shared" ca="1" si="0"/>
        <v>#REF!</v>
      </c>
      <c r="G74" s="120" t="s">
        <v>94</v>
      </c>
      <c r="H74" s="113" t="e">
        <f t="shared" si="1"/>
        <v>#REF!</v>
      </c>
      <c r="I74" s="113" t="e">
        <f t="shared" si="20"/>
        <v>#REF!</v>
      </c>
      <c r="J74" s="126">
        <v>4</v>
      </c>
      <c r="K74" s="126" t="s">
        <v>21</v>
      </c>
      <c r="L74" s="394" t="s">
        <v>142</v>
      </c>
      <c r="M74" s="13" t="s">
        <v>242</v>
      </c>
      <c r="N74" s="399">
        <v>0</v>
      </c>
      <c r="O74" s="130">
        <v>3</v>
      </c>
      <c r="P74" s="126" t="s">
        <v>243</v>
      </c>
      <c r="Q74" s="130">
        <v>25100090</v>
      </c>
      <c r="R74" s="126" t="s">
        <v>84</v>
      </c>
      <c r="S74" s="130" t="s">
        <v>97</v>
      </c>
      <c r="T74" s="123" t="s">
        <v>244</v>
      </c>
      <c r="U74" s="123" t="s">
        <v>99</v>
      </c>
      <c r="V74" s="100" t="s">
        <v>245</v>
      </c>
      <c r="W74" s="282">
        <v>11</v>
      </c>
      <c r="X74" s="126"/>
      <c r="Y74" s="126">
        <f t="shared" si="19"/>
        <v>11</v>
      </c>
      <c r="Z74" s="126">
        <v>11</v>
      </c>
      <c r="AA74" s="150">
        <v>7930</v>
      </c>
      <c r="AB74" s="153"/>
      <c r="AC74" s="151" t="str">
        <f t="shared" si="16"/>
        <v/>
      </c>
      <c r="AD74" s="152"/>
      <c r="AE74" s="227"/>
      <c r="AF74" s="101">
        <f t="shared" si="21"/>
        <v>0</v>
      </c>
      <c r="AG74" s="101">
        <f t="shared" si="6"/>
        <v>0</v>
      </c>
      <c r="AH74" s="101">
        <f t="shared" si="7"/>
        <v>0</v>
      </c>
      <c r="AI74" s="101">
        <f t="shared" si="22"/>
        <v>87230</v>
      </c>
      <c r="AJ74" s="101">
        <f t="shared" si="23"/>
        <v>0</v>
      </c>
      <c r="AK74" s="101">
        <f t="shared" si="10"/>
        <v>87230</v>
      </c>
      <c r="AL74" s="275" t="s">
        <v>9</v>
      </c>
      <c r="AM74" s="484"/>
      <c r="AN74" s="823">
        <f t="shared" si="28"/>
        <v>87230</v>
      </c>
      <c r="AO74" s="844">
        <f t="shared" si="24"/>
        <v>0</v>
      </c>
      <c r="AP74" s="844">
        <f t="shared" si="25"/>
        <v>1</v>
      </c>
      <c r="AQ74" s="845">
        <f t="shared" ca="1" si="26"/>
        <v>511</v>
      </c>
      <c r="AR74" s="113" t="str">
        <f t="shared" si="27"/>
        <v>On Time</v>
      </c>
    </row>
    <row r="75" spans="1:44" ht="15" x14ac:dyDescent="0.25">
      <c r="A75" s="102" t="s">
        <v>246</v>
      </c>
      <c r="B75" s="133">
        <v>45890</v>
      </c>
      <c r="C75" s="100" t="s">
        <v>79</v>
      </c>
      <c r="D75" s="552">
        <v>46235</v>
      </c>
      <c r="E75" s="552" t="e">
        <f>IF(OR(#REF!="",J75=""),"",#REF!+7*J75)</f>
        <v>#REF!</v>
      </c>
      <c r="F75" s="149" t="str">
        <f t="shared" ca="1" si="0"/>
        <v>DELIVERED</v>
      </c>
      <c r="G75" s="120" t="s">
        <v>94</v>
      </c>
      <c r="H75" s="113" t="e">
        <f t="shared" si="1"/>
        <v>#REF!</v>
      </c>
      <c r="I75" s="113" t="e">
        <f t="shared" si="20"/>
        <v>#REF!</v>
      </c>
      <c r="J75" s="122">
        <v>48</v>
      </c>
      <c r="K75" s="122" t="s">
        <v>18</v>
      </c>
      <c r="L75" s="232" t="s">
        <v>81</v>
      </c>
      <c r="M75" s="85" t="s">
        <v>247</v>
      </c>
      <c r="N75" s="399">
        <v>0</v>
      </c>
      <c r="O75" s="130">
        <v>3</v>
      </c>
      <c r="P75" s="537" t="s">
        <v>248</v>
      </c>
      <c r="Q75" s="122">
        <v>25200552</v>
      </c>
      <c r="R75" s="122" t="s">
        <v>84</v>
      </c>
      <c r="S75" s="130" t="s">
        <v>249</v>
      </c>
      <c r="T75" s="123" t="s">
        <v>250</v>
      </c>
      <c r="U75" s="100" t="s">
        <v>87</v>
      </c>
      <c r="V75" s="102" t="s">
        <v>251</v>
      </c>
      <c r="W75" s="147">
        <v>1</v>
      </c>
      <c r="X75" s="232">
        <v>1</v>
      </c>
      <c r="Y75" s="126">
        <f t="shared" si="19"/>
        <v>0</v>
      </c>
      <c r="Z75" s="122">
        <v>0</v>
      </c>
      <c r="AA75" s="284">
        <v>32943.5</v>
      </c>
      <c r="AB75" s="131"/>
      <c r="AC75" s="151" t="str">
        <f t="shared" si="16"/>
        <v>May-26</v>
      </c>
      <c r="AD75" s="225">
        <v>46161</v>
      </c>
      <c r="AE75" s="296" t="s">
        <v>252</v>
      </c>
      <c r="AF75" s="114">
        <f t="shared" si="21"/>
        <v>32943.5</v>
      </c>
      <c r="AG75" s="101">
        <f t="shared" si="6"/>
        <v>0</v>
      </c>
      <c r="AH75" s="101">
        <f t="shared" si="7"/>
        <v>32943.5</v>
      </c>
      <c r="AI75" s="101">
        <f t="shared" si="22"/>
        <v>0</v>
      </c>
      <c r="AJ75" s="185">
        <f t="shared" si="23"/>
        <v>0</v>
      </c>
      <c r="AK75" s="185">
        <f t="shared" si="10"/>
        <v>0</v>
      </c>
      <c r="AL75" s="174" t="s">
        <v>0</v>
      </c>
      <c r="AM75" s="538" t="s">
        <v>102</v>
      </c>
      <c r="AN75" s="825">
        <f t="shared" si="28"/>
        <v>32943.5</v>
      </c>
      <c r="AO75" s="844">
        <f t="shared" si="24"/>
        <v>1</v>
      </c>
      <c r="AP75" s="844">
        <f t="shared" si="25"/>
        <v>0</v>
      </c>
      <c r="AQ75" s="845">
        <f t="shared" ca="1" si="26"/>
        <v>295</v>
      </c>
      <c r="AR75" s="113" t="str">
        <f t="shared" si="27"/>
        <v>On Time</v>
      </c>
    </row>
    <row r="76" spans="1:44" x14ac:dyDescent="0.25">
      <c r="A76" s="102">
        <v>4000577668</v>
      </c>
      <c r="B76" s="133">
        <v>45965</v>
      </c>
      <c r="C76" s="100" t="s">
        <v>79</v>
      </c>
      <c r="D76" s="552">
        <v>46175</v>
      </c>
      <c r="E76" s="552" t="e">
        <f>IF(OR(#REF!="",J76=""),"",#REF!+7*J76)</f>
        <v>#REF!</v>
      </c>
      <c r="F76" s="149" t="str">
        <f t="shared" ca="1" si="0"/>
        <v>DELIVERED</v>
      </c>
      <c r="G76" s="120" t="s">
        <v>94</v>
      </c>
      <c r="H76" s="113" t="e">
        <f t="shared" si="1"/>
        <v>#REF!</v>
      </c>
      <c r="I76" s="113" t="e">
        <f t="shared" si="20"/>
        <v>#REF!</v>
      </c>
      <c r="J76" s="122">
        <v>30</v>
      </c>
      <c r="K76" s="122" t="s">
        <v>18</v>
      </c>
      <c r="L76" s="232" t="s">
        <v>81</v>
      </c>
      <c r="M76" s="13" t="s">
        <v>253</v>
      </c>
      <c r="N76" s="399">
        <v>0</v>
      </c>
      <c r="O76" s="130">
        <v>3</v>
      </c>
      <c r="P76" s="18" t="s">
        <v>254</v>
      </c>
      <c r="Q76" s="122">
        <v>25100629</v>
      </c>
      <c r="R76" s="122" t="s">
        <v>84</v>
      </c>
      <c r="S76" s="122" t="s">
        <v>97</v>
      </c>
      <c r="T76" s="113" t="s">
        <v>255</v>
      </c>
      <c r="U76" s="102" t="s">
        <v>99</v>
      </c>
      <c r="V76" s="102" t="s">
        <v>256</v>
      </c>
      <c r="W76" s="147">
        <v>5</v>
      </c>
      <c r="X76" s="232">
        <v>5</v>
      </c>
      <c r="Y76" s="126">
        <f t="shared" si="19"/>
        <v>0</v>
      </c>
      <c r="Z76" s="122">
        <v>0</v>
      </c>
      <c r="AA76" s="285">
        <v>144053.91</v>
      </c>
      <c r="AB76" s="131"/>
      <c r="AC76" s="151" t="str">
        <f t="shared" si="16"/>
        <v>April-26</v>
      </c>
      <c r="AD76" s="225">
        <v>46125</v>
      </c>
      <c r="AE76" s="373" t="s">
        <v>257</v>
      </c>
      <c r="AF76" s="114">
        <f t="shared" si="21"/>
        <v>720269.55</v>
      </c>
      <c r="AG76" s="101">
        <f t="shared" si="6"/>
        <v>0</v>
      </c>
      <c r="AH76" s="101">
        <f t="shared" si="7"/>
        <v>720269.55</v>
      </c>
      <c r="AI76" s="101">
        <f t="shared" si="22"/>
        <v>0</v>
      </c>
      <c r="AJ76" s="185">
        <f t="shared" si="23"/>
        <v>0</v>
      </c>
      <c r="AK76" s="185">
        <f t="shared" si="10"/>
        <v>0</v>
      </c>
      <c r="AL76" s="174" t="s">
        <v>0</v>
      </c>
      <c r="AM76" s="143" t="s">
        <v>102</v>
      </c>
      <c r="AN76" s="825">
        <f t="shared" si="28"/>
        <v>720269.55</v>
      </c>
      <c r="AO76" s="844">
        <f t="shared" si="24"/>
        <v>1</v>
      </c>
      <c r="AP76" s="844">
        <f t="shared" si="25"/>
        <v>0</v>
      </c>
      <c r="AQ76" s="845">
        <f t="shared" ca="1" si="26"/>
        <v>220</v>
      </c>
      <c r="AR76" s="113" t="str">
        <f t="shared" si="27"/>
        <v>On Time</v>
      </c>
    </row>
    <row r="77" spans="1:44" x14ac:dyDescent="0.25">
      <c r="A77" s="102">
        <v>4300035225</v>
      </c>
      <c r="B77" s="133">
        <v>45946</v>
      </c>
      <c r="C77" s="102" t="s">
        <v>79</v>
      </c>
      <c r="D77" s="552">
        <v>46142</v>
      </c>
      <c r="E77" s="552" t="e">
        <f>IF(OR(#REF!="",J77=""),"",#REF!+7*J77)</f>
        <v>#REF!</v>
      </c>
      <c r="F77" s="149" t="str">
        <f t="shared" ref="F77:F140" ca="1" si="29">IF(AL77="PO CLOSED",
"DELIVERED",
IF(TODAY()&gt;E77,
"-"&amp;ROUNDUP(TODAY()-E77,0)&amp;" days overdue",
"+" &amp;ROUNDUP(E77-TODAY(),0)&amp;" days remaining"))</f>
        <v>DELIVERED</v>
      </c>
      <c r="G77" s="120" t="s">
        <v>94</v>
      </c>
      <c r="H77" s="113" t="e">
        <f t="shared" ref="H77:H140" si="30">TEXT(E77,"MMM-YY")</f>
        <v>#REF!</v>
      </c>
      <c r="I77" s="113" t="e">
        <f t="shared" si="20"/>
        <v>#REF!</v>
      </c>
      <c r="J77" s="122">
        <v>28</v>
      </c>
      <c r="K77" s="122" t="s">
        <v>19</v>
      </c>
      <c r="L77" s="232" t="s">
        <v>81</v>
      </c>
      <c r="M77" s="23" t="s">
        <v>258</v>
      </c>
      <c r="N77" s="399">
        <v>0</v>
      </c>
      <c r="O77" s="130">
        <v>3</v>
      </c>
      <c r="P77" s="122" t="s">
        <v>259</v>
      </c>
      <c r="Q77" s="122">
        <v>25100544</v>
      </c>
      <c r="R77" s="122" t="s">
        <v>84</v>
      </c>
      <c r="S77" s="122" t="s">
        <v>97</v>
      </c>
      <c r="T77" s="113" t="s">
        <v>98</v>
      </c>
      <c r="U77" s="102" t="s">
        <v>99</v>
      </c>
      <c r="V77" s="102" t="s">
        <v>260</v>
      </c>
      <c r="W77" s="147">
        <v>4</v>
      </c>
      <c r="X77" s="232">
        <v>4</v>
      </c>
      <c r="Y77" s="126">
        <f t="shared" si="19"/>
        <v>0</v>
      </c>
      <c r="Z77" s="122">
        <v>0</v>
      </c>
      <c r="AA77" s="284">
        <v>9806.7999999999993</v>
      </c>
      <c r="AB77" s="131"/>
      <c r="AC77" s="151" t="str">
        <f t="shared" si="16"/>
        <v>April-26</v>
      </c>
      <c r="AD77" s="119">
        <v>46128</v>
      </c>
      <c r="AE77" s="257" t="s">
        <v>261</v>
      </c>
      <c r="AF77" s="101">
        <f t="shared" si="21"/>
        <v>39227.199999999997</v>
      </c>
      <c r="AG77" s="101">
        <f t="shared" ref="AG77:AG140" si="31">(X77*AB77)*86</f>
        <v>0</v>
      </c>
      <c r="AH77" s="101">
        <f t="shared" ref="AH77:AH140" si="32">SUM(AF77:AG77)</f>
        <v>39227.199999999997</v>
      </c>
      <c r="AI77" s="101">
        <f t="shared" si="22"/>
        <v>0</v>
      </c>
      <c r="AJ77" s="185">
        <f t="shared" si="23"/>
        <v>0</v>
      </c>
      <c r="AK77" s="185">
        <f t="shared" ref="AK77:AK140" si="33">SUM(AI77:AJ77)</f>
        <v>0</v>
      </c>
      <c r="AL77" s="174" t="s">
        <v>0</v>
      </c>
      <c r="AM77" s="143" t="s">
        <v>102</v>
      </c>
      <c r="AN77" s="825">
        <f t="shared" si="28"/>
        <v>39227.199999999997</v>
      </c>
      <c r="AO77" s="844">
        <f t="shared" si="24"/>
        <v>1</v>
      </c>
      <c r="AP77" s="844">
        <f t="shared" si="25"/>
        <v>0</v>
      </c>
      <c r="AQ77" s="845">
        <f t="shared" ca="1" si="26"/>
        <v>239</v>
      </c>
      <c r="AR77" s="113" t="str">
        <f t="shared" si="27"/>
        <v>On Time</v>
      </c>
    </row>
    <row r="78" spans="1:44" ht="12.75" x14ac:dyDescent="0.2">
      <c r="A78" s="102">
        <v>4000508399</v>
      </c>
      <c r="B78" s="133">
        <v>45675</v>
      </c>
      <c r="C78" s="100" t="s">
        <v>79</v>
      </c>
      <c r="D78" s="552">
        <v>46795</v>
      </c>
      <c r="E78" s="552" t="e">
        <f>IF(OR(#REF!="",J78=""),"",#REF!+7*J78)</f>
        <v>#REF!</v>
      </c>
      <c r="F78" s="149" t="e">
        <f t="shared" ca="1" si="29"/>
        <v>#REF!</v>
      </c>
      <c r="G78" s="120" t="s">
        <v>94</v>
      </c>
      <c r="H78" s="113" t="e">
        <f t="shared" si="30"/>
        <v>#REF!</v>
      </c>
      <c r="I78" s="113" t="e">
        <f t="shared" si="20"/>
        <v>#REF!</v>
      </c>
      <c r="J78" s="126">
        <v>160</v>
      </c>
      <c r="K78" s="126" t="s">
        <v>18</v>
      </c>
      <c r="L78" s="394" t="s">
        <v>81</v>
      </c>
      <c r="M78" s="23" t="s">
        <v>262</v>
      </c>
      <c r="N78" s="399">
        <v>0</v>
      </c>
      <c r="O78" s="130">
        <v>3</v>
      </c>
      <c r="P78" s="130" t="s">
        <v>263</v>
      </c>
      <c r="Q78" s="130">
        <v>25100050</v>
      </c>
      <c r="R78" s="130" t="s">
        <v>84</v>
      </c>
      <c r="S78" s="130" t="s">
        <v>97</v>
      </c>
      <c r="T78" s="123" t="s">
        <v>138</v>
      </c>
      <c r="U78" s="100" t="s">
        <v>99</v>
      </c>
      <c r="V78" s="100" t="s">
        <v>264</v>
      </c>
      <c r="W78" s="282">
        <v>17</v>
      </c>
      <c r="X78" s="126"/>
      <c r="Y78" s="268">
        <f t="shared" si="19"/>
        <v>17</v>
      </c>
      <c r="Z78" s="268">
        <v>17</v>
      </c>
      <c r="AA78" s="150">
        <v>114326.14</v>
      </c>
      <c r="AB78" s="153"/>
      <c r="AC78" s="151" t="str">
        <f t="shared" si="16"/>
        <v/>
      </c>
      <c r="AD78" s="152"/>
      <c r="AE78" s="152"/>
      <c r="AF78" s="101">
        <f t="shared" si="21"/>
        <v>0</v>
      </c>
      <c r="AG78" s="101">
        <f t="shared" si="31"/>
        <v>0</v>
      </c>
      <c r="AH78" s="101">
        <f t="shared" si="32"/>
        <v>0</v>
      </c>
      <c r="AI78" s="101">
        <f t="shared" si="22"/>
        <v>1943544.38</v>
      </c>
      <c r="AJ78" s="101">
        <f t="shared" si="23"/>
        <v>0</v>
      </c>
      <c r="AK78" s="101">
        <f t="shared" si="33"/>
        <v>1943544.38</v>
      </c>
      <c r="AL78" s="102" t="s">
        <v>9</v>
      </c>
      <c r="AM78" s="143"/>
      <c r="AN78" s="823">
        <f t="shared" si="28"/>
        <v>1943544.38</v>
      </c>
      <c r="AO78" s="844">
        <f t="shared" si="24"/>
        <v>0</v>
      </c>
      <c r="AP78" s="844">
        <f t="shared" si="25"/>
        <v>1</v>
      </c>
      <c r="AQ78" s="845">
        <f t="shared" ca="1" si="26"/>
        <v>510</v>
      </c>
      <c r="AR78" s="113" t="str">
        <f t="shared" si="27"/>
        <v>On Time</v>
      </c>
    </row>
    <row r="79" spans="1:44" ht="12.75" x14ac:dyDescent="0.2">
      <c r="A79" s="102">
        <v>4000508399</v>
      </c>
      <c r="B79" s="133">
        <v>45675</v>
      </c>
      <c r="C79" s="100" t="s">
        <v>79</v>
      </c>
      <c r="D79" s="552">
        <v>46764</v>
      </c>
      <c r="E79" s="552" t="e">
        <f>IF(OR(#REF!="",J79=""),"",#REF!+7*J79)</f>
        <v>#REF!</v>
      </c>
      <c r="F79" s="149" t="e">
        <f t="shared" ca="1" si="29"/>
        <v>#REF!</v>
      </c>
      <c r="G79" s="120" t="s">
        <v>94</v>
      </c>
      <c r="H79" s="113" t="e">
        <f t="shared" si="30"/>
        <v>#REF!</v>
      </c>
      <c r="I79" s="113" t="e">
        <f t="shared" si="20"/>
        <v>#REF!</v>
      </c>
      <c r="J79" s="126">
        <v>155.6</v>
      </c>
      <c r="K79" s="126" t="s">
        <v>18</v>
      </c>
      <c r="L79" s="394" t="s">
        <v>81</v>
      </c>
      <c r="M79" s="85" t="s">
        <v>262</v>
      </c>
      <c r="N79" s="399">
        <v>0</v>
      </c>
      <c r="O79" s="130">
        <v>3</v>
      </c>
      <c r="P79" s="130" t="s">
        <v>263</v>
      </c>
      <c r="Q79" s="130">
        <v>25100050</v>
      </c>
      <c r="R79" s="130" t="s">
        <v>84</v>
      </c>
      <c r="S79" s="130" t="s">
        <v>97</v>
      </c>
      <c r="T79" s="123" t="s">
        <v>138</v>
      </c>
      <c r="U79" s="100" t="s">
        <v>99</v>
      </c>
      <c r="V79" s="100" t="s">
        <v>264</v>
      </c>
      <c r="W79" s="282">
        <v>25</v>
      </c>
      <c r="X79" s="126"/>
      <c r="Y79" s="126">
        <f t="shared" si="19"/>
        <v>25</v>
      </c>
      <c r="Z79" s="126">
        <v>25</v>
      </c>
      <c r="AA79" s="150">
        <v>114326.14</v>
      </c>
      <c r="AB79" s="153"/>
      <c r="AC79" s="151" t="str">
        <f t="shared" si="16"/>
        <v/>
      </c>
      <c r="AD79" s="152"/>
      <c r="AE79" s="152"/>
      <c r="AF79" s="101">
        <f t="shared" si="21"/>
        <v>0</v>
      </c>
      <c r="AG79" s="101">
        <f t="shared" si="31"/>
        <v>0</v>
      </c>
      <c r="AH79" s="101">
        <f t="shared" si="32"/>
        <v>0</v>
      </c>
      <c r="AI79" s="101">
        <f t="shared" si="22"/>
        <v>2858153.5</v>
      </c>
      <c r="AJ79" s="101">
        <f t="shared" si="23"/>
        <v>0</v>
      </c>
      <c r="AK79" s="101">
        <f t="shared" si="33"/>
        <v>2858153.5</v>
      </c>
      <c r="AL79" s="102" t="s">
        <v>9</v>
      </c>
      <c r="AM79" s="143"/>
      <c r="AN79" s="823">
        <f t="shared" si="28"/>
        <v>2858153.5</v>
      </c>
      <c r="AO79" s="844">
        <f t="shared" si="24"/>
        <v>0</v>
      </c>
      <c r="AP79" s="844">
        <f t="shared" si="25"/>
        <v>1</v>
      </c>
      <c r="AQ79" s="845">
        <f t="shared" ca="1" si="26"/>
        <v>510</v>
      </c>
      <c r="AR79" s="113" t="str">
        <f t="shared" si="27"/>
        <v>On Time</v>
      </c>
    </row>
    <row r="80" spans="1:44" ht="12.75" x14ac:dyDescent="0.2">
      <c r="A80" s="102">
        <v>4000508399</v>
      </c>
      <c r="B80" s="133">
        <v>45675</v>
      </c>
      <c r="C80" s="100" t="s">
        <v>79</v>
      </c>
      <c r="D80" s="552">
        <v>46703</v>
      </c>
      <c r="E80" s="552" t="e">
        <f>IF(OR(#REF!="",J80=""),"",#REF!+7*J80)</f>
        <v>#REF!</v>
      </c>
      <c r="F80" s="149" t="e">
        <f t="shared" ca="1" si="29"/>
        <v>#REF!</v>
      </c>
      <c r="G80" s="120" t="s">
        <v>94</v>
      </c>
      <c r="H80" s="113" t="e">
        <f t="shared" si="30"/>
        <v>#REF!</v>
      </c>
      <c r="I80" s="113" t="e">
        <f t="shared" si="20"/>
        <v>#REF!</v>
      </c>
      <c r="J80" s="126">
        <v>146.9</v>
      </c>
      <c r="K80" s="126" t="s">
        <v>18</v>
      </c>
      <c r="L80" s="394" t="s">
        <v>81</v>
      </c>
      <c r="M80" s="85" t="s">
        <v>262</v>
      </c>
      <c r="N80" s="399">
        <v>0</v>
      </c>
      <c r="O80" s="130">
        <v>3</v>
      </c>
      <c r="P80" s="130" t="s">
        <v>263</v>
      </c>
      <c r="Q80" s="130">
        <v>25100050</v>
      </c>
      <c r="R80" s="130" t="s">
        <v>84</v>
      </c>
      <c r="S80" s="130" t="s">
        <v>97</v>
      </c>
      <c r="T80" s="123" t="s">
        <v>138</v>
      </c>
      <c r="U80" s="100" t="s">
        <v>99</v>
      </c>
      <c r="V80" s="100" t="s">
        <v>264</v>
      </c>
      <c r="W80" s="282">
        <v>25</v>
      </c>
      <c r="X80" s="126"/>
      <c r="Y80" s="126">
        <f t="shared" si="19"/>
        <v>25</v>
      </c>
      <c r="Z80" s="126">
        <v>25</v>
      </c>
      <c r="AA80" s="150">
        <v>114326.14</v>
      </c>
      <c r="AB80" s="153"/>
      <c r="AC80" s="151" t="str">
        <f t="shared" si="16"/>
        <v/>
      </c>
      <c r="AD80" s="152"/>
      <c r="AE80" s="152"/>
      <c r="AF80" s="101">
        <f t="shared" si="21"/>
        <v>0</v>
      </c>
      <c r="AG80" s="101">
        <f t="shared" si="31"/>
        <v>0</v>
      </c>
      <c r="AH80" s="101">
        <f t="shared" si="32"/>
        <v>0</v>
      </c>
      <c r="AI80" s="101">
        <f t="shared" si="22"/>
        <v>2858153.5</v>
      </c>
      <c r="AJ80" s="101">
        <f t="shared" si="23"/>
        <v>0</v>
      </c>
      <c r="AK80" s="101">
        <f t="shared" si="33"/>
        <v>2858153.5</v>
      </c>
      <c r="AL80" s="102" t="s">
        <v>9</v>
      </c>
      <c r="AM80" s="143"/>
      <c r="AN80" s="823">
        <f t="shared" si="28"/>
        <v>2858153.5</v>
      </c>
      <c r="AO80" s="844">
        <f t="shared" si="24"/>
        <v>0</v>
      </c>
      <c r="AP80" s="844">
        <f t="shared" si="25"/>
        <v>1</v>
      </c>
      <c r="AQ80" s="845">
        <f t="shared" ca="1" si="26"/>
        <v>510</v>
      </c>
      <c r="AR80" s="113" t="str">
        <f t="shared" si="27"/>
        <v>On Time</v>
      </c>
    </row>
    <row r="81" spans="1:44" ht="12.75" x14ac:dyDescent="0.2">
      <c r="A81" s="102">
        <v>4000508399</v>
      </c>
      <c r="B81" s="133">
        <v>45675</v>
      </c>
      <c r="C81" s="100" t="s">
        <v>79</v>
      </c>
      <c r="D81" s="552">
        <v>46673</v>
      </c>
      <c r="E81" s="552" t="e">
        <f>IF(OR(#REF!="",J81=""),"",#REF!+7*J81)</f>
        <v>#REF!</v>
      </c>
      <c r="F81" s="149" t="e">
        <f t="shared" ca="1" si="29"/>
        <v>#REF!</v>
      </c>
      <c r="G81" s="120" t="s">
        <v>94</v>
      </c>
      <c r="H81" s="113" t="e">
        <f t="shared" si="30"/>
        <v>#REF!</v>
      </c>
      <c r="I81" s="113" t="e">
        <f t="shared" si="20"/>
        <v>#REF!</v>
      </c>
      <c r="J81" s="126">
        <v>142.6</v>
      </c>
      <c r="K81" s="126" t="s">
        <v>18</v>
      </c>
      <c r="L81" s="394" t="s">
        <v>81</v>
      </c>
      <c r="M81" s="85" t="s">
        <v>262</v>
      </c>
      <c r="N81" s="399">
        <v>0</v>
      </c>
      <c r="O81" s="130">
        <v>3</v>
      </c>
      <c r="P81" s="130" t="s">
        <v>263</v>
      </c>
      <c r="Q81" s="130">
        <v>25100050</v>
      </c>
      <c r="R81" s="130" t="s">
        <v>84</v>
      </c>
      <c r="S81" s="130" t="s">
        <v>97</v>
      </c>
      <c r="T81" s="123" t="s">
        <v>138</v>
      </c>
      <c r="U81" s="100" t="s">
        <v>99</v>
      </c>
      <c r="V81" s="100" t="s">
        <v>264</v>
      </c>
      <c r="W81" s="282">
        <v>25</v>
      </c>
      <c r="X81" s="126"/>
      <c r="Y81" s="126">
        <f t="shared" si="19"/>
        <v>25</v>
      </c>
      <c r="Z81" s="126">
        <v>25</v>
      </c>
      <c r="AA81" s="150">
        <v>114326.14</v>
      </c>
      <c r="AB81" s="153"/>
      <c r="AC81" s="151" t="str">
        <f t="shared" si="16"/>
        <v/>
      </c>
      <c r="AD81" s="152"/>
      <c r="AE81" s="152"/>
      <c r="AF81" s="101">
        <f t="shared" si="21"/>
        <v>0</v>
      </c>
      <c r="AG81" s="101">
        <f t="shared" si="31"/>
        <v>0</v>
      </c>
      <c r="AH81" s="101">
        <f t="shared" si="32"/>
        <v>0</v>
      </c>
      <c r="AI81" s="101">
        <f t="shared" si="22"/>
        <v>2858153.5</v>
      </c>
      <c r="AJ81" s="101">
        <f t="shared" si="23"/>
        <v>0</v>
      </c>
      <c r="AK81" s="101">
        <f t="shared" si="33"/>
        <v>2858153.5</v>
      </c>
      <c r="AL81" s="102" t="s">
        <v>9</v>
      </c>
      <c r="AM81" s="143"/>
      <c r="AN81" s="823">
        <f t="shared" si="28"/>
        <v>2858153.5</v>
      </c>
      <c r="AO81" s="844">
        <f t="shared" si="24"/>
        <v>0</v>
      </c>
      <c r="AP81" s="844">
        <f t="shared" si="25"/>
        <v>1</v>
      </c>
      <c r="AQ81" s="845">
        <f t="shared" ca="1" si="26"/>
        <v>510</v>
      </c>
      <c r="AR81" s="113" t="str">
        <f t="shared" si="27"/>
        <v>On Time</v>
      </c>
    </row>
    <row r="82" spans="1:44" ht="12.75" x14ac:dyDescent="0.2">
      <c r="A82" s="102">
        <v>4000508399</v>
      </c>
      <c r="B82" s="133">
        <v>45675</v>
      </c>
      <c r="C82" s="100" t="s">
        <v>79</v>
      </c>
      <c r="D82" s="552">
        <v>46642</v>
      </c>
      <c r="E82" s="552" t="e">
        <f>IF(OR(#REF!="",J82=""),"",#REF!+7*J82)</f>
        <v>#REF!</v>
      </c>
      <c r="F82" s="149" t="e">
        <f t="shared" ca="1" si="29"/>
        <v>#REF!</v>
      </c>
      <c r="G82" s="120" t="s">
        <v>94</v>
      </c>
      <c r="H82" s="113" t="e">
        <f t="shared" si="30"/>
        <v>#REF!</v>
      </c>
      <c r="I82" s="113" t="e">
        <f t="shared" si="20"/>
        <v>#REF!</v>
      </c>
      <c r="J82" s="126">
        <v>138.19999999999999</v>
      </c>
      <c r="K82" s="126" t="s">
        <v>18</v>
      </c>
      <c r="L82" s="394" t="s">
        <v>81</v>
      </c>
      <c r="M82" s="85" t="s">
        <v>262</v>
      </c>
      <c r="N82" s="399">
        <v>0</v>
      </c>
      <c r="O82" s="130">
        <v>3</v>
      </c>
      <c r="P82" s="130" t="s">
        <v>263</v>
      </c>
      <c r="Q82" s="130">
        <v>25100050</v>
      </c>
      <c r="R82" s="130" t="s">
        <v>84</v>
      </c>
      <c r="S82" s="130" t="s">
        <v>97</v>
      </c>
      <c r="T82" s="123" t="s">
        <v>138</v>
      </c>
      <c r="U82" s="100" t="s">
        <v>99</v>
      </c>
      <c r="V82" s="100" t="s">
        <v>264</v>
      </c>
      <c r="W82" s="282">
        <v>25</v>
      </c>
      <c r="X82" s="126"/>
      <c r="Y82" s="126">
        <f t="shared" si="19"/>
        <v>25</v>
      </c>
      <c r="Z82" s="126">
        <v>25</v>
      </c>
      <c r="AA82" s="150">
        <v>114326.14</v>
      </c>
      <c r="AB82" s="153"/>
      <c r="AC82" s="151" t="str">
        <f t="shared" si="16"/>
        <v/>
      </c>
      <c r="AD82" s="152"/>
      <c r="AE82" s="152"/>
      <c r="AF82" s="101">
        <f t="shared" si="21"/>
        <v>0</v>
      </c>
      <c r="AG82" s="101">
        <f t="shared" si="31"/>
        <v>0</v>
      </c>
      <c r="AH82" s="101">
        <f t="shared" si="32"/>
        <v>0</v>
      </c>
      <c r="AI82" s="101">
        <f t="shared" si="22"/>
        <v>2858153.5</v>
      </c>
      <c r="AJ82" s="101">
        <f t="shared" si="23"/>
        <v>0</v>
      </c>
      <c r="AK82" s="101">
        <f t="shared" si="33"/>
        <v>2858153.5</v>
      </c>
      <c r="AL82" s="102" t="s">
        <v>9</v>
      </c>
      <c r="AM82" s="143"/>
      <c r="AN82" s="823">
        <f t="shared" si="28"/>
        <v>2858153.5</v>
      </c>
      <c r="AO82" s="844">
        <f t="shared" si="24"/>
        <v>0</v>
      </c>
      <c r="AP82" s="844">
        <f t="shared" si="25"/>
        <v>1</v>
      </c>
      <c r="AQ82" s="845">
        <f t="shared" ca="1" si="26"/>
        <v>510</v>
      </c>
      <c r="AR82" s="113" t="str">
        <f t="shared" si="27"/>
        <v>On Time</v>
      </c>
    </row>
    <row r="83" spans="1:44" ht="12.75" x14ac:dyDescent="0.2">
      <c r="A83" s="102">
        <v>4000508399</v>
      </c>
      <c r="B83" s="133">
        <v>45675</v>
      </c>
      <c r="C83" s="100" t="s">
        <v>79</v>
      </c>
      <c r="D83" s="552">
        <v>46611</v>
      </c>
      <c r="E83" s="552" t="e">
        <f>IF(OR(#REF!="",J83=""),"",#REF!+7*J83)</f>
        <v>#REF!</v>
      </c>
      <c r="F83" s="149" t="e">
        <f t="shared" ca="1" si="29"/>
        <v>#REF!</v>
      </c>
      <c r="G83" s="120" t="s">
        <v>94</v>
      </c>
      <c r="H83" s="113" t="e">
        <f t="shared" si="30"/>
        <v>#REF!</v>
      </c>
      <c r="I83" s="113" t="e">
        <f t="shared" si="20"/>
        <v>#REF!</v>
      </c>
      <c r="J83" s="126">
        <v>133.80000000000001</v>
      </c>
      <c r="K83" s="126" t="s">
        <v>18</v>
      </c>
      <c r="L83" s="394" t="s">
        <v>81</v>
      </c>
      <c r="M83" s="85" t="s">
        <v>262</v>
      </c>
      <c r="N83" s="399">
        <v>0</v>
      </c>
      <c r="O83" s="130">
        <v>3</v>
      </c>
      <c r="P83" s="130" t="s">
        <v>263</v>
      </c>
      <c r="Q83" s="130">
        <v>25100050</v>
      </c>
      <c r="R83" s="130" t="s">
        <v>84</v>
      </c>
      <c r="S83" s="130" t="s">
        <v>97</v>
      </c>
      <c r="T83" s="123" t="s">
        <v>138</v>
      </c>
      <c r="U83" s="100" t="s">
        <v>99</v>
      </c>
      <c r="V83" s="100" t="s">
        <v>264</v>
      </c>
      <c r="W83" s="282">
        <v>25</v>
      </c>
      <c r="X83" s="126"/>
      <c r="Y83" s="126">
        <f t="shared" si="19"/>
        <v>25</v>
      </c>
      <c r="Z83" s="126">
        <v>25</v>
      </c>
      <c r="AA83" s="150">
        <v>114326.14</v>
      </c>
      <c r="AB83" s="153"/>
      <c r="AC83" s="151" t="str">
        <f t="shared" si="16"/>
        <v/>
      </c>
      <c r="AD83" s="152"/>
      <c r="AE83" s="152"/>
      <c r="AF83" s="101">
        <f t="shared" si="21"/>
        <v>0</v>
      </c>
      <c r="AG83" s="101">
        <f t="shared" si="31"/>
        <v>0</v>
      </c>
      <c r="AH83" s="101">
        <f t="shared" si="32"/>
        <v>0</v>
      </c>
      <c r="AI83" s="101">
        <f t="shared" si="22"/>
        <v>2858153.5</v>
      </c>
      <c r="AJ83" s="101">
        <f t="shared" si="23"/>
        <v>0</v>
      </c>
      <c r="AK83" s="101">
        <f t="shared" si="33"/>
        <v>2858153.5</v>
      </c>
      <c r="AL83" s="102" t="s">
        <v>9</v>
      </c>
      <c r="AM83" s="143"/>
      <c r="AN83" s="823">
        <f t="shared" si="28"/>
        <v>2858153.5</v>
      </c>
      <c r="AO83" s="844">
        <f t="shared" si="24"/>
        <v>0</v>
      </c>
      <c r="AP83" s="844">
        <f t="shared" si="25"/>
        <v>1</v>
      </c>
      <c r="AQ83" s="845">
        <f t="shared" ca="1" si="26"/>
        <v>510</v>
      </c>
      <c r="AR83" s="113" t="str">
        <f t="shared" si="27"/>
        <v>On Time</v>
      </c>
    </row>
    <row r="84" spans="1:44" ht="12.75" x14ac:dyDescent="0.2">
      <c r="A84" s="102">
        <v>4000508399</v>
      </c>
      <c r="B84" s="133">
        <v>45675</v>
      </c>
      <c r="C84" s="100" t="s">
        <v>79</v>
      </c>
      <c r="D84" s="552">
        <v>46580</v>
      </c>
      <c r="E84" s="552" t="e">
        <f>IF(OR(#REF!="",J84=""),"",#REF!+7*J84)</f>
        <v>#REF!</v>
      </c>
      <c r="F84" s="149" t="e">
        <f t="shared" ca="1" si="29"/>
        <v>#REF!</v>
      </c>
      <c r="G84" s="120" t="s">
        <v>94</v>
      </c>
      <c r="H84" s="113" t="e">
        <f t="shared" si="30"/>
        <v>#REF!</v>
      </c>
      <c r="I84" s="113" t="e">
        <f t="shared" si="20"/>
        <v>#REF!</v>
      </c>
      <c r="J84" s="126">
        <v>129.4</v>
      </c>
      <c r="K84" s="126" t="s">
        <v>18</v>
      </c>
      <c r="L84" s="394" t="s">
        <v>81</v>
      </c>
      <c r="M84" s="85" t="s">
        <v>262</v>
      </c>
      <c r="N84" s="399">
        <v>0</v>
      </c>
      <c r="O84" s="130">
        <v>3</v>
      </c>
      <c r="P84" s="130" t="s">
        <v>263</v>
      </c>
      <c r="Q84" s="130">
        <v>25100050</v>
      </c>
      <c r="R84" s="130" t="s">
        <v>84</v>
      </c>
      <c r="S84" s="130" t="s">
        <v>97</v>
      </c>
      <c r="T84" s="123" t="s">
        <v>138</v>
      </c>
      <c r="U84" s="100" t="s">
        <v>99</v>
      </c>
      <c r="V84" s="100" t="s">
        <v>264</v>
      </c>
      <c r="W84" s="282">
        <v>25</v>
      </c>
      <c r="X84" s="126"/>
      <c r="Y84" s="126">
        <f t="shared" si="19"/>
        <v>25</v>
      </c>
      <c r="Z84" s="126">
        <v>25</v>
      </c>
      <c r="AA84" s="150">
        <v>114326.14</v>
      </c>
      <c r="AB84" s="153"/>
      <c r="AC84" s="151" t="str">
        <f t="shared" si="16"/>
        <v/>
      </c>
      <c r="AD84" s="152"/>
      <c r="AE84" s="152"/>
      <c r="AF84" s="101">
        <f t="shared" si="21"/>
        <v>0</v>
      </c>
      <c r="AG84" s="101">
        <f t="shared" si="31"/>
        <v>0</v>
      </c>
      <c r="AH84" s="101">
        <f t="shared" si="32"/>
        <v>0</v>
      </c>
      <c r="AI84" s="101">
        <f t="shared" si="22"/>
        <v>2858153.5</v>
      </c>
      <c r="AJ84" s="101">
        <f t="shared" si="23"/>
        <v>0</v>
      </c>
      <c r="AK84" s="101">
        <f t="shared" si="33"/>
        <v>2858153.5</v>
      </c>
      <c r="AL84" s="102" t="s">
        <v>9</v>
      </c>
      <c r="AM84" s="143"/>
      <c r="AN84" s="823">
        <f t="shared" si="28"/>
        <v>2858153.5</v>
      </c>
      <c r="AO84" s="844">
        <f t="shared" si="24"/>
        <v>0</v>
      </c>
      <c r="AP84" s="844">
        <f t="shared" si="25"/>
        <v>1</v>
      </c>
      <c r="AQ84" s="845">
        <f t="shared" ca="1" si="26"/>
        <v>510</v>
      </c>
      <c r="AR84" s="113" t="str">
        <f t="shared" si="27"/>
        <v>On Time</v>
      </c>
    </row>
    <row r="85" spans="1:44" ht="12.75" x14ac:dyDescent="0.2">
      <c r="A85" s="102">
        <v>4000508399</v>
      </c>
      <c r="B85" s="133">
        <v>45675</v>
      </c>
      <c r="C85" s="100" t="s">
        <v>79</v>
      </c>
      <c r="D85" s="552">
        <v>46550</v>
      </c>
      <c r="E85" s="552" t="e">
        <f>IF(OR(#REF!="",J85=""),"",#REF!+7*J85)</f>
        <v>#REF!</v>
      </c>
      <c r="F85" s="149" t="e">
        <f t="shared" ca="1" si="29"/>
        <v>#REF!</v>
      </c>
      <c r="G85" s="120" t="s">
        <v>94</v>
      </c>
      <c r="H85" s="113" t="e">
        <f t="shared" si="30"/>
        <v>#REF!</v>
      </c>
      <c r="I85" s="113" t="e">
        <f t="shared" si="20"/>
        <v>#REF!</v>
      </c>
      <c r="J85" s="126">
        <v>125</v>
      </c>
      <c r="K85" s="126" t="s">
        <v>18</v>
      </c>
      <c r="L85" s="394" t="s">
        <v>81</v>
      </c>
      <c r="M85" s="85" t="s">
        <v>262</v>
      </c>
      <c r="N85" s="399">
        <v>0</v>
      </c>
      <c r="O85" s="130">
        <v>3</v>
      </c>
      <c r="P85" s="130" t="s">
        <v>263</v>
      </c>
      <c r="Q85" s="130">
        <v>25100050</v>
      </c>
      <c r="R85" s="130" t="s">
        <v>84</v>
      </c>
      <c r="S85" s="130" t="s">
        <v>97</v>
      </c>
      <c r="T85" s="123" t="s">
        <v>138</v>
      </c>
      <c r="U85" s="100" t="s">
        <v>99</v>
      </c>
      <c r="V85" s="100" t="s">
        <v>264</v>
      </c>
      <c r="W85" s="282">
        <v>25</v>
      </c>
      <c r="X85" s="126"/>
      <c r="Y85" s="126">
        <f t="shared" si="19"/>
        <v>25</v>
      </c>
      <c r="Z85" s="126">
        <v>25</v>
      </c>
      <c r="AA85" s="150">
        <v>114326.14</v>
      </c>
      <c r="AB85" s="153"/>
      <c r="AC85" s="151" t="str">
        <f t="shared" si="16"/>
        <v/>
      </c>
      <c r="AD85" s="152"/>
      <c r="AE85" s="152"/>
      <c r="AF85" s="101">
        <f t="shared" si="21"/>
        <v>0</v>
      </c>
      <c r="AG85" s="101">
        <f t="shared" si="31"/>
        <v>0</v>
      </c>
      <c r="AH85" s="101">
        <f t="shared" si="32"/>
        <v>0</v>
      </c>
      <c r="AI85" s="101">
        <f t="shared" si="22"/>
        <v>2858153.5</v>
      </c>
      <c r="AJ85" s="101">
        <f t="shared" si="23"/>
        <v>0</v>
      </c>
      <c r="AK85" s="101">
        <f t="shared" si="33"/>
        <v>2858153.5</v>
      </c>
      <c r="AL85" s="102" t="s">
        <v>9</v>
      </c>
      <c r="AM85" s="143"/>
      <c r="AN85" s="823">
        <f t="shared" si="28"/>
        <v>2858153.5</v>
      </c>
      <c r="AO85" s="844">
        <f t="shared" si="24"/>
        <v>0</v>
      </c>
      <c r="AP85" s="844">
        <f t="shared" si="25"/>
        <v>1</v>
      </c>
      <c r="AQ85" s="845">
        <f t="shared" ca="1" si="26"/>
        <v>510</v>
      </c>
      <c r="AR85" s="113" t="str">
        <f t="shared" si="27"/>
        <v>On Time</v>
      </c>
    </row>
    <row r="86" spans="1:44" ht="12.75" x14ac:dyDescent="0.2">
      <c r="A86" s="102">
        <v>4000508399</v>
      </c>
      <c r="B86" s="133">
        <v>45675</v>
      </c>
      <c r="C86" s="100" t="s">
        <v>79</v>
      </c>
      <c r="D86" s="552">
        <v>46519</v>
      </c>
      <c r="E86" s="552" t="e">
        <f>IF(OR(#REF!="",J86=""),"",#REF!+7*J86)</f>
        <v>#REF!</v>
      </c>
      <c r="F86" s="149" t="e">
        <f t="shared" ca="1" si="29"/>
        <v>#REF!</v>
      </c>
      <c r="G86" s="120" t="s">
        <v>94</v>
      </c>
      <c r="H86" s="113" t="e">
        <f t="shared" si="30"/>
        <v>#REF!</v>
      </c>
      <c r="I86" s="113" t="e">
        <f t="shared" si="20"/>
        <v>#REF!</v>
      </c>
      <c r="J86" s="126">
        <v>120.7</v>
      </c>
      <c r="K86" s="126" t="s">
        <v>18</v>
      </c>
      <c r="L86" s="394" t="s">
        <v>81</v>
      </c>
      <c r="M86" s="85" t="s">
        <v>262</v>
      </c>
      <c r="N86" s="399">
        <v>0</v>
      </c>
      <c r="O86" s="130">
        <v>3</v>
      </c>
      <c r="P86" s="130" t="s">
        <v>263</v>
      </c>
      <c r="Q86" s="130">
        <v>25100050</v>
      </c>
      <c r="R86" s="130" t="s">
        <v>84</v>
      </c>
      <c r="S86" s="130" t="s">
        <v>97</v>
      </c>
      <c r="T86" s="123" t="s">
        <v>138</v>
      </c>
      <c r="U86" s="100" t="s">
        <v>99</v>
      </c>
      <c r="V86" s="100" t="s">
        <v>264</v>
      </c>
      <c r="W86" s="282">
        <v>25</v>
      </c>
      <c r="X86" s="126"/>
      <c r="Y86" s="126">
        <f t="shared" si="19"/>
        <v>25</v>
      </c>
      <c r="Z86" s="126">
        <v>25</v>
      </c>
      <c r="AA86" s="150">
        <v>114326.14</v>
      </c>
      <c r="AB86" s="153"/>
      <c r="AC86" s="151" t="str">
        <f t="shared" si="16"/>
        <v/>
      </c>
      <c r="AD86" s="152"/>
      <c r="AE86" s="152"/>
      <c r="AF86" s="101">
        <f t="shared" si="21"/>
        <v>0</v>
      </c>
      <c r="AG86" s="101">
        <f t="shared" si="31"/>
        <v>0</v>
      </c>
      <c r="AH86" s="101">
        <f t="shared" si="32"/>
        <v>0</v>
      </c>
      <c r="AI86" s="101">
        <f t="shared" si="22"/>
        <v>2858153.5</v>
      </c>
      <c r="AJ86" s="101">
        <f t="shared" si="23"/>
        <v>0</v>
      </c>
      <c r="AK86" s="101">
        <f t="shared" si="33"/>
        <v>2858153.5</v>
      </c>
      <c r="AL86" s="102" t="s">
        <v>9</v>
      </c>
      <c r="AM86" s="143"/>
      <c r="AN86" s="823">
        <f t="shared" si="28"/>
        <v>2858153.5</v>
      </c>
      <c r="AO86" s="844">
        <f t="shared" si="24"/>
        <v>0</v>
      </c>
      <c r="AP86" s="844">
        <f t="shared" si="25"/>
        <v>1</v>
      </c>
      <c r="AQ86" s="845">
        <f t="shared" ca="1" si="26"/>
        <v>510</v>
      </c>
      <c r="AR86" s="113" t="str">
        <f t="shared" si="27"/>
        <v>On Time</v>
      </c>
    </row>
    <row r="87" spans="1:44" ht="12.75" x14ac:dyDescent="0.2">
      <c r="A87" s="102">
        <v>4000508399</v>
      </c>
      <c r="B87" s="133">
        <v>45675</v>
      </c>
      <c r="C87" s="100" t="s">
        <v>79</v>
      </c>
      <c r="D87" s="552">
        <v>46489</v>
      </c>
      <c r="E87" s="552" t="e">
        <f>IF(OR(#REF!="",J87=""),"",#REF!+7*J87)</f>
        <v>#REF!</v>
      </c>
      <c r="F87" s="149" t="e">
        <f t="shared" ca="1" si="29"/>
        <v>#REF!</v>
      </c>
      <c r="G87" s="120" t="s">
        <v>94</v>
      </c>
      <c r="H87" s="113" t="e">
        <f t="shared" si="30"/>
        <v>#REF!</v>
      </c>
      <c r="I87" s="113" t="e">
        <f t="shared" si="20"/>
        <v>#REF!</v>
      </c>
      <c r="J87" s="126">
        <v>116.3</v>
      </c>
      <c r="K87" s="126" t="s">
        <v>18</v>
      </c>
      <c r="L87" s="394" t="s">
        <v>81</v>
      </c>
      <c r="M87" s="85" t="s">
        <v>262</v>
      </c>
      <c r="N87" s="399">
        <v>0</v>
      </c>
      <c r="O87" s="130">
        <v>3</v>
      </c>
      <c r="P87" s="130" t="s">
        <v>263</v>
      </c>
      <c r="Q87" s="130">
        <v>25100050</v>
      </c>
      <c r="R87" s="130" t="s">
        <v>84</v>
      </c>
      <c r="S87" s="130" t="s">
        <v>97</v>
      </c>
      <c r="T87" s="123" t="s">
        <v>138</v>
      </c>
      <c r="U87" s="100" t="s">
        <v>99</v>
      </c>
      <c r="V87" s="100" t="s">
        <v>264</v>
      </c>
      <c r="W87" s="282">
        <v>25</v>
      </c>
      <c r="X87" s="126"/>
      <c r="Y87" s="126">
        <f t="shared" si="19"/>
        <v>25</v>
      </c>
      <c r="Z87" s="126">
        <v>25</v>
      </c>
      <c r="AA87" s="150">
        <v>114326.14</v>
      </c>
      <c r="AB87" s="153"/>
      <c r="AC87" s="151" t="str">
        <f t="shared" si="16"/>
        <v/>
      </c>
      <c r="AD87" s="152"/>
      <c r="AE87" s="164"/>
      <c r="AF87" s="101">
        <f t="shared" si="21"/>
        <v>0</v>
      </c>
      <c r="AG87" s="101">
        <f t="shared" si="31"/>
        <v>0</v>
      </c>
      <c r="AH87" s="101">
        <f t="shared" si="32"/>
        <v>0</v>
      </c>
      <c r="AI87" s="101">
        <f t="shared" si="22"/>
        <v>2858153.5</v>
      </c>
      <c r="AJ87" s="101">
        <f t="shared" si="23"/>
        <v>0</v>
      </c>
      <c r="AK87" s="101">
        <f t="shared" si="33"/>
        <v>2858153.5</v>
      </c>
      <c r="AL87" s="102" t="s">
        <v>9</v>
      </c>
      <c r="AM87" s="143"/>
      <c r="AN87" s="823">
        <f t="shared" si="28"/>
        <v>2858153.5</v>
      </c>
      <c r="AO87" s="844">
        <f t="shared" si="24"/>
        <v>0</v>
      </c>
      <c r="AP87" s="844">
        <f t="shared" si="25"/>
        <v>1</v>
      </c>
      <c r="AQ87" s="845">
        <f t="shared" ca="1" si="26"/>
        <v>510</v>
      </c>
      <c r="AR87" s="113" t="str">
        <f t="shared" si="27"/>
        <v>On Time</v>
      </c>
    </row>
    <row r="88" spans="1:44" ht="12.75" x14ac:dyDescent="0.2">
      <c r="A88" s="102">
        <v>4000508399</v>
      </c>
      <c r="B88" s="133">
        <v>45675</v>
      </c>
      <c r="C88" s="100" t="s">
        <v>79</v>
      </c>
      <c r="D88" s="552">
        <v>46458</v>
      </c>
      <c r="E88" s="552" t="e">
        <f>IF(OR(#REF!="",J88=""),"",#REF!+7*J88)</f>
        <v>#REF!</v>
      </c>
      <c r="F88" s="149" t="e">
        <f t="shared" ca="1" si="29"/>
        <v>#REF!</v>
      </c>
      <c r="G88" s="120" t="s">
        <v>94</v>
      </c>
      <c r="H88" s="113" t="e">
        <f t="shared" si="30"/>
        <v>#REF!</v>
      </c>
      <c r="I88" s="113" t="e">
        <f t="shared" si="20"/>
        <v>#REF!</v>
      </c>
      <c r="J88" s="126">
        <v>111.9</v>
      </c>
      <c r="K88" s="126" t="s">
        <v>18</v>
      </c>
      <c r="L88" s="394" t="s">
        <v>81</v>
      </c>
      <c r="M88" s="85" t="s">
        <v>262</v>
      </c>
      <c r="N88" s="399">
        <v>0</v>
      </c>
      <c r="O88" s="130">
        <v>3</v>
      </c>
      <c r="P88" s="130" t="s">
        <v>263</v>
      </c>
      <c r="Q88" s="130">
        <v>25100050</v>
      </c>
      <c r="R88" s="130" t="s">
        <v>84</v>
      </c>
      <c r="S88" s="130" t="s">
        <v>97</v>
      </c>
      <c r="T88" s="123" t="s">
        <v>138</v>
      </c>
      <c r="U88" s="100" t="s">
        <v>99</v>
      </c>
      <c r="V88" s="100" t="s">
        <v>264</v>
      </c>
      <c r="W88" s="282">
        <v>25</v>
      </c>
      <c r="X88" s="126"/>
      <c r="Y88" s="126">
        <f t="shared" si="19"/>
        <v>25</v>
      </c>
      <c r="Z88" s="126">
        <v>25</v>
      </c>
      <c r="AA88" s="150">
        <v>114326.14</v>
      </c>
      <c r="AB88" s="153"/>
      <c r="AC88" s="151" t="str">
        <f t="shared" ref="AC88:AC119" si="34">IF(AD88="","",TEXT(AD88,"mmmm-yy"))</f>
        <v/>
      </c>
      <c r="AD88" s="152"/>
      <c r="AE88" s="164"/>
      <c r="AF88" s="101">
        <f t="shared" si="21"/>
        <v>0</v>
      </c>
      <c r="AG88" s="101">
        <f t="shared" si="31"/>
        <v>0</v>
      </c>
      <c r="AH88" s="101">
        <f t="shared" si="32"/>
        <v>0</v>
      </c>
      <c r="AI88" s="101">
        <f t="shared" si="22"/>
        <v>2858153.5</v>
      </c>
      <c r="AJ88" s="101">
        <f t="shared" si="23"/>
        <v>0</v>
      </c>
      <c r="AK88" s="101">
        <f t="shared" si="33"/>
        <v>2858153.5</v>
      </c>
      <c r="AL88" s="102" t="s">
        <v>9</v>
      </c>
      <c r="AM88" s="143"/>
      <c r="AN88" s="823">
        <f t="shared" si="28"/>
        <v>2858153.5</v>
      </c>
      <c r="AO88" s="844">
        <f t="shared" si="24"/>
        <v>0</v>
      </c>
      <c r="AP88" s="844">
        <f t="shared" si="25"/>
        <v>1</v>
      </c>
      <c r="AQ88" s="845">
        <f t="shared" ca="1" si="26"/>
        <v>510</v>
      </c>
      <c r="AR88" s="113" t="str">
        <f t="shared" si="27"/>
        <v>On Time</v>
      </c>
    </row>
    <row r="89" spans="1:44" ht="12.75" x14ac:dyDescent="0.2">
      <c r="A89" s="102">
        <v>4000508399</v>
      </c>
      <c r="B89" s="133">
        <v>45675</v>
      </c>
      <c r="C89" s="100" t="s">
        <v>79</v>
      </c>
      <c r="D89" s="552">
        <v>46399</v>
      </c>
      <c r="E89" s="552" t="e">
        <f>IF(OR(#REF!="",J89=""),"",#REF!+7*J89)</f>
        <v>#REF!</v>
      </c>
      <c r="F89" s="149" t="e">
        <f t="shared" ca="1" si="29"/>
        <v>#REF!</v>
      </c>
      <c r="G89" s="120" t="s">
        <v>94</v>
      </c>
      <c r="H89" s="113" t="e">
        <f t="shared" si="30"/>
        <v>#REF!</v>
      </c>
      <c r="I89" s="113" t="e">
        <f t="shared" si="20"/>
        <v>#REF!</v>
      </c>
      <c r="J89" s="126">
        <v>103.5</v>
      </c>
      <c r="K89" s="126" t="s">
        <v>18</v>
      </c>
      <c r="L89" s="394" t="s">
        <v>81</v>
      </c>
      <c r="M89" s="85" t="s">
        <v>262</v>
      </c>
      <c r="N89" s="399">
        <v>0</v>
      </c>
      <c r="O89" s="130">
        <v>3</v>
      </c>
      <c r="P89" s="130" t="s">
        <v>263</v>
      </c>
      <c r="Q89" s="130">
        <v>25100050</v>
      </c>
      <c r="R89" s="130" t="s">
        <v>84</v>
      </c>
      <c r="S89" s="130" t="s">
        <v>97</v>
      </c>
      <c r="T89" s="123" t="s">
        <v>138</v>
      </c>
      <c r="U89" s="100" t="s">
        <v>99</v>
      </c>
      <c r="V89" s="100" t="s">
        <v>264</v>
      </c>
      <c r="W89" s="282">
        <v>25</v>
      </c>
      <c r="X89" s="126"/>
      <c r="Y89" s="126">
        <f t="shared" si="19"/>
        <v>25</v>
      </c>
      <c r="Z89" s="126">
        <v>25</v>
      </c>
      <c r="AA89" s="150">
        <v>114326.14</v>
      </c>
      <c r="AB89" s="153"/>
      <c r="AC89" s="151" t="str">
        <f t="shared" si="34"/>
        <v/>
      </c>
      <c r="AD89" s="152"/>
      <c r="AE89" s="164"/>
      <c r="AF89" s="101">
        <f t="shared" si="21"/>
        <v>0</v>
      </c>
      <c r="AG89" s="101">
        <f t="shared" si="31"/>
        <v>0</v>
      </c>
      <c r="AH89" s="101">
        <f t="shared" si="32"/>
        <v>0</v>
      </c>
      <c r="AI89" s="101">
        <f t="shared" si="22"/>
        <v>2858153.5</v>
      </c>
      <c r="AJ89" s="101">
        <f t="shared" si="23"/>
        <v>0</v>
      </c>
      <c r="AK89" s="101">
        <f t="shared" si="33"/>
        <v>2858153.5</v>
      </c>
      <c r="AL89" s="102" t="s">
        <v>9</v>
      </c>
      <c r="AM89" s="143"/>
      <c r="AN89" s="823">
        <f t="shared" si="28"/>
        <v>2858153.5</v>
      </c>
      <c r="AO89" s="844">
        <f t="shared" si="24"/>
        <v>0</v>
      </c>
      <c r="AP89" s="844">
        <f t="shared" si="25"/>
        <v>1</v>
      </c>
      <c r="AQ89" s="845">
        <f t="shared" ca="1" si="26"/>
        <v>510</v>
      </c>
      <c r="AR89" s="113" t="str">
        <f t="shared" si="27"/>
        <v>On Time</v>
      </c>
    </row>
    <row r="90" spans="1:44" ht="12.75" x14ac:dyDescent="0.2">
      <c r="A90" s="102">
        <v>4000508399</v>
      </c>
      <c r="B90" s="133">
        <v>45675</v>
      </c>
      <c r="C90" s="100" t="s">
        <v>79</v>
      </c>
      <c r="D90" s="552">
        <v>46368</v>
      </c>
      <c r="E90" s="552" t="e">
        <f>IF(OR(#REF!="",J90=""),"",#REF!+7*J90)</f>
        <v>#REF!</v>
      </c>
      <c r="F90" s="149" t="e">
        <f t="shared" ca="1" si="29"/>
        <v>#REF!</v>
      </c>
      <c r="G90" s="120" t="s">
        <v>94</v>
      </c>
      <c r="H90" s="113" t="e">
        <f t="shared" si="30"/>
        <v>#REF!</v>
      </c>
      <c r="I90" s="113" t="e">
        <f t="shared" si="20"/>
        <v>#REF!</v>
      </c>
      <c r="J90" s="126">
        <v>99.1</v>
      </c>
      <c r="K90" s="126" t="s">
        <v>18</v>
      </c>
      <c r="L90" s="394" t="s">
        <v>81</v>
      </c>
      <c r="M90" s="85" t="s">
        <v>262</v>
      </c>
      <c r="N90" s="399">
        <v>0</v>
      </c>
      <c r="O90" s="130">
        <v>3</v>
      </c>
      <c r="P90" s="130" t="s">
        <v>263</v>
      </c>
      <c r="Q90" s="130">
        <v>25100050</v>
      </c>
      <c r="R90" s="130" t="s">
        <v>84</v>
      </c>
      <c r="S90" s="130" t="s">
        <v>97</v>
      </c>
      <c r="T90" s="123" t="s">
        <v>138</v>
      </c>
      <c r="U90" s="100" t="s">
        <v>99</v>
      </c>
      <c r="V90" s="100" t="s">
        <v>264</v>
      </c>
      <c r="W90" s="282">
        <v>25</v>
      </c>
      <c r="X90" s="126"/>
      <c r="Y90" s="126">
        <f t="shared" si="19"/>
        <v>25</v>
      </c>
      <c r="Z90" s="126">
        <v>25</v>
      </c>
      <c r="AA90" s="150">
        <v>114326.14</v>
      </c>
      <c r="AB90" s="153"/>
      <c r="AC90" s="151" t="str">
        <f t="shared" si="34"/>
        <v/>
      </c>
      <c r="AD90" s="152"/>
      <c r="AE90" s="164"/>
      <c r="AF90" s="101">
        <f t="shared" si="21"/>
        <v>0</v>
      </c>
      <c r="AG90" s="101">
        <f t="shared" si="31"/>
        <v>0</v>
      </c>
      <c r="AH90" s="101">
        <f t="shared" si="32"/>
        <v>0</v>
      </c>
      <c r="AI90" s="101">
        <f t="shared" si="22"/>
        <v>2858153.5</v>
      </c>
      <c r="AJ90" s="101">
        <f t="shared" si="23"/>
        <v>0</v>
      </c>
      <c r="AK90" s="101">
        <f t="shared" si="33"/>
        <v>2858153.5</v>
      </c>
      <c r="AL90" s="102" t="s">
        <v>9</v>
      </c>
      <c r="AM90" s="143"/>
      <c r="AN90" s="823">
        <f t="shared" si="28"/>
        <v>2858153.5</v>
      </c>
      <c r="AO90" s="844">
        <f t="shared" si="24"/>
        <v>0</v>
      </c>
      <c r="AP90" s="844">
        <f t="shared" si="25"/>
        <v>1</v>
      </c>
      <c r="AQ90" s="845">
        <f t="shared" ca="1" si="26"/>
        <v>510</v>
      </c>
      <c r="AR90" s="113" t="str">
        <f t="shared" si="27"/>
        <v>On Time</v>
      </c>
    </row>
    <row r="91" spans="1:44" ht="12.75" x14ac:dyDescent="0.2">
      <c r="A91" s="102">
        <v>4000508399</v>
      </c>
      <c r="B91" s="133">
        <v>45675</v>
      </c>
      <c r="C91" s="100" t="s">
        <v>79</v>
      </c>
      <c r="D91" s="552">
        <v>46338</v>
      </c>
      <c r="E91" s="552" t="e">
        <f>IF(OR(#REF!="",J91=""),"",#REF!+7*J91)</f>
        <v>#REF!</v>
      </c>
      <c r="F91" s="149" t="e">
        <f t="shared" ca="1" si="29"/>
        <v>#REF!</v>
      </c>
      <c r="G91" s="120" t="s">
        <v>94</v>
      </c>
      <c r="H91" s="113" t="e">
        <f t="shared" si="30"/>
        <v>#REF!</v>
      </c>
      <c r="I91" s="113" t="e">
        <f t="shared" si="20"/>
        <v>#REF!</v>
      </c>
      <c r="J91" s="126">
        <v>94.8</v>
      </c>
      <c r="K91" s="126" t="s">
        <v>18</v>
      </c>
      <c r="L91" s="394" t="s">
        <v>81</v>
      </c>
      <c r="M91" s="85" t="s">
        <v>262</v>
      </c>
      <c r="N91" s="399">
        <v>0</v>
      </c>
      <c r="O91" s="130">
        <v>3</v>
      </c>
      <c r="P91" s="130" t="s">
        <v>263</v>
      </c>
      <c r="Q91" s="130">
        <v>25100050</v>
      </c>
      <c r="R91" s="130" t="s">
        <v>84</v>
      </c>
      <c r="S91" s="130" t="s">
        <v>97</v>
      </c>
      <c r="T91" s="123" t="s">
        <v>138</v>
      </c>
      <c r="U91" s="100" t="s">
        <v>99</v>
      </c>
      <c r="V91" s="100" t="s">
        <v>264</v>
      </c>
      <c r="W91" s="282">
        <v>25</v>
      </c>
      <c r="X91" s="126"/>
      <c r="Y91" s="126">
        <f t="shared" si="19"/>
        <v>25</v>
      </c>
      <c r="Z91" s="126">
        <v>25</v>
      </c>
      <c r="AA91" s="150">
        <v>114326.14</v>
      </c>
      <c r="AB91" s="153"/>
      <c r="AC91" s="151" t="str">
        <f t="shared" si="34"/>
        <v/>
      </c>
      <c r="AD91" s="152"/>
      <c r="AE91" s="164"/>
      <c r="AF91" s="101">
        <f t="shared" si="21"/>
        <v>0</v>
      </c>
      <c r="AG91" s="101">
        <f t="shared" si="31"/>
        <v>0</v>
      </c>
      <c r="AH91" s="101">
        <f t="shared" si="32"/>
        <v>0</v>
      </c>
      <c r="AI91" s="101">
        <f t="shared" si="22"/>
        <v>2858153.5</v>
      </c>
      <c r="AJ91" s="101">
        <f t="shared" si="23"/>
        <v>0</v>
      </c>
      <c r="AK91" s="101">
        <f t="shared" si="33"/>
        <v>2858153.5</v>
      </c>
      <c r="AL91" s="102" t="s">
        <v>9</v>
      </c>
      <c r="AM91" s="143"/>
      <c r="AN91" s="823">
        <f t="shared" si="28"/>
        <v>2858153.5</v>
      </c>
      <c r="AO91" s="844">
        <f t="shared" si="24"/>
        <v>0</v>
      </c>
      <c r="AP91" s="844">
        <f t="shared" si="25"/>
        <v>1</v>
      </c>
      <c r="AQ91" s="845">
        <f t="shared" ca="1" si="26"/>
        <v>510</v>
      </c>
      <c r="AR91" s="113" t="str">
        <f t="shared" si="27"/>
        <v>On Time</v>
      </c>
    </row>
    <row r="92" spans="1:44" ht="12.75" x14ac:dyDescent="0.2">
      <c r="A92" s="102">
        <v>4000508399</v>
      </c>
      <c r="B92" s="133">
        <v>45675</v>
      </c>
      <c r="C92" s="100" t="s">
        <v>79</v>
      </c>
      <c r="D92" s="552">
        <v>46307</v>
      </c>
      <c r="E92" s="552" t="e">
        <f>IF(OR(#REF!="",J92=""),"",#REF!+7*J92)</f>
        <v>#REF!</v>
      </c>
      <c r="F92" s="149" t="e">
        <f t="shared" ca="1" si="29"/>
        <v>#REF!</v>
      </c>
      <c r="G92" s="120" t="s">
        <v>94</v>
      </c>
      <c r="H92" s="113" t="e">
        <f t="shared" si="30"/>
        <v>#REF!</v>
      </c>
      <c r="I92" s="113" t="e">
        <f t="shared" si="20"/>
        <v>#REF!</v>
      </c>
      <c r="J92" s="126">
        <v>90.4</v>
      </c>
      <c r="K92" s="126" t="s">
        <v>18</v>
      </c>
      <c r="L92" s="394" t="s">
        <v>81</v>
      </c>
      <c r="M92" s="85" t="s">
        <v>262</v>
      </c>
      <c r="N92" s="399">
        <v>0</v>
      </c>
      <c r="O92" s="130">
        <v>3</v>
      </c>
      <c r="P92" s="130" t="s">
        <v>263</v>
      </c>
      <c r="Q92" s="130">
        <v>25100050</v>
      </c>
      <c r="R92" s="130" t="s">
        <v>84</v>
      </c>
      <c r="S92" s="130" t="s">
        <v>97</v>
      </c>
      <c r="T92" s="123" t="s">
        <v>138</v>
      </c>
      <c r="U92" s="100" t="s">
        <v>99</v>
      </c>
      <c r="V92" s="100" t="s">
        <v>264</v>
      </c>
      <c r="W92" s="282">
        <v>25</v>
      </c>
      <c r="X92" s="126"/>
      <c r="Y92" s="126">
        <f t="shared" si="19"/>
        <v>25</v>
      </c>
      <c r="Z92" s="126">
        <v>25</v>
      </c>
      <c r="AA92" s="150">
        <v>114326.14</v>
      </c>
      <c r="AB92" s="153"/>
      <c r="AC92" s="151" t="str">
        <f t="shared" si="34"/>
        <v/>
      </c>
      <c r="AD92" s="152"/>
      <c r="AE92" s="164"/>
      <c r="AF92" s="101">
        <f t="shared" si="21"/>
        <v>0</v>
      </c>
      <c r="AG92" s="101">
        <f t="shared" si="31"/>
        <v>0</v>
      </c>
      <c r="AH92" s="101">
        <f t="shared" si="32"/>
        <v>0</v>
      </c>
      <c r="AI92" s="101">
        <f t="shared" si="22"/>
        <v>2858153.5</v>
      </c>
      <c r="AJ92" s="101">
        <f t="shared" si="23"/>
        <v>0</v>
      </c>
      <c r="AK92" s="101">
        <f t="shared" si="33"/>
        <v>2858153.5</v>
      </c>
      <c r="AL92" s="102" t="s">
        <v>9</v>
      </c>
      <c r="AM92" s="143"/>
      <c r="AN92" s="823">
        <f t="shared" si="28"/>
        <v>2858153.5</v>
      </c>
      <c r="AO92" s="844">
        <f t="shared" si="24"/>
        <v>0</v>
      </c>
      <c r="AP92" s="844">
        <f t="shared" si="25"/>
        <v>1</v>
      </c>
      <c r="AQ92" s="845">
        <f t="shared" ca="1" si="26"/>
        <v>510</v>
      </c>
      <c r="AR92" s="113" t="str">
        <f t="shared" si="27"/>
        <v>On Time</v>
      </c>
    </row>
    <row r="93" spans="1:44" ht="12.75" x14ac:dyDescent="0.2">
      <c r="A93" s="102">
        <v>4000508399</v>
      </c>
      <c r="B93" s="133">
        <v>45675</v>
      </c>
      <c r="C93" s="100" t="s">
        <v>79</v>
      </c>
      <c r="D93" s="552">
        <v>46277</v>
      </c>
      <c r="E93" s="552" t="e">
        <f>IF(OR(#REF!="",J93=""),"",#REF!+7*J93)</f>
        <v>#REF!</v>
      </c>
      <c r="F93" s="149" t="e">
        <f t="shared" ca="1" si="29"/>
        <v>#REF!</v>
      </c>
      <c r="G93" s="120" t="s">
        <v>94</v>
      </c>
      <c r="H93" s="113" t="e">
        <f t="shared" si="30"/>
        <v>#REF!</v>
      </c>
      <c r="I93" s="113" t="e">
        <f t="shared" si="20"/>
        <v>#REF!</v>
      </c>
      <c r="J93" s="126">
        <v>86</v>
      </c>
      <c r="K93" s="126" t="s">
        <v>18</v>
      </c>
      <c r="L93" s="394" t="s">
        <v>81</v>
      </c>
      <c r="M93" s="85" t="s">
        <v>262</v>
      </c>
      <c r="N93" s="399">
        <v>0</v>
      </c>
      <c r="O93" s="130">
        <v>3</v>
      </c>
      <c r="P93" s="130" t="s">
        <v>263</v>
      </c>
      <c r="Q93" s="130">
        <v>25100050</v>
      </c>
      <c r="R93" s="130" t="s">
        <v>84</v>
      </c>
      <c r="S93" s="130" t="s">
        <v>97</v>
      </c>
      <c r="T93" s="123" t="s">
        <v>138</v>
      </c>
      <c r="U93" s="100" t="s">
        <v>99</v>
      </c>
      <c r="V93" s="100" t="s">
        <v>264</v>
      </c>
      <c r="W93" s="282">
        <v>25</v>
      </c>
      <c r="X93" s="126"/>
      <c r="Y93" s="126">
        <f t="shared" si="19"/>
        <v>25</v>
      </c>
      <c r="Z93" s="126">
        <v>25</v>
      </c>
      <c r="AA93" s="150">
        <v>114326.14</v>
      </c>
      <c r="AB93" s="153"/>
      <c r="AC93" s="151" t="str">
        <f t="shared" si="34"/>
        <v/>
      </c>
      <c r="AD93" s="152"/>
      <c r="AE93" s="164"/>
      <c r="AF93" s="101">
        <f t="shared" si="21"/>
        <v>0</v>
      </c>
      <c r="AG93" s="101">
        <f t="shared" si="31"/>
        <v>0</v>
      </c>
      <c r="AH93" s="101">
        <f t="shared" si="32"/>
        <v>0</v>
      </c>
      <c r="AI93" s="101">
        <f t="shared" si="22"/>
        <v>2858153.5</v>
      </c>
      <c r="AJ93" s="101">
        <f t="shared" si="23"/>
        <v>0</v>
      </c>
      <c r="AK93" s="101">
        <f t="shared" si="33"/>
        <v>2858153.5</v>
      </c>
      <c r="AL93" s="102" t="s">
        <v>9</v>
      </c>
      <c r="AM93" s="143"/>
      <c r="AN93" s="823">
        <f t="shared" si="28"/>
        <v>2858153.5</v>
      </c>
      <c r="AO93" s="844">
        <f t="shared" si="24"/>
        <v>0</v>
      </c>
      <c r="AP93" s="844">
        <f t="shared" si="25"/>
        <v>1</v>
      </c>
      <c r="AQ93" s="845">
        <f t="shared" ca="1" si="26"/>
        <v>510</v>
      </c>
      <c r="AR93" s="113" t="str">
        <f t="shared" si="27"/>
        <v>On Time</v>
      </c>
    </row>
    <row r="94" spans="1:44" ht="12.75" x14ac:dyDescent="0.2">
      <c r="A94" s="102">
        <v>4000508399</v>
      </c>
      <c r="B94" s="133">
        <v>45675</v>
      </c>
      <c r="C94" s="100" t="s">
        <v>79</v>
      </c>
      <c r="D94" s="552">
        <v>46246</v>
      </c>
      <c r="E94" s="552" t="e">
        <f>IF(OR(#REF!="",J94=""),"",#REF!+7*J94)</f>
        <v>#REF!</v>
      </c>
      <c r="F94" s="149" t="e">
        <f t="shared" ca="1" si="29"/>
        <v>#REF!</v>
      </c>
      <c r="G94" s="120" t="s">
        <v>94</v>
      </c>
      <c r="H94" s="113" t="e">
        <f t="shared" si="30"/>
        <v>#REF!</v>
      </c>
      <c r="I94" s="113" t="e">
        <f t="shared" si="20"/>
        <v>#REF!</v>
      </c>
      <c r="J94" s="126">
        <v>81.7</v>
      </c>
      <c r="K94" s="126" t="s">
        <v>18</v>
      </c>
      <c r="L94" s="394" t="s">
        <v>81</v>
      </c>
      <c r="M94" s="85" t="s">
        <v>262</v>
      </c>
      <c r="N94" s="399">
        <v>0</v>
      </c>
      <c r="O94" s="130">
        <v>3</v>
      </c>
      <c r="P94" s="130" t="s">
        <v>263</v>
      </c>
      <c r="Q94" s="130">
        <v>25100050</v>
      </c>
      <c r="R94" s="130" t="s">
        <v>84</v>
      </c>
      <c r="S94" s="130" t="s">
        <v>97</v>
      </c>
      <c r="T94" s="123" t="s">
        <v>138</v>
      </c>
      <c r="U94" s="100" t="s">
        <v>99</v>
      </c>
      <c r="V94" s="100" t="s">
        <v>264</v>
      </c>
      <c r="W94" s="282">
        <v>25</v>
      </c>
      <c r="X94" s="126"/>
      <c r="Y94" s="126">
        <f t="shared" si="19"/>
        <v>25</v>
      </c>
      <c r="Z94" s="126">
        <v>25</v>
      </c>
      <c r="AA94" s="150">
        <v>114326.14</v>
      </c>
      <c r="AB94" s="153"/>
      <c r="AC94" s="151" t="str">
        <f t="shared" si="34"/>
        <v/>
      </c>
      <c r="AD94" s="152"/>
      <c r="AE94" s="164"/>
      <c r="AF94" s="101">
        <f t="shared" si="21"/>
        <v>0</v>
      </c>
      <c r="AG94" s="101">
        <f t="shared" si="31"/>
        <v>0</v>
      </c>
      <c r="AH94" s="101">
        <f t="shared" si="32"/>
        <v>0</v>
      </c>
      <c r="AI94" s="101">
        <f t="shared" si="22"/>
        <v>2858153.5</v>
      </c>
      <c r="AJ94" s="101">
        <f t="shared" si="23"/>
        <v>0</v>
      </c>
      <c r="AK94" s="101">
        <f t="shared" si="33"/>
        <v>2858153.5</v>
      </c>
      <c r="AL94" s="102" t="s">
        <v>9</v>
      </c>
      <c r="AM94" s="143"/>
      <c r="AN94" s="823">
        <f t="shared" si="28"/>
        <v>2858153.5</v>
      </c>
      <c r="AO94" s="844">
        <f t="shared" si="24"/>
        <v>0</v>
      </c>
      <c r="AP94" s="844">
        <f t="shared" si="25"/>
        <v>1</v>
      </c>
      <c r="AQ94" s="845">
        <f t="shared" ca="1" si="26"/>
        <v>510</v>
      </c>
      <c r="AR94" s="113" t="str">
        <f t="shared" si="27"/>
        <v>On Time</v>
      </c>
    </row>
    <row r="95" spans="1:44" ht="12.75" x14ac:dyDescent="0.2">
      <c r="A95" s="102">
        <v>4000508399</v>
      </c>
      <c r="B95" s="133">
        <v>45675</v>
      </c>
      <c r="C95" s="100" t="s">
        <v>79</v>
      </c>
      <c r="D95" s="552">
        <v>46215</v>
      </c>
      <c r="E95" s="552" t="e">
        <f>IF(OR(#REF!="",J95=""),"",#REF!+7*J95)</f>
        <v>#REF!</v>
      </c>
      <c r="F95" s="149" t="e">
        <f t="shared" ca="1" si="29"/>
        <v>#REF!</v>
      </c>
      <c r="G95" s="120" t="s">
        <v>94</v>
      </c>
      <c r="H95" s="113" t="e">
        <f t="shared" si="30"/>
        <v>#REF!</v>
      </c>
      <c r="I95" s="113" t="e">
        <f t="shared" si="20"/>
        <v>#REF!</v>
      </c>
      <c r="J95" s="126">
        <v>77.2</v>
      </c>
      <c r="K95" s="126" t="s">
        <v>18</v>
      </c>
      <c r="L95" s="394" t="s">
        <v>81</v>
      </c>
      <c r="M95" s="85" t="s">
        <v>262</v>
      </c>
      <c r="N95" s="399">
        <v>0</v>
      </c>
      <c r="O95" s="130">
        <v>3</v>
      </c>
      <c r="P95" s="130" t="s">
        <v>263</v>
      </c>
      <c r="Q95" s="130">
        <v>25100050</v>
      </c>
      <c r="R95" s="130" t="s">
        <v>84</v>
      </c>
      <c r="S95" s="130" t="s">
        <v>97</v>
      </c>
      <c r="T95" s="123" t="s">
        <v>138</v>
      </c>
      <c r="U95" s="100" t="s">
        <v>99</v>
      </c>
      <c r="V95" s="100" t="s">
        <v>264</v>
      </c>
      <c r="W95" s="282">
        <v>25</v>
      </c>
      <c r="X95" s="126"/>
      <c r="Y95" s="126">
        <f t="shared" si="19"/>
        <v>25</v>
      </c>
      <c r="Z95" s="126">
        <v>25</v>
      </c>
      <c r="AA95" s="150">
        <v>114326.14</v>
      </c>
      <c r="AB95" s="153"/>
      <c r="AC95" s="151" t="str">
        <f t="shared" si="34"/>
        <v/>
      </c>
      <c r="AD95" s="152"/>
      <c r="AE95" s="164"/>
      <c r="AF95" s="101">
        <f t="shared" si="21"/>
        <v>0</v>
      </c>
      <c r="AG95" s="101">
        <f t="shared" si="31"/>
        <v>0</v>
      </c>
      <c r="AH95" s="101">
        <f t="shared" si="32"/>
        <v>0</v>
      </c>
      <c r="AI95" s="101">
        <f t="shared" si="22"/>
        <v>2858153.5</v>
      </c>
      <c r="AJ95" s="101">
        <f t="shared" si="23"/>
        <v>0</v>
      </c>
      <c r="AK95" s="101">
        <f t="shared" si="33"/>
        <v>2858153.5</v>
      </c>
      <c r="AL95" s="102" t="s">
        <v>9</v>
      </c>
      <c r="AM95" s="143"/>
      <c r="AN95" s="823">
        <f t="shared" si="28"/>
        <v>2858153.5</v>
      </c>
      <c r="AO95" s="844">
        <f t="shared" si="24"/>
        <v>0</v>
      </c>
      <c r="AP95" s="844">
        <f t="shared" si="25"/>
        <v>1</v>
      </c>
      <c r="AQ95" s="845">
        <f t="shared" ca="1" si="26"/>
        <v>510</v>
      </c>
      <c r="AR95" s="113" t="str">
        <f t="shared" si="27"/>
        <v>On Time</v>
      </c>
    </row>
    <row r="96" spans="1:44" ht="12.75" x14ac:dyDescent="0.2">
      <c r="A96" s="102">
        <v>4000508399</v>
      </c>
      <c r="B96" s="133">
        <v>45675</v>
      </c>
      <c r="C96" s="100" t="s">
        <v>79</v>
      </c>
      <c r="D96" s="552">
        <v>46185</v>
      </c>
      <c r="E96" s="552" t="e">
        <f>IF(OR(#REF!="",J96=""),"",#REF!+7*J96)</f>
        <v>#REF!</v>
      </c>
      <c r="F96" s="149" t="e">
        <f t="shared" ca="1" si="29"/>
        <v>#REF!</v>
      </c>
      <c r="G96" s="120" t="s">
        <v>94</v>
      </c>
      <c r="H96" s="113" t="e">
        <f t="shared" si="30"/>
        <v>#REF!</v>
      </c>
      <c r="I96" s="113" t="e">
        <f t="shared" si="20"/>
        <v>#REF!</v>
      </c>
      <c r="J96" s="126">
        <v>72.900000000000006</v>
      </c>
      <c r="K96" s="126" t="s">
        <v>18</v>
      </c>
      <c r="L96" s="394" t="s">
        <v>81</v>
      </c>
      <c r="M96" s="85" t="s">
        <v>262</v>
      </c>
      <c r="N96" s="399">
        <v>0</v>
      </c>
      <c r="O96" s="130">
        <v>3</v>
      </c>
      <c r="P96" s="130" t="s">
        <v>263</v>
      </c>
      <c r="Q96" s="130">
        <v>25100050</v>
      </c>
      <c r="R96" s="130" t="s">
        <v>84</v>
      </c>
      <c r="S96" s="130" t="s">
        <v>97</v>
      </c>
      <c r="T96" s="123" t="s">
        <v>138</v>
      </c>
      <c r="U96" s="100" t="s">
        <v>99</v>
      </c>
      <c r="V96" s="100" t="s">
        <v>264</v>
      </c>
      <c r="W96" s="282">
        <v>20</v>
      </c>
      <c r="X96" s="126"/>
      <c r="Y96" s="126">
        <f t="shared" si="19"/>
        <v>20</v>
      </c>
      <c r="Z96" s="126">
        <v>20</v>
      </c>
      <c r="AA96" s="150">
        <v>114326.14</v>
      </c>
      <c r="AB96" s="153"/>
      <c r="AC96" s="151" t="str">
        <f t="shared" si="34"/>
        <v/>
      </c>
      <c r="AD96" s="152"/>
      <c r="AE96" s="164"/>
      <c r="AF96" s="101">
        <f t="shared" si="21"/>
        <v>0</v>
      </c>
      <c r="AG96" s="101">
        <f t="shared" si="31"/>
        <v>0</v>
      </c>
      <c r="AH96" s="101">
        <f t="shared" si="32"/>
        <v>0</v>
      </c>
      <c r="AI96" s="101">
        <f t="shared" si="22"/>
        <v>2286522.7999999998</v>
      </c>
      <c r="AJ96" s="101">
        <f t="shared" si="23"/>
        <v>0</v>
      </c>
      <c r="AK96" s="101">
        <f t="shared" si="33"/>
        <v>2286522.7999999998</v>
      </c>
      <c r="AL96" s="102" t="s">
        <v>9</v>
      </c>
      <c r="AM96" s="143"/>
      <c r="AN96" s="823">
        <f t="shared" si="28"/>
        <v>2286522.7999999998</v>
      </c>
      <c r="AO96" s="844">
        <f t="shared" si="24"/>
        <v>0</v>
      </c>
      <c r="AP96" s="844">
        <f t="shared" si="25"/>
        <v>1</v>
      </c>
      <c r="AQ96" s="845">
        <f t="shared" ca="1" si="26"/>
        <v>510</v>
      </c>
      <c r="AR96" s="113" t="str">
        <f t="shared" si="27"/>
        <v>On Time</v>
      </c>
    </row>
    <row r="97" spans="1:44" ht="12.75" x14ac:dyDescent="0.2">
      <c r="A97" s="102">
        <v>4000508399</v>
      </c>
      <c r="B97" s="133">
        <v>45675</v>
      </c>
      <c r="C97" s="100" t="s">
        <v>79</v>
      </c>
      <c r="D97" s="552">
        <v>46185</v>
      </c>
      <c r="E97" s="552" t="e">
        <f>IF(OR(#REF!="",J97=""),"",#REF!+7*J97)</f>
        <v>#REF!</v>
      </c>
      <c r="F97" s="149" t="e">
        <f ca="1">IF(AL97="PO CLOSED",
"DELIVERED",
IF(TODAY()&gt;E97,
"-"&amp;ROUNDUP(TODAY()-E97,0)&amp;" days overdue",
"+" &amp;ROUNDUP(E97-TODAY(),0)&amp;" days remaining"))</f>
        <v>#REF!</v>
      </c>
      <c r="G97" s="120" t="s">
        <v>94</v>
      </c>
      <c r="H97" s="113" t="e">
        <f>TEXT(E97,"MMM-YY")</f>
        <v>#REF!</v>
      </c>
      <c r="I97" s="113" t="e">
        <f>TEXT(E97,"YYYY")</f>
        <v>#REF!</v>
      </c>
      <c r="J97" s="126">
        <v>72.900000000000006</v>
      </c>
      <c r="K97" s="126" t="s">
        <v>18</v>
      </c>
      <c r="L97" s="394" t="s">
        <v>81</v>
      </c>
      <c r="M97" s="85" t="s">
        <v>262</v>
      </c>
      <c r="N97" s="399">
        <v>0</v>
      </c>
      <c r="O97" s="130">
        <v>3</v>
      </c>
      <c r="P97" s="278" t="s">
        <v>263</v>
      </c>
      <c r="Q97" s="278">
        <v>25100050</v>
      </c>
      <c r="R97" s="130" t="s">
        <v>84</v>
      </c>
      <c r="S97" s="130" t="s">
        <v>97</v>
      </c>
      <c r="T97" s="123" t="s">
        <v>138</v>
      </c>
      <c r="U97" s="100" t="s">
        <v>99</v>
      </c>
      <c r="V97" s="100" t="s">
        <v>264</v>
      </c>
      <c r="W97" s="282">
        <v>3</v>
      </c>
      <c r="X97" s="126"/>
      <c r="Y97" s="126">
        <f>W97-X97</f>
        <v>3</v>
      </c>
      <c r="Z97" s="126">
        <v>3</v>
      </c>
      <c r="AA97" s="150">
        <v>114326.14</v>
      </c>
      <c r="AB97" s="153"/>
      <c r="AC97" s="151" t="str">
        <f>IF(AD97="","",TEXT(AD97,"mmmm-yy"))</f>
        <v/>
      </c>
      <c r="AD97" s="152"/>
      <c r="AE97" s="164"/>
      <c r="AF97" s="101">
        <f>X97*AA97</f>
        <v>0</v>
      </c>
      <c r="AG97" s="101">
        <f>(X97*AB97)*86</f>
        <v>0</v>
      </c>
      <c r="AH97" s="101">
        <f>SUM(AF97:AG97)</f>
        <v>0</v>
      </c>
      <c r="AI97" s="101">
        <f>Z97*AA97</f>
        <v>342978.42</v>
      </c>
      <c r="AJ97" s="101">
        <f>(Z97*AB97)*86</f>
        <v>0</v>
      </c>
      <c r="AK97" s="101">
        <f>SUM(AI97:AJ97)</f>
        <v>342978.42</v>
      </c>
      <c r="AL97" s="102" t="s">
        <v>2</v>
      </c>
      <c r="AM97" s="143" t="s">
        <v>112</v>
      </c>
      <c r="AN97" s="823">
        <f>SUM(AH97,AK97)</f>
        <v>342978.42</v>
      </c>
      <c r="AO97" s="844">
        <f t="shared" si="24"/>
        <v>0</v>
      </c>
      <c r="AP97" s="844">
        <f t="shared" si="25"/>
        <v>1</v>
      </c>
      <c r="AQ97" s="845">
        <f t="shared" ca="1" si="26"/>
        <v>510</v>
      </c>
      <c r="AR97" s="113" t="str">
        <f t="shared" si="27"/>
        <v>On Time</v>
      </c>
    </row>
    <row r="98" spans="1:44" ht="15" x14ac:dyDescent="0.25">
      <c r="A98" s="102">
        <v>4300035585</v>
      </c>
      <c r="B98" s="133">
        <v>45995</v>
      </c>
      <c r="C98" s="100" t="s">
        <v>79</v>
      </c>
      <c r="D98" s="552">
        <v>46171</v>
      </c>
      <c r="E98" s="552" t="e">
        <f>IF(OR(#REF!="",J98=""),"",#REF!+7*J98)</f>
        <v>#REF!</v>
      </c>
      <c r="F98" s="149" t="str">
        <f t="shared" ca="1" si="29"/>
        <v>DELIVERED</v>
      </c>
      <c r="G98" s="120" t="s">
        <v>94</v>
      </c>
      <c r="H98" s="113" t="e">
        <f t="shared" si="30"/>
        <v>#REF!</v>
      </c>
      <c r="I98" s="113" t="e">
        <f t="shared" si="20"/>
        <v>#REF!</v>
      </c>
      <c r="J98" s="122">
        <v>25</v>
      </c>
      <c r="K98" s="122" t="s">
        <v>19</v>
      </c>
      <c r="L98" s="232" t="s">
        <v>81</v>
      </c>
      <c r="M98" s="85" t="s">
        <v>265</v>
      </c>
      <c r="N98" s="399">
        <v>0</v>
      </c>
      <c r="O98" s="216">
        <v>3</v>
      </c>
      <c r="P98" s="459" t="s">
        <v>266</v>
      </c>
      <c r="Q98" s="24">
        <v>25100739</v>
      </c>
      <c r="R98" s="242" t="s">
        <v>84</v>
      </c>
      <c r="S98" s="122" t="s">
        <v>97</v>
      </c>
      <c r="T98" s="123" t="s">
        <v>98</v>
      </c>
      <c r="U98" s="102" t="s">
        <v>99</v>
      </c>
      <c r="V98" s="102" t="s">
        <v>267</v>
      </c>
      <c r="W98" s="147">
        <v>407</v>
      </c>
      <c r="X98" s="122">
        <v>10</v>
      </c>
      <c r="Y98" s="126">
        <f t="shared" si="19"/>
        <v>397</v>
      </c>
      <c r="Z98" s="122">
        <v>0</v>
      </c>
      <c r="AA98" s="101">
        <v>6444.16</v>
      </c>
      <c r="AB98" s="131"/>
      <c r="AC98" s="151" t="str">
        <f t="shared" si="34"/>
        <v>May-26</v>
      </c>
      <c r="AD98" s="119">
        <v>46171</v>
      </c>
      <c r="AE98" s="257" t="s">
        <v>268</v>
      </c>
      <c r="AF98" s="101">
        <f t="shared" si="21"/>
        <v>64441.599999999999</v>
      </c>
      <c r="AG98" s="101">
        <f t="shared" si="31"/>
        <v>0</v>
      </c>
      <c r="AH98" s="101">
        <f t="shared" si="32"/>
        <v>64441.599999999999</v>
      </c>
      <c r="AI98" s="101">
        <f t="shared" si="22"/>
        <v>0</v>
      </c>
      <c r="AJ98" s="101">
        <f t="shared" si="23"/>
        <v>0</v>
      </c>
      <c r="AK98" s="101">
        <f t="shared" si="33"/>
        <v>0</v>
      </c>
      <c r="AL98" s="102" t="s">
        <v>0</v>
      </c>
      <c r="AM98" s="143" t="s">
        <v>102</v>
      </c>
      <c r="AN98" s="823">
        <f t="shared" si="28"/>
        <v>64441.599999999999</v>
      </c>
      <c r="AO98" s="844">
        <f t="shared" si="24"/>
        <v>2.4570024570024569E-2</v>
      </c>
      <c r="AP98" s="844">
        <f t="shared" si="25"/>
        <v>0.97542997542997545</v>
      </c>
      <c r="AQ98" s="845">
        <f t="shared" ca="1" si="26"/>
        <v>190</v>
      </c>
      <c r="AR98" s="113" t="str">
        <f t="shared" si="27"/>
        <v>On Time</v>
      </c>
    </row>
    <row r="99" spans="1:44" ht="15" x14ac:dyDescent="0.25">
      <c r="A99" s="102">
        <v>4300035585</v>
      </c>
      <c r="B99" s="133">
        <v>45995</v>
      </c>
      <c r="C99" s="100" t="s">
        <v>79</v>
      </c>
      <c r="D99" s="552">
        <v>46171</v>
      </c>
      <c r="E99" s="552" t="e">
        <f>IF(OR(#REF!="",J99=""),"",#REF!+7*J99)</f>
        <v>#REF!</v>
      </c>
      <c r="F99" s="149" t="e">
        <f t="shared" ca="1" si="29"/>
        <v>#REF!</v>
      </c>
      <c r="G99" s="120" t="s">
        <v>94</v>
      </c>
      <c r="H99" s="113" t="e">
        <f t="shared" si="30"/>
        <v>#REF!</v>
      </c>
      <c r="I99" s="113" t="e">
        <f t="shared" si="20"/>
        <v>#REF!</v>
      </c>
      <c r="J99" s="122">
        <v>25</v>
      </c>
      <c r="K99" s="122" t="s">
        <v>19</v>
      </c>
      <c r="L99" s="232" t="s">
        <v>81</v>
      </c>
      <c r="M99" s="13" t="s">
        <v>265</v>
      </c>
      <c r="N99" s="399">
        <v>0</v>
      </c>
      <c r="O99" s="216">
        <v>3</v>
      </c>
      <c r="P99" s="459" t="s">
        <v>266</v>
      </c>
      <c r="Q99" s="24">
        <v>25100739</v>
      </c>
      <c r="R99" s="242" t="s">
        <v>84</v>
      </c>
      <c r="S99" s="122" t="s">
        <v>97</v>
      </c>
      <c r="T99" s="123" t="s">
        <v>98</v>
      </c>
      <c r="U99" s="102" t="s">
        <v>99</v>
      </c>
      <c r="V99" s="102" t="s">
        <v>267</v>
      </c>
      <c r="W99" s="147">
        <v>397</v>
      </c>
      <c r="X99" s="122"/>
      <c r="Y99" s="126">
        <f t="shared" si="19"/>
        <v>397</v>
      </c>
      <c r="Z99" s="122">
        <v>397</v>
      </c>
      <c r="AA99" s="101">
        <v>6444.16</v>
      </c>
      <c r="AB99" s="131"/>
      <c r="AC99" s="151" t="str">
        <f t="shared" si="34"/>
        <v/>
      </c>
      <c r="AD99" s="120"/>
      <c r="AE99" s="131"/>
      <c r="AF99" s="101">
        <f t="shared" si="21"/>
        <v>0</v>
      </c>
      <c r="AG99" s="101">
        <f t="shared" si="31"/>
        <v>0</v>
      </c>
      <c r="AH99" s="101">
        <f t="shared" si="32"/>
        <v>0</v>
      </c>
      <c r="AI99" s="101">
        <f t="shared" si="22"/>
        <v>2558331.52</v>
      </c>
      <c r="AJ99" s="101">
        <f t="shared" si="23"/>
        <v>0</v>
      </c>
      <c r="AK99" s="101">
        <f t="shared" si="33"/>
        <v>2558331.52</v>
      </c>
      <c r="AL99" s="102" t="s">
        <v>9</v>
      </c>
      <c r="AM99" s="144"/>
      <c r="AN99" s="823">
        <f t="shared" si="28"/>
        <v>2558331.52</v>
      </c>
      <c r="AO99" s="844">
        <f t="shared" si="24"/>
        <v>0</v>
      </c>
      <c r="AP99" s="844">
        <f t="shared" si="25"/>
        <v>1</v>
      </c>
      <c r="AQ99" s="845">
        <f t="shared" ca="1" si="26"/>
        <v>190</v>
      </c>
      <c r="AR99" s="113" t="str">
        <f t="shared" si="27"/>
        <v>On Time</v>
      </c>
    </row>
    <row r="100" spans="1:44" ht="12.75" x14ac:dyDescent="0.2">
      <c r="A100" s="102">
        <v>4000508399</v>
      </c>
      <c r="B100" s="133">
        <v>45675</v>
      </c>
      <c r="C100" s="100" t="s">
        <v>79</v>
      </c>
      <c r="D100" s="552">
        <v>46430</v>
      </c>
      <c r="E100" s="552" t="e">
        <f>IF(OR(#REF!="",J100=""),"",#REF!+7*J100)</f>
        <v>#REF!</v>
      </c>
      <c r="F100" s="149" t="e">
        <f t="shared" ca="1" si="29"/>
        <v>#REF!</v>
      </c>
      <c r="G100" s="120" t="s">
        <v>94</v>
      </c>
      <c r="H100" s="113" t="e">
        <f t="shared" si="30"/>
        <v>#REF!</v>
      </c>
      <c r="I100" s="113" t="e">
        <f t="shared" si="20"/>
        <v>#REF!</v>
      </c>
      <c r="J100" s="126">
        <v>107.9</v>
      </c>
      <c r="K100" s="126" t="s">
        <v>18</v>
      </c>
      <c r="L100" s="394" t="s">
        <v>81</v>
      </c>
      <c r="M100" s="13" t="s">
        <v>262</v>
      </c>
      <c r="N100" s="399">
        <v>0</v>
      </c>
      <c r="O100" s="130">
        <v>3</v>
      </c>
      <c r="P100" s="313" t="s">
        <v>263</v>
      </c>
      <c r="Q100" s="313">
        <v>25100050</v>
      </c>
      <c r="R100" s="130" t="s">
        <v>84</v>
      </c>
      <c r="S100" s="130" t="s">
        <v>97</v>
      </c>
      <c r="T100" s="123" t="s">
        <v>138</v>
      </c>
      <c r="U100" s="100" t="s">
        <v>99</v>
      </c>
      <c r="V100" s="100" t="s">
        <v>264</v>
      </c>
      <c r="W100" s="282">
        <v>25</v>
      </c>
      <c r="X100" s="126"/>
      <c r="Y100" s="126">
        <f t="shared" si="19"/>
        <v>25</v>
      </c>
      <c r="Z100" s="126">
        <v>25</v>
      </c>
      <c r="AA100" s="150">
        <v>114326.14</v>
      </c>
      <c r="AB100" s="153"/>
      <c r="AC100" s="151" t="str">
        <f t="shared" si="34"/>
        <v/>
      </c>
      <c r="AD100" s="152"/>
      <c r="AE100" s="164"/>
      <c r="AF100" s="101">
        <f t="shared" si="21"/>
        <v>0</v>
      </c>
      <c r="AG100" s="101">
        <f t="shared" si="31"/>
        <v>0</v>
      </c>
      <c r="AH100" s="101">
        <f t="shared" si="32"/>
        <v>0</v>
      </c>
      <c r="AI100" s="101">
        <f t="shared" si="22"/>
        <v>2858153.5</v>
      </c>
      <c r="AJ100" s="101">
        <f t="shared" si="23"/>
        <v>0</v>
      </c>
      <c r="AK100" s="101">
        <f t="shared" si="33"/>
        <v>2858153.5</v>
      </c>
      <c r="AL100" s="102" t="s">
        <v>9</v>
      </c>
      <c r="AM100" s="143"/>
      <c r="AN100" s="823">
        <f t="shared" si="28"/>
        <v>2858153.5</v>
      </c>
      <c r="AO100" s="844">
        <f t="shared" si="24"/>
        <v>0</v>
      </c>
      <c r="AP100" s="844">
        <f t="shared" si="25"/>
        <v>1</v>
      </c>
      <c r="AQ100" s="845">
        <f t="shared" ca="1" si="26"/>
        <v>510</v>
      </c>
      <c r="AR100" s="113" t="str">
        <f t="shared" si="27"/>
        <v>On Time</v>
      </c>
    </row>
    <row r="101" spans="1:44" ht="12.75" x14ac:dyDescent="0.2">
      <c r="A101" s="102">
        <v>4000498936</v>
      </c>
      <c r="B101" s="133">
        <v>45628</v>
      </c>
      <c r="C101" s="100" t="s">
        <v>79</v>
      </c>
      <c r="D101" s="552">
        <v>46227</v>
      </c>
      <c r="E101" s="552" t="e">
        <f>IF(OR(#REF!="",J101=""),"",#REF!+7*J101)</f>
        <v>#REF!</v>
      </c>
      <c r="F101" s="149" t="e">
        <f t="shared" ca="1" si="29"/>
        <v>#REF!</v>
      </c>
      <c r="G101" s="120" t="s">
        <v>94</v>
      </c>
      <c r="H101" s="113" t="e">
        <f t="shared" si="30"/>
        <v>#REF!</v>
      </c>
      <c r="I101" s="113" t="e">
        <f t="shared" si="20"/>
        <v>#REF!</v>
      </c>
      <c r="J101" s="126">
        <v>85.6</v>
      </c>
      <c r="K101" s="126" t="s">
        <v>18</v>
      </c>
      <c r="L101" s="394" t="s">
        <v>81</v>
      </c>
      <c r="M101" s="85" t="s">
        <v>175</v>
      </c>
      <c r="N101" s="399">
        <v>0</v>
      </c>
      <c r="O101" s="130">
        <v>3</v>
      </c>
      <c r="P101" s="130" t="s">
        <v>176</v>
      </c>
      <c r="Q101" s="130">
        <v>25100064</v>
      </c>
      <c r="R101" s="130" t="s">
        <v>84</v>
      </c>
      <c r="S101" s="130" t="s">
        <v>97</v>
      </c>
      <c r="T101" s="123" t="s">
        <v>138</v>
      </c>
      <c r="U101" s="100" t="s">
        <v>99</v>
      </c>
      <c r="V101" s="100" t="s">
        <v>177</v>
      </c>
      <c r="W101" s="282">
        <v>25</v>
      </c>
      <c r="X101" s="126"/>
      <c r="Y101" s="126">
        <f t="shared" si="19"/>
        <v>25</v>
      </c>
      <c r="Z101" s="126">
        <v>25</v>
      </c>
      <c r="AA101" s="150">
        <v>23480</v>
      </c>
      <c r="AB101" s="127"/>
      <c r="AC101" s="151" t="str">
        <f t="shared" si="34"/>
        <v/>
      </c>
      <c r="AD101" s="152"/>
      <c r="AE101" s="162"/>
      <c r="AF101" s="101">
        <f t="shared" si="21"/>
        <v>0</v>
      </c>
      <c r="AG101" s="101">
        <f t="shared" si="31"/>
        <v>0</v>
      </c>
      <c r="AH101" s="101">
        <f t="shared" si="32"/>
        <v>0</v>
      </c>
      <c r="AI101" s="101">
        <f t="shared" si="22"/>
        <v>587000</v>
      </c>
      <c r="AJ101" s="101">
        <f t="shared" si="23"/>
        <v>0</v>
      </c>
      <c r="AK101" s="101">
        <f t="shared" si="33"/>
        <v>587000</v>
      </c>
      <c r="AL101" s="102" t="s">
        <v>9</v>
      </c>
      <c r="AM101" s="143"/>
      <c r="AN101" s="823">
        <f t="shared" si="28"/>
        <v>587000</v>
      </c>
      <c r="AO101" s="844">
        <f t="shared" si="24"/>
        <v>0</v>
      </c>
      <c r="AP101" s="844">
        <f t="shared" si="25"/>
        <v>1</v>
      </c>
      <c r="AQ101" s="845">
        <f t="shared" ca="1" si="26"/>
        <v>557</v>
      </c>
      <c r="AR101" s="113" t="str">
        <f t="shared" si="27"/>
        <v>On Time</v>
      </c>
    </row>
    <row r="102" spans="1:44" ht="12.75" x14ac:dyDescent="0.2">
      <c r="A102" s="102">
        <v>4000498923</v>
      </c>
      <c r="B102" s="133">
        <v>45628</v>
      </c>
      <c r="C102" s="100" t="s">
        <v>79</v>
      </c>
      <c r="D102" s="552">
        <v>46561</v>
      </c>
      <c r="E102" s="552" t="e">
        <f>IF(OR(#REF!="",J102=""),"",#REF!+7*J102)</f>
        <v>#REF!</v>
      </c>
      <c r="F102" s="149" t="e">
        <f t="shared" ca="1" si="29"/>
        <v>#REF!</v>
      </c>
      <c r="G102" s="120" t="s">
        <v>94</v>
      </c>
      <c r="H102" s="113" t="e">
        <f t="shared" si="30"/>
        <v>#REF!</v>
      </c>
      <c r="I102" s="113" t="e">
        <f t="shared" si="20"/>
        <v>#REF!</v>
      </c>
      <c r="J102" s="126">
        <v>133.4</v>
      </c>
      <c r="K102" s="126" t="s">
        <v>18</v>
      </c>
      <c r="L102" s="394" t="s">
        <v>81</v>
      </c>
      <c r="M102" s="85" t="s">
        <v>269</v>
      </c>
      <c r="N102" s="399">
        <v>0</v>
      </c>
      <c r="O102" s="130">
        <v>3</v>
      </c>
      <c r="P102" s="130" t="s">
        <v>270</v>
      </c>
      <c r="Q102" s="130">
        <v>25100065</v>
      </c>
      <c r="R102" s="130" t="s">
        <v>84</v>
      </c>
      <c r="S102" s="130" t="s">
        <v>97</v>
      </c>
      <c r="T102" s="123" t="s">
        <v>138</v>
      </c>
      <c r="U102" s="100" t="s">
        <v>99</v>
      </c>
      <c r="V102" s="100" t="s">
        <v>271</v>
      </c>
      <c r="W102" s="282">
        <v>25</v>
      </c>
      <c r="X102" s="126"/>
      <c r="Y102" s="126">
        <f t="shared" si="19"/>
        <v>25</v>
      </c>
      <c r="Z102" s="126">
        <v>25</v>
      </c>
      <c r="AA102" s="150">
        <v>4095</v>
      </c>
      <c r="AB102" s="127"/>
      <c r="AC102" s="151" t="str">
        <f t="shared" si="34"/>
        <v/>
      </c>
      <c r="AD102" s="152"/>
      <c r="AE102" s="227"/>
      <c r="AF102" s="101">
        <f t="shared" si="21"/>
        <v>0</v>
      </c>
      <c r="AG102" s="101">
        <f t="shared" si="31"/>
        <v>0</v>
      </c>
      <c r="AH102" s="101">
        <f t="shared" si="32"/>
        <v>0</v>
      </c>
      <c r="AI102" s="101">
        <f t="shared" si="22"/>
        <v>102375</v>
      </c>
      <c r="AJ102" s="101">
        <f t="shared" si="23"/>
        <v>0</v>
      </c>
      <c r="AK102" s="101">
        <f t="shared" si="33"/>
        <v>102375</v>
      </c>
      <c r="AL102" s="102" t="s">
        <v>9</v>
      </c>
      <c r="AM102" s="143"/>
      <c r="AN102" s="823">
        <f t="shared" si="28"/>
        <v>102375</v>
      </c>
      <c r="AO102" s="844">
        <f t="shared" si="24"/>
        <v>0</v>
      </c>
      <c r="AP102" s="844">
        <f t="shared" si="25"/>
        <v>1</v>
      </c>
      <c r="AQ102" s="845">
        <f t="shared" ca="1" si="26"/>
        <v>557</v>
      </c>
      <c r="AR102" s="113" t="str">
        <f t="shared" si="27"/>
        <v>On Time</v>
      </c>
    </row>
    <row r="103" spans="1:44" x14ac:dyDescent="0.25">
      <c r="A103" s="102">
        <v>4000515841</v>
      </c>
      <c r="B103" s="133">
        <v>45719</v>
      </c>
      <c r="C103" s="100" t="s">
        <v>79</v>
      </c>
      <c r="D103" s="552">
        <v>46650</v>
      </c>
      <c r="E103" s="552" t="e">
        <f>IF(OR(#REF!="",J103=""),"",#REF!+7*J103)</f>
        <v>#REF!</v>
      </c>
      <c r="F103" s="149" t="str">
        <f t="shared" ca="1" si="29"/>
        <v>DELIVERED</v>
      </c>
      <c r="G103" s="120" t="s">
        <v>94</v>
      </c>
      <c r="H103" s="113" t="e">
        <f t="shared" si="30"/>
        <v>#REF!</v>
      </c>
      <c r="I103" s="113" t="e">
        <f t="shared" si="20"/>
        <v>#REF!</v>
      </c>
      <c r="J103" s="126">
        <v>133</v>
      </c>
      <c r="K103" s="126" t="s">
        <v>18</v>
      </c>
      <c r="L103" s="394" t="s">
        <v>272</v>
      </c>
      <c r="M103" s="85" t="s">
        <v>273</v>
      </c>
      <c r="N103" s="399">
        <v>0</v>
      </c>
      <c r="O103" s="130">
        <v>3</v>
      </c>
      <c r="P103" s="130" t="s">
        <v>274</v>
      </c>
      <c r="Q103" s="130">
        <v>25200029</v>
      </c>
      <c r="R103" s="130" t="s">
        <v>84</v>
      </c>
      <c r="S103" s="130" t="s">
        <v>97</v>
      </c>
      <c r="T103" s="123" t="s">
        <v>119</v>
      </c>
      <c r="U103" s="123" t="s">
        <v>99</v>
      </c>
      <c r="V103" s="100" t="s">
        <v>275</v>
      </c>
      <c r="W103" s="282">
        <v>1321</v>
      </c>
      <c r="X103" s="126">
        <v>50</v>
      </c>
      <c r="Y103" s="126">
        <f t="shared" si="19"/>
        <v>1271</v>
      </c>
      <c r="Z103" s="126">
        <v>0</v>
      </c>
      <c r="AA103" s="150">
        <v>64466</v>
      </c>
      <c r="AB103" s="153"/>
      <c r="AC103" s="151" t="str">
        <f>IF(AD103="","",TEXT(AD103,"mmmm-yy"))</f>
        <v>May-26</v>
      </c>
      <c r="AD103" s="371">
        <v>46170</v>
      </c>
      <c r="AE103" s="257" t="s">
        <v>276</v>
      </c>
      <c r="AF103" s="114">
        <f t="shared" si="21"/>
        <v>3223300</v>
      </c>
      <c r="AG103" s="101">
        <f t="shared" si="31"/>
        <v>0</v>
      </c>
      <c r="AH103" s="101">
        <f t="shared" si="32"/>
        <v>3223300</v>
      </c>
      <c r="AI103" s="101">
        <f t="shared" si="22"/>
        <v>0</v>
      </c>
      <c r="AJ103" s="101">
        <f t="shared" si="23"/>
        <v>0</v>
      </c>
      <c r="AK103" s="101">
        <f t="shared" si="33"/>
        <v>0</v>
      </c>
      <c r="AL103" s="102" t="s">
        <v>0</v>
      </c>
      <c r="AM103" s="143" t="s">
        <v>102</v>
      </c>
      <c r="AN103" s="823">
        <f t="shared" si="28"/>
        <v>3223300</v>
      </c>
      <c r="AO103" s="844">
        <f t="shared" si="24"/>
        <v>3.7850113550340653E-2</v>
      </c>
      <c r="AP103" s="844">
        <f t="shared" si="25"/>
        <v>0.96214988644965938</v>
      </c>
      <c r="AQ103" s="845">
        <f t="shared" ca="1" si="26"/>
        <v>466</v>
      </c>
      <c r="AR103" s="113" t="str">
        <f t="shared" si="27"/>
        <v>On Time</v>
      </c>
    </row>
    <row r="104" spans="1:44" x14ac:dyDescent="0.25">
      <c r="A104" s="569">
        <v>4000515841</v>
      </c>
      <c r="B104" s="570">
        <v>45719</v>
      </c>
      <c r="C104" s="562" t="s">
        <v>79</v>
      </c>
      <c r="D104" s="552">
        <v>46650</v>
      </c>
      <c r="E104" s="552" t="e">
        <f>IF(OR(#REF!="",J104=""),"",#REF!+7*J104)</f>
        <v>#REF!</v>
      </c>
      <c r="F104" s="572" t="str">
        <f t="shared" ca="1" si="29"/>
        <v>DELIVERED</v>
      </c>
      <c r="G104" s="571" t="s">
        <v>94</v>
      </c>
      <c r="H104" s="573" t="e">
        <f t="shared" si="30"/>
        <v>#REF!</v>
      </c>
      <c r="I104" s="573" t="e">
        <f t="shared" si="20"/>
        <v>#REF!</v>
      </c>
      <c r="J104" s="527">
        <v>133</v>
      </c>
      <c r="K104" s="527" t="s">
        <v>18</v>
      </c>
      <c r="L104" s="674" t="s">
        <v>272</v>
      </c>
      <c r="M104" s="85" t="s">
        <v>273</v>
      </c>
      <c r="N104" s="576">
        <v>0</v>
      </c>
      <c r="O104" s="577">
        <v>3</v>
      </c>
      <c r="P104" s="577" t="s">
        <v>274</v>
      </c>
      <c r="Q104" s="577">
        <v>25200029</v>
      </c>
      <c r="R104" s="577" t="s">
        <v>84</v>
      </c>
      <c r="S104" s="577" t="s">
        <v>97</v>
      </c>
      <c r="T104" s="599" t="s">
        <v>119</v>
      </c>
      <c r="U104" s="599" t="s">
        <v>99</v>
      </c>
      <c r="V104" s="562" t="s">
        <v>275</v>
      </c>
      <c r="W104" s="676">
        <v>1271</v>
      </c>
      <c r="X104" s="527">
        <v>13</v>
      </c>
      <c r="Y104" s="527">
        <f t="shared" si="19"/>
        <v>1258</v>
      </c>
      <c r="Z104" s="527">
        <v>0</v>
      </c>
      <c r="AA104" s="677">
        <v>64466</v>
      </c>
      <c r="AB104" s="678"/>
      <c r="AC104" s="151" t="str">
        <f>IF(AD104="","",TEXT(AD104,"mmmm-yy"))</f>
        <v>May-26</v>
      </c>
      <c r="AD104" s="679">
        <v>46170</v>
      </c>
      <c r="AE104" s="257" t="s">
        <v>277</v>
      </c>
      <c r="AF104" s="680">
        <f t="shared" si="21"/>
        <v>838058</v>
      </c>
      <c r="AG104" s="579">
        <f t="shared" si="31"/>
        <v>0</v>
      </c>
      <c r="AH104" s="579">
        <f t="shared" si="32"/>
        <v>838058</v>
      </c>
      <c r="AI104" s="579">
        <f t="shared" si="22"/>
        <v>0</v>
      </c>
      <c r="AJ104" s="579">
        <f t="shared" si="23"/>
        <v>0</v>
      </c>
      <c r="AK104" s="579">
        <f t="shared" si="33"/>
        <v>0</v>
      </c>
      <c r="AL104" s="569" t="s">
        <v>0</v>
      </c>
      <c r="AM104" s="143" t="s">
        <v>102</v>
      </c>
      <c r="AN104" s="824">
        <f t="shared" si="28"/>
        <v>838058</v>
      </c>
      <c r="AO104" s="844">
        <f t="shared" si="24"/>
        <v>1.0228166797797011E-2</v>
      </c>
      <c r="AP104" s="844">
        <f t="shared" si="25"/>
        <v>0.98977183320220297</v>
      </c>
      <c r="AQ104" s="845">
        <f t="shared" ca="1" si="26"/>
        <v>466</v>
      </c>
      <c r="AR104" s="113" t="str">
        <f t="shared" si="27"/>
        <v>On Time</v>
      </c>
    </row>
    <row r="105" spans="1:44" x14ac:dyDescent="0.25">
      <c r="A105" s="569">
        <v>4000515841</v>
      </c>
      <c r="B105" s="570">
        <v>45719</v>
      </c>
      <c r="C105" s="562" t="s">
        <v>79</v>
      </c>
      <c r="D105" s="552">
        <v>46650</v>
      </c>
      <c r="E105" s="552" t="e">
        <f>IF(OR(#REF!="",J105=""),"",#REF!+7*J105)</f>
        <v>#REF!</v>
      </c>
      <c r="F105" s="572" t="e">
        <f t="shared" ca="1" si="29"/>
        <v>#REF!</v>
      </c>
      <c r="G105" s="571" t="s">
        <v>94</v>
      </c>
      <c r="H105" s="573" t="e">
        <f t="shared" si="30"/>
        <v>#REF!</v>
      </c>
      <c r="I105" s="573" t="e">
        <f t="shared" si="20"/>
        <v>#REF!</v>
      </c>
      <c r="J105" s="527">
        <v>133</v>
      </c>
      <c r="K105" s="527" t="s">
        <v>18</v>
      </c>
      <c r="L105" s="674" t="s">
        <v>272</v>
      </c>
      <c r="M105" s="675" t="s">
        <v>273</v>
      </c>
      <c r="N105" s="576">
        <v>0</v>
      </c>
      <c r="O105" s="577">
        <v>3</v>
      </c>
      <c r="P105" s="577" t="s">
        <v>274</v>
      </c>
      <c r="Q105" s="577">
        <v>25200029</v>
      </c>
      <c r="R105" s="577" t="s">
        <v>84</v>
      </c>
      <c r="S105" s="577" t="s">
        <v>97</v>
      </c>
      <c r="T105" s="599" t="s">
        <v>119</v>
      </c>
      <c r="U105" s="599" t="s">
        <v>99</v>
      </c>
      <c r="V105" s="562" t="s">
        <v>275</v>
      </c>
      <c r="W105" s="676">
        <v>1071</v>
      </c>
      <c r="X105" s="527"/>
      <c r="Y105" s="527">
        <f t="shared" si="19"/>
        <v>1071</v>
      </c>
      <c r="Z105" s="527">
        <v>1071</v>
      </c>
      <c r="AA105" s="677">
        <v>64466</v>
      </c>
      <c r="AB105" s="678"/>
      <c r="AC105" s="536"/>
      <c r="AD105" s="679"/>
      <c r="AE105" s="14"/>
      <c r="AF105" s="680">
        <f t="shared" si="21"/>
        <v>0</v>
      </c>
      <c r="AG105" s="579">
        <f t="shared" si="31"/>
        <v>0</v>
      </c>
      <c r="AH105" s="579">
        <f t="shared" si="32"/>
        <v>0</v>
      </c>
      <c r="AI105" s="579">
        <f t="shared" si="22"/>
        <v>69043086</v>
      </c>
      <c r="AJ105" s="579">
        <f t="shared" si="23"/>
        <v>0</v>
      </c>
      <c r="AK105" s="579">
        <f t="shared" si="33"/>
        <v>69043086</v>
      </c>
      <c r="AL105" s="569" t="s">
        <v>9</v>
      </c>
      <c r="AM105" s="538"/>
      <c r="AN105" s="824">
        <f t="shared" si="28"/>
        <v>69043086</v>
      </c>
      <c r="AO105" s="844">
        <f t="shared" si="24"/>
        <v>0</v>
      </c>
      <c r="AP105" s="844">
        <f t="shared" si="25"/>
        <v>1</v>
      </c>
      <c r="AQ105" s="845">
        <f t="shared" ca="1" si="26"/>
        <v>466</v>
      </c>
      <c r="AR105" s="113" t="str">
        <f t="shared" si="27"/>
        <v>On Time</v>
      </c>
    </row>
    <row r="106" spans="1:44" x14ac:dyDescent="0.25">
      <c r="A106" s="569">
        <v>4000515841</v>
      </c>
      <c r="B106" s="570">
        <v>45719</v>
      </c>
      <c r="C106" s="562" t="s">
        <v>79</v>
      </c>
      <c r="D106" s="552">
        <v>46650</v>
      </c>
      <c r="E106" s="552" t="e">
        <f>IF(OR(#REF!="",J106=""),"",#REF!+7*J106)</f>
        <v>#REF!</v>
      </c>
      <c r="F106" s="572" t="str">
        <f t="shared" ca="1" si="29"/>
        <v>DELIVERED</v>
      </c>
      <c r="G106" s="571" t="s">
        <v>94</v>
      </c>
      <c r="H106" s="573" t="e">
        <f t="shared" si="30"/>
        <v>#REF!</v>
      </c>
      <c r="I106" s="573" t="e">
        <f t="shared" si="20"/>
        <v>#REF!</v>
      </c>
      <c r="J106" s="527">
        <v>133</v>
      </c>
      <c r="K106" s="527" t="s">
        <v>18</v>
      </c>
      <c r="L106" s="674" t="s">
        <v>272</v>
      </c>
      <c r="M106" s="675" t="s">
        <v>273</v>
      </c>
      <c r="N106" s="576">
        <v>0</v>
      </c>
      <c r="O106" s="577">
        <v>3</v>
      </c>
      <c r="P106" s="577" t="s">
        <v>274</v>
      </c>
      <c r="Q106" s="577">
        <v>25200029</v>
      </c>
      <c r="R106" s="577" t="s">
        <v>84</v>
      </c>
      <c r="S106" s="577" t="s">
        <v>97</v>
      </c>
      <c r="T106" s="599" t="s">
        <v>119</v>
      </c>
      <c r="U106" s="599" t="s">
        <v>99</v>
      </c>
      <c r="V106" s="562" t="s">
        <v>275</v>
      </c>
      <c r="W106" s="676">
        <v>187</v>
      </c>
      <c r="X106" s="527">
        <v>20</v>
      </c>
      <c r="Y106" s="527">
        <f t="shared" ref="Y106:Y124" si="35">W106-X106</f>
        <v>167</v>
      </c>
      <c r="Z106" s="527">
        <v>0</v>
      </c>
      <c r="AA106" s="677">
        <v>64466</v>
      </c>
      <c r="AB106" s="678"/>
      <c r="AC106" s="536" t="str">
        <f t="shared" ref="AC106:AC169" si="36">IF(AD106="","",TEXT(AD106,"mmmm-yy"))</f>
        <v>May-26</v>
      </c>
      <c r="AD106" s="679">
        <v>46171</v>
      </c>
      <c r="AE106" s="257" t="s">
        <v>278</v>
      </c>
      <c r="AF106" s="680">
        <f t="shared" si="21"/>
        <v>1289320</v>
      </c>
      <c r="AG106" s="579">
        <f t="shared" si="31"/>
        <v>0</v>
      </c>
      <c r="AH106" s="579">
        <f t="shared" si="32"/>
        <v>1289320</v>
      </c>
      <c r="AI106" s="579">
        <f t="shared" si="22"/>
        <v>0</v>
      </c>
      <c r="AJ106" s="579">
        <f t="shared" si="23"/>
        <v>0</v>
      </c>
      <c r="AK106" s="579">
        <f t="shared" si="33"/>
        <v>0</v>
      </c>
      <c r="AL106" s="569" t="s">
        <v>0</v>
      </c>
      <c r="AM106" s="538" t="s">
        <v>102</v>
      </c>
      <c r="AN106" s="824">
        <f t="shared" si="28"/>
        <v>1289320</v>
      </c>
      <c r="AO106" s="844">
        <f t="shared" si="24"/>
        <v>0.10695187165775401</v>
      </c>
      <c r="AP106" s="844">
        <f t="shared" si="25"/>
        <v>0.89304812834224601</v>
      </c>
      <c r="AQ106" s="845">
        <f t="shared" ca="1" si="26"/>
        <v>466</v>
      </c>
      <c r="AR106" s="113" t="str">
        <f t="shared" si="27"/>
        <v>On Time</v>
      </c>
    </row>
    <row r="107" spans="1:44" x14ac:dyDescent="0.25">
      <c r="A107" s="569">
        <v>4000515841</v>
      </c>
      <c r="B107" s="570">
        <v>45719</v>
      </c>
      <c r="C107" s="562" t="s">
        <v>79</v>
      </c>
      <c r="D107" s="552">
        <v>46650</v>
      </c>
      <c r="E107" s="552" t="e">
        <f>IF(OR(#REF!="",J107=""),"",#REF!+7*J107)</f>
        <v>#REF!</v>
      </c>
      <c r="F107" s="572" t="str">
        <f t="shared" ca="1" si="29"/>
        <v>DELIVERED</v>
      </c>
      <c r="G107" s="571" t="s">
        <v>94</v>
      </c>
      <c r="H107" s="573" t="e">
        <f t="shared" si="30"/>
        <v>#REF!</v>
      </c>
      <c r="I107" s="573" t="e">
        <f t="shared" si="20"/>
        <v>#REF!</v>
      </c>
      <c r="J107" s="527">
        <v>133</v>
      </c>
      <c r="K107" s="527" t="s">
        <v>18</v>
      </c>
      <c r="L107" s="674" t="s">
        <v>272</v>
      </c>
      <c r="M107" s="675" t="s">
        <v>273</v>
      </c>
      <c r="N107" s="576">
        <v>0</v>
      </c>
      <c r="O107" s="577">
        <v>3</v>
      </c>
      <c r="P107" s="577" t="s">
        <v>274</v>
      </c>
      <c r="Q107" s="577">
        <v>25200029</v>
      </c>
      <c r="R107" s="577" t="s">
        <v>84</v>
      </c>
      <c r="S107" s="577" t="s">
        <v>97</v>
      </c>
      <c r="T107" s="599" t="s">
        <v>119</v>
      </c>
      <c r="U107" s="599" t="s">
        <v>99</v>
      </c>
      <c r="V107" s="562" t="s">
        <v>275</v>
      </c>
      <c r="W107" s="676">
        <v>167</v>
      </c>
      <c r="X107" s="527">
        <v>100</v>
      </c>
      <c r="Y107" s="527">
        <f t="shared" si="35"/>
        <v>67</v>
      </c>
      <c r="Z107" s="527">
        <v>0</v>
      </c>
      <c r="AA107" s="677">
        <v>64466</v>
      </c>
      <c r="AB107" s="678"/>
      <c r="AC107" s="536" t="str">
        <f t="shared" si="36"/>
        <v>May-26</v>
      </c>
      <c r="AD107" s="679">
        <v>46172</v>
      </c>
      <c r="AE107" s="257" t="s">
        <v>279</v>
      </c>
      <c r="AF107" s="680">
        <f t="shared" si="21"/>
        <v>6446600</v>
      </c>
      <c r="AG107" s="579">
        <f t="shared" si="31"/>
        <v>0</v>
      </c>
      <c r="AH107" s="579">
        <f t="shared" si="32"/>
        <v>6446600</v>
      </c>
      <c r="AI107" s="579">
        <f t="shared" si="22"/>
        <v>0</v>
      </c>
      <c r="AJ107" s="579">
        <f t="shared" si="23"/>
        <v>0</v>
      </c>
      <c r="AK107" s="579">
        <f t="shared" si="33"/>
        <v>0</v>
      </c>
      <c r="AL107" s="569" t="s">
        <v>0</v>
      </c>
      <c r="AM107" s="538" t="s">
        <v>102</v>
      </c>
      <c r="AN107" s="824">
        <f t="shared" si="28"/>
        <v>6446600</v>
      </c>
      <c r="AO107" s="844">
        <f t="shared" si="24"/>
        <v>0.59880239520958078</v>
      </c>
      <c r="AP107" s="844">
        <f t="shared" si="25"/>
        <v>0.40119760479041916</v>
      </c>
      <c r="AQ107" s="845">
        <f t="shared" ca="1" si="26"/>
        <v>466</v>
      </c>
      <c r="AR107" s="113" t="str">
        <f t="shared" si="27"/>
        <v>On Time</v>
      </c>
    </row>
    <row r="108" spans="1:44" x14ac:dyDescent="0.25">
      <c r="A108" s="569">
        <v>4000515841</v>
      </c>
      <c r="B108" s="570">
        <v>45719</v>
      </c>
      <c r="C108" s="562" t="s">
        <v>79</v>
      </c>
      <c r="D108" s="552">
        <v>46650</v>
      </c>
      <c r="E108" s="552" t="e">
        <f>IF(OR(#REF!="",J108=""),"",#REF!+7*J108)</f>
        <v>#REF!</v>
      </c>
      <c r="F108" s="572" t="str">
        <f t="shared" ca="1" si="29"/>
        <v>DELIVERED</v>
      </c>
      <c r="G108" s="571" t="s">
        <v>94</v>
      </c>
      <c r="H108" s="573" t="e">
        <f t="shared" si="30"/>
        <v>#REF!</v>
      </c>
      <c r="I108" s="573" t="e">
        <f t="shared" si="20"/>
        <v>#REF!</v>
      </c>
      <c r="J108" s="527">
        <v>133</v>
      </c>
      <c r="K108" s="527" t="s">
        <v>18</v>
      </c>
      <c r="L108" s="674" t="s">
        <v>272</v>
      </c>
      <c r="M108" s="675" t="s">
        <v>273</v>
      </c>
      <c r="N108" s="576">
        <v>0</v>
      </c>
      <c r="O108" s="577">
        <v>3</v>
      </c>
      <c r="P108" s="577" t="s">
        <v>274</v>
      </c>
      <c r="Q108" s="577">
        <v>25200029</v>
      </c>
      <c r="R108" s="577" t="s">
        <v>84</v>
      </c>
      <c r="S108" s="577" t="s">
        <v>97</v>
      </c>
      <c r="T108" s="599" t="s">
        <v>119</v>
      </c>
      <c r="U108" s="599" t="s">
        <v>99</v>
      </c>
      <c r="V108" s="562" t="s">
        <v>275</v>
      </c>
      <c r="W108" s="676">
        <v>67</v>
      </c>
      <c r="X108" s="527">
        <v>67</v>
      </c>
      <c r="Y108" s="527">
        <f t="shared" si="35"/>
        <v>0</v>
      </c>
      <c r="Z108" s="527">
        <v>0</v>
      </c>
      <c r="AA108" s="677">
        <v>64466</v>
      </c>
      <c r="AB108" s="678"/>
      <c r="AC108" s="536" t="str">
        <f t="shared" si="36"/>
        <v>May-26</v>
      </c>
      <c r="AD108" s="679">
        <v>46173</v>
      </c>
      <c r="AE108" s="257" t="s">
        <v>280</v>
      </c>
      <c r="AF108" s="680">
        <f t="shared" si="21"/>
        <v>4319222</v>
      </c>
      <c r="AG108" s="579">
        <f t="shared" si="31"/>
        <v>0</v>
      </c>
      <c r="AH108" s="579">
        <f t="shared" si="32"/>
        <v>4319222</v>
      </c>
      <c r="AI108" s="579">
        <f t="shared" si="22"/>
        <v>0</v>
      </c>
      <c r="AJ108" s="579">
        <f t="shared" si="23"/>
        <v>0</v>
      </c>
      <c r="AK108" s="579">
        <f t="shared" si="33"/>
        <v>0</v>
      </c>
      <c r="AL108" s="569" t="s">
        <v>0</v>
      </c>
      <c r="AM108" s="538" t="s">
        <v>102</v>
      </c>
      <c r="AN108" s="824">
        <f t="shared" si="28"/>
        <v>4319222</v>
      </c>
      <c r="AO108" s="844">
        <f t="shared" si="24"/>
        <v>1</v>
      </c>
      <c r="AP108" s="844">
        <f t="shared" si="25"/>
        <v>0</v>
      </c>
      <c r="AQ108" s="845">
        <f t="shared" ca="1" si="26"/>
        <v>466</v>
      </c>
      <c r="AR108" s="113" t="str">
        <f t="shared" si="27"/>
        <v>On Time</v>
      </c>
    </row>
    <row r="109" spans="1:44" x14ac:dyDescent="0.25">
      <c r="A109" s="102">
        <v>4000515841</v>
      </c>
      <c r="B109" s="133">
        <v>45719</v>
      </c>
      <c r="C109" s="100" t="s">
        <v>79</v>
      </c>
      <c r="D109" s="552">
        <v>46650</v>
      </c>
      <c r="E109" s="552" t="e">
        <f>IF(OR(#REF!="",J109=""),"",#REF!+7*J109)</f>
        <v>#REF!</v>
      </c>
      <c r="F109" s="149" t="str">
        <f t="shared" ca="1" si="29"/>
        <v>DELIVERED</v>
      </c>
      <c r="G109" s="120" t="s">
        <v>94</v>
      </c>
      <c r="H109" s="113" t="e">
        <f t="shared" si="30"/>
        <v>#REF!</v>
      </c>
      <c r="I109" s="113" t="e">
        <f t="shared" ref="I109:I147" si="37">TEXT(E109,"YYYY")</f>
        <v>#REF!</v>
      </c>
      <c r="J109" s="126">
        <v>133</v>
      </c>
      <c r="K109" s="126" t="s">
        <v>18</v>
      </c>
      <c r="L109" s="394" t="s">
        <v>272</v>
      </c>
      <c r="M109" s="675" t="s">
        <v>273</v>
      </c>
      <c r="N109" s="399">
        <v>0</v>
      </c>
      <c r="O109" s="130">
        <v>3</v>
      </c>
      <c r="P109" s="130" t="s">
        <v>274</v>
      </c>
      <c r="Q109" s="130">
        <v>25200029</v>
      </c>
      <c r="R109" s="130" t="s">
        <v>84</v>
      </c>
      <c r="S109" s="130" t="s">
        <v>97</v>
      </c>
      <c r="T109" s="123" t="s">
        <v>119</v>
      </c>
      <c r="U109" s="123" t="s">
        <v>99</v>
      </c>
      <c r="V109" s="100" t="s">
        <v>275</v>
      </c>
      <c r="W109" s="282">
        <v>10</v>
      </c>
      <c r="X109" s="126">
        <v>10</v>
      </c>
      <c r="Y109" s="126">
        <f t="shared" si="35"/>
        <v>0</v>
      </c>
      <c r="Z109" s="126">
        <v>0</v>
      </c>
      <c r="AA109" s="150">
        <v>64466</v>
      </c>
      <c r="AB109" s="153"/>
      <c r="AC109" s="151" t="str">
        <f t="shared" si="36"/>
        <v>April-26</v>
      </c>
      <c r="AD109" s="152">
        <v>46137</v>
      </c>
      <c r="AE109" s="257" t="s">
        <v>281</v>
      </c>
      <c r="AF109" s="101">
        <f t="shared" si="21"/>
        <v>644660</v>
      </c>
      <c r="AG109" s="101">
        <f t="shared" si="31"/>
        <v>0</v>
      </c>
      <c r="AH109" s="101">
        <f t="shared" si="32"/>
        <v>644660</v>
      </c>
      <c r="AI109" s="101">
        <f t="shared" si="22"/>
        <v>0</v>
      </c>
      <c r="AJ109" s="101">
        <f t="shared" si="23"/>
        <v>0</v>
      </c>
      <c r="AK109" s="101">
        <f t="shared" si="33"/>
        <v>0</v>
      </c>
      <c r="AL109" s="102" t="s">
        <v>0</v>
      </c>
      <c r="AM109" s="143" t="s">
        <v>102</v>
      </c>
      <c r="AN109" s="823">
        <f t="shared" si="28"/>
        <v>644660</v>
      </c>
      <c r="AO109" s="844">
        <f t="shared" si="24"/>
        <v>1</v>
      </c>
      <c r="AP109" s="844">
        <f t="shared" si="25"/>
        <v>0</v>
      </c>
      <c r="AQ109" s="845">
        <f t="shared" ca="1" si="26"/>
        <v>466</v>
      </c>
      <c r="AR109" s="113" t="str">
        <f t="shared" si="27"/>
        <v>On Time</v>
      </c>
    </row>
    <row r="110" spans="1:44" x14ac:dyDescent="0.25">
      <c r="A110" s="102">
        <v>4000515841</v>
      </c>
      <c r="B110" s="133">
        <v>45719</v>
      </c>
      <c r="C110" s="100" t="s">
        <v>79</v>
      </c>
      <c r="D110" s="552">
        <v>46650</v>
      </c>
      <c r="E110" s="552" t="e">
        <f>IF(OR(#REF!="",J110=""),"",#REF!+7*J110)</f>
        <v>#REF!</v>
      </c>
      <c r="F110" s="149" t="str">
        <f t="shared" ca="1" si="29"/>
        <v>DELIVERED</v>
      </c>
      <c r="G110" s="120" t="s">
        <v>94</v>
      </c>
      <c r="H110" s="113" t="e">
        <f t="shared" si="30"/>
        <v>#REF!</v>
      </c>
      <c r="I110" s="113" t="e">
        <f t="shared" si="37"/>
        <v>#REF!</v>
      </c>
      <c r="J110" s="126">
        <v>133</v>
      </c>
      <c r="K110" s="126" t="s">
        <v>18</v>
      </c>
      <c r="L110" s="394" t="s">
        <v>272</v>
      </c>
      <c r="M110" s="85" t="s">
        <v>273</v>
      </c>
      <c r="N110" s="399">
        <v>0</v>
      </c>
      <c r="O110" s="130">
        <v>3</v>
      </c>
      <c r="P110" s="130" t="s">
        <v>274</v>
      </c>
      <c r="Q110" s="130">
        <v>25200029</v>
      </c>
      <c r="R110" s="130" t="s">
        <v>84</v>
      </c>
      <c r="S110" s="130" t="s">
        <v>97</v>
      </c>
      <c r="T110" s="123" t="s">
        <v>119</v>
      </c>
      <c r="U110" s="123" t="s">
        <v>99</v>
      </c>
      <c r="V110" s="100" t="s">
        <v>275</v>
      </c>
      <c r="W110" s="282">
        <v>10</v>
      </c>
      <c r="X110" s="126">
        <v>10</v>
      </c>
      <c r="Y110" s="126">
        <f t="shared" si="35"/>
        <v>0</v>
      </c>
      <c r="Z110" s="126">
        <v>0</v>
      </c>
      <c r="AA110" s="150">
        <v>64466</v>
      </c>
      <c r="AB110" s="153"/>
      <c r="AC110" s="151" t="str">
        <f t="shared" si="36"/>
        <v>April-26</v>
      </c>
      <c r="AD110" s="152">
        <v>46137</v>
      </c>
      <c r="AE110" s="257" t="s">
        <v>282</v>
      </c>
      <c r="AF110" s="101">
        <f t="shared" si="21"/>
        <v>644660</v>
      </c>
      <c r="AG110" s="101">
        <f t="shared" si="31"/>
        <v>0</v>
      </c>
      <c r="AH110" s="101">
        <f t="shared" si="32"/>
        <v>644660</v>
      </c>
      <c r="AI110" s="101">
        <f t="shared" si="22"/>
        <v>0</v>
      </c>
      <c r="AJ110" s="101">
        <f t="shared" si="23"/>
        <v>0</v>
      </c>
      <c r="AK110" s="101">
        <f t="shared" si="33"/>
        <v>0</v>
      </c>
      <c r="AL110" s="102" t="s">
        <v>0</v>
      </c>
      <c r="AM110" s="143" t="s">
        <v>102</v>
      </c>
      <c r="AN110" s="823">
        <f t="shared" si="28"/>
        <v>644660</v>
      </c>
      <c r="AO110" s="844">
        <f t="shared" si="24"/>
        <v>1</v>
      </c>
      <c r="AP110" s="844">
        <f t="shared" si="25"/>
        <v>0</v>
      </c>
      <c r="AQ110" s="845">
        <f t="shared" ca="1" si="26"/>
        <v>466</v>
      </c>
      <c r="AR110" s="113" t="str">
        <f t="shared" si="27"/>
        <v>On Time</v>
      </c>
    </row>
    <row r="111" spans="1:44" ht="12.75" x14ac:dyDescent="0.2">
      <c r="A111" s="102">
        <v>4000572302</v>
      </c>
      <c r="B111" s="133">
        <v>45952</v>
      </c>
      <c r="C111" s="100" t="s">
        <v>79</v>
      </c>
      <c r="D111" s="552">
        <v>46141</v>
      </c>
      <c r="E111" s="552" t="e">
        <f>IF(OR(#REF!="",J111=""),"",#REF!+7*J111)</f>
        <v>#REF!</v>
      </c>
      <c r="F111" s="149" t="e">
        <f t="shared" ca="1" si="29"/>
        <v>#REF!</v>
      </c>
      <c r="G111" s="120" t="s">
        <v>94</v>
      </c>
      <c r="H111" s="113" t="e">
        <f t="shared" si="30"/>
        <v>#REF!</v>
      </c>
      <c r="I111" s="113" t="e">
        <f t="shared" si="37"/>
        <v>#REF!</v>
      </c>
      <c r="J111" s="122">
        <v>27</v>
      </c>
      <c r="K111" s="122" t="s">
        <v>18</v>
      </c>
      <c r="L111" s="232" t="s">
        <v>81</v>
      </c>
      <c r="M111" s="85" t="s">
        <v>166</v>
      </c>
      <c r="N111" s="399">
        <v>0</v>
      </c>
      <c r="O111" s="130">
        <v>3</v>
      </c>
      <c r="P111" s="122"/>
      <c r="Q111" s="122"/>
      <c r="R111" s="122" t="s">
        <v>84</v>
      </c>
      <c r="S111" s="122" t="s">
        <v>97</v>
      </c>
      <c r="T111" s="165" t="s">
        <v>138</v>
      </c>
      <c r="U111" s="102" t="s">
        <v>99</v>
      </c>
      <c r="V111" s="102" t="s">
        <v>168</v>
      </c>
      <c r="W111" s="147">
        <v>51</v>
      </c>
      <c r="X111" s="113"/>
      <c r="Y111" s="126">
        <f t="shared" si="35"/>
        <v>51</v>
      </c>
      <c r="Z111" s="122">
        <v>51</v>
      </c>
      <c r="AA111" s="101">
        <v>500000</v>
      </c>
      <c r="AB111" s="131"/>
      <c r="AC111" s="151" t="str">
        <f t="shared" si="36"/>
        <v/>
      </c>
      <c r="AD111" s="120"/>
      <c r="AE111" s="142"/>
      <c r="AF111" s="101">
        <f t="shared" si="21"/>
        <v>0</v>
      </c>
      <c r="AG111" s="101">
        <f t="shared" si="31"/>
        <v>0</v>
      </c>
      <c r="AH111" s="101">
        <f t="shared" si="32"/>
        <v>0</v>
      </c>
      <c r="AI111" s="101">
        <f t="shared" si="22"/>
        <v>25500000</v>
      </c>
      <c r="AJ111" s="101">
        <f t="shared" si="23"/>
        <v>0</v>
      </c>
      <c r="AK111" s="101">
        <f t="shared" si="33"/>
        <v>25500000</v>
      </c>
      <c r="AL111" s="102" t="s">
        <v>9</v>
      </c>
      <c r="AM111" s="144"/>
      <c r="AN111" s="823">
        <f t="shared" si="28"/>
        <v>25500000</v>
      </c>
      <c r="AO111" s="844">
        <f t="shared" si="24"/>
        <v>0</v>
      </c>
      <c r="AP111" s="844">
        <f t="shared" si="25"/>
        <v>1</v>
      </c>
      <c r="AQ111" s="845">
        <f t="shared" ca="1" si="26"/>
        <v>233</v>
      </c>
      <c r="AR111" s="113" t="str">
        <f t="shared" si="27"/>
        <v>On Time</v>
      </c>
    </row>
    <row r="112" spans="1:44" ht="12.75" x14ac:dyDescent="0.2">
      <c r="A112" s="102">
        <v>4000508399</v>
      </c>
      <c r="B112" s="133">
        <v>45675</v>
      </c>
      <c r="C112" s="100" t="s">
        <v>79</v>
      </c>
      <c r="D112" s="552">
        <v>46733</v>
      </c>
      <c r="E112" s="552" t="e">
        <f>IF(OR(#REF!="",J112=""),"",#REF!+7*J112)</f>
        <v>#REF!</v>
      </c>
      <c r="F112" s="149" t="e">
        <f t="shared" ca="1" si="29"/>
        <v>#REF!</v>
      </c>
      <c r="G112" s="120" t="s">
        <v>94</v>
      </c>
      <c r="H112" s="113" t="e">
        <f t="shared" si="30"/>
        <v>#REF!</v>
      </c>
      <c r="I112" s="113" t="e">
        <f t="shared" si="37"/>
        <v>#REF!</v>
      </c>
      <c r="J112" s="126">
        <v>151.19999999999999</v>
      </c>
      <c r="K112" s="126" t="s">
        <v>18</v>
      </c>
      <c r="L112" s="394" t="s">
        <v>81</v>
      </c>
      <c r="M112" s="23" t="s">
        <v>262</v>
      </c>
      <c r="N112" s="399">
        <v>0</v>
      </c>
      <c r="O112" s="130">
        <v>3</v>
      </c>
      <c r="P112" s="130" t="s">
        <v>263</v>
      </c>
      <c r="Q112" s="130">
        <v>25100050</v>
      </c>
      <c r="R112" s="130" t="s">
        <v>84</v>
      </c>
      <c r="S112" s="130" t="s">
        <v>97</v>
      </c>
      <c r="T112" s="123" t="s">
        <v>138</v>
      </c>
      <c r="U112" s="100" t="s">
        <v>99</v>
      </c>
      <c r="V112" s="100" t="s">
        <v>264</v>
      </c>
      <c r="W112" s="282">
        <v>25</v>
      </c>
      <c r="X112" s="126"/>
      <c r="Y112" s="126">
        <f t="shared" si="35"/>
        <v>25</v>
      </c>
      <c r="Z112" s="126">
        <v>25</v>
      </c>
      <c r="AA112" s="150">
        <v>114326.14</v>
      </c>
      <c r="AB112" s="153"/>
      <c r="AC112" s="151" t="str">
        <f t="shared" si="36"/>
        <v/>
      </c>
      <c r="AD112" s="152"/>
      <c r="AE112" s="152"/>
      <c r="AF112" s="101">
        <f t="shared" si="21"/>
        <v>0</v>
      </c>
      <c r="AG112" s="101">
        <f t="shared" si="31"/>
        <v>0</v>
      </c>
      <c r="AH112" s="101">
        <f t="shared" si="32"/>
        <v>0</v>
      </c>
      <c r="AI112" s="101">
        <f t="shared" si="22"/>
        <v>2858153.5</v>
      </c>
      <c r="AJ112" s="101">
        <f t="shared" si="23"/>
        <v>0</v>
      </c>
      <c r="AK112" s="101">
        <f t="shared" si="33"/>
        <v>2858153.5</v>
      </c>
      <c r="AL112" s="102" t="s">
        <v>9</v>
      </c>
      <c r="AM112" s="143"/>
      <c r="AN112" s="823">
        <f t="shared" si="28"/>
        <v>2858153.5</v>
      </c>
      <c r="AO112" s="844">
        <f t="shared" si="24"/>
        <v>0</v>
      </c>
      <c r="AP112" s="844">
        <f t="shared" si="25"/>
        <v>1</v>
      </c>
      <c r="AQ112" s="845">
        <f t="shared" ca="1" si="26"/>
        <v>510</v>
      </c>
      <c r="AR112" s="113" t="str">
        <f t="shared" si="27"/>
        <v>On Time</v>
      </c>
    </row>
    <row r="113" spans="1:44" ht="12.75" x14ac:dyDescent="0.2">
      <c r="A113" s="102">
        <v>1102500090</v>
      </c>
      <c r="B113" s="133">
        <v>45905</v>
      </c>
      <c r="C113" s="100" t="s">
        <v>79</v>
      </c>
      <c r="D113" s="552">
        <v>45926</v>
      </c>
      <c r="E113" s="552" t="e">
        <f>IF(OR(#REF!="",J113=""),"",#REF!+7*J113)</f>
        <v>#REF!</v>
      </c>
      <c r="F113" s="149" t="e">
        <f t="shared" ca="1" si="29"/>
        <v>#REF!</v>
      </c>
      <c r="G113" s="120" t="s">
        <v>80</v>
      </c>
      <c r="H113" s="113" t="e">
        <f t="shared" si="30"/>
        <v>#REF!</v>
      </c>
      <c r="I113" s="113" t="e">
        <f t="shared" si="37"/>
        <v>#REF!</v>
      </c>
      <c r="J113" s="122">
        <v>3</v>
      </c>
      <c r="K113" s="122" t="s">
        <v>21</v>
      </c>
      <c r="L113" s="232" t="s">
        <v>142</v>
      </c>
      <c r="M113" s="85" t="s">
        <v>283</v>
      </c>
      <c r="N113" s="399">
        <v>1</v>
      </c>
      <c r="O113" s="130">
        <v>1</v>
      </c>
      <c r="P113" s="122" t="s">
        <v>243</v>
      </c>
      <c r="Q113" s="122">
        <v>25200613</v>
      </c>
      <c r="R113" s="122" t="s">
        <v>84</v>
      </c>
      <c r="S113" s="130" t="s">
        <v>284</v>
      </c>
      <c r="T113" s="123" t="s">
        <v>285</v>
      </c>
      <c r="U113" s="102" t="s">
        <v>286</v>
      </c>
      <c r="V113" s="160" t="s">
        <v>287</v>
      </c>
      <c r="W113" s="147">
        <v>1</v>
      </c>
      <c r="X113" s="122"/>
      <c r="Y113" s="126">
        <f t="shared" si="35"/>
        <v>1</v>
      </c>
      <c r="Z113" s="122">
        <v>1</v>
      </c>
      <c r="AA113" s="101">
        <v>107925.25</v>
      </c>
      <c r="AB113" s="131"/>
      <c r="AC113" s="151" t="str">
        <f t="shared" si="36"/>
        <v/>
      </c>
      <c r="AD113" s="119"/>
      <c r="AE113" s="132"/>
      <c r="AF113" s="101">
        <f t="shared" si="21"/>
        <v>0</v>
      </c>
      <c r="AG113" s="101">
        <f t="shared" si="31"/>
        <v>0</v>
      </c>
      <c r="AH113" s="101">
        <f t="shared" si="32"/>
        <v>0</v>
      </c>
      <c r="AI113" s="101">
        <f t="shared" si="22"/>
        <v>107925.25</v>
      </c>
      <c r="AJ113" s="101">
        <f t="shared" si="23"/>
        <v>0</v>
      </c>
      <c r="AK113" s="101">
        <f t="shared" si="33"/>
        <v>107925.25</v>
      </c>
      <c r="AL113" s="102" t="s">
        <v>9</v>
      </c>
      <c r="AM113" s="108"/>
      <c r="AN113" s="823">
        <f t="shared" si="28"/>
        <v>107925.25</v>
      </c>
      <c r="AO113" s="844">
        <f t="shared" si="24"/>
        <v>0</v>
      </c>
      <c r="AP113" s="844">
        <f t="shared" si="25"/>
        <v>1</v>
      </c>
      <c r="AQ113" s="845">
        <f t="shared" ca="1" si="26"/>
        <v>280</v>
      </c>
      <c r="AR113" s="113" t="str">
        <f t="shared" si="27"/>
        <v>On Time</v>
      </c>
    </row>
    <row r="114" spans="1:44" ht="15" x14ac:dyDescent="0.25">
      <c r="A114" s="102" t="s">
        <v>288</v>
      </c>
      <c r="B114" s="133">
        <v>45919</v>
      </c>
      <c r="C114" s="100" t="s">
        <v>79</v>
      </c>
      <c r="D114" s="552">
        <v>45947</v>
      </c>
      <c r="E114" s="552" t="e">
        <f>IF(OR(#REF!="",J114=""),"",#REF!+7*J114)</f>
        <v>#REF!</v>
      </c>
      <c r="F114" s="149" t="e">
        <f t="shared" ca="1" si="29"/>
        <v>#REF!</v>
      </c>
      <c r="G114" s="120" t="s">
        <v>80</v>
      </c>
      <c r="H114" s="113" t="e">
        <f t="shared" si="30"/>
        <v>#REF!</v>
      </c>
      <c r="I114" s="113" t="e">
        <f t="shared" si="37"/>
        <v>#REF!</v>
      </c>
      <c r="J114" s="122">
        <v>4</v>
      </c>
      <c r="K114" s="122" t="s">
        <v>19</v>
      </c>
      <c r="L114" s="232" t="s">
        <v>81</v>
      </c>
      <c r="M114" s="23" t="s">
        <v>289</v>
      </c>
      <c r="N114" s="399">
        <v>0</v>
      </c>
      <c r="O114" s="130">
        <v>3</v>
      </c>
      <c r="P114" s="122" t="s">
        <v>290</v>
      </c>
      <c r="Q114" s="122">
        <v>25100447</v>
      </c>
      <c r="R114" s="122" t="s">
        <v>84</v>
      </c>
      <c r="S114" s="122" t="s">
        <v>291</v>
      </c>
      <c r="T114" s="113" t="s">
        <v>292</v>
      </c>
      <c r="U114" s="102" t="s">
        <v>87</v>
      </c>
      <c r="V114" s="102" t="s">
        <v>293</v>
      </c>
      <c r="W114" s="147">
        <v>5</v>
      </c>
      <c r="X114" s="122"/>
      <c r="Y114" s="126">
        <f t="shared" si="35"/>
        <v>5</v>
      </c>
      <c r="Z114" s="122">
        <v>5</v>
      </c>
      <c r="AA114" s="101">
        <v>10794</v>
      </c>
      <c r="AB114" s="131"/>
      <c r="AC114" s="151" t="str">
        <f t="shared" si="36"/>
        <v/>
      </c>
      <c r="AD114" s="120"/>
      <c r="AE114" s="167"/>
      <c r="AF114" s="101">
        <f t="shared" si="21"/>
        <v>0</v>
      </c>
      <c r="AG114" s="101">
        <f t="shared" si="31"/>
        <v>0</v>
      </c>
      <c r="AH114" s="101">
        <f t="shared" si="32"/>
        <v>0</v>
      </c>
      <c r="AI114" s="101">
        <f t="shared" si="22"/>
        <v>53970</v>
      </c>
      <c r="AJ114" s="101">
        <f t="shared" si="23"/>
        <v>0</v>
      </c>
      <c r="AK114" s="101">
        <f t="shared" si="33"/>
        <v>53970</v>
      </c>
      <c r="AL114" s="102" t="s">
        <v>9</v>
      </c>
      <c r="AM114" s="144" t="s">
        <v>294</v>
      </c>
      <c r="AN114" s="823">
        <f t="shared" si="28"/>
        <v>53970</v>
      </c>
      <c r="AO114" s="844">
        <f t="shared" si="24"/>
        <v>0</v>
      </c>
      <c r="AP114" s="844">
        <f t="shared" si="25"/>
        <v>1</v>
      </c>
      <c r="AQ114" s="845">
        <f t="shared" ca="1" si="26"/>
        <v>266</v>
      </c>
      <c r="AR114" s="113" t="str">
        <f t="shared" si="27"/>
        <v>On Time</v>
      </c>
    </row>
    <row r="115" spans="1:44" ht="12.75" x14ac:dyDescent="0.2">
      <c r="A115" s="102">
        <v>4000551406</v>
      </c>
      <c r="B115" s="133">
        <v>45887</v>
      </c>
      <c r="C115" s="100" t="s">
        <v>79</v>
      </c>
      <c r="D115" s="552">
        <v>46056</v>
      </c>
      <c r="E115" s="552" t="e">
        <f>IF(OR(#REF!="",J115=""),"",#REF!+7*J115)</f>
        <v>#REF!</v>
      </c>
      <c r="F115" s="149" t="e">
        <f t="shared" ca="1" si="29"/>
        <v>#REF!</v>
      </c>
      <c r="G115" s="120" t="s">
        <v>94</v>
      </c>
      <c r="H115" s="113" t="e">
        <f t="shared" si="30"/>
        <v>#REF!</v>
      </c>
      <c r="I115" s="113" t="e">
        <f t="shared" si="37"/>
        <v>#REF!</v>
      </c>
      <c r="J115" s="122">
        <v>24</v>
      </c>
      <c r="K115" s="122" t="s">
        <v>22</v>
      </c>
      <c r="L115" s="232" t="s">
        <v>81</v>
      </c>
      <c r="M115" s="13" t="s">
        <v>295</v>
      </c>
      <c r="N115" s="399">
        <v>0</v>
      </c>
      <c r="O115" s="130">
        <v>3</v>
      </c>
      <c r="P115" s="218"/>
      <c r="Q115" s="122"/>
      <c r="R115" s="122" t="s">
        <v>84</v>
      </c>
      <c r="S115" s="130" t="s">
        <v>97</v>
      </c>
      <c r="T115" s="123" t="s">
        <v>119</v>
      </c>
      <c r="U115" s="102" t="s">
        <v>99</v>
      </c>
      <c r="V115" s="102" t="s">
        <v>296</v>
      </c>
      <c r="W115" s="147">
        <v>1</v>
      </c>
      <c r="X115" s="113"/>
      <c r="Y115" s="126">
        <f t="shared" si="35"/>
        <v>1</v>
      </c>
      <c r="Z115" s="122">
        <v>1</v>
      </c>
      <c r="AA115" s="101">
        <v>788715</v>
      </c>
      <c r="AB115" s="131"/>
      <c r="AC115" s="151" t="str">
        <f t="shared" si="36"/>
        <v/>
      </c>
      <c r="AD115" s="119"/>
      <c r="AE115" s="162"/>
      <c r="AF115" s="101">
        <f t="shared" si="21"/>
        <v>0</v>
      </c>
      <c r="AG115" s="101">
        <f t="shared" si="31"/>
        <v>0</v>
      </c>
      <c r="AH115" s="101">
        <f t="shared" si="32"/>
        <v>0</v>
      </c>
      <c r="AI115" s="101">
        <f t="shared" si="22"/>
        <v>788715</v>
      </c>
      <c r="AJ115" s="101">
        <f t="shared" si="23"/>
        <v>0</v>
      </c>
      <c r="AK115" s="101">
        <f t="shared" si="33"/>
        <v>788715</v>
      </c>
      <c r="AL115" s="102" t="s">
        <v>9</v>
      </c>
      <c r="AM115" s="143"/>
      <c r="AN115" s="823">
        <f t="shared" si="28"/>
        <v>788715</v>
      </c>
      <c r="AO115" s="844">
        <f t="shared" si="24"/>
        <v>0</v>
      </c>
      <c r="AP115" s="844">
        <f t="shared" si="25"/>
        <v>1</v>
      </c>
      <c r="AQ115" s="845">
        <f t="shared" ca="1" si="26"/>
        <v>298</v>
      </c>
      <c r="AR115" s="113" t="str">
        <f t="shared" si="27"/>
        <v>On Time</v>
      </c>
    </row>
    <row r="116" spans="1:44" ht="15" x14ac:dyDescent="0.25">
      <c r="A116" s="102">
        <v>4300035378</v>
      </c>
      <c r="B116" s="133">
        <v>45940</v>
      </c>
      <c r="C116" s="102" t="s">
        <v>79</v>
      </c>
      <c r="D116" s="552">
        <v>46041</v>
      </c>
      <c r="E116" s="552" t="e">
        <f>IF(OR(#REF!="",J116=""),"",#REF!+7*J116)</f>
        <v>#REF!</v>
      </c>
      <c r="F116" s="149" t="str">
        <f t="shared" ca="1" si="29"/>
        <v>DELIVERED</v>
      </c>
      <c r="G116" s="120" t="s">
        <v>94</v>
      </c>
      <c r="H116" s="113" t="e">
        <f t="shared" si="30"/>
        <v>#REF!</v>
      </c>
      <c r="I116" s="113" t="e">
        <f t="shared" si="37"/>
        <v>#REF!</v>
      </c>
      <c r="J116" s="122">
        <v>14</v>
      </c>
      <c r="K116" s="122" t="s">
        <v>19</v>
      </c>
      <c r="L116" s="232" t="s">
        <v>81</v>
      </c>
      <c r="M116" s="77" t="s">
        <v>297</v>
      </c>
      <c r="N116" s="399">
        <v>0</v>
      </c>
      <c r="O116" s="216">
        <v>3</v>
      </c>
      <c r="P116" s="93" t="s">
        <v>298</v>
      </c>
      <c r="Q116" s="242">
        <v>25100518</v>
      </c>
      <c r="R116" s="122" t="s">
        <v>84</v>
      </c>
      <c r="S116" s="122" t="s">
        <v>97</v>
      </c>
      <c r="T116" s="113" t="s">
        <v>98</v>
      </c>
      <c r="U116" s="102" t="s">
        <v>99</v>
      </c>
      <c r="V116" s="102" t="s">
        <v>299</v>
      </c>
      <c r="W116" s="147">
        <v>74</v>
      </c>
      <c r="X116" s="122">
        <v>74</v>
      </c>
      <c r="Y116" s="126">
        <f t="shared" si="35"/>
        <v>0</v>
      </c>
      <c r="Z116" s="122">
        <v>0</v>
      </c>
      <c r="AA116" s="101">
        <v>21034.5</v>
      </c>
      <c r="AB116" s="131"/>
      <c r="AC116" s="151" t="str">
        <f t="shared" si="36"/>
        <v>May-26</v>
      </c>
      <c r="AD116" s="119">
        <v>46167</v>
      </c>
      <c r="AE116" s="476" t="s">
        <v>300</v>
      </c>
      <c r="AF116" s="101">
        <f t="shared" si="21"/>
        <v>1556553</v>
      </c>
      <c r="AG116" s="101">
        <f t="shared" si="31"/>
        <v>0</v>
      </c>
      <c r="AH116" s="101">
        <f t="shared" si="32"/>
        <v>1556553</v>
      </c>
      <c r="AI116" s="101">
        <f t="shared" si="22"/>
        <v>0</v>
      </c>
      <c r="AJ116" s="101">
        <f t="shared" si="23"/>
        <v>0</v>
      </c>
      <c r="AK116" s="101">
        <f t="shared" si="33"/>
        <v>0</v>
      </c>
      <c r="AL116" s="102" t="s">
        <v>0</v>
      </c>
      <c r="AM116" s="143" t="s">
        <v>102</v>
      </c>
      <c r="AN116" s="823">
        <f t="shared" si="28"/>
        <v>1556553</v>
      </c>
      <c r="AO116" s="844">
        <f t="shared" si="24"/>
        <v>1</v>
      </c>
      <c r="AP116" s="844">
        <f t="shared" si="25"/>
        <v>0</v>
      </c>
      <c r="AQ116" s="845">
        <f t="shared" ca="1" si="26"/>
        <v>245</v>
      </c>
      <c r="AR116" s="113" t="str">
        <f t="shared" si="27"/>
        <v>Delayed</v>
      </c>
    </row>
    <row r="117" spans="1:44" x14ac:dyDescent="0.25">
      <c r="A117" s="102">
        <v>4300035378</v>
      </c>
      <c r="B117" s="133">
        <v>45940</v>
      </c>
      <c r="C117" s="102" t="s">
        <v>79</v>
      </c>
      <c r="D117" s="552">
        <v>46041</v>
      </c>
      <c r="E117" s="552" t="e">
        <f>IF(OR(#REF!="",J117=""),"",#REF!+7*J117)</f>
        <v>#REF!</v>
      </c>
      <c r="F117" s="149" t="e">
        <f t="shared" ca="1" si="29"/>
        <v>#REF!</v>
      </c>
      <c r="G117" s="120" t="s">
        <v>94</v>
      </c>
      <c r="H117" s="113" t="e">
        <f t="shared" si="30"/>
        <v>#REF!</v>
      </c>
      <c r="I117" s="113" t="e">
        <f t="shared" si="37"/>
        <v>#REF!</v>
      </c>
      <c r="J117" s="122">
        <v>14</v>
      </c>
      <c r="K117" s="122" t="s">
        <v>19</v>
      </c>
      <c r="L117" s="232" t="s">
        <v>81</v>
      </c>
      <c r="M117" s="106" t="s">
        <v>297</v>
      </c>
      <c r="N117" s="399">
        <v>0</v>
      </c>
      <c r="O117" s="216">
        <v>3</v>
      </c>
      <c r="P117" s="93" t="s">
        <v>298</v>
      </c>
      <c r="Q117" s="242">
        <v>25100518</v>
      </c>
      <c r="R117" s="122" t="s">
        <v>84</v>
      </c>
      <c r="S117" s="122" t="s">
        <v>97</v>
      </c>
      <c r="T117" s="113" t="s">
        <v>98</v>
      </c>
      <c r="U117" s="102" t="s">
        <v>99</v>
      </c>
      <c r="V117" s="102" t="s">
        <v>299</v>
      </c>
      <c r="W117" s="147">
        <v>5</v>
      </c>
      <c r="X117" s="122"/>
      <c r="Y117" s="126">
        <f t="shared" si="35"/>
        <v>5</v>
      </c>
      <c r="Z117" s="122">
        <v>5</v>
      </c>
      <c r="AA117" s="101">
        <v>21034.5</v>
      </c>
      <c r="AB117" s="131"/>
      <c r="AC117" s="151" t="str">
        <f t="shared" si="36"/>
        <v/>
      </c>
      <c r="AD117" s="119"/>
      <c r="AE117" s="142"/>
      <c r="AF117" s="101">
        <f t="shared" si="21"/>
        <v>0</v>
      </c>
      <c r="AG117" s="101">
        <f t="shared" si="31"/>
        <v>0</v>
      </c>
      <c r="AH117" s="101">
        <f t="shared" si="32"/>
        <v>0</v>
      </c>
      <c r="AI117" s="101">
        <f t="shared" si="22"/>
        <v>105172.5</v>
      </c>
      <c r="AJ117" s="101">
        <f t="shared" si="23"/>
        <v>0</v>
      </c>
      <c r="AK117" s="101">
        <f t="shared" si="33"/>
        <v>105172.5</v>
      </c>
      <c r="AL117" s="102" t="s">
        <v>9</v>
      </c>
      <c r="AM117" s="144"/>
      <c r="AN117" s="823">
        <f t="shared" si="28"/>
        <v>105172.5</v>
      </c>
      <c r="AO117" s="844">
        <f t="shared" si="24"/>
        <v>0</v>
      </c>
      <c r="AP117" s="844">
        <f t="shared" si="25"/>
        <v>1</v>
      </c>
      <c r="AQ117" s="845">
        <f t="shared" ca="1" si="26"/>
        <v>245</v>
      </c>
      <c r="AR117" s="113" t="str">
        <f t="shared" si="27"/>
        <v>On Time</v>
      </c>
    </row>
    <row r="118" spans="1:44" x14ac:dyDescent="0.25">
      <c r="A118" s="102">
        <v>4300035378</v>
      </c>
      <c r="B118" s="133">
        <v>45940</v>
      </c>
      <c r="C118" s="102" t="s">
        <v>79</v>
      </c>
      <c r="D118" s="552">
        <v>46041</v>
      </c>
      <c r="E118" s="552" t="e">
        <f>IF(OR(#REF!="",J118=""),"",#REF!+7*J118)</f>
        <v>#REF!</v>
      </c>
      <c r="F118" s="149" t="str">
        <f t="shared" ca="1" si="29"/>
        <v>DELIVERED</v>
      </c>
      <c r="G118" s="120" t="s">
        <v>94</v>
      </c>
      <c r="H118" s="113" t="e">
        <f t="shared" si="30"/>
        <v>#REF!</v>
      </c>
      <c r="I118" s="113" t="e">
        <f t="shared" si="37"/>
        <v>#REF!</v>
      </c>
      <c r="J118" s="122">
        <v>14</v>
      </c>
      <c r="K118" s="122" t="s">
        <v>19</v>
      </c>
      <c r="L118" s="232" t="s">
        <v>81</v>
      </c>
      <c r="M118" s="106" t="s">
        <v>297</v>
      </c>
      <c r="N118" s="399">
        <v>0</v>
      </c>
      <c r="O118" s="216">
        <v>3</v>
      </c>
      <c r="P118" s="93" t="s">
        <v>298</v>
      </c>
      <c r="Q118" s="242">
        <v>25100518</v>
      </c>
      <c r="R118" s="122" t="s">
        <v>84</v>
      </c>
      <c r="S118" s="122" t="s">
        <v>97</v>
      </c>
      <c r="T118" s="113" t="s">
        <v>98</v>
      </c>
      <c r="U118" s="102" t="s">
        <v>99</v>
      </c>
      <c r="V118" s="102" t="s">
        <v>299</v>
      </c>
      <c r="W118" s="147">
        <v>1</v>
      </c>
      <c r="X118" s="122">
        <v>1</v>
      </c>
      <c r="Y118" s="126">
        <f t="shared" si="35"/>
        <v>0</v>
      </c>
      <c r="Z118" s="122">
        <v>0</v>
      </c>
      <c r="AA118" s="101">
        <v>21034.5</v>
      </c>
      <c r="AB118" s="131"/>
      <c r="AC118" s="151" t="str">
        <f t="shared" si="36"/>
        <v>May-26</v>
      </c>
      <c r="AD118" s="119">
        <v>46169</v>
      </c>
      <c r="AE118" s="476" t="s">
        <v>301</v>
      </c>
      <c r="AF118" s="101">
        <f t="shared" si="21"/>
        <v>21034.5</v>
      </c>
      <c r="AG118" s="101">
        <f t="shared" si="31"/>
        <v>0</v>
      </c>
      <c r="AH118" s="101">
        <f t="shared" si="32"/>
        <v>21034.5</v>
      </c>
      <c r="AI118" s="101">
        <f t="shared" si="22"/>
        <v>0</v>
      </c>
      <c r="AJ118" s="101">
        <f t="shared" si="23"/>
        <v>0</v>
      </c>
      <c r="AK118" s="101">
        <f t="shared" si="33"/>
        <v>0</v>
      </c>
      <c r="AL118" s="102" t="s">
        <v>0</v>
      </c>
      <c r="AM118" s="143" t="s">
        <v>102</v>
      </c>
      <c r="AN118" s="823">
        <f t="shared" si="28"/>
        <v>21034.5</v>
      </c>
      <c r="AO118" s="844">
        <f t="shared" si="24"/>
        <v>1</v>
      </c>
      <c r="AP118" s="844">
        <f t="shared" si="25"/>
        <v>0</v>
      </c>
      <c r="AQ118" s="845">
        <f t="shared" ca="1" si="26"/>
        <v>245</v>
      </c>
      <c r="AR118" s="113" t="str">
        <f t="shared" si="27"/>
        <v>Delayed</v>
      </c>
    </row>
    <row r="119" spans="1:44" ht="12.75" x14ac:dyDescent="0.2">
      <c r="A119" s="102">
        <v>4000575453</v>
      </c>
      <c r="B119" s="133">
        <v>45953</v>
      </c>
      <c r="C119" s="100" t="s">
        <v>79</v>
      </c>
      <c r="D119" s="552">
        <v>46037</v>
      </c>
      <c r="E119" s="552" t="e">
        <f>IF(OR(#REF!="",J119=""),"",#REF!+7*J119)</f>
        <v>#REF!</v>
      </c>
      <c r="F119" s="149" t="e">
        <f t="shared" ca="1" si="29"/>
        <v>#REF!</v>
      </c>
      <c r="G119" s="120" t="s">
        <v>94</v>
      </c>
      <c r="H119" s="113" t="e">
        <f t="shared" si="30"/>
        <v>#REF!</v>
      </c>
      <c r="I119" s="113" t="e">
        <f t="shared" si="37"/>
        <v>#REF!</v>
      </c>
      <c r="J119" s="122">
        <v>12</v>
      </c>
      <c r="K119" s="122" t="s">
        <v>18</v>
      </c>
      <c r="L119" s="232" t="s">
        <v>81</v>
      </c>
      <c r="M119" s="106" t="s">
        <v>302</v>
      </c>
      <c r="N119" s="399">
        <v>0</v>
      </c>
      <c r="O119" s="130">
        <v>3</v>
      </c>
      <c r="P119" s="219"/>
      <c r="Q119" s="122"/>
      <c r="R119" s="122" t="s">
        <v>84</v>
      </c>
      <c r="S119" s="122" t="s">
        <v>97</v>
      </c>
      <c r="T119" s="113" t="s">
        <v>255</v>
      </c>
      <c r="U119" s="102" t="s">
        <v>99</v>
      </c>
      <c r="V119" s="102" t="s">
        <v>303</v>
      </c>
      <c r="W119" s="147">
        <v>1</v>
      </c>
      <c r="X119" s="122"/>
      <c r="Y119" s="126">
        <f t="shared" si="35"/>
        <v>1</v>
      </c>
      <c r="Z119" s="122">
        <v>1</v>
      </c>
      <c r="AA119" s="101">
        <v>594600</v>
      </c>
      <c r="AB119" s="131"/>
      <c r="AC119" s="151" t="str">
        <f t="shared" si="36"/>
        <v/>
      </c>
      <c r="AD119" s="120"/>
      <c r="AE119" s="142"/>
      <c r="AF119" s="101">
        <f t="shared" si="21"/>
        <v>0</v>
      </c>
      <c r="AG119" s="101">
        <f t="shared" si="31"/>
        <v>0</v>
      </c>
      <c r="AH119" s="101">
        <f t="shared" si="32"/>
        <v>0</v>
      </c>
      <c r="AI119" s="101">
        <f t="shared" si="22"/>
        <v>594600</v>
      </c>
      <c r="AJ119" s="101">
        <f t="shared" si="23"/>
        <v>0</v>
      </c>
      <c r="AK119" s="101">
        <f t="shared" si="33"/>
        <v>594600</v>
      </c>
      <c r="AL119" s="102" t="s">
        <v>9</v>
      </c>
      <c r="AM119" s="144"/>
      <c r="AN119" s="823">
        <f t="shared" si="28"/>
        <v>594600</v>
      </c>
      <c r="AO119" s="844">
        <f t="shared" si="24"/>
        <v>0</v>
      </c>
      <c r="AP119" s="844">
        <f t="shared" si="25"/>
        <v>1</v>
      </c>
      <c r="AQ119" s="845">
        <f t="shared" ca="1" si="26"/>
        <v>232</v>
      </c>
      <c r="AR119" s="113" t="str">
        <f t="shared" si="27"/>
        <v>On Time</v>
      </c>
    </row>
    <row r="120" spans="1:44" ht="12.75" x14ac:dyDescent="0.2">
      <c r="A120" s="102" t="s">
        <v>304</v>
      </c>
      <c r="B120" s="133">
        <v>45960</v>
      </c>
      <c r="C120" s="102" t="s">
        <v>305</v>
      </c>
      <c r="D120" s="552" t="e">
        <f>#REF!+7*$J120</f>
        <v>#REF!</v>
      </c>
      <c r="E120" s="552" t="e">
        <f>IF(OR(#REF!="",J120=""),"",#REF!+7*J120)</f>
        <v>#REF!</v>
      </c>
      <c r="F120" s="149" t="e">
        <f t="shared" ca="1" si="29"/>
        <v>#REF!</v>
      </c>
      <c r="G120" s="120" t="s">
        <v>80</v>
      </c>
      <c r="H120" s="113" t="e">
        <f t="shared" si="30"/>
        <v>#REF!</v>
      </c>
      <c r="I120" s="113" t="e">
        <f t="shared" si="37"/>
        <v>#REF!</v>
      </c>
      <c r="J120" s="122">
        <v>4</v>
      </c>
      <c r="K120" s="122" t="s">
        <v>18</v>
      </c>
      <c r="L120" s="232" t="s">
        <v>81</v>
      </c>
      <c r="M120" s="23" t="s">
        <v>306</v>
      </c>
      <c r="N120" s="399">
        <v>0</v>
      </c>
      <c r="O120" s="130">
        <v>3</v>
      </c>
      <c r="P120" s="122"/>
      <c r="Q120" s="122"/>
      <c r="R120" s="122" t="s">
        <v>307</v>
      </c>
      <c r="S120" s="122" t="s">
        <v>308</v>
      </c>
      <c r="T120" s="115" t="s">
        <v>309</v>
      </c>
      <c r="U120" s="102" t="s">
        <v>87</v>
      </c>
      <c r="V120" s="102" t="s">
        <v>310</v>
      </c>
      <c r="W120" s="147">
        <v>4</v>
      </c>
      <c r="X120" s="113"/>
      <c r="Y120" s="126">
        <f t="shared" si="35"/>
        <v>4</v>
      </c>
      <c r="Z120" s="122">
        <v>4</v>
      </c>
      <c r="AA120" s="101"/>
      <c r="AB120" s="131">
        <v>1256.19</v>
      </c>
      <c r="AC120" s="151" t="str">
        <f t="shared" si="36"/>
        <v/>
      </c>
      <c r="AD120" s="120"/>
      <c r="AE120" s="142"/>
      <c r="AF120" s="101">
        <f t="shared" si="21"/>
        <v>0</v>
      </c>
      <c r="AG120" s="101">
        <f t="shared" si="31"/>
        <v>0</v>
      </c>
      <c r="AH120" s="101">
        <f t="shared" si="32"/>
        <v>0</v>
      </c>
      <c r="AI120" s="101">
        <f t="shared" si="22"/>
        <v>0</v>
      </c>
      <c r="AJ120" s="101">
        <f t="shared" si="23"/>
        <v>432129.36000000004</v>
      </c>
      <c r="AK120" s="101">
        <f t="shared" si="33"/>
        <v>432129.36000000004</v>
      </c>
      <c r="AL120" s="102" t="s">
        <v>9</v>
      </c>
      <c r="AM120" s="144"/>
      <c r="AN120" s="823">
        <f t="shared" si="28"/>
        <v>432129.36000000004</v>
      </c>
      <c r="AO120" s="844">
        <f t="shared" si="24"/>
        <v>0</v>
      </c>
      <c r="AP120" s="844">
        <f t="shared" si="25"/>
        <v>1</v>
      </c>
      <c r="AQ120" s="845">
        <f t="shared" ca="1" si="26"/>
        <v>225</v>
      </c>
      <c r="AR120" s="113" t="e">
        <f t="shared" si="27"/>
        <v>#REF!</v>
      </c>
    </row>
    <row r="121" spans="1:44" ht="12.75" x14ac:dyDescent="0.2">
      <c r="A121" s="102">
        <v>1233</v>
      </c>
      <c r="B121" s="133">
        <v>45758</v>
      </c>
      <c r="C121" s="100" t="s">
        <v>305</v>
      </c>
      <c r="D121" s="552">
        <v>45847</v>
      </c>
      <c r="E121" s="552" t="e">
        <f>IF(OR(#REF!="",J121=""),"",#REF!+7*J121)</f>
        <v>#REF!</v>
      </c>
      <c r="F121" s="149" t="str">
        <f t="shared" ca="1" si="29"/>
        <v>DELIVERED</v>
      </c>
      <c r="G121" s="120" t="s">
        <v>80</v>
      </c>
      <c r="H121" s="113" t="e">
        <f t="shared" si="30"/>
        <v>#REF!</v>
      </c>
      <c r="I121" s="113" t="e">
        <f t="shared" si="37"/>
        <v>#REF!</v>
      </c>
      <c r="J121" s="126">
        <v>12</v>
      </c>
      <c r="K121" s="126" t="s">
        <v>18</v>
      </c>
      <c r="L121" s="394" t="s">
        <v>81</v>
      </c>
      <c r="M121" s="13" t="s">
        <v>311</v>
      </c>
      <c r="N121" s="399">
        <v>0</v>
      </c>
      <c r="O121" s="130">
        <v>3</v>
      </c>
      <c r="P121" s="126" t="s">
        <v>312</v>
      </c>
      <c r="Q121" s="130"/>
      <c r="R121" s="126" t="s">
        <v>307</v>
      </c>
      <c r="S121" s="130" t="s">
        <v>313</v>
      </c>
      <c r="T121" s="168" t="s">
        <v>314</v>
      </c>
      <c r="U121" s="123" t="s">
        <v>87</v>
      </c>
      <c r="V121" s="100" t="s">
        <v>315</v>
      </c>
      <c r="W121" s="282">
        <v>2</v>
      </c>
      <c r="X121" s="126">
        <v>2</v>
      </c>
      <c r="Y121" s="126">
        <f t="shared" si="35"/>
        <v>0</v>
      </c>
      <c r="Z121" s="126">
        <v>0</v>
      </c>
      <c r="AA121" s="150"/>
      <c r="AB121" s="153">
        <v>270.14</v>
      </c>
      <c r="AC121" s="151" t="str">
        <f t="shared" si="36"/>
        <v>April-26</v>
      </c>
      <c r="AD121" s="152">
        <v>46115</v>
      </c>
      <c r="AE121" s="169" t="s">
        <v>316</v>
      </c>
      <c r="AF121" s="101">
        <f t="shared" si="21"/>
        <v>0</v>
      </c>
      <c r="AG121" s="101">
        <f t="shared" si="31"/>
        <v>46464.079999999994</v>
      </c>
      <c r="AH121" s="101">
        <f t="shared" si="32"/>
        <v>46464.079999999994</v>
      </c>
      <c r="AI121" s="101">
        <f t="shared" si="22"/>
        <v>0</v>
      </c>
      <c r="AJ121" s="101">
        <f t="shared" si="23"/>
        <v>0</v>
      </c>
      <c r="AK121" s="101">
        <f t="shared" si="33"/>
        <v>0</v>
      </c>
      <c r="AL121" s="102" t="s">
        <v>0</v>
      </c>
      <c r="AM121" s="154" t="s">
        <v>317</v>
      </c>
      <c r="AN121" s="823">
        <f t="shared" si="28"/>
        <v>46464.079999999994</v>
      </c>
      <c r="AO121" s="844">
        <f t="shared" si="24"/>
        <v>1</v>
      </c>
      <c r="AP121" s="844">
        <f t="shared" si="25"/>
        <v>0</v>
      </c>
      <c r="AQ121" s="845">
        <f t="shared" ca="1" si="26"/>
        <v>427</v>
      </c>
      <c r="AR121" s="113" t="str">
        <f t="shared" si="27"/>
        <v>Delayed</v>
      </c>
    </row>
    <row r="122" spans="1:44" ht="12.75" x14ac:dyDescent="0.2">
      <c r="A122" s="171" t="s">
        <v>78</v>
      </c>
      <c r="B122" s="133"/>
      <c r="C122" s="170" t="s">
        <v>79</v>
      </c>
      <c r="D122" s="552">
        <v>45776</v>
      </c>
      <c r="E122" s="552" t="e">
        <f>IF(OR(#REF!="",J122=""),"",#REF!+7*J122)</f>
        <v>#REF!</v>
      </c>
      <c r="F122" s="149" t="e">
        <f t="shared" ca="1" si="29"/>
        <v>#REF!</v>
      </c>
      <c r="G122" s="120" t="s">
        <v>80</v>
      </c>
      <c r="H122" s="113" t="e">
        <f t="shared" si="30"/>
        <v>#REF!</v>
      </c>
      <c r="I122" s="113" t="e">
        <f t="shared" si="37"/>
        <v>#REF!</v>
      </c>
      <c r="J122" s="126">
        <v>1</v>
      </c>
      <c r="K122" s="126" t="s">
        <v>21</v>
      </c>
      <c r="L122" s="394" t="s">
        <v>81</v>
      </c>
      <c r="M122" s="13" t="s">
        <v>318</v>
      </c>
      <c r="N122" s="399">
        <v>0</v>
      </c>
      <c r="O122" s="130">
        <v>3</v>
      </c>
      <c r="P122" s="130" t="s">
        <v>243</v>
      </c>
      <c r="Q122" s="130"/>
      <c r="R122" s="130" t="s">
        <v>84</v>
      </c>
      <c r="S122" s="130" t="s">
        <v>85</v>
      </c>
      <c r="T122" s="123" t="s">
        <v>86</v>
      </c>
      <c r="U122" s="100" t="s">
        <v>87</v>
      </c>
      <c r="V122" s="100" t="s">
        <v>319</v>
      </c>
      <c r="W122" s="282">
        <v>5</v>
      </c>
      <c r="X122" s="126"/>
      <c r="Y122" s="126">
        <v>5</v>
      </c>
      <c r="Z122" s="126">
        <v>5</v>
      </c>
      <c r="AA122" s="150"/>
      <c r="AB122" s="153"/>
      <c r="AC122" s="151" t="str">
        <f t="shared" si="36"/>
        <v/>
      </c>
      <c r="AD122" s="152"/>
      <c r="AE122" s="162"/>
      <c r="AF122" s="101">
        <f t="shared" si="21"/>
        <v>0</v>
      </c>
      <c r="AG122" s="101">
        <f t="shared" si="31"/>
        <v>0</v>
      </c>
      <c r="AH122" s="101">
        <f t="shared" si="32"/>
        <v>0</v>
      </c>
      <c r="AI122" s="101">
        <v>0</v>
      </c>
      <c r="AJ122" s="101">
        <f t="shared" si="23"/>
        <v>0</v>
      </c>
      <c r="AK122" s="101">
        <f t="shared" si="33"/>
        <v>0</v>
      </c>
      <c r="AL122" s="102" t="s">
        <v>9</v>
      </c>
      <c r="AM122" s="157" t="s">
        <v>89</v>
      </c>
      <c r="AN122" s="823">
        <f t="shared" si="28"/>
        <v>0</v>
      </c>
      <c r="AO122" s="844">
        <f t="shared" si="24"/>
        <v>0</v>
      </c>
      <c r="AP122" s="844">
        <f t="shared" si="25"/>
        <v>1</v>
      </c>
      <c r="AQ122" s="845">
        <f t="shared" ca="1" si="26"/>
        <v>46185</v>
      </c>
      <c r="AR122" s="113" t="str">
        <f t="shared" si="27"/>
        <v>On Time</v>
      </c>
    </row>
    <row r="123" spans="1:44" ht="12.75" x14ac:dyDescent="0.2">
      <c r="A123" s="171" t="s">
        <v>78</v>
      </c>
      <c r="B123" s="133"/>
      <c r="C123" s="170" t="s">
        <v>79</v>
      </c>
      <c r="D123" s="552">
        <v>45776</v>
      </c>
      <c r="E123" s="552" t="e">
        <f>IF(OR(#REF!="",J123=""),"",#REF!+7*J123)</f>
        <v>#REF!</v>
      </c>
      <c r="F123" s="149" t="e">
        <f t="shared" ca="1" si="29"/>
        <v>#REF!</v>
      </c>
      <c r="G123" s="120" t="s">
        <v>80</v>
      </c>
      <c r="H123" s="113" t="e">
        <f t="shared" si="30"/>
        <v>#REF!</v>
      </c>
      <c r="I123" s="113" t="e">
        <f t="shared" si="37"/>
        <v>#REF!</v>
      </c>
      <c r="J123" s="126">
        <v>1</v>
      </c>
      <c r="K123" s="126" t="s">
        <v>21</v>
      </c>
      <c r="L123" s="394" t="s">
        <v>81</v>
      </c>
      <c r="M123" s="85" t="s">
        <v>318</v>
      </c>
      <c r="N123" s="399">
        <v>0</v>
      </c>
      <c r="O123" s="130">
        <v>3</v>
      </c>
      <c r="P123" s="130" t="s">
        <v>243</v>
      </c>
      <c r="Q123" s="130"/>
      <c r="R123" s="130" t="s">
        <v>84</v>
      </c>
      <c r="S123" s="130" t="s">
        <v>85</v>
      </c>
      <c r="T123" s="123" t="s">
        <v>86</v>
      </c>
      <c r="U123" s="123" t="s">
        <v>87</v>
      </c>
      <c r="V123" s="100" t="s">
        <v>320</v>
      </c>
      <c r="W123" s="282">
        <v>32</v>
      </c>
      <c r="X123" s="126"/>
      <c r="Y123" s="126">
        <f t="shared" ref="Y123:Y186" si="38">W123-X123</f>
        <v>32</v>
      </c>
      <c r="Z123" s="126">
        <v>32</v>
      </c>
      <c r="AA123" s="150"/>
      <c r="AB123" s="153"/>
      <c r="AC123" s="151" t="str">
        <f t="shared" si="36"/>
        <v/>
      </c>
      <c r="AD123" s="152"/>
      <c r="AE123" s="162"/>
      <c r="AF123" s="101">
        <f t="shared" si="21"/>
        <v>0</v>
      </c>
      <c r="AG123" s="101">
        <f t="shared" si="31"/>
        <v>0</v>
      </c>
      <c r="AH123" s="101">
        <f t="shared" si="32"/>
        <v>0</v>
      </c>
      <c r="AI123" s="101">
        <f t="shared" ref="AI123:AI186" si="39">Z123*AA123</f>
        <v>0</v>
      </c>
      <c r="AJ123" s="101">
        <f t="shared" si="23"/>
        <v>0</v>
      </c>
      <c r="AK123" s="101">
        <f t="shared" si="33"/>
        <v>0</v>
      </c>
      <c r="AL123" s="102" t="s">
        <v>9</v>
      </c>
      <c r="AM123" s="157" t="s">
        <v>89</v>
      </c>
      <c r="AN123" s="823">
        <f t="shared" si="28"/>
        <v>0</v>
      </c>
      <c r="AO123" s="844">
        <f t="shared" si="24"/>
        <v>0</v>
      </c>
      <c r="AP123" s="844">
        <f t="shared" si="25"/>
        <v>1</v>
      </c>
      <c r="AQ123" s="845">
        <f t="shared" ca="1" si="26"/>
        <v>46185</v>
      </c>
      <c r="AR123" s="113" t="str">
        <f t="shared" si="27"/>
        <v>On Time</v>
      </c>
    </row>
    <row r="124" spans="1:44" ht="12.75" x14ac:dyDescent="0.2">
      <c r="A124" s="171" t="s">
        <v>78</v>
      </c>
      <c r="B124" s="133"/>
      <c r="C124" s="155" t="s">
        <v>79</v>
      </c>
      <c r="D124" s="552">
        <v>45776</v>
      </c>
      <c r="E124" s="552" t="e">
        <f>IF(OR(#REF!="",J124=""),"",#REF!+7*J124)</f>
        <v>#REF!</v>
      </c>
      <c r="F124" s="149" t="e">
        <f t="shared" ca="1" si="29"/>
        <v>#REF!</v>
      </c>
      <c r="G124" s="120" t="s">
        <v>80</v>
      </c>
      <c r="H124" s="113" t="e">
        <f t="shared" si="30"/>
        <v>#REF!</v>
      </c>
      <c r="I124" s="113" t="e">
        <f t="shared" si="37"/>
        <v>#REF!</v>
      </c>
      <c r="J124" s="126">
        <v>1</v>
      </c>
      <c r="K124" s="126" t="s">
        <v>21</v>
      </c>
      <c r="L124" s="394" t="s">
        <v>81</v>
      </c>
      <c r="M124" s="85" t="s">
        <v>318</v>
      </c>
      <c r="N124" s="399">
        <v>0</v>
      </c>
      <c r="O124" s="130">
        <v>3</v>
      </c>
      <c r="P124" s="130" t="s">
        <v>243</v>
      </c>
      <c r="Q124" s="130"/>
      <c r="R124" s="130" t="s">
        <v>84</v>
      </c>
      <c r="S124" s="130" t="s">
        <v>85</v>
      </c>
      <c r="T124" s="123" t="s">
        <v>86</v>
      </c>
      <c r="U124" s="123" t="s">
        <v>87</v>
      </c>
      <c r="V124" s="100" t="s">
        <v>321</v>
      </c>
      <c r="W124" s="282">
        <v>26</v>
      </c>
      <c r="X124" s="126"/>
      <c r="Y124" s="126">
        <f t="shared" si="38"/>
        <v>26</v>
      </c>
      <c r="Z124" s="126">
        <v>26</v>
      </c>
      <c r="AA124" s="150"/>
      <c r="AB124" s="153"/>
      <c r="AC124" s="151" t="str">
        <f t="shared" si="36"/>
        <v/>
      </c>
      <c r="AD124" s="152"/>
      <c r="AE124" s="162"/>
      <c r="AF124" s="101">
        <f t="shared" si="21"/>
        <v>0</v>
      </c>
      <c r="AG124" s="101">
        <f t="shared" si="31"/>
        <v>0</v>
      </c>
      <c r="AH124" s="101">
        <f t="shared" si="32"/>
        <v>0</v>
      </c>
      <c r="AI124" s="101">
        <f t="shared" si="39"/>
        <v>0</v>
      </c>
      <c r="AJ124" s="101">
        <f t="shared" si="23"/>
        <v>0</v>
      </c>
      <c r="AK124" s="101">
        <f t="shared" si="33"/>
        <v>0</v>
      </c>
      <c r="AL124" s="102" t="s">
        <v>9</v>
      </c>
      <c r="AM124" s="157" t="s">
        <v>89</v>
      </c>
      <c r="AN124" s="823">
        <f t="shared" si="28"/>
        <v>0</v>
      </c>
      <c r="AO124" s="844">
        <f t="shared" si="24"/>
        <v>0</v>
      </c>
      <c r="AP124" s="844">
        <f t="shared" si="25"/>
        <v>1</v>
      </c>
      <c r="AQ124" s="845">
        <f t="shared" ca="1" si="26"/>
        <v>46185</v>
      </c>
      <c r="AR124" s="113" t="str">
        <f t="shared" si="27"/>
        <v>On Time</v>
      </c>
    </row>
    <row r="125" spans="1:44" ht="12.75" x14ac:dyDescent="0.2">
      <c r="A125" s="102">
        <v>4300035665</v>
      </c>
      <c r="B125" s="133">
        <v>45995</v>
      </c>
      <c r="C125" s="100" t="s">
        <v>79</v>
      </c>
      <c r="D125" s="552">
        <v>46233</v>
      </c>
      <c r="E125" s="552" t="e">
        <f>IF(OR(#REF!="",J125=""),"",#REF!+7*J125)</f>
        <v>#REF!</v>
      </c>
      <c r="F125" s="149" t="e">
        <f t="shared" ca="1" si="29"/>
        <v>#REF!</v>
      </c>
      <c r="G125" s="120" t="s">
        <v>94</v>
      </c>
      <c r="H125" s="113" t="e">
        <f t="shared" si="30"/>
        <v>#REF!</v>
      </c>
      <c r="I125" s="113" t="e">
        <f t="shared" si="37"/>
        <v>#REF!</v>
      </c>
      <c r="J125" s="122">
        <v>34</v>
      </c>
      <c r="K125" s="122" t="s">
        <v>18</v>
      </c>
      <c r="L125" s="232" t="s">
        <v>142</v>
      </c>
      <c r="M125" s="85" t="s">
        <v>178</v>
      </c>
      <c r="N125" s="399">
        <v>0</v>
      </c>
      <c r="O125" s="130">
        <v>3</v>
      </c>
      <c r="P125" s="122"/>
      <c r="Q125" s="122"/>
      <c r="R125" s="122" t="s">
        <v>84</v>
      </c>
      <c r="S125" s="122" t="s">
        <v>97</v>
      </c>
      <c r="T125" s="123" t="s">
        <v>179</v>
      </c>
      <c r="U125" s="102" t="s">
        <v>99</v>
      </c>
      <c r="V125" s="102" t="s">
        <v>180</v>
      </c>
      <c r="W125" s="147">
        <v>8</v>
      </c>
      <c r="X125" s="113"/>
      <c r="Y125" s="126">
        <f t="shared" si="38"/>
        <v>8</v>
      </c>
      <c r="Z125" s="122">
        <v>8</v>
      </c>
      <c r="AA125" s="101">
        <v>102855</v>
      </c>
      <c r="AB125" s="131"/>
      <c r="AC125" s="151" t="str">
        <f t="shared" si="36"/>
        <v/>
      </c>
      <c r="AD125" s="120"/>
      <c r="AE125" s="131"/>
      <c r="AF125" s="101">
        <f t="shared" si="21"/>
        <v>0</v>
      </c>
      <c r="AG125" s="101">
        <f t="shared" si="31"/>
        <v>0</v>
      </c>
      <c r="AH125" s="101">
        <f t="shared" si="32"/>
        <v>0</v>
      </c>
      <c r="AI125" s="101">
        <f t="shared" si="39"/>
        <v>822840</v>
      </c>
      <c r="AJ125" s="101">
        <f t="shared" si="23"/>
        <v>0</v>
      </c>
      <c r="AK125" s="101">
        <f t="shared" si="33"/>
        <v>822840</v>
      </c>
      <c r="AL125" s="102" t="s">
        <v>9</v>
      </c>
      <c r="AM125" s="144"/>
      <c r="AN125" s="823">
        <f t="shared" si="28"/>
        <v>822840</v>
      </c>
      <c r="AO125" s="844">
        <f t="shared" si="24"/>
        <v>0</v>
      </c>
      <c r="AP125" s="844">
        <f t="shared" si="25"/>
        <v>1</v>
      </c>
      <c r="AQ125" s="845">
        <f t="shared" ca="1" si="26"/>
        <v>190</v>
      </c>
      <c r="AR125" s="113" t="str">
        <f t="shared" si="27"/>
        <v>On Time</v>
      </c>
    </row>
    <row r="126" spans="1:44" ht="12.75" x14ac:dyDescent="0.2">
      <c r="A126" s="102">
        <v>4000498936</v>
      </c>
      <c r="B126" s="133">
        <v>45628</v>
      </c>
      <c r="C126" s="100" t="s">
        <v>79</v>
      </c>
      <c r="D126" s="552">
        <v>46349</v>
      </c>
      <c r="E126" s="552" t="e">
        <f>IF(OR(#REF!="",J126=""),"",#REF!+7*J126)</f>
        <v>#REF!</v>
      </c>
      <c r="F126" s="149" t="e">
        <f t="shared" ca="1" si="29"/>
        <v>#REF!</v>
      </c>
      <c r="G126" s="120" t="s">
        <v>94</v>
      </c>
      <c r="H126" s="113" t="e">
        <f t="shared" si="30"/>
        <v>#REF!</v>
      </c>
      <c r="I126" s="113" t="e">
        <f t="shared" si="37"/>
        <v>#REF!</v>
      </c>
      <c r="J126" s="126">
        <v>103.1</v>
      </c>
      <c r="K126" s="126" t="s">
        <v>18</v>
      </c>
      <c r="L126" s="394" t="s">
        <v>81</v>
      </c>
      <c r="M126" s="13" t="s">
        <v>175</v>
      </c>
      <c r="N126" s="399">
        <v>0</v>
      </c>
      <c r="O126" s="130">
        <v>3</v>
      </c>
      <c r="P126" s="130" t="s">
        <v>176</v>
      </c>
      <c r="Q126" s="130">
        <v>25100064</v>
      </c>
      <c r="R126" s="130" t="s">
        <v>84</v>
      </c>
      <c r="S126" s="130" t="s">
        <v>97</v>
      </c>
      <c r="T126" s="123" t="s">
        <v>138</v>
      </c>
      <c r="U126" s="100" t="s">
        <v>99</v>
      </c>
      <c r="V126" s="100" t="s">
        <v>177</v>
      </c>
      <c r="W126" s="282">
        <v>25</v>
      </c>
      <c r="X126" s="126"/>
      <c r="Y126" s="126">
        <f t="shared" si="38"/>
        <v>25</v>
      </c>
      <c r="Z126" s="126">
        <v>25</v>
      </c>
      <c r="AA126" s="150">
        <v>23480</v>
      </c>
      <c r="AB126" s="127"/>
      <c r="AC126" s="151" t="str">
        <f t="shared" si="36"/>
        <v/>
      </c>
      <c r="AD126" s="152"/>
      <c r="AE126" s="162"/>
      <c r="AF126" s="101">
        <f t="shared" si="21"/>
        <v>0</v>
      </c>
      <c r="AG126" s="101">
        <f t="shared" si="31"/>
        <v>0</v>
      </c>
      <c r="AH126" s="101">
        <f t="shared" si="32"/>
        <v>0</v>
      </c>
      <c r="AI126" s="101">
        <f t="shared" si="39"/>
        <v>587000</v>
      </c>
      <c r="AJ126" s="101">
        <f t="shared" si="23"/>
        <v>0</v>
      </c>
      <c r="AK126" s="101">
        <f t="shared" si="33"/>
        <v>587000</v>
      </c>
      <c r="AL126" s="102" t="s">
        <v>9</v>
      </c>
      <c r="AM126" s="143"/>
      <c r="AN126" s="823">
        <f t="shared" si="28"/>
        <v>587000</v>
      </c>
      <c r="AO126" s="844">
        <f t="shared" si="24"/>
        <v>0</v>
      </c>
      <c r="AP126" s="844">
        <f t="shared" si="25"/>
        <v>1</v>
      </c>
      <c r="AQ126" s="845">
        <f t="shared" ca="1" si="26"/>
        <v>557</v>
      </c>
      <c r="AR126" s="113" t="str">
        <f t="shared" si="27"/>
        <v>On Time</v>
      </c>
    </row>
    <row r="127" spans="1:44" ht="12.75" x14ac:dyDescent="0.2">
      <c r="A127" s="102">
        <v>4000569396</v>
      </c>
      <c r="B127" s="133">
        <v>45947</v>
      </c>
      <c r="C127" s="100" t="s">
        <v>79</v>
      </c>
      <c r="D127" s="552">
        <v>46129</v>
      </c>
      <c r="E127" s="552" t="e">
        <f>IF(OR(#REF!="",J127=""),"",#REF!+7*J127)</f>
        <v>#REF!</v>
      </c>
      <c r="F127" s="149" t="e">
        <f t="shared" ca="1" si="29"/>
        <v>#REF!</v>
      </c>
      <c r="G127" s="120" t="s">
        <v>94</v>
      </c>
      <c r="H127" s="113" t="e">
        <f t="shared" si="30"/>
        <v>#REF!</v>
      </c>
      <c r="I127" s="113" t="e">
        <f t="shared" si="37"/>
        <v>#REF!</v>
      </c>
      <c r="J127" s="122">
        <v>26</v>
      </c>
      <c r="K127" s="122" t="s">
        <v>18</v>
      </c>
      <c r="L127" s="232" t="s">
        <v>81</v>
      </c>
      <c r="M127" s="85" t="s">
        <v>322</v>
      </c>
      <c r="N127" s="399">
        <v>0</v>
      </c>
      <c r="O127" s="130">
        <v>3</v>
      </c>
      <c r="P127" s="122"/>
      <c r="Q127" s="122"/>
      <c r="R127" s="122" t="s">
        <v>84</v>
      </c>
      <c r="S127" s="122" t="s">
        <v>97</v>
      </c>
      <c r="T127" s="113" t="s">
        <v>130</v>
      </c>
      <c r="U127" s="102" t="s">
        <v>99</v>
      </c>
      <c r="V127" s="102" t="s">
        <v>323</v>
      </c>
      <c r="W127" s="147">
        <v>2</v>
      </c>
      <c r="X127" s="122"/>
      <c r="Y127" s="126">
        <f t="shared" si="38"/>
        <v>2</v>
      </c>
      <c r="Z127" s="122">
        <v>2</v>
      </c>
      <c r="AA127" s="101">
        <v>3400000</v>
      </c>
      <c r="AB127" s="131"/>
      <c r="AC127" s="151" t="str">
        <f t="shared" si="36"/>
        <v/>
      </c>
      <c r="AD127" s="120"/>
      <c r="AE127" s="142"/>
      <c r="AF127" s="101">
        <f t="shared" si="21"/>
        <v>0</v>
      </c>
      <c r="AG127" s="101">
        <f t="shared" si="31"/>
        <v>0</v>
      </c>
      <c r="AH127" s="101">
        <f t="shared" si="32"/>
        <v>0</v>
      </c>
      <c r="AI127" s="101">
        <f t="shared" si="39"/>
        <v>6800000</v>
      </c>
      <c r="AJ127" s="101">
        <f t="shared" si="23"/>
        <v>0</v>
      </c>
      <c r="AK127" s="101">
        <f t="shared" si="33"/>
        <v>6800000</v>
      </c>
      <c r="AL127" s="102" t="s">
        <v>9</v>
      </c>
      <c r="AM127" s="144"/>
      <c r="AN127" s="823">
        <f t="shared" si="28"/>
        <v>6800000</v>
      </c>
      <c r="AO127" s="844">
        <f t="shared" si="24"/>
        <v>0</v>
      </c>
      <c r="AP127" s="844">
        <f t="shared" si="25"/>
        <v>1</v>
      </c>
      <c r="AQ127" s="845">
        <f t="shared" ca="1" si="26"/>
        <v>238</v>
      </c>
      <c r="AR127" s="113" t="str">
        <f t="shared" si="27"/>
        <v>On Time</v>
      </c>
    </row>
    <row r="128" spans="1:44" ht="12.75" x14ac:dyDescent="0.2">
      <c r="A128" s="102" t="s">
        <v>78</v>
      </c>
      <c r="B128" s="133">
        <v>45775</v>
      </c>
      <c r="C128" s="100"/>
      <c r="D128" s="552">
        <v>45798</v>
      </c>
      <c r="E128" s="552" t="e">
        <f>IF(OR(#REF!="",J128=""),"",#REF!+7*J128)</f>
        <v>#REF!</v>
      </c>
      <c r="F128" s="149" t="e">
        <f t="shared" ca="1" si="29"/>
        <v>#REF!</v>
      </c>
      <c r="G128" s="120" t="s">
        <v>80</v>
      </c>
      <c r="H128" s="113" t="e">
        <f t="shared" si="30"/>
        <v>#REF!</v>
      </c>
      <c r="I128" s="113" t="e">
        <f t="shared" si="37"/>
        <v>#REF!</v>
      </c>
      <c r="J128" s="126">
        <v>2</v>
      </c>
      <c r="K128" s="126" t="s">
        <v>23</v>
      </c>
      <c r="L128" s="394" t="s">
        <v>81</v>
      </c>
      <c r="M128" s="23" t="s">
        <v>324</v>
      </c>
      <c r="N128" s="399">
        <v>0</v>
      </c>
      <c r="O128" s="130">
        <v>3</v>
      </c>
      <c r="P128" s="130"/>
      <c r="Q128" s="130"/>
      <c r="R128" s="130" t="s">
        <v>84</v>
      </c>
      <c r="S128" s="130" t="s">
        <v>85</v>
      </c>
      <c r="T128" s="123" t="s">
        <v>86</v>
      </c>
      <c r="U128" s="123" t="s">
        <v>87</v>
      </c>
      <c r="V128" s="123" t="s">
        <v>325</v>
      </c>
      <c r="W128" s="283">
        <v>3</v>
      </c>
      <c r="X128" s="126"/>
      <c r="Y128" s="126">
        <f t="shared" si="38"/>
        <v>3</v>
      </c>
      <c r="Z128" s="126">
        <v>3</v>
      </c>
      <c r="AA128" s="150">
        <v>4199</v>
      </c>
      <c r="AB128" s="153"/>
      <c r="AC128" s="151" t="str">
        <f t="shared" si="36"/>
        <v/>
      </c>
      <c r="AD128" s="152"/>
      <c r="AE128" s="162"/>
      <c r="AF128" s="101">
        <f t="shared" si="21"/>
        <v>0</v>
      </c>
      <c r="AG128" s="101">
        <f t="shared" si="31"/>
        <v>0</v>
      </c>
      <c r="AH128" s="101">
        <f t="shared" si="32"/>
        <v>0</v>
      </c>
      <c r="AI128" s="101">
        <f t="shared" si="39"/>
        <v>12597</v>
      </c>
      <c r="AJ128" s="101">
        <f t="shared" si="23"/>
        <v>0</v>
      </c>
      <c r="AK128" s="101">
        <f t="shared" si="33"/>
        <v>12597</v>
      </c>
      <c r="AL128" s="102" t="s">
        <v>9</v>
      </c>
      <c r="AM128" s="157" t="s">
        <v>89</v>
      </c>
      <c r="AN128" s="823">
        <v>12597</v>
      </c>
      <c r="AO128" s="844">
        <f t="shared" si="24"/>
        <v>0</v>
      </c>
      <c r="AP128" s="844">
        <f t="shared" si="25"/>
        <v>1</v>
      </c>
      <c r="AQ128" s="845">
        <f t="shared" ca="1" si="26"/>
        <v>410</v>
      </c>
      <c r="AR128" s="113" t="str">
        <f t="shared" si="27"/>
        <v>On Time</v>
      </c>
    </row>
    <row r="129" spans="1:44" ht="12.75" x14ac:dyDescent="0.2">
      <c r="A129" s="102" t="s">
        <v>78</v>
      </c>
      <c r="B129" s="133">
        <v>45775</v>
      </c>
      <c r="C129" s="100"/>
      <c r="D129" s="552">
        <v>45791</v>
      </c>
      <c r="E129" s="552" t="e">
        <f>IF(OR(#REF!="",J129=""),"",#REF!+7*J129)</f>
        <v>#REF!</v>
      </c>
      <c r="F129" s="149" t="e">
        <f t="shared" ca="1" si="29"/>
        <v>#REF!</v>
      </c>
      <c r="G129" s="120" t="s">
        <v>80</v>
      </c>
      <c r="H129" s="113" t="e">
        <f t="shared" si="30"/>
        <v>#REF!</v>
      </c>
      <c r="I129" s="113" t="e">
        <f t="shared" si="37"/>
        <v>#REF!</v>
      </c>
      <c r="J129" s="126">
        <v>1</v>
      </c>
      <c r="K129" s="126" t="s">
        <v>21</v>
      </c>
      <c r="L129" s="394" t="s">
        <v>81</v>
      </c>
      <c r="M129" s="85" t="s">
        <v>324</v>
      </c>
      <c r="N129" s="399">
        <v>0</v>
      </c>
      <c r="O129" s="130">
        <v>3</v>
      </c>
      <c r="P129" s="130" t="s">
        <v>243</v>
      </c>
      <c r="Q129" s="130"/>
      <c r="R129" s="130" t="s">
        <v>84</v>
      </c>
      <c r="S129" s="130" t="s">
        <v>85</v>
      </c>
      <c r="T129" s="123" t="s">
        <v>86</v>
      </c>
      <c r="U129" s="123" t="s">
        <v>87</v>
      </c>
      <c r="V129" s="123" t="s">
        <v>325</v>
      </c>
      <c r="W129" s="283">
        <v>2</v>
      </c>
      <c r="X129" s="126"/>
      <c r="Y129" s="126">
        <f t="shared" si="38"/>
        <v>2</v>
      </c>
      <c r="Z129" s="126">
        <v>2</v>
      </c>
      <c r="AA129" s="150"/>
      <c r="AB129" s="153"/>
      <c r="AC129" s="151" t="str">
        <f t="shared" si="36"/>
        <v/>
      </c>
      <c r="AD129" s="152"/>
      <c r="AE129" s="162"/>
      <c r="AF129" s="101">
        <f t="shared" si="21"/>
        <v>0</v>
      </c>
      <c r="AG129" s="101">
        <f t="shared" si="31"/>
        <v>0</v>
      </c>
      <c r="AH129" s="101">
        <f t="shared" si="32"/>
        <v>0</v>
      </c>
      <c r="AI129" s="101">
        <f t="shared" si="39"/>
        <v>0</v>
      </c>
      <c r="AJ129" s="101">
        <f t="shared" si="23"/>
        <v>0</v>
      </c>
      <c r="AK129" s="101">
        <f t="shared" si="33"/>
        <v>0</v>
      </c>
      <c r="AL129" s="102" t="s">
        <v>9</v>
      </c>
      <c r="AM129" s="157" t="s">
        <v>89</v>
      </c>
      <c r="AN129" s="823">
        <f t="shared" ref="AN129:AN192" si="40">SUM(AH129,AK129)</f>
        <v>0</v>
      </c>
      <c r="AO129" s="844">
        <f t="shared" si="24"/>
        <v>0</v>
      </c>
      <c r="AP129" s="844">
        <f t="shared" si="25"/>
        <v>1</v>
      </c>
      <c r="AQ129" s="845">
        <f t="shared" ca="1" si="26"/>
        <v>410</v>
      </c>
      <c r="AR129" s="113" t="str">
        <f t="shared" si="27"/>
        <v>On Time</v>
      </c>
    </row>
    <row r="130" spans="1:44" ht="12.75" x14ac:dyDescent="0.2">
      <c r="A130" s="102">
        <v>4000498936</v>
      </c>
      <c r="B130" s="133">
        <v>45628</v>
      </c>
      <c r="C130" s="100" t="s">
        <v>79</v>
      </c>
      <c r="D130" s="552">
        <v>46442</v>
      </c>
      <c r="E130" s="552" t="e">
        <f>IF(OR(#REF!="",J130=""),"",#REF!+7*J130)</f>
        <v>#REF!</v>
      </c>
      <c r="F130" s="149" t="e">
        <f t="shared" ca="1" si="29"/>
        <v>#REF!</v>
      </c>
      <c r="G130" s="120" t="s">
        <v>94</v>
      </c>
      <c r="H130" s="113" t="e">
        <f t="shared" si="30"/>
        <v>#REF!</v>
      </c>
      <c r="I130" s="113" t="e">
        <f t="shared" si="37"/>
        <v>#REF!</v>
      </c>
      <c r="J130" s="126">
        <v>116.3</v>
      </c>
      <c r="K130" s="126" t="s">
        <v>18</v>
      </c>
      <c r="L130" s="394" t="s">
        <v>81</v>
      </c>
      <c r="M130" s="85" t="s">
        <v>175</v>
      </c>
      <c r="N130" s="399">
        <v>0</v>
      </c>
      <c r="O130" s="130">
        <v>3</v>
      </c>
      <c r="P130" s="130" t="s">
        <v>176</v>
      </c>
      <c r="Q130" s="130">
        <v>25100064</v>
      </c>
      <c r="R130" s="130" t="s">
        <v>84</v>
      </c>
      <c r="S130" s="130" t="s">
        <v>97</v>
      </c>
      <c r="T130" s="123" t="s">
        <v>138</v>
      </c>
      <c r="U130" s="100" t="s">
        <v>99</v>
      </c>
      <c r="V130" s="100" t="s">
        <v>177</v>
      </c>
      <c r="W130" s="282">
        <v>25</v>
      </c>
      <c r="X130" s="126"/>
      <c r="Y130" s="126">
        <f t="shared" si="38"/>
        <v>25</v>
      </c>
      <c r="Z130" s="126">
        <v>25</v>
      </c>
      <c r="AA130" s="150">
        <v>23480</v>
      </c>
      <c r="AB130" s="127"/>
      <c r="AC130" s="151" t="str">
        <f t="shared" si="36"/>
        <v/>
      </c>
      <c r="AD130" s="152"/>
      <c r="AE130" s="162"/>
      <c r="AF130" s="101">
        <f t="shared" ref="AF130:AF193" si="41">X130*AA130</f>
        <v>0</v>
      </c>
      <c r="AG130" s="101">
        <f t="shared" si="31"/>
        <v>0</v>
      </c>
      <c r="AH130" s="101">
        <f t="shared" si="32"/>
        <v>0</v>
      </c>
      <c r="AI130" s="101">
        <f t="shared" si="39"/>
        <v>587000</v>
      </c>
      <c r="AJ130" s="101">
        <f t="shared" ref="AJ130:AJ190" si="42">(Z130*AB130)*86</f>
        <v>0</v>
      </c>
      <c r="AK130" s="101">
        <f t="shared" si="33"/>
        <v>587000</v>
      </c>
      <c r="AL130" s="102" t="s">
        <v>9</v>
      </c>
      <c r="AM130" s="143"/>
      <c r="AN130" s="823">
        <f t="shared" si="40"/>
        <v>587000</v>
      </c>
      <c r="AO130" s="844">
        <f t="shared" si="24"/>
        <v>0</v>
      </c>
      <c r="AP130" s="844">
        <f t="shared" si="25"/>
        <v>1</v>
      </c>
      <c r="AQ130" s="845">
        <f t="shared" ca="1" si="26"/>
        <v>557</v>
      </c>
      <c r="AR130" s="113" t="str">
        <f t="shared" si="27"/>
        <v>On Time</v>
      </c>
    </row>
    <row r="131" spans="1:44" ht="12.75" x14ac:dyDescent="0.2">
      <c r="A131" s="102">
        <v>4000553366</v>
      </c>
      <c r="B131" s="133">
        <v>45874</v>
      </c>
      <c r="C131" s="155" t="s">
        <v>79</v>
      </c>
      <c r="D131" s="552">
        <v>46070</v>
      </c>
      <c r="E131" s="552" t="e">
        <f>IF(OR(#REF!="",J131=""),"",#REF!+7*J131)</f>
        <v>#REF!</v>
      </c>
      <c r="F131" s="149" t="e">
        <f t="shared" ca="1" si="29"/>
        <v>#REF!</v>
      </c>
      <c r="G131" s="120" t="s">
        <v>94</v>
      </c>
      <c r="H131" s="113" t="e">
        <f t="shared" si="30"/>
        <v>#REF!</v>
      </c>
      <c r="I131" s="102" t="e">
        <f t="shared" si="37"/>
        <v>#REF!</v>
      </c>
      <c r="J131" s="122">
        <v>28</v>
      </c>
      <c r="K131" s="122" t="s">
        <v>18</v>
      </c>
      <c r="L131" s="232" t="s">
        <v>81</v>
      </c>
      <c r="M131" s="85" t="s">
        <v>326</v>
      </c>
      <c r="N131" s="399">
        <v>0</v>
      </c>
      <c r="O131" s="130">
        <v>3</v>
      </c>
      <c r="P131" s="122"/>
      <c r="Q131" s="122"/>
      <c r="R131" s="130" t="s">
        <v>84</v>
      </c>
      <c r="S131" s="130" t="s">
        <v>97</v>
      </c>
      <c r="T131" s="171" t="s">
        <v>114</v>
      </c>
      <c r="U131" s="128" t="s">
        <v>99</v>
      </c>
      <c r="V131" s="102" t="s">
        <v>327</v>
      </c>
      <c r="W131" s="147">
        <v>30</v>
      </c>
      <c r="X131" s="122"/>
      <c r="Y131" s="126">
        <f t="shared" si="38"/>
        <v>30</v>
      </c>
      <c r="Z131" s="122">
        <v>30</v>
      </c>
      <c r="AA131" s="101">
        <v>371823</v>
      </c>
      <c r="AB131" s="131"/>
      <c r="AC131" s="151" t="str">
        <f t="shared" si="36"/>
        <v/>
      </c>
      <c r="AD131" s="120"/>
      <c r="AE131" s="132"/>
      <c r="AF131" s="101">
        <f t="shared" si="41"/>
        <v>0</v>
      </c>
      <c r="AG131" s="101">
        <f t="shared" si="31"/>
        <v>0</v>
      </c>
      <c r="AH131" s="101">
        <f t="shared" si="32"/>
        <v>0</v>
      </c>
      <c r="AI131" s="101">
        <f t="shared" si="39"/>
        <v>11154690</v>
      </c>
      <c r="AJ131" s="101">
        <f t="shared" si="42"/>
        <v>0</v>
      </c>
      <c r="AK131" s="166">
        <f t="shared" si="33"/>
        <v>11154690</v>
      </c>
      <c r="AL131" s="102" t="s">
        <v>9</v>
      </c>
      <c r="AM131" s="143"/>
      <c r="AN131" s="823">
        <f t="shared" si="40"/>
        <v>11154690</v>
      </c>
      <c r="AO131" s="844">
        <f t="shared" ref="AO131:AO194" si="43">IF(W131=0,0,X131/W131)</f>
        <v>0</v>
      </c>
      <c r="AP131" s="844">
        <f t="shared" ref="AP131:AP194" si="44">IF(W131=0,0,Y131/W131)</f>
        <v>1</v>
      </c>
      <c r="AQ131" s="845">
        <f t="shared" ref="AQ131:AQ194" ca="1" si="45">TODAY()-B131</f>
        <v>311</v>
      </c>
      <c r="AR131" s="113" t="str">
        <f t="shared" ref="AR131:AR194" si="46">IF(AD131&lt;=D131,"On Time","Delayed")</f>
        <v>On Time</v>
      </c>
    </row>
    <row r="132" spans="1:44" ht="12.75" x14ac:dyDescent="0.2">
      <c r="A132" s="102">
        <v>4000495271</v>
      </c>
      <c r="B132" s="133">
        <v>45621</v>
      </c>
      <c r="C132" s="100" t="s">
        <v>79</v>
      </c>
      <c r="D132" s="552">
        <v>46435</v>
      </c>
      <c r="E132" s="552" t="e">
        <f>IF(OR(#REF!="",J132=""),"",#REF!+7*J132)</f>
        <v>#REF!</v>
      </c>
      <c r="F132" s="149" t="e">
        <f t="shared" ca="1" si="29"/>
        <v>#REF!</v>
      </c>
      <c r="G132" s="120" t="s">
        <v>94</v>
      </c>
      <c r="H132" s="113" t="e">
        <f t="shared" si="30"/>
        <v>#REF!</v>
      </c>
      <c r="I132" s="113" t="e">
        <f t="shared" si="37"/>
        <v>#REF!</v>
      </c>
      <c r="J132" s="126">
        <v>116.3</v>
      </c>
      <c r="K132" s="126" t="s">
        <v>18</v>
      </c>
      <c r="L132" s="394" t="s">
        <v>81</v>
      </c>
      <c r="M132" s="13" t="s">
        <v>181</v>
      </c>
      <c r="N132" s="399">
        <v>0</v>
      </c>
      <c r="O132" s="130">
        <v>3</v>
      </c>
      <c r="P132" s="130" t="s">
        <v>182</v>
      </c>
      <c r="Q132" s="130">
        <v>25100070</v>
      </c>
      <c r="R132" s="130" t="s">
        <v>84</v>
      </c>
      <c r="S132" s="130" t="s">
        <v>97</v>
      </c>
      <c r="T132" s="123" t="s">
        <v>138</v>
      </c>
      <c r="U132" s="100" t="s">
        <v>99</v>
      </c>
      <c r="V132" s="100" t="s">
        <v>183</v>
      </c>
      <c r="W132" s="282">
        <v>25</v>
      </c>
      <c r="X132" s="126"/>
      <c r="Y132" s="126">
        <f t="shared" si="38"/>
        <v>25</v>
      </c>
      <c r="Z132" s="126">
        <v>25</v>
      </c>
      <c r="AA132" s="150">
        <v>26720</v>
      </c>
      <c r="AB132" s="127"/>
      <c r="AC132" s="151" t="str">
        <f t="shared" si="36"/>
        <v/>
      </c>
      <c r="AD132" s="152"/>
      <c r="AE132" s="162"/>
      <c r="AF132" s="101">
        <f t="shared" si="41"/>
        <v>0</v>
      </c>
      <c r="AG132" s="101">
        <f t="shared" si="31"/>
        <v>0</v>
      </c>
      <c r="AH132" s="101">
        <f t="shared" si="32"/>
        <v>0</v>
      </c>
      <c r="AI132" s="101">
        <f t="shared" si="39"/>
        <v>668000</v>
      </c>
      <c r="AJ132" s="101">
        <f t="shared" si="42"/>
        <v>0</v>
      </c>
      <c r="AK132" s="101">
        <f t="shared" si="33"/>
        <v>668000</v>
      </c>
      <c r="AL132" s="102" t="s">
        <v>9</v>
      </c>
      <c r="AM132" s="143"/>
      <c r="AN132" s="823">
        <f t="shared" si="40"/>
        <v>668000</v>
      </c>
      <c r="AO132" s="844">
        <f t="shared" si="43"/>
        <v>0</v>
      </c>
      <c r="AP132" s="844">
        <f t="shared" si="44"/>
        <v>1</v>
      </c>
      <c r="AQ132" s="845">
        <f t="shared" ca="1" si="45"/>
        <v>564</v>
      </c>
      <c r="AR132" s="113" t="str">
        <f t="shared" si="46"/>
        <v>On Time</v>
      </c>
    </row>
    <row r="133" spans="1:44" ht="12.75" x14ac:dyDescent="0.2">
      <c r="A133" s="102">
        <v>4000498923</v>
      </c>
      <c r="B133" s="133">
        <v>45628</v>
      </c>
      <c r="C133" s="100" t="s">
        <v>79</v>
      </c>
      <c r="D133" s="552">
        <v>46684</v>
      </c>
      <c r="E133" s="552" t="e">
        <f>IF(OR(#REF!="",J133=""),"",#REF!+7*J133)</f>
        <v>#REF!</v>
      </c>
      <c r="F133" s="149" t="e">
        <f t="shared" ca="1" si="29"/>
        <v>#REF!</v>
      </c>
      <c r="G133" s="120" t="s">
        <v>94</v>
      </c>
      <c r="H133" s="113" t="e">
        <f t="shared" si="30"/>
        <v>#REF!</v>
      </c>
      <c r="I133" s="113" t="e">
        <f t="shared" si="37"/>
        <v>#REF!</v>
      </c>
      <c r="J133" s="126">
        <v>150.9</v>
      </c>
      <c r="K133" s="126" t="s">
        <v>18</v>
      </c>
      <c r="L133" s="394" t="s">
        <v>81</v>
      </c>
      <c r="M133" s="85" t="s">
        <v>269</v>
      </c>
      <c r="N133" s="399">
        <v>0</v>
      </c>
      <c r="O133" s="130">
        <v>3</v>
      </c>
      <c r="P133" s="130" t="s">
        <v>270</v>
      </c>
      <c r="Q133" s="130">
        <v>25100065</v>
      </c>
      <c r="R133" s="130" t="s">
        <v>84</v>
      </c>
      <c r="S133" s="130" t="s">
        <v>97</v>
      </c>
      <c r="T133" s="123" t="s">
        <v>138</v>
      </c>
      <c r="U133" s="100" t="s">
        <v>99</v>
      </c>
      <c r="V133" s="100" t="s">
        <v>271</v>
      </c>
      <c r="W133" s="282">
        <v>26</v>
      </c>
      <c r="X133" s="126"/>
      <c r="Y133" s="126">
        <f t="shared" si="38"/>
        <v>26</v>
      </c>
      <c r="Z133" s="126">
        <v>26</v>
      </c>
      <c r="AA133" s="150">
        <v>4095</v>
      </c>
      <c r="AB133" s="127"/>
      <c r="AC133" s="151" t="str">
        <f t="shared" si="36"/>
        <v/>
      </c>
      <c r="AD133" s="152"/>
      <c r="AE133" s="151"/>
      <c r="AF133" s="101">
        <f t="shared" si="41"/>
        <v>0</v>
      </c>
      <c r="AG133" s="101">
        <f t="shared" si="31"/>
        <v>0</v>
      </c>
      <c r="AH133" s="101">
        <f t="shared" si="32"/>
        <v>0</v>
      </c>
      <c r="AI133" s="101">
        <f t="shared" si="39"/>
        <v>106470</v>
      </c>
      <c r="AJ133" s="101">
        <f t="shared" si="42"/>
        <v>0</v>
      </c>
      <c r="AK133" s="101">
        <f t="shared" si="33"/>
        <v>106470</v>
      </c>
      <c r="AL133" s="102" t="s">
        <v>9</v>
      </c>
      <c r="AM133" s="143"/>
      <c r="AN133" s="823">
        <f t="shared" si="40"/>
        <v>106470</v>
      </c>
      <c r="AO133" s="844">
        <f t="shared" si="43"/>
        <v>0</v>
      </c>
      <c r="AP133" s="844">
        <f t="shared" si="44"/>
        <v>1</v>
      </c>
      <c r="AQ133" s="845">
        <f t="shared" ca="1" si="45"/>
        <v>557</v>
      </c>
      <c r="AR133" s="113" t="str">
        <f t="shared" si="46"/>
        <v>On Time</v>
      </c>
    </row>
    <row r="134" spans="1:44" ht="15" x14ac:dyDescent="0.25">
      <c r="A134" s="102">
        <v>4000580246</v>
      </c>
      <c r="B134" s="158">
        <v>46017</v>
      </c>
      <c r="C134" s="102" t="s">
        <v>79</v>
      </c>
      <c r="D134" s="552">
        <v>46115</v>
      </c>
      <c r="E134" s="552" t="e">
        <f>IF(OR(#REF!="",J134=""),"",#REF!+7*J134)</f>
        <v>#REF!</v>
      </c>
      <c r="F134" s="149" t="str">
        <f t="shared" ca="1" si="29"/>
        <v>DELIVERED</v>
      </c>
      <c r="G134" s="120" t="s">
        <v>94</v>
      </c>
      <c r="H134" s="113" t="e">
        <f t="shared" si="30"/>
        <v>#REF!</v>
      </c>
      <c r="I134" s="113" t="e">
        <f t="shared" si="37"/>
        <v>#REF!</v>
      </c>
      <c r="J134" s="122">
        <v>14</v>
      </c>
      <c r="K134" s="122" t="s">
        <v>18</v>
      </c>
      <c r="L134" s="232" t="s">
        <v>81</v>
      </c>
      <c r="M134" s="85" t="s">
        <v>328</v>
      </c>
      <c r="N134" s="400">
        <v>0</v>
      </c>
      <c r="O134" s="130">
        <v>3</v>
      </c>
      <c r="P134" s="18" t="s">
        <v>329</v>
      </c>
      <c r="Q134" s="122">
        <v>25100756</v>
      </c>
      <c r="R134" s="122" t="s">
        <v>84</v>
      </c>
      <c r="S134" s="122" t="s">
        <v>97</v>
      </c>
      <c r="T134" s="113" t="s">
        <v>179</v>
      </c>
      <c r="U134" s="102" t="s">
        <v>99</v>
      </c>
      <c r="V134" s="102" t="s">
        <v>330</v>
      </c>
      <c r="W134" s="147">
        <v>2</v>
      </c>
      <c r="X134" s="122">
        <v>2</v>
      </c>
      <c r="Y134" s="126">
        <f t="shared" si="38"/>
        <v>0</v>
      </c>
      <c r="Z134" s="122">
        <v>0</v>
      </c>
      <c r="AA134" s="101">
        <v>51558</v>
      </c>
      <c r="AB134" s="131"/>
      <c r="AC134" s="151" t="str">
        <f t="shared" si="36"/>
        <v>April-26</v>
      </c>
      <c r="AD134" s="119">
        <v>46118</v>
      </c>
      <c r="AE134" s="296" t="s">
        <v>331</v>
      </c>
      <c r="AF134" s="101">
        <f t="shared" si="41"/>
        <v>103116</v>
      </c>
      <c r="AG134" s="101">
        <f t="shared" si="31"/>
        <v>0</v>
      </c>
      <c r="AH134" s="101">
        <f t="shared" si="32"/>
        <v>103116</v>
      </c>
      <c r="AI134" s="101">
        <f t="shared" si="39"/>
        <v>0</v>
      </c>
      <c r="AJ134" s="101">
        <f t="shared" si="42"/>
        <v>0</v>
      </c>
      <c r="AK134" s="101">
        <f t="shared" si="33"/>
        <v>0</v>
      </c>
      <c r="AL134" s="102" t="s">
        <v>0</v>
      </c>
      <c r="AM134" s="143" t="s">
        <v>102</v>
      </c>
      <c r="AN134" s="823">
        <f t="shared" si="40"/>
        <v>103116</v>
      </c>
      <c r="AO134" s="844">
        <f t="shared" si="43"/>
        <v>1</v>
      </c>
      <c r="AP134" s="844">
        <f t="shared" si="44"/>
        <v>0</v>
      </c>
      <c r="AQ134" s="845">
        <f t="shared" ca="1" si="45"/>
        <v>168</v>
      </c>
      <c r="AR134" s="113" t="str">
        <f t="shared" si="46"/>
        <v>Delayed</v>
      </c>
    </row>
    <row r="135" spans="1:44" ht="15" x14ac:dyDescent="0.25">
      <c r="A135" s="102">
        <v>4520441899</v>
      </c>
      <c r="B135" s="158">
        <v>46015</v>
      </c>
      <c r="C135" s="100" t="s">
        <v>79</v>
      </c>
      <c r="D135" s="552">
        <v>46043</v>
      </c>
      <c r="E135" s="552" t="e">
        <f>IF(OR(#REF!="",J135=""),"",#REF!+7*J135)</f>
        <v>#REF!</v>
      </c>
      <c r="F135" s="149" t="e">
        <f t="shared" ca="1" si="29"/>
        <v>#REF!</v>
      </c>
      <c r="G135" s="120" t="s">
        <v>80</v>
      </c>
      <c r="H135" s="113" t="e">
        <f t="shared" si="30"/>
        <v>#REF!</v>
      </c>
      <c r="I135" s="113" t="e">
        <f t="shared" si="37"/>
        <v>#REF!</v>
      </c>
      <c r="J135" s="122">
        <v>4</v>
      </c>
      <c r="K135" s="122" t="s">
        <v>19</v>
      </c>
      <c r="L135" s="232" t="s">
        <v>142</v>
      </c>
      <c r="M135" s="77" t="s">
        <v>332</v>
      </c>
      <c r="N135" s="399">
        <v>1</v>
      </c>
      <c r="O135" s="130">
        <v>1</v>
      </c>
      <c r="P135" s="122"/>
      <c r="Q135" s="122"/>
      <c r="R135" s="122" t="s">
        <v>84</v>
      </c>
      <c r="S135" s="122" t="s">
        <v>210</v>
      </c>
      <c r="T135" s="123" t="s">
        <v>211</v>
      </c>
      <c r="U135" s="123" t="s">
        <v>212</v>
      </c>
      <c r="V135" s="160" t="s">
        <v>333</v>
      </c>
      <c r="W135" s="147">
        <v>200</v>
      </c>
      <c r="X135" s="113"/>
      <c r="Y135" s="126">
        <f t="shared" si="38"/>
        <v>200</v>
      </c>
      <c r="Z135" s="122">
        <v>200</v>
      </c>
      <c r="AA135" s="101">
        <v>672.86</v>
      </c>
      <c r="AB135" s="131"/>
      <c r="AC135" s="151" t="str">
        <f t="shared" si="36"/>
        <v/>
      </c>
      <c r="AD135" s="120"/>
      <c r="AE135" s="131"/>
      <c r="AF135" s="101">
        <f t="shared" si="41"/>
        <v>0</v>
      </c>
      <c r="AG135" s="101">
        <f t="shared" si="31"/>
        <v>0</v>
      </c>
      <c r="AH135" s="101">
        <f t="shared" si="32"/>
        <v>0</v>
      </c>
      <c r="AI135" s="101">
        <f t="shared" si="39"/>
        <v>134572</v>
      </c>
      <c r="AJ135" s="101">
        <f t="shared" si="42"/>
        <v>0</v>
      </c>
      <c r="AK135" s="101">
        <f t="shared" si="33"/>
        <v>134572</v>
      </c>
      <c r="AL135" s="102" t="s">
        <v>9</v>
      </c>
      <c r="AM135" s="144"/>
      <c r="AN135" s="823">
        <f t="shared" si="40"/>
        <v>134572</v>
      </c>
      <c r="AO135" s="844">
        <f t="shared" si="43"/>
        <v>0</v>
      </c>
      <c r="AP135" s="844">
        <f t="shared" si="44"/>
        <v>1</v>
      </c>
      <c r="AQ135" s="845">
        <f t="shared" ca="1" si="45"/>
        <v>170</v>
      </c>
      <c r="AR135" s="113" t="str">
        <f t="shared" si="46"/>
        <v>On Time</v>
      </c>
    </row>
    <row r="136" spans="1:44" ht="12.75" x14ac:dyDescent="0.2">
      <c r="A136" s="102">
        <v>4300034603</v>
      </c>
      <c r="B136" s="133">
        <v>45791</v>
      </c>
      <c r="C136" s="100" t="s">
        <v>79</v>
      </c>
      <c r="D136" s="552">
        <v>45833</v>
      </c>
      <c r="E136" s="552" t="e">
        <f>IF(OR(#REF!="",J136=""),"",#REF!+7*J136)</f>
        <v>#REF!</v>
      </c>
      <c r="F136" s="149" t="e">
        <f t="shared" ca="1" si="29"/>
        <v>#REF!</v>
      </c>
      <c r="G136" s="120" t="s">
        <v>94</v>
      </c>
      <c r="H136" s="113" t="e">
        <f t="shared" si="30"/>
        <v>#REF!</v>
      </c>
      <c r="I136" s="113" t="e">
        <f t="shared" si="37"/>
        <v>#REF!</v>
      </c>
      <c r="J136" s="126">
        <v>6</v>
      </c>
      <c r="K136" s="126" t="s">
        <v>21</v>
      </c>
      <c r="L136" s="394" t="s">
        <v>81</v>
      </c>
      <c r="M136" s="13" t="s">
        <v>334</v>
      </c>
      <c r="N136" s="399">
        <v>0</v>
      </c>
      <c r="O136" s="130">
        <v>3</v>
      </c>
      <c r="P136" s="130" t="s">
        <v>243</v>
      </c>
      <c r="Q136" s="130">
        <v>25100180</v>
      </c>
      <c r="R136" s="130" t="s">
        <v>84</v>
      </c>
      <c r="S136" s="130" t="s">
        <v>97</v>
      </c>
      <c r="T136" s="123" t="s">
        <v>335</v>
      </c>
      <c r="U136" s="100" t="s">
        <v>99</v>
      </c>
      <c r="V136" s="172" t="s">
        <v>336</v>
      </c>
      <c r="W136" s="147">
        <v>48</v>
      </c>
      <c r="X136" s="122"/>
      <c r="Y136" s="126">
        <f t="shared" si="38"/>
        <v>48</v>
      </c>
      <c r="Z136" s="122">
        <v>48</v>
      </c>
      <c r="AA136" s="150">
        <v>5900</v>
      </c>
      <c r="AB136" s="131"/>
      <c r="AC136" s="151" t="str">
        <f t="shared" si="36"/>
        <v/>
      </c>
      <c r="AD136" s="120"/>
      <c r="AE136" s="142"/>
      <c r="AF136" s="101">
        <f t="shared" si="41"/>
        <v>0</v>
      </c>
      <c r="AG136" s="101">
        <f t="shared" si="31"/>
        <v>0</v>
      </c>
      <c r="AH136" s="101">
        <f t="shared" si="32"/>
        <v>0</v>
      </c>
      <c r="AI136" s="101">
        <f t="shared" si="39"/>
        <v>283200</v>
      </c>
      <c r="AJ136" s="101">
        <f t="shared" si="42"/>
        <v>0</v>
      </c>
      <c r="AK136" s="101">
        <f t="shared" si="33"/>
        <v>283200</v>
      </c>
      <c r="AL136" s="102" t="s">
        <v>9</v>
      </c>
      <c r="AM136" s="144"/>
      <c r="AN136" s="823">
        <f t="shared" si="40"/>
        <v>283200</v>
      </c>
      <c r="AO136" s="844">
        <f t="shared" si="43"/>
        <v>0</v>
      </c>
      <c r="AP136" s="844">
        <f t="shared" si="44"/>
        <v>1</v>
      </c>
      <c r="AQ136" s="845">
        <f t="shared" ca="1" si="45"/>
        <v>394</v>
      </c>
      <c r="AR136" s="113" t="str">
        <f t="shared" si="46"/>
        <v>On Time</v>
      </c>
    </row>
    <row r="137" spans="1:44" x14ac:dyDescent="0.25">
      <c r="A137" s="102">
        <v>4300034899</v>
      </c>
      <c r="B137" s="133">
        <v>45861</v>
      </c>
      <c r="C137" s="100" t="s">
        <v>79</v>
      </c>
      <c r="D137" s="552">
        <v>45903</v>
      </c>
      <c r="E137" s="552" t="e">
        <f>IF(OR(#REF!="",J137=""),"",#REF!+7*J137)</f>
        <v>#REF!</v>
      </c>
      <c r="F137" s="149" t="str">
        <f t="shared" ca="1" si="29"/>
        <v>DELIVERED</v>
      </c>
      <c r="G137" s="120" t="s">
        <v>94</v>
      </c>
      <c r="H137" s="113" t="e">
        <f t="shared" si="30"/>
        <v>#REF!</v>
      </c>
      <c r="I137" s="113" t="e">
        <f t="shared" si="37"/>
        <v>#REF!</v>
      </c>
      <c r="J137" s="126">
        <v>6</v>
      </c>
      <c r="K137" s="126" t="s">
        <v>21</v>
      </c>
      <c r="L137" s="394" t="s">
        <v>142</v>
      </c>
      <c r="M137" s="85" t="s">
        <v>334</v>
      </c>
      <c r="N137" s="399">
        <v>0</v>
      </c>
      <c r="O137" s="130">
        <v>3</v>
      </c>
      <c r="P137" s="278" t="s">
        <v>243</v>
      </c>
      <c r="Q137" s="278">
        <v>25100180</v>
      </c>
      <c r="R137" s="130" t="s">
        <v>84</v>
      </c>
      <c r="S137" s="130" t="s">
        <v>97</v>
      </c>
      <c r="T137" s="123" t="s">
        <v>335</v>
      </c>
      <c r="U137" s="100" t="s">
        <v>99</v>
      </c>
      <c r="V137" s="172" t="s">
        <v>336</v>
      </c>
      <c r="W137" s="147">
        <v>22</v>
      </c>
      <c r="X137" s="232">
        <v>22</v>
      </c>
      <c r="Y137" s="126">
        <f t="shared" si="38"/>
        <v>0</v>
      </c>
      <c r="Z137" s="122">
        <v>0</v>
      </c>
      <c r="AA137" s="286">
        <v>5760</v>
      </c>
      <c r="AB137" s="131"/>
      <c r="AC137" s="151" t="str">
        <f t="shared" si="36"/>
        <v>April-26</v>
      </c>
      <c r="AD137" s="119">
        <v>46123</v>
      </c>
      <c r="AE137" s="257" t="s">
        <v>337</v>
      </c>
      <c r="AF137" s="101">
        <f t="shared" si="41"/>
        <v>126720</v>
      </c>
      <c r="AG137" s="101">
        <f t="shared" si="31"/>
        <v>0</v>
      </c>
      <c r="AH137" s="101">
        <f t="shared" si="32"/>
        <v>126720</v>
      </c>
      <c r="AI137" s="101">
        <f t="shared" si="39"/>
        <v>0</v>
      </c>
      <c r="AJ137" s="185">
        <f t="shared" si="42"/>
        <v>0</v>
      </c>
      <c r="AK137" s="185">
        <f t="shared" si="33"/>
        <v>0</v>
      </c>
      <c r="AL137" s="174" t="s">
        <v>0</v>
      </c>
      <c r="AM137" s="144" t="s">
        <v>102</v>
      </c>
      <c r="AN137" s="825">
        <f t="shared" si="40"/>
        <v>126720</v>
      </c>
      <c r="AO137" s="844">
        <f t="shared" si="43"/>
        <v>1</v>
      </c>
      <c r="AP137" s="844">
        <f t="shared" si="44"/>
        <v>0</v>
      </c>
      <c r="AQ137" s="845">
        <f t="shared" ca="1" si="45"/>
        <v>324</v>
      </c>
      <c r="AR137" s="113" t="str">
        <f t="shared" si="46"/>
        <v>Delayed</v>
      </c>
    </row>
    <row r="138" spans="1:44" x14ac:dyDescent="0.25">
      <c r="A138" s="102">
        <v>4300035313</v>
      </c>
      <c r="B138" s="133">
        <v>45918</v>
      </c>
      <c r="C138" s="100" t="s">
        <v>79</v>
      </c>
      <c r="D138" s="552">
        <v>46198</v>
      </c>
      <c r="E138" s="552" t="e">
        <f>IF(OR(#REF!="",J138=""),"",#REF!+7*J138)</f>
        <v>#REF!</v>
      </c>
      <c r="F138" s="149" t="str">
        <f t="shared" ca="1" si="29"/>
        <v>DELIVERED</v>
      </c>
      <c r="G138" s="120" t="s">
        <v>94</v>
      </c>
      <c r="H138" s="113" t="e">
        <f t="shared" si="30"/>
        <v>#REF!</v>
      </c>
      <c r="I138" s="113" t="e">
        <f t="shared" si="37"/>
        <v>#REF!</v>
      </c>
      <c r="J138" s="122">
        <v>40</v>
      </c>
      <c r="K138" s="122" t="s">
        <v>18</v>
      </c>
      <c r="L138" s="232" t="s">
        <v>81</v>
      </c>
      <c r="M138" s="85" t="s">
        <v>338</v>
      </c>
      <c r="N138" s="399">
        <v>0</v>
      </c>
      <c r="O138" s="216">
        <v>3</v>
      </c>
      <c r="P138" s="14" t="s">
        <v>339</v>
      </c>
      <c r="Q138" s="24">
        <v>25100451</v>
      </c>
      <c r="R138" s="242" t="s">
        <v>84</v>
      </c>
      <c r="S138" s="130" t="s">
        <v>97</v>
      </c>
      <c r="T138" s="123" t="s">
        <v>179</v>
      </c>
      <c r="U138" s="123" t="s">
        <v>99</v>
      </c>
      <c r="V138" s="102" t="s">
        <v>340</v>
      </c>
      <c r="W138" s="147">
        <v>10</v>
      </c>
      <c r="X138" s="122">
        <v>7</v>
      </c>
      <c r="Y138" s="268">
        <f t="shared" si="38"/>
        <v>3</v>
      </c>
      <c r="Z138" s="219">
        <v>0</v>
      </c>
      <c r="AA138" s="101">
        <v>39765</v>
      </c>
      <c r="AB138" s="131"/>
      <c r="AC138" s="151" t="str">
        <f t="shared" si="36"/>
        <v>April-26</v>
      </c>
      <c r="AD138" s="225">
        <v>46121</v>
      </c>
      <c r="AE138" s="257" t="s">
        <v>341</v>
      </c>
      <c r="AF138" s="114">
        <f t="shared" si="41"/>
        <v>278355</v>
      </c>
      <c r="AG138" s="101">
        <f t="shared" si="31"/>
        <v>0</v>
      </c>
      <c r="AH138" s="101">
        <f t="shared" si="32"/>
        <v>278355</v>
      </c>
      <c r="AI138" s="101">
        <f t="shared" si="39"/>
        <v>0</v>
      </c>
      <c r="AJ138" s="101">
        <f t="shared" si="42"/>
        <v>0</v>
      </c>
      <c r="AK138" s="101">
        <f t="shared" si="33"/>
        <v>0</v>
      </c>
      <c r="AL138" s="102" t="s">
        <v>0</v>
      </c>
      <c r="AM138" s="144" t="s">
        <v>102</v>
      </c>
      <c r="AN138" s="823">
        <f t="shared" si="40"/>
        <v>278355</v>
      </c>
      <c r="AO138" s="844">
        <f t="shared" si="43"/>
        <v>0.7</v>
      </c>
      <c r="AP138" s="844">
        <f t="shared" si="44"/>
        <v>0.3</v>
      </c>
      <c r="AQ138" s="845">
        <f t="shared" ca="1" si="45"/>
        <v>267</v>
      </c>
      <c r="AR138" s="113" t="str">
        <f t="shared" si="46"/>
        <v>On Time</v>
      </c>
    </row>
    <row r="139" spans="1:44" x14ac:dyDescent="0.25">
      <c r="A139" s="102">
        <v>4300035313</v>
      </c>
      <c r="B139" s="133">
        <v>45918</v>
      </c>
      <c r="C139" s="100" t="s">
        <v>79</v>
      </c>
      <c r="D139" s="552">
        <v>46198</v>
      </c>
      <c r="E139" s="552" t="e">
        <f>IF(OR(#REF!="",J139=""),"",#REF!+7*J139)</f>
        <v>#REF!</v>
      </c>
      <c r="F139" s="149" t="e">
        <f t="shared" ca="1" si="29"/>
        <v>#REF!</v>
      </c>
      <c r="G139" s="120" t="s">
        <v>94</v>
      </c>
      <c r="H139" s="113" t="e">
        <f t="shared" si="30"/>
        <v>#REF!</v>
      </c>
      <c r="I139" s="113" t="e">
        <f t="shared" si="37"/>
        <v>#REF!</v>
      </c>
      <c r="J139" s="122">
        <v>40</v>
      </c>
      <c r="K139" s="122" t="s">
        <v>18</v>
      </c>
      <c r="L139" s="232" t="s">
        <v>81</v>
      </c>
      <c r="M139" s="23" t="s">
        <v>338</v>
      </c>
      <c r="N139" s="399">
        <v>0</v>
      </c>
      <c r="O139" s="216">
        <v>3</v>
      </c>
      <c r="P139" s="14" t="s">
        <v>339</v>
      </c>
      <c r="Q139" s="24">
        <v>25100451</v>
      </c>
      <c r="R139" s="242" t="s">
        <v>84</v>
      </c>
      <c r="S139" s="130" t="s">
        <v>97</v>
      </c>
      <c r="T139" s="123" t="s">
        <v>179</v>
      </c>
      <c r="U139" s="123" t="s">
        <v>99</v>
      </c>
      <c r="V139" s="102" t="s">
        <v>340</v>
      </c>
      <c r="W139" s="147">
        <v>3</v>
      </c>
      <c r="X139" s="122"/>
      <c r="Y139" s="126">
        <f t="shared" si="38"/>
        <v>3</v>
      </c>
      <c r="Z139" s="122">
        <v>3</v>
      </c>
      <c r="AA139" s="101">
        <v>39765</v>
      </c>
      <c r="AB139" s="131"/>
      <c r="AC139" s="151" t="str">
        <f t="shared" si="36"/>
        <v/>
      </c>
      <c r="AD139" s="120"/>
      <c r="AE139" s="261"/>
      <c r="AF139" s="101">
        <f t="shared" si="41"/>
        <v>0</v>
      </c>
      <c r="AG139" s="101">
        <f t="shared" si="31"/>
        <v>0</v>
      </c>
      <c r="AH139" s="101">
        <f t="shared" si="32"/>
        <v>0</v>
      </c>
      <c r="AI139" s="101">
        <f t="shared" si="39"/>
        <v>119295</v>
      </c>
      <c r="AJ139" s="101">
        <f t="shared" si="42"/>
        <v>0</v>
      </c>
      <c r="AK139" s="101">
        <f t="shared" si="33"/>
        <v>119295</v>
      </c>
      <c r="AL139" s="174" t="s">
        <v>9</v>
      </c>
      <c r="AM139" s="276"/>
      <c r="AN139" s="823">
        <f t="shared" si="40"/>
        <v>119295</v>
      </c>
      <c r="AO139" s="844">
        <f t="shared" si="43"/>
        <v>0</v>
      </c>
      <c r="AP139" s="844">
        <f t="shared" si="44"/>
        <v>1</v>
      </c>
      <c r="AQ139" s="845">
        <f t="shared" ca="1" si="45"/>
        <v>267</v>
      </c>
      <c r="AR139" s="113" t="str">
        <f t="shared" si="46"/>
        <v>On Time</v>
      </c>
    </row>
    <row r="140" spans="1:44" x14ac:dyDescent="0.25">
      <c r="A140" s="102">
        <v>4300034244</v>
      </c>
      <c r="B140" s="133">
        <v>45721</v>
      </c>
      <c r="C140" s="100" t="s">
        <v>79</v>
      </c>
      <c r="D140" s="552">
        <v>45888</v>
      </c>
      <c r="E140" s="552" t="e">
        <f>IF(OR(#REF!="",J140=""),"",#REF!+7*J140)</f>
        <v>#REF!</v>
      </c>
      <c r="F140" s="149" t="str">
        <f t="shared" ca="1" si="29"/>
        <v>DELIVERED</v>
      </c>
      <c r="G140" s="120" t="s">
        <v>94</v>
      </c>
      <c r="H140" s="113" t="e">
        <f t="shared" si="30"/>
        <v>#REF!</v>
      </c>
      <c r="I140" s="113" t="e">
        <f t="shared" si="37"/>
        <v>#REF!</v>
      </c>
      <c r="J140" s="126">
        <v>24</v>
      </c>
      <c r="K140" s="126" t="s">
        <v>19</v>
      </c>
      <c r="L140" s="394" t="s">
        <v>81</v>
      </c>
      <c r="M140" s="23" t="s">
        <v>342</v>
      </c>
      <c r="N140" s="399">
        <v>0</v>
      </c>
      <c r="O140" s="130">
        <v>3</v>
      </c>
      <c r="P140" s="313" t="s">
        <v>343</v>
      </c>
      <c r="Q140" s="313">
        <v>25100028</v>
      </c>
      <c r="R140" s="130" t="s">
        <v>84</v>
      </c>
      <c r="S140" s="130" t="s">
        <v>97</v>
      </c>
      <c r="T140" s="123" t="s">
        <v>179</v>
      </c>
      <c r="U140" s="100" t="s">
        <v>99</v>
      </c>
      <c r="V140" s="123" t="s">
        <v>344</v>
      </c>
      <c r="W140" s="282">
        <v>1</v>
      </c>
      <c r="X140" s="126">
        <v>1</v>
      </c>
      <c r="Y140" s="126">
        <f t="shared" si="38"/>
        <v>0</v>
      </c>
      <c r="Z140" s="126">
        <v>0</v>
      </c>
      <c r="AA140" s="169">
        <v>367378</v>
      </c>
      <c r="AB140" s="153"/>
      <c r="AC140" s="151" t="str">
        <f t="shared" si="36"/>
        <v>May-26</v>
      </c>
      <c r="AD140" s="152">
        <v>46156</v>
      </c>
      <c r="AE140" s="257" t="s">
        <v>345</v>
      </c>
      <c r="AF140" s="101">
        <f t="shared" si="41"/>
        <v>367378</v>
      </c>
      <c r="AG140" s="101">
        <f t="shared" si="31"/>
        <v>0</v>
      </c>
      <c r="AH140" s="101">
        <f t="shared" si="32"/>
        <v>367378</v>
      </c>
      <c r="AI140" s="101">
        <f t="shared" si="39"/>
        <v>0</v>
      </c>
      <c r="AJ140" s="185">
        <f t="shared" si="42"/>
        <v>0</v>
      </c>
      <c r="AK140" s="185">
        <f t="shared" si="33"/>
        <v>0</v>
      </c>
      <c r="AL140" s="174" t="s">
        <v>0</v>
      </c>
      <c r="AM140" s="143" t="s">
        <v>102</v>
      </c>
      <c r="AN140" s="825">
        <f t="shared" si="40"/>
        <v>367378</v>
      </c>
      <c r="AO140" s="844">
        <f t="shared" si="43"/>
        <v>1</v>
      </c>
      <c r="AP140" s="844">
        <f t="shared" si="44"/>
        <v>0</v>
      </c>
      <c r="AQ140" s="845">
        <f t="shared" ca="1" si="45"/>
        <v>464</v>
      </c>
      <c r="AR140" s="113" t="str">
        <f t="shared" si="46"/>
        <v>Delayed</v>
      </c>
    </row>
    <row r="141" spans="1:44" ht="12.75" x14ac:dyDescent="0.2">
      <c r="A141" s="102">
        <v>25017140</v>
      </c>
      <c r="B141" s="133">
        <v>45978</v>
      </c>
      <c r="C141" s="100" t="s">
        <v>79</v>
      </c>
      <c r="D141" s="552" t="e">
        <f>#REF!+7*$J141</f>
        <v>#REF!</v>
      </c>
      <c r="E141" s="552" t="e">
        <f>IF(OR(#REF!="",J141=""),"",#REF!+7*J141)</f>
        <v>#REF!</v>
      </c>
      <c r="F141" s="149" t="e">
        <f t="shared" ref="F141:F204" ca="1" si="47">IF(AL141="PO CLOSED",
"DELIVERED",
IF(TODAY()&gt;E141,
"-"&amp;ROUNDUP(TODAY()-E141,0)&amp;" days overdue",
"+" &amp;ROUNDUP(E141-TODAY(),0)&amp;" days remaining"))</f>
        <v>#REF!</v>
      </c>
      <c r="G141" s="120" t="s">
        <v>80</v>
      </c>
      <c r="H141" s="113" t="e">
        <f t="shared" ref="H141:H204" si="48">TEXT(E141,"MMM-YY")</f>
        <v>#REF!</v>
      </c>
      <c r="I141" s="113" t="e">
        <f t="shared" si="37"/>
        <v>#REF!</v>
      </c>
      <c r="J141" s="122">
        <v>9</v>
      </c>
      <c r="K141" s="122" t="s">
        <v>18</v>
      </c>
      <c r="L141" s="232" t="s">
        <v>81</v>
      </c>
      <c r="M141" s="85" t="s">
        <v>346</v>
      </c>
      <c r="N141" s="399">
        <v>0</v>
      </c>
      <c r="O141" s="130">
        <v>3</v>
      </c>
      <c r="P141" s="122"/>
      <c r="Q141" s="122"/>
      <c r="R141" s="122" t="s">
        <v>84</v>
      </c>
      <c r="S141" s="130" t="s">
        <v>347</v>
      </c>
      <c r="T141" s="123" t="s">
        <v>348</v>
      </c>
      <c r="U141" s="102" t="s">
        <v>87</v>
      </c>
      <c r="V141" s="102" t="s">
        <v>349</v>
      </c>
      <c r="W141" s="147">
        <v>500</v>
      </c>
      <c r="X141" s="113"/>
      <c r="Y141" s="126">
        <f t="shared" si="38"/>
        <v>500</v>
      </c>
      <c r="Z141" s="122">
        <v>500</v>
      </c>
      <c r="AA141" s="101">
        <v>5263</v>
      </c>
      <c r="AB141" s="131"/>
      <c r="AC141" s="151" t="str">
        <f t="shared" si="36"/>
        <v/>
      </c>
      <c r="AD141" s="120"/>
      <c r="AE141" s="142"/>
      <c r="AF141" s="101">
        <f t="shared" si="41"/>
        <v>0</v>
      </c>
      <c r="AG141" s="101">
        <f t="shared" ref="AG141:AG204" si="49">(X141*AB141)*86</f>
        <v>0</v>
      </c>
      <c r="AH141" s="101">
        <f t="shared" ref="AH141:AH204" si="50">SUM(AF141:AG141)</f>
        <v>0</v>
      </c>
      <c r="AI141" s="101">
        <f t="shared" si="39"/>
        <v>2631500</v>
      </c>
      <c r="AJ141" s="101">
        <f t="shared" si="42"/>
        <v>0</v>
      </c>
      <c r="AK141" s="101">
        <f t="shared" ref="AK141:AK204" si="51">SUM(AI141:AJ141)</f>
        <v>2631500</v>
      </c>
      <c r="AL141" s="102" t="s">
        <v>9</v>
      </c>
      <c r="AM141" s="144" t="s">
        <v>350</v>
      </c>
      <c r="AN141" s="823">
        <f t="shared" si="40"/>
        <v>2631500</v>
      </c>
      <c r="AO141" s="844">
        <f t="shared" si="43"/>
        <v>0</v>
      </c>
      <c r="AP141" s="844">
        <f t="shared" si="44"/>
        <v>1</v>
      </c>
      <c r="AQ141" s="845">
        <f t="shared" ca="1" si="45"/>
        <v>207</v>
      </c>
      <c r="AR141" s="113" t="e">
        <f t="shared" si="46"/>
        <v>#REF!</v>
      </c>
    </row>
    <row r="142" spans="1:44" x14ac:dyDescent="0.25">
      <c r="A142" s="102" t="s">
        <v>351</v>
      </c>
      <c r="B142" s="133">
        <v>45982</v>
      </c>
      <c r="C142" s="100" t="s">
        <v>79</v>
      </c>
      <c r="D142" s="552">
        <v>46001</v>
      </c>
      <c r="E142" s="552" t="e">
        <f>IF(OR(#REF!="",J142=""),"",#REF!+7*J142)</f>
        <v>#REF!</v>
      </c>
      <c r="F142" s="149" t="str">
        <f t="shared" ca="1" si="47"/>
        <v>DELIVERED</v>
      </c>
      <c r="G142" s="120" t="s">
        <v>80</v>
      </c>
      <c r="H142" s="113" t="e">
        <f t="shared" si="48"/>
        <v>#REF!</v>
      </c>
      <c r="I142" s="102">
        <v>2025</v>
      </c>
      <c r="J142" s="122">
        <v>0.6</v>
      </c>
      <c r="K142" s="122" t="s">
        <v>28</v>
      </c>
      <c r="L142" s="232" t="s">
        <v>81</v>
      </c>
      <c r="M142" s="13" t="s">
        <v>352</v>
      </c>
      <c r="N142" s="399">
        <v>0</v>
      </c>
      <c r="O142" s="130">
        <v>3</v>
      </c>
      <c r="P142" s="122" t="s">
        <v>243</v>
      </c>
      <c r="Q142" s="122">
        <v>25100722</v>
      </c>
      <c r="R142" s="122" t="s">
        <v>84</v>
      </c>
      <c r="S142" s="130" t="s">
        <v>191</v>
      </c>
      <c r="T142" s="123" t="s">
        <v>192</v>
      </c>
      <c r="U142" s="100" t="s">
        <v>193</v>
      </c>
      <c r="V142" s="102" t="s">
        <v>353</v>
      </c>
      <c r="W142" s="147">
        <v>2</v>
      </c>
      <c r="X142" s="122">
        <v>2</v>
      </c>
      <c r="Y142" s="126">
        <f t="shared" si="38"/>
        <v>0</v>
      </c>
      <c r="Z142" s="126">
        <v>0</v>
      </c>
      <c r="AA142" s="101">
        <v>67300</v>
      </c>
      <c r="AB142" s="131"/>
      <c r="AC142" s="151" t="str">
        <f t="shared" si="36"/>
        <v>May-26</v>
      </c>
      <c r="AD142" s="119">
        <v>46150</v>
      </c>
      <c r="AE142" s="257" t="s">
        <v>354</v>
      </c>
      <c r="AF142" s="101">
        <f t="shared" si="41"/>
        <v>134600</v>
      </c>
      <c r="AG142" s="101">
        <f t="shared" si="49"/>
        <v>0</v>
      </c>
      <c r="AH142" s="101">
        <f t="shared" si="50"/>
        <v>134600</v>
      </c>
      <c r="AI142" s="101">
        <f t="shared" si="39"/>
        <v>0</v>
      </c>
      <c r="AJ142" s="101">
        <f t="shared" si="42"/>
        <v>0</v>
      </c>
      <c r="AK142" s="101">
        <f t="shared" si="51"/>
        <v>0</v>
      </c>
      <c r="AL142" s="102" t="s">
        <v>0</v>
      </c>
      <c r="AM142" s="143" t="s">
        <v>102</v>
      </c>
      <c r="AN142" s="823">
        <f t="shared" si="40"/>
        <v>134600</v>
      </c>
      <c r="AO142" s="844">
        <f t="shared" si="43"/>
        <v>1</v>
      </c>
      <c r="AP142" s="844">
        <f t="shared" si="44"/>
        <v>0</v>
      </c>
      <c r="AQ142" s="845">
        <f t="shared" ca="1" si="45"/>
        <v>203</v>
      </c>
      <c r="AR142" s="113" t="str">
        <f t="shared" si="46"/>
        <v>Delayed</v>
      </c>
    </row>
    <row r="143" spans="1:44" ht="12.75" x14ac:dyDescent="0.2">
      <c r="A143" s="102">
        <v>4000586605</v>
      </c>
      <c r="B143" s="133">
        <v>46006</v>
      </c>
      <c r="C143" s="102" t="s">
        <v>79</v>
      </c>
      <c r="D143" s="552">
        <v>46230</v>
      </c>
      <c r="E143" s="552" t="e">
        <f>IF(OR(#REF!="",J143=""),"",#REF!+7*J143)</f>
        <v>#REF!</v>
      </c>
      <c r="F143" s="149" t="e">
        <f t="shared" ca="1" si="47"/>
        <v>#REF!</v>
      </c>
      <c r="G143" s="120" t="s">
        <v>94</v>
      </c>
      <c r="H143" s="113" t="e">
        <f t="shared" si="48"/>
        <v>#REF!</v>
      </c>
      <c r="I143" s="113" t="e">
        <f>TEXT(E142,"YYYY")</f>
        <v>#REF!</v>
      </c>
      <c r="J143" s="122">
        <v>32</v>
      </c>
      <c r="K143" s="122" t="s">
        <v>18</v>
      </c>
      <c r="L143" s="232" t="s">
        <v>81</v>
      </c>
      <c r="M143" s="13" t="s">
        <v>355</v>
      </c>
      <c r="N143" s="399">
        <v>0</v>
      </c>
      <c r="O143" s="130">
        <v>3</v>
      </c>
      <c r="P143" s="122"/>
      <c r="Q143" s="122"/>
      <c r="R143" s="122" t="s">
        <v>84</v>
      </c>
      <c r="S143" s="130" t="s">
        <v>97</v>
      </c>
      <c r="T143" s="113" t="s">
        <v>119</v>
      </c>
      <c r="U143" s="102" t="s">
        <v>99</v>
      </c>
      <c r="V143" s="161" t="s">
        <v>356</v>
      </c>
      <c r="W143" s="147">
        <v>4</v>
      </c>
      <c r="X143" s="113"/>
      <c r="Y143" s="126">
        <f t="shared" si="38"/>
        <v>4</v>
      </c>
      <c r="Z143" s="122">
        <v>4</v>
      </c>
      <c r="AA143" s="101">
        <v>27953</v>
      </c>
      <c r="AB143" s="131"/>
      <c r="AC143" s="151" t="str">
        <f t="shared" si="36"/>
        <v/>
      </c>
      <c r="AD143" s="120"/>
      <c r="AE143" s="131"/>
      <c r="AF143" s="101">
        <f t="shared" si="41"/>
        <v>0</v>
      </c>
      <c r="AG143" s="101">
        <f t="shared" si="49"/>
        <v>0</v>
      </c>
      <c r="AH143" s="101">
        <f t="shared" si="50"/>
        <v>0</v>
      </c>
      <c r="AI143" s="101">
        <f t="shared" si="39"/>
        <v>111812</v>
      </c>
      <c r="AJ143" s="101">
        <f t="shared" si="42"/>
        <v>0</v>
      </c>
      <c r="AK143" s="101">
        <f t="shared" si="51"/>
        <v>111812</v>
      </c>
      <c r="AL143" s="102" t="s">
        <v>9</v>
      </c>
      <c r="AM143" s="144"/>
      <c r="AN143" s="823">
        <f t="shared" si="40"/>
        <v>111812</v>
      </c>
      <c r="AO143" s="844">
        <f t="shared" si="43"/>
        <v>0</v>
      </c>
      <c r="AP143" s="844">
        <f t="shared" si="44"/>
        <v>1</v>
      </c>
      <c r="AQ143" s="845">
        <f t="shared" ca="1" si="45"/>
        <v>179</v>
      </c>
      <c r="AR143" s="113" t="str">
        <f t="shared" si="46"/>
        <v>On Time</v>
      </c>
    </row>
    <row r="144" spans="1:44" x14ac:dyDescent="0.25">
      <c r="A144" s="102">
        <v>4000554233</v>
      </c>
      <c r="B144" s="133">
        <v>45968</v>
      </c>
      <c r="C144" s="100" t="s">
        <v>79</v>
      </c>
      <c r="D144" s="552">
        <v>46101</v>
      </c>
      <c r="E144" s="552" t="e">
        <f>IF(OR(#REF!="",J144=""),"",#REF!+7*J144)</f>
        <v>#REF!</v>
      </c>
      <c r="F144" s="149" t="str">
        <f t="shared" ca="1" si="47"/>
        <v>DELIVERED</v>
      </c>
      <c r="G144" s="120" t="s">
        <v>94</v>
      </c>
      <c r="H144" s="113" t="e">
        <f t="shared" si="48"/>
        <v>#REF!</v>
      </c>
      <c r="I144" s="102">
        <v>2025</v>
      </c>
      <c r="J144" s="122">
        <v>30</v>
      </c>
      <c r="K144" s="122" t="s">
        <v>18</v>
      </c>
      <c r="L144" s="232" t="s">
        <v>81</v>
      </c>
      <c r="M144" s="23" t="s">
        <v>357</v>
      </c>
      <c r="N144" s="399">
        <v>0</v>
      </c>
      <c r="O144" s="130">
        <v>3</v>
      </c>
      <c r="P144" s="130" t="s">
        <v>358</v>
      </c>
      <c r="Q144" s="122">
        <v>25200879</v>
      </c>
      <c r="R144" s="122" t="s">
        <v>84</v>
      </c>
      <c r="S144" s="122" t="s">
        <v>97</v>
      </c>
      <c r="T144" s="113" t="s">
        <v>119</v>
      </c>
      <c r="U144" s="102" t="s">
        <v>99</v>
      </c>
      <c r="V144" s="102" t="s">
        <v>120</v>
      </c>
      <c r="W144" s="147">
        <v>10</v>
      </c>
      <c r="X144" s="122">
        <v>10</v>
      </c>
      <c r="Y144" s="126">
        <f t="shared" si="38"/>
        <v>0</v>
      </c>
      <c r="Z144" s="122">
        <v>0</v>
      </c>
      <c r="AA144" s="101">
        <v>65871</v>
      </c>
      <c r="AB144" s="131"/>
      <c r="AC144" s="151" t="str">
        <f t="shared" si="36"/>
        <v>April-26</v>
      </c>
      <c r="AD144" s="119">
        <v>46142</v>
      </c>
      <c r="AE144" s="178" t="s">
        <v>359</v>
      </c>
      <c r="AF144" s="101">
        <f t="shared" si="41"/>
        <v>658710</v>
      </c>
      <c r="AG144" s="101">
        <f t="shared" si="49"/>
        <v>0</v>
      </c>
      <c r="AH144" s="101">
        <f t="shared" si="50"/>
        <v>658710</v>
      </c>
      <c r="AI144" s="101">
        <f t="shared" si="39"/>
        <v>0</v>
      </c>
      <c r="AJ144" s="101">
        <f t="shared" si="42"/>
        <v>0</v>
      </c>
      <c r="AK144" s="101">
        <f t="shared" si="51"/>
        <v>0</v>
      </c>
      <c r="AL144" s="102" t="s">
        <v>0</v>
      </c>
      <c r="AM144" s="143" t="s">
        <v>102</v>
      </c>
      <c r="AN144" s="823">
        <f t="shared" si="40"/>
        <v>658710</v>
      </c>
      <c r="AO144" s="844">
        <f t="shared" si="43"/>
        <v>1</v>
      </c>
      <c r="AP144" s="844">
        <f t="shared" si="44"/>
        <v>0</v>
      </c>
      <c r="AQ144" s="845">
        <f t="shared" ca="1" si="45"/>
        <v>217</v>
      </c>
      <c r="AR144" s="113" t="str">
        <f t="shared" si="46"/>
        <v>Delayed</v>
      </c>
    </row>
    <row r="145" spans="1:44" ht="12.75" x14ac:dyDescent="0.2">
      <c r="A145" s="102">
        <v>4000585497</v>
      </c>
      <c r="B145" s="133">
        <v>46008</v>
      </c>
      <c r="C145" s="100" t="s">
        <v>79</v>
      </c>
      <c r="D145" s="552">
        <v>46206</v>
      </c>
      <c r="E145" s="552" t="e">
        <f>IF(OR(#REF!="",J145=""),"",#REF!+7*J145)</f>
        <v>#REF!</v>
      </c>
      <c r="F145" s="149" t="e">
        <f t="shared" ca="1" si="47"/>
        <v>#REF!</v>
      </c>
      <c r="G145" s="120" t="s">
        <v>94</v>
      </c>
      <c r="H145" s="113" t="e">
        <f t="shared" si="48"/>
        <v>#REF!</v>
      </c>
      <c r="I145" s="113" t="e">
        <f>TEXT(E144,"YYYY")</f>
        <v>#REF!</v>
      </c>
      <c r="J145" s="122">
        <v>24</v>
      </c>
      <c r="K145" s="122" t="s">
        <v>18</v>
      </c>
      <c r="L145" s="232" t="s">
        <v>81</v>
      </c>
      <c r="M145" s="13" t="s">
        <v>360</v>
      </c>
      <c r="N145" s="399">
        <v>0</v>
      </c>
      <c r="O145" s="130">
        <v>3</v>
      </c>
      <c r="P145" s="122"/>
      <c r="Q145" s="122"/>
      <c r="R145" s="122" t="s">
        <v>84</v>
      </c>
      <c r="S145" s="122" t="s">
        <v>97</v>
      </c>
      <c r="T145" s="113" t="s">
        <v>179</v>
      </c>
      <c r="U145" s="102" t="s">
        <v>99</v>
      </c>
      <c r="V145" s="102" t="s">
        <v>361</v>
      </c>
      <c r="W145" s="147">
        <v>2</v>
      </c>
      <c r="X145" s="122"/>
      <c r="Y145" s="126">
        <f t="shared" si="38"/>
        <v>2</v>
      </c>
      <c r="Z145" s="122">
        <v>2</v>
      </c>
      <c r="AA145" s="101">
        <v>296820</v>
      </c>
      <c r="AB145" s="131"/>
      <c r="AC145" s="151" t="str">
        <f t="shared" si="36"/>
        <v/>
      </c>
      <c r="AD145" s="120"/>
      <c r="AE145" s="131"/>
      <c r="AF145" s="101">
        <f t="shared" si="41"/>
        <v>0</v>
      </c>
      <c r="AG145" s="101">
        <f t="shared" si="49"/>
        <v>0</v>
      </c>
      <c r="AH145" s="101">
        <f t="shared" si="50"/>
        <v>0</v>
      </c>
      <c r="AI145" s="101">
        <f t="shared" si="39"/>
        <v>593640</v>
      </c>
      <c r="AJ145" s="101">
        <f t="shared" si="42"/>
        <v>0</v>
      </c>
      <c r="AK145" s="101">
        <f t="shared" si="51"/>
        <v>593640</v>
      </c>
      <c r="AL145" s="102" t="s">
        <v>9</v>
      </c>
      <c r="AM145" s="144"/>
      <c r="AN145" s="823">
        <f t="shared" si="40"/>
        <v>593640</v>
      </c>
      <c r="AO145" s="844">
        <f t="shared" si="43"/>
        <v>0</v>
      </c>
      <c r="AP145" s="844">
        <f t="shared" si="44"/>
        <v>1</v>
      </c>
      <c r="AQ145" s="845">
        <f t="shared" ca="1" si="45"/>
        <v>177</v>
      </c>
      <c r="AR145" s="113" t="str">
        <f t="shared" si="46"/>
        <v>On Time</v>
      </c>
    </row>
    <row r="146" spans="1:44" ht="12.75" x14ac:dyDescent="0.2">
      <c r="A146" s="102">
        <v>4000498936</v>
      </c>
      <c r="B146" s="133">
        <v>45628</v>
      </c>
      <c r="C146" s="100" t="s">
        <v>79</v>
      </c>
      <c r="D146" s="552">
        <v>46470</v>
      </c>
      <c r="E146" s="552" t="e">
        <f>IF(OR(#REF!="",J146=""),"",#REF!+7*J146)</f>
        <v>#REF!</v>
      </c>
      <c r="F146" s="149" t="e">
        <f t="shared" ca="1" si="47"/>
        <v>#REF!</v>
      </c>
      <c r="G146" s="120" t="s">
        <v>94</v>
      </c>
      <c r="H146" s="113" t="e">
        <f t="shared" si="48"/>
        <v>#REF!</v>
      </c>
      <c r="I146" s="113" t="e">
        <f>TEXT(E146,"YYYY")</f>
        <v>#REF!</v>
      </c>
      <c r="J146" s="126">
        <v>120.3</v>
      </c>
      <c r="K146" s="126" t="s">
        <v>18</v>
      </c>
      <c r="L146" s="394" t="s">
        <v>81</v>
      </c>
      <c r="M146" s="23" t="s">
        <v>175</v>
      </c>
      <c r="N146" s="399">
        <v>0</v>
      </c>
      <c r="O146" s="130">
        <v>3</v>
      </c>
      <c r="P146" s="130" t="s">
        <v>176</v>
      </c>
      <c r="Q146" s="130">
        <v>25100064</v>
      </c>
      <c r="R146" s="130" t="s">
        <v>84</v>
      </c>
      <c r="S146" s="130" t="s">
        <v>97</v>
      </c>
      <c r="T146" s="123" t="s">
        <v>138</v>
      </c>
      <c r="U146" s="100" t="s">
        <v>99</v>
      </c>
      <c r="V146" s="100" t="s">
        <v>177</v>
      </c>
      <c r="W146" s="282">
        <v>25</v>
      </c>
      <c r="X146" s="126"/>
      <c r="Y146" s="126">
        <f t="shared" si="38"/>
        <v>25</v>
      </c>
      <c r="Z146" s="126">
        <v>25</v>
      </c>
      <c r="AA146" s="150">
        <v>23480</v>
      </c>
      <c r="AB146" s="127"/>
      <c r="AC146" s="151" t="str">
        <f t="shared" si="36"/>
        <v/>
      </c>
      <c r="AD146" s="152"/>
      <c r="AE146" s="162"/>
      <c r="AF146" s="101">
        <f t="shared" si="41"/>
        <v>0</v>
      </c>
      <c r="AG146" s="101">
        <f t="shared" si="49"/>
        <v>0</v>
      </c>
      <c r="AH146" s="101">
        <f t="shared" si="50"/>
        <v>0</v>
      </c>
      <c r="AI146" s="101">
        <f t="shared" si="39"/>
        <v>587000</v>
      </c>
      <c r="AJ146" s="101">
        <f t="shared" si="42"/>
        <v>0</v>
      </c>
      <c r="AK146" s="101">
        <f t="shared" si="51"/>
        <v>587000</v>
      </c>
      <c r="AL146" s="102" t="s">
        <v>9</v>
      </c>
      <c r="AM146" s="143"/>
      <c r="AN146" s="823">
        <f t="shared" si="40"/>
        <v>587000</v>
      </c>
      <c r="AO146" s="844">
        <f t="shared" si="43"/>
        <v>0</v>
      </c>
      <c r="AP146" s="844">
        <f t="shared" si="44"/>
        <v>1</v>
      </c>
      <c r="AQ146" s="845">
        <f t="shared" ca="1" si="45"/>
        <v>557</v>
      </c>
      <c r="AR146" s="113" t="str">
        <f t="shared" si="46"/>
        <v>On Time</v>
      </c>
    </row>
    <row r="147" spans="1:44" x14ac:dyDescent="0.25">
      <c r="A147" s="102">
        <v>4300035109</v>
      </c>
      <c r="B147" s="133">
        <v>45911</v>
      </c>
      <c r="C147" s="155" t="s">
        <v>79</v>
      </c>
      <c r="D147" s="552">
        <v>45940</v>
      </c>
      <c r="E147" s="552" t="e">
        <f>IF(OR(#REF!="",J147=""),"",#REF!+7*J147)</f>
        <v>#REF!</v>
      </c>
      <c r="F147" s="149" t="str">
        <f t="shared" ca="1" si="47"/>
        <v>DELIVERED</v>
      </c>
      <c r="G147" s="120" t="s">
        <v>94</v>
      </c>
      <c r="H147" s="113" t="e">
        <f t="shared" si="48"/>
        <v>#REF!</v>
      </c>
      <c r="I147" s="102">
        <v>2025</v>
      </c>
      <c r="J147" s="122">
        <v>4</v>
      </c>
      <c r="K147" s="122" t="s">
        <v>21</v>
      </c>
      <c r="L147" s="232" t="s">
        <v>142</v>
      </c>
      <c r="M147" s="85" t="s">
        <v>362</v>
      </c>
      <c r="N147" s="399">
        <v>0</v>
      </c>
      <c r="O147" s="130">
        <v>3</v>
      </c>
      <c r="P147" s="122" t="s">
        <v>243</v>
      </c>
      <c r="Q147" s="122">
        <v>25100431</v>
      </c>
      <c r="R147" s="122" t="s">
        <v>84</v>
      </c>
      <c r="S147" s="130" t="s">
        <v>97</v>
      </c>
      <c r="T147" s="123" t="s">
        <v>255</v>
      </c>
      <c r="U147" s="100" t="s">
        <v>99</v>
      </c>
      <c r="V147" s="102" t="s">
        <v>363</v>
      </c>
      <c r="W147" s="147">
        <v>9</v>
      </c>
      <c r="X147" s="122">
        <v>2</v>
      </c>
      <c r="Y147" s="126">
        <f t="shared" si="38"/>
        <v>7</v>
      </c>
      <c r="Z147" s="122">
        <v>0</v>
      </c>
      <c r="AA147" s="101">
        <v>7290</v>
      </c>
      <c r="AB147" s="131"/>
      <c r="AC147" s="151" t="str">
        <f t="shared" si="36"/>
        <v>April-26</v>
      </c>
      <c r="AD147" s="119">
        <v>46120</v>
      </c>
      <c r="AE147" s="178" t="s">
        <v>364</v>
      </c>
      <c r="AF147" s="101">
        <f t="shared" si="41"/>
        <v>14580</v>
      </c>
      <c r="AG147" s="101">
        <f t="shared" si="49"/>
        <v>0</v>
      </c>
      <c r="AH147" s="101">
        <f t="shared" si="50"/>
        <v>14580</v>
      </c>
      <c r="AI147" s="101">
        <f t="shared" si="39"/>
        <v>0</v>
      </c>
      <c r="AJ147" s="101">
        <f t="shared" si="42"/>
        <v>0</v>
      </c>
      <c r="AK147" s="101">
        <f t="shared" si="51"/>
        <v>0</v>
      </c>
      <c r="AL147" s="102" t="s">
        <v>0</v>
      </c>
      <c r="AM147" s="143" t="s">
        <v>102</v>
      </c>
      <c r="AN147" s="823">
        <f t="shared" si="40"/>
        <v>14580</v>
      </c>
      <c r="AO147" s="844">
        <f t="shared" si="43"/>
        <v>0.22222222222222221</v>
      </c>
      <c r="AP147" s="844">
        <f t="shared" si="44"/>
        <v>0.77777777777777779</v>
      </c>
      <c r="AQ147" s="845">
        <f t="shared" ca="1" si="45"/>
        <v>274</v>
      </c>
      <c r="AR147" s="113" t="str">
        <f t="shared" si="46"/>
        <v>Delayed</v>
      </c>
    </row>
    <row r="148" spans="1:44" ht="15" x14ac:dyDescent="0.25">
      <c r="A148" s="102">
        <v>4300035109</v>
      </c>
      <c r="B148" s="133">
        <v>45911</v>
      </c>
      <c r="C148" s="155" t="s">
        <v>79</v>
      </c>
      <c r="D148" s="552">
        <v>45940</v>
      </c>
      <c r="E148" s="552" t="e">
        <f>IF(OR(#REF!="",J148=""),"",#REF!+7*J148)</f>
        <v>#REF!</v>
      </c>
      <c r="F148" s="149" t="e">
        <f t="shared" ca="1" si="47"/>
        <v>#REF!</v>
      </c>
      <c r="G148" s="120" t="s">
        <v>94</v>
      </c>
      <c r="H148" s="113" t="e">
        <f t="shared" si="48"/>
        <v>#REF!</v>
      </c>
      <c r="I148" s="102">
        <v>2025</v>
      </c>
      <c r="J148" s="122">
        <v>4</v>
      </c>
      <c r="K148" s="122" t="s">
        <v>21</v>
      </c>
      <c r="L148" s="232" t="s">
        <v>142</v>
      </c>
      <c r="M148" s="77" t="s">
        <v>362</v>
      </c>
      <c r="N148" s="399">
        <v>0</v>
      </c>
      <c r="O148" s="130">
        <v>3</v>
      </c>
      <c r="P148" s="122" t="s">
        <v>243</v>
      </c>
      <c r="Q148" s="122">
        <v>25100431</v>
      </c>
      <c r="R148" s="122" t="s">
        <v>84</v>
      </c>
      <c r="S148" s="130" t="s">
        <v>97</v>
      </c>
      <c r="T148" s="123" t="s">
        <v>255</v>
      </c>
      <c r="U148" s="100" t="s">
        <v>99</v>
      </c>
      <c r="V148" s="102" t="s">
        <v>363</v>
      </c>
      <c r="W148" s="147">
        <v>7</v>
      </c>
      <c r="X148" s="122"/>
      <c r="Y148" s="126">
        <f t="shared" si="38"/>
        <v>7</v>
      </c>
      <c r="Z148" s="122">
        <v>7</v>
      </c>
      <c r="AA148" s="185">
        <v>7290</v>
      </c>
      <c r="AB148" s="131"/>
      <c r="AC148" s="151" t="str">
        <f t="shared" si="36"/>
        <v/>
      </c>
      <c r="AD148" s="120"/>
      <c r="AE148" s="132"/>
      <c r="AF148" s="101">
        <f t="shared" si="41"/>
        <v>0</v>
      </c>
      <c r="AG148" s="101">
        <f t="shared" si="49"/>
        <v>0</v>
      </c>
      <c r="AH148" s="101">
        <f t="shared" si="50"/>
        <v>0</v>
      </c>
      <c r="AI148" s="101">
        <f t="shared" si="39"/>
        <v>51030</v>
      </c>
      <c r="AJ148" s="185">
        <f t="shared" si="42"/>
        <v>0</v>
      </c>
      <c r="AK148" s="185">
        <f t="shared" si="51"/>
        <v>51030</v>
      </c>
      <c r="AL148" s="174" t="s">
        <v>9</v>
      </c>
      <c r="AM148" s="276"/>
      <c r="AN148" s="825">
        <f t="shared" si="40"/>
        <v>51030</v>
      </c>
      <c r="AO148" s="844">
        <f t="shared" si="43"/>
        <v>0</v>
      </c>
      <c r="AP148" s="844">
        <f t="shared" si="44"/>
        <v>1</v>
      </c>
      <c r="AQ148" s="845">
        <f t="shared" ca="1" si="45"/>
        <v>274</v>
      </c>
      <c r="AR148" s="113" t="str">
        <f t="shared" si="46"/>
        <v>On Time</v>
      </c>
    </row>
    <row r="149" spans="1:44" ht="15" x14ac:dyDescent="0.25">
      <c r="A149" s="102">
        <v>4000587301</v>
      </c>
      <c r="B149" s="158">
        <v>46027</v>
      </c>
      <c r="C149" s="102" t="s">
        <v>79</v>
      </c>
      <c r="D149" s="552">
        <v>46181</v>
      </c>
      <c r="E149" s="552" t="e">
        <f>IF(OR(#REF!="",J149=""),"",#REF!+7*J149)</f>
        <v>#REF!</v>
      </c>
      <c r="F149" s="149" t="e">
        <f t="shared" ca="1" si="47"/>
        <v>#REF!</v>
      </c>
      <c r="G149" s="120" t="s">
        <v>94</v>
      </c>
      <c r="H149" s="113" t="e">
        <f t="shared" si="48"/>
        <v>#REF!</v>
      </c>
      <c r="I149" s="113" t="e">
        <f>TEXT(E149,"YYYY")</f>
        <v>#REF!</v>
      </c>
      <c r="J149" s="122">
        <v>22</v>
      </c>
      <c r="K149" s="122" t="s">
        <v>18</v>
      </c>
      <c r="L149" s="232" t="s">
        <v>81</v>
      </c>
      <c r="M149" s="77" t="s">
        <v>365</v>
      </c>
      <c r="N149" s="399">
        <v>0</v>
      </c>
      <c r="O149" s="130">
        <v>3</v>
      </c>
      <c r="P149" s="122"/>
      <c r="Q149" s="122"/>
      <c r="R149" s="122" t="s">
        <v>84</v>
      </c>
      <c r="S149" s="130" t="s">
        <v>97</v>
      </c>
      <c r="T149" s="113" t="s">
        <v>114</v>
      </c>
      <c r="U149" s="123" t="s">
        <v>99</v>
      </c>
      <c r="V149" s="160" t="s">
        <v>366</v>
      </c>
      <c r="W149" s="147">
        <v>20</v>
      </c>
      <c r="X149" s="122"/>
      <c r="Y149" s="126">
        <f t="shared" si="38"/>
        <v>20</v>
      </c>
      <c r="Z149" s="122">
        <v>20</v>
      </c>
      <c r="AA149" s="101">
        <v>120157</v>
      </c>
      <c r="AB149" s="131"/>
      <c r="AC149" s="151" t="str">
        <f t="shared" si="36"/>
        <v/>
      </c>
      <c r="AD149" s="120"/>
      <c r="AE149" s="131"/>
      <c r="AF149" s="101">
        <f t="shared" si="41"/>
        <v>0</v>
      </c>
      <c r="AG149" s="101">
        <f t="shared" si="49"/>
        <v>0</v>
      </c>
      <c r="AH149" s="101">
        <f t="shared" si="50"/>
        <v>0</v>
      </c>
      <c r="AI149" s="101">
        <f t="shared" si="39"/>
        <v>2403140</v>
      </c>
      <c r="AJ149" s="101">
        <f t="shared" si="42"/>
        <v>0</v>
      </c>
      <c r="AK149" s="101">
        <f t="shared" si="51"/>
        <v>2403140</v>
      </c>
      <c r="AL149" s="102" t="s">
        <v>9</v>
      </c>
      <c r="AM149" s="144"/>
      <c r="AN149" s="823">
        <f t="shared" si="40"/>
        <v>2403140</v>
      </c>
      <c r="AO149" s="844">
        <f t="shared" si="43"/>
        <v>0</v>
      </c>
      <c r="AP149" s="844">
        <f t="shared" si="44"/>
        <v>1</v>
      </c>
      <c r="AQ149" s="845">
        <f t="shared" ca="1" si="45"/>
        <v>158</v>
      </c>
      <c r="AR149" s="113" t="str">
        <f t="shared" si="46"/>
        <v>On Time</v>
      </c>
    </row>
    <row r="150" spans="1:44" ht="15" x14ac:dyDescent="0.25">
      <c r="A150" s="102">
        <v>4300035227</v>
      </c>
      <c r="B150" s="133">
        <v>45938</v>
      </c>
      <c r="C150" s="100" t="s">
        <v>79</v>
      </c>
      <c r="D150" s="552">
        <v>46135</v>
      </c>
      <c r="E150" s="552" t="e">
        <f>IF(OR(#REF!="",J150=""),"",#REF!+7*J150)</f>
        <v>#REF!</v>
      </c>
      <c r="F150" s="149" t="e">
        <f t="shared" ca="1" si="47"/>
        <v>#REF!</v>
      </c>
      <c r="G150" s="120" t="s">
        <v>94</v>
      </c>
      <c r="H150" s="113" t="e">
        <f t="shared" si="48"/>
        <v>#REF!</v>
      </c>
      <c r="I150" s="102" t="e">
        <f>TEXT(E150,"YYYY")</f>
        <v>#REF!</v>
      </c>
      <c r="J150" s="122">
        <v>27.9</v>
      </c>
      <c r="K150" s="122" t="s">
        <v>19</v>
      </c>
      <c r="L150" s="232" t="s">
        <v>81</v>
      </c>
      <c r="M150" s="77" t="s">
        <v>367</v>
      </c>
      <c r="N150" s="399">
        <v>0</v>
      </c>
      <c r="O150" s="130">
        <v>3</v>
      </c>
      <c r="P150" s="173" t="s">
        <v>368</v>
      </c>
      <c r="Q150" s="122">
        <v>25100516</v>
      </c>
      <c r="R150" s="122" t="s">
        <v>84</v>
      </c>
      <c r="S150" s="130" t="s">
        <v>97</v>
      </c>
      <c r="T150" s="123" t="s">
        <v>98</v>
      </c>
      <c r="U150" s="102" t="s">
        <v>99</v>
      </c>
      <c r="V150" s="102" t="s">
        <v>369</v>
      </c>
      <c r="W150" s="147">
        <v>248</v>
      </c>
      <c r="X150" s="122"/>
      <c r="Y150" s="126">
        <f t="shared" si="38"/>
        <v>248</v>
      </c>
      <c r="Z150" s="122">
        <v>248</v>
      </c>
      <c r="AA150" s="101">
        <v>4574.8599999999997</v>
      </c>
      <c r="AB150" s="131"/>
      <c r="AC150" s="151" t="str">
        <f t="shared" si="36"/>
        <v/>
      </c>
      <c r="AD150" s="119"/>
      <c r="AE150" s="173"/>
      <c r="AF150" s="101">
        <f t="shared" si="41"/>
        <v>0</v>
      </c>
      <c r="AG150" s="101">
        <f t="shared" si="49"/>
        <v>0</v>
      </c>
      <c r="AH150" s="101">
        <f t="shared" si="50"/>
        <v>0</v>
      </c>
      <c r="AI150" s="101">
        <f t="shared" si="39"/>
        <v>1134565.28</v>
      </c>
      <c r="AJ150" s="101">
        <f t="shared" si="42"/>
        <v>0</v>
      </c>
      <c r="AK150" s="101">
        <f t="shared" si="51"/>
        <v>1134565.28</v>
      </c>
      <c r="AL150" s="102" t="s">
        <v>9</v>
      </c>
      <c r="AM150" s="144"/>
      <c r="AN150" s="823">
        <f t="shared" si="40"/>
        <v>1134565.28</v>
      </c>
      <c r="AO150" s="844">
        <f t="shared" si="43"/>
        <v>0</v>
      </c>
      <c r="AP150" s="844">
        <f t="shared" si="44"/>
        <v>1</v>
      </c>
      <c r="AQ150" s="845">
        <f t="shared" ca="1" si="45"/>
        <v>247</v>
      </c>
      <c r="AR150" s="113" t="str">
        <f t="shared" si="46"/>
        <v>On Time</v>
      </c>
    </row>
    <row r="151" spans="1:44" ht="12.75" x14ac:dyDescent="0.2">
      <c r="A151" s="102">
        <v>4000586605</v>
      </c>
      <c r="B151" s="133">
        <v>46006</v>
      </c>
      <c r="C151" s="102" t="s">
        <v>79</v>
      </c>
      <c r="D151" s="552">
        <v>46230</v>
      </c>
      <c r="E151" s="552" t="e">
        <f>IF(OR(#REF!="",J151=""),"",#REF!+7*J151)</f>
        <v>#REF!</v>
      </c>
      <c r="F151" s="149" t="e">
        <f t="shared" ca="1" si="47"/>
        <v>#REF!</v>
      </c>
      <c r="G151" s="120" t="s">
        <v>94</v>
      </c>
      <c r="H151" s="113" t="e">
        <f t="shared" si="48"/>
        <v>#REF!</v>
      </c>
      <c r="I151" s="102" t="e">
        <f>TEXT(E151,"YYYY")</f>
        <v>#REF!</v>
      </c>
      <c r="J151" s="122">
        <v>32</v>
      </c>
      <c r="K151" s="122" t="s">
        <v>18</v>
      </c>
      <c r="L151" s="232" t="s">
        <v>81</v>
      </c>
      <c r="M151" s="13" t="s">
        <v>370</v>
      </c>
      <c r="N151" s="399">
        <v>0</v>
      </c>
      <c r="O151" s="130">
        <v>3</v>
      </c>
      <c r="P151" s="122"/>
      <c r="Q151" s="122"/>
      <c r="R151" s="122" t="s">
        <v>84</v>
      </c>
      <c r="S151" s="130" t="s">
        <v>97</v>
      </c>
      <c r="T151" s="113" t="s">
        <v>119</v>
      </c>
      <c r="U151" s="102" t="s">
        <v>99</v>
      </c>
      <c r="V151" s="161" t="s">
        <v>371</v>
      </c>
      <c r="W151" s="147">
        <v>8</v>
      </c>
      <c r="X151" s="113"/>
      <c r="Y151" s="126">
        <f t="shared" si="38"/>
        <v>8</v>
      </c>
      <c r="Z151" s="122">
        <v>8</v>
      </c>
      <c r="AA151" s="101">
        <v>17322</v>
      </c>
      <c r="AB151" s="131"/>
      <c r="AC151" s="151" t="str">
        <f t="shared" si="36"/>
        <v/>
      </c>
      <c r="AD151" s="120"/>
      <c r="AE151" s="131"/>
      <c r="AF151" s="101">
        <f t="shared" si="41"/>
        <v>0</v>
      </c>
      <c r="AG151" s="101">
        <f t="shared" si="49"/>
        <v>0</v>
      </c>
      <c r="AH151" s="101">
        <f t="shared" si="50"/>
        <v>0</v>
      </c>
      <c r="AI151" s="101">
        <f t="shared" si="39"/>
        <v>138576</v>
      </c>
      <c r="AJ151" s="101">
        <f t="shared" si="42"/>
        <v>0</v>
      </c>
      <c r="AK151" s="101">
        <f t="shared" si="51"/>
        <v>138576</v>
      </c>
      <c r="AL151" s="102" t="s">
        <v>9</v>
      </c>
      <c r="AM151" s="144"/>
      <c r="AN151" s="823">
        <f t="shared" si="40"/>
        <v>138576</v>
      </c>
      <c r="AO151" s="844">
        <f t="shared" si="43"/>
        <v>0</v>
      </c>
      <c r="AP151" s="844">
        <f t="shared" si="44"/>
        <v>1</v>
      </c>
      <c r="AQ151" s="845">
        <f t="shared" ca="1" si="45"/>
        <v>179</v>
      </c>
      <c r="AR151" s="113" t="str">
        <f t="shared" si="46"/>
        <v>On Time</v>
      </c>
    </row>
    <row r="152" spans="1:44" ht="15" x14ac:dyDescent="0.25">
      <c r="A152" s="102">
        <v>4000568486</v>
      </c>
      <c r="B152" s="133">
        <v>45917</v>
      </c>
      <c r="C152" s="155" t="s">
        <v>79</v>
      </c>
      <c r="D152" s="552">
        <v>46188</v>
      </c>
      <c r="E152" s="552" t="e">
        <f>IF(OR(#REF!="",J152=""),"",#REF!+7*J152)</f>
        <v>#REF!</v>
      </c>
      <c r="F152" s="149" t="e">
        <f t="shared" ca="1" si="47"/>
        <v>#REF!</v>
      </c>
      <c r="G152" s="120" t="s">
        <v>94</v>
      </c>
      <c r="H152" s="113" t="e">
        <f t="shared" si="48"/>
        <v>#REF!</v>
      </c>
      <c r="I152" s="102">
        <v>2025</v>
      </c>
      <c r="J152" s="122">
        <v>38.6</v>
      </c>
      <c r="K152" s="122" t="s">
        <v>18</v>
      </c>
      <c r="L152" s="232" t="s">
        <v>142</v>
      </c>
      <c r="M152" s="23" t="s">
        <v>262</v>
      </c>
      <c r="N152" s="399">
        <v>0</v>
      </c>
      <c r="O152" s="130">
        <v>3</v>
      </c>
      <c r="P152" s="18" t="s">
        <v>263</v>
      </c>
      <c r="Q152" s="122">
        <v>25100439</v>
      </c>
      <c r="R152" s="122" t="s">
        <v>84</v>
      </c>
      <c r="S152" s="461" t="s">
        <v>97</v>
      </c>
      <c r="T152" s="123" t="s">
        <v>138</v>
      </c>
      <c r="U152" s="102" t="s">
        <v>99</v>
      </c>
      <c r="V152" s="102" t="s">
        <v>372</v>
      </c>
      <c r="W152" s="147">
        <v>80</v>
      </c>
      <c r="X152" s="113"/>
      <c r="Y152" s="126">
        <f t="shared" si="38"/>
        <v>80</v>
      </c>
      <c r="Z152" s="122">
        <v>80</v>
      </c>
      <c r="AA152" s="101">
        <v>114326.14</v>
      </c>
      <c r="AB152" s="131"/>
      <c r="AC152" s="151" t="str">
        <f t="shared" si="36"/>
        <v/>
      </c>
      <c r="AD152" s="120"/>
      <c r="AE152" s="132"/>
      <c r="AF152" s="101">
        <f t="shared" si="41"/>
        <v>0</v>
      </c>
      <c r="AG152" s="101">
        <f t="shared" si="49"/>
        <v>0</v>
      </c>
      <c r="AH152" s="101">
        <f t="shared" si="50"/>
        <v>0</v>
      </c>
      <c r="AI152" s="101">
        <f t="shared" si="39"/>
        <v>9146091.1999999993</v>
      </c>
      <c r="AJ152" s="101">
        <f t="shared" si="42"/>
        <v>0</v>
      </c>
      <c r="AK152" s="101">
        <f t="shared" si="51"/>
        <v>9146091.1999999993</v>
      </c>
      <c r="AL152" s="102" t="s">
        <v>9</v>
      </c>
      <c r="AM152" s="144"/>
      <c r="AN152" s="823">
        <f t="shared" si="40"/>
        <v>9146091.1999999993</v>
      </c>
      <c r="AO152" s="844">
        <f t="shared" si="43"/>
        <v>0</v>
      </c>
      <c r="AP152" s="844">
        <f t="shared" si="44"/>
        <v>1</v>
      </c>
      <c r="AQ152" s="845">
        <f t="shared" ca="1" si="45"/>
        <v>268</v>
      </c>
      <c r="AR152" s="113" t="str">
        <f t="shared" si="46"/>
        <v>On Time</v>
      </c>
    </row>
    <row r="153" spans="1:44" ht="12.75" x14ac:dyDescent="0.2">
      <c r="A153" s="102">
        <v>4000515841</v>
      </c>
      <c r="B153" s="133">
        <v>45719</v>
      </c>
      <c r="C153" s="100" t="s">
        <v>79</v>
      </c>
      <c r="D153" s="552">
        <v>46650</v>
      </c>
      <c r="E153" s="552" t="e">
        <f>IF(OR(#REF!="",J153=""),"",#REF!+7*J153)</f>
        <v>#REF!</v>
      </c>
      <c r="F153" s="149" t="e">
        <f t="shared" ca="1" si="47"/>
        <v>#REF!</v>
      </c>
      <c r="G153" s="120" t="s">
        <v>94</v>
      </c>
      <c r="H153" s="113" t="e">
        <f t="shared" si="48"/>
        <v>#REF!</v>
      </c>
      <c r="I153" s="113" t="e">
        <f t="shared" ref="I153:I203" si="52">TEXT(E153,"YYYY")</f>
        <v>#REF!</v>
      </c>
      <c r="J153" s="126">
        <v>133</v>
      </c>
      <c r="K153" s="126" t="s">
        <v>18</v>
      </c>
      <c r="L153" s="394" t="s">
        <v>272</v>
      </c>
      <c r="M153" s="23" t="s">
        <v>373</v>
      </c>
      <c r="N153" s="399">
        <v>0</v>
      </c>
      <c r="O153" s="130">
        <v>3</v>
      </c>
      <c r="P153" s="130" t="s">
        <v>374</v>
      </c>
      <c r="Q153" s="130">
        <v>25200029</v>
      </c>
      <c r="R153" s="130" t="s">
        <v>84</v>
      </c>
      <c r="S153" s="130" t="s">
        <v>97</v>
      </c>
      <c r="T153" s="171" t="s">
        <v>119</v>
      </c>
      <c r="U153" s="100" t="s">
        <v>99</v>
      </c>
      <c r="V153" s="100" t="s">
        <v>375</v>
      </c>
      <c r="W153" s="282">
        <v>250</v>
      </c>
      <c r="X153" s="126"/>
      <c r="Y153" s="126">
        <f t="shared" si="38"/>
        <v>250</v>
      </c>
      <c r="Z153" s="126">
        <v>250</v>
      </c>
      <c r="AA153" s="150">
        <v>132312</v>
      </c>
      <c r="AB153" s="153"/>
      <c r="AC153" s="151" t="str">
        <f t="shared" si="36"/>
        <v/>
      </c>
      <c r="AD153" s="152"/>
      <c r="AE153" s="162"/>
      <c r="AF153" s="101">
        <f t="shared" si="41"/>
        <v>0</v>
      </c>
      <c r="AG153" s="101">
        <f t="shared" si="49"/>
        <v>0</v>
      </c>
      <c r="AH153" s="101">
        <f t="shared" si="50"/>
        <v>0</v>
      </c>
      <c r="AI153" s="101">
        <f t="shared" si="39"/>
        <v>33078000</v>
      </c>
      <c r="AJ153" s="101">
        <f t="shared" si="42"/>
        <v>0</v>
      </c>
      <c r="AK153" s="166">
        <f t="shared" si="51"/>
        <v>33078000</v>
      </c>
      <c r="AL153" s="102" t="s">
        <v>9</v>
      </c>
      <c r="AM153" s="143"/>
      <c r="AN153" s="823">
        <f t="shared" si="40"/>
        <v>33078000</v>
      </c>
      <c r="AO153" s="844">
        <f t="shared" si="43"/>
        <v>0</v>
      </c>
      <c r="AP153" s="844">
        <f t="shared" si="44"/>
        <v>1</v>
      </c>
      <c r="AQ153" s="845">
        <f t="shared" ca="1" si="45"/>
        <v>466</v>
      </c>
      <c r="AR153" s="113" t="str">
        <f t="shared" si="46"/>
        <v>On Time</v>
      </c>
    </row>
    <row r="154" spans="1:44" ht="12.75" x14ac:dyDescent="0.2">
      <c r="A154" s="102">
        <v>4000559105</v>
      </c>
      <c r="B154" s="133">
        <v>45880</v>
      </c>
      <c r="C154" s="100" t="s">
        <v>79</v>
      </c>
      <c r="D154" s="552">
        <v>45951</v>
      </c>
      <c r="E154" s="552" t="e">
        <f>IF(OR(#REF!="",J154=""),"",#REF!+7*J154)</f>
        <v>#REF!</v>
      </c>
      <c r="F154" s="149" t="e">
        <f t="shared" ca="1" si="47"/>
        <v>#REF!</v>
      </c>
      <c r="G154" s="120" t="s">
        <v>94</v>
      </c>
      <c r="H154" s="113" t="e">
        <f t="shared" si="48"/>
        <v>#REF!</v>
      </c>
      <c r="I154" s="113" t="e">
        <f t="shared" si="52"/>
        <v>#REF!</v>
      </c>
      <c r="J154" s="122">
        <v>10</v>
      </c>
      <c r="K154" s="122" t="s">
        <v>28</v>
      </c>
      <c r="L154" s="232" t="s">
        <v>81</v>
      </c>
      <c r="M154" s="85" t="s">
        <v>376</v>
      </c>
      <c r="N154" s="399">
        <v>0</v>
      </c>
      <c r="O154" s="130">
        <v>3</v>
      </c>
      <c r="P154" s="130" t="s">
        <v>243</v>
      </c>
      <c r="Q154" s="122"/>
      <c r="R154" s="122" t="s">
        <v>84</v>
      </c>
      <c r="S154" s="130" t="s">
        <v>97</v>
      </c>
      <c r="T154" s="123" t="s">
        <v>119</v>
      </c>
      <c r="U154" s="102" t="s">
        <v>99</v>
      </c>
      <c r="V154" s="102" t="s">
        <v>377</v>
      </c>
      <c r="W154" s="147">
        <v>2</v>
      </c>
      <c r="X154" s="113"/>
      <c r="Y154" s="126">
        <f t="shared" si="38"/>
        <v>2</v>
      </c>
      <c r="Z154" s="122">
        <v>2</v>
      </c>
      <c r="AA154" s="101">
        <v>85808</v>
      </c>
      <c r="AB154" s="131"/>
      <c r="AC154" s="151" t="str">
        <f t="shared" si="36"/>
        <v/>
      </c>
      <c r="AD154" s="120"/>
      <c r="AE154" s="132"/>
      <c r="AF154" s="101">
        <f t="shared" si="41"/>
        <v>0</v>
      </c>
      <c r="AG154" s="101">
        <f t="shared" si="49"/>
        <v>0</v>
      </c>
      <c r="AH154" s="101">
        <f t="shared" si="50"/>
        <v>0</v>
      </c>
      <c r="AI154" s="101">
        <f t="shared" si="39"/>
        <v>171616</v>
      </c>
      <c r="AJ154" s="101">
        <f t="shared" si="42"/>
        <v>0</v>
      </c>
      <c r="AK154" s="101">
        <f t="shared" si="51"/>
        <v>171616</v>
      </c>
      <c r="AL154" s="102" t="s">
        <v>9</v>
      </c>
      <c r="AM154" s="144"/>
      <c r="AN154" s="823">
        <f t="shared" si="40"/>
        <v>171616</v>
      </c>
      <c r="AO154" s="844">
        <f t="shared" si="43"/>
        <v>0</v>
      </c>
      <c r="AP154" s="844">
        <f t="shared" si="44"/>
        <v>1</v>
      </c>
      <c r="AQ154" s="845">
        <f t="shared" ca="1" si="45"/>
        <v>305</v>
      </c>
      <c r="AR154" s="113" t="str">
        <f t="shared" si="46"/>
        <v>On Time</v>
      </c>
    </row>
    <row r="155" spans="1:44" ht="12.75" x14ac:dyDescent="0.2">
      <c r="A155" s="102" t="s">
        <v>378</v>
      </c>
      <c r="B155" s="133">
        <v>45681</v>
      </c>
      <c r="C155" s="100" t="s">
        <v>79</v>
      </c>
      <c r="D155" s="552">
        <v>45838</v>
      </c>
      <c r="E155" s="552" t="e">
        <f>IF(OR(#REF!="",J155=""),"",#REF!+7*J155)</f>
        <v>#REF!</v>
      </c>
      <c r="F155" s="149" t="e">
        <f t="shared" ca="1" si="47"/>
        <v>#REF!</v>
      </c>
      <c r="G155" s="120" t="s">
        <v>80</v>
      </c>
      <c r="H155" s="113" t="e">
        <f t="shared" si="48"/>
        <v>#REF!</v>
      </c>
      <c r="I155" s="113" t="e">
        <f t="shared" si="52"/>
        <v>#REF!</v>
      </c>
      <c r="J155" s="126">
        <v>22</v>
      </c>
      <c r="K155" s="126" t="s">
        <v>24</v>
      </c>
      <c r="L155" s="394" t="s">
        <v>81</v>
      </c>
      <c r="M155" s="23" t="s">
        <v>379</v>
      </c>
      <c r="N155" s="399">
        <v>0</v>
      </c>
      <c r="O155" s="130">
        <v>3</v>
      </c>
      <c r="P155" s="126" t="s">
        <v>243</v>
      </c>
      <c r="Q155" s="130">
        <v>24200355</v>
      </c>
      <c r="R155" s="126" t="s">
        <v>84</v>
      </c>
      <c r="S155" s="130" t="s">
        <v>380</v>
      </c>
      <c r="T155" s="123" t="s">
        <v>381</v>
      </c>
      <c r="U155" s="100" t="s">
        <v>212</v>
      </c>
      <c r="V155" s="100" t="s">
        <v>382</v>
      </c>
      <c r="W155" s="282">
        <v>15</v>
      </c>
      <c r="X155" s="126"/>
      <c r="Y155" s="126">
        <f t="shared" si="38"/>
        <v>15</v>
      </c>
      <c r="Z155" s="126">
        <v>15</v>
      </c>
      <c r="AA155" s="150">
        <v>20050.8</v>
      </c>
      <c r="AB155" s="127"/>
      <c r="AC155" s="151" t="str">
        <f t="shared" si="36"/>
        <v/>
      </c>
      <c r="AD155" s="156"/>
      <c r="AE155" s="151"/>
      <c r="AF155" s="101">
        <f t="shared" si="41"/>
        <v>0</v>
      </c>
      <c r="AG155" s="101">
        <f t="shared" si="49"/>
        <v>0</v>
      </c>
      <c r="AH155" s="101">
        <f t="shared" si="50"/>
        <v>0</v>
      </c>
      <c r="AI155" s="101">
        <f t="shared" si="39"/>
        <v>300762</v>
      </c>
      <c r="AJ155" s="101">
        <f t="shared" si="42"/>
        <v>0</v>
      </c>
      <c r="AK155" s="101">
        <f t="shared" si="51"/>
        <v>300762</v>
      </c>
      <c r="AL155" s="102" t="s">
        <v>9</v>
      </c>
      <c r="AM155" s="143"/>
      <c r="AN155" s="823">
        <f t="shared" si="40"/>
        <v>300762</v>
      </c>
      <c r="AO155" s="844">
        <f t="shared" si="43"/>
        <v>0</v>
      </c>
      <c r="AP155" s="844">
        <f t="shared" si="44"/>
        <v>1</v>
      </c>
      <c r="AQ155" s="845">
        <f t="shared" ca="1" si="45"/>
        <v>504</v>
      </c>
      <c r="AR155" s="113" t="str">
        <f t="shared" si="46"/>
        <v>On Time</v>
      </c>
    </row>
    <row r="156" spans="1:44" ht="12.75" x14ac:dyDescent="0.2">
      <c r="A156" s="102">
        <v>4000569029</v>
      </c>
      <c r="B156" s="133">
        <v>45919</v>
      </c>
      <c r="C156" s="100" t="s">
        <v>79</v>
      </c>
      <c r="D156" s="552">
        <v>46185</v>
      </c>
      <c r="E156" s="552" t="e">
        <f>IF(OR(#REF!="",J156=""),"",#REF!+7*J156)</f>
        <v>#REF!</v>
      </c>
      <c r="F156" s="149" t="e">
        <f t="shared" ca="1" si="47"/>
        <v>#REF!</v>
      </c>
      <c r="G156" s="120" t="s">
        <v>94</v>
      </c>
      <c r="H156" s="113" t="e">
        <f t="shared" si="48"/>
        <v>#REF!</v>
      </c>
      <c r="I156" s="113" t="e">
        <f t="shared" si="52"/>
        <v>#REF!</v>
      </c>
      <c r="J156" s="122">
        <v>38</v>
      </c>
      <c r="K156" s="122" t="s">
        <v>18</v>
      </c>
      <c r="L156" s="232" t="s">
        <v>81</v>
      </c>
      <c r="M156" s="85" t="s">
        <v>383</v>
      </c>
      <c r="N156" s="399">
        <v>0</v>
      </c>
      <c r="O156" s="130">
        <v>3</v>
      </c>
      <c r="P156" s="122"/>
      <c r="Q156" s="122"/>
      <c r="R156" s="122" t="s">
        <v>84</v>
      </c>
      <c r="S156" s="122" t="s">
        <v>97</v>
      </c>
      <c r="T156" s="113" t="s">
        <v>130</v>
      </c>
      <c r="U156" s="100" t="s">
        <v>99</v>
      </c>
      <c r="V156" s="102" t="s">
        <v>384</v>
      </c>
      <c r="W156" s="147">
        <v>29</v>
      </c>
      <c r="X156" s="113"/>
      <c r="Y156" s="126">
        <f t="shared" si="38"/>
        <v>29</v>
      </c>
      <c r="Z156" s="122">
        <v>29</v>
      </c>
      <c r="AA156" s="101">
        <v>165343</v>
      </c>
      <c r="AB156" s="131"/>
      <c r="AC156" s="151" t="str">
        <f t="shared" si="36"/>
        <v/>
      </c>
      <c r="AD156" s="120"/>
      <c r="AE156" s="132"/>
      <c r="AF156" s="101">
        <f t="shared" si="41"/>
        <v>0</v>
      </c>
      <c r="AG156" s="101">
        <f t="shared" si="49"/>
        <v>0</v>
      </c>
      <c r="AH156" s="101">
        <f t="shared" si="50"/>
        <v>0</v>
      </c>
      <c r="AI156" s="101">
        <f t="shared" si="39"/>
        <v>4794947</v>
      </c>
      <c r="AJ156" s="101">
        <f t="shared" si="42"/>
        <v>0</v>
      </c>
      <c r="AK156" s="101">
        <f t="shared" si="51"/>
        <v>4794947</v>
      </c>
      <c r="AL156" s="102" t="s">
        <v>9</v>
      </c>
      <c r="AM156" s="144"/>
      <c r="AN156" s="823">
        <f t="shared" si="40"/>
        <v>4794947</v>
      </c>
      <c r="AO156" s="844">
        <f t="shared" si="43"/>
        <v>0</v>
      </c>
      <c r="AP156" s="844">
        <f t="shared" si="44"/>
        <v>1</v>
      </c>
      <c r="AQ156" s="845">
        <f t="shared" ca="1" si="45"/>
        <v>266</v>
      </c>
      <c r="AR156" s="113" t="str">
        <f t="shared" si="46"/>
        <v>On Time</v>
      </c>
    </row>
    <row r="157" spans="1:44" x14ac:dyDescent="0.25">
      <c r="A157" s="102">
        <v>290097</v>
      </c>
      <c r="B157" s="133">
        <v>45912</v>
      </c>
      <c r="C157" s="102" t="s">
        <v>305</v>
      </c>
      <c r="D157" s="552">
        <v>46143</v>
      </c>
      <c r="E157" s="552" t="e">
        <f>IF(OR(#REF!="",J157=""),"",#REF!+7*J157)</f>
        <v>#REF!</v>
      </c>
      <c r="F157" s="149" t="str">
        <f t="shared" ca="1" si="47"/>
        <v>DELIVERED</v>
      </c>
      <c r="G157" s="120" t="s">
        <v>80</v>
      </c>
      <c r="H157" s="113" t="e">
        <f t="shared" si="48"/>
        <v>#REF!</v>
      </c>
      <c r="I157" s="113" t="e">
        <f t="shared" si="52"/>
        <v>#REF!</v>
      </c>
      <c r="J157" s="122">
        <v>33</v>
      </c>
      <c r="K157" s="122" t="s">
        <v>18</v>
      </c>
      <c r="L157" s="232" t="s">
        <v>81</v>
      </c>
      <c r="M157" s="13" t="s">
        <v>385</v>
      </c>
      <c r="N157" s="399">
        <v>0</v>
      </c>
      <c r="O157" s="130">
        <v>3</v>
      </c>
      <c r="P157" s="122" t="s">
        <v>386</v>
      </c>
      <c r="Q157" s="122">
        <v>25201117</v>
      </c>
      <c r="R157" s="122" t="s">
        <v>307</v>
      </c>
      <c r="S157" s="462" t="s">
        <v>387</v>
      </c>
      <c r="T157" s="123" t="s">
        <v>388</v>
      </c>
      <c r="U157" s="102" t="s">
        <v>87</v>
      </c>
      <c r="V157" s="161" t="s">
        <v>389</v>
      </c>
      <c r="W157" s="147">
        <v>10</v>
      </c>
      <c r="X157" s="122">
        <v>10</v>
      </c>
      <c r="Y157" s="126">
        <f t="shared" si="38"/>
        <v>0</v>
      </c>
      <c r="Z157" s="122">
        <v>0</v>
      </c>
      <c r="AA157" s="101"/>
      <c r="AB157" s="131">
        <v>280.64999999999998</v>
      </c>
      <c r="AC157" s="151" t="str">
        <f t="shared" si="36"/>
        <v>April-26</v>
      </c>
      <c r="AD157" s="119">
        <v>46142</v>
      </c>
      <c r="AE157" s="178" t="s">
        <v>390</v>
      </c>
      <c r="AF157" s="101">
        <f t="shared" si="41"/>
        <v>0</v>
      </c>
      <c r="AG157" s="101">
        <f t="shared" si="49"/>
        <v>241359</v>
      </c>
      <c r="AH157" s="101">
        <f t="shared" si="50"/>
        <v>241359</v>
      </c>
      <c r="AI157" s="101">
        <f t="shared" si="39"/>
        <v>0</v>
      </c>
      <c r="AJ157" s="101">
        <f t="shared" si="42"/>
        <v>0</v>
      </c>
      <c r="AK157" s="101">
        <f t="shared" si="51"/>
        <v>0</v>
      </c>
      <c r="AL157" s="102" t="s">
        <v>0</v>
      </c>
      <c r="AM157" s="143" t="s">
        <v>102</v>
      </c>
      <c r="AN157" s="823">
        <f t="shared" si="40"/>
        <v>241359</v>
      </c>
      <c r="AO157" s="844">
        <f t="shared" si="43"/>
        <v>1</v>
      </c>
      <c r="AP157" s="844">
        <f t="shared" si="44"/>
        <v>0</v>
      </c>
      <c r="AQ157" s="845">
        <f t="shared" ca="1" si="45"/>
        <v>273</v>
      </c>
      <c r="AR157" s="113" t="str">
        <f t="shared" si="46"/>
        <v>On Time</v>
      </c>
    </row>
    <row r="158" spans="1:44" ht="12.75" x14ac:dyDescent="0.2">
      <c r="A158" s="102">
        <v>290097</v>
      </c>
      <c r="B158" s="133">
        <v>45912</v>
      </c>
      <c r="C158" s="102" t="s">
        <v>305</v>
      </c>
      <c r="D158" s="552">
        <v>46143</v>
      </c>
      <c r="E158" s="552" t="e">
        <f>IF(OR(#REF!="",J158=""),"",#REF!+7*J158)</f>
        <v>#REF!</v>
      </c>
      <c r="F158" s="149" t="e">
        <f t="shared" ca="1" si="47"/>
        <v>#REF!</v>
      </c>
      <c r="G158" s="120" t="s">
        <v>80</v>
      </c>
      <c r="H158" s="113" t="e">
        <f t="shared" si="48"/>
        <v>#REF!</v>
      </c>
      <c r="I158" s="113" t="e">
        <f t="shared" si="52"/>
        <v>#REF!</v>
      </c>
      <c r="J158" s="122">
        <v>33</v>
      </c>
      <c r="K158" s="122" t="s">
        <v>18</v>
      </c>
      <c r="L158" s="232" t="s">
        <v>81</v>
      </c>
      <c r="M158" s="13" t="s">
        <v>385</v>
      </c>
      <c r="N158" s="399">
        <v>0</v>
      </c>
      <c r="O158" s="130">
        <v>3</v>
      </c>
      <c r="P158" s="122" t="s">
        <v>386</v>
      </c>
      <c r="Q158" s="122">
        <v>25201117</v>
      </c>
      <c r="R158" s="122" t="s">
        <v>307</v>
      </c>
      <c r="S158" s="462" t="s">
        <v>387</v>
      </c>
      <c r="T158" s="123" t="s">
        <v>388</v>
      </c>
      <c r="U158" s="102" t="s">
        <v>87</v>
      </c>
      <c r="V158" s="161" t="s">
        <v>389</v>
      </c>
      <c r="W158" s="147">
        <v>135</v>
      </c>
      <c r="X158" s="122"/>
      <c r="Y158" s="126">
        <f t="shared" si="38"/>
        <v>135</v>
      </c>
      <c r="Z158" s="122">
        <v>135</v>
      </c>
      <c r="AA158" s="101"/>
      <c r="AB158" s="131">
        <v>280.64999999999998</v>
      </c>
      <c r="AC158" s="151" t="str">
        <f t="shared" si="36"/>
        <v/>
      </c>
      <c r="AD158" s="120"/>
      <c r="AE158" s="132"/>
      <c r="AF158" s="101">
        <f t="shared" si="41"/>
        <v>0</v>
      </c>
      <c r="AG158" s="101">
        <f t="shared" si="49"/>
        <v>0</v>
      </c>
      <c r="AH158" s="101">
        <f t="shared" si="50"/>
        <v>0</v>
      </c>
      <c r="AI158" s="101">
        <f t="shared" si="39"/>
        <v>0</v>
      </c>
      <c r="AJ158" s="101">
        <f t="shared" si="42"/>
        <v>3258346.5</v>
      </c>
      <c r="AK158" s="101">
        <f t="shared" si="51"/>
        <v>3258346.5</v>
      </c>
      <c r="AL158" s="102" t="s">
        <v>9</v>
      </c>
      <c r="AM158" s="144"/>
      <c r="AN158" s="823">
        <f t="shared" si="40"/>
        <v>3258346.5</v>
      </c>
      <c r="AO158" s="844">
        <f t="shared" si="43"/>
        <v>0</v>
      </c>
      <c r="AP158" s="844">
        <f t="shared" si="44"/>
        <v>1</v>
      </c>
      <c r="AQ158" s="845">
        <f t="shared" ca="1" si="45"/>
        <v>273</v>
      </c>
      <c r="AR158" s="113" t="str">
        <f t="shared" si="46"/>
        <v>On Time</v>
      </c>
    </row>
    <row r="159" spans="1:44" ht="12.75" x14ac:dyDescent="0.2">
      <c r="A159" s="102">
        <v>4000582063</v>
      </c>
      <c r="B159" s="158">
        <v>46028</v>
      </c>
      <c r="C159" s="102" t="s">
        <v>79</v>
      </c>
      <c r="D159" s="552">
        <v>46140</v>
      </c>
      <c r="E159" s="552" t="e">
        <f>IF(OR(#REF!="",J159=""),"",#REF!+7*J159)</f>
        <v>#REF!</v>
      </c>
      <c r="F159" s="149" t="e">
        <f t="shared" ca="1" si="47"/>
        <v>#REF!</v>
      </c>
      <c r="G159" s="120" t="s">
        <v>94</v>
      </c>
      <c r="H159" s="113" t="e">
        <f t="shared" si="48"/>
        <v>#REF!</v>
      </c>
      <c r="I159" s="113" t="e">
        <f t="shared" si="52"/>
        <v>#REF!</v>
      </c>
      <c r="J159" s="122">
        <v>16</v>
      </c>
      <c r="K159" s="122" t="s">
        <v>18</v>
      </c>
      <c r="L159" s="232" t="s">
        <v>81</v>
      </c>
      <c r="M159" s="13" t="s">
        <v>391</v>
      </c>
      <c r="N159" s="399">
        <v>0</v>
      </c>
      <c r="O159" s="130">
        <v>3</v>
      </c>
      <c r="P159" s="122"/>
      <c r="Q159" s="122"/>
      <c r="R159" s="122" t="s">
        <v>84</v>
      </c>
      <c r="S159" s="122" t="s">
        <v>97</v>
      </c>
      <c r="T159" s="113" t="s">
        <v>172</v>
      </c>
      <c r="U159" s="102" t="s">
        <v>99</v>
      </c>
      <c r="V159" s="102" t="s">
        <v>392</v>
      </c>
      <c r="W159" s="147">
        <v>3</v>
      </c>
      <c r="X159" s="113"/>
      <c r="Y159" s="126">
        <f t="shared" si="38"/>
        <v>3</v>
      </c>
      <c r="Z159" s="122">
        <v>3</v>
      </c>
      <c r="AA159" s="101">
        <v>314716</v>
      </c>
      <c r="AB159" s="131"/>
      <c r="AC159" s="151" t="str">
        <f t="shared" si="36"/>
        <v/>
      </c>
      <c r="AD159" s="120"/>
      <c r="AE159" s="131"/>
      <c r="AF159" s="101">
        <f t="shared" si="41"/>
        <v>0</v>
      </c>
      <c r="AG159" s="101">
        <f t="shared" si="49"/>
        <v>0</v>
      </c>
      <c r="AH159" s="101">
        <f t="shared" si="50"/>
        <v>0</v>
      </c>
      <c r="AI159" s="101">
        <f t="shared" si="39"/>
        <v>944148</v>
      </c>
      <c r="AJ159" s="101">
        <f t="shared" si="42"/>
        <v>0</v>
      </c>
      <c r="AK159" s="101">
        <f t="shared" si="51"/>
        <v>944148</v>
      </c>
      <c r="AL159" s="102" t="s">
        <v>9</v>
      </c>
      <c r="AM159" s="144"/>
      <c r="AN159" s="823">
        <f t="shared" si="40"/>
        <v>944148</v>
      </c>
      <c r="AO159" s="844">
        <f t="shared" si="43"/>
        <v>0</v>
      </c>
      <c r="AP159" s="844">
        <f t="shared" si="44"/>
        <v>1</v>
      </c>
      <c r="AQ159" s="845">
        <f t="shared" ca="1" si="45"/>
        <v>157</v>
      </c>
      <c r="AR159" s="113" t="str">
        <f t="shared" si="46"/>
        <v>On Time</v>
      </c>
    </row>
    <row r="160" spans="1:44" x14ac:dyDescent="0.25">
      <c r="A160" s="102" t="s">
        <v>393</v>
      </c>
      <c r="B160" s="133">
        <v>45864</v>
      </c>
      <c r="C160" s="100" t="s">
        <v>79</v>
      </c>
      <c r="D160" s="552">
        <v>45990</v>
      </c>
      <c r="E160" s="552" t="e">
        <f>IF(OR(#REF!="",J160=""),"",#REF!+7*J160)</f>
        <v>#REF!</v>
      </c>
      <c r="F160" s="149" t="str">
        <f t="shared" ca="1" si="47"/>
        <v>DELIVERED</v>
      </c>
      <c r="G160" s="120" t="s">
        <v>94</v>
      </c>
      <c r="H160" s="113" t="e">
        <f t="shared" si="48"/>
        <v>#REF!</v>
      </c>
      <c r="I160" s="113" t="e">
        <f t="shared" si="52"/>
        <v>#REF!</v>
      </c>
      <c r="J160" s="122">
        <v>18</v>
      </c>
      <c r="K160" s="122" t="s">
        <v>19</v>
      </c>
      <c r="L160" s="232" t="s">
        <v>81</v>
      </c>
      <c r="M160" s="23" t="s">
        <v>394</v>
      </c>
      <c r="N160" s="399">
        <v>0</v>
      </c>
      <c r="O160" s="130">
        <v>3</v>
      </c>
      <c r="P160" s="473" t="s">
        <v>395</v>
      </c>
      <c r="Q160" s="122">
        <v>25100398</v>
      </c>
      <c r="R160" s="122" t="s">
        <v>84</v>
      </c>
      <c r="S160" s="122" t="s">
        <v>396</v>
      </c>
      <c r="T160" s="123" t="s">
        <v>397</v>
      </c>
      <c r="U160" s="123" t="s">
        <v>87</v>
      </c>
      <c r="V160" s="102" t="s">
        <v>398</v>
      </c>
      <c r="W160" s="147">
        <v>1</v>
      </c>
      <c r="X160" s="122">
        <v>1</v>
      </c>
      <c r="Y160" s="126">
        <f t="shared" si="38"/>
        <v>0</v>
      </c>
      <c r="Z160" s="122">
        <v>0</v>
      </c>
      <c r="AA160" s="101">
        <v>1850857</v>
      </c>
      <c r="AB160" s="131"/>
      <c r="AC160" s="151" t="str">
        <f t="shared" si="36"/>
        <v>June-26</v>
      </c>
      <c r="AD160" s="119">
        <v>46181</v>
      </c>
      <c r="AE160" s="178" t="s">
        <v>399</v>
      </c>
      <c r="AF160" s="101">
        <f t="shared" si="41"/>
        <v>1850857</v>
      </c>
      <c r="AG160" s="101">
        <f t="shared" si="49"/>
        <v>0</v>
      </c>
      <c r="AH160" s="101">
        <f t="shared" si="50"/>
        <v>1850857</v>
      </c>
      <c r="AI160" s="101">
        <f t="shared" si="39"/>
        <v>0</v>
      </c>
      <c r="AJ160" s="101">
        <f t="shared" si="42"/>
        <v>0</v>
      </c>
      <c r="AK160" s="101">
        <f t="shared" si="51"/>
        <v>0</v>
      </c>
      <c r="AL160" s="102" t="s">
        <v>0</v>
      </c>
      <c r="AM160" s="538" t="s">
        <v>102</v>
      </c>
      <c r="AN160" s="823">
        <f t="shared" si="40"/>
        <v>1850857</v>
      </c>
      <c r="AO160" s="844">
        <f t="shared" si="43"/>
        <v>1</v>
      </c>
      <c r="AP160" s="844">
        <f t="shared" si="44"/>
        <v>0</v>
      </c>
      <c r="AQ160" s="845">
        <f t="shared" ca="1" si="45"/>
        <v>321</v>
      </c>
      <c r="AR160" s="113" t="str">
        <f t="shared" si="46"/>
        <v>Delayed</v>
      </c>
    </row>
    <row r="161" spans="1:44" x14ac:dyDescent="0.25">
      <c r="A161" s="102">
        <v>4400118017</v>
      </c>
      <c r="B161" s="158">
        <v>46010</v>
      </c>
      <c r="C161" s="100" t="s">
        <v>400</v>
      </c>
      <c r="D161" s="552">
        <v>46052</v>
      </c>
      <c r="E161" s="552" t="e">
        <f>IF(OR(#REF!="",J161=""),"",#REF!+7*J161)</f>
        <v>#REF!</v>
      </c>
      <c r="F161" s="149" t="str">
        <f t="shared" ca="1" si="47"/>
        <v>DELIVERED</v>
      </c>
      <c r="G161" s="120" t="s">
        <v>80</v>
      </c>
      <c r="H161" s="113" t="e">
        <f t="shared" si="48"/>
        <v>#REF!</v>
      </c>
      <c r="I161" s="113" t="e">
        <f t="shared" si="52"/>
        <v>#REF!</v>
      </c>
      <c r="J161" s="122">
        <v>6</v>
      </c>
      <c r="K161" s="122" t="s">
        <v>18</v>
      </c>
      <c r="L161" s="232" t="s">
        <v>142</v>
      </c>
      <c r="M161" s="13" t="s">
        <v>401</v>
      </c>
      <c r="N161" s="399">
        <v>0</v>
      </c>
      <c r="O161" s="216">
        <v>3</v>
      </c>
      <c r="P161" s="14" t="s">
        <v>402</v>
      </c>
      <c r="Q161" s="242">
        <v>26200070</v>
      </c>
      <c r="R161" s="122" t="s">
        <v>307</v>
      </c>
      <c r="S161" s="122" t="s">
        <v>403</v>
      </c>
      <c r="T161" s="123" t="s">
        <v>404</v>
      </c>
      <c r="U161" s="100" t="s">
        <v>193</v>
      </c>
      <c r="V161" s="102" t="s">
        <v>405</v>
      </c>
      <c r="W161" s="147">
        <v>20</v>
      </c>
      <c r="X161" s="122">
        <v>12</v>
      </c>
      <c r="Y161" s="126">
        <f t="shared" si="38"/>
        <v>8</v>
      </c>
      <c r="Z161" s="122">
        <v>0</v>
      </c>
      <c r="AA161" s="101"/>
      <c r="AB161" s="131">
        <v>257.75</v>
      </c>
      <c r="AC161" s="151" t="str">
        <f t="shared" si="36"/>
        <v>April-26</v>
      </c>
      <c r="AD161" s="119">
        <v>46132</v>
      </c>
      <c r="AE161" s="178" t="s">
        <v>406</v>
      </c>
      <c r="AF161" s="101">
        <f t="shared" si="41"/>
        <v>0</v>
      </c>
      <c r="AG161" s="101">
        <f t="shared" si="49"/>
        <v>265998</v>
      </c>
      <c r="AH161" s="101">
        <f t="shared" si="50"/>
        <v>265998</v>
      </c>
      <c r="AI161" s="101">
        <f t="shared" si="39"/>
        <v>0</v>
      </c>
      <c r="AJ161" s="101">
        <f t="shared" si="42"/>
        <v>0</v>
      </c>
      <c r="AK161" s="101">
        <f t="shared" si="51"/>
        <v>0</v>
      </c>
      <c r="AL161" s="102" t="s">
        <v>0</v>
      </c>
      <c r="AM161" s="143" t="s">
        <v>102</v>
      </c>
      <c r="AN161" s="823">
        <f t="shared" si="40"/>
        <v>265998</v>
      </c>
      <c r="AO161" s="844">
        <f t="shared" si="43"/>
        <v>0.6</v>
      </c>
      <c r="AP161" s="844">
        <f t="shared" si="44"/>
        <v>0.4</v>
      </c>
      <c r="AQ161" s="845">
        <f t="shared" ca="1" si="45"/>
        <v>175</v>
      </c>
      <c r="AR161" s="113" t="str">
        <f t="shared" si="46"/>
        <v>Delayed</v>
      </c>
    </row>
    <row r="162" spans="1:44" ht="12.75" x14ac:dyDescent="0.2">
      <c r="A162" s="102">
        <v>4400118017</v>
      </c>
      <c r="B162" s="158">
        <v>46010</v>
      </c>
      <c r="C162" s="100" t="s">
        <v>400</v>
      </c>
      <c r="D162" s="552">
        <v>46052</v>
      </c>
      <c r="E162" s="552" t="e">
        <f>IF(OR(#REF!="",J162=""),"",#REF!+7*J162)</f>
        <v>#REF!</v>
      </c>
      <c r="F162" s="149" t="e">
        <f t="shared" ca="1" si="47"/>
        <v>#REF!</v>
      </c>
      <c r="G162" s="120" t="s">
        <v>80</v>
      </c>
      <c r="H162" s="113" t="e">
        <f t="shared" si="48"/>
        <v>#REF!</v>
      </c>
      <c r="I162" s="113" t="e">
        <f t="shared" si="52"/>
        <v>#REF!</v>
      </c>
      <c r="J162" s="122">
        <v>6</v>
      </c>
      <c r="K162" s="122" t="s">
        <v>18</v>
      </c>
      <c r="L162" s="232" t="s">
        <v>142</v>
      </c>
      <c r="M162" s="305" t="s">
        <v>401</v>
      </c>
      <c r="N162" s="399">
        <v>0</v>
      </c>
      <c r="O162" s="130">
        <v>3</v>
      </c>
      <c r="P162" s="219"/>
      <c r="Q162" s="122"/>
      <c r="R162" s="122" t="s">
        <v>307</v>
      </c>
      <c r="S162" s="122" t="s">
        <v>403</v>
      </c>
      <c r="T162" s="123" t="s">
        <v>404</v>
      </c>
      <c r="U162" s="100" t="s">
        <v>193</v>
      </c>
      <c r="V162" s="102" t="s">
        <v>405</v>
      </c>
      <c r="W162" s="147">
        <v>8</v>
      </c>
      <c r="X162" s="122"/>
      <c r="Y162" s="126">
        <f t="shared" si="38"/>
        <v>8</v>
      </c>
      <c r="Z162" s="122">
        <v>8</v>
      </c>
      <c r="AA162" s="101"/>
      <c r="AB162" s="131">
        <v>257.75</v>
      </c>
      <c r="AC162" s="151" t="str">
        <f t="shared" si="36"/>
        <v/>
      </c>
      <c r="AD162" s="120"/>
      <c r="AE162" s="131"/>
      <c r="AF162" s="101">
        <f t="shared" si="41"/>
        <v>0</v>
      </c>
      <c r="AG162" s="101">
        <f t="shared" si="49"/>
        <v>0</v>
      </c>
      <c r="AH162" s="101">
        <f t="shared" si="50"/>
        <v>0</v>
      </c>
      <c r="AI162" s="101">
        <f t="shared" si="39"/>
        <v>0</v>
      </c>
      <c r="AJ162" s="101">
        <f t="shared" si="42"/>
        <v>177332</v>
      </c>
      <c r="AK162" s="101">
        <f t="shared" si="51"/>
        <v>177332</v>
      </c>
      <c r="AL162" s="102" t="s">
        <v>9</v>
      </c>
      <c r="AM162" s="144"/>
      <c r="AN162" s="823">
        <f t="shared" si="40"/>
        <v>177332</v>
      </c>
      <c r="AO162" s="844">
        <f t="shared" si="43"/>
        <v>0</v>
      </c>
      <c r="AP162" s="844">
        <f t="shared" si="44"/>
        <v>1</v>
      </c>
      <c r="AQ162" s="845">
        <f t="shared" ca="1" si="45"/>
        <v>175</v>
      </c>
      <c r="AR162" s="113" t="str">
        <f t="shared" si="46"/>
        <v>On Time</v>
      </c>
    </row>
    <row r="163" spans="1:44" ht="12.75" x14ac:dyDescent="0.2">
      <c r="A163" s="102">
        <v>4000590108</v>
      </c>
      <c r="B163" s="133">
        <v>46021</v>
      </c>
      <c r="C163" s="100" t="s">
        <v>79</v>
      </c>
      <c r="D163" s="552">
        <v>46161</v>
      </c>
      <c r="E163" s="552" t="e">
        <f>IF(OR(#REF!="",J163=""),"",#REF!+7*J163)</f>
        <v>#REF!</v>
      </c>
      <c r="F163" s="149" t="e">
        <f t="shared" ca="1" si="47"/>
        <v>#REF!</v>
      </c>
      <c r="G163" s="120" t="s">
        <v>94</v>
      </c>
      <c r="H163" s="113" t="e">
        <f t="shared" si="48"/>
        <v>#REF!</v>
      </c>
      <c r="I163" s="113" t="e">
        <f t="shared" si="52"/>
        <v>#REF!</v>
      </c>
      <c r="J163" s="122">
        <v>20</v>
      </c>
      <c r="K163" s="122" t="s">
        <v>25</v>
      </c>
      <c r="L163" s="232" t="s">
        <v>142</v>
      </c>
      <c r="M163" s="305" t="s">
        <v>407</v>
      </c>
      <c r="N163" s="400">
        <v>0</v>
      </c>
      <c r="O163" s="130">
        <v>3</v>
      </c>
      <c r="P163" s="122"/>
      <c r="Q163" s="122"/>
      <c r="R163" s="122" t="s">
        <v>84</v>
      </c>
      <c r="S163" s="122" t="s">
        <v>97</v>
      </c>
      <c r="T163" s="113" t="s">
        <v>114</v>
      </c>
      <c r="U163" s="102" t="s">
        <v>99</v>
      </c>
      <c r="V163" s="160" t="s">
        <v>408</v>
      </c>
      <c r="W163" s="147">
        <v>3</v>
      </c>
      <c r="X163" s="113"/>
      <c r="Y163" s="126">
        <f t="shared" si="38"/>
        <v>3</v>
      </c>
      <c r="Z163" s="122">
        <v>3</v>
      </c>
      <c r="AA163" s="101">
        <v>121073</v>
      </c>
      <c r="AB163" s="131"/>
      <c r="AC163" s="151" t="str">
        <f t="shared" si="36"/>
        <v/>
      </c>
      <c r="AD163" s="120"/>
      <c r="AE163" s="131"/>
      <c r="AF163" s="101">
        <f t="shared" si="41"/>
        <v>0</v>
      </c>
      <c r="AG163" s="101">
        <f t="shared" si="49"/>
        <v>0</v>
      </c>
      <c r="AH163" s="101">
        <f t="shared" si="50"/>
        <v>0</v>
      </c>
      <c r="AI163" s="101">
        <f t="shared" si="39"/>
        <v>363219</v>
      </c>
      <c r="AJ163" s="101">
        <f t="shared" si="42"/>
        <v>0</v>
      </c>
      <c r="AK163" s="101">
        <f t="shared" si="51"/>
        <v>363219</v>
      </c>
      <c r="AL163" s="102" t="s">
        <v>9</v>
      </c>
      <c r="AM163" s="144"/>
      <c r="AN163" s="823">
        <f t="shared" si="40"/>
        <v>363219</v>
      </c>
      <c r="AO163" s="844">
        <f t="shared" si="43"/>
        <v>0</v>
      </c>
      <c r="AP163" s="844">
        <f t="shared" si="44"/>
        <v>1</v>
      </c>
      <c r="AQ163" s="845">
        <f t="shared" ca="1" si="45"/>
        <v>164</v>
      </c>
      <c r="AR163" s="113" t="str">
        <f t="shared" si="46"/>
        <v>On Time</v>
      </c>
    </row>
    <row r="164" spans="1:44" ht="15" x14ac:dyDescent="0.25">
      <c r="A164" s="102">
        <v>4000551540</v>
      </c>
      <c r="B164" s="133">
        <v>45938</v>
      </c>
      <c r="C164" s="100" t="s">
        <v>79</v>
      </c>
      <c r="D164" s="552">
        <v>46135</v>
      </c>
      <c r="E164" s="552" t="e">
        <f>IF(OR(#REF!="",J164=""),"",#REF!+7*J164)</f>
        <v>#REF!</v>
      </c>
      <c r="F164" s="149" t="e">
        <f t="shared" ca="1" si="47"/>
        <v>#REF!</v>
      </c>
      <c r="G164" s="120" t="s">
        <v>94</v>
      </c>
      <c r="H164" s="113" t="e">
        <f t="shared" si="48"/>
        <v>#REF!</v>
      </c>
      <c r="I164" s="113" t="e">
        <f t="shared" si="52"/>
        <v>#REF!</v>
      </c>
      <c r="J164" s="122">
        <v>27.9</v>
      </c>
      <c r="K164" s="122" t="s">
        <v>22</v>
      </c>
      <c r="L164" s="232" t="s">
        <v>81</v>
      </c>
      <c r="M164" s="13" t="s">
        <v>409</v>
      </c>
      <c r="N164" s="399">
        <v>0</v>
      </c>
      <c r="O164" s="130">
        <v>3</v>
      </c>
      <c r="P164" s="122"/>
      <c r="Q164" s="122"/>
      <c r="R164" s="122" t="s">
        <v>84</v>
      </c>
      <c r="S164" s="122" t="s">
        <v>97</v>
      </c>
      <c r="T164" s="159" t="s">
        <v>119</v>
      </c>
      <c r="U164" s="102" t="s">
        <v>99</v>
      </c>
      <c r="V164" s="102" t="s">
        <v>410</v>
      </c>
      <c r="W164" s="147">
        <v>1</v>
      </c>
      <c r="X164" s="113"/>
      <c r="Y164" s="126">
        <f t="shared" si="38"/>
        <v>1</v>
      </c>
      <c r="Z164" s="122">
        <v>1</v>
      </c>
      <c r="AA164" s="101">
        <v>1264424</v>
      </c>
      <c r="AB164" s="131"/>
      <c r="AC164" s="151" t="str">
        <f t="shared" si="36"/>
        <v/>
      </c>
      <c r="AD164" s="120"/>
      <c r="AE164" s="142"/>
      <c r="AF164" s="101">
        <f t="shared" si="41"/>
        <v>0</v>
      </c>
      <c r="AG164" s="101">
        <f t="shared" si="49"/>
        <v>0</v>
      </c>
      <c r="AH164" s="101">
        <f t="shared" si="50"/>
        <v>0</v>
      </c>
      <c r="AI164" s="101">
        <f t="shared" si="39"/>
        <v>1264424</v>
      </c>
      <c r="AJ164" s="101">
        <f t="shared" si="42"/>
        <v>0</v>
      </c>
      <c r="AK164" s="101">
        <f t="shared" si="51"/>
        <v>1264424</v>
      </c>
      <c r="AL164" s="102" t="s">
        <v>9</v>
      </c>
      <c r="AM164" s="144"/>
      <c r="AN164" s="823">
        <f t="shared" si="40"/>
        <v>1264424</v>
      </c>
      <c r="AO164" s="844">
        <f t="shared" si="43"/>
        <v>0</v>
      </c>
      <c r="AP164" s="844">
        <f t="shared" si="44"/>
        <v>1</v>
      </c>
      <c r="AQ164" s="845">
        <f t="shared" ca="1" si="45"/>
        <v>247</v>
      </c>
      <c r="AR164" s="113" t="str">
        <f t="shared" si="46"/>
        <v>On Time</v>
      </c>
    </row>
    <row r="165" spans="1:44" ht="12.75" x14ac:dyDescent="0.2">
      <c r="A165" s="102">
        <v>5400065846</v>
      </c>
      <c r="B165" s="133">
        <v>45902</v>
      </c>
      <c r="C165" s="100" t="s">
        <v>79</v>
      </c>
      <c r="D165" s="552">
        <v>46021</v>
      </c>
      <c r="E165" s="552" t="e">
        <f>IF(OR(#REF!="",J165=""),"",#REF!+7*J165)</f>
        <v>#REF!</v>
      </c>
      <c r="F165" s="149" t="e">
        <f t="shared" ca="1" si="47"/>
        <v>#REF!</v>
      </c>
      <c r="G165" s="120" t="s">
        <v>94</v>
      </c>
      <c r="H165" s="113" t="e">
        <f t="shared" si="48"/>
        <v>#REF!</v>
      </c>
      <c r="I165" s="113" t="e">
        <f t="shared" si="52"/>
        <v>#REF!</v>
      </c>
      <c r="J165" s="122">
        <v>14.2</v>
      </c>
      <c r="K165" s="122" t="s">
        <v>21</v>
      </c>
      <c r="L165" s="232" t="s">
        <v>81</v>
      </c>
      <c r="M165" s="23" t="s">
        <v>411</v>
      </c>
      <c r="N165" s="399">
        <v>0</v>
      </c>
      <c r="O165" s="130">
        <v>3</v>
      </c>
      <c r="P165" s="122" t="s">
        <v>243</v>
      </c>
      <c r="Q165" s="122"/>
      <c r="R165" s="122" t="s">
        <v>84</v>
      </c>
      <c r="S165" s="130" t="s">
        <v>412</v>
      </c>
      <c r="T165" s="113" t="s">
        <v>413</v>
      </c>
      <c r="U165" s="102" t="s">
        <v>99</v>
      </c>
      <c r="V165" s="174" t="s">
        <v>414</v>
      </c>
      <c r="W165" s="147">
        <v>16</v>
      </c>
      <c r="X165" s="113"/>
      <c r="Y165" s="126">
        <f t="shared" si="38"/>
        <v>16</v>
      </c>
      <c r="Z165" s="122">
        <v>16</v>
      </c>
      <c r="AA165" s="101">
        <v>7400</v>
      </c>
      <c r="AB165" s="131"/>
      <c r="AC165" s="151" t="str">
        <f t="shared" si="36"/>
        <v/>
      </c>
      <c r="AD165" s="120"/>
      <c r="AE165" s="132"/>
      <c r="AF165" s="101">
        <f t="shared" si="41"/>
        <v>0</v>
      </c>
      <c r="AG165" s="101">
        <f t="shared" si="49"/>
        <v>0</v>
      </c>
      <c r="AH165" s="101">
        <f t="shared" si="50"/>
        <v>0</v>
      </c>
      <c r="AI165" s="101">
        <f t="shared" si="39"/>
        <v>118400</v>
      </c>
      <c r="AJ165" s="101">
        <f t="shared" si="42"/>
        <v>0</v>
      </c>
      <c r="AK165" s="101">
        <f t="shared" si="51"/>
        <v>118400</v>
      </c>
      <c r="AL165" s="102" t="s">
        <v>9</v>
      </c>
      <c r="AM165" s="144"/>
      <c r="AN165" s="823">
        <f t="shared" si="40"/>
        <v>118400</v>
      </c>
      <c r="AO165" s="844">
        <f t="shared" si="43"/>
        <v>0</v>
      </c>
      <c r="AP165" s="844">
        <f t="shared" si="44"/>
        <v>1</v>
      </c>
      <c r="AQ165" s="845">
        <f t="shared" ca="1" si="45"/>
        <v>283</v>
      </c>
      <c r="AR165" s="113" t="str">
        <f t="shared" si="46"/>
        <v>On Time</v>
      </c>
    </row>
    <row r="166" spans="1:44" ht="12.75" x14ac:dyDescent="0.2">
      <c r="A166" s="102">
        <v>4000498923</v>
      </c>
      <c r="B166" s="133">
        <v>45628</v>
      </c>
      <c r="C166" s="100" t="s">
        <v>79</v>
      </c>
      <c r="D166" s="552">
        <v>46654</v>
      </c>
      <c r="E166" s="552" t="e">
        <f>IF(OR(#REF!="",J166=""),"",#REF!+7*J166)</f>
        <v>#REF!</v>
      </c>
      <c r="F166" s="149" t="e">
        <f t="shared" ca="1" si="47"/>
        <v>#REF!</v>
      </c>
      <c r="G166" s="120" t="s">
        <v>94</v>
      </c>
      <c r="H166" s="113" t="e">
        <f t="shared" si="48"/>
        <v>#REF!</v>
      </c>
      <c r="I166" s="113" t="e">
        <f t="shared" si="52"/>
        <v>#REF!</v>
      </c>
      <c r="J166" s="126">
        <v>146.6</v>
      </c>
      <c r="K166" s="126" t="s">
        <v>18</v>
      </c>
      <c r="L166" s="394" t="s">
        <v>81</v>
      </c>
      <c r="M166" s="13" t="s">
        <v>269</v>
      </c>
      <c r="N166" s="399">
        <v>0</v>
      </c>
      <c r="O166" s="130">
        <v>3</v>
      </c>
      <c r="P166" s="130" t="s">
        <v>270</v>
      </c>
      <c r="Q166" s="130">
        <v>25100065</v>
      </c>
      <c r="R166" s="130" t="s">
        <v>84</v>
      </c>
      <c r="S166" s="130" t="s">
        <v>97</v>
      </c>
      <c r="T166" s="123" t="s">
        <v>138</v>
      </c>
      <c r="U166" s="100" t="s">
        <v>99</v>
      </c>
      <c r="V166" s="100" t="s">
        <v>271</v>
      </c>
      <c r="W166" s="282">
        <v>25</v>
      </c>
      <c r="X166" s="126"/>
      <c r="Y166" s="126">
        <f t="shared" si="38"/>
        <v>25</v>
      </c>
      <c r="Z166" s="126">
        <v>25</v>
      </c>
      <c r="AA166" s="150">
        <v>4095</v>
      </c>
      <c r="AB166" s="127"/>
      <c r="AC166" s="151" t="str">
        <f t="shared" si="36"/>
        <v/>
      </c>
      <c r="AD166" s="152"/>
      <c r="AE166" s="151"/>
      <c r="AF166" s="101">
        <f t="shared" si="41"/>
        <v>0</v>
      </c>
      <c r="AG166" s="101">
        <f t="shared" si="49"/>
        <v>0</v>
      </c>
      <c r="AH166" s="101">
        <f t="shared" si="50"/>
        <v>0</v>
      </c>
      <c r="AI166" s="101">
        <f t="shared" si="39"/>
        <v>102375</v>
      </c>
      <c r="AJ166" s="101">
        <f t="shared" si="42"/>
        <v>0</v>
      </c>
      <c r="AK166" s="101">
        <f t="shared" si="51"/>
        <v>102375</v>
      </c>
      <c r="AL166" s="102" t="s">
        <v>9</v>
      </c>
      <c r="AM166" s="233"/>
      <c r="AN166" s="823">
        <f t="shared" si="40"/>
        <v>102375</v>
      </c>
      <c r="AO166" s="844">
        <f t="shared" si="43"/>
        <v>0</v>
      </c>
      <c r="AP166" s="844">
        <f t="shared" si="44"/>
        <v>1</v>
      </c>
      <c r="AQ166" s="845">
        <f t="shared" ca="1" si="45"/>
        <v>557</v>
      </c>
      <c r="AR166" s="113" t="str">
        <f t="shared" si="46"/>
        <v>On Time</v>
      </c>
    </row>
    <row r="167" spans="1:44" ht="12.75" x14ac:dyDescent="0.2">
      <c r="A167" s="102">
        <v>4000587206</v>
      </c>
      <c r="B167" s="158">
        <v>46013</v>
      </c>
      <c r="C167" s="102" t="s">
        <v>79</v>
      </c>
      <c r="D167" s="552">
        <v>46146</v>
      </c>
      <c r="E167" s="552" t="e">
        <f>IF(OR(#REF!="",J167=""),"",#REF!+7*J167)</f>
        <v>#REF!</v>
      </c>
      <c r="F167" s="149" t="e">
        <f t="shared" ca="1" si="47"/>
        <v>#REF!</v>
      </c>
      <c r="G167" s="120" t="s">
        <v>94</v>
      </c>
      <c r="H167" s="113" t="e">
        <f t="shared" si="48"/>
        <v>#REF!</v>
      </c>
      <c r="I167" s="113" t="e">
        <f t="shared" si="52"/>
        <v>#REF!</v>
      </c>
      <c r="J167" s="113">
        <v>18</v>
      </c>
      <c r="K167" s="122" t="s">
        <v>18</v>
      </c>
      <c r="L167" s="232" t="s">
        <v>81</v>
      </c>
      <c r="M167" s="85" t="s">
        <v>415</v>
      </c>
      <c r="N167" s="399">
        <v>0</v>
      </c>
      <c r="O167" s="130">
        <v>3</v>
      </c>
      <c r="P167" s="122"/>
      <c r="Q167" s="122"/>
      <c r="R167" s="122" t="s">
        <v>84</v>
      </c>
      <c r="S167" s="122" t="s">
        <v>97</v>
      </c>
      <c r="T167" s="113" t="s">
        <v>138</v>
      </c>
      <c r="U167" s="102" t="s">
        <v>99</v>
      </c>
      <c r="V167" s="102" t="s">
        <v>416</v>
      </c>
      <c r="W167" s="147">
        <v>27</v>
      </c>
      <c r="X167" s="122"/>
      <c r="Y167" s="126">
        <f t="shared" si="38"/>
        <v>27</v>
      </c>
      <c r="Z167" s="122">
        <v>27</v>
      </c>
      <c r="AA167" s="101">
        <v>48900</v>
      </c>
      <c r="AB167" s="131"/>
      <c r="AC167" s="151" t="str">
        <f t="shared" si="36"/>
        <v/>
      </c>
      <c r="AD167" s="120"/>
      <c r="AE167" s="131"/>
      <c r="AF167" s="101">
        <f t="shared" si="41"/>
        <v>0</v>
      </c>
      <c r="AG167" s="101">
        <f t="shared" si="49"/>
        <v>0</v>
      </c>
      <c r="AH167" s="101">
        <f t="shared" si="50"/>
        <v>0</v>
      </c>
      <c r="AI167" s="101">
        <f t="shared" si="39"/>
        <v>1320300</v>
      </c>
      <c r="AJ167" s="101">
        <f t="shared" si="42"/>
        <v>0</v>
      </c>
      <c r="AK167" s="101">
        <f t="shared" si="51"/>
        <v>1320300</v>
      </c>
      <c r="AL167" s="102" t="s">
        <v>2</v>
      </c>
      <c r="AM167" s="144" t="s">
        <v>112</v>
      </c>
      <c r="AN167" s="823">
        <f t="shared" si="40"/>
        <v>1320300</v>
      </c>
      <c r="AO167" s="844">
        <f t="shared" si="43"/>
        <v>0</v>
      </c>
      <c r="AP167" s="844">
        <f t="shared" si="44"/>
        <v>1</v>
      </c>
      <c r="AQ167" s="845">
        <f t="shared" ca="1" si="45"/>
        <v>172</v>
      </c>
      <c r="AR167" s="113" t="str">
        <f t="shared" si="46"/>
        <v>On Time</v>
      </c>
    </row>
    <row r="168" spans="1:44" ht="12.75" x14ac:dyDescent="0.2">
      <c r="A168" s="175" t="s">
        <v>78</v>
      </c>
      <c r="B168" s="133">
        <v>45875</v>
      </c>
      <c r="C168" s="155" t="s">
        <v>79</v>
      </c>
      <c r="D168" s="552">
        <v>45882</v>
      </c>
      <c r="E168" s="552" t="e">
        <f>IF(OR(#REF!="",J168=""),"",#REF!+7*J168)</f>
        <v>#REF!</v>
      </c>
      <c r="F168" s="149" t="e">
        <f t="shared" ca="1" si="47"/>
        <v>#REF!</v>
      </c>
      <c r="G168" s="120" t="s">
        <v>80</v>
      </c>
      <c r="H168" s="113" t="e">
        <f t="shared" si="48"/>
        <v>#REF!</v>
      </c>
      <c r="I168" s="102" t="e">
        <f t="shared" si="52"/>
        <v>#REF!</v>
      </c>
      <c r="J168" s="122">
        <v>1</v>
      </c>
      <c r="K168" s="122" t="s">
        <v>21</v>
      </c>
      <c r="L168" s="232" t="s">
        <v>81</v>
      </c>
      <c r="M168" s="23" t="s">
        <v>318</v>
      </c>
      <c r="N168" s="399">
        <v>0</v>
      </c>
      <c r="O168" s="130">
        <v>3</v>
      </c>
      <c r="P168" s="122" t="s">
        <v>243</v>
      </c>
      <c r="Q168" s="122"/>
      <c r="R168" s="130" t="s">
        <v>84</v>
      </c>
      <c r="S168" s="130" t="s">
        <v>85</v>
      </c>
      <c r="T168" s="123" t="s">
        <v>86</v>
      </c>
      <c r="U168" s="123" t="s">
        <v>87</v>
      </c>
      <c r="V168" s="102" t="s">
        <v>417</v>
      </c>
      <c r="W168" s="147">
        <v>5</v>
      </c>
      <c r="X168" s="113"/>
      <c r="Y168" s="126">
        <f t="shared" si="38"/>
        <v>5</v>
      </c>
      <c r="Z168" s="122">
        <v>5</v>
      </c>
      <c r="AA168" s="101"/>
      <c r="AB168" s="131"/>
      <c r="AC168" s="151" t="str">
        <f t="shared" si="36"/>
        <v/>
      </c>
      <c r="AD168" s="120"/>
      <c r="AE168" s="132"/>
      <c r="AF168" s="101">
        <f t="shared" si="41"/>
        <v>0</v>
      </c>
      <c r="AG168" s="101">
        <f t="shared" si="49"/>
        <v>0</v>
      </c>
      <c r="AH168" s="101">
        <f t="shared" si="50"/>
        <v>0</v>
      </c>
      <c r="AI168" s="101">
        <f t="shared" si="39"/>
        <v>0</v>
      </c>
      <c r="AJ168" s="101">
        <f t="shared" si="42"/>
        <v>0</v>
      </c>
      <c r="AK168" s="101">
        <f t="shared" si="51"/>
        <v>0</v>
      </c>
      <c r="AL168" s="102" t="s">
        <v>9</v>
      </c>
      <c r="AM168" s="157" t="s">
        <v>89</v>
      </c>
      <c r="AN168" s="823">
        <f t="shared" si="40"/>
        <v>0</v>
      </c>
      <c r="AO168" s="844">
        <f t="shared" si="43"/>
        <v>0</v>
      </c>
      <c r="AP168" s="844">
        <f t="shared" si="44"/>
        <v>1</v>
      </c>
      <c r="AQ168" s="845">
        <f t="shared" ca="1" si="45"/>
        <v>310</v>
      </c>
      <c r="AR168" s="113" t="str">
        <f t="shared" si="46"/>
        <v>On Time</v>
      </c>
    </row>
    <row r="169" spans="1:44" ht="12.75" x14ac:dyDescent="0.2">
      <c r="A169" s="175" t="s">
        <v>78</v>
      </c>
      <c r="B169" s="133">
        <v>45875</v>
      </c>
      <c r="C169" s="155" t="s">
        <v>79</v>
      </c>
      <c r="D169" s="552">
        <v>45882</v>
      </c>
      <c r="E169" s="552" t="e">
        <f>IF(OR(#REF!="",J169=""),"",#REF!+7*J169)</f>
        <v>#REF!</v>
      </c>
      <c r="F169" s="149" t="e">
        <f t="shared" ca="1" si="47"/>
        <v>#REF!</v>
      </c>
      <c r="G169" s="120" t="s">
        <v>80</v>
      </c>
      <c r="H169" s="113" t="e">
        <f t="shared" si="48"/>
        <v>#REF!</v>
      </c>
      <c r="I169" s="102" t="e">
        <f t="shared" si="52"/>
        <v>#REF!</v>
      </c>
      <c r="J169" s="122">
        <v>1</v>
      </c>
      <c r="K169" s="122" t="s">
        <v>21</v>
      </c>
      <c r="L169" s="232" t="s">
        <v>81</v>
      </c>
      <c r="M169" s="13" t="s">
        <v>318</v>
      </c>
      <c r="N169" s="399">
        <v>0</v>
      </c>
      <c r="O169" s="130">
        <v>3</v>
      </c>
      <c r="P169" s="122" t="s">
        <v>243</v>
      </c>
      <c r="Q169" s="122"/>
      <c r="R169" s="130" t="s">
        <v>84</v>
      </c>
      <c r="S169" s="130" t="s">
        <v>85</v>
      </c>
      <c r="T169" s="123" t="s">
        <v>86</v>
      </c>
      <c r="U169" s="123" t="s">
        <v>87</v>
      </c>
      <c r="V169" s="102" t="s">
        <v>418</v>
      </c>
      <c r="W169" s="147">
        <v>5</v>
      </c>
      <c r="X169" s="122"/>
      <c r="Y169" s="126">
        <f t="shared" si="38"/>
        <v>5</v>
      </c>
      <c r="Z169" s="122">
        <v>5</v>
      </c>
      <c r="AA169" s="101"/>
      <c r="AB169" s="131"/>
      <c r="AC169" s="151" t="str">
        <f t="shared" si="36"/>
        <v/>
      </c>
      <c r="AD169" s="120"/>
      <c r="AE169" s="132"/>
      <c r="AF169" s="101">
        <f t="shared" si="41"/>
        <v>0</v>
      </c>
      <c r="AG169" s="101">
        <f t="shared" si="49"/>
        <v>0</v>
      </c>
      <c r="AH169" s="101">
        <f t="shared" si="50"/>
        <v>0</v>
      </c>
      <c r="AI169" s="101">
        <f t="shared" si="39"/>
        <v>0</v>
      </c>
      <c r="AJ169" s="101">
        <f t="shared" si="42"/>
        <v>0</v>
      </c>
      <c r="AK169" s="101">
        <f t="shared" si="51"/>
        <v>0</v>
      </c>
      <c r="AL169" s="102" t="s">
        <v>9</v>
      </c>
      <c r="AM169" s="157" t="s">
        <v>89</v>
      </c>
      <c r="AN169" s="823">
        <f t="shared" si="40"/>
        <v>0</v>
      </c>
      <c r="AO169" s="844">
        <f t="shared" si="43"/>
        <v>0</v>
      </c>
      <c r="AP169" s="844">
        <f t="shared" si="44"/>
        <v>1</v>
      </c>
      <c r="AQ169" s="845">
        <f t="shared" ca="1" si="45"/>
        <v>310</v>
      </c>
      <c r="AR169" s="113" t="str">
        <f t="shared" si="46"/>
        <v>On Time</v>
      </c>
    </row>
    <row r="170" spans="1:44" ht="12.75" x14ac:dyDescent="0.2">
      <c r="A170" s="102">
        <v>4000498923</v>
      </c>
      <c r="B170" s="133">
        <v>45628</v>
      </c>
      <c r="C170" s="100" t="s">
        <v>79</v>
      </c>
      <c r="D170" s="552">
        <v>46715</v>
      </c>
      <c r="E170" s="552" t="e">
        <f>IF(OR(#REF!="",J170=""),"",#REF!+7*J170)</f>
        <v>#REF!</v>
      </c>
      <c r="F170" s="149" t="e">
        <f t="shared" ca="1" si="47"/>
        <v>#REF!</v>
      </c>
      <c r="G170" s="120" t="s">
        <v>94</v>
      </c>
      <c r="H170" s="113" t="e">
        <f t="shared" si="48"/>
        <v>#REF!</v>
      </c>
      <c r="I170" s="113" t="e">
        <f t="shared" si="52"/>
        <v>#REF!</v>
      </c>
      <c r="J170" s="126">
        <v>155.30000000000001</v>
      </c>
      <c r="K170" s="126" t="s">
        <v>18</v>
      </c>
      <c r="L170" s="394" t="s">
        <v>81</v>
      </c>
      <c r="M170" s="13" t="s">
        <v>269</v>
      </c>
      <c r="N170" s="399">
        <v>0</v>
      </c>
      <c r="O170" s="130">
        <v>3</v>
      </c>
      <c r="P170" s="130" t="s">
        <v>270</v>
      </c>
      <c r="Q170" s="130">
        <v>25100065</v>
      </c>
      <c r="R170" s="130" t="s">
        <v>84</v>
      </c>
      <c r="S170" s="130" t="s">
        <v>97</v>
      </c>
      <c r="T170" s="123" t="s">
        <v>138</v>
      </c>
      <c r="U170" s="100" t="s">
        <v>99</v>
      </c>
      <c r="V170" s="100" t="s">
        <v>271</v>
      </c>
      <c r="W170" s="282">
        <v>25</v>
      </c>
      <c r="X170" s="126"/>
      <c r="Y170" s="126">
        <f t="shared" si="38"/>
        <v>25</v>
      </c>
      <c r="Z170" s="126">
        <v>25</v>
      </c>
      <c r="AA170" s="150">
        <v>4095</v>
      </c>
      <c r="AB170" s="127"/>
      <c r="AC170" s="151" t="str">
        <f t="shared" ref="AC170:AC233" si="53">IF(AD170="","",TEXT(AD170,"mmmm-yy"))</f>
        <v/>
      </c>
      <c r="AD170" s="152"/>
      <c r="AE170" s="151"/>
      <c r="AF170" s="101">
        <f t="shared" si="41"/>
        <v>0</v>
      </c>
      <c r="AG170" s="101">
        <f t="shared" si="49"/>
        <v>0</v>
      </c>
      <c r="AH170" s="101">
        <f t="shared" si="50"/>
        <v>0</v>
      </c>
      <c r="AI170" s="101">
        <f t="shared" si="39"/>
        <v>102375</v>
      </c>
      <c r="AJ170" s="101">
        <f t="shared" si="42"/>
        <v>0</v>
      </c>
      <c r="AK170" s="101">
        <f t="shared" si="51"/>
        <v>102375</v>
      </c>
      <c r="AL170" s="102" t="s">
        <v>9</v>
      </c>
      <c r="AM170" s="233"/>
      <c r="AN170" s="823">
        <f t="shared" si="40"/>
        <v>102375</v>
      </c>
      <c r="AO170" s="844">
        <f t="shared" si="43"/>
        <v>0</v>
      </c>
      <c r="AP170" s="844">
        <f t="shared" si="44"/>
        <v>1</v>
      </c>
      <c r="AQ170" s="845">
        <f t="shared" ca="1" si="45"/>
        <v>557</v>
      </c>
      <c r="AR170" s="113" t="str">
        <f t="shared" si="46"/>
        <v>On Time</v>
      </c>
    </row>
    <row r="171" spans="1:44" ht="12.75" x14ac:dyDescent="0.2">
      <c r="A171" s="102">
        <v>4000589727</v>
      </c>
      <c r="B171" s="158">
        <v>46014</v>
      </c>
      <c r="C171" s="100" t="s">
        <v>79</v>
      </c>
      <c r="D171" s="552">
        <v>46070</v>
      </c>
      <c r="E171" s="552" t="e">
        <f>IF(OR(#REF!="",J171=""),"",#REF!+7*J171)</f>
        <v>#REF!</v>
      </c>
      <c r="F171" s="149" t="str">
        <f t="shared" ca="1" si="47"/>
        <v>DELIVERED</v>
      </c>
      <c r="G171" s="120" t="s">
        <v>94</v>
      </c>
      <c r="H171" s="113" t="e">
        <f t="shared" si="48"/>
        <v>#REF!</v>
      </c>
      <c r="I171" s="113" t="e">
        <f t="shared" si="52"/>
        <v>#REF!</v>
      </c>
      <c r="J171" s="122">
        <v>8</v>
      </c>
      <c r="K171" s="122" t="s">
        <v>18</v>
      </c>
      <c r="L171" s="232" t="s">
        <v>142</v>
      </c>
      <c r="M171" s="85" t="s">
        <v>419</v>
      </c>
      <c r="N171" s="399">
        <v>0</v>
      </c>
      <c r="O171" s="130">
        <v>3</v>
      </c>
      <c r="P171" s="122" t="s">
        <v>420</v>
      </c>
      <c r="Q171" s="122">
        <v>25100752</v>
      </c>
      <c r="R171" s="122" t="s">
        <v>84</v>
      </c>
      <c r="S171" s="122" t="s">
        <v>97</v>
      </c>
      <c r="T171" s="115" t="s">
        <v>138</v>
      </c>
      <c r="U171" s="102" t="s">
        <v>99</v>
      </c>
      <c r="V171" s="160" t="s">
        <v>421</v>
      </c>
      <c r="W171" s="147">
        <v>29</v>
      </c>
      <c r="X171" s="122">
        <v>29</v>
      </c>
      <c r="Y171" s="126">
        <f t="shared" si="38"/>
        <v>0</v>
      </c>
      <c r="Z171" s="122">
        <v>0</v>
      </c>
      <c r="AA171" s="101">
        <v>3350</v>
      </c>
      <c r="AB171" s="131"/>
      <c r="AC171" s="151" t="str">
        <f t="shared" si="53"/>
        <v>April-26</v>
      </c>
      <c r="AD171" s="119">
        <v>46142</v>
      </c>
      <c r="AE171" s="142" t="s">
        <v>422</v>
      </c>
      <c r="AF171" s="101">
        <f t="shared" si="41"/>
        <v>97150</v>
      </c>
      <c r="AG171" s="101">
        <f t="shared" si="49"/>
        <v>0</v>
      </c>
      <c r="AH171" s="101">
        <f t="shared" si="50"/>
        <v>97150</v>
      </c>
      <c r="AI171" s="101">
        <f t="shared" si="39"/>
        <v>0</v>
      </c>
      <c r="AJ171" s="101">
        <f t="shared" si="42"/>
        <v>0</v>
      </c>
      <c r="AK171" s="101">
        <f t="shared" si="51"/>
        <v>0</v>
      </c>
      <c r="AL171" s="102" t="s">
        <v>0</v>
      </c>
      <c r="AM171" s="144" t="s">
        <v>102</v>
      </c>
      <c r="AN171" s="823">
        <f t="shared" si="40"/>
        <v>97150</v>
      </c>
      <c r="AO171" s="844">
        <f t="shared" si="43"/>
        <v>1</v>
      </c>
      <c r="AP171" s="844">
        <f t="shared" si="44"/>
        <v>0</v>
      </c>
      <c r="AQ171" s="845">
        <f t="shared" ca="1" si="45"/>
        <v>171</v>
      </c>
      <c r="AR171" s="113" t="str">
        <f t="shared" si="46"/>
        <v>Delayed</v>
      </c>
    </row>
    <row r="172" spans="1:44" ht="15" x14ac:dyDescent="0.25">
      <c r="A172" s="102">
        <v>4000001669</v>
      </c>
      <c r="B172" s="133">
        <v>45929</v>
      </c>
      <c r="C172" s="100" t="s">
        <v>79</v>
      </c>
      <c r="D172" s="552">
        <v>45957</v>
      </c>
      <c r="E172" s="552" t="e">
        <f>IF(OR(#REF!="",J172=""),"",#REF!+7*J172)</f>
        <v>#REF!</v>
      </c>
      <c r="F172" s="149" t="e">
        <f t="shared" ca="1" si="47"/>
        <v>#REF!</v>
      </c>
      <c r="G172" s="120" t="s">
        <v>80</v>
      </c>
      <c r="H172" s="113" t="e">
        <f t="shared" si="48"/>
        <v>#REF!</v>
      </c>
      <c r="I172" s="113" t="e">
        <f t="shared" si="52"/>
        <v>#REF!</v>
      </c>
      <c r="J172" s="122">
        <v>4</v>
      </c>
      <c r="K172" s="122" t="s">
        <v>18</v>
      </c>
      <c r="L172" s="232" t="s">
        <v>142</v>
      </c>
      <c r="M172" s="77" t="s">
        <v>423</v>
      </c>
      <c r="N172" s="399">
        <v>0</v>
      </c>
      <c r="O172" s="130">
        <v>3</v>
      </c>
      <c r="P172" s="122" t="s">
        <v>424</v>
      </c>
      <c r="Q172" s="122">
        <v>25100471</v>
      </c>
      <c r="R172" s="122" t="s">
        <v>84</v>
      </c>
      <c r="S172" s="122" t="s">
        <v>156</v>
      </c>
      <c r="T172" s="113" t="s">
        <v>157</v>
      </c>
      <c r="U172" s="102" t="s">
        <v>158</v>
      </c>
      <c r="V172" s="102" t="s">
        <v>425</v>
      </c>
      <c r="W172" s="147">
        <v>55</v>
      </c>
      <c r="X172" s="122"/>
      <c r="Y172" s="126">
        <f t="shared" si="38"/>
        <v>55</v>
      </c>
      <c r="Z172" s="122">
        <v>55</v>
      </c>
      <c r="AA172" s="101">
        <v>4348.8999999999996</v>
      </c>
      <c r="AB172" s="131"/>
      <c r="AC172" s="151" t="str">
        <f t="shared" si="53"/>
        <v/>
      </c>
      <c r="AD172" s="120"/>
      <c r="AE172" s="162"/>
      <c r="AF172" s="101">
        <f t="shared" si="41"/>
        <v>0</v>
      </c>
      <c r="AG172" s="101">
        <f t="shared" si="49"/>
        <v>0</v>
      </c>
      <c r="AH172" s="101">
        <f t="shared" si="50"/>
        <v>0</v>
      </c>
      <c r="AI172" s="101">
        <f t="shared" si="39"/>
        <v>239189.49999999997</v>
      </c>
      <c r="AJ172" s="101">
        <f t="shared" si="42"/>
        <v>0</v>
      </c>
      <c r="AK172" s="101">
        <f t="shared" si="51"/>
        <v>239189.49999999997</v>
      </c>
      <c r="AL172" s="102" t="s">
        <v>9</v>
      </c>
      <c r="AM172" s="143"/>
      <c r="AN172" s="823">
        <f t="shared" si="40"/>
        <v>239189.49999999997</v>
      </c>
      <c r="AO172" s="844">
        <f t="shared" si="43"/>
        <v>0</v>
      </c>
      <c r="AP172" s="844">
        <f t="shared" si="44"/>
        <v>1</v>
      </c>
      <c r="AQ172" s="845">
        <f t="shared" ca="1" si="45"/>
        <v>256</v>
      </c>
      <c r="AR172" s="113" t="str">
        <f t="shared" si="46"/>
        <v>On Time</v>
      </c>
    </row>
    <row r="173" spans="1:44" ht="12.75" x14ac:dyDescent="0.2">
      <c r="A173" s="102">
        <v>4520432985</v>
      </c>
      <c r="B173" s="133">
        <v>45994</v>
      </c>
      <c r="C173" s="100" t="s">
        <v>79</v>
      </c>
      <c r="D173" s="552">
        <v>46042</v>
      </c>
      <c r="E173" s="552" t="e">
        <f>IF(OR(#REF!="",J173=""),"",#REF!+7*J173)</f>
        <v>#REF!</v>
      </c>
      <c r="F173" s="149" t="e">
        <f t="shared" ca="1" si="47"/>
        <v>#REF!</v>
      </c>
      <c r="G173" s="120" t="s">
        <v>80</v>
      </c>
      <c r="H173" s="113" t="e">
        <f t="shared" si="48"/>
        <v>#REF!</v>
      </c>
      <c r="I173" s="113" t="e">
        <f t="shared" si="52"/>
        <v>#REF!</v>
      </c>
      <c r="J173" s="122">
        <v>6</v>
      </c>
      <c r="K173" s="122" t="s">
        <v>19</v>
      </c>
      <c r="L173" s="232" t="s">
        <v>142</v>
      </c>
      <c r="M173" s="13" t="s">
        <v>426</v>
      </c>
      <c r="N173" s="400">
        <v>1</v>
      </c>
      <c r="O173" s="130">
        <v>1</v>
      </c>
      <c r="P173" s="122"/>
      <c r="Q173" s="122"/>
      <c r="R173" s="122" t="s">
        <v>84</v>
      </c>
      <c r="S173" s="130" t="s">
        <v>210</v>
      </c>
      <c r="T173" s="123" t="s">
        <v>211</v>
      </c>
      <c r="U173" s="102" t="s">
        <v>212</v>
      </c>
      <c r="V173" s="102" t="s">
        <v>427</v>
      </c>
      <c r="W173" s="147">
        <v>260</v>
      </c>
      <c r="X173" s="122"/>
      <c r="Y173" s="126">
        <f t="shared" si="38"/>
        <v>260</v>
      </c>
      <c r="Z173" s="122">
        <v>260</v>
      </c>
      <c r="AA173" s="101">
        <v>1218.1500000000001</v>
      </c>
      <c r="AB173" s="131"/>
      <c r="AC173" s="151" t="str">
        <f t="shared" si="53"/>
        <v/>
      </c>
      <c r="AD173" s="120"/>
      <c r="AE173" s="131"/>
      <c r="AF173" s="101">
        <f t="shared" si="41"/>
        <v>0</v>
      </c>
      <c r="AG173" s="101">
        <f t="shared" si="49"/>
        <v>0</v>
      </c>
      <c r="AH173" s="101">
        <f t="shared" si="50"/>
        <v>0</v>
      </c>
      <c r="AI173" s="101">
        <f t="shared" si="39"/>
        <v>316719</v>
      </c>
      <c r="AJ173" s="101">
        <f t="shared" si="42"/>
        <v>0</v>
      </c>
      <c r="AK173" s="101">
        <f t="shared" si="51"/>
        <v>316719</v>
      </c>
      <c r="AL173" s="102" t="s">
        <v>9</v>
      </c>
      <c r="AM173" s="144"/>
      <c r="AN173" s="823">
        <f t="shared" si="40"/>
        <v>316719</v>
      </c>
      <c r="AO173" s="844">
        <f t="shared" si="43"/>
        <v>0</v>
      </c>
      <c r="AP173" s="844">
        <f t="shared" si="44"/>
        <v>1</v>
      </c>
      <c r="AQ173" s="845">
        <f t="shared" ca="1" si="45"/>
        <v>191</v>
      </c>
      <c r="AR173" s="113" t="str">
        <f t="shared" si="46"/>
        <v>On Time</v>
      </c>
    </row>
    <row r="174" spans="1:44" ht="12.75" x14ac:dyDescent="0.2">
      <c r="A174" s="102">
        <v>4300035085</v>
      </c>
      <c r="B174" s="133">
        <v>45883</v>
      </c>
      <c r="C174" s="100" t="s">
        <v>79</v>
      </c>
      <c r="D174" s="552">
        <v>45904</v>
      </c>
      <c r="E174" s="552" t="e">
        <f>IF(OR(#REF!="",J174=""),"",#REF!+7*J174)</f>
        <v>#REF!</v>
      </c>
      <c r="F174" s="149" t="str">
        <f t="shared" ca="1" si="47"/>
        <v>DELIVERED</v>
      </c>
      <c r="G174" s="120" t="s">
        <v>94</v>
      </c>
      <c r="H174" s="113" t="e">
        <f t="shared" si="48"/>
        <v>#REF!</v>
      </c>
      <c r="I174" s="113" t="e">
        <f t="shared" si="52"/>
        <v>#REF!</v>
      </c>
      <c r="J174" s="122">
        <v>3</v>
      </c>
      <c r="K174" s="122" t="s">
        <v>21</v>
      </c>
      <c r="L174" s="232" t="s">
        <v>142</v>
      </c>
      <c r="M174" s="13" t="s">
        <v>428</v>
      </c>
      <c r="N174" s="399">
        <v>0</v>
      </c>
      <c r="O174" s="130">
        <v>3</v>
      </c>
      <c r="P174" s="122" t="s">
        <v>243</v>
      </c>
      <c r="Q174" s="122">
        <v>25100083</v>
      </c>
      <c r="R174" s="122" t="s">
        <v>84</v>
      </c>
      <c r="S174" s="130" t="s">
        <v>97</v>
      </c>
      <c r="T174" s="123" t="s">
        <v>255</v>
      </c>
      <c r="U174" s="113" t="s">
        <v>99</v>
      </c>
      <c r="V174" s="190" t="s">
        <v>429</v>
      </c>
      <c r="W174" s="147">
        <v>9</v>
      </c>
      <c r="X174" s="122">
        <v>2</v>
      </c>
      <c r="Y174" s="126">
        <f t="shared" si="38"/>
        <v>7</v>
      </c>
      <c r="Z174" s="122">
        <v>0</v>
      </c>
      <c r="AA174" s="101">
        <v>5242</v>
      </c>
      <c r="AB174" s="131"/>
      <c r="AC174" s="151" t="str">
        <f t="shared" si="53"/>
        <v>April-26</v>
      </c>
      <c r="AD174" s="119">
        <v>46116</v>
      </c>
      <c r="AE174" s="142" t="s">
        <v>430</v>
      </c>
      <c r="AF174" s="101">
        <f t="shared" si="41"/>
        <v>10484</v>
      </c>
      <c r="AG174" s="101">
        <f t="shared" si="49"/>
        <v>0</v>
      </c>
      <c r="AH174" s="101">
        <f t="shared" si="50"/>
        <v>10484</v>
      </c>
      <c r="AI174" s="101">
        <f t="shared" si="39"/>
        <v>0</v>
      </c>
      <c r="AJ174" s="101">
        <f t="shared" si="42"/>
        <v>0</v>
      </c>
      <c r="AK174" s="101">
        <f t="shared" si="51"/>
        <v>0</v>
      </c>
      <c r="AL174" s="102" t="s">
        <v>0</v>
      </c>
      <c r="AM174" s="144" t="s">
        <v>102</v>
      </c>
      <c r="AN174" s="823">
        <f t="shared" si="40"/>
        <v>10484</v>
      </c>
      <c r="AO174" s="844">
        <f t="shared" si="43"/>
        <v>0.22222222222222221</v>
      </c>
      <c r="AP174" s="844">
        <f t="shared" si="44"/>
        <v>0.77777777777777779</v>
      </c>
      <c r="AQ174" s="845">
        <f t="shared" ca="1" si="45"/>
        <v>302</v>
      </c>
      <c r="AR174" s="113" t="str">
        <f t="shared" si="46"/>
        <v>Delayed</v>
      </c>
    </row>
    <row r="175" spans="1:44" ht="12.75" x14ac:dyDescent="0.2">
      <c r="A175" s="102">
        <v>4300035085</v>
      </c>
      <c r="B175" s="133">
        <v>45883</v>
      </c>
      <c r="C175" s="100" t="s">
        <v>79</v>
      </c>
      <c r="D175" s="552">
        <v>45904</v>
      </c>
      <c r="E175" s="552" t="e">
        <f>IF(OR(#REF!="",J175=""),"",#REF!+7*J175)</f>
        <v>#REF!</v>
      </c>
      <c r="F175" s="149" t="str">
        <f t="shared" ca="1" si="47"/>
        <v>DELIVERED</v>
      </c>
      <c r="G175" s="120" t="s">
        <v>94</v>
      </c>
      <c r="H175" s="113" t="e">
        <f t="shared" si="48"/>
        <v>#REF!</v>
      </c>
      <c r="I175" s="113" t="e">
        <f t="shared" si="52"/>
        <v>#REF!</v>
      </c>
      <c r="J175" s="122">
        <v>3</v>
      </c>
      <c r="K175" s="122" t="s">
        <v>21</v>
      </c>
      <c r="L175" s="232" t="s">
        <v>142</v>
      </c>
      <c r="M175" s="24" t="s">
        <v>428</v>
      </c>
      <c r="N175" s="399">
        <v>0</v>
      </c>
      <c r="O175" s="130">
        <v>3</v>
      </c>
      <c r="P175" s="122" t="s">
        <v>243</v>
      </c>
      <c r="Q175" s="122">
        <v>25100083</v>
      </c>
      <c r="R175" s="122" t="s">
        <v>84</v>
      </c>
      <c r="S175" s="130" t="s">
        <v>97</v>
      </c>
      <c r="T175" s="123" t="s">
        <v>255</v>
      </c>
      <c r="U175" s="113" t="s">
        <v>99</v>
      </c>
      <c r="V175" s="190" t="s">
        <v>429</v>
      </c>
      <c r="W175" s="147">
        <v>7</v>
      </c>
      <c r="X175" s="122">
        <v>7</v>
      </c>
      <c r="Y175" s="126">
        <f t="shared" si="38"/>
        <v>0</v>
      </c>
      <c r="Z175" s="122">
        <v>0</v>
      </c>
      <c r="AA175" s="185">
        <v>5242</v>
      </c>
      <c r="AB175" s="131"/>
      <c r="AC175" s="151" t="str">
        <f t="shared" si="53"/>
        <v>June-26</v>
      </c>
      <c r="AD175" s="119">
        <v>46174</v>
      </c>
      <c r="AE175" s="581" t="s">
        <v>431</v>
      </c>
      <c r="AF175" s="101">
        <f t="shared" si="41"/>
        <v>36694</v>
      </c>
      <c r="AG175" s="101">
        <f t="shared" si="49"/>
        <v>0</v>
      </c>
      <c r="AH175" s="101">
        <f t="shared" si="50"/>
        <v>36694</v>
      </c>
      <c r="AI175" s="101">
        <f t="shared" si="39"/>
        <v>0</v>
      </c>
      <c r="AJ175" s="185">
        <f t="shared" si="42"/>
        <v>0</v>
      </c>
      <c r="AK175" s="185">
        <f t="shared" si="51"/>
        <v>0</v>
      </c>
      <c r="AL175" s="174" t="s">
        <v>0</v>
      </c>
      <c r="AM175" s="540" t="s">
        <v>102</v>
      </c>
      <c r="AN175" s="825">
        <f t="shared" si="40"/>
        <v>36694</v>
      </c>
      <c r="AO175" s="844">
        <f t="shared" si="43"/>
        <v>1</v>
      </c>
      <c r="AP175" s="844">
        <f t="shared" si="44"/>
        <v>0</v>
      </c>
      <c r="AQ175" s="845">
        <f t="shared" ca="1" si="45"/>
        <v>302</v>
      </c>
      <c r="AR175" s="113" t="str">
        <f t="shared" si="46"/>
        <v>Delayed</v>
      </c>
    </row>
    <row r="176" spans="1:44" ht="12.75" x14ac:dyDescent="0.2">
      <c r="A176" s="102">
        <v>2734199176</v>
      </c>
      <c r="B176" s="158">
        <v>46028</v>
      </c>
      <c r="C176" s="102" t="s">
        <v>79</v>
      </c>
      <c r="D176" s="552">
        <v>46070</v>
      </c>
      <c r="E176" s="552" t="e">
        <f>IF(OR(#REF!="",J176=""),"",#REF!+7*J176)</f>
        <v>#REF!</v>
      </c>
      <c r="F176" s="149" t="e">
        <f t="shared" ca="1" si="47"/>
        <v>#REF!</v>
      </c>
      <c r="G176" s="120" t="s">
        <v>80</v>
      </c>
      <c r="H176" s="113" t="e">
        <f t="shared" si="48"/>
        <v>#REF!</v>
      </c>
      <c r="I176" s="113" t="e">
        <f t="shared" si="52"/>
        <v>#REF!</v>
      </c>
      <c r="J176" s="122">
        <v>6</v>
      </c>
      <c r="K176" s="122" t="s">
        <v>18</v>
      </c>
      <c r="L176" s="232" t="s">
        <v>81</v>
      </c>
      <c r="M176" s="16" t="s">
        <v>432</v>
      </c>
      <c r="N176" s="399">
        <v>0</v>
      </c>
      <c r="O176" s="130">
        <v>3</v>
      </c>
      <c r="P176" s="122"/>
      <c r="Q176" s="122"/>
      <c r="R176" s="122" t="s">
        <v>84</v>
      </c>
      <c r="S176" s="130" t="s">
        <v>433</v>
      </c>
      <c r="T176" s="123" t="s">
        <v>434</v>
      </c>
      <c r="U176" s="160" t="s">
        <v>87</v>
      </c>
      <c r="V176" s="102" t="s">
        <v>435</v>
      </c>
      <c r="W176" s="147">
        <v>1</v>
      </c>
      <c r="X176" s="113"/>
      <c r="Y176" s="126">
        <f t="shared" si="38"/>
        <v>1</v>
      </c>
      <c r="Z176" s="122">
        <v>1</v>
      </c>
      <c r="AA176" s="101">
        <v>140515</v>
      </c>
      <c r="AB176" s="131"/>
      <c r="AC176" s="151" t="str">
        <f t="shared" si="53"/>
        <v/>
      </c>
      <c r="AD176" s="120"/>
      <c r="AE176" s="131"/>
      <c r="AF176" s="101">
        <f t="shared" si="41"/>
        <v>0</v>
      </c>
      <c r="AG176" s="101">
        <f t="shared" si="49"/>
        <v>0</v>
      </c>
      <c r="AH176" s="101">
        <f t="shared" si="50"/>
        <v>0</v>
      </c>
      <c r="AI176" s="101">
        <f t="shared" si="39"/>
        <v>140515</v>
      </c>
      <c r="AJ176" s="101">
        <f t="shared" si="42"/>
        <v>0</v>
      </c>
      <c r="AK176" s="101">
        <f t="shared" si="51"/>
        <v>140515</v>
      </c>
      <c r="AL176" s="102" t="s">
        <v>4</v>
      </c>
      <c r="AM176" s="144" t="s">
        <v>436</v>
      </c>
      <c r="AN176" s="823">
        <f t="shared" si="40"/>
        <v>140515</v>
      </c>
      <c r="AO176" s="844">
        <f t="shared" si="43"/>
        <v>0</v>
      </c>
      <c r="AP176" s="844">
        <f t="shared" si="44"/>
        <v>1</v>
      </c>
      <c r="AQ176" s="845">
        <f t="shared" ca="1" si="45"/>
        <v>157</v>
      </c>
      <c r="AR176" s="113" t="str">
        <f t="shared" si="46"/>
        <v>On Time</v>
      </c>
    </row>
    <row r="177" spans="1:44" ht="12.75" x14ac:dyDescent="0.2">
      <c r="A177" s="102">
        <v>4000498936</v>
      </c>
      <c r="B177" s="133">
        <v>45628</v>
      </c>
      <c r="C177" s="100" t="s">
        <v>79</v>
      </c>
      <c r="D177" s="552">
        <v>46136</v>
      </c>
      <c r="E177" s="552" t="e">
        <f>IF(OR(#REF!="",J177=""),"",#REF!+7*J177)</f>
        <v>#REF!</v>
      </c>
      <c r="F177" s="149" t="e">
        <f t="shared" ca="1" si="47"/>
        <v>#REF!</v>
      </c>
      <c r="G177" s="120" t="s">
        <v>94</v>
      </c>
      <c r="H177" s="113" t="e">
        <f t="shared" si="48"/>
        <v>#REF!</v>
      </c>
      <c r="I177" s="113" t="e">
        <f t="shared" si="52"/>
        <v>#REF!</v>
      </c>
      <c r="J177" s="126">
        <v>72.599999999999994</v>
      </c>
      <c r="K177" s="126" t="s">
        <v>18</v>
      </c>
      <c r="L177" s="394" t="s">
        <v>81</v>
      </c>
      <c r="M177" s="13" t="s">
        <v>175</v>
      </c>
      <c r="N177" s="399">
        <v>0</v>
      </c>
      <c r="O177" s="130">
        <v>3</v>
      </c>
      <c r="P177" s="130" t="s">
        <v>176</v>
      </c>
      <c r="Q177" s="130">
        <v>25100064</v>
      </c>
      <c r="R177" s="130" t="s">
        <v>84</v>
      </c>
      <c r="S177" s="130" t="s">
        <v>97</v>
      </c>
      <c r="T177" s="123" t="s">
        <v>138</v>
      </c>
      <c r="U177" s="100" t="s">
        <v>99</v>
      </c>
      <c r="V177" s="100" t="s">
        <v>177</v>
      </c>
      <c r="W177" s="282">
        <v>25</v>
      </c>
      <c r="X177" s="126"/>
      <c r="Y177" s="126">
        <f t="shared" si="38"/>
        <v>25</v>
      </c>
      <c r="Z177" s="126">
        <v>25</v>
      </c>
      <c r="AA177" s="150">
        <v>23480</v>
      </c>
      <c r="AB177" s="127"/>
      <c r="AC177" s="151" t="str">
        <f t="shared" si="53"/>
        <v/>
      </c>
      <c r="AD177" s="152"/>
      <c r="AE177" s="162"/>
      <c r="AF177" s="101">
        <f t="shared" si="41"/>
        <v>0</v>
      </c>
      <c r="AG177" s="101">
        <f t="shared" si="49"/>
        <v>0</v>
      </c>
      <c r="AH177" s="101">
        <f t="shared" si="50"/>
        <v>0</v>
      </c>
      <c r="AI177" s="101">
        <f t="shared" si="39"/>
        <v>587000</v>
      </c>
      <c r="AJ177" s="101">
        <f t="shared" si="42"/>
        <v>0</v>
      </c>
      <c r="AK177" s="101">
        <f t="shared" si="51"/>
        <v>587000</v>
      </c>
      <c r="AL177" s="102" t="s">
        <v>9</v>
      </c>
      <c r="AM177" s="143"/>
      <c r="AN177" s="823">
        <f t="shared" si="40"/>
        <v>587000</v>
      </c>
      <c r="AO177" s="844">
        <f t="shared" si="43"/>
        <v>0</v>
      </c>
      <c r="AP177" s="844">
        <f t="shared" si="44"/>
        <v>1</v>
      </c>
      <c r="AQ177" s="845">
        <f t="shared" ca="1" si="45"/>
        <v>557</v>
      </c>
      <c r="AR177" s="113" t="str">
        <f t="shared" si="46"/>
        <v>On Time</v>
      </c>
    </row>
    <row r="178" spans="1:44" ht="12.75" x14ac:dyDescent="0.2">
      <c r="A178" s="102">
        <v>4300035386</v>
      </c>
      <c r="B178" s="133">
        <v>45937</v>
      </c>
      <c r="C178" s="100" t="s">
        <v>79</v>
      </c>
      <c r="D178" s="552">
        <v>46121</v>
      </c>
      <c r="E178" s="552" t="e">
        <f>IF(OR(#REF!="",J178=""),"",#REF!+7*J178)</f>
        <v>#REF!</v>
      </c>
      <c r="F178" s="149" t="e">
        <f t="shared" ca="1" si="47"/>
        <v>#REF!</v>
      </c>
      <c r="G178" s="120" t="s">
        <v>94</v>
      </c>
      <c r="H178" s="113" t="e">
        <f t="shared" si="48"/>
        <v>#REF!</v>
      </c>
      <c r="I178" s="102" t="e">
        <f t="shared" si="52"/>
        <v>#REF!</v>
      </c>
      <c r="J178" s="122">
        <v>26</v>
      </c>
      <c r="K178" s="122" t="s">
        <v>19</v>
      </c>
      <c r="L178" s="232" t="s">
        <v>81</v>
      </c>
      <c r="M178" s="85" t="s">
        <v>437</v>
      </c>
      <c r="N178" s="399">
        <v>0</v>
      </c>
      <c r="O178" s="130">
        <v>3</v>
      </c>
      <c r="P178" s="122"/>
      <c r="Q178" s="122"/>
      <c r="R178" s="122" t="s">
        <v>84</v>
      </c>
      <c r="S178" s="130" t="s">
        <v>97</v>
      </c>
      <c r="T178" s="123" t="s">
        <v>98</v>
      </c>
      <c r="U178" s="102" t="s">
        <v>99</v>
      </c>
      <c r="V178" s="102" t="s">
        <v>438</v>
      </c>
      <c r="W178" s="147">
        <v>12</v>
      </c>
      <c r="X178" s="122"/>
      <c r="Y178" s="126">
        <f t="shared" si="38"/>
        <v>12</v>
      </c>
      <c r="Z178" s="122">
        <v>12</v>
      </c>
      <c r="AA178" s="101">
        <v>10114.6</v>
      </c>
      <c r="AB178" s="131"/>
      <c r="AC178" s="151" t="str">
        <f t="shared" si="53"/>
        <v/>
      </c>
      <c r="AD178" s="120"/>
      <c r="AE178" s="176"/>
      <c r="AF178" s="101">
        <f t="shared" si="41"/>
        <v>0</v>
      </c>
      <c r="AG178" s="101">
        <f t="shared" si="49"/>
        <v>0</v>
      </c>
      <c r="AH178" s="101">
        <f t="shared" si="50"/>
        <v>0</v>
      </c>
      <c r="AI178" s="101">
        <f t="shared" si="39"/>
        <v>121375.20000000001</v>
      </c>
      <c r="AJ178" s="101">
        <f t="shared" si="42"/>
        <v>0</v>
      </c>
      <c r="AK178" s="101">
        <f t="shared" si="51"/>
        <v>121375.20000000001</v>
      </c>
      <c r="AL178" s="102" t="s">
        <v>9</v>
      </c>
      <c r="AM178" s="144"/>
      <c r="AN178" s="823">
        <f t="shared" si="40"/>
        <v>121375.20000000001</v>
      </c>
      <c r="AO178" s="844">
        <f t="shared" si="43"/>
        <v>0</v>
      </c>
      <c r="AP178" s="844">
        <f t="shared" si="44"/>
        <v>1</v>
      </c>
      <c r="AQ178" s="845">
        <f t="shared" ca="1" si="45"/>
        <v>248</v>
      </c>
      <c r="AR178" s="113" t="str">
        <f t="shared" si="46"/>
        <v>On Time</v>
      </c>
    </row>
    <row r="179" spans="1:44" ht="12.75" x14ac:dyDescent="0.2">
      <c r="A179" s="102">
        <v>4000571901</v>
      </c>
      <c r="B179" s="133">
        <v>45940</v>
      </c>
      <c r="C179" s="102" t="s">
        <v>79</v>
      </c>
      <c r="D179" s="552">
        <v>46326</v>
      </c>
      <c r="E179" s="552" t="e">
        <f>IF(OR(#REF!="",J179=""),"",#REF!+7*J179)</f>
        <v>#REF!</v>
      </c>
      <c r="F179" s="149" t="str">
        <f t="shared" ca="1" si="47"/>
        <v>DELIVERED</v>
      </c>
      <c r="G179" s="120" t="s">
        <v>94</v>
      </c>
      <c r="H179" s="113" t="e">
        <f t="shared" si="48"/>
        <v>#REF!</v>
      </c>
      <c r="I179" s="113" t="e">
        <f t="shared" si="52"/>
        <v>#REF!</v>
      </c>
      <c r="J179" s="122">
        <v>54.8</v>
      </c>
      <c r="K179" s="122" t="s">
        <v>18</v>
      </c>
      <c r="L179" s="232" t="s">
        <v>81</v>
      </c>
      <c r="M179" s="13" t="s">
        <v>439</v>
      </c>
      <c r="N179" s="399">
        <v>0</v>
      </c>
      <c r="O179" s="130">
        <v>3</v>
      </c>
      <c r="P179" s="122" t="s">
        <v>243</v>
      </c>
      <c r="Q179" s="122">
        <v>25100821</v>
      </c>
      <c r="R179" s="122" t="s">
        <v>84</v>
      </c>
      <c r="S179" s="122" t="s">
        <v>97</v>
      </c>
      <c r="T179" s="113" t="s">
        <v>138</v>
      </c>
      <c r="U179" s="102" t="s">
        <v>99</v>
      </c>
      <c r="V179" s="102" t="s">
        <v>440</v>
      </c>
      <c r="W179" s="147">
        <v>248</v>
      </c>
      <c r="X179" s="122">
        <v>248</v>
      </c>
      <c r="Y179" s="126">
        <f t="shared" si="38"/>
        <v>0</v>
      </c>
      <c r="Z179" s="122">
        <v>0</v>
      </c>
      <c r="AA179" s="101">
        <v>9300</v>
      </c>
      <c r="AB179" s="131"/>
      <c r="AC179" s="151" t="str">
        <f t="shared" si="53"/>
        <v>April-26</v>
      </c>
      <c r="AD179" s="119">
        <v>46128</v>
      </c>
      <c r="AE179" s="142" t="s">
        <v>441</v>
      </c>
      <c r="AF179" s="101">
        <f t="shared" si="41"/>
        <v>2306400</v>
      </c>
      <c r="AG179" s="101">
        <f t="shared" si="49"/>
        <v>0</v>
      </c>
      <c r="AH179" s="101">
        <f t="shared" si="50"/>
        <v>2306400</v>
      </c>
      <c r="AI179" s="101">
        <f t="shared" si="39"/>
        <v>0</v>
      </c>
      <c r="AJ179" s="101">
        <f t="shared" si="42"/>
        <v>0</v>
      </c>
      <c r="AK179" s="101">
        <f t="shared" si="51"/>
        <v>0</v>
      </c>
      <c r="AL179" s="102" t="s">
        <v>0</v>
      </c>
      <c r="AM179" s="144" t="s">
        <v>102</v>
      </c>
      <c r="AN179" s="823">
        <f t="shared" si="40"/>
        <v>2306400</v>
      </c>
      <c r="AO179" s="844">
        <f t="shared" si="43"/>
        <v>1</v>
      </c>
      <c r="AP179" s="844">
        <f t="shared" si="44"/>
        <v>0</v>
      </c>
      <c r="AQ179" s="845">
        <f t="shared" ca="1" si="45"/>
        <v>245</v>
      </c>
      <c r="AR179" s="113" t="str">
        <f t="shared" si="46"/>
        <v>On Time</v>
      </c>
    </row>
    <row r="180" spans="1:44" ht="12.75" x14ac:dyDescent="0.2">
      <c r="A180" s="102">
        <v>4000568355</v>
      </c>
      <c r="B180" s="133">
        <v>45917</v>
      </c>
      <c r="C180" s="100" t="s">
        <v>79</v>
      </c>
      <c r="D180" s="552">
        <v>46169</v>
      </c>
      <c r="E180" s="552" t="e">
        <f>IF(OR(#REF!="",J180=""),"",#REF!+7*J180)</f>
        <v>#REF!</v>
      </c>
      <c r="F180" s="149" t="e">
        <f t="shared" ca="1" si="47"/>
        <v>#REF!</v>
      </c>
      <c r="G180" s="120" t="s">
        <v>94</v>
      </c>
      <c r="H180" s="113" t="e">
        <f t="shared" si="48"/>
        <v>#REF!</v>
      </c>
      <c r="I180" s="113" t="e">
        <f t="shared" si="52"/>
        <v>#REF!</v>
      </c>
      <c r="J180" s="122">
        <v>36</v>
      </c>
      <c r="K180" s="122" t="s">
        <v>18</v>
      </c>
      <c r="L180" s="232" t="s">
        <v>81</v>
      </c>
      <c r="M180" s="106" t="s">
        <v>442</v>
      </c>
      <c r="N180" s="399">
        <v>0</v>
      </c>
      <c r="O180" s="130">
        <v>3</v>
      </c>
      <c r="P180" s="122"/>
      <c r="Q180" s="122"/>
      <c r="R180" s="122" t="s">
        <v>84</v>
      </c>
      <c r="S180" s="130" t="s">
        <v>97</v>
      </c>
      <c r="T180" s="171" t="s">
        <v>130</v>
      </c>
      <c r="U180" s="123" t="s">
        <v>99</v>
      </c>
      <c r="V180" s="102" t="s">
        <v>443</v>
      </c>
      <c r="W180" s="147">
        <v>30</v>
      </c>
      <c r="X180" s="113"/>
      <c r="Y180" s="126">
        <f t="shared" si="38"/>
        <v>30</v>
      </c>
      <c r="Z180" s="122">
        <v>30</v>
      </c>
      <c r="AA180" s="101">
        <v>352400</v>
      </c>
      <c r="AB180" s="131"/>
      <c r="AC180" s="151" t="str">
        <f t="shared" si="53"/>
        <v/>
      </c>
      <c r="AD180" s="120"/>
      <c r="AE180" s="132"/>
      <c r="AF180" s="101">
        <f t="shared" si="41"/>
        <v>0</v>
      </c>
      <c r="AG180" s="101">
        <f t="shared" si="49"/>
        <v>0</v>
      </c>
      <c r="AH180" s="101">
        <f t="shared" si="50"/>
        <v>0</v>
      </c>
      <c r="AI180" s="101">
        <f t="shared" si="39"/>
        <v>10572000</v>
      </c>
      <c r="AJ180" s="101">
        <f t="shared" si="42"/>
        <v>0</v>
      </c>
      <c r="AK180" s="166">
        <f t="shared" si="51"/>
        <v>10572000</v>
      </c>
      <c r="AL180" s="102" t="s">
        <v>9</v>
      </c>
      <c r="AM180" s="144"/>
      <c r="AN180" s="823">
        <f t="shared" si="40"/>
        <v>10572000</v>
      </c>
      <c r="AO180" s="844">
        <f t="shared" si="43"/>
        <v>0</v>
      </c>
      <c r="AP180" s="844">
        <f t="shared" si="44"/>
        <v>1</v>
      </c>
      <c r="AQ180" s="845">
        <f t="shared" ca="1" si="45"/>
        <v>268</v>
      </c>
      <c r="AR180" s="113" t="str">
        <f t="shared" si="46"/>
        <v>On Time</v>
      </c>
    </row>
    <row r="181" spans="1:44" ht="12.75" x14ac:dyDescent="0.2">
      <c r="A181" s="102">
        <v>4000495354</v>
      </c>
      <c r="B181" s="133">
        <v>45621</v>
      </c>
      <c r="C181" s="100" t="s">
        <v>79</v>
      </c>
      <c r="D181" s="552">
        <v>46611</v>
      </c>
      <c r="E181" s="552" t="e">
        <f>IF(OR(#REF!="",J181=""),"",#REF!+7*J181)</f>
        <v>#REF!</v>
      </c>
      <c r="F181" s="149" t="e">
        <f t="shared" ca="1" si="47"/>
        <v>#REF!</v>
      </c>
      <c r="G181" s="120" t="s">
        <v>94</v>
      </c>
      <c r="H181" s="113" t="e">
        <f t="shared" si="48"/>
        <v>#REF!</v>
      </c>
      <c r="I181" s="113" t="e">
        <f t="shared" si="52"/>
        <v>#REF!</v>
      </c>
      <c r="J181" s="126">
        <v>137.72</v>
      </c>
      <c r="K181" s="126" t="s">
        <v>18</v>
      </c>
      <c r="L181" s="394" t="s">
        <v>81</v>
      </c>
      <c r="M181" s="23" t="s">
        <v>160</v>
      </c>
      <c r="N181" s="399">
        <v>0</v>
      </c>
      <c r="O181" s="130">
        <v>3</v>
      </c>
      <c r="P181" s="130" t="s">
        <v>161</v>
      </c>
      <c r="Q181" s="130">
        <v>25100069</v>
      </c>
      <c r="R181" s="130" t="s">
        <v>84</v>
      </c>
      <c r="S181" s="130" t="s">
        <v>97</v>
      </c>
      <c r="T181" s="123" t="s">
        <v>138</v>
      </c>
      <c r="U181" s="100" t="s">
        <v>99</v>
      </c>
      <c r="V181" s="100" t="s">
        <v>162</v>
      </c>
      <c r="W181" s="282">
        <v>25</v>
      </c>
      <c r="X181" s="126"/>
      <c r="Y181" s="126">
        <f t="shared" si="38"/>
        <v>25</v>
      </c>
      <c r="Z181" s="126">
        <v>25</v>
      </c>
      <c r="AA181" s="150">
        <v>31260</v>
      </c>
      <c r="AB181" s="127"/>
      <c r="AC181" s="151" t="str">
        <f t="shared" si="53"/>
        <v/>
      </c>
      <c r="AD181" s="152"/>
      <c r="AE181" s="151"/>
      <c r="AF181" s="101">
        <f t="shared" si="41"/>
        <v>0</v>
      </c>
      <c r="AG181" s="101">
        <f t="shared" si="49"/>
        <v>0</v>
      </c>
      <c r="AH181" s="101">
        <f t="shared" si="50"/>
        <v>0</v>
      </c>
      <c r="AI181" s="101">
        <f t="shared" si="39"/>
        <v>781500</v>
      </c>
      <c r="AJ181" s="101">
        <f t="shared" si="42"/>
        <v>0</v>
      </c>
      <c r="AK181" s="101">
        <f t="shared" si="51"/>
        <v>781500</v>
      </c>
      <c r="AL181" s="102" t="s">
        <v>9</v>
      </c>
      <c r="AM181" s="108"/>
      <c r="AN181" s="823">
        <f t="shared" si="40"/>
        <v>781500</v>
      </c>
      <c r="AO181" s="844">
        <f t="shared" si="43"/>
        <v>0</v>
      </c>
      <c r="AP181" s="844">
        <f t="shared" si="44"/>
        <v>1</v>
      </c>
      <c r="AQ181" s="845">
        <f t="shared" ca="1" si="45"/>
        <v>564</v>
      </c>
      <c r="AR181" s="113" t="str">
        <f t="shared" si="46"/>
        <v>On Time</v>
      </c>
    </row>
    <row r="182" spans="1:44" x14ac:dyDescent="0.25">
      <c r="A182" s="173">
        <v>4520450007</v>
      </c>
      <c r="B182" s="158">
        <v>46015</v>
      </c>
      <c r="C182" s="102" t="s">
        <v>305</v>
      </c>
      <c r="D182" s="552">
        <v>46057</v>
      </c>
      <c r="E182" s="552" t="e">
        <f>IF(OR(#REF!="",J182=""),"",#REF!+7*J182)</f>
        <v>#REF!</v>
      </c>
      <c r="F182" s="149" t="e">
        <f t="shared" ca="1" si="47"/>
        <v>#REF!</v>
      </c>
      <c r="G182" s="120" t="s">
        <v>80</v>
      </c>
      <c r="H182" s="113" t="e">
        <f t="shared" si="48"/>
        <v>#REF!</v>
      </c>
      <c r="I182" s="113" t="e">
        <f t="shared" si="52"/>
        <v>#REF!</v>
      </c>
      <c r="J182" s="122">
        <v>6</v>
      </c>
      <c r="K182" s="122" t="s">
        <v>19</v>
      </c>
      <c r="L182" s="232" t="s">
        <v>142</v>
      </c>
      <c r="M182" s="85" t="s">
        <v>444</v>
      </c>
      <c r="N182" s="400">
        <v>1</v>
      </c>
      <c r="O182" s="130">
        <v>1</v>
      </c>
      <c r="P182" s="122"/>
      <c r="Q182" s="122"/>
      <c r="R182" s="122" t="s">
        <v>307</v>
      </c>
      <c r="S182" s="122" t="s">
        <v>210</v>
      </c>
      <c r="T182" s="123" t="s">
        <v>445</v>
      </c>
      <c r="U182" s="123" t="s">
        <v>212</v>
      </c>
      <c r="V182" s="160" t="s">
        <v>446</v>
      </c>
      <c r="W182" s="147">
        <v>800</v>
      </c>
      <c r="X182" s="113"/>
      <c r="Y182" s="126">
        <f t="shared" si="38"/>
        <v>800</v>
      </c>
      <c r="Z182" s="122">
        <v>800</v>
      </c>
      <c r="AA182" s="101"/>
      <c r="AB182" s="131">
        <v>38.46</v>
      </c>
      <c r="AC182" s="151" t="str">
        <f t="shared" si="53"/>
        <v/>
      </c>
      <c r="AD182" s="120"/>
      <c r="AE182" s="131"/>
      <c r="AF182" s="101">
        <f t="shared" si="41"/>
        <v>0</v>
      </c>
      <c r="AG182" s="101">
        <f t="shared" si="49"/>
        <v>0</v>
      </c>
      <c r="AH182" s="101">
        <f t="shared" si="50"/>
        <v>0</v>
      </c>
      <c r="AI182" s="101">
        <f t="shared" si="39"/>
        <v>0</v>
      </c>
      <c r="AJ182" s="101">
        <f t="shared" si="42"/>
        <v>2646048</v>
      </c>
      <c r="AK182" s="101">
        <f t="shared" si="51"/>
        <v>2646048</v>
      </c>
      <c r="AL182" s="102" t="s">
        <v>9</v>
      </c>
      <c r="AM182" s="144"/>
      <c r="AN182" s="823">
        <f t="shared" si="40"/>
        <v>2646048</v>
      </c>
      <c r="AO182" s="844">
        <f t="shared" si="43"/>
        <v>0</v>
      </c>
      <c r="AP182" s="844">
        <f t="shared" si="44"/>
        <v>1</v>
      </c>
      <c r="AQ182" s="845">
        <f t="shared" ca="1" si="45"/>
        <v>170</v>
      </c>
      <c r="AR182" s="113" t="str">
        <f t="shared" si="46"/>
        <v>On Time</v>
      </c>
    </row>
    <row r="183" spans="1:44" ht="15" x14ac:dyDescent="0.25">
      <c r="A183" s="173">
        <v>4520450007</v>
      </c>
      <c r="B183" s="158">
        <v>46015</v>
      </c>
      <c r="C183" s="102" t="s">
        <v>305</v>
      </c>
      <c r="D183" s="552">
        <v>46057</v>
      </c>
      <c r="E183" s="552" t="e">
        <f>IF(OR(#REF!="",J183=""),"",#REF!+7*J183)</f>
        <v>#REF!</v>
      </c>
      <c r="F183" s="149" t="str">
        <f t="shared" ca="1" si="47"/>
        <v>DELIVERED</v>
      </c>
      <c r="G183" s="120" t="s">
        <v>80</v>
      </c>
      <c r="H183" s="113" t="e">
        <f t="shared" si="48"/>
        <v>#REF!</v>
      </c>
      <c r="I183" s="113" t="e">
        <f t="shared" si="52"/>
        <v>#REF!</v>
      </c>
      <c r="J183" s="122">
        <v>6</v>
      </c>
      <c r="K183" s="122" t="s">
        <v>19</v>
      </c>
      <c r="L183" s="232" t="s">
        <v>142</v>
      </c>
      <c r="M183" s="13" t="s">
        <v>444</v>
      </c>
      <c r="N183" s="400">
        <v>1</v>
      </c>
      <c r="O183" s="130">
        <v>1</v>
      </c>
      <c r="P183" t="s">
        <v>447</v>
      </c>
      <c r="Q183" s="122">
        <v>26100129</v>
      </c>
      <c r="R183" s="122" t="s">
        <v>307</v>
      </c>
      <c r="S183" s="122" t="s">
        <v>210</v>
      </c>
      <c r="T183" s="123" t="s">
        <v>445</v>
      </c>
      <c r="U183" s="123" t="s">
        <v>212</v>
      </c>
      <c r="V183" s="160" t="s">
        <v>446</v>
      </c>
      <c r="W183" s="147">
        <v>360</v>
      </c>
      <c r="X183" s="122">
        <v>360</v>
      </c>
      <c r="Y183" s="126">
        <f t="shared" si="38"/>
        <v>0</v>
      </c>
      <c r="Z183" s="122">
        <v>0</v>
      </c>
      <c r="AA183" s="101"/>
      <c r="AB183" s="131">
        <v>38.46</v>
      </c>
      <c r="AC183" s="151" t="str">
        <f t="shared" si="53"/>
        <v>May-26</v>
      </c>
      <c r="AD183" s="119">
        <v>46169</v>
      </c>
      <c r="AE183" s="581" t="s">
        <v>448</v>
      </c>
      <c r="AF183" s="101">
        <f t="shared" si="41"/>
        <v>0</v>
      </c>
      <c r="AG183" s="101">
        <f t="shared" si="49"/>
        <v>1190721.6000000001</v>
      </c>
      <c r="AH183" s="101">
        <f t="shared" si="50"/>
        <v>1190721.6000000001</v>
      </c>
      <c r="AI183" s="101">
        <f t="shared" si="39"/>
        <v>0</v>
      </c>
      <c r="AJ183" s="101">
        <f t="shared" si="42"/>
        <v>0</v>
      </c>
      <c r="AK183" s="101">
        <f t="shared" si="51"/>
        <v>0</v>
      </c>
      <c r="AL183" s="102" t="s">
        <v>0</v>
      </c>
      <c r="AM183" s="233" t="s">
        <v>102</v>
      </c>
      <c r="AN183" s="823">
        <f t="shared" si="40"/>
        <v>1190721.6000000001</v>
      </c>
      <c r="AO183" s="844">
        <f t="shared" si="43"/>
        <v>1</v>
      </c>
      <c r="AP183" s="844">
        <f t="shared" si="44"/>
        <v>0</v>
      </c>
      <c r="AQ183" s="845">
        <f t="shared" ca="1" si="45"/>
        <v>170</v>
      </c>
      <c r="AR183" s="113" t="str">
        <f t="shared" si="46"/>
        <v>Delayed</v>
      </c>
    </row>
    <row r="184" spans="1:44" ht="12.75" x14ac:dyDescent="0.2">
      <c r="A184" s="102">
        <v>4300035599</v>
      </c>
      <c r="B184" s="133">
        <v>45988</v>
      </c>
      <c r="C184" s="100" t="s">
        <v>79</v>
      </c>
      <c r="D184" s="552">
        <v>46198</v>
      </c>
      <c r="E184" s="552" t="e">
        <f>IF(OR(#REF!="",J184=""),"",#REF!+7*J184)</f>
        <v>#REF!</v>
      </c>
      <c r="F184" s="149" t="e">
        <f t="shared" ca="1" si="47"/>
        <v>#REF!</v>
      </c>
      <c r="G184" s="120" t="s">
        <v>94</v>
      </c>
      <c r="H184" s="113" t="e">
        <f t="shared" si="48"/>
        <v>#REF!</v>
      </c>
      <c r="I184" s="113" t="e">
        <f t="shared" si="52"/>
        <v>#REF!</v>
      </c>
      <c r="J184" s="122">
        <v>29.2</v>
      </c>
      <c r="K184" s="122" t="s">
        <v>18</v>
      </c>
      <c r="L184" s="232" t="s">
        <v>81</v>
      </c>
      <c r="M184" s="507" t="s">
        <v>449</v>
      </c>
      <c r="N184" s="399">
        <v>0</v>
      </c>
      <c r="O184" s="130">
        <v>3</v>
      </c>
      <c r="P184" s="122"/>
      <c r="Q184" s="122"/>
      <c r="R184" s="122" t="s">
        <v>84</v>
      </c>
      <c r="S184" s="130" t="s">
        <v>97</v>
      </c>
      <c r="T184" s="123" t="s">
        <v>179</v>
      </c>
      <c r="U184" s="102" t="s">
        <v>99</v>
      </c>
      <c r="V184" s="102" t="s">
        <v>450</v>
      </c>
      <c r="W184" s="147">
        <v>16</v>
      </c>
      <c r="X184" s="113"/>
      <c r="Y184" s="126">
        <f t="shared" si="38"/>
        <v>16</v>
      </c>
      <c r="Z184" s="122">
        <v>16</v>
      </c>
      <c r="AA184" s="101">
        <v>232492</v>
      </c>
      <c r="AB184" s="131"/>
      <c r="AC184" s="151" t="str">
        <f t="shared" si="53"/>
        <v/>
      </c>
      <c r="AD184" s="120"/>
      <c r="AE184" s="132"/>
      <c r="AF184" s="101">
        <f t="shared" si="41"/>
        <v>0</v>
      </c>
      <c r="AG184" s="101">
        <f t="shared" si="49"/>
        <v>0</v>
      </c>
      <c r="AH184" s="101">
        <f t="shared" si="50"/>
        <v>0</v>
      </c>
      <c r="AI184" s="101">
        <f t="shared" si="39"/>
        <v>3719872</v>
      </c>
      <c r="AJ184" s="101">
        <f t="shared" si="42"/>
        <v>0</v>
      </c>
      <c r="AK184" s="101">
        <f t="shared" si="51"/>
        <v>3719872</v>
      </c>
      <c r="AL184" s="102" t="s">
        <v>9</v>
      </c>
      <c r="AM184" s="144"/>
      <c r="AN184" s="823">
        <f t="shared" si="40"/>
        <v>3719872</v>
      </c>
      <c r="AO184" s="844">
        <f t="shared" si="43"/>
        <v>0</v>
      </c>
      <c r="AP184" s="844">
        <f t="shared" si="44"/>
        <v>1</v>
      </c>
      <c r="AQ184" s="845">
        <f t="shared" ca="1" si="45"/>
        <v>197</v>
      </c>
      <c r="AR184" s="113" t="str">
        <f t="shared" si="46"/>
        <v>On Time</v>
      </c>
    </row>
    <row r="185" spans="1:44" ht="12.75" x14ac:dyDescent="0.2">
      <c r="A185" s="102">
        <v>4000569193</v>
      </c>
      <c r="B185" s="133">
        <v>45924</v>
      </c>
      <c r="C185" s="100" t="s">
        <v>79</v>
      </c>
      <c r="D185" s="552">
        <v>46202</v>
      </c>
      <c r="E185" s="552" t="e">
        <f>IF(OR(#REF!="",J185=""),"",#REF!+7*J185)</f>
        <v>#REF!</v>
      </c>
      <c r="F185" s="149" t="str">
        <f t="shared" ca="1" si="47"/>
        <v>DELIVERED</v>
      </c>
      <c r="G185" s="120" t="s">
        <v>94</v>
      </c>
      <c r="H185" s="113" t="e">
        <f t="shared" si="48"/>
        <v>#REF!</v>
      </c>
      <c r="I185" s="113" t="e">
        <f t="shared" si="52"/>
        <v>#REF!</v>
      </c>
      <c r="J185" s="122">
        <v>44</v>
      </c>
      <c r="K185" s="122" t="s">
        <v>18</v>
      </c>
      <c r="L185" s="232" t="s">
        <v>81</v>
      </c>
      <c r="M185" s="13" t="s">
        <v>451</v>
      </c>
      <c r="N185" s="399">
        <v>0</v>
      </c>
      <c r="O185" s="130">
        <v>3</v>
      </c>
      <c r="P185" s="130" t="s">
        <v>452</v>
      </c>
      <c r="Q185" s="122">
        <v>25100470</v>
      </c>
      <c r="R185" s="122" t="s">
        <v>84</v>
      </c>
      <c r="S185" s="130" t="s">
        <v>97</v>
      </c>
      <c r="T185" s="123" t="s">
        <v>138</v>
      </c>
      <c r="U185" s="102" t="s">
        <v>99</v>
      </c>
      <c r="V185" s="102" t="s">
        <v>453</v>
      </c>
      <c r="W185" s="147">
        <v>86</v>
      </c>
      <c r="X185" s="122">
        <v>86</v>
      </c>
      <c r="Y185" s="126">
        <f t="shared" si="38"/>
        <v>0</v>
      </c>
      <c r="Z185" s="122">
        <v>0</v>
      </c>
      <c r="AA185" s="185">
        <v>35124</v>
      </c>
      <c r="AB185" s="131"/>
      <c r="AC185" s="151" t="str">
        <f t="shared" si="53"/>
        <v>April-26</v>
      </c>
      <c r="AD185" s="119">
        <v>46136</v>
      </c>
      <c r="AE185" s="142" t="s">
        <v>454</v>
      </c>
      <c r="AF185" s="101">
        <f t="shared" si="41"/>
        <v>3020664</v>
      </c>
      <c r="AG185" s="101">
        <f t="shared" si="49"/>
        <v>0</v>
      </c>
      <c r="AH185" s="101">
        <f t="shared" si="50"/>
        <v>3020664</v>
      </c>
      <c r="AI185" s="101">
        <f t="shared" si="39"/>
        <v>0</v>
      </c>
      <c r="AJ185" s="185">
        <f t="shared" si="42"/>
        <v>0</v>
      </c>
      <c r="AK185" s="185">
        <f t="shared" si="51"/>
        <v>0</v>
      </c>
      <c r="AL185" s="174" t="s">
        <v>0</v>
      </c>
      <c r="AM185" s="233" t="s">
        <v>102</v>
      </c>
      <c r="AN185" s="825">
        <f t="shared" si="40"/>
        <v>3020664</v>
      </c>
      <c r="AO185" s="844">
        <f t="shared" si="43"/>
        <v>1</v>
      </c>
      <c r="AP185" s="844">
        <f t="shared" si="44"/>
        <v>0</v>
      </c>
      <c r="AQ185" s="845">
        <f t="shared" ca="1" si="45"/>
        <v>261</v>
      </c>
      <c r="AR185" s="113" t="str">
        <f t="shared" si="46"/>
        <v>On Time</v>
      </c>
    </row>
    <row r="186" spans="1:44" ht="12.75" x14ac:dyDescent="0.2">
      <c r="A186" s="102">
        <v>4000568996</v>
      </c>
      <c r="B186" s="133">
        <v>45925</v>
      </c>
      <c r="C186" s="155" t="s">
        <v>79</v>
      </c>
      <c r="D186" s="552">
        <v>46107</v>
      </c>
      <c r="E186" s="552" t="e">
        <f>IF(OR(#REF!="",J186=""),"",#REF!+7*J186)</f>
        <v>#REF!</v>
      </c>
      <c r="F186" s="149" t="e">
        <f t="shared" ca="1" si="47"/>
        <v>#REF!</v>
      </c>
      <c r="G186" s="120" t="s">
        <v>94</v>
      </c>
      <c r="H186" s="113" t="e">
        <f t="shared" si="48"/>
        <v>#REF!</v>
      </c>
      <c r="I186" s="113" t="e">
        <f t="shared" si="52"/>
        <v>#REF!</v>
      </c>
      <c r="J186" s="122">
        <v>26</v>
      </c>
      <c r="K186" s="122" t="s">
        <v>18</v>
      </c>
      <c r="L186" s="232" t="s">
        <v>81</v>
      </c>
      <c r="M186" s="409" t="s">
        <v>455</v>
      </c>
      <c r="N186" s="399">
        <v>0</v>
      </c>
      <c r="O186" s="130">
        <v>3</v>
      </c>
      <c r="P186" s="122"/>
      <c r="Q186" s="122"/>
      <c r="R186" s="122" t="s">
        <v>84</v>
      </c>
      <c r="S186" s="122" t="s">
        <v>97</v>
      </c>
      <c r="T186" s="113" t="s">
        <v>130</v>
      </c>
      <c r="U186" s="102" t="s">
        <v>99</v>
      </c>
      <c r="V186" s="102" t="s">
        <v>456</v>
      </c>
      <c r="W186" s="147">
        <v>4</v>
      </c>
      <c r="X186" s="113"/>
      <c r="Y186" s="126">
        <f t="shared" si="38"/>
        <v>4</v>
      </c>
      <c r="Z186" s="122">
        <v>4</v>
      </c>
      <c r="AA186" s="101">
        <v>147021</v>
      </c>
      <c r="AB186" s="131"/>
      <c r="AC186" s="151" t="str">
        <f t="shared" si="53"/>
        <v/>
      </c>
      <c r="AD186" s="120"/>
      <c r="AE186" s="260"/>
      <c r="AF186" s="101">
        <f t="shared" si="41"/>
        <v>0</v>
      </c>
      <c r="AG186" s="101">
        <f t="shared" si="49"/>
        <v>0</v>
      </c>
      <c r="AH186" s="101">
        <f t="shared" si="50"/>
        <v>0</v>
      </c>
      <c r="AI186" s="101">
        <f t="shared" si="39"/>
        <v>588084</v>
      </c>
      <c r="AJ186" s="101">
        <f t="shared" si="42"/>
        <v>0</v>
      </c>
      <c r="AK186" s="101">
        <f t="shared" si="51"/>
        <v>588084</v>
      </c>
      <c r="AL186" s="102" t="s">
        <v>9</v>
      </c>
      <c r="AM186" s="144"/>
      <c r="AN186" s="823">
        <f t="shared" si="40"/>
        <v>588084</v>
      </c>
      <c r="AO186" s="844">
        <f t="shared" si="43"/>
        <v>0</v>
      </c>
      <c r="AP186" s="844">
        <f t="shared" si="44"/>
        <v>1</v>
      </c>
      <c r="AQ186" s="845">
        <f t="shared" ca="1" si="45"/>
        <v>260</v>
      </c>
      <c r="AR186" s="113" t="str">
        <f t="shared" si="46"/>
        <v>On Time</v>
      </c>
    </row>
    <row r="187" spans="1:44" ht="15" collapsed="1" x14ac:dyDescent="0.25">
      <c r="A187" s="102">
        <v>4300035758</v>
      </c>
      <c r="B187" s="158">
        <v>46018</v>
      </c>
      <c r="C187" s="102" t="s">
        <v>79</v>
      </c>
      <c r="D187" s="552">
        <v>46173</v>
      </c>
      <c r="E187" s="552" t="e">
        <f>IF(OR(#REF!="",J187=""),"",#REF!+7*J187)</f>
        <v>#REF!</v>
      </c>
      <c r="F187" s="149" t="str">
        <f t="shared" ca="1" si="47"/>
        <v>DELIVERED</v>
      </c>
      <c r="G187" s="120" t="s">
        <v>94</v>
      </c>
      <c r="H187" s="113" t="e">
        <f t="shared" si="48"/>
        <v>#REF!</v>
      </c>
      <c r="I187" s="113" t="e">
        <f t="shared" si="52"/>
        <v>#REF!</v>
      </c>
      <c r="J187" s="122">
        <v>22</v>
      </c>
      <c r="K187" s="122" t="s">
        <v>19</v>
      </c>
      <c r="L187" s="232" t="s">
        <v>81</v>
      </c>
      <c r="M187" s="13" t="s">
        <v>457</v>
      </c>
      <c r="N187" s="399">
        <v>0</v>
      </c>
      <c r="O187" s="130">
        <v>3</v>
      </c>
      <c r="P187" t="s">
        <v>458</v>
      </c>
      <c r="Q187" s="122">
        <v>25100753</v>
      </c>
      <c r="R187" s="122" t="s">
        <v>84</v>
      </c>
      <c r="S187" s="122" t="s">
        <v>97</v>
      </c>
      <c r="T187" s="113" t="s">
        <v>98</v>
      </c>
      <c r="U187" s="102" t="s">
        <v>99</v>
      </c>
      <c r="V187" s="102" t="s">
        <v>459</v>
      </c>
      <c r="W187" s="147">
        <v>2</v>
      </c>
      <c r="X187" s="122">
        <v>2</v>
      </c>
      <c r="Y187" s="126">
        <f t="shared" ref="Y187:Y192" si="54">W187-X187</f>
        <v>0</v>
      </c>
      <c r="Z187" s="122">
        <v>0</v>
      </c>
      <c r="AA187" s="101">
        <v>122740</v>
      </c>
      <c r="AB187" s="131"/>
      <c r="AC187" s="151" t="str">
        <f t="shared" si="53"/>
        <v>May-26</v>
      </c>
      <c r="AD187" s="225">
        <v>46156</v>
      </c>
      <c r="AE187" s="257" t="s">
        <v>460</v>
      </c>
      <c r="AF187" s="114">
        <f t="shared" si="41"/>
        <v>245480</v>
      </c>
      <c r="AG187" s="101">
        <f t="shared" si="49"/>
        <v>0</v>
      </c>
      <c r="AH187" s="101">
        <f t="shared" si="50"/>
        <v>245480</v>
      </c>
      <c r="AI187" s="101">
        <f t="shared" ref="AI187:AI251" si="55">Z187*AA187</f>
        <v>0</v>
      </c>
      <c r="AJ187" s="101">
        <f t="shared" si="42"/>
        <v>0</v>
      </c>
      <c r="AK187" s="101">
        <f t="shared" si="51"/>
        <v>0</v>
      </c>
      <c r="AL187" s="102" t="s">
        <v>0</v>
      </c>
      <c r="AM187" s="143" t="s">
        <v>102</v>
      </c>
      <c r="AN187" s="823">
        <f t="shared" si="40"/>
        <v>245480</v>
      </c>
      <c r="AO187" s="844">
        <f t="shared" si="43"/>
        <v>1</v>
      </c>
      <c r="AP187" s="844">
        <f t="shared" si="44"/>
        <v>0</v>
      </c>
      <c r="AQ187" s="845">
        <f t="shared" ca="1" si="45"/>
        <v>167</v>
      </c>
      <c r="AR187" s="113" t="str">
        <f t="shared" si="46"/>
        <v>On Time</v>
      </c>
    </row>
    <row r="188" spans="1:44" ht="15" x14ac:dyDescent="0.25">
      <c r="A188" s="102">
        <v>5400065846</v>
      </c>
      <c r="B188" s="133">
        <v>45902</v>
      </c>
      <c r="C188" s="100" t="s">
        <v>79</v>
      </c>
      <c r="D188" s="552">
        <v>46021</v>
      </c>
      <c r="E188" s="552" t="e">
        <f>IF(OR(#REF!="",J188=""),"",#REF!+7*J188)</f>
        <v>#REF!</v>
      </c>
      <c r="F188" s="149" t="e">
        <f t="shared" ca="1" si="47"/>
        <v>#REF!</v>
      </c>
      <c r="G188" s="120" t="s">
        <v>94</v>
      </c>
      <c r="H188" s="113" t="e">
        <f t="shared" si="48"/>
        <v>#REF!</v>
      </c>
      <c r="I188" s="113" t="e">
        <f t="shared" si="52"/>
        <v>#REF!</v>
      </c>
      <c r="J188" s="122">
        <v>14.2</v>
      </c>
      <c r="K188" s="122" t="s">
        <v>21</v>
      </c>
      <c r="L188" s="232" t="s">
        <v>81</v>
      </c>
      <c r="M188" s="77" t="s">
        <v>461</v>
      </c>
      <c r="N188" s="399">
        <v>0</v>
      </c>
      <c r="O188" s="130">
        <v>3</v>
      </c>
      <c r="P188" s="122" t="s">
        <v>243</v>
      </c>
      <c r="Q188" s="122"/>
      <c r="R188" s="122" t="s">
        <v>84</v>
      </c>
      <c r="S188" s="130" t="s">
        <v>412</v>
      </c>
      <c r="T188" s="113" t="s">
        <v>413</v>
      </c>
      <c r="U188" s="102" t="s">
        <v>99</v>
      </c>
      <c r="V188" s="174" t="s">
        <v>462</v>
      </c>
      <c r="W188" s="147">
        <v>21</v>
      </c>
      <c r="X188" s="122"/>
      <c r="Y188" s="126">
        <f t="shared" si="54"/>
        <v>21</v>
      </c>
      <c r="Z188" s="122">
        <v>21</v>
      </c>
      <c r="AA188" s="101">
        <v>3040</v>
      </c>
      <c r="AB188" s="131"/>
      <c r="AC188" s="151" t="str">
        <f t="shared" si="53"/>
        <v/>
      </c>
      <c r="AD188" s="119"/>
      <c r="AE188" s="261"/>
      <c r="AF188" s="101">
        <f t="shared" si="41"/>
        <v>0</v>
      </c>
      <c r="AG188" s="101">
        <f t="shared" si="49"/>
        <v>0</v>
      </c>
      <c r="AH188" s="101">
        <f t="shared" si="50"/>
        <v>0</v>
      </c>
      <c r="AI188" s="101">
        <f t="shared" si="55"/>
        <v>63840</v>
      </c>
      <c r="AJ188" s="101">
        <f t="shared" si="42"/>
        <v>0</v>
      </c>
      <c r="AK188" s="101">
        <f t="shared" si="51"/>
        <v>63840</v>
      </c>
      <c r="AL188" s="102" t="s">
        <v>9</v>
      </c>
      <c r="AM188" s="144"/>
      <c r="AN188" s="823">
        <f t="shared" si="40"/>
        <v>63840</v>
      </c>
      <c r="AO188" s="844">
        <f t="shared" si="43"/>
        <v>0</v>
      </c>
      <c r="AP188" s="844">
        <f t="shared" si="44"/>
        <v>1</v>
      </c>
      <c r="AQ188" s="845">
        <f t="shared" ca="1" si="45"/>
        <v>283</v>
      </c>
      <c r="AR188" s="113" t="str">
        <f t="shared" si="46"/>
        <v>On Time</v>
      </c>
    </row>
    <row r="189" spans="1:44" x14ac:dyDescent="0.25">
      <c r="A189" s="102">
        <v>4000587608</v>
      </c>
      <c r="B189" s="158">
        <v>46025</v>
      </c>
      <c r="C189" s="102" t="s">
        <v>79</v>
      </c>
      <c r="D189" s="552">
        <v>46151</v>
      </c>
      <c r="E189" s="552" t="e">
        <f>IF(OR(#REF!="",J189=""),"",#REF!+7*J189)</f>
        <v>#REF!</v>
      </c>
      <c r="F189" s="149" t="str">
        <f t="shared" ca="1" si="47"/>
        <v>DELIVERED</v>
      </c>
      <c r="G189" s="120" t="s">
        <v>94</v>
      </c>
      <c r="H189" s="113" t="e">
        <f t="shared" si="48"/>
        <v>#REF!</v>
      </c>
      <c r="I189" s="113" t="e">
        <f t="shared" si="52"/>
        <v>#REF!</v>
      </c>
      <c r="J189" s="122">
        <v>18</v>
      </c>
      <c r="K189" s="122" t="s">
        <v>18</v>
      </c>
      <c r="L189" s="232" t="s">
        <v>81</v>
      </c>
      <c r="M189" s="13" t="s">
        <v>463</v>
      </c>
      <c r="N189" s="399">
        <v>0</v>
      </c>
      <c r="O189" s="130">
        <v>3</v>
      </c>
      <c r="P189" s="577" t="s">
        <v>464</v>
      </c>
      <c r="Q189" s="122">
        <v>25100774</v>
      </c>
      <c r="R189" s="122" t="s">
        <v>84</v>
      </c>
      <c r="S189" s="130" t="s">
        <v>97</v>
      </c>
      <c r="T189" s="113" t="s">
        <v>114</v>
      </c>
      <c r="U189" s="123" t="s">
        <v>99</v>
      </c>
      <c r="V189" s="160" t="s">
        <v>465</v>
      </c>
      <c r="W189" s="147">
        <v>12</v>
      </c>
      <c r="X189" s="122">
        <v>12</v>
      </c>
      <c r="Y189" s="126">
        <f t="shared" si="54"/>
        <v>0</v>
      </c>
      <c r="Z189" s="122">
        <v>0</v>
      </c>
      <c r="AA189" s="101">
        <v>10332</v>
      </c>
      <c r="AB189" s="131"/>
      <c r="AC189" s="151" t="str">
        <f t="shared" si="53"/>
        <v>June-26</v>
      </c>
      <c r="AD189" s="119">
        <v>46178</v>
      </c>
      <c r="AE189" s="257" t="s">
        <v>466</v>
      </c>
      <c r="AF189" s="101">
        <f t="shared" si="41"/>
        <v>123984</v>
      </c>
      <c r="AG189" s="101">
        <f t="shared" si="49"/>
        <v>0</v>
      </c>
      <c r="AH189" s="101">
        <f t="shared" si="50"/>
        <v>123984</v>
      </c>
      <c r="AI189" s="101">
        <f t="shared" si="55"/>
        <v>0</v>
      </c>
      <c r="AJ189" s="101">
        <f t="shared" si="42"/>
        <v>0</v>
      </c>
      <c r="AK189" s="101">
        <f t="shared" si="51"/>
        <v>0</v>
      </c>
      <c r="AL189" s="102" t="s">
        <v>0</v>
      </c>
      <c r="AM189" s="144" t="s">
        <v>102</v>
      </c>
      <c r="AN189" s="823">
        <f t="shared" si="40"/>
        <v>123984</v>
      </c>
      <c r="AO189" s="844">
        <f t="shared" si="43"/>
        <v>1</v>
      </c>
      <c r="AP189" s="844">
        <f t="shared" si="44"/>
        <v>0</v>
      </c>
      <c r="AQ189" s="845">
        <f t="shared" ca="1" si="45"/>
        <v>160</v>
      </c>
      <c r="AR189" s="113" t="str">
        <f t="shared" si="46"/>
        <v>Delayed</v>
      </c>
    </row>
    <row r="190" spans="1:44" ht="15" x14ac:dyDescent="0.25">
      <c r="A190" s="102">
        <v>5400065846</v>
      </c>
      <c r="B190" s="133">
        <v>45902</v>
      </c>
      <c r="C190" s="100" t="s">
        <v>79</v>
      </c>
      <c r="D190" s="552">
        <v>46021</v>
      </c>
      <c r="E190" s="552" t="e">
        <f>IF(OR(#REF!="",J190=""),"",#REF!+7*J190)</f>
        <v>#REF!</v>
      </c>
      <c r="F190" s="149" t="e">
        <f t="shared" ca="1" si="47"/>
        <v>#REF!</v>
      </c>
      <c r="G190" s="120" t="s">
        <v>94</v>
      </c>
      <c r="H190" s="113" t="e">
        <f t="shared" si="48"/>
        <v>#REF!</v>
      </c>
      <c r="I190" s="113" t="e">
        <f t="shared" si="52"/>
        <v>#REF!</v>
      </c>
      <c r="J190" s="122">
        <v>14.2</v>
      </c>
      <c r="K190" s="122" t="s">
        <v>21</v>
      </c>
      <c r="L190" s="232" t="s">
        <v>81</v>
      </c>
      <c r="M190" s="77" t="s">
        <v>467</v>
      </c>
      <c r="N190" s="399">
        <v>0</v>
      </c>
      <c r="O190" s="130">
        <v>3</v>
      </c>
      <c r="P190" s="122" t="s">
        <v>243</v>
      </c>
      <c r="Q190" s="122"/>
      <c r="R190" s="122" t="s">
        <v>84</v>
      </c>
      <c r="S190" s="130" t="s">
        <v>412</v>
      </c>
      <c r="T190" s="113" t="s">
        <v>413</v>
      </c>
      <c r="U190" s="102" t="s">
        <v>99</v>
      </c>
      <c r="V190" s="174" t="s">
        <v>468</v>
      </c>
      <c r="W190" s="147">
        <v>14</v>
      </c>
      <c r="X190" s="113"/>
      <c r="Y190" s="126">
        <f t="shared" si="54"/>
        <v>14</v>
      </c>
      <c r="Z190" s="122">
        <v>14</v>
      </c>
      <c r="AA190" s="101">
        <v>8750</v>
      </c>
      <c r="AB190" s="131"/>
      <c r="AC190" s="151" t="str">
        <f t="shared" si="53"/>
        <v/>
      </c>
      <c r="AD190" s="119"/>
      <c r="AE190" s="132"/>
      <c r="AF190" s="101">
        <f t="shared" si="41"/>
        <v>0</v>
      </c>
      <c r="AG190" s="101">
        <f t="shared" si="49"/>
        <v>0</v>
      </c>
      <c r="AH190" s="101">
        <f t="shared" si="50"/>
        <v>0</v>
      </c>
      <c r="AI190" s="101">
        <f t="shared" si="55"/>
        <v>122500</v>
      </c>
      <c r="AJ190" s="101">
        <f t="shared" si="42"/>
        <v>0</v>
      </c>
      <c r="AK190" s="101">
        <f t="shared" si="51"/>
        <v>122500</v>
      </c>
      <c r="AL190" s="102" t="s">
        <v>9</v>
      </c>
      <c r="AM190" s="144"/>
      <c r="AN190" s="823">
        <f t="shared" si="40"/>
        <v>122500</v>
      </c>
      <c r="AO190" s="844">
        <f t="shared" si="43"/>
        <v>0</v>
      </c>
      <c r="AP190" s="844">
        <f t="shared" si="44"/>
        <v>1</v>
      </c>
      <c r="AQ190" s="845">
        <f t="shared" ca="1" si="45"/>
        <v>283</v>
      </c>
      <c r="AR190" s="113" t="str">
        <f t="shared" si="46"/>
        <v>On Time</v>
      </c>
    </row>
    <row r="191" spans="1:44" ht="12.75" x14ac:dyDescent="0.2">
      <c r="A191" s="102" t="s">
        <v>469</v>
      </c>
      <c r="B191" s="133">
        <v>45868</v>
      </c>
      <c r="C191" s="100" t="s">
        <v>79</v>
      </c>
      <c r="D191" s="552">
        <v>45873</v>
      </c>
      <c r="E191" s="552" t="e">
        <f>IF(OR(#REF!="",J191=""),"",#REF!+7*J191)</f>
        <v>#REF!</v>
      </c>
      <c r="F191" s="149" t="e">
        <f t="shared" ca="1" si="47"/>
        <v>#REF!</v>
      </c>
      <c r="G191" s="120" t="s">
        <v>80</v>
      </c>
      <c r="H191" s="113" t="e">
        <f t="shared" si="48"/>
        <v>#REF!</v>
      </c>
      <c r="I191" s="113" t="e">
        <f t="shared" si="52"/>
        <v>#REF!</v>
      </c>
      <c r="J191" s="122">
        <v>0.8</v>
      </c>
      <c r="K191" s="122" t="s">
        <v>24</v>
      </c>
      <c r="L191" s="232" t="s">
        <v>81</v>
      </c>
      <c r="M191" s="13" t="s">
        <v>470</v>
      </c>
      <c r="N191" s="399">
        <v>0</v>
      </c>
      <c r="O191" s="130">
        <v>3</v>
      </c>
      <c r="P191" s="122" t="s">
        <v>243</v>
      </c>
      <c r="Q191" s="122">
        <v>25100363</v>
      </c>
      <c r="R191" s="130" t="s">
        <v>84</v>
      </c>
      <c r="S191" s="130" t="s">
        <v>471</v>
      </c>
      <c r="T191" s="123" t="s">
        <v>472</v>
      </c>
      <c r="U191" s="100" t="s">
        <v>212</v>
      </c>
      <c r="V191" s="102" t="s">
        <v>473</v>
      </c>
      <c r="W191" s="147">
        <v>45</v>
      </c>
      <c r="X191" s="122"/>
      <c r="Y191" s="126">
        <f t="shared" si="54"/>
        <v>45</v>
      </c>
      <c r="Z191" s="122">
        <v>45</v>
      </c>
      <c r="AA191" s="101">
        <v>5210</v>
      </c>
      <c r="AB191" s="131"/>
      <c r="AC191" s="151" t="str">
        <f t="shared" si="53"/>
        <v/>
      </c>
      <c r="AD191" s="120"/>
      <c r="AE191" s="132"/>
      <c r="AF191" s="101">
        <f t="shared" si="41"/>
        <v>0</v>
      </c>
      <c r="AG191" s="101">
        <f t="shared" si="49"/>
        <v>0</v>
      </c>
      <c r="AH191" s="101">
        <f t="shared" si="50"/>
        <v>0</v>
      </c>
      <c r="AI191" s="101">
        <f t="shared" si="55"/>
        <v>234450</v>
      </c>
      <c r="AJ191" s="101"/>
      <c r="AK191" s="101">
        <f t="shared" si="51"/>
        <v>234450</v>
      </c>
      <c r="AL191" s="102" t="s">
        <v>9</v>
      </c>
      <c r="AM191" s="143"/>
      <c r="AN191" s="823">
        <f t="shared" si="40"/>
        <v>234450</v>
      </c>
      <c r="AO191" s="844">
        <f t="shared" si="43"/>
        <v>0</v>
      </c>
      <c r="AP191" s="844">
        <f t="shared" si="44"/>
        <v>1</v>
      </c>
      <c r="AQ191" s="845">
        <f t="shared" ca="1" si="45"/>
        <v>317</v>
      </c>
      <c r="AR191" s="113" t="str">
        <f t="shared" si="46"/>
        <v>On Time</v>
      </c>
    </row>
    <row r="192" spans="1:44" ht="12.75" x14ac:dyDescent="0.2">
      <c r="A192" s="102">
        <v>4000498923</v>
      </c>
      <c r="B192" s="133">
        <v>45628</v>
      </c>
      <c r="C192" s="100" t="s">
        <v>79</v>
      </c>
      <c r="D192" s="552">
        <v>46622</v>
      </c>
      <c r="E192" s="552" t="e">
        <f>IF(OR(#REF!="",J192=""),"",#REF!+7*J192)</f>
        <v>#REF!</v>
      </c>
      <c r="F192" s="149" t="e">
        <f t="shared" ca="1" si="47"/>
        <v>#REF!</v>
      </c>
      <c r="G192" s="120" t="s">
        <v>94</v>
      </c>
      <c r="H192" s="113" t="e">
        <f t="shared" si="48"/>
        <v>#REF!</v>
      </c>
      <c r="I192" s="113" t="e">
        <f t="shared" si="52"/>
        <v>#REF!</v>
      </c>
      <c r="J192" s="126">
        <v>142.1</v>
      </c>
      <c r="K192" s="126" t="s">
        <v>18</v>
      </c>
      <c r="L192" s="394" t="s">
        <v>81</v>
      </c>
      <c r="M192" s="13" t="s">
        <v>269</v>
      </c>
      <c r="N192" s="399">
        <v>0</v>
      </c>
      <c r="O192" s="130">
        <v>3</v>
      </c>
      <c r="P192" s="130" t="s">
        <v>270</v>
      </c>
      <c r="Q192" s="130">
        <v>25100065</v>
      </c>
      <c r="R192" s="130" t="s">
        <v>84</v>
      </c>
      <c r="S192" s="130" t="s">
        <v>97</v>
      </c>
      <c r="T192" s="123" t="s">
        <v>138</v>
      </c>
      <c r="U192" s="100" t="s">
        <v>99</v>
      </c>
      <c r="V192" s="100" t="s">
        <v>271</v>
      </c>
      <c r="W192" s="282">
        <v>25</v>
      </c>
      <c r="X192" s="126"/>
      <c r="Y192" s="126">
        <f t="shared" si="54"/>
        <v>25</v>
      </c>
      <c r="Z192" s="126">
        <v>25</v>
      </c>
      <c r="AA192" s="150">
        <v>4095</v>
      </c>
      <c r="AB192" s="127"/>
      <c r="AC192" s="151" t="str">
        <f t="shared" si="53"/>
        <v/>
      </c>
      <c r="AD192" s="152"/>
      <c r="AE192" s="151"/>
      <c r="AF192" s="101">
        <f t="shared" si="41"/>
        <v>0</v>
      </c>
      <c r="AG192" s="101">
        <f t="shared" si="49"/>
        <v>0</v>
      </c>
      <c r="AH192" s="101">
        <f t="shared" si="50"/>
        <v>0</v>
      </c>
      <c r="AI192" s="101">
        <f t="shared" si="55"/>
        <v>102375</v>
      </c>
      <c r="AJ192" s="101">
        <f t="shared" ref="AJ192:AJ230" si="56">(Z192*AB192)*86</f>
        <v>0</v>
      </c>
      <c r="AK192" s="101">
        <f t="shared" si="51"/>
        <v>102375</v>
      </c>
      <c r="AL192" s="102" t="s">
        <v>9</v>
      </c>
      <c r="AM192" s="233"/>
      <c r="AN192" s="823">
        <f t="shared" si="40"/>
        <v>102375</v>
      </c>
      <c r="AO192" s="844">
        <f t="shared" si="43"/>
        <v>0</v>
      </c>
      <c r="AP192" s="844">
        <f t="shared" si="44"/>
        <v>1</v>
      </c>
      <c r="AQ192" s="845">
        <f t="shared" ca="1" si="45"/>
        <v>557</v>
      </c>
      <c r="AR192" s="113" t="str">
        <f t="shared" si="46"/>
        <v>On Time</v>
      </c>
    </row>
    <row r="193" spans="1:44" ht="12.75" x14ac:dyDescent="0.2">
      <c r="A193" s="102">
        <v>4000498923</v>
      </c>
      <c r="B193" s="133">
        <v>45628</v>
      </c>
      <c r="C193" s="100" t="s">
        <v>79</v>
      </c>
      <c r="D193" s="552">
        <v>46591</v>
      </c>
      <c r="E193" s="552" t="e">
        <f>IF(OR(#REF!="",J193=""),"",#REF!+7*J193)</f>
        <v>#REF!</v>
      </c>
      <c r="F193" s="149" t="e">
        <f t="shared" ca="1" si="47"/>
        <v>#REF!</v>
      </c>
      <c r="G193" s="120" t="s">
        <v>94</v>
      </c>
      <c r="H193" s="113" t="e">
        <f t="shared" si="48"/>
        <v>#REF!</v>
      </c>
      <c r="I193" s="113" t="e">
        <f t="shared" si="52"/>
        <v>#REF!</v>
      </c>
      <c r="J193" s="126">
        <v>137.69999999999999</v>
      </c>
      <c r="K193" s="126" t="s">
        <v>18</v>
      </c>
      <c r="L193" s="394" t="s">
        <v>81</v>
      </c>
      <c r="M193" s="85" t="s">
        <v>269</v>
      </c>
      <c r="N193" s="399">
        <v>0</v>
      </c>
      <c r="O193" s="130">
        <v>3</v>
      </c>
      <c r="P193" s="130" t="s">
        <v>270</v>
      </c>
      <c r="Q193" s="130">
        <v>25100065</v>
      </c>
      <c r="R193" s="130" t="s">
        <v>84</v>
      </c>
      <c r="S193" s="130" t="s">
        <v>97</v>
      </c>
      <c r="T193" s="123" t="s">
        <v>138</v>
      </c>
      <c r="U193" s="100" t="s">
        <v>99</v>
      </c>
      <c r="V193" s="100" t="s">
        <v>271</v>
      </c>
      <c r="W193" s="282">
        <v>21</v>
      </c>
      <c r="X193" s="126"/>
      <c r="Y193" s="126">
        <v>21</v>
      </c>
      <c r="Z193" s="126">
        <v>21</v>
      </c>
      <c r="AA193" s="150">
        <v>4095</v>
      </c>
      <c r="AB193" s="127"/>
      <c r="AC193" s="151" t="str">
        <f t="shared" si="53"/>
        <v/>
      </c>
      <c r="AD193" s="152"/>
      <c r="AE193" s="151"/>
      <c r="AF193" s="101">
        <f t="shared" si="41"/>
        <v>0</v>
      </c>
      <c r="AG193" s="101">
        <f t="shared" si="49"/>
        <v>0</v>
      </c>
      <c r="AH193" s="101">
        <f t="shared" si="50"/>
        <v>0</v>
      </c>
      <c r="AI193" s="101">
        <f t="shared" si="55"/>
        <v>85995</v>
      </c>
      <c r="AJ193" s="101">
        <f t="shared" si="56"/>
        <v>0</v>
      </c>
      <c r="AK193" s="101">
        <f t="shared" si="51"/>
        <v>85995</v>
      </c>
      <c r="AL193" s="102" t="s">
        <v>9</v>
      </c>
      <c r="AM193" s="157"/>
      <c r="AN193" s="823">
        <f t="shared" ref="AN193:AN256" si="57">SUM(AH193,AK193)</f>
        <v>85995</v>
      </c>
      <c r="AO193" s="844">
        <f t="shared" si="43"/>
        <v>0</v>
      </c>
      <c r="AP193" s="844">
        <f t="shared" si="44"/>
        <v>1</v>
      </c>
      <c r="AQ193" s="845">
        <f t="shared" ca="1" si="45"/>
        <v>557</v>
      </c>
      <c r="AR193" s="113" t="str">
        <f t="shared" si="46"/>
        <v>On Time</v>
      </c>
    </row>
    <row r="194" spans="1:44" ht="12.75" x14ac:dyDescent="0.2">
      <c r="A194" s="102">
        <v>1102500136</v>
      </c>
      <c r="B194" s="133">
        <v>45978</v>
      </c>
      <c r="C194" s="100" t="s">
        <v>79</v>
      </c>
      <c r="D194" s="552">
        <v>45987</v>
      </c>
      <c r="E194" s="552" t="e">
        <f>IF(OR(#REF!="",J194=""),"",#REF!+7*J194)</f>
        <v>#REF!</v>
      </c>
      <c r="F194" s="149" t="str">
        <f t="shared" ca="1" si="47"/>
        <v>DELIVERED</v>
      </c>
      <c r="G194" s="120" t="s">
        <v>80</v>
      </c>
      <c r="H194" s="113" t="e">
        <f t="shared" si="48"/>
        <v>#REF!</v>
      </c>
      <c r="I194" s="113" t="e">
        <f t="shared" si="52"/>
        <v>#REF!</v>
      </c>
      <c r="J194" s="122">
        <v>1.4</v>
      </c>
      <c r="K194" s="122" t="s">
        <v>21</v>
      </c>
      <c r="L194" s="232" t="s">
        <v>81</v>
      </c>
      <c r="M194" s="85" t="s">
        <v>474</v>
      </c>
      <c r="N194" s="399">
        <v>1</v>
      </c>
      <c r="O194" s="130">
        <v>1</v>
      </c>
      <c r="P194" s="122" t="s">
        <v>243</v>
      </c>
      <c r="Q194" s="122">
        <v>25200938</v>
      </c>
      <c r="R194" s="122" t="s">
        <v>84</v>
      </c>
      <c r="S194" s="130" t="s">
        <v>284</v>
      </c>
      <c r="T194" s="123" t="s">
        <v>285</v>
      </c>
      <c r="U194" s="102" t="s">
        <v>286</v>
      </c>
      <c r="V194" s="102" t="s">
        <v>475</v>
      </c>
      <c r="W194" s="147">
        <v>10</v>
      </c>
      <c r="X194" s="122">
        <v>7</v>
      </c>
      <c r="Y194" s="126">
        <f t="shared" ref="Y194:Y230" si="58">W194-X194</f>
        <v>3</v>
      </c>
      <c r="Z194" s="122">
        <v>0</v>
      </c>
      <c r="AA194" s="101">
        <v>8884</v>
      </c>
      <c r="AB194" s="131"/>
      <c r="AC194" s="151" t="str">
        <f t="shared" si="53"/>
        <v>April-26</v>
      </c>
      <c r="AD194" s="119">
        <v>46134</v>
      </c>
      <c r="AE194" s="142" t="s">
        <v>476</v>
      </c>
      <c r="AF194" s="101">
        <f t="shared" ref="AF194:AF230" si="59">X194*AA194</f>
        <v>62188</v>
      </c>
      <c r="AG194" s="101">
        <f t="shared" si="49"/>
        <v>0</v>
      </c>
      <c r="AH194" s="101">
        <f t="shared" si="50"/>
        <v>62188</v>
      </c>
      <c r="AI194" s="101">
        <f t="shared" si="55"/>
        <v>0</v>
      </c>
      <c r="AJ194" s="101">
        <f t="shared" si="56"/>
        <v>0</v>
      </c>
      <c r="AK194" s="101">
        <f t="shared" si="51"/>
        <v>0</v>
      </c>
      <c r="AL194" s="102" t="s">
        <v>0</v>
      </c>
      <c r="AM194" s="144" t="s">
        <v>102</v>
      </c>
      <c r="AN194" s="823">
        <f t="shared" si="57"/>
        <v>62188</v>
      </c>
      <c r="AO194" s="844">
        <f t="shared" si="43"/>
        <v>0.7</v>
      </c>
      <c r="AP194" s="844">
        <f t="shared" si="44"/>
        <v>0.3</v>
      </c>
      <c r="AQ194" s="845">
        <f t="shared" ca="1" si="45"/>
        <v>207</v>
      </c>
      <c r="AR194" s="113" t="str">
        <f t="shared" si="46"/>
        <v>Delayed</v>
      </c>
    </row>
    <row r="195" spans="1:44" ht="12.75" x14ac:dyDescent="0.2">
      <c r="A195" s="102">
        <v>1102500136</v>
      </c>
      <c r="B195" s="133">
        <v>45978</v>
      </c>
      <c r="C195" s="100" t="s">
        <v>79</v>
      </c>
      <c r="D195" s="552">
        <v>45987</v>
      </c>
      <c r="E195" s="552" t="e">
        <f>IF(OR(#REF!="",J195=""),"",#REF!+7*J195)</f>
        <v>#REF!</v>
      </c>
      <c r="F195" s="149" t="str">
        <f t="shared" ca="1" si="47"/>
        <v>DELIVERED</v>
      </c>
      <c r="G195" s="120" t="s">
        <v>80</v>
      </c>
      <c r="H195" s="113" t="e">
        <f t="shared" si="48"/>
        <v>#REF!</v>
      </c>
      <c r="I195" s="113" t="e">
        <f t="shared" si="52"/>
        <v>#REF!</v>
      </c>
      <c r="J195" s="122">
        <v>1.4</v>
      </c>
      <c r="K195" s="122" t="s">
        <v>21</v>
      </c>
      <c r="L195" s="232" t="s">
        <v>81</v>
      </c>
      <c r="M195" s="13" t="s">
        <v>474</v>
      </c>
      <c r="N195" s="399">
        <v>1</v>
      </c>
      <c r="O195" s="130">
        <v>1</v>
      </c>
      <c r="P195" s="122" t="s">
        <v>243</v>
      </c>
      <c r="Q195" s="122">
        <v>25200938</v>
      </c>
      <c r="R195" s="122" t="s">
        <v>84</v>
      </c>
      <c r="S195" s="130" t="s">
        <v>284</v>
      </c>
      <c r="T195" s="123" t="s">
        <v>285</v>
      </c>
      <c r="U195" s="102" t="s">
        <v>286</v>
      </c>
      <c r="V195" s="102" t="s">
        <v>475</v>
      </c>
      <c r="W195" s="147">
        <v>3</v>
      </c>
      <c r="X195" s="122">
        <v>2</v>
      </c>
      <c r="Y195" s="126">
        <f t="shared" si="58"/>
        <v>1</v>
      </c>
      <c r="Z195" s="122">
        <v>0</v>
      </c>
      <c r="AA195" s="101">
        <v>8884</v>
      </c>
      <c r="AB195" s="131"/>
      <c r="AC195" s="151" t="str">
        <f t="shared" si="53"/>
        <v>April-26</v>
      </c>
      <c r="AD195" s="119">
        <v>46137</v>
      </c>
      <c r="AE195" s="142" t="s">
        <v>477</v>
      </c>
      <c r="AF195" s="101">
        <f t="shared" si="59"/>
        <v>17768</v>
      </c>
      <c r="AG195" s="101">
        <f t="shared" si="49"/>
        <v>0</v>
      </c>
      <c r="AH195" s="101">
        <f t="shared" si="50"/>
        <v>17768</v>
      </c>
      <c r="AI195" s="101">
        <f t="shared" si="55"/>
        <v>0</v>
      </c>
      <c r="AJ195" s="101">
        <f t="shared" si="56"/>
        <v>0</v>
      </c>
      <c r="AK195" s="101">
        <f t="shared" si="51"/>
        <v>0</v>
      </c>
      <c r="AL195" s="102" t="s">
        <v>0</v>
      </c>
      <c r="AM195" s="144" t="s">
        <v>102</v>
      </c>
      <c r="AN195" s="823">
        <f t="shared" si="57"/>
        <v>17768</v>
      </c>
      <c r="AO195" s="844">
        <f t="shared" ref="AO195:AO258" si="60">IF(W195=0,0,X195/W195)</f>
        <v>0.66666666666666663</v>
      </c>
      <c r="AP195" s="844">
        <f t="shared" ref="AP195:AP258" si="61">IF(W195=0,0,Y195/W195)</f>
        <v>0.33333333333333331</v>
      </c>
      <c r="AQ195" s="845">
        <f t="shared" ref="AQ195:AQ258" ca="1" si="62">TODAY()-B195</f>
        <v>207</v>
      </c>
      <c r="AR195" s="113" t="str">
        <f t="shared" ref="AR195:AR258" si="63">IF(AD195&lt;=D195,"On Time","Delayed")</f>
        <v>Delayed</v>
      </c>
    </row>
    <row r="196" spans="1:44" ht="12.75" x14ac:dyDescent="0.2">
      <c r="A196" s="102">
        <v>4000498936</v>
      </c>
      <c r="B196" s="133">
        <v>45628</v>
      </c>
      <c r="C196" s="100" t="s">
        <v>79</v>
      </c>
      <c r="D196" s="552">
        <v>46500</v>
      </c>
      <c r="E196" s="552" t="e">
        <f>IF(OR(#REF!="",J196=""),"",#REF!+7*J196)</f>
        <v>#REF!</v>
      </c>
      <c r="F196" s="149" t="e">
        <f t="shared" ca="1" si="47"/>
        <v>#REF!</v>
      </c>
      <c r="G196" s="120" t="s">
        <v>94</v>
      </c>
      <c r="H196" s="113" t="e">
        <f t="shared" si="48"/>
        <v>#REF!</v>
      </c>
      <c r="I196" s="113" t="e">
        <f t="shared" si="52"/>
        <v>#REF!</v>
      </c>
      <c r="J196" s="126">
        <v>124.7</v>
      </c>
      <c r="K196" s="126" t="s">
        <v>18</v>
      </c>
      <c r="L196" s="394" t="s">
        <v>81</v>
      </c>
      <c r="M196" s="13" t="s">
        <v>175</v>
      </c>
      <c r="N196" s="399">
        <v>0</v>
      </c>
      <c r="O196" s="130">
        <v>3</v>
      </c>
      <c r="P196" s="130" t="s">
        <v>176</v>
      </c>
      <c r="Q196" s="130">
        <v>25100064</v>
      </c>
      <c r="R196" s="130" t="s">
        <v>84</v>
      </c>
      <c r="S196" s="130" t="s">
        <v>97</v>
      </c>
      <c r="T196" s="123" t="s">
        <v>138</v>
      </c>
      <c r="U196" s="100" t="s">
        <v>99</v>
      </c>
      <c r="V196" s="100" t="s">
        <v>177</v>
      </c>
      <c r="W196" s="282">
        <v>25</v>
      </c>
      <c r="X196" s="126"/>
      <c r="Y196" s="126">
        <f t="shared" si="58"/>
        <v>25</v>
      </c>
      <c r="Z196" s="126">
        <v>25</v>
      </c>
      <c r="AA196" s="150">
        <v>23480</v>
      </c>
      <c r="AB196" s="127"/>
      <c r="AC196" s="151" t="str">
        <f t="shared" si="53"/>
        <v/>
      </c>
      <c r="AD196" s="152"/>
      <c r="AE196" s="151"/>
      <c r="AF196" s="101">
        <f t="shared" si="59"/>
        <v>0</v>
      </c>
      <c r="AG196" s="101">
        <f t="shared" si="49"/>
        <v>0</v>
      </c>
      <c r="AH196" s="101">
        <f t="shared" si="50"/>
        <v>0</v>
      </c>
      <c r="AI196" s="101">
        <f t="shared" si="55"/>
        <v>587000</v>
      </c>
      <c r="AJ196" s="101">
        <f t="shared" si="56"/>
        <v>0</v>
      </c>
      <c r="AK196" s="101">
        <f t="shared" si="51"/>
        <v>587000</v>
      </c>
      <c r="AL196" s="102" t="s">
        <v>9</v>
      </c>
      <c r="AM196" s="143"/>
      <c r="AN196" s="823">
        <f t="shared" si="57"/>
        <v>587000</v>
      </c>
      <c r="AO196" s="844">
        <f t="shared" si="60"/>
        <v>0</v>
      </c>
      <c r="AP196" s="844">
        <f t="shared" si="61"/>
        <v>1</v>
      </c>
      <c r="AQ196" s="845">
        <f t="shared" ca="1" si="62"/>
        <v>557</v>
      </c>
      <c r="AR196" s="113" t="str">
        <f t="shared" si="63"/>
        <v>On Time</v>
      </c>
    </row>
    <row r="197" spans="1:44" ht="12.75" x14ac:dyDescent="0.2">
      <c r="A197" s="102">
        <v>4000586605</v>
      </c>
      <c r="B197" s="133">
        <v>46006</v>
      </c>
      <c r="C197" s="102" t="s">
        <v>79</v>
      </c>
      <c r="D197" s="552">
        <v>46230</v>
      </c>
      <c r="E197" s="552" t="e">
        <f>IF(OR(#REF!="",J197=""),"",#REF!+7*J197)</f>
        <v>#REF!</v>
      </c>
      <c r="F197" s="149" t="e">
        <f t="shared" ca="1" si="47"/>
        <v>#REF!</v>
      </c>
      <c r="G197" s="120" t="s">
        <v>94</v>
      </c>
      <c r="H197" s="113" t="e">
        <f t="shared" si="48"/>
        <v>#REF!</v>
      </c>
      <c r="I197" s="113" t="e">
        <f t="shared" si="52"/>
        <v>#REF!</v>
      </c>
      <c r="J197" s="122">
        <v>32</v>
      </c>
      <c r="K197" s="122" t="s">
        <v>18</v>
      </c>
      <c r="L197" s="232" t="s">
        <v>81</v>
      </c>
      <c r="M197" s="85" t="s">
        <v>478</v>
      </c>
      <c r="N197" s="399">
        <v>0</v>
      </c>
      <c r="O197" s="130">
        <v>3</v>
      </c>
      <c r="P197" s="122"/>
      <c r="Q197" s="122"/>
      <c r="R197" s="122" t="s">
        <v>84</v>
      </c>
      <c r="S197" s="130" t="s">
        <v>97</v>
      </c>
      <c r="T197" s="113" t="s">
        <v>119</v>
      </c>
      <c r="U197" s="102" t="s">
        <v>99</v>
      </c>
      <c r="V197" s="161" t="s">
        <v>479</v>
      </c>
      <c r="W197" s="147">
        <v>5</v>
      </c>
      <c r="X197" s="113"/>
      <c r="Y197" s="126">
        <f t="shared" si="58"/>
        <v>5</v>
      </c>
      <c r="Z197" s="122">
        <v>5</v>
      </c>
      <c r="AA197" s="101">
        <v>27738</v>
      </c>
      <c r="AB197" s="131"/>
      <c r="AC197" s="151" t="str">
        <f t="shared" si="53"/>
        <v/>
      </c>
      <c r="AD197" s="120"/>
      <c r="AE197" s="131"/>
      <c r="AF197" s="101">
        <f t="shared" si="59"/>
        <v>0</v>
      </c>
      <c r="AG197" s="101">
        <f t="shared" si="49"/>
        <v>0</v>
      </c>
      <c r="AH197" s="101">
        <f t="shared" si="50"/>
        <v>0</v>
      </c>
      <c r="AI197" s="101">
        <f t="shared" si="55"/>
        <v>138690</v>
      </c>
      <c r="AJ197" s="101">
        <f t="shared" si="56"/>
        <v>0</v>
      </c>
      <c r="AK197" s="101">
        <f t="shared" si="51"/>
        <v>138690</v>
      </c>
      <c r="AL197" s="102" t="s">
        <v>9</v>
      </c>
      <c r="AM197" s="144"/>
      <c r="AN197" s="823">
        <f t="shared" si="57"/>
        <v>138690</v>
      </c>
      <c r="AO197" s="844">
        <f t="shared" si="60"/>
        <v>0</v>
      </c>
      <c r="AP197" s="844">
        <f t="shared" si="61"/>
        <v>1</v>
      </c>
      <c r="AQ197" s="845">
        <f t="shared" ca="1" si="62"/>
        <v>179</v>
      </c>
      <c r="AR197" s="113" t="str">
        <f t="shared" si="63"/>
        <v>On Time</v>
      </c>
    </row>
    <row r="198" spans="1:44" x14ac:dyDescent="0.25">
      <c r="A198" s="102">
        <v>4300035430</v>
      </c>
      <c r="B198" s="133">
        <v>45927</v>
      </c>
      <c r="C198" s="155" t="s">
        <v>79</v>
      </c>
      <c r="D198" s="552">
        <v>45958</v>
      </c>
      <c r="E198" s="552" t="e">
        <f>IF(OR(#REF!="",J198=""),"",#REF!+7*J198)</f>
        <v>#REF!</v>
      </c>
      <c r="F198" s="149" t="e">
        <f t="shared" ca="1" si="47"/>
        <v>#REF!</v>
      </c>
      <c r="G198" s="120" t="s">
        <v>94</v>
      </c>
      <c r="H198" s="113" t="e">
        <f t="shared" si="48"/>
        <v>#REF!</v>
      </c>
      <c r="I198" s="102" t="e">
        <f t="shared" si="52"/>
        <v>#REF!</v>
      </c>
      <c r="J198" s="122">
        <v>4</v>
      </c>
      <c r="K198" s="122" t="s">
        <v>21</v>
      </c>
      <c r="L198" s="232" t="s">
        <v>81</v>
      </c>
      <c r="M198" s="23" t="s">
        <v>480</v>
      </c>
      <c r="N198" s="399">
        <v>0</v>
      </c>
      <c r="O198" s="130">
        <v>3</v>
      </c>
      <c r="P198" s="122" t="s">
        <v>243</v>
      </c>
      <c r="Q198" s="122">
        <v>25100477</v>
      </c>
      <c r="R198" s="122" t="s">
        <v>84</v>
      </c>
      <c r="S198" s="122" t="s">
        <v>97</v>
      </c>
      <c r="T198" s="113" t="s">
        <v>98</v>
      </c>
      <c r="U198" s="102" t="s">
        <v>99</v>
      </c>
      <c r="V198" s="102" t="s">
        <v>481</v>
      </c>
      <c r="W198" s="147">
        <v>20</v>
      </c>
      <c r="X198" s="122"/>
      <c r="Y198" s="126">
        <f t="shared" si="58"/>
        <v>20</v>
      </c>
      <c r="Z198" s="122">
        <v>20</v>
      </c>
      <c r="AA198" s="101">
        <v>5180</v>
      </c>
      <c r="AB198" s="131"/>
      <c r="AC198" s="151" t="str">
        <f t="shared" si="53"/>
        <v/>
      </c>
      <c r="AD198" s="120"/>
      <c r="AE198" s="178"/>
      <c r="AF198" s="101">
        <f t="shared" si="59"/>
        <v>0</v>
      </c>
      <c r="AG198" s="101">
        <f t="shared" si="49"/>
        <v>0</v>
      </c>
      <c r="AH198" s="101">
        <f t="shared" si="50"/>
        <v>0</v>
      </c>
      <c r="AI198" s="101">
        <f t="shared" si="55"/>
        <v>103600</v>
      </c>
      <c r="AJ198" s="101">
        <f t="shared" si="56"/>
        <v>0</v>
      </c>
      <c r="AK198" s="101">
        <f t="shared" si="51"/>
        <v>103600</v>
      </c>
      <c r="AL198" s="102" t="s">
        <v>9</v>
      </c>
      <c r="AM198" s="144"/>
      <c r="AN198" s="823">
        <f t="shared" si="57"/>
        <v>103600</v>
      </c>
      <c r="AO198" s="844">
        <f t="shared" si="60"/>
        <v>0</v>
      </c>
      <c r="AP198" s="844">
        <f t="shared" si="61"/>
        <v>1</v>
      </c>
      <c r="AQ198" s="845">
        <f t="shared" ca="1" si="62"/>
        <v>258</v>
      </c>
      <c r="AR198" s="113" t="str">
        <f t="shared" si="63"/>
        <v>On Time</v>
      </c>
    </row>
    <row r="199" spans="1:44" ht="12.75" x14ac:dyDescent="0.2">
      <c r="A199" s="102">
        <v>4000590951</v>
      </c>
      <c r="B199" s="158">
        <v>46027</v>
      </c>
      <c r="C199" s="102" t="s">
        <v>79</v>
      </c>
      <c r="D199" s="552">
        <v>46167</v>
      </c>
      <c r="E199" s="552" t="e">
        <f>IF(OR(#REF!="",J199=""),"",#REF!+7*J199)</f>
        <v>#REF!</v>
      </c>
      <c r="F199" s="149" t="e">
        <f t="shared" ca="1" si="47"/>
        <v>#REF!</v>
      </c>
      <c r="G199" s="120" t="s">
        <v>94</v>
      </c>
      <c r="H199" s="113" t="e">
        <f t="shared" si="48"/>
        <v>#REF!</v>
      </c>
      <c r="I199" s="113" t="e">
        <f t="shared" si="52"/>
        <v>#REF!</v>
      </c>
      <c r="J199" s="113">
        <v>20</v>
      </c>
      <c r="K199" s="122" t="s">
        <v>18</v>
      </c>
      <c r="L199" s="232" t="s">
        <v>81</v>
      </c>
      <c r="M199" s="13" t="s">
        <v>482</v>
      </c>
      <c r="N199" s="399">
        <v>0</v>
      </c>
      <c r="O199" s="130">
        <v>3</v>
      </c>
      <c r="P199" s="122"/>
      <c r="Q199" s="122"/>
      <c r="R199" s="122" t="s">
        <v>84</v>
      </c>
      <c r="S199" s="122" t="s">
        <v>97</v>
      </c>
      <c r="T199" s="113" t="s">
        <v>114</v>
      </c>
      <c r="U199" s="102" t="s">
        <v>99</v>
      </c>
      <c r="V199" s="102" t="s">
        <v>483</v>
      </c>
      <c r="W199" s="147">
        <v>3</v>
      </c>
      <c r="X199" s="113"/>
      <c r="Y199" s="126">
        <f t="shared" si="58"/>
        <v>3</v>
      </c>
      <c r="Z199" s="122">
        <v>3</v>
      </c>
      <c r="AA199" s="101">
        <v>432049</v>
      </c>
      <c r="AB199" s="131"/>
      <c r="AC199" s="151" t="str">
        <f t="shared" si="53"/>
        <v/>
      </c>
      <c r="AD199" s="120"/>
      <c r="AE199" s="131"/>
      <c r="AF199" s="101">
        <f t="shared" si="59"/>
        <v>0</v>
      </c>
      <c r="AG199" s="101">
        <f t="shared" si="49"/>
        <v>0</v>
      </c>
      <c r="AH199" s="101">
        <f t="shared" si="50"/>
        <v>0</v>
      </c>
      <c r="AI199" s="101">
        <f t="shared" si="55"/>
        <v>1296147</v>
      </c>
      <c r="AJ199" s="101">
        <f t="shared" si="56"/>
        <v>0</v>
      </c>
      <c r="AK199" s="101">
        <f t="shared" si="51"/>
        <v>1296147</v>
      </c>
      <c r="AL199" s="102" t="s">
        <v>9</v>
      </c>
      <c r="AM199" s="144"/>
      <c r="AN199" s="823">
        <f t="shared" si="57"/>
        <v>1296147</v>
      </c>
      <c r="AO199" s="844">
        <f t="shared" si="60"/>
        <v>0</v>
      </c>
      <c r="AP199" s="844">
        <f t="shared" si="61"/>
        <v>1</v>
      </c>
      <c r="AQ199" s="845">
        <f t="shared" ca="1" si="62"/>
        <v>158</v>
      </c>
      <c r="AR199" s="113" t="str">
        <f t="shared" si="63"/>
        <v>On Time</v>
      </c>
    </row>
    <row r="200" spans="1:44" ht="12.75" x14ac:dyDescent="0.2">
      <c r="A200" s="102">
        <v>4000495354</v>
      </c>
      <c r="B200" s="133">
        <v>45621</v>
      </c>
      <c r="C200" s="100" t="s">
        <v>79</v>
      </c>
      <c r="D200" s="552">
        <v>46611</v>
      </c>
      <c r="E200" s="552" t="e">
        <f>IF(OR(#REF!="",J200=""),"",#REF!+7*J200)</f>
        <v>#REF!</v>
      </c>
      <c r="F200" s="149" t="e">
        <f t="shared" ca="1" si="47"/>
        <v>#REF!</v>
      </c>
      <c r="G200" s="120" t="s">
        <v>94</v>
      </c>
      <c r="H200" s="113" t="e">
        <f t="shared" si="48"/>
        <v>#REF!</v>
      </c>
      <c r="I200" s="113" t="e">
        <f t="shared" si="52"/>
        <v>#REF!</v>
      </c>
      <c r="J200" s="126">
        <v>124.72</v>
      </c>
      <c r="K200" s="126" t="s">
        <v>18</v>
      </c>
      <c r="L200" s="394" t="s">
        <v>81</v>
      </c>
      <c r="M200" s="23" t="s">
        <v>160</v>
      </c>
      <c r="N200" s="399">
        <v>0</v>
      </c>
      <c r="O200" s="130">
        <v>3</v>
      </c>
      <c r="P200" s="130" t="s">
        <v>161</v>
      </c>
      <c r="Q200" s="130">
        <v>25100069</v>
      </c>
      <c r="R200" s="130" t="s">
        <v>84</v>
      </c>
      <c r="S200" s="130" t="s">
        <v>97</v>
      </c>
      <c r="T200" s="123" t="s">
        <v>138</v>
      </c>
      <c r="U200" s="100" t="s">
        <v>99</v>
      </c>
      <c r="V200" s="100" t="s">
        <v>162</v>
      </c>
      <c r="W200" s="282">
        <v>25</v>
      </c>
      <c r="X200" s="126"/>
      <c r="Y200" s="126">
        <f t="shared" si="58"/>
        <v>25</v>
      </c>
      <c r="Z200" s="126">
        <v>25</v>
      </c>
      <c r="AA200" s="150">
        <v>31260</v>
      </c>
      <c r="AB200" s="127"/>
      <c r="AC200" s="151" t="str">
        <f t="shared" si="53"/>
        <v/>
      </c>
      <c r="AD200" s="152"/>
      <c r="AE200" s="162"/>
      <c r="AF200" s="101">
        <f t="shared" si="59"/>
        <v>0</v>
      </c>
      <c r="AG200" s="101">
        <f t="shared" si="49"/>
        <v>0</v>
      </c>
      <c r="AH200" s="101">
        <f t="shared" si="50"/>
        <v>0</v>
      </c>
      <c r="AI200" s="101">
        <f t="shared" si="55"/>
        <v>781500</v>
      </c>
      <c r="AJ200" s="101">
        <f t="shared" si="56"/>
        <v>0</v>
      </c>
      <c r="AK200" s="101">
        <f t="shared" si="51"/>
        <v>781500</v>
      </c>
      <c r="AL200" s="102" t="s">
        <v>9</v>
      </c>
      <c r="AM200" s="108"/>
      <c r="AN200" s="823">
        <f t="shared" si="57"/>
        <v>781500</v>
      </c>
      <c r="AO200" s="844">
        <f t="shared" si="60"/>
        <v>0</v>
      </c>
      <c r="AP200" s="844">
        <f t="shared" si="61"/>
        <v>1</v>
      </c>
      <c r="AQ200" s="845">
        <f t="shared" ca="1" si="62"/>
        <v>564</v>
      </c>
      <c r="AR200" s="113" t="str">
        <f t="shared" si="63"/>
        <v>On Time</v>
      </c>
    </row>
    <row r="201" spans="1:44" ht="12.75" x14ac:dyDescent="0.2">
      <c r="A201" s="102">
        <v>4000569271</v>
      </c>
      <c r="B201" s="133">
        <v>45918</v>
      </c>
      <c r="C201" s="100" t="s">
        <v>79</v>
      </c>
      <c r="D201" s="552">
        <v>46002</v>
      </c>
      <c r="E201" s="552" t="e">
        <f>IF(OR(#REF!="",J201=""),"",#REF!+7*J201)</f>
        <v>#REF!</v>
      </c>
      <c r="F201" s="149" t="e">
        <f t="shared" ca="1" si="47"/>
        <v>#REF!</v>
      </c>
      <c r="G201" s="120" t="s">
        <v>94</v>
      </c>
      <c r="H201" s="113" t="e">
        <f t="shared" si="48"/>
        <v>#REF!</v>
      </c>
      <c r="I201" s="113" t="e">
        <f t="shared" si="52"/>
        <v>#REF!</v>
      </c>
      <c r="J201" s="122">
        <v>12</v>
      </c>
      <c r="K201" s="122" t="s">
        <v>20</v>
      </c>
      <c r="L201" s="232" t="s">
        <v>81</v>
      </c>
      <c r="M201" s="85" t="s">
        <v>90</v>
      </c>
      <c r="N201" s="399">
        <v>0</v>
      </c>
      <c r="O201" s="130">
        <v>3</v>
      </c>
      <c r="P201" s="122"/>
      <c r="Q201" s="122"/>
      <c r="R201" s="122" t="s">
        <v>84</v>
      </c>
      <c r="S201" s="130" t="s">
        <v>97</v>
      </c>
      <c r="T201" s="123" t="s">
        <v>138</v>
      </c>
      <c r="U201" s="123" t="s">
        <v>99</v>
      </c>
      <c r="V201" s="102" t="s">
        <v>484</v>
      </c>
      <c r="W201" s="147">
        <v>3</v>
      </c>
      <c r="X201" s="113"/>
      <c r="Y201" s="126">
        <f t="shared" si="58"/>
        <v>3</v>
      </c>
      <c r="Z201" s="122">
        <v>3</v>
      </c>
      <c r="AA201" s="101">
        <v>216200</v>
      </c>
      <c r="AB201" s="131"/>
      <c r="AC201" s="151" t="str">
        <f t="shared" si="53"/>
        <v/>
      </c>
      <c r="AD201" s="120"/>
      <c r="AE201" s="132"/>
      <c r="AF201" s="101">
        <f t="shared" si="59"/>
        <v>0</v>
      </c>
      <c r="AG201" s="101">
        <f t="shared" si="49"/>
        <v>0</v>
      </c>
      <c r="AH201" s="101">
        <f t="shared" si="50"/>
        <v>0</v>
      </c>
      <c r="AI201" s="101">
        <f t="shared" si="55"/>
        <v>648600</v>
      </c>
      <c r="AJ201" s="101">
        <f t="shared" si="56"/>
        <v>0</v>
      </c>
      <c r="AK201" s="101">
        <f t="shared" si="51"/>
        <v>648600</v>
      </c>
      <c r="AL201" s="102" t="s">
        <v>9</v>
      </c>
      <c r="AM201" s="144"/>
      <c r="AN201" s="823">
        <f t="shared" si="57"/>
        <v>648600</v>
      </c>
      <c r="AO201" s="844">
        <f t="shared" si="60"/>
        <v>0</v>
      </c>
      <c r="AP201" s="844">
        <f t="shared" si="61"/>
        <v>1</v>
      </c>
      <c r="AQ201" s="845">
        <f t="shared" ca="1" si="62"/>
        <v>267</v>
      </c>
      <c r="AR201" s="113" t="str">
        <f t="shared" si="63"/>
        <v>On Time</v>
      </c>
    </row>
    <row r="202" spans="1:44" ht="12.75" x14ac:dyDescent="0.2">
      <c r="A202" s="102">
        <v>4000587623</v>
      </c>
      <c r="B202" s="158">
        <v>46028</v>
      </c>
      <c r="C202" s="102" t="s">
        <v>79</v>
      </c>
      <c r="D202" s="552">
        <v>46154</v>
      </c>
      <c r="E202" s="552" t="e">
        <f>IF(OR(#REF!="",J202=""),"",#REF!+7*J202)</f>
        <v>#REF!</v>
      </c>
      <c r="F202" s="149" t="e">
        <f t="shared" ca="1" si="47"/>
        <v>#REF!</v>
      </c>
      <c r="G202" s="120" t="s">
        <v>94</v>
      </c>
      <c r="H202" s="113" t="e">
        <f t="shared" si="48"/>
        <v>#REF!</v>
      </c>
      <c r="I202" s="113" t="e">
        <f t="shared" si="52"/>
        <v>#REF!</v>
      </c>
      <c r="J202" s="113">
        <v>18</v>
      </c>
      <c r="K202" s="122" t="s">
        <v>18</v>
      </c>
      <c r="L202" s="232" t="s">
        <v>81</v>
      </c>
      <c r="M202" s="13" t="s">
        <v>485</v>
      </c>
      <c r="N202" s="399">
        <v>0</v>
      </c>
      <c r="O202" s="130">
        <v>3</v>
      </c>
      <c r="P202" s="122"/>
      <c r="Q202" s="122"/>
      <c r="R202" s="122" t="s">
        <v>84</v>
      </c>
      <c r="S202" s="122" t="s">
        <v>97</v>
      </c>
      <c r="T202" s="113" t="s">
        <v>114</v>
      </c>
      <c r="U202" s="102" t="s">
        <v>99</v>
      </c>
      <c r="V202" s="102" t="s">
        <v>486</v>
      </c>
      <c r="W202" s="147">
        <v>6</v>
      </c>
      <c r="X202" s="113"/>
      <c r="Y202" s="126">
        <f t="shared" si="58"/>
        <v>6</v>
      </c>
      <c r="Z202" s="122">
        <v>6</v>
      </c>
      <c r="AA202" s="101">
        <v>72421</v>
      </c>
      <c r="AB202" s="131"/>
      <c r="AC202" s="151" t="str">
        <f t="shared" si="53"/>
        <v/>
      </c>
      <c r="AD202" s="120"/>
      <c r="AE202" s="131"/>
      <c r="AF202" s="101">
        <f t="shared" si="59"/>
        <v>0</v>
      </c>
      <c r="AG202" s="101">
        <f t="shared" si="49"/>
        <v>0</v>
      </c>
      <c r="AH202" s="101">
        <f t="shared" si="50"/>
        <v>0</v>
      </c>
      <c r="AI202" s="101">
        <f t="shared" si="55"/>
        <v>434526</v>
      </c>
      <c r="AJ202" s="101">
        <f t="shared" si="56"/>
        <v>0</v>
      </c>
      <c r="AK202" s="101">
        <f t="shared" si="51"/>
        <v>434526</v>
      </c>
      <c r="AL202" s="102" t="s">
        <v>9</v>
      </c>
      <c r="AM202" s="144"/>
      <c r="AN202" s="823">
        <f t="shared" si="57"/>
        <v>434526</v>
      </c>
      <c r="AO202" s="844">
        <f t="shared" si="60"/>
        <v>0</v>
      </c>
      <c r="AP202" s="844">
        <f t="shared" si="61"/>
        <v>1</v>
      </c>
      <c r="AQ202" s="845">
        <f t="shared" ca="1" si="62"/>
        <v>157</v>
      </c>
      <c r="AR202" s="113" t="str">
        <f t="shared" si="63"/>
        <v>On Time</v>
      </c>
    </row>
    <row r="203" spans="1:44" ht="15" x14ac:dyDescent="0.25">
      <c r="A203" s="102" t="s">
        <v>487</v>
      </c>
      <c r="B203" s="158">
        <v>46015</v>
      </c>
      <c r="C203" s="100" t="s">
        <v>79</v>
      </c>
      <c r="D203" s="552">
        <v>46036</v>
      </c>
      <c r="E203" s="552" t="e">
        <f>IF(OR(#REF!="",J203=""),"",#REF!+7*J203)</f>
        <v>#REF!</v>
      </c>
      <c r="F203" s="149" t="str">
        <f t="shared" ca="1" si="47"/>
        <v>DELIVERED</v>
      </c>
      <c r="G203" s="120" t="s">
        <v>80</v>
      </c>
      <c r="H203" s="113" t="e">
        <f t="shared" si="48"/>
        <v>#REF!</v>
      </c>
      <c r="I203" s="113" t="e">
        <f t="shared" si="52"/>
        <v>#REF!</v>
      </c>
      <c r="J203" s="122">
        <v>3</v>
      </c>
      <c r="K203" s="122" t="s">
        <v>19</v>
      </c>
      <c r="L203" s="232" t="s">
        <v>81</v>
      </c>
      <c r="M203" s="23" t="s">
        <v>488</v>
      </c>
      <c r="N203" s="400">
        <v>0</v>
      </c>
      <c r="O203" s="130">
        <v>3</v>
      </c>
      <c r="P203" s="130" t="s">
        <v>489</v>
      </c>
      <c r="Q203" s="122">
        <v>25201053</v>
      </c>
      <c r="R203" s="122" t="s">
        <v>84</v>
      </c>
      <c r="S203" s="122" t="s">
        <v>380</v>
      </c>
      <c r="T203" s="110" t="s">
        <v>381</v>
      </c>
      <c r="U203" s="102" t="s">
        <v>212</v>
      </c>
      <c r="V203" s="102" t="s">
        <v>490</v>
      </c>
      <c r="W203" s="147">
        <v>2</v>
      </c>
      <c r="X203" s="122">
        <v>2</v>
      </c>
      <c r="Y203" s="126">
        <f t="shared" si="58"/>
        <v>0</v>
      </c>
      <c r="Z203" s="122">
        <v>0</v>
      </c>
      <c r="AA203" s="185">
        <v>6759.46</v>
      </c>
      <c r="AB203" s="131"/>
      <c r="AC203" s="151" t="str">
        <f t="shared" si="53"/>
        <v>April-26</v>
      </c>
      <c r="AD203" s="119">
        <v>46137</v>
      </c>
      <c r="AE203" s="476" t="s">
        <v>491</v>
      </c>
      <c r="AF203" s="101">
        <f t="shared" si="59"/>
        <v>13518.92</v>
      </c>
      <c r="AG203" s="101">
        <f t="shared" si="49"/>
        <v>0</v>
      </c>
      <c r="AH203" s="101">
        <f t="shared" si="50"/>
        <v>13518.92</v>
      </c>
      <c r="AI203" s="101">
        <f t="shared" si="55"/>
        <v>0</v>
      </c>
      <c r="AJ203" s="185">
        <f t="shared" si="56"/>
        <v>0</v>
      </c>
      <c r="AK203" s="185">
        <f t="shared" si="51"/>
        <v>0</v>
      </c>
      <c r="AL203" s="174" t="s">
        <v>0</v>
      </c>
      <c r="AM203" s="144" t="s">
        <v>102</v>
      </c>
      <c r="AN203" s="825">
        <f t="shared" si="57"/>
        <v>13518.92</v>
      </c>
      <c r="AO203" s="844">
        <f t="shared" si="60"/>
        <v>1</v>
      </c>
      <c r="AP203" s="844">
        <f t="shared" si="61"/>
        <v>0</v>
      </c>
      <c r="AQ203" s="845">
        <f t="shared" ca="1" si="62"/>
        <v>170</v>
      </c>
      <c r="AR203" s="113" t="str">
        <f t="shared" si="63"/>
        <v>Delayed</v>
      </c>
    </row>
    <row r="204" spans="1:44" ht="15" x14ac:dyDescent="0.25">
      <c r="A204" s="102">
        <v>4000568486</v>
      </c>
      <c r="B204" s="133">
        <v>45917</v>
      </c>
      <c r="C204" s="155" t="s">
        <v>79</v>
      </c>
      <c r="D204" s="552">
        <v>46310</v>
      </c>
      <c r="E204" s="552" t="e">
        <f>IF(OR(#REF!="",J204=""),"",#REF!+7*J204)</f>
        <v>#REF!</v>
      </c>
      <c r="F204" s="149" t="e">
        <f t="shared" ca="1" si="47"/>
        <v>#REF!</v>
      </c>
      <c r="G204" s="120" t="s">
        <v>94</v>
      </c>
      <c r="H204" s="113" t="e">
        <f t="shared" si="48"/>
        <v>#REF!</v>
      </c>
      <c r="I204" s="102">
        <v>2025</v>
      </c>
      <c r="J204" s="122">
        <v>56</v>
      </c>
      <c r="K204" s="122" t="s">
        <v>18</v>
      </c>
      <c r="L204" s="232" t="s">
        <v>142</v>
      </c>
      <c r="M204" s="13" t="s">
        <v>262</v>
      </c>
      <c r="N204" s="399">
        <v>0</v>
      </c>
      <c r="O204" s="130">
        <v>3</v>
      </c>
      <c r="P204" s="18" t="s">
        <v>263</v>
      </c>
      <c r="Q204" s="122">
        <v>25100439</v>
      </c>
      <c r="R204" s="122" t="s">
        <v>84</v>
      </c>
      <c r="S204" s="461" t="s">
        <v>97</v>
      </c>
      <c r="T204" s="123" t="s">
        <v>138</v>
      </c>
      <c r="U204" s="102" t="s">
        <v>99</v>
      </c>
      <c r="V204" s="102" t="s">
        <v>372</v>
      </c>
      <c r="W204" s="147">
        <v>71</v>
      </c>
      <c r="X204" s="113"/>
      <c r="Y204" s="126">
        <f t="shared" si="58"/>
        <v>71</v>
      </c>
      <c r="Z204" s="122">
        <v>71</v>
      </c>
      <c r="AA204" s="101">
        <v>114326.14</v>
      </c>
      <c r="AB204" s="131"/>
      <c r="AC204" s="151" t="str">
        <f t="shared" si="53"/>
        <v/>
      </c>
      <c r="AD204" s="120"/>
      <c r="AE204" s="132"/>
      <c r="AF204" s="101">
        <f t="shared" si="59"/>
        <v>0</v>
      </c>
      <c r="AG204" s="101">
        <f t="shared" si="49"/>
        <v>0</v>
      </c>
      <c r="AH204" s="101">
        <f t="shared" si="50"/>
        <v>0</v>
      </c>
      <c r="AI204" s="101">
        <f t="shared" si="55"/>
        <v>8117155.9400000004</v>
      </c>
      <c r="AJ204" s="101">
        <f t="shared" si="56"/>
        <v>0</v>
      </c>
      <c r="AK204" s="101">
        <f t="shared" si="51"/>
        <v>8117155.9400000004</v>
      </c>
      <c r="AL204" s="102" t="s">
        <v>9</v>
      </c>
      <c r="AM204" s="144"/>
      <c r="AN204" s="823">
        <f t="shared" si="57"/>
        <v>8117155.9400000004</v>
      </c>
      <c r="AO204" s="844">
        <f t="shared" si="60"/>
        <v>0</v>
      </c>
      <c r="AP204" s="844">
        <f t="shared" si="61"/>
        <v>1</v>
      </c>
      <c r="AQ204" s="845">
        <f t="shared" ca="1" si="62"/>
        <v>268</v>
      </c>
      <c r="AR204" s="113" t="str">
        <f t="shared" si="63"/>
        <v>On Time</v>
      </c>
    </row>
    <row r="205" spans="1:44" ht="12.75" x14ac:dyDescent="0.2">
      <c r="A205" s="102">
        <v>4000572001</v>
      </c>
      <c r="B205" s="133">
        <v>45938</v>
      </c>
      <c r="C205" s="155" t="s">
        <v>79</v>
      </c>
      <c r="D205" s="552">
        <v>46055</v>
      </c>
      <c r="E205" s="552" t="e">
        <f>IF(OR(#REF!="",J205=""),"",#REF!+7*J205)</f>
        <v>#REF!</v>
      </c>
      <c r="F205" s="149" t="e">
        <f t="shared" ref="F205:F268" ca="1" si="64">IF(AL205="PO CLOSED",
"DELIVERED",
IF(TODAY()&gt;E205,
"-"&amp;ROUNDUP(TODAY()-E205,0)&amp;" days overdue",
"+" &amp;ROUNDUP(E205-TODAY(),0)&amp;" days remaining"))</f>
        <v>#REF!</v>
      </c>
      <c r="G205" s="120" t="s">
        <v>94</v>
      </c>
      <c r="H205" s="113" t="e">
        <f t="shared" ref="H205:H268" si="65">TEXT(E205,"MMM-YY")</f>
        <v>#REF!</v>
      </c>
      <c r="I205" s="102" t="e">
        <f t="shared" ref="I205:I220" si="66">TEXT(E205,"YYYY")</f>
        <v>#REF!</v>
      </c>
      <c r="J205" s="122">
        <v>16.8</v>
      </c>
      <c r="K205" s="122" t="s">
        <v>18</v>
      </c>
      <c r="L205" s="232" t="s">
        <v>81</v>
      </c>
      <c r="M205" s="23" t="s">
        <v>326</v>
      </c>
      <c r="N205" s="399">
        <v>0</v>
      </c>
      <c r="O205" s="130">
        <v>3</v>
      </c>
      <c r="P205" s="122" t="s">
        <v>492</v>
      </c>
      <c r="Q205" s="122"/>
      <c r="R205" s="130" t="s">
        <v>84</v>
      </c>
      <c r="S205" s="130" t="s">
        <v>97</v>
      </c>
      <c r="T205" s="102" t="s">
        <v>114</v>
      </c>
      <c r="U205" s="128" t="s">
        <v>99</v>
      </c>
      <c r="V205" s="102" t="s">
        <v>327</v>
      </c>
      <c r="W205" s="147">
        <v>10</v>
      </c>
      <c r="X205" s="122"/>
      <c r="Y205" s="126">
        <f t="shared" si="58"/>
        <v>10</v>
      </c>
      <c r="Z205" s="122">
        <v>10</v>
      </c>
      <c r="AA205" s="101">
        <v>371823</v>
      </c>
      <c r="AB205" s="131"/>
      <c r="AC205" s="151" t="str">
        <f t="shared" si="53"/>
        <v/>
      </c>
      <c r="AD205" s="120"/>
      <c r="AE205" s="132"/>
      <c r="AF205" s="101">
        <f t="shared" si="59"/>
        <v>0</v>
      </c>
      <c r="AG205" s="101">
        <f t="shared" ref="AG205:AG236" si="67">(X205*AB205)*86</f>
        <v>0</v>
      </c>
      <c r="AH205" s="101">
        <f t="shared" ref="AH205:AH236" si="68">SUM(AF205:AG205)</f>
        <v>0</v>
      </c>
      <c r="AI205" s="101">
        <f t="shared" si="55"/>
        <v>3718230</v>
      </c>
      <c r="AJ205" s="101">
        <f t="shared" si="56"/>
        <v>0</v>
      </c>
      <c r="AK205" s="101">
        <f t="shared" ref="AK205:AK268" si="69">SUM(AI205:AJ205)</f>
        <v>3718230</v>
      </c>
      <c r="AL205" s="102" t="s">
        <v>9</v>
      </c>
      <c r="AM205" s="143"/>
      <c r="AN205" s="823">
        <f t="shared" si="57"/>
        <v>3718230</v>
      </c>
      <c r="AO205" s="844">
        <f t="shared" si="60"/>
        <v>0</v>
      </c>
      <c r="AP205" s="844">
        <f t="shared" si="61"/>
        <v>1</v>
      </c>
      <c r="AQ205" s="845">
        <f t="shared" ca="1" si="62"/>
        <v>247</v>
      </c>
      <c r="AR205" s="113" t="str">
        <f t="shared" si="63"/>
        <v>On Time</v>
      </c>
    </row>
    <row r="206" spans="1:44" x14ac:dyDescent="0.25">
      <c r="A206" s="102">
        <v>4520433239</v>
      </c>
      <c r="B206" s="133">
        <v>45994</v>
      </c>
      <c r="C206" s="102" t="s">
        <v>305</v>
      </c>
      <c r="D206" s="552">
        <v>46036</v>
      </c>
      <c r="E206" s="552" t="e">
        <f>IF(OR(#REF!="",J206=""),"",#REF!+7*J206)</f>
        <v>#REF!</v>
      </c>
      <c r="F206" s="149" t="str">
        <f t="shared" ca="1" si="64"/>
        <v>DELIVERED</v>
      </c>
      <c r="G206" s="120" t="s">
        <v>80</v>
      </c>
      <c r="H206" s="113" t="e">
        <f t="shared" si="65"/>
        <v>#REF!</v>
      </c>
      <c r="I206" s="113" t="e">
        <f t="shared" si="66"/>
        <v>#REF!</v>
      </c>
      <c r="J206" s="122">
        <v>6</v>
      </c>
      <c r="K206" s="122" t="s">
        <v>19</v>
      </c>
      <c r="L206" s="232" t="s">
        <v>142</v>
      </c>
      <c r="M206" s="13" t="s">
        <v>493</v>
      </c>
      <c r="N206" s="400">
        <v>1</v>
      </c>
      <c r="O206" s="130">
        <v>1</v>
      </c>
      <c r="P206" s="130" t="s">
        <v>494</v>
      </c>
      <c r="Q206" s="122">
        <v>25100890</v>
      </c>
      <c r="R206" s="122" t="s">
        <v>307</v>
      </c>
      <c r="S206" s="130" t="s">
        <v>210</v>
      </c>
      <c r="T206" s="123" t="s">
        <v>445</v>
      </c>
      <c r="U206" s="102" t="s">
        <v>212</v>
      </c>
      <c r="V206" s="102" t="s">
        <v>495</v>
      </c>
      <c r="W206" s="147">
        <v>650</v>
      </c>
      <c r="X206" s="122">
        <v>300</v>
      </c>
      <c r="Y206" s="126">
        <f t="shared" si="58"/>
        <v>350</v>
      </c>
      <c r="Z206" s="122">
        <v>0</v>
      </c>
      <c r="AA206" s="101"/>
      <c r="AB206" s="131">
        <v>47.41</v>
      </c>
      <c r="AC206" s="151" t="str">
        <f t="shared" si="53"/>
        <v>April-26</v>
      </c>
      <c r="AD206" s="119">
        <v>46134</v>
      </c>
      <c r="AE206" s="476" t="s">
        <v>496</v>
      </c>
      <c r="AF206" s="101">
        <f t="shared" si="59"/>
        <v>0</v>
      </c>
      <c r="AG206" s="101">
        <f t="shared" si="67"/>
        <v>1223177.9999999998</v>
      </c>
      <c r="AH206" s="101">
        <f t="shared" si="68"/>
        <v>1223177.9999999998</v>
      </c>
      <c r="AI206" s="101">
        <f t="shared" si="55"/>
        <v>0</v>
      </c>
      <c r="AJ206" s="101">
        <f t="shared" si="56"/>
        <v>0</v>
      </c>
      <c r="AK206" s="101">
        <f t="shared" si="69"/>
        <v>0</v>
      </c>
      <c r="AL206" s="102" t="s">
        <v>0</v>
      </c>
      <c r="AM206" s="144" t="s">
        <v>102</v>
      </c>
      <c r="AN206" s="823">
        <f t="shared" si="57"/>
        <v>1223177.9999999998</v>
      </c>
      <c r="AO206" s="844">
        <f t="shared" si="60"/>
        <v>0.46153846153846156</v>
      </c>
      <c r="AP206" s="844">
        <f t="shared" si="61"/>
        <v>0.53846153846153844</v>
      </c>
      <c r="AQ206" s="845">
        <f t="shared" ca="1" si="62"/>
        <v>191</v>
      </c>
      <c r="AR206" s="113" t="str">
        <f t="shared" si="63"/>
        <v>Delayed</v>
      </c>
    </row>
    <row r="207" spans="1:44" ht="12.75" x14ac:dyDescent="0.2">
      <c r="A207" s="102">
        <v>4520433239</v>
      </c>
      <c r="B207" s="133">
        <v>45994</v>
      </c>
      <c r="C207" s="102" t="s">
        <v>305</v>
      </c>
      <c r="D207" s="552">
        <v>46036</v>
      </c>
      <c r="E207" s="552" t="e">
        <f>IF(OR(#REF!="",J207=""),"",#REF!+7*J207)</f>
        <v>#REF!</v>
      </c>
      <c r="F207" s="149" t="e">
        <f t="shared" ca="1" si="64"/>
        <v>#REF!</v>
      </c>
      <c r="G207" s="120" t="s">
        <v>80</v>
      </c>
      <c r="H207" s="113" t="e">
        <f t="shared" si="65"/>
        <v>#REF!</v>
      </c>
      <c r="I207" s="113" t="e">
        <f t="shared" si="66"/>
        <v>#REF!</v>
      </c>
      <c r="J207" s="122">
        <v>6</v>
      </c>
      <c r="K207" s="122" t="s">
        <v>19</v>
      </c>
      <c r="L207" s="232" t="s">
        <v>142</v>
      </c>
      <c r="M207" s="13" t="s">
        <v>493</v>
      </c>
      <c r="N207" s="400">
        <v>1</v>
      </c>
      <c r="O207" s="130">
        <v>1</v>
      </c>
      <c r="P207" s="122"/>
      <c r="Q207" s="122"/>
      <c r="R207" s="122" t="s">
        <v>307</v>
      </c>
      <c r="S207" s="130" t="s">
        <v>210</v>
      </c>
      <c r="T207" s="123" t="s">
        <v>445</v>
      </c>
      <c r="U207" s="102" t="s">
        <v>212</v>
      </c>
      <c r="V207" s="102" t="s">
        <v>495</v>
      </c>
      <c r="W207" s="147">
        <v>350</v>
      </c>
      <c r="X207" s="122"/>
      <c r="Y207" s="126">
        <f t="shared" si="58"/>
        <v>350</v>
      </c>
      <c r="Z207" s="122">
        <v>350</v>
      </c>
      <c r="AA207" s="101"/>
      <c r="AB207" s="131">
        <v>47.41</v>
      </c>
      <c r="AC207" s="151" t="str">
        <f t="shared" si="53"/>
        <v/>
      </c>
      <c r="AD207" s="120"/>
      <c r="AE207" s="131"/>
      <c r="AF207" s="101">
        <f t="shared" si="59"/>
        <v>0</v>
      </c>
      <c r="AG207" s="101">
        <f t="shared" si="67"/>
        <v>0</v>
      </c>
      <c r="AH207" s="101">
        <f t="shared" si="68"/>
        <v>0</v>
      </c>
      <c r="AI207" s="101">
        <f t="shared" si="55"/>
        <v>0</v>
      </c>
      <c r="AJ207" s="101">
        <f t="shared" si="56"/>
        <v>1427041</v>
      </c>
      <c r="AK207" s="101">
        <f t="shared" si="69"/>
        <v>1427041</v>
      </c>
      <c r="AL207" s="102" t="s">
        <v>4</v>
      </c>
      <c r="AM207" s="144" t="s">
        <v>215</v>
      </c>
      <c r="AN207" s="823">
        <f t="shared" si="57"/>
        <v>1427041</v>
      </c>
      <c r="AO207" s="844">
        <f t="shared" si="60"/>
        <v>0</v>
      </c>
      <c r="AP207" s="844">
        <f t="shared" si="61"/>
        <v>1</v>
      </c>
      <c r="AQ207" s="845">
        <f t="shared" ca="1" si="62"/>
        <v>191</v>
      </c>
      <c r="AR207" s="113" t="str">
        <f t="shared" si="63"/>
        <v>On Time</v>
      </c>
    </row>
    <row r="208" spans="1:44" ht="12.75" x14ac:dyDescent="0.2">
      <c r="A208" s="102">
        <v>25017140</v>
      </c>
      <c r="B208" s="133">
        <v>45978</v>
      </c>
      <c r="C208" s="100" t="s">
        <v>79</v>
      </c>
      <c r="D208" s="552">
        <v>46048</v>
      </c>
      <c r="E208" s="552" t="e">
        <f>IF(OR(#REF!="",J208=""),"",#REF!+7*J208)</f>
        <v>#REF!</v>
      </c>
      <c r="F208" s="149" t="e">
        <f t="shared" ca="1" si="64"/>
        <v>#REF!</v>
      </c>
      <c r="G208" s="120" t="s">
        <v>80</v>
      </c>
      <c r="H208" s="113" t="e">
        <f t="shared" si="65"/>
        <v>#REF!</v>
      </c>
      <c r="I208" s="113" t="e">
        <f t="shared" si="66"/>
        <v>#REF!</v>
      </c>
      <c r="J208" s="122">
        <v>10</v>
      </c>
      <c r="K208" s="122" t="s">
        <v>18</v>
      </c>
      <c r="L208" s="232" t="s">
        <v>81</v>
      </c>
      <c r="M208" s="13" t="s">
        <v>346</v>
      </c>
      <c r="N208" s="399">
        <v>0</v>
      </c>
      <c r="O208" s="130">
        <v>3</v>
      </c>
      <c r="P208" s="122"/>
      <c r="Q208" s="122"/>
      <c r="R208" s="122" t="s">
        <v>84</v>
      </c>
      <c r="S208" s="130" t="s">
        <v>347</v>
      </c>
      <c r="T208" s="123" t="s">
        <v>348</v>
      </c>
      <c r="U208" s="102" t="s">
        <v>87</v>
      </c>
      <c r="V208" s="102" t="s">
        <v>349</v>
      </c>
      <c r="W208" s="147">
        <v>400</v>
      </c>
      <c r="X208" s="113"/>
      <c r="Y208" s="126">
        <f t="shared" si="58"/>
        <v>400</v>
      </c>
      <c r="Z208" s="122">
        <v>400</v>
      </c>
      <c r="AA208" s="101">
        <v>5263</v>
      </c>
      <c r="AB208" s="131"/>
      <c r="AC208" s="151" t="str">
        <f t="shared" si="53"/>
        <v/>
      </c>
      <c r="AD208" s="120"/>
      <c r="AE208" s="142"/>
      <c r="AF208" s="101">
        <f t="shared" si="59"/>
        <v>0</v>
      </c>
      <c r="AG208" s="101">
        <f t="shared" si="67"/>
        <v>0</v>
      </c>
      <c r="AH208" s="101">
        <f t="shared" si="68"/>
        <v>0</v>
      </c>
      <c r="AI208" s="101">
        <f t="shared" si="55"/>
        <v>2105200</v>
      </c>
      <c r="AJ208" s="101">
        <f t="shared" si="56"/>
        <v>0</v>
      </c>
      <c r="AK208" s="101">
        <f t="shared" si="69"/>
        <v>2105200</v>
      </c>
      <c r="AL208" s="102" t="s">
        <v>9</v>
      </c>
      <c r="AM208" s="144"/>
      <c r="AN208" s="823">
        <f t="shared" si="57"/>
        <v>2105200</v>
      </c>
      <c r="AO208" s="844">
        <f t="shared" si="60"/>
        <v>0</v>
      </c>
      <c r="AP208" s="844">
        <f t="shared" si="61"/>
        <v>1</v>
      </c>
      <c r="AQ208" s="845">
        <f t="shared" ca="1" si="62"/>
        <v>207</v>
      </c>
      <c r="AR208" s="113" t="str">
        <f t="shared" si="63"/>
        <v>On Time</v>
      </c>
    </row>
    <row r="209" spans="1:44" ht="12.75" x14ac:dyDescent="0.2">
      <c r="A209" s="102">
        <v>25017140</v>
      </c>
      <c r="B209" s="133">
        <v>45978</v>
      </c>
      <c r="C209" s="100" t="s">
        <v>79</v>
      </c>
      <c r="D209" s="552">
        <v>46048</v>
      </c>
      <c r="E209" s="552" t="e">
        <f>IF(OR(#REF!="",J209=""),"",#REF!+7*J209)</f>
        <v>#REF!</v>
      </c>
      <c r="F209" s="149" t="e">
        <f t="shared" ca="1" si="64"/>
        <v>#REF!</v>
      </c>
      <c r="G209" s="120" t="s">
        <v>80</v>
      </c>
      <c r="H209" s="113" t="e">
        <f t="shared" si="65"/>
        <v>#REF!</v>
      </c>
      <c r="I209" s="113" t="e">
        <f t="shared" si="66"/>
        <v>#REF!</v>
      </c>
      <c r="J209" s="122">
        <v>10</v>
      </c>
      <c r="K209" s="122" t="s">
        <v>18</v>
      </c>
      <c r="L209" s="232" t="s">
        <v>81</v>
      </c>
      <c r="M209" s="13" t="s">
        <v>346</v>
      </c>
      <c r="N209" s="399">
        <v>0</v>
      </c>
      <c r="O209" s="130">
        <v>3</v>
      </c>
      <c r="P209" s="122"/>
      <c r="Q209" s="122"/>
      <c r="R209" s="122" t="s">
        <v>84</v>
      </c>
      <c r="S209" s="130" t="s">
        <v>347</v>
      </c>
      <c r="T209" s="123" t="s">
        <v>348</v>
      </c>
      <c r="U209" s="102" t="s">
        <v>87</v>
      </c>
      <c r="V209" s="102" t="s">
        <v>349</v>
      </c>
      <c r="W209" s="147">
        <v>50</v>
      </c>
      <c r="X209" s="113"/>
      <c r="Y209" s="126">
        <f t="shared" si="58"/>
        <v>50</v>
      </c>
      <c r="Z209" s="122">
        <v>50</v>
      </c>
      <c r="AA209" s="101">
        <v>5263</v>
      </c>
      <c r="AB209" s="131"/>
      <c r="AC209" s="151" t="str">
        <f t="shared" si="53"/>
        <v/>
      </c>
      <c r="AD209" s="120"/>
      <c r="AE209" s="142"/>
      <c r="AF209" s="101">
        <f t="shared" si="59"/>
        <v>0</v>
      </c>
      <c r="AG209" s="101">
        <f t="shared" si="67"/>
        <v>0</v>
      </c>
      <c r="AH209" s="101">
        <f t="shared" si="68"/>
        <v>0</v>
      </c>
      <c r="AI209" s="101">
        <f t="shared" si="55"/>
        <v>263150</v>
      </c>
      <c r="AJ209" s="101">
        <f t="shared" si="56"/>
        <v>0</v>
      </c>
      <c r="AK209" s="101">
        <f t="shared" si="69"/>
        <v>263150</v>
      </c>
      <c r="AL209" s="102" t="s">
        <v>9</v>
      </c>
      <c r="AM209" s="144"/>
      <c r="AN209" s="823">
        <f t="shared" si="57"/>
        <v>263150</v>
      </c>
      <c r="AO209" s="844">
        <f t="shared" si="60"/>
        <v>0</v>
      </c>
      <c r="AP209" s="844">
        <f t="shared" si="61"/>
        <v>1</v>
      </c>
      <c r="AQ209" s="845">
        <f t="shared" ca="1" si="62"/>
        <v>207</v>
      </c>
      <c r="AR209" s="113" t="str">
        <f t="shared" si="63"/>
        <v>On Time</v>
      </c>
    </row>
    <row r="210" spans="1:44" ht="12.75" x14ac:dyDescent="0.2">
      <c r="A210" s="102">
        <v>25017140</v>
      </c>
      <c r="B210" s="133">
        <v>45978</v>
      </c>
      <c r="C210" s="100" t="s">
        <v>79</v>
      </c>
      <c r="D210" s="552">
        <v>46048</v>
      </c>
      <c r="E210" s="552" t="e">
        <f>IF(OR(#REF!="",J210=""),"",#REF!+7*J210)</f>
        <v>#REF!</v>
      </c>
      <c r="F210" s="149" t="e">
        <f t="shared" ca="1" si="64"/>
        <v>#REF!</v>
      </c>
      <c r="G210" s="120" t="s">
        <v>80</v>
      </c>
      <c r="H210" s="113" t="e">
        <f t="shared" si="65"/>
        <v>#REF!</v>
      </c>
      <c r="I210" s="113" t="e">
        <f t="shared" si="66"/>
        <v>#REF!</v>
      </c>
      <c r="J210" s="122">
        <v>10</v>
      </c>
      <c r="K210" s="122" t="s">
        <v>18</v>
      </c>
      <c r="L210" s="232" t="s">
        <v>81</v>
      </c>
      <c r="M210" s="13" t="s">
        <v>346</v>
      </c>
      <c r="N210" s="399">
        <v>0</v>
      </c>
      <c r="O210" s="130">
        <v>3</v>
      </c>
      <c r="P210" s="122"/>
      <c r="Q210" s="122"/>
      <c r="R210" s="122" t="s">
        <v>84</v>
      </c>
      <c r="S210" s="130" t="s">
        <v>347</v>
      </c>
      <c r="T210" s="123" t="s">
        <v>348</v>
      </c>
      <c r="U210" s="102" t="s">
        <v>87</v>
      </c>
      <c r="V210" s="102" t="s">
        <v>349</v>
      </c>
      <c r="W210" s="147">
        <v>50</v>
      </c>
      <c r="X210" s="113"/>
      <c r="Y210" s="126">
        <f t="shared" si="58"/>
        <v>50</v>
      </c>
      <c r="Z210" s="122">
        <v>50</v>
      </c>
      <c r="AA210" s="101">
        <v>5263</v>
      </c>
      <c r="AB210" s="131"/>
      <c r="AC210" s="151" t="str">
        <f t="shared" si="53"/>
        <v/>
      </c>
      <c r="AD210" s="120"/>
      <c r="AE210" s="142"/>
      <c r="AF210" s="101">
        <f t="shared" si="59"/>
        <v>0</v>
      </c>
      <c r="AG210" s="101">
        <f t="shared" si="67"/>
        <v>0</v>
      </c>
      <c r="AH210" s="101">
        <f t="shared" si="68"/>
        <v>0</v>
      </c>
      <c r="AI210" s="101">
        <f t="shared" si="55"/>
        <v>263150</v>
      </c>
      <c r="AJ210" s="101">
        <f t="shared" si="56"/>
        <v>0</v>
      </c>
      <c r="AK210" s="101">
        <f t="shared" si="69"/>
        <v>263150</v>
      </c>
      <c r="AL210" s="102" t="s">
        <v>9</v>
      </c>
      <c r="AM210" s="144"/>
      <c r="AN210" s="823">
        <f t="shared" si="57"/>
        <v>263150</v>
      </c>
      <c r="AO210" s="844">
        <f t="shared" si="60"/>
        <v>0</v>
      </c>
      <c r="AP210" s="844">
        <f t="shared" si="61"/>
        <v>1</v>
      </c>
      <c r="AQ210" s="845">
        <f t="shared" ca="1" si="62"/>
        <v>207</v>
      </c>
      <c r="AR210" s="113" t="str">
        <f t="shared" si="63"/>
        <v>On Time</v>
      </c>
    </row>
    <row r="211" spans="1:44" ht="12.75" x14ac:dyDescent="0.2">
      <c r="A211" s="102">
        <v>4000569193</v>
      </c>
      <c r="B211" s="133">
        <v>45924</v>
      </c>
      <c r="C211" s="100" t="s">
        <v>79</v>
      </c>
      <c r="D211" s="552">
        <v>46326</v>
      </c>
      <c r="E211" s="552" t="e">
        <f>IF(OR(#REF!="",J211=""),"",#REF!+7*J211)</f>
        <v>#REF!</v>
      </c>
      <c r="F211" s="149" t="str">
        <f t="shared" ca="1" si="64"/>
        <v>DELIVERED</v>
      </c>
      <c r="G211" s="120" t="s">
        <v>94</v>
      </c>
      <c r="H211" s="113" t="e">
        <f t="shared" si="65"/>
        <v>#REF!</v>
      </c>
      <c r="I211" s="113" t="e">
        <f t="shared" si="66"/>
        <v>#REF!</v>
      </c>
      <c r="J211" s="122">
        <v>57.5</v>
      </c>
      <c r="K211" s="122" t="s">
        <v>18</v>
      </c>
      <c r="L211" s="232" t="s">
        <v>81</v>
      </c>
      <c r="M211" s="13" t="s">
        <v>451</v>
      </c>
      <c r="N211" s="399">
        <v>0</v>
      </c>
      <c r="O211" s="130">
        <v>3</v>
      </c>
      <c r="P211" s="130" t="s">
        <v>452</v>
      </c>
      <c r="Q211" s="122">
        <v>25100470</v>
      </c>
      <c r="R211" s="122" t="s">
        <v>84</v>
      </c>
      <c r="S211" s="130" t="s">
        <v>97</v>
      </c>
      <c r="T211" s="123" t="s">
        <v>138</v>
      </c>
      <c r="U211" s="102" t="s">
        <v>99</v>
      </c>
      <c r="V211" s="102" t="s">
        <v>453</v>
      </c>
      <c r="W211" s="147">
        <v>18</v>
      </c>
      <c r="X211" s="122">
        <v>3</v>
      </c>
      <c r="Y211" s="126">
        <f t="shared" si="58"/>
        <v>15</v>
      </c>
      <c r="Z211" s="122">
        <v>0</v>
      </c>
      <c r="AA211" s="185">
        <v>35124</v>
      </c>
      <c r="AB211" s="131"/>
      <c r="AC211" s="151" t="str">
        <f t="shared" si="53"/>
        <v>April-26</v>
      </c>
      <c r="AD211" s="176">
        <v>46137</v>
      </c>
      <c r="AE211" s="142" t="s">
        <v>497</v>
      </c>
      <c r="AF211" s="101">
        <f t="shared" si="59"/>
        <v>105372</v>
      </c>
      <c r="AG211" s="101">
        <f t="shared" si="67"/>
        <v>0</v>
      </c>
      <c r="AH211" s="101">
        <f t="shared" si="68"/>
        <v>105372</v>
      </c>
      <c r="AI211" s="101">
        <f t="shared" si="55"/>
        <v>0</v>
      </c>
      <c r="AJ211" s="185">
        <f t="shared" si="56"/>
        <v>0</v>
      </c>
      <c r="AK211" s="185">
        <f t="shared" si="69"/>
        <v>0</v>
      </c>
      <c r="AL211" s="174" t="s">
        <v>0</v>
      </c>
      <c r="AM211" s="233" t="s">
        <v>102</v>
      </c>
      <c r="AN211" s="825">
        <f t="shared" si="57"/>
        <v>105372</v>
      </c>
      <c r="AO211" s="844">
        <f t="shared" si="60"/>
        <v>0.16666666666666666</v>
      </c>
      <c r="AP211" s="844">
        <f t="shared" si="61"/>
        <v>0.83333333333333337</v>
      </c>
      <c r="AQ211" s="845">
        <f t="shared" ca="1" si="62"/>
        <v>261</v>
      </c>
      <c r="AR211" s="113" t="str">
        <f t="shared" si="63"/>
        <v>On Time</v>
      </c>
    </row>
    <row r="212" spans="1:44" ht="12.75" x14ac:dyDescent="0.2">
      <c r="A212" s="102">
        <v>4000569193</v>
      </c>
      <c r="B212" s="133">
        <v>45924</v>
      </c>
      <c r="C212" s="100" t="s">
        <v>79</v>
      </c>
      <c r="D212" s="552">
        <v>46326</v>
      </c>
      <c r="E212" s="552" t="e">
        <f>IF(OR(#REF!="",J212=""),"",#REF!+7*J212)</f>
        <v>#REF!</v>
      </c>
      <c r="F212" s="149" t="str">
        <f t="shared" ca="1" si="64"/>
        <v>DELIVERED</v>
      </c>
      <c r="G212" s="120" t="s">
        <v>94</v>
      </c>
      <c r="H212" s="113" t="e">
        <f t="shared" si="65"/>
        <v>#REF!</v>
      </c>
      <c r="I212" s="113" t="e">
        <f t="shared" si="66"/>
        <v>#REF!</v>
      </c>
      <c r="J212" s="122">
        <v>57.5</v>
      </c>
      <c r="K212" s="122" t="s">
        <v>18</v>
      </c>
      <c r="L212" s="232" t="s">
        <v>81</v>
      </c>
      <c r="M212" s="409" t="s">
        <v>451</v>
      </c>
      <c r="N212" s="399">
        <v>0</v>
      </c>
      <c r="O212" s="130">
        <v>3</v>
      </c>
      <c r="P212" s="278" t="s">
        <v>452</v>
      </c>
      <c r="Q212" s="218">
        <v>25100470</v>
      </c>
      <c r="R212" s="122" t="s">
        <v>84</v>
      </c>
      <c r="S212" s="130" t="s">
        <v>97</v>
      </c>
      <c r="T212" s="123" t="s">
        <v>138</v>
      </c>
      <c r="U212" s="102" t="s">
        <v>99</v>
      </c>
      <c r="V212" s="102" t="s">
        <v>453</v>
      </c>
      <c r="W212" s="147">
        <v>15</v>
      </c>
      <c r="X212" s="122">
        <v>10</v>
      </c>
      <c r="Y212" s="126">
        <f t="shared" si="58"/>
        <v>5</v>
      </c>
      <c r="Z212" s="122">
        <v>0</v>
      </c>
      <c r="AA212" s="185">
        <v>35124</v>
      </c>
      <c r="AB212" s="131"/>
      <c r="AC212" s="151" t="str">
        <f t="shared" si="53"/>
        <v>April-26</v>
      </c>
      <c r="AD212" s="119">
        <v>46139</v>
      </c>
      <c r="AE212" s="142" t="s">
        <v>498</v>
      </c>
      <c r="AF212" s="101">
        <f t="shared" si="59"/>
        <v>351240</v>
      </c>
      <c r="AG212" s="101">
        <f t="shared" si="67"/>
        <v>0</v>
      </c>
      <c r="AH212" s="101">
        <f t="shared" si="68"/>
        <v>351240</v>
      </c>
      <c r="AI212" s="101">
        <f t="shared" si="55"/>
        <v>0</v>
      </c>
      <c r="AJ212" s="185">
        <f t="shared" si="56"/>
        <v>0</v>
      </c>
      <c r="AK212" s="185">
        <f t="shared" si="69"/>
        <v>0</v>
      </c>
      <c r="AL212" s="174" t="s">
        <v>0</v>
      </c>
      <c r="AM212" s="233" t="s">
        <v>102</v>
      </c>
      <c r="AN212" s="825">
        <f t="shared" si="57"/>
        <v>351240</v>
      </c>
      <c r="AO212" s="844">
        <f t="shared" si="60"/>
        <v>0.66666666666666663</v>
      </c>
      <c r="AP212" s="844">
        <f t="shared" si="61"/>
        <v>0.33333333333333331</v>
      </c>
      <c r="AQ212" s="845">
        <f t="shared" ca="1" si="62"/>
        <v>261</v>
      </c>
      <c r="AR212" s="113" t="str">
        <f t="shared" si="63"/>
        <v>On Time</v>
      </c>
    </row>
    <row r="213" spans="1:44" ht="12.75" x14ac:dyDescent="0.2">
      <c r="A213" s="102">
        <v>4000569193</v>
      </c>
      <c r="B213" s="133">
        <v>45924</v>
      </c>
      <c r="C213" s="100" t="s">
        <v>79</v>
      </c>
      <c r="D213" s="552">
        <v>46326</v>
      </c>
      <c r="E213" s="552" t="e">
        <f>IF(OR(#REF!="",J213=""),"",#REF!+7*J213)</f>
        <v>#REF!</v>
      </c>
      <c r="F213" s="149" t="str">
        <f t="shared" ca="1" si="64"/>
        <v>DELIVERED</v>
      </c>
      <c r="G213" s="120" t="s">
        <v>94</v>
      </c>
      <c r="H213" s="113" t="e">
        <f t="shared" si="65"/>
        <v>#REF!</v>
      </c>
      <c r="I213" s="113" t="e">
        <f t="shared" si="66"/>
        <v>#REF!</v>
      </c>
      <c r="J213" s="122">
        <v>57.5</v>
      </c>
      <c r="K213" s="122" t="s">
        <v>18</v>
      </c>
      <c r="L213" s="232" t="s">
        <v>81</v>
      </c>
      <c r="M213" s="409" t="s">
        <v>451</v>
      </c>
      <c r="N213" s="399">
        <v>0</v>
      </c>
      <c r="O213" s="216">
        <v>3</v>
      </c>
      <c r="P213" s="9" t="s">
        <v>452</v>
      </c>
      <c r="Q213" s="24">
        <v>25100470</v>
      </c>
      <c r="R213" s="242" t="s">
        <v>84</v>
      </c>
      <c r="S213" s="130" t="s">
        <v>97</v>
      </c>
      <c r="T213" s="123" t="s">
        <v>138</v>
      </c>
      <c r="U213" s="102" t="s">
        <v>99</v>
      </c>
      <c r="V213" s="102" t="s">
        <v>453</v>
      </c>
      <c r="W213" s="147">
        <v>5</v>
      </c>
      <c r="X213" s="122">
        <v>2</v>
      </c>
      <c r="Y213" s="126">
        <f t="shared" si="58"/>
        <v>3</v>
      </c>
      <c r="Z213" s="122">
        <v>0</v>
      </c>
      <c r="AA213" s="185">
        <v>35124</v>
      </c>
      <c r="AB213" s="131"/>
      <c r="AC213" s="151" t="str">
        <f t="shared" si="53"/>
        <v>May-26</v>
      </c>
      <c r="AD213" s="119">
        <v>46164</v>
      </c>
      <c r="AE213" s="142" t="s">
        <v>499</v>
      </c>
      <c r="AF213" s="58">
        <f t="shared" si="59"/>
        <v>70248</v>
      </c>
      <c r="AG213" s="58">
        <f t="shared" si="67"/>
        <v>0</v>
      </c>
      <c r="AH213" s="58">
        <f t="shared" si="68"/>
        <v>70248</v>
      </c>
      <c r="AI213" s="58">
        <f t="shared" si="55"/>
        <v>0</v>
      </c>
      <c r="AJ213" s="642">
        <f t="shared" si="56"/>
        <v>0</v>
      </c>
      <c r="AK213" s="642">
        <f t="shared" si="69"/>
        <v>0</v>
      </c>
      <c r="AL213" s="344" t="s">
        <v>0</v>
      </c>
      <c r="AM213" s="233" t="s">
        <v>102</v>
      </c>
      <c r="AN213" s="825">
        <f t="shared" si="57"/>
        <v>70248</v>
      </c>
      <c r="AO213" s="844">
        <f t="shared" si="60"/>
        <v>0.4</v>
      </c>
      <c r="AP213" s="844">
        <f t="shared" si="61"/>
        <v>0.6</v>
      </c>
      <c r="AQ213" s="845">
        <f t="shared" ca="1" si="62"/>
        <v>261</v>
      </c>
      <c r="AR213" s="113" t="str">
        <f t="shared" si="63"/>
        <v>On Time</v>
      </c>
    </row>
    <row r="214" spans="1:44" ht="12.75" x14ac:dyDescent="0.2">
      <c r="A214" s="102">
        <v>4000569193</v>
      </c>
      <c r="B214" s="133">
        <v>45924</v>
      </c>
      <c r="C214" s="100" t="s">
        <v>79</v>
      </c>
      <c r="D214" s="552">
        <v>46326</v>
      </c>
      <c r="E214" s="552" t="e">
        <f>IF(OR(#REF!="",J214=""),"",#REF!+7*J214)</f>
        <v>#REF!</v>
      </c>
      <c r="F214" s="149" t="e">
        <f t="shared" ca="1" si="64"/>
        <v>#REF!</v>
      </c>
      <c r="G214" s="120" t="s">
        <v>94</v>
      </c>
      <c r="H214" s="113" t="e">
        <f t="shared" si="65"/>
        <v>#REF!</v>
      </c>
      <c r="I214" s="113" t="e">
        <f t="shared" si="66"/>
        <v>#REF!</v>
      </c>
      <c r="J214" s="122">
        <v>57.5</v>
      </c>
      <c r="K214" s="122" t="s">
        <v>18</v>
      </c>
      <c r="L214" s="232" t="s">
        <v>81</v>
      </c>
      <c r="M214" s="409" t="s">
        <v>451</v>
      </c>
      <c r="N214" s="399">
        <v>0</v>
      </c>
      <c r="O214" s="130">
        <v>3</v>
      </c>
      <c r="P214" s="313" t="s">
        <v>452</v>
      </c>
      <c r="Q214" s="464">
        <v>25100470</v>
      </c>
      <c r="R214" s="122" t="s">
        <v>84</v>
      </c>
      <c r="S214" s="130" t="s">
        <v>97</v>
      </c>
      <c r="T214" s="123" t="s">
        <v>138</v>
      </c>
      <c r="U214" s="102" t="s">
        <v>99</v>
      </c>
      <c r="V214" s="102" t="s">
        <v>453</v>
      </c>
      <c r="W214" s="147">
        <v>3</v>
      </c>
      <c r="X214" s="122"/>
      <c r="Y214" s="126">
        <f t="shared" si="58"/>
        <v>3</v>
      </c>
      <c r="Z214" s="122">
        <v>3</v>
      </c>
      <c r="AA214" s="185">
        <v>35124</v>
      </c>
      <c r="AB214" s="131"/>
      <c r="AC214" s="151" t="str">
        <f t="shared" si="53"/>
        <v/>
      </c>
      <c r="AD214" s="120"/>
      <c r="AE214" s="132"/>
      <c r="AF214" s="101">
        <f t="shared" si="59"/>
        <v>0</v>
      </c>
      <c r="AG214" s="101">
        <f t="shared" si="67"/>
        <v>0</v>
      </c>
      <c r="AH214" s="101">
        <f t="shared" si="68"/>
        <v>0</v>
      </c>
      <c r="AI214" s="101">
        <f t="shared" si="55"/>
        <v>105372</v>
      </c>
      <c r="AJ214" s="185">
        <f t="shared" si="56"/>
        <v>0</v>
      </c>
      <c r="AK214" s="185">
        <f t="shared" si="69"/>
        <v>105372</v>
      </c>
      <c r="AL214" s="174" t="s">
        <v>3</v>
      </c>
      <c r="AM214" s="233" t="s">
        <v>500</v>
      </c>
      <c r="AN214" s="825">
        <f t="shared" si="57"/>
        <v>105372</v>
      </c>
      <c r="AO214" s="844">
        <f t="shared" si="60"/>
        <v>0</v>
      </c>
      <c r="AP214" s="844">
        <f t="shared" si="61"/>
        <v>1</v>
      </c>
      <c r="AQ214" s="845">
        <f t="shared" ca="1" si="62"/>
        <v>261</v>
      </c>
      <c r="AR214" s="113" t="str">
        <f t="shared" si="63"/>
        <v>On Time</v>
      </c>
    </row>
    <row r="215" spans="1:44" x14ac:dyDescent="0.25">
      <c r="A215" s="180">
        <v>645000035</v>
      </c>
      <c r="B215" s="133">
        <v>45918</v>
      </c>
      <c r="C215" s="100" t="s">
        <v>305</v>
      </c>
      <c r="D215" s="552">
        <v>45953</v>
      </c>
      <c r="E215" s="552" t="e">
        <f>IF(OR(#REF!="",J215=""),"",#REF!+7*J215)</f>
        <v>#REF!</v>
      </c>
      <c r="F215" s="149" t="str">
        <f t="shared" ca="1" si="64"/>
        <v>DELIVERED</v>
      </c>
      <c r="G215" s="120" t="s">
        <v>80</v>
      </c>
      <c r="H215" s="113" t="e">
        <f t="shared" si="65"/>
        <v>#REF!</v>
      </c>
      <c r="I215" s="113" t="e">
        <f t="shared" si="66"/>
        <v>#REF!</v>
      </c>
      <c r="J215" s="122">
        <v>5</v>
      </c>
      <c r="K215" s="122" t="s">
        <v>18</v>
      </c>
      <c r="L215" s="232" t="s">
        <v>81</v>
      </c>
      <c r="M215" s="409" t="s">
        <v>501</v>
      </c>
      <c r="N215" s="399">
        <v>0</v>
      </c>
      <c r="O215" s="216">
        <v>3</v>
      </c>
      <c r="P215" s="24" t="s">
        <v>502</v>
      </c>
      <c r="Q215" s="24">
        <v>25200949</v>
      </c>
      <c r="R215" s="242" t="s">
        <v>307</v>
      </c>
      <c r="S215" s="130" t="s">
        <v>503</v>
      </c>
      <c r="T215" s="123" t="s">
        <v>504</v>
      </c>
      <c r="U215" s="123" t="s">
        <v>212</v>
      </c>
      <c r="V215" s="160" t="s">
        <v>505</v>
      </c>
      <c r="W215" s="147">
        <v>25</v>
      </c>
      <c r="X215" s="122">
        <v>25</v>
      </c>
      <c r="Y215" s="126">
        <f t="shared" si="58"/>
        <v>0</v>
      </c>
      <c r="Z215" s="122">
        <v>0</v>
      </c>
      <c r="AA215" s="185"/>
      <c r="AB215" s="131">
        <v>117.58</v>
      </c>
      <c r="AC215" s="151" t="str">
        <f t="shared" si="53"/>
        <v>May-26</v>
      </c>
      <c r="AD215" s="119">
        <v>46157</v>
      </c>
      <c r="AE215" s="142" t="s">
        <v>506</v>
      </c>
      <c r="AF215" s="101">
        <f t="shared" si="59"/>
        <v>0</v>
      </c>
      <c r="AG215" s="101">
        <f t="shared" si="67"/>
        <v>252797</v>
      </c>
      <c r="AH215" s="101">
        <f t="shared" si="68"/>
        <v>252797</v>
      </c>
      <c r="AI215" s="101">
        <f t="shared" si="55"/>
        <v>0</v>
      </c>
      <c r="AJ215" s="185">
        <f t="shared" si="56"/>
        <v>0</v>
      </c>
      <c r="AK215" s="185">
        <f t="shared" si="69"/>
        <v>0</v>
      </c>
      <c r="AL215" s="174" t="s">
        <v>0</v>
      </c>
      <c r="AM215" s="143" t="s">
        <v>102</v>
      </c>
      <c r="AN215" s="825">
        <f t="shared" si="57"/>
        <v>252797</v>
      </c>
      <c r="AO215" s="844">
        <f t="shared" si="60"/>
        <v>1</v>
      </c>
      <c r="AP215" s="844">
        <f t="shared" si="61"/>
        <v>0</v>
      </c>
      <c r="AQ215" s="845">
        <f t="shared" ca="1" si="62"/>
        <v>267</v>
      </c>
      <c r="AR215" s="113" t="str">
        <f t="shared" si="63"/>
        <v>Delayed</v>
      </c>
    </row>
    <row r="216" spans="1:44" x14ac:dyDescent="0.25">
      <c r="A216" s="180">
        <v>645000035</v>
      </c>
      <c r="B216" s="133">
        <v>45918</v>
      </c>
      <c r="C216" s="100" t="s">
        <v>305</v>
      </c>
      <c r="D216" s="552">
        <v>45953</v>
      </c>
      <c r="E216" s="552" t="e">
        <f>IF(OR(#REF!="",J216=""),"",#REF!+7*J216)</f>
        <v>#REF!</v>
      </c>
      <c r="F216" s="149" t="str">
        <f t="shared" ca="1" si="64"/>
        <v>DELIVERED</v>
      </c>
      <c r="G216" s="120" t="s">
        <v>80</v>
      </c>
      <c r="H216" s="113" t="e">
        <f t="shared" si="65"/>
        <v>#REF!</v>
      </c>
      <c r="I216" s="113" t="e">
        <f t="shared" si="66"/>
        <v>#REF!</v>
      </c>
      <c r="J216" s="122">
        <v>5</v>
      </c>
      <c r="K216" s="122" t="s">
        <v>18</v>
      </c>
      <c r="L216" s="232" t="s">
        <v>81</v>
      </c>
      <c r="M216" s="343" t="s">
        <v>501</v>
      </c>
      <c r="N216" s="399">
        <v>0</v>
      </c>
      <c r="O216" s="216">
        <v>3</v>
      </c>
      <c r="P216" s="24" t="s">
        <v>502</v>
      </c>
      <c r="Q216" s="24">
        <v>25200949</v>
      </c>
      <c r="R216" s="242" t="s">
        <v>307</v>
      </c>
      <c r="S216" s="130" t="s">
        <v>503</v>
      </c>
      <c r="T216" s="123" t="s">
        <v>504</v>
      </c>
      <c r="U216" s="123" t="s">
        <v>212</v>
      </c>
      <c r="V216" s="160" t="s">
        <v>505</v>
      </c>
      <c r="W216" s="147">
        <v>5</v>
      </c>
      <c r="X216" s="122">
        <v>5</v>
      </c>
      <c r="Y216" s="126">
        <f t="shared" si="58"/>
        <v>0</v>
      </c>
      <c r="Z216" s="122">
        <v>0</v>
      </c>
      <c r="AA216" s="185"/>
      <c r="AB216" s="131">
        <v>117.58</v>
      </c>
      <c r="AC216" s="151" t="str">
        <f t="shared" si="53"/>
        <v>May-26</v>
      </c>
      <c r="AD216" s="119">
        <v>46157</v>
      </c>
      <c r="AE216" s="142" t="s">
        <v>507</v>
      </c>
      <c r="AF216" s="101">
        <f t="shared" si="59"/>
        <v>0</v>
      </c>
      <c r="AG216" s="101">
        <f t="shared" si="67"/>
        <v>50559.4</v>
      </c>
      <c r="AH216" s="101">
        <f t="shared" si="68"/>
        <v>50559.4</v>
      </c>
      <c r="AI216" s="101">
        <f t="shared" si="55"/>
        <v>0</v>
      </c>
      <c r="AJ216" s="185">
        <f t="shared" si="56"/>
        <v>0</v>
      </c>
      <c r="AK216" s="185">
        <f t="shared" si="69"/>
        <v>0</v>
      </c>
      <c r="AL216" s="174" t="s">
        <v>0</v>
      </c>
      <c r="AM216" s="143" t="s">
        <v>102</v>
      </c>
      <c r="AN216" s="825">
        <f t="shared" si="57"/>
        <v>50559.4</v>
      </c>
      <c r="AO216" s="844">
        <f t="shared" si="60"/>
        <v>1</v>
      </c>
      <c r="AP216" s="844">
        <f t="shared" si="61"/>
        <v>0</v>
      </c>
      <c r="AQ216" s="845">
        <f t="shared" ca="1" si="62"/>
        <v>267</v>
      </c>
      <c r="AR216" s="113" t="str">
        <f t="shared" si="63"/>
        <v>Delayed</v>
      </c>
    </row>
    <row r="217" spans="1:44" ht="12.75" x14ac:dyDescent="0.2">
      <c r="A217" s="102">
        <v>4300034813</v>
      </c>
      <c r="B217" s="133">
        <v>45828</v>
      </c>
      <c r="C217" s="100" t="s">
        <v>79</v>
      </c>
      <c r="D217" s="552">
        <v>46038</v>
      </c>
      <c r="E217" s="552" t="e">
        <f>IF(OR(#REF!="",J217=""),"",#REF!+7*J217)</f>
        <v>#REF!</v>
      </c>
      <c r="F217" s="149" t="e">
        <f t="shared" ca="1" si="64"/>
        <v>#REF!</v>
      </c>
      <c r="G217" s="120" t="s">
        <v>94</v>
      </c>
      <c r="H217" s="113" t="e">
        <f t="shared" si="65"/>
        <v>#REF!</v>
      </c>
      <c r="I217" s="113" t="e">
        <f t="shared" si="66"/>
        <v>#REF!</v>
      </c>
      <c r="J217" s="122">
        <v>30</v>
      </c>
      <c r="K217" s="122" t="s">
        <v>18</v>
      </c>
      <c r="L217" s="232" t="s">
        <v>81</v>
      </c>
      <c r="M217" s="343" t="s">
        <v>508</v>
      </c>
      <c r="N217" s="399">
        <v>0</v>
      </c>
      <c r="O217" s="130">
        <v>3</v>
      </c>
      <c r="P217" s="219" t="s">
        <v>509</v>
      </c>
      <c r="Q217" s="219">
        <v>25100259</v>
      </c>
      <c r="R217" s="122" t="s">
        <v>84</v>
      </c>
      <c r="S217" s="130" t="s">
        <v>97</v>
      </c>
      <c r="T217" s="123" t="s">
        <v>179</v>
      </c>
      <c r="U217" s="102" t="s">
        <v>99</v>
      </c>
      <c r="V217" s="102" t="s">
        <v>450</v>
      </c>
      <c r="W217" s="147">
        <v>1</v>
      </c>
      <c r="X217" s="122"/>
      <c r="Y217" s="126">
        <f t="shared" si="58"/>
        <v>1</v>
      </c>
      <c r="Z217" s="122">
        <v>1</v>
      </c>
      <c r="AA217" s="185">
        <v>232492</v>
      </c>
      <c r="AB217" s="131"/>
      <c r="AC217" s="151" t="str">
        <f t="shared" si="53"/>
        <v/>
      </c>
      <c r="AD217" s="120"/>
      <c r="AE217" s="260"/>
      <c r="AF217" s="101">
        <f t="shared" si="59"/>
        <v>0</v>
      </c>
      <c r="AG217" s="101">
        <f t="shared" si="67"/>
        <v>0</v>
      </c>
      <c r="AH217" s="101">
        <f t="shared" si="68"/>
        <v>0</v>
      </c>
      <c r="AI217" s="101">
        <f t="shared" si="55"/>
        <v>232492</v>
      </c>
      <c r="AJ217" s="185">
        <f t="shared" si="56"/>
        <v>0</v>
      </c>
      <c r="AK217" s="185">
        <f t="shared" si="69"/>
        <v>232492</v>
      </c>
      <c r="AL217" s="174" t="s">
        <v>2</v>
      </c>
      <c r="AM217" s="233" t="s">
        <v>510</v>
      </c>
      <c r="AN217" s="825">
        <f t="shared" si="57"/>
        <v>232492</v>
      </c>
      <c r="AO217" s="844">
        <f t="shared" si="60"/>
        <v>0</v>
      </c>
      <c r="AP217" s="844">
        <f t="shared" si="61"/>
        <v>1</v>
      </c>
      <c r="AQ217" s="845">
        <f t="shared" ca="1" si="62"/>
        <v>357</v>
      </c>
      <c r="AR217" s="113" t="str">
        <f t="shared" si="63"/>
        <v>On Time</v>
      </c>
    </row>
    <row r="218" spans="1:44" ht="15" x14ac:dyDescent="0.25">
      <c r="A218" s="102" t="s">
        <v>246</v>
      </c>
      <c r="B218" s="133">
        <v>45890</v>
      </c>
      <c r="C218" s="100" t="s">
        <v>79</v>
      </c>
      <c r="D218" s="552">
        <v>46235</v>
      </c>
      <c r="E218" s="552" t="e">
        <f>IF(OR(#REF!="",J218=""),"",#REF!+7*J218)</f>
        <v>#REF!</v>
      </c>
      <c r="F218" s="149" t="str">
        <f t="shared" ca="1" si="64"/>
        <v>DELIVERED</v>
      </c>
      <c r="G218" s="120" t="s">
        <v>94</v>
      </c>
      <c r="H218" s="113" t="e">
        <f t="shared" si="65"/>
        <v>#REF!</v>
      </c>
      <c r="I218" s="113" t="e">
        <f t="shared" si="66"/>
        <v>#REF!</v>
      </c>
      <c r="J218" s="122">
        <v>48</v>
      </c>
      <c r="K218" s="122" t="s">
        <v>18</v>
      </c>
      <c r="L218" s="232" t="s">
        <v>81</v>
      </c>
      <c r="M218" s="85" t="s">
        <v>511</v>
      </c>
      <c r="N218" s="399">
        <v>0</v>
      </c>
      <c r="O218" s="130">
        <v>3</v>
      </c>
      <c r="P218" s="18" t="s">
        <v>512</v>
      </c>
      <c r="Q218" s="122">
        <v>25200552</v>
      </c>
      <c r="R218" s="122" t="s">
        <v>84</v>
      </c>
      <c r="S218" s="130" t="s">
        <v>249</v>
      </c>
      <c r="T218" s="123" t="s">
        <v>250</v>
      </c>
      <c r="U218" s="100" t="s">
        <v>87</v>
      </c>
      <c r="V218" s="102" t="s">
        <v>513</v>
      </c>
      <c r="W218" s="147">
        <v>2</v>
      </c>
      <c r="X218" s="122">
        <v>2</v>
      </c>
      <c r="Y218" s="126">
        <f t="shared" si="58"/>
        <v>0</v>
      </c>
      <c r="Z218" s="122">
        <v>0</v>
      </c>
      <c r="AA218" s="185">
        <v>23573.5</v>
      </c>
      <c r="AB218" s="131"/>
      <c r="AC218" s="151" t="str">
        <f t="shared" si="53"/>
        <v>May-26</v>
      </c>
      <c r="AD218" s="225">
        <v>46161</v>
      </c>
      <c r="AE218" s="296" t="s">
        <v>252</v>
      </c>
      <c r="AF218" s="114">
        <f t="shared" si="59"/>
        <v>47147</v>
      </c>
      <c r="AG218" s="101">
        <f t="shared" si="67"/>
        <v>0</v>
      </c>
      <c r="AH218" s="101">
        <f t="shared" si="68"/>
        <v>47147</v>
      </c>
      <c r="AI218" s="101">
        <f t="shared" si="55"/>
        <v>0</v>
      </c>
      <c r="AJ218" s="185">
        <f t="shared" si="56"/>
        <v>0</v>
      </c>
      <c r="AK218" s="185">
        <f t="shared" si="69"/>
        <v>0</v>
      </c>
      <c r="AL218" s="174" t="s">
        <v>0</v>
      </c>
      <c r="AM218" s="538" t="s">
        <v>102</v>
      </c>
      <c r="AN218" s="825">
        <f t="shared" si="57"/>
        <v>47147</v>
      </c>
      <c r="AO218" s="844">
        <f t="shared" si="60"/>
        <v>1</v>
      </c>
      <c r="AP218" s="844">
        <f t="shared" si="61"/>
        <v>0</v>
      </c>
      <c r="AQ218" s="845">
        <f t="shared" ca="1" si="62"/>
        <v>295</v>
      </c>
      <c r="AR218" s="113" t="str">
        <f t="shared" si="63"/>
        <v>On Time</v>
      </c>
    </row>
    <row r="219" spans="1:44" ht="12.75" x14ac:dyDescent="0.2">
      <c r="A219" s="102">
        <v>4000541241</v>
      </c>
      <c r="B219" s="133">
        <v>45826</v>
      </c>
      <c r="C219" s="100" t="s">
        <v>79</v>
      </c>
      <c r="D219" s="552">
        <v>46063</v>
      </c>
      <c r="E219" s="552" t="e">
        <f>IF(OR(#REF!="",J219=""),"",#REF!+7*J219)</f>
        <v>#REF!</v>
      </c>
      <c r="F219" s="149" t="str">
        <f t="shared" ca="1" si="64"/>
        <v>DELIVERED</v>
      </c>
      <c r="G219" s="120" t="s">
        <v>94</v>
      </c>
      <c r="H219" s="113" t="e">
        <f t="shared" si="65"/>
        <v>#REF!</v>
      </c>
      <c r="I219" s="113" t="e">
        <f t="shared" si="66"/>
        <v>#REF!</v>
      </c>
      <c r="J219" s="122">
        <v>34</v>
      </c>
      <c r="K219" s="122" t="s">
        <v>18</v>
      </c>
      <c r="L219" s="232" t="s">
        <v>81</v>
      </c>
      <c r="M219" s="13" t="s">
        <v>514</v>
      </c>
      <c r="N219" s="399">
        <v>0</v>
      </c>
      <c r="O219" s="130">
        <v>3</v>
      </c>
      <c r="P219" s="122" t="s">
        <v>515</v>
      </c>
      <c r="Q219" s="122">
        <v>25200294</v>
      </c>
      <c r="R219" s="122" t="s">
        <v>84</v>
      </c>
      <c r="S219" s="130" t="s">
        <v>97</v>
      </c>
      <c r="T219" s="123" t="s">
        <v>119</v>
      </c>
      <c r="U219" s="102" t="s">
        <v>99</v>
      </c>
      <c r="V219" s="102" t="s">
        <v>516</v>
      </c>
      <c r="W219" s="147">
        <v>2</v>
      </c>
      <c r="X219" s="122">
        <v>2</v>
      </c>
      <c r="Y219" s="126">
        <f t="shared" si="58"/>
        <v>0</v>
      </c>
      <c r="Z219" s="122">
        <v>0</v>
      </c>
      <c r="AA219" s="185">
        <v>87704</v>
      </c>
      <c r="AB219" s="131"/>
      <c r="AC219" s="151" t="str">
        <f t="shared" si="53"/>
        <v>May-26</v>
      </c>
      <c r="AD219" s="119">
        <v>46157</v>
      </c>
      <c r="AE219" s="539" t="s">
        <v>517</v>
      </c>
      <c r="AF219" s="101">
        <f t="shared" si="59"/>
        <v>175408</v>
      </c>
      <c r="AG219" s="101">
        <f t="shared" si="67"/>
        <v>0</v>
      </c>
      <c r="AH219" s="101">
        <f t="shared" si="68"/>
        <v>175408</v>
      </c>
      <c r="AI219" s="101">
        <f t="shared" si="55"/>
        <v>0</v>
      </c>
      <c r="AJ219" s="185">
        <f t="shared" si="56"/>
        <v>0</v>
      </c>
      <c r="AK219" s="185">
        <f t="shared" si="69"/>
        <v>0</v>
      </c>
      <c r="AL219" s="174" t="s">
        <v>0</v>
      </c>
      <c r="AM219" s="143" t="s">
        <v>102</v>
      </c>
      <c r="AN219" s="825">
        <f t="shared" si="57"/>
        <v>175408</v>
      </c>
      <c r="AO219" s="844">
        <f t="shared" si="60"/>
        <v>1</v>
      </c>
      <c r="AP219" s="844">
        <f t="shared" si="61"/>
        <v>0</v>
      </c>
      <c r="AQ219" s="845">
        <f t="shared" ca="1" si="62"/>
        <v>359</v>
      </c>
      <c r="AR219" s="113" t="str">
        <f t="shared" si="63"/>
        <v>Delayed</v>
      </c>
    </row>
    <row r="220" spans="1:44" ht="12.75" x14ac:dyDescent="0.2">
      <c r="A220" s="102">
        <v>4000495354</v>
      </c>
      <c r="B220" s="133">
        <v>45621</v>
      </c>
      <c r="C220" s="100" t="s">
        <v>79</v>
      </c>
      <c r="D220" s="552">
        <v>46611</v>
      </c>
      <c r="E220" s="552" t="e">
        <f>IF(OR(#REF!="",J220=""),"",#REF!+7*J220)</f>
        <v>#REF!</v>
      </c>
      <c r="F220" s="149" t="e">
        <f t="shared" ca="1" si="64"/>
        <v>#REF!</v>
      </c>
      <c r="G220" s="120" t="s">
        <v>94</v>
      </c>
      <c r="H220" s="113" t="e">
        <f t="shared" si="65"/>
        <v>#REF!</v>
      </c>
      <c r="I220" s="113" t="e">
        <f t="shared" si="66"/>
        <v>#REF!</v>
      </c>
      <c r="J220" s="126">
        <v>133.44</v>
      </c>
      <c r="K220" s="126" t="s">
        <v>18</v>
      </c>
      <c r="L220" s="394" t="s">
        <v>81</v>
      </c>
      <c r="M220" s="13" t="s">
        <v>160</v>
      </c>
      <c r="N220" s="399">
        <v>0</v>
      </c>
      <c r="O220" s="130">
        <v>3</v>
      </c>
      <c r="P220" s="130" t="s">
        <v>161</v>
      </c>
      <c r="Q220" s="130">
        <v>25100069</v>
      </c>
      <c r="R220" s="130" t="s">
        <v>84</v>
      </c>
      <c r="S220" s="130" t="s">
        <v>97</v>
      </c>
      <c r="T220" s="123" t="s">
        <v>138</v>
      </c>
      <c r="U220" s="100" t="s">
        <v>99</v>
      </c>
      <c r="V220" s="100" t="s">
        <v>162</v>
      </c>
      <c r="W220" s="282">
        <v>25</v>
      </c>
      <c r="X220" s="126"/>
      <c r="Y220" s="126">
        <f t="shared" si="58"/>
        <v>25</v>
      </c>
      <c r="Z220" s="126">
        <v>25</v>
      </c>
      <c r="AA220" s="150">
        <v>31260</v>
      </c>
      <c r="AB220" s="127"/>
      <c r="AC220" s="151" t="str">
        <f t="shared" si="53"/>
        <v/>
      </c>
      <c r="AD220" s="152"/>
      <c r="AE220" s="151"/>
      <c r="AF220" s="101">
        <f t="shared" si="59"/>
        <v>0</v>
      </c>
      <c r="AG220" s="101">
        <f t="shared" si="67"/>
        <v>0</v>
      </c>
      <c r="AH220" s="101">
        <f t="shared" si="68"/>
        <v>0</v>
      </c>
      <c r="AI220" s="101">
        <f t="shared" si="55"/>
        <v>781500</v>
      </c>
      <c r="AJ220" s="101">
        <f t="shared" si="56"/>
        <v>0</v>
      </c>
      <c r="AK220" s="101">
        <f t="shared" si="69"/>
        <v>781500</v>
      </c>
      <c r="AL220" s="102" t="s">
        <v>9</v>
      </c>
      <c r="AM220" s="108"/>
      <c r="AN220" s="823">
        <f t="shared" si="57"/>
        <v>781500</v>
      </c>
      <c r="AO220" s="844">
        <f t="shared" si="60"/>
        <v>0</v>
      </c>
      <c r="AP220" s="844">
        <f t="shared" si="61"/>
        <v>1</v>
      </c>
      <c r="AQ220" s="845">
        <f t="shared" ca="1" si="62"/>
        <v>564</v>
      </c>
      <c r="AR220" s="113" t="str">
        <f t="shared" si="63"/>
        <v>On Time</v>
      </c>
    </row>
    <row r="221" spans="1:44" ht="12.75" x14ac:dyDescent="0.2">
      <c r="A221" s="102">
        <v>4000586605</v>
      </c>
      <c r="B221" s="133">
        <v>46006</v>
      </c>
      <c r="C221" s="102" t="s">
        <v>79</v>
      </c>
      <c r="D221" s="552">
        <v>46230</v>
      </c>
      <c r="E221" s="552" t="e">
        <f>IF(OR(#REF!="",J221=""),"",#REF!+7*J221)</f>
        <v>#REF!</v>
      </c>
      <c r="F221" s="149" t="e">
        <f t="shared" ca="1" si="64"/>
        <v>#REF!</v>
      </c>
      <c r="G221" s="120" t="s">
        <v>94</v>
      </c>
      <c r="H221" s="113" t="e">
        <f t="shared" si="65"/>
        <v>#REF!</v>
      </c>
      <c r="I221" s="113" t="e">
        <f>TEXT(E220,"YYYY")</f>
        <v>#REF!</v>
      </c>
      <c r="J221" s="122">
        <v>32</v>
      </c>
      <c r="K221" s="122" t="s">
        <v>18</v>
      </c>
      <c r="L221" s="232" t="s">
        <v>81</v>
      </c>
      <c r="M221" s="85" t="s">
        <v>518</v>
      </c>
      <c r="N221" s="399">
        <v>0</v>
      </c>
      <c r="O221" s="130">
        <v>3</v>
      </c>
      <c r="P221" s="122"/>
      <c r="Q221" s="122"/>
      <c r="R221" s="122" t="s">
        <v>84</v>
      </c>
      <c r="S221" s="130" t="s">
        <v>97</v>
      </c>
      <c r="T221" s="113" t="s">
        <v>119</v>
      </c>
      <c r="U221" s="102" t="s">
        <v>99</v>
      </c>
      <c r="V221" s="161" t="s">
        <v>519</v>
      </c>
      <c r="W221" s="147">
        <v>5</v>
      </c>
      <c r="X221" s="113"/>
      <c r="Y221" s="126">
        <f t="shared" si="58"/>
        <v>5</v>
      </c>
      <c r="Z221" s="122">
        <v>5</v>
      </c>
      <c r="AA221" s="101">
        <v>132181</v>
      </c>
      <c r="AB221" s="131"/>
      <c r="AC221" s="151" t="str">
        <f t="shared" si="53"/>
        <v/>
      </c>
      <c r="AD221" s="120"/>
      <c r="AE221" s="131"/>
      <c r="AF221" s="101">
        <f t="shared" si="59"/>
        <v>0</v>
      </c>
      <c r="AG221" s="101">
        <f t="shared" si="67"/>
        <v>0</v>
      </c>
      <c r="AH221" s="101">
        <f t="shared" si="68"/>
        <v>0</v>
      </c>
      <c r="AI221" s="101">
        <f t="shared" si="55"/>
        <v>660905</v>
      </c>
      <c r="AJ221" s="101">
        <f t="shared" si="56"/>
        <v>0</v>
      </c>
      <c r="AK221" s="101">
        <f t="shared" si="69"/>
        <v>660905</v>
      </c>
      <c r="AL221" s="102" t="s">
        <v>9</v>
      </c>
      <c r="AM221" s="144"/>
      <c r="AN221" s="823">
        <f t="shared" si="57"/>
        <v>660905</v>
      </c>
      <c r="AO221" s="844">
        <f t="shared" si="60"/>
        <v>0</v>
      </c>
      <c r="AP221" s="844">
        <f t="shared" si="61"/>
        <v>1</v>
      </c>
      <c r="AQ221" s="845">
        <f t="shared" ca="1" si="62"/>
        <v>179</v>
      </c>
      <c r="AR221" s="113" t="str">
        <f t="shared" si="63"/>
        <v>On Time</v>
      </c>
    </row>
    <row r="222" spans="1:44" ht="12.75" x14ac:dyDescent="0.2">
      <c r="A222" s="102">
        <v>4000584288</v>
      </c>
      <c r="B222" s="158">
        <v>46014</v>
      </c>
      <c r="C222" s="100" t="s">
        <v>79</v>
      </c>
      <c r="D222" s="552">
        <v>46154</v>
      </c>
      <c r="E222" s="552" t="e">
        <f>IF(OR(#REF!="",J222=""),"",#REF!+7*J222)</f>
        <v>#REF!</v>
      </c>
      <c r="F222" s="149" t="e">
        <f t="shared" ca="1" si="64"/>
        <v>#REF!</v>
      </c>
      <c r="G222" s="120" t="s">
        <v>94</v>
      </c>
      <c r="H222" s="113" t="e">
        <f t="shared" si="65"/>
        <v>#REF!</v>
      </c>
      <c r="I222" s="113" t="e">
        <f t="shared" ref="I222:I251" si="70">TEXT(E222,"YYYY")</f>
        <v>#REF!</v>
      </c>
      <c r="J222" s="122">
        <v>20</v>
      </c>
      <c r="K222" s="122" t="s">
        <v>25</v>
      </c>
      <c r="L222" s="232" t="s">
        <v>142</v>
      </c>
      <c r="M222" s="23" t="s">
        <v>407</v>
      </c>
      <c r="N222" s="400">
        <v>0</v>
      </c>
      <c r="O222" s="130">
        <v>3</v>
      </c>
      <c r="P222" s="122"/>
      <c r="Q222" s="122"/>
      <c r="R222" s="122" t="s">
        <v>84</v>
      </c>
      <c r="S222" s="122" t="s">
        <v>97</v>
      </c>
      <c r="T222" s="115" t="s">
        <v>114</v>
      </c>
      <c r="U222" s="102" t="s">
        <v>99</v>
      </c>
      <c r="V222" s="160" t="s">
        <v>408</v>
      </c>
      <c r="W222" s="147">
        <v>5</v>
      </c>
      <c r="X222" s="113"/>
      <c r="Y222" s="126">
        <f t="shared" si="58"/>
        <v>5</v>
      </c>
      <c r="Z222" s="122">
        <v>5</v>
      </c>
      <c r="AA222" s="101">
        <v>121073</v>
      </c>
      <c r="AB222" s="131"/>
      <c r="AC222" s="151" t="str">
        <f t="shared" si="53"/>
        <v/>
      </c>
      <c r="AD222" s="120"/>
      <c r="AE222" s="131"/>
      <c r="AF222" s="101">
        <f t="shared" si="59"/>
        <v>0</v>
      </c>
      <c r="AG222" s="101">
        <f t="shared" si="67"/>
        <v>0</v>
      </c>
      <c r="AH222" s="101">
        <f t="shared" si="68"/>
        <v>0</v>
      </c>
      <c r="AI222" s="101">
        <f t="shared" si="55"/>
        <v>605365</v>
      </c>
      <c r="AJ222" s="101">
        <f t="shared" si="56"/>
        <v>0</v>
      </c>
      <c r="AK222" s="101">
        <f t="shared" si="69"/>
        <v>605365</v>
      </c>
      <c r="AL222" s="102" t="s">
        <v>9</v>
      </c>
      <c r="AM222" s="144"/>
      <c r="AN222" s="823">
        <f t="shared" si="57"/>
        <v>605365</v>
      </c>
      <c r="AO222" s="844">
        <f t="shared" si="60"/>
        <v>0</v>
      </c>
      <c r="AP222" s="844">
        <f t="shared" si="61"/>
        <v>1</v>
      </c>
      <c r="AQ222" s="845">
        <f t="shared" ca="1" si="62"/>
        <v>171</v>
      </c>
      <c r="AR222" s="113" t="str">
        <f t="shared" si="63"/>
        <v>On Time</v>
      </c>
    </row>
    <row r="223" spans="1:44" ht="15" x14ac:dyDescent="0.25">
      <c r="A223" s="102">
        <v>4000495354</v>
      </c>
      <c r="B223" s="133">
        <v>45621</v>
      </c>
      <c r="C223" s="100" t="s">
        <v>79</v>
      </c>
      <c r="D223" s="552">
        <v>46611</v>
      </c>
      <c r="E223" s="552" t="e">
        <f>IF(OR(#REF!="",J223=""),"",#REF!+7*J223)</f>
        <v>#REF!</v>
      </c>
      <c r="F223" s="149" t="e">
        <f t="shared" ca="1" si="64"/>
        <v>#REF!</v>
      </c>
      <c r="G223" s="120" t="s">
        <v>94</v>
      </c>
      <c r="H223" s="113" t="e">
        <f t="shared" si="65"/>
        <v>#REF!</v>
      </c>
      <c r="I223" s="113" t="e">
        <f t="shared" si="70"/>
        <v>#REF!</v>
      </c>
      <c r="J223" s="126">
        <v>120.29</v>
      </c>
      <c r="K223" s="126" t="s">
        <v>18</v>
      </c>
      <c r="L223" s="394" t="s">
        <v>81</v>
      </c>
      <c r="M223" s="77" t="s">
        <v>160</v>
      </c>
      <c r="N223" s="399">
        <v>0</v>
      </c>
      <c r="O223" s="130">
        <v>3</v>
      </c>
      <c r="P223" s="130" t="s">
        <v>161</v>
      </c>
      <c r="Q223" s="130">
        <v>25100069</v>
      </c>
      <c r="R223" s="130" t="s">
        <v>84</v>
      </c>
      <c r="S223" s="130" t="s">
        <v>97</v>
      </c>
      <c r="T223" s="123" t="s">
        <v>138</v>
      </c>
      <c r="U223" s="100" t="s">
        <v>99</v>
      </c>
      <c r="V223" s="100" t="s">
        <v>162</v>
      </c>
      <c r="W223" s="282">
        <v>15</v>
      </c>
      <c r="X223" s="126"/>
      <c r="Y223" s="126">
        <f t="shared" si="58"/>
        <v>15</v>
      </c>
      <c r="Z223" s="126">
        <v>15</v>
      </c>
      <c r="AA223" s="150">
        <v>31260</v>
      </c>
      <c r="AB223" s="127"/>
      <c r="AC223" s="151" t="str">
        <f t="shared" si="53"/>
        <v/>
      </c>
      <c r="AD223" s="152"/>
      <c r="AE223" s="162"/>
      <c r="AF223" s="101">
        <f t="shared" si="59"/>
        <v>0</v>
      </c>
      <c r="AG223" s="101">
        <f t="shared" si="67"/>
        <v>0</v>
      </c>
      <c r="AH223" s="101">
        <f t="shared" si="68"/>
        <v>0</v>
      </c>
      <c r="AI223" s="101">
        <f t="shared" si="55"/>
        <v>468900</v>
      </c>
      <c r="AJ223" s="101">
        <f t="shared" si="56"/>
        <v>0</v>
      </c>
      <c r="AK223" s="101">
        <f t="shared" si="69"/>
        <v>468900</v>
      </c>
      <c r="AL223" s="102" t="s">
        <v>9</v>
      </c>
      <c r="AM223" s="108"/>
      <c r="AN223" s="823">
        <f t="shared" si="57"/>
        <v>468900</v>
      </c>
      <c r="AO223" s="844">
        <f t="shared" si="60"/>
        <v>0</v>
      </c>
      <c r="AP223" s="844">
        <f t="shared" si="61"/>
        <v>1</v>
      </c>
      <c r="AQ223" s="845">
        <f t="shared" ca="1" si="62"/>
        <v>564</v>
      </c>
      <c r="AR223" s="113" t="str">
        <f t="shared" si="63"/>
        <v>On Time</v>
      </c>
    </row>
    <row r="224" spans="1:44" ht="12.75" x14ac:dyDescent="0.2">
      <c r="A224" s="102">
        <v>4000586024</v>
      </c>
      <c r="B224" s="158">
        <v>46024</v>
      </c>
      <c r="C224" s="100" t="s">
        <v>79</v>
      </c>
      <c r="D224" s="552">
        <v>46178</v>
      </c>
      <c r="E224" s="552" t="e">
        <f>IF(OR(#REF!="",J224=""),"",#REF!+7*J224)</f>
        <v>#REF!</v>
      </c>
      <c r="F224" s="149" t="e">
        <f t="shared" ca="1" si="64"/>
        <v>#REF!</v>
      </c>
      <c r="G224" s="120" t="s">
        <v>94</v>
      </c>
      <c r="H224" s="113" t="e">
        <f t="shared" si="65"/>
        <v>#REF!</v>
      </c>
      <c r="I224" s="113" t="e">
        <f t="shared" si="70"/>
        <v>#REF!</v>
      </c>
      <c r="J224" s="122">
        <v>22</v>
      </c>
      <c r="K224" s="122" t="s">
        <v>18</v>
      </c>
      <c r="L224" s="232" t="s">
        <v>81</v>
      </c>
      <c r="M224" s="85" t="s">
        <v>520</v>
      </c>
      <c r="N224" s="399">
        <v>0</v>
      </c>
      <c r="O224" s="130">
        <v>3</v>
      </c>
      <c r="P224" s="122"/>
      <c r="Q224" s="122"/>
      <c r="R224" s="122" t="s">
        <v>84</v>
      </c>
      <c r="S224" s="122" t="s">
        <v>97</v>
      </c>
      <c r="T224" s="113" t="s">
        <v>114</v>
      </c>
      <c r="U224" s="102" t="s">
        <v>99</v>
      </c>
      <c r="V224" s="102" t="s">
        <v>521</v>
      </c>
      <c r="W224" s="147">
        <v>66</v>
      </c>
      <c r="X224" s="122"/>
      <c r="Y224" s="126">
        <f t="shared" si="58"/>
        <v>66</v>
      </c>
      <c r="Z224" s="122">
        <v>66</v>
      </c>
      <c r="AA224" s="101">
        <v>7070</v>
      </c>
      <c r="AB224" s="131"/>
      <c r="AC224" s="151" t="str">
        <f t="shared" si="53"/>
        <v/>
      </c>
      <c r="AD224" s="120"/>
      <c r="AE224" s="131"/>
      <c r="AF224" s="101">
        <f t="shared" si="59"/>
        <v>0</v>
      </c>
      <c r="AG224" s="101">
        <f t="shared" si="67"/>
        <v>0</v>
      </c>
      <c r="AH224" s="101">
        <f t="shared" si="68"/>
        <v>0</v>
      </c>
      <c r="AI224" s="101">
        <f t="shared" si="55"/>
        <v>466620</v>
      </c>
      <c r="AJ224" s="101">
        <f t="shared" si="56"/>
        <v>0</v>
      </c>
      <c r="AK224" s="101">
        <f t="shared" si="69"/>
        <v>466620</v>
      </c>
      <c r="AL224" s="102" t="s">
        <v>9</v>
      </c>
      <c r="AM224" s="144"/>
      <c r="AN224" s="823">
        <f t="shared" si="57"/>
        <v>466620</v>
      </c>
      <c r="AO224" s="844">
        <f t="shared" si="60"/>
        <v>0</v>
      </c>
      <c r="AP224" s="844">
        <f t="shared" si="61"/>
        <v>1</v>
      </c>
      <c r="AQ224" s="845">
        <f t="shared" ca="1" si="62"/>
        <v>161</v>
      </c>
      <c r="AR224" s="113" t="str">
        <f t="shared" si="63"/>
        <v>On Time</v>
      </c>
    </row>
    <row r="225" spans="1:44" ht="12.75" x14ac:dyDescent="0.2">
      <c r="A225" s="102">
        <v>4000495354</v>
      </c>
      <c r="B225" s="133">
        <v>45621</v>
      </c>
      <c r="C225" s="100" t="s">
        <v>79</v>
      </c>
      <c r="D225" s="552">
        <v>46611</v>
      </c>
      <c r="E225" s="552" t="e">
        <f>IF(OR(#REF!="",J225=""),"",#REF!+7*J225)</f>
        <v>#REF!</v>
      </c>
      <c r="F225" s="149" t="e">
        <f t="shared" ca="1" si="64"/>
        <v>#REF!</v>
      </c>
      <c r="G225" s="120" t="s">
        <v>94</v>
      </c>
      <c r="H225" s="113" t="e">
        <f t="shared" si="65"/>
        <v>#REF!</v>
      </c>
      <c r="I225" s="113" t="e">
        <f t="shared" si="70"/>
        <v>#REF!</v>
      </c>
      <c r="J225" s="126">
        <v>142.15</v>
      </c>
      <c r="K225" s="126" t="s">
        <v>18</v>
      </c>
      <c r="L225" s="394" t="s">
        <v>81</v>
      </c>
      <c r="M225" s="23" t="s">
        <v>160</v>
      </c>
      <c r="N225" s="399">
        <v>0</v>
      </c>
      <c r="O225" s="130">
        <v>3</v>
      </c>
      <c r="P225" s="130" t="s">
        <v>161</v>
      </c>
      <c r="Q225" s="130">
        <v>25100069</v>
      </c>
      <c r="R225" s="130" t="s">
        <v>84</v>
      </c>
      <c r="S225" s="130" t="s">
        <v>97</v>
      </c>
      <c r="T225" s="123" t="s">
        <v>138</v>
      </c>
      <c r="U225" s="100" t="s">
        <v>99</v>
      </c>
      <c r="V225" s="100" t="s">
        <v>162</v>
      </c>
      <c r="W225" s="282">
        <v>14</v>
      </c>
      <c r="X225" s="126"/>
      <c r="Y225" s="126">
        <f t="shared" si="58"/>
        <v>14</v>
      </c>
      <c r="Z225" s="126">
        <v>14</v>
      </c>
      <c r="AA225" s="150">
        <v>31260</v>
      </c>
      <c r="AB225" s="127"/>
      <c r="AC225" s="151" t="str">
        <f t="shared" si="53"/>
        <v/>
      </c>
      <c r="AD225" s="152"/>
      <c r="AE225" s="151"/>
      <c r="AF225" s="101">
        <f t="shared" si="59"/>
        <v>0</v>
      </c>
      <c r="AG225" s="101">
        <f t="shared" si="67"/>
        <v>0</v>
      </c>
      <c r="AH225" s="101">
        <f t="shared" si="68"/>
        <v>0</v>
      </c>
      <c r="AI225" s="101">
        <f t="shared" si="55"/>
        <v>437640</v>
      </c>
      <c r="AJ225" s="101">
        <f t="shared" si="56"/>
        <v>0</v>
      </c>
      <c r="AK225" s="101">
        <f t="shared" si="69"/>
        <v>437640</v>
      </c>
      <c r="AL225" s="102" t="s">
        <v>9</v>
      </c>
      <c r="AM225" s="108"/>
      <c r="AN225" s="823">
        <f t="shared" si="57"/>
        <v>437640</v>
      </c>
      <c r="AO225" s="844">
        <f t="shared" si="60"/>
        <v>0</v>
      </c>
      <c r="AP225" s="844">
        <f t="shared" si="61"/>
        <v>1</v>
      </c>
      <c r="AQ225" s="845">
        <f t="shared" ca="1" si="62"/>
        <v>564</v>
      </c>
      <c r="AR225" s="113" t="str">
        <f t="shared" si="63"/>
        <v>On Time</v>
      </c>
    </row>
    <row r="226" spans="1:44" ht="12.75" x14ac:dyDescent="0.2">
      <c r="A226" s="102">
        <v>4000532016</v>
      </c>
      <c r="B226" s="133">
        <v>45783</v>
      </c>
      <c r="C226" s="100" t="s">
        <v>79</v>
      </c>
      <c r="D226" s="552">
        <v>45978</v>
      </c>
      <c r="E226" s="552" t="e">
        <f>IF(OR(#REF!="",J226=""),"",#REF!+7*J226)</f>
        <v>#REF!</v>
      </c>
      <c r="F226" s="149" t="str">
        <f t="shared" ca="1" si="64"/>
        <v>DELIVERED</v>
      </c>
      <c r="G226" s="120" t="s">
        <v>94</v>
      </c>
      <c r="H226" s="113" t="e">
        <f t="shared" si="65"/>
        <v>#REF!</v>
      </c>
      <c r="I226" s="113" t="e">
        <f t="shared" si="70"/>
        <v>#REF!</v>
      </c>
      <c r="J226" s="126">
        <v>28</v>
      </c>
      <c r="K226" s="126" t="s">
        <v>18</v>
      </c>
      <c r="L226" s="394" t="s">
        <v>81</v>
      </c>
      <c r="M226" s="85" t="s">
        <v>522</v>
      </c>
      <c r="N226" s="399">
        <v>0</v>
      </c>
      <c r="O226" s="130">
        <v>3</v>
      </c>
      <c r="P226" s="130" t="s">
        <v>523</v>
      </c>
      <c r="Q226" s="130">
        <v>25100154</v>
      </c>
      <c r="R226" s="130" t="s">
        <v>84</v>
      </c>
      <c r="S226" s="130" t="s">
        <v>97</v>
      </c>
      <c r="T226" s="123" t="s">
        <v>179</v>
      </c>
      <c r="U226" s="100" t="s">
        <v>99</v>
      </c>
      <c r="V226" s="123" t="s">
        <v>524</v>
      </c>
      <c r="W226" s="283">
        <v>2</v>
      </c>
      <c r="X226" s="126">
        <v>1</v>
      </c>
      <c r="Y226" s="126">
        <f t="shared" si="58"/>
        <v>1</v>
      </c>
      <c r="Z226" s="126">
        <v>0</v>
      </c>
      <c r="AA226" s="169">
        <v>156110</v>
      </c>
      <c r="AB226" s="153"/>
      <c r="AC226" s="151" t="str">
        <f t="shared" si="53"/>
        <v>May-26</v>
      </c>
      <c r="AD226" s="152">
        <v>46156</v>
      </c>
      <c r="AE226" s="169" t="s">
        <v>525</v>
      </c>
      <c r="AF226" s="101">
        <f t="shared" si="59"/>
        <v>156110</v>
      </c>
      <c r="AG226" s="101">
        <f t="shared" si="67"/>
        <v>0</v>
      </c>
      <c r="AH226" s="101">
        <f t="shared" si="68"/>
        <v>156110</v>
      </c>
      <c r="AI226" s="101">
        <f t="shared" si="55"/>
        <v>0</v>
      </c>
      <c r="AJ226" s="185">
        <f t="shared" si="56"/>
        <v>0</v>
      </c>
      <c r="AK226" s="185">
        <f t="shared" si="69"/>
        <v>0</v>
      </c>
      <c r="AL226" s="174" t="s">
        <v>0</v>
      </c>
      <c r="AM226" s="233" t="s">
        <v>102</v>
      </c>
      <c r="AN226" s="825">
        <f t="shared" si="57"/>
        <v>156110</v>
      </c>
      <c r="AO226" s="844">
        <f t="shared" si="60"/>
        <v>0.5</v>
      </c>
      <c r="AP226" s="844">
        <f t="shared" si="61"/>
        <v>0.5</v>
      </c>
      <c r="AQ226" s="845">
        <f t="shared" ca="1" si="62"/>
        <v>402</v>
      </c>
      <c r="AR226" s="113" t="str">
        <f t="shared" si="63"/>
        <v>Delayed</v>
      </c>
    </row>
    <row r="227" spans="1:44" ht="12.75" x14ac:dyDescent="0.2">
      <c r="A227" s="102">
        <v>4000532016</v>
      </c>
      <c r="B227" s="133">
        <v>45783</v>
      </c>
      <c r="C227" s="100" t="s">
        <v>79</v>
      </c>
      <c r="D227" s="552">
        <v>45978</v>
      </c>
      <c r="E227" s="552" t="e">
        <f>IF(OR(#REF!="",J227=""),"",#REF!+7*J227)</f>
        <v>#REF!</v>
      </c>
      <c r="F227" s="149" t="e">
        <f t="shared" ca="1" si="64"/>
        <v>#REF!</v>
      </c>
      <c r="G227" s="120" t="s">
        <v>94</v>
      </c>
      <c r="H227" s="113" t="e">
        <f t="shared" si="65"/>
        <v>#REF!</v>
      </c>
      <c r="I227" s="113" t="e">
        <f t="shared" si="70"/>
        <v>#REF!</v>
      </c>
      <c r="J227" s="126">
        <v>28</v>
      </c>
      <c r="K227" s="126" t="s">
        <v>18</v>
      </c>
      <c r="L227" s="394" t="s">
        <v>81</v>
      </c>
      <c r="M227" s="85" t="s">
        <v>522</v>
      </c>
      <c r="N227" s="399">
        <v>0</v>
      </c>
      <c r="O227" s="130">
        <v>3</v>
      </c>
      <c r="P227" s="130" t="s">
        <v>523</v>
      </c>
      <c r="Q227" s="130">
        <v>25100154</v>
      </c>
      <c r="R227" s="130" t="s">
        <v>84</v>
      </c>
      <c r="S227" s="130" t="s">
        <v>97</v>
      </c>
      <c r="T227" s="123" t="s">
        <v>179</v>
      </c>
      <c r="U227" s="100" t="s">
        <v>99</v>
      </c>
      <c r="V227" s="123" t="s">
        <v>524</v>
      </c>
      <c r="W227" s="283">
        <v>1</v>
      </c>
      <c r="X227" s="126"/>
      <c r="Y227" s="126">
        <f t="shared" si="58"/>
        <v>1</v>
      </c>
      <c r="Z227" s="126">
        <v>1</v>
      </c>
      <c r="AA227" s="169">
        <v>156110</v>
      </c>
      <c r="AB227" s="153"/>
      <c r="AC227" s="151" t="str">
        <f t="shared" si="53"/>
        <v/>
      </c>
      <c r="AD227" s="152"/>
      <c r="AE227" s="151"/>
      <c r="AF227" s="101">
        <f t="shared" si="59"/>
        <v>0</v>
      </c>
      <c r="AG227" s="101">
        <f t="shared" si="67"/>
        <v>0</v>
      </c>
      <c r="AH227" s="101">
        <f t="shared" si="68"/>
        <v>0</v>
      </c>
      <c r="AI227" s="101">
        <f t="shared" si="55"/>
        <v>156110</v>
      </c>
      <c r="AJ227" s="185">
        <f t="shared" si="56"/>
        <v>0</v>
      </c>
      <c r="AK227" s="185">
        <f t="shared" si="69"/>
        <v>156110</v>
      </c>
      <c r="AL227" s="174" t="s">
        <v>2</v>
      </c>
      <c r="AM227" s="233" t="s">
        <v>510</v>
      </c>
      <c r="AN227" s="825">
        <f t="shared" si="57"/>
        <v>156110</v>
      </c>
      <c r="AO227" s="844">
        <f t="shared" si="60"/>
        <v>0</v>
      </c>
      <c r="AP227" s="844">
        <f t="shared" si="61"/>
        <v>1</v>
      </c>
      <c r="AQ227" s="845">
        <f t="shared" ca="1" si="62"/>
        <v>402</v>
      </c>
      <c r="AR227" s="113" t="str">
        <f t="shared" si="63"/>
        <v>On Time</v>
      </c>
    </row>
    <row r="228" spans="1:44" ht="12.75" x14ac:dyDescent="0.2">
      <c r="A228" s="102">
        <v>4000498936</v>
      </c>
      <c r="B228" s="133">
        <v>45628</v>
      </c>
      <c r="C228" s="100" t="s">
        <v>79</v>
      </c>
      <c r="D228" s="552">
        <v>46531</v>
      </c>
      <c r="E228" s="552" t="e">
        <f>IF(OR(#REF!="",J228=""),"",#REF!+7*J228)</f>
        <v>#REF!</v>
      </c>
      <c r="F228" s="149" t="e">
        <f t="shared" ca="1" si="64"/>
        <v>#REF!</v>
      </c>
      <c r="G228" s="120" t="s">
        <v>94</v>
      </c>
      <c r="H228" s="113" t="e">
        <f t="shared" si="65"/>
        <v>#REF!</v>
      </c>
      <c r="I228" s="113" t="e">
        <f t="shared" si="70"/>
        <v>#REF!</v>
      </c>
      <c r="J228" s="126">
        <v>129</v>
      </c>
      <c r="K228" s="126" t="s">
        <v>18</v>
      </c>
      <c r="L228" s="394" t="s">
        <v>81</v>
      </c>
      <c r="M228" s="85" t="s">
        <v>175</v>
      </c>
      <c r="N228" s="399">
        <v>0</v>
      </c>
      <c r="O228" s="130">
        <v>3</v>
      </c>
      <c r="P228" s="130" t="s">
        <v>176</v>
      </c>
      <c r="Q228" s="130">
        <v>25100064</v>
      </c>
      <c r="R228" s="130" t="s">
        <v>84</v>
      </c>
      <c r="S228" s="130" t="s">
        <v>97</v>
      </c>
      <c r="T228" s="123" t="s">
        <v>138</v>
      </c>
      <c r="U228" s="100" t="s">
        <v>99</v>
      </c>
      <c r="V228" s="100" t="s">
        <v>177</v>
      </c>
      <c r="W228" s="282">
        <v>25</v>
      </c>
      <c r="X228" s="126"/>
      <c r="Y228" s="126">
        <f t="shared" si="58"/>
        <v>25</v>
      </c>
      <c r="Z228" s="126">
        <v>25</v>
      </c>
      <c r="AA228" s="150">
        <v>23480</v>
      </c>
      <c r="AB228" s="127"/>
      <c r="AC228" s="151" t="str">
        <f t="shared" si="53"/>
        <v/>
      </c>
      <c r="AD228" s="152"/>
      <c r="AE228" s="151"/>
      <c r="AF228" s="101">
        <f t="shared" si="59"/>
        <v>0</v>
      </c>
      <c r="AG228" s="101">
        <f t="shared" si="67"/>
        <v>0</v>
      </c>
      <c r="AH228" s="101">
        <f t="shared" si="68"/>
        <v>0</v>
      </c>
      <c r="AI228" s="101">
        <f t="shared" si="55"/>
        <v>587000</v>
      </c>
      <c r="AJ228" s="101">
        <f t="shared" si="56"/>
        <v>0</v>
      </c>
      <c r="AK228" s="101">
        <f t="shared" si="69"/>
        <v>587000</v>
      </c>
      <c r="AL228" s="102" t="s">
        <v>9</v>
      </c>
      <c r="AM228" s="143"/>
      <c r="AN228" s="823">
        <f t="shared" si="57"/>
        <v>587000</v>
      </c>
      <c r="AO228" s="844">
        <f t="shared" si="60"/>
        <v>0</v>
      </c>
      <c r="AP228" s="844">
        <f t="shared" si="61"/>
        <v>1</v>
      </c>
      <c r="AQ228" s="845">
        <f t="shared" ca="1" si="62"/>
        <v>557</v>
      </c>
      <c r="AR228" s="113" t="str">
        <f t="shared" si="63"/>
        <v>On Time</v>
      </c>
    </row>
    <row r="229" spans="1:44" ht="12.75" x14ac:dyDescent="0.2">
      <c r="A229" s="102">
        <v>4000582268</v>
      </c>
      <c r="B229" s="158">
        <v>45987</v>
      </c>
      <c r="C229" s="100" t="s">
        <v>79</v>
      </c>
      <c r="D229" s="552">
        <v>46183</v>
      </c>
      <c r="E229" s="552" t="e">
        <f>IF(OR(#REF!="",J229=""),"",#REF!+7*J229)</f>
        <v>#REF!</v>
      </c>
      <c r="F229" s="149" t="e">
        <f t="shared" ca="1" si="64"/>
        <v>#REF!</v>
      </c>
      <c r="G229" s="120" t="s">
        <v>94</v>
      </c>
      <c r="H229" s="113" t="e">
        <f t="shared" si="65"/>
        <v>#REF!</v>
      </c>
      <c r="I229" s="102" t="e">
        <f t="shared" si="70"/>
        <v>#REF!</v>
      </c>
      <c r="J229" s="122">
        <v>28</v>
      </c>
      <c r="K229" s="122" t="s">
        <v>18</v>
      </c>
      <c r="L229" s="232" t="s">
        <v>142</v>
      </c>
      <c r="M229" s="85" t="s">
        <v>526</v>
      </c>
      <c r="N229" s="399">
        <v>0</v>
      </c>
      <c r="O229" s="130">
        <v>3</v>
      </c>
      <c r="P229" s="122"/>
      <c r="Q229" s="122"/>
      <c r="R229" s="122" t="s">
        <v>84</v>
      </c>
      <c r="S229" s="130" t="s">
        <v>97</v>
      </c>
      <c r="T229" s="123" t="s">
        <v>114</v>
      </c>
      <c r="U229" s="123" t="s">
        <v>99</v>
      </c>
      <c r="V229" s="102" t="s">
        <v>527</v>
      </c>
      <c r="W229" s="147">
        <v>12</v>
      </c>
      <c r="X229" s="113"/>
      <c r="Y229" s="126">
        <f t="shared" si="58"/>
        <v>12</v>
      </c>
      <c r="Z229" s="122">
        <v>12</v>
      </c>
      <c r="AA229" s="101">
        <v>35111</v>
      </c>
      <c r="AB229" s="131"/>
      <c r="AC229" s="151" t="str">
        <f t="shared" si="53"/>
        <v/>
      </c>
      <c r="AD229" s="120"/>
      <c r="AE229" s="131"/>
      <c r="AF229" s="101">
        <f t="shared" si="59"/>
        <v>0</v>
      </c>
      <c r="AG229" s="101">
        <f t="shared" si="67"/>
        <v>0</v>
      </c>
      <c r="AH229" s="101">
        <f t="shared" si="68"/>
        <v>0</v>
      </c>
      <c r="AI229" s="101">
        <f t="shared" si="55"/>
        <v>421332</v>
      </c>
      <c r="AJ229" s="101">
        <f t="shared" si="56"/>
        <v>0</v>
      </c>
      <c r="AK229" s="101">
        <f t="shared" si="69"/>
        <v>421332</v>
      </c>
      <c r="AL229" s="102" t="s">
        <v>9</v>
      </c>
      <c r="AM229" s="144"/>
      <c r="AN229" s="823">
        <f t="shared" si="57"/>
        <v>421332</v>
      </c>
      <c r="AO229" s="844">
        <f t="shared" si="60"/>
        <v>0</v>
      </c>
      <c r="AP229" s="844">
        <f t="shared" si="61"/>
        <v>1</v>
      </c>
      <c r="AQ229" s="845">
        <f t="shared" ca="1" si="62"/>
        <v>198</v>
      </c>
      <c r="AR229" s="113" t="str">
        <f t="shared" si="63"/>
        <v>On Time</v>
      </c>
    </row>
    <row r="230" spans="1:44" ht="12.75" x14ac:dyDescent="0.2">
      <c r="A230" s="102">
        <v>4000560959</v>
      </c>
      <c r="B230" s="133">
        <v>45930</v>
      </c>
      <c r="C230" s="100" t="s">
        <v>79</v>
      </c>
      <c r="D230" s="552">
        <v>46112</v>
      </c>
      <c r="E230" s="552" t="e">
        <f>IF(OR(#REF!="",J230=""),"",#REF!+7*J230)</f>
        <v>#REF!</v>
      </c>
      <c r="F230" s="149" t="e">
        <f t="shared" ca="1" si="64"/>
        <v>#REF!</v>
      </c>
      <c r="G230" s="120" t="s">
        <v>94</v>
      </c>
      <c r="H230" s="113" t="e">
        <f t="shared" si="65"/>
        <v>#REF!</v>
      </c>
      <c r="I230" s="113" t="e">
        <f t="shared" si="70"/>
        <v>#REF!</v>
      </c>
      <c r="J230" s="122">
        <v>25.5</v>
      </c>
      <c r="K230" s="122" t="s">
        <v>18</v>
      </c>
      <c r="L230" s="232" t="s">
        <v>81</v>
      </c>
      <c r="M230" s="13" t="s">
        <v>528</v>
      </c>
      <c r="N230" s="399">
        <v>0</v>
      </c>
      <c r="O230" s="130">
        <v>3</v>
      </c>
      <c r="P230" s="122" t="s">
        <v>529</v>
      </c>
      <c r="Q230" s="122">
        <v>25200756</v>
      </c>
      <c r="R230" s="122" t="s">
        <v>84</v>
      </c>
      <c r="S230" s="130" t="s">
        <v>97</v>
      </c>
      <c r="T230" s="123" t="s">
        <v>119</v>
      </c>
      <c r="U230" s="102" t="s">
        <v>99</v>
      </c>
      <c r="V230" s="102" t="s">
        <v>530</v>
      </c>
      <c r="W230" s="147">
        <v>22</v>
      </c>
      <c r="X230" s="113"/>
      <c r="Y230" s="126">
        <f t="shared" si="58"/>
        <v>22</v>
      </c>
      <c r="Z230" s="122">
        <v>22</v>
      </c>
      <c r="AA230" s="101">
        <v>16292</v>
      </c>
      <c r="AB230" s="182"/>
      <c r="AC230" s="151" t="str">
        <f t="shared" si="53"/>
        <v/>
      </c>
      <c r="AD230" s="120"/>
      <c r="AE230" s="132"/>
      <c r="AF230" s="101">
        <f t="shared" si="59"/>
        <v>0</v>
      </c>
      <c r="AG230" s="101">
        <f t="shared" si="67"/>
        <v>0</v>
      </c>
      <c r="AH230" s="101">
        <f t="shared" si="68"/>
        <v>0</v>
      </c>
      <c r="AI230" s="101">
        <f t="shared" si="55"/>
        <v>358424</v>
      </c>
      <c r="AJ230" s="101">
        <f t="shared" si="56"/>
        <v>0</v>
      </c>
      <c r="AK230" s="101">
        <f t="shared" si="69"/>
        <v>358424</v>
      </c>
      <c r="AL230" s="102" t="s">
        <v>9</v>
      </c>
      <c r="AM230" s="144"/>
      <c r="AN230" s="823">
        <f t="shared" si="57"/>
        <v>358424</v>
      </c>
      <c r="AO230" s="844">
        <f t="shared" si="60"/>
        <v>0</v>
      </c>
      <c r="AP230" s="844">
        <f t="shared" si="61"/>
        <v>1</v>
      </c>
      <c r="AQ230" s="845">
        <f t="shared" ca="1" si="62"/>
        <v>255</v>
      </c>
      <c r="AR230" s="113" t="str">
        <f t="shared" si="63"/>
        <v>On Time</v>
      </c>
    </row>
    <row r="231" spans="1:44" ht="12.75" x14ac:dyDescent="0.2">
      <c r="A231" s="160">
        <v>5400065846</v>
      </c>
      <c r="B231" s="183">
        <v>45902</v>
      </c>
      <c r="C231" s="127" t="s">
        <v>79</v>
      </c>
      <c r="D231" s="552">
        <v>46021</v>
      </c>
      <c r="E231" s="552" t="e">
        <f>IF(OR(#REF!="",J231=""),"",#REF!+7*J231)</f>
        <v>#REF!</v>
      </c>
      <c r="F231" s="149" t="e">
        <f t="shared" ca="1" si="64"/>
        <v>#REF!</v>
      </c>
      <c r="G231" s="115" t="s">
        <v>94</v>
      </c>
      <c r="H231" s="113" t="e">
        <f t="shared" si="65"/>
        <v>#REF!</v>
      </c>
      <c r="I231" s="113" t="e">
        <f t="shared" si="70"/>
        <v>#REF!</v>
      </c>
      <c r="J231" s="18">
        <v>14.2</v>
      </c>
      <c r="K231" s="18" t="s">
        <v>21</v>
      </c>
      <c r="L231" s="395" t="s">
        <v>81</v>
      </c>
      <c r="M231" s="13" t="s">
        <v>531</v>
      </c>
      <c r="N231" s="401">
        <v>0</v>
      </c>
      <c r="O231" s="130">
        <v>3</v>
      </c>
      <c r="P231" s="18" t="s">
        <v>532</v>
      </c>
      <c r="Q231" s="431" t="s">
        <v>532</v>
      </c>
      <c r="R231" s="18" t="s">
        <v>84</v>
      </c>
      <c r="S231" s="126" t="s">
        <v>412</v>
      </c>
      <c r="T231" s="115" t="s">
        <v>413</v>
      </c>
      <c r="U231" s="115" t="s">
        <v>99</v>
      </c>
      <c r="V231" s="184" t="s">
        <v>533</v>
      </c>
      <c r="W231" s="288">
        <v>8</v>
      </c>
      <c r="X231" s="115" t="s">
        <v>532</v>
      </c>
      <c r="Y231" s="126">
        <v>8</v>
      </c>
      <c r="Z231" s="18">
        <v>8</v>
      </c>
      <c r="AA231" s="101">
        <v>1063</v>
      </c>
      <c r="AB231" s="115" t="s">
        <v>532</v>
      </c>
      <c r="AC231" s="151" t="str">
        <f t="shared" si="53"/>
        <v/>
      </c>
      <c r="AD231" s="119"/>
      <c r="AE231" s="115" t="s">
        <v>532</v>
      </c>
      <c r="AF231" s="115" t="s">
        <v>534</v>
      </c>
      <c r="AG231" s="115" t="s">
        <v>535</v>
      </c>
      <c r="AH231" s="115" t="s">
        <v>536</v>
      </c>
      <c r="AI231" s="101">
        <f t="shared" si="55"/>
        <v>8504</v>
      </c>
      <c r="AJ231" s="115" t="s">
        <v>537</v>
      </c>
      <c r="AK231" s="101">
        <f t="shared" si="69"/>
        <v>8504</v>
      </c>
      <c r="AL231" s="115" t="s">
        <v>9</v>
      </c>
      <c r="AM231" s="148" t="s">
        <v>532</v>
      </c>
      <c r="AN231" s="823">
        <f t="shared" si="57"/>
        <v>8504</v>
      </c>
      <c r="AO231" s="844" t="e">
        <f t="shared" si="60"/>
        <v>#VALUE!</v>
      </c>
      <c r="AP231" s="844">
        <f t="shared" si="61"/>
        <v>1</v>
      </c>
      <c r="AQ231" s="845">
        <f t="shared" ca="1" si="62"/>
        <v>283</v>
      </c>
      <c r="AR231" s="113" t="str">
        <f t="shared" si="63"/>
        <v>On Time</v>
      </c>
    </row>
    <row r="232" spans="1:44" x14ac:dyDescent="0.25">
      <c r="A232" s="173">
        <v>4520450007</v>
      </c>
      <c r="B232" s="158">
        <v>46015</v>
      </c>
      <c r="C232" s="102" t="s">
        <v>305</v>
      </c>
      <c r="D232" s="552">
        <v>46043</v>
      </c>
      <c r="E232" s="552" t="e">
        <f>IF(OR(#REF!="",J232=""),"",#REF!+7*J232)</f>
        <v>#REF!</v>
      </c>
      <c r="F232" s="149" t="e">
        <f t="shared" ca="1" si="64"/>
        <v>#REF!</v>
      </c>
      <c r="G232" s="120" t="s">
        <v>80</v>
      </c>
      <c r="H232" s="113" t="e">
        <f t="shared" si="65"/>
        <v>#REF!</v>
      </c>
      <c r="I232" s="113" t="e">
        <f t="shared" si="70"/>
        <v>#REF!</v>
      </c>
      <c r="J232" s="122">
        <v>4</v>
      </c>
      <c r="K232" s="122" t="s">
        <v>19</v>
      </c>
      <c r="L232" s="232" t="s">
        <v>142</v>
      </c>
      <c r="M232" s="13" t="s">
        <v>538</v>
      </c>
      <c r="N232" s="400">
        <v>1</v>
      </c>
      <c r="O232" s="130">
        <v>1</v>
      </c>
      <c r="P232" s="122"/>
      <c r="Q232" s="122"/>
      <c r="R232" s="122" t="s">
        <v>307</v>
      </c>
      <c r="S232" s="122" t="s">
        <v>210</v>
      </c>
      <c r="T232" s="123" t="s">
        <v>445</v>
      </c>
      <c r="U232" s="123" t="s">
        <v>212</v>
      </c>
      <c r="V232" s="160" t="s">
        <v>539</v>
      </c>
      <c r="W232" s="147">
        <v>530</v>
      </c>
      <c r="X232" s="113"/>
      <c r="Y232" s="126">
        <f t="shared" ref="Y232:Y246" si="71">W232-X232</f>
        <v>530</v>
      </c>
      <c r="Z232" s="122">
        <v>530</v>
      </c>
      <c r="AA232" s="101"/>
      <c r="AB232" s="131">
        <v>6.21</v>
      </c>
      <c r="AC232" s="151" t="str">
        <f t="shared" si="53"/>
        <v/>
      </c>
      <c r="AD232" s="120"/>
      <c r="AE232" s="131"/>
      <c r="AF232" s="101">
        <f t="shared" ref="AF232:AF295" si="72">X232*AA232</f>
        <v>0</v>
      </c>
      <c r="AG232" s="101">
        <f t="shared" ref="AG232:AG295" si="73">(X232*AB232)*86</f>
        <v>0</v>
      </c>
      <c r="AH232" s="101">
        <f t="shared" ref="AH232:AH295" si="74">SUM(AF232:AG232)</f>
        <v>0</v>
      </c>
      <c r="AI232" s="101">
        <f t="shared" si="55"/>
        <v>0</v>
      </c>
      <c r="AJ232" s="101">
        <f t="shared" ref="AJ232:AJ295" si="75">(Z232*AB232)*86</f>
        <v>283051.8</v>
      </c>
      <c r="AK232" s="101">
        <f t="shared" si="69"/>
        <v>283051.8</v>
      </c>
      <c r="AL232" s="102" t="s">
        <v>9</v>
      </c>
      <c r="AM232" s="144"/>
      <c r="AN232" s="823">
        <f t="shared" si="57"/>
        <v>283051.8</v>
      </c>
      <c r="AO232" s="844">
        <f t="shared" si="60"/>
        <v>0</v>
      </c>
      <c r="AP232" s="844">
        <f t="shared" si="61"/>
        <v>1</v>
      </c>
      <c r="AQ232" s="845">
        <f t="shared" ca="1" si="62"/>
        <v>170</v>
      </c>
      <c r="AR232" s="113" t="str">
        <f t="shared" si="63"/>
        <v>On Time</v>
      </c>
    </row>
    <row r="233" spans="1:44" ht="12.75" x14ac:dyDescent="0.2">
      <c r="A233" s="102">
        <v>5400065846</v>
      </c>
      <c r="B233" s="133">
        <v>45902</v>
      </c>
      <c r="C233" s="100" t="s">
        <v>79</v>
      </c>
      <c r="D233" s="552">
        <v>46021</v>
      </c>
      <c r="E233" s="552" t="e">
        <f>IF(OR(#REF!="",J233=""),"",#REF!+7*J233)</f>
        <v>#REF!</v>
      </c>
      <c r="F233" s="149" t="e">
        <f t="shared" ca="1" si="64"/>
        <v>#REF!</v>
      </c>
      <c r="G233" s="120" t="s">
        <v>94</v>
      </c>
      <c r="H233" s="113" t="e">
        <f t="shared" si="65"/>
        <v>#REF!</v>
      </c>
      <c r="I233" s="113" t="e">
        <f t="shared" si="70"/>
        <v>#REF!</v>
      </c>
      <c r="J233" s="122">
        <v>14.2</v>
      </c>
      <c r="K233" s="122" t="s">
        <v>21</v>
      </c>
      <c r="L233" s="232" t="s">
        <v>81</v>
      </c>
      <c r="M233" s="13" t="s">
        <v>540</v>
      </c>
      <c r="N233" s="399">
        <v>0</v>
      </c>
      <c r="O233" s="130">
        <v>3</v>
      </c>
      <c r="P233" s="122" t="s">
        <v>243</v>
      </c>
      <c r="Q233" s="122"/>
      <c r="R233" s="122" t="s">
        <v>84</v>
      </c>
      <c r="S233" s="130" t="s">
        <v>412</v>
      </c>
      <c r="T233" s="113" t="s">
        <v>413</v>
      </c>
      <c r="U233" s="102" t="s">
        <v>99</v>
      </c>
      <c r="V233" s="174" t="s">
        <v>541</v>
      </c>
      <c r="W233" s="147">
        <v>44</v>
      </c>
      <c r="X233" s="113"/>
      <c r="Y233" s="126">
        <f t="shared" si="71"/>
        <v>44</v>
      </c>
      <c r="Z233" s="122">
        <v>44</v>
      </c>
      <c r="AA233" s="101">
        <v>5800</v>
      </c>
      <c r="AB233" s="131"/>
      <c r="AC233" s="151" t="str">
        <f t="shared" si="53"/>
        <v/>
      </c>
      <c r="AD233" s="119"/>
      <c r="AE233" s="132"/>
      <c r="AF233" s="101">
        <f t="shared" si="72"/>
        <v>0</v>
      </c>
      <c r="AG233" s="101">
        <f t="shared" si="73"/>
        <v>0</v>
      </c>
      <c r="AH233" s="101">
        <f t="shared" si="74"/>
        <v>0</v>
      </c>
      <c r="AI233" s="101">
        <f t="shared" si="55"/>
        <v>255200</v>
      </c>
      <c r="AJ233" s="101">
        <f t="shared" si="75"/>
        <v>0</v>
      </c>
      <c r="AK233" s="101">
        <f t="shared" si="69"/>
        <v>255200</v>
      </c>
      <c r="AL233" s="102" t="s">
        <v>9</v>
      </c>
      <c r="AM233" s="144"/>
      <c r="AN233" s="823">
        <f t="shared" si="57"/>
        <v>255200</v>
      </c>
      <c r="AO233" s="844">
        <f t="shared" si="60"/>
        <v>0</v>
      </c>
      <c r="AP233" s="844">
        <f t="shared" si="61"/>
        <v>1</v>
      </c>
      <c r="AQ233" s="845">
        <f t="shared" ca="1" si="62"/>
        <v>283</v>
      </c>
      <c r="AR233" s="113" t="str">
        <f t="shared" si="63"/>
        <v>On Time</v>
      </c>
    </row>
    <row r="234" spans="1:44" ht="12.75" x14ac:dyDescent="0.2">
      <c r="A234" s="102">
        <v>4300035737</v>
      </c>
      <c r="B234" s="158">
        <v>46017</v>
      </c>
      <c r="C234" s="102" t="s">
        <v>79</v>
      </c>
      <c r="D234" s="552">
        <v>46059</v>
      </c>
      <c r="E234" s="552" t="e">
        <f>IF(OR(#REF!="",J234=""),"",#REF!+7*J234)</f>
        <v>#REF!</v>
      </c>
      <c r="F234" s="149" t="str">
        <f t="shared" ca="1" si="64"/>
        <v>DELIVERED</v>
      </c>
      <c r="G234" s="120" t="s">
        <v>94</v>
      </c>
      <c r="H234" s="113" t="e">
        <f t="shared" si="65"/>
        <v>#REF!</v>
      </c>
      <c r="I234" s="113" t="e">
        <f t="shared" si="70"/>
        <v>#REF!</v>
      </c>
      <c r="J234" s="122">
        <v>6</v>
      </c>
      <c r="K234" s="122" t="s">
        <v>21</v>
      </c>
      <c r="L234" s="232" t="s">
        <v>81</v>
      </c>
      <c r="M234" s="13" t="s">
        <v>542</v>
      </c>
      <c r="N234" s="400">
        <v>0</v>
      </c>
      <c r="O234" s="130">
        <v>3</v>
      </c>
      <c r="P234" s="122" t="s">
        <v>243</v>
      </c>
      <c r="Q234" s="122">
        <v>25100755</v>
      </c>
      <c r="R234" s="122" t="s">
        <v>84</v>
      </c>
      <c r="S234" s="122" t="s">
        <v>97</v>
      </c>
      <c r="T234" s="113" t="s">
        <v>335</v>
      </c>
      <c r="U234" s="102" t="s">
        <v>99</v>
      </c>
      <c r="V234" s="102" t="s">
        <v>543</v>
      </c>
      <c r="W234" s="147">
        <v>6</v>
      </c>
      <c r="X234" s="193">
        <v>6</v>
      </c>
      <c r="Y234" s="126">
        <f t="shared" si="71"/>
        <v>0</v>
      </c>
      <c r="Z234" s="122">
        <v>0</v>
      </c>
      <c r="AA234" s="101">
        <v>20573</v>
      </c>
      <c r="AB234" s="131"/>
      <c r="AC234" s="151" t="str">
        <f t="shared" ref="AC234:AC298" si="76">IF(AD234="","",TEXT(AD234,"mmmm-yy"))</f>
        <v>May-26</v>
      </c>
      <c r="AD234" s="379">
        <v>46146</v>
      </c>
      <c r="AE234" s="176" t="s">
        <v>544</v>
      </c>
      <c r="AF234" s="101">
        <f t="shared" si="72"/>
        <v>123438</v>
      </c>
      <c r="AG234" s="101">
        <f t="shared" si="73"/>
        <v>0</v>
      </c>
      <c r="AH234" s="101">
        <f t="shared" si="74"/>
        <v>123438</v>
      </c>
      <c r="AI234" s="101">
        <f t="shared" si="55"/>
        <v>0</v>
      </c>
      <c r="AJ234" s="101">
        <f t="shared" si="75"/>
        <v>0</v>
      </c>
      <c r="AK234" s="101">
        <f t="shared" si="69"/>
        <v>0</v>
      </c>
      <c r="AL234" s="102" t="s">
        <v>0</v>
      </c>
      <c r="AM234" s="233" t="s">
        <v>102</v>
      </c>
      <c r="AN234" s="823">
        <f t="shared" si="57"/>
        <v>123438</v>
      </c>
      <c r="AO234" s="844">
        <f t="shared" si="60"/>
        <v>1</v>
      </c>
      <c r="AP234" s="844">
        <f t="shared" si="61"/>
        <v>0</v>
      </c>
      <c r="AQ234" s="845">
        <f t="shared" ca="1" si="62"/>
        <v>168</v>
      </c>
      <c r="AR234" s="113" t="str">
        <f t="shared" si="63"/>
        <v>Delayed</v>
      </c>
    </row>
    <row r="235" spans="1:44" ht="15" x14ac:dyDescent="0.25">
      <c r="A235" s="102">
        <v>4300035737</v>
      </c>
      <c r="B235" s="158">
        <v>46017</v>
      </c>
      <c r="C235" s="102" t="s">
        <v>79</v>
      </c>
      <c r="D235" s="552">
        <v>46059</v>
      </c>
      <c r="E235" s="552" t="e">
        <f>IF(OR(#REF!="",J235=""),"",#REF!+7*J235)</f>
        <v>#REF!</v>
      </c>
      <c r="F235" s="149" t="str">
        <f t="shared" ca="1" si="64"/>
        <v>DELIVERED</v>
      </c>
      <c r="G235" s="120" t="s">
        <v>94</v>
      </c>
      <c r="H235" s="113" t="e">
        <f t="shared" si="65"/>
        <v>#REF!</v>
      </c>
      <c r="I235" s="113" t="e">
        <f t="shared" si="70"/>
        <v>#REF!</v>
      </c>
      <c r="J235" s="122">
        <v>6</v>
      </c>
      <c r="K235" s="122" t="s">
        <v>21</v>
      </c>
      <c r="L235" s="232" t="s">
        <v>81</v>
      </c>
      <c r="M235" s="77" t="s">
        <v>542</v>
      </c>
      <c r="N235" s="400">
        <v>0</v>
      </c>
      <c r="O235" s="130">
        <v>3</v>
      </c>
      <c r="P235" s="122" t="s">
        <v>243</v>
      </c>
      <c r="Q235" s="122">
        <v>25100755</v>
      </c>
      <c r="R235" s="122" t="s">
        <v>84</v>
      </c>
      <c r="S235" s="122" t="s">
        <v>97</v>
      </c>
      <c r="T235" s="113" t="s">
        <v>335</v>
      </c>
      <c r="U235" s="102" t="s">
        <v>99</v>
      </c>
      <c r="V235" s="102" t="s">
        <v>543</v>
      </c>
      <c r="W235" s="147">
        <v>6</v>
      </c>
      <c r="X235" s="122">
        <v>5</v>
      </c>
      <c r="Y235" s="126">
        <f t="shared" si="71"/>
        <v>1</v>
      </c>
      <c r="Z235" s="122">
        <v>0</v>
      </c>
      <c r="AA235" s="101">
        <v>20573</v>
      </c>
      <c r="AB235" s="131"/>
      <c r="AC235" s="151" t="str">
        <f t="shared" si="76"/>
        <v>May-26</v>
      </c>
      <c r="AD235" s="119">
        <v>46170</v>
      </c>
      <c r="AE235" s="673" t="s">
        <v>545</v>
      </c>
      <c r="AF235" s="101">
        <f t="shared" si="72"/>
        <v>102865</v>
      </c>
      <c r="AG235" s="101">
        <f t="shared" si="73"/>
        <v>0</v>
      </c>
      <c r="AH235" s="101">
        <f t="shared" si="74"/>
        <v>102865</v>
      </c>
      <c r="AI235" s="101">
        <f t="shared" si="55"/>
        <v>0</v>
      </c>
      <c r="AJ235" s="101">
        <f t="shared" si="75"/>
        <v>0</v>
      </c>
      <c r="AK235" s="101">
        <f t="shared" si="69"/>
        <v>0</v>
      </c>
      <c r="AL235" s="102" t="s">
        <v>0</v>
      </c>
      <c r="AM235" s="233" t="s">
        <v>102</v>
      </c>
      <c r="AN235" s="823">
        <f t="shared" si="57"/>
        <v>102865</v>
      </c>
      <c r="AO235" s="844">
        <f t="shared" si="60"/>
        <v>0.83333333333333337</v>
      </c>
      <c r="AP235" s="844">
        <f t="shared" si="61"/>
        <v>0.16666666666666666</v>
      </c>
      <c r="AQ235" s="845">
        <f t="shared" ca="1" si="62"/>
        <v>168</v>
      </c>
      <c r="AR235" s="113" t="str">
        <f t="shared" si="63"/>
        <v>Delayed</v>
      </c>
    </row>
    <row r="236" spans="1:44" ht="15" x14ac:dyDescent="0.25">
      <c r="A236" s="569">
        <v>4300035737</v>
      </c>
      <c r="B236" s="670">
        <v>46017</v>
      </c>
      <c r="C236" s="569" t="s">
        <v>79</v>
      </c>
      <c r="D236" s="552">
        <v>46059</v>
      </c>
      <c r="E236" s="552" t="e">
        <f>IF(OR(#REF!="",J236=""),"",#REF!+7*J236)</f>
        <v>#REF!</v>
      </c>
      <c r="F236" s="572" t="str">
        <f t="shared" ca="1" si="64"/>
        <v>DELIVERED</v>
      </c>
      <c r="G236" s="571" t="s">
        <v>94</v>
      </c>
      <c r="H236" s="573" t="e">
        <f t="shared" si="65"/>
        <v>#REF!</v>
      </c>
      <c r="I236" s="573" t="e">
        <f t="shared" si="70"/>
        <v>#REF!</v>
      </c>
      <c r="J236" s="568">
        <v>6</v>
      </c>
      <c r="K236" s="568" t="s">
        <v>21</v>
      </c>
      <c r="L236" s="574" t="s">
        <v>81</v>
      </c>
      <c r="M236" s="77" t="s">
        <v>542</v>
      </c>
      <c r="N236" s="672">
        <v>0</v>
      </c>
      <c r="O236" s="577">
        <v>3</v>
      </c>
      <c r="P236" s="568" t="s">
        <v>243</v>
      </c>
      <c r="Q236" s="568">
        <v>25100755</v>
      </c>
      <c r="R236" s="568" t="s">
        <v>84</v>
      </c>
      <c r="S236" s="568" t="s">
        <v>97</v>
      </c>
      <c r="T236" s="573" t="s">
        <v>335</v>
      </c>
      <c r="U236" s="569" t="s">
        <v>99</v>
      </c>
      <c r="V236" s="569" t="s">
        <v>543</v>
      </c>
      <c r="W236" s="578">
        <v>1</v>
      </c>
      <c r="X236" s="568">
        <v>1</v>
      </c>
      <c r="Y236" s="527">
        <f t="shared" si="71"/>
        <v>0</v>
      </c>
      <c r="Z236" s="568">
        <v>0</v>
      </c>
      <c r="AA236" s="579">
        <v>20573</v>
      </c>
      <c r="AB236" s="580"/>
      <c r="AC236" s="536" t="str">
        <f t="shared" si="76"/>
        <v>June-26</v>
      </c>
      <c r="AD236" s="641">
        <v>46176</v>
      </c>
      <c r="AE236" s="673" t="s">
        <v>546</v>
      </c>
      <c r="AF236" s="579">
        <f t="shared" si="72"/>
        <v>20573</v>
      </c>
      <c r="AG236" s="579">
        <f t="shared" si="73"/>
        <v>0</v>
      </c>
      <c r="AH236" s="579">
        <f t="shared" si="74"/>
        <v>20573</v>
      </c>
      <c r="AI236" s="579">
        <f t="shared" si="55"/>
        <v>0</v>
      </c>
      <c r="AJ236" s="579">
        <f t="shared" si="75"/>
        <v>0</v>
      </c>
      <c r="AK236" s="579">
        <f t="shared" si="69"/>
        <v>0</v>
      </c>
      <c r="AL236" s="569" t="s">
        <v>0</v>
      </c>
      <c r="AM236" s="233" t="s">
        <v>102</v>
      </c>
      <c r="AN236" s="824">
        <f t="shared" si="57"/>
        <v>20573</v>
      </c>
      <c r="AO236" s="844">
        <f t="shared" si="60"/>
        <v>1</v>
      </c>
      <c r="AP236" s="844">
        <f t="shared" si="61"/>
        <v>0</v>
      </c>
      <c r="AQ236" s="845">
        <f t="shared" ca="1" si="62"/>
        <v>168</v>
      </c>
      <c r="AR236" s="113" t="str">
        <f t="shared" si="63"/>
        <v>Delayed</v>
      </c>
    </row>
    <row r="237" spans="1:44" ht="15" x14ac:dyDescent="0.25">
      <c r="A237" s="102">
        <v>4300035850</v>
      </c>
      <c r="B237" s="158">
        <v>46018</v>
      </c>
      <c r="C237" s="102" t="s">
        <v>79</v>
      </c>
      <c r="D237" s="552">
        <v>46053</v>
      </c>
      <c r="E237" s="552" t="e">
        <f>IF(OR(#REF!="",J237=""),"",#REF!+7*J237)</f>
        <v>#REF!</v>
      </c>
      <c r="F237" s="149" t="str">
        <f t="shared" ca="1" si="64"/>
        <v>DELIVERED</v>
      </c>
      <c r="G237" s="120" t="s">
        <v>94</v>
      </c>
      <c r="H237" s="113" t="e">
        <f t="shared" si="65"/>
        <v>#REF!</v>
      </c>
      <c r="I237" s="113" t="e">
        <f t="shared" si="70"/>
        <v>#REF!</v>
      </c>
      <c r="J237" s="122">
        <v>5</v>
      </c>
      <c r="K237" s="122" t="s">
        <v>21</v>
      </c>
      <c r="L237" s="232" t="s">
        <v>81</v>
      </c>
      <c r="M237" s="671" t="s">
        <v>547</v>
      </c>
      <c r="N237" s="399">
        <v>0</v>
      </c>
      <c r="O237" s="130">
        <v>3</v>
      </c>
      <c r="P237" s="122" t="s">
        <v>243</v>
      </c>
      <c r="Q237" s="122">
        <v>25100754</v>
      </c>
      <c r="R237" s="122" t="s">
        <v>84</v>
      </c>
      <c r="S237" s="122" t="s">
        <v>97</v>
      </c>
      <c r="T237" s="113" t="s">
        <v>335</v>
      </c>
      <c r="U237" s="102" t="s">
        <v>99</v>
      </c>
      <c r="V237" s="102" t="s">
        <v>548</v>
      </c>
      <c r="W237" s="147">
        <v>4</v>
      </c>
      <c r="X237" s="122">
        <v>3</v>
      </c>
      <c r="Y237" s="126">
        <f t="shared" si="71"/>
        <v>1</v>
      </c>
      <c r="Z237" s="122">
        <v>0</v>
      </c>
      <c r="AA237" s="101">
        <v>20485</v>
      </c>
      <c r="AB237" s="131"/>
      <c r="AC237" s="151" t="str">
        <f t="shared" si="76"/>
        <v>June-26</v>
      </c>
      <c r="AD237" s="119">
        <v>46184</v>
      </c>
      <c r="AE237" s="257" t="s">
        <v>549</v>
      </c>
      <c r="AF237" s="101">
        <f t="shared" si="72"/>
        <v>61455</v>
      </c>
      <c r="AG237" s="101">
        <f t="shared" si="73"/>
        <v>0</v>
      </c>
      <c r="AH237" s="101">
        <f t="shared" si="74"/>
        <v>61455</v>
      </c>
      <c r="AI237" s="101">
        <f t="shared" si="55"/>
        <v>0</v>
      </c>
      <c r="AJ237" s="101">
        <f t="shared" si="75"/>
        <v>0</v>
      </c>
      <c r="AK237" s="101">
        <f t="shared" si="69"/>
        <v>0</v>
      </c>
      <c r="AL237" s="102" t="s">
        <v>0</v>
      </c>
      <c r="AM237" s="233" t="s">
        <v>102</v>
      </c>
      <c r="AN237" s="823">
        <f t="shared" si="57"/>
        <v>61455</v>
      </c>
      <c r="AO237" s="844">
        <f t="shared" si="60"/>
        <v>0.75</v>
      </c>
      <c r="AP237" s="844">
        <f t="shared" si="61"/>
        <v>0.25</v>
      </c>
      <c r="AQ237" s="845">
        <f t="shared" ca="1" si="62"/>
        <v>167</v>
      </c>
      <c r="AR237" s="113" t="str">
        <f t="shared" si="63"/>
        <v>Delayed</v>
      </c>
    </row>
    <row r="238" spans="1:44" ht="15" x14ac:dyDescent="0.25">
      <c r="A238" s="569">
        <v>4300035850</v>
      </c>
      <c r="B238" s="670">
        <v>46018</v>
      </c>
      <c r="C238" s="569" t="s">
        <v>79</v>
      </c>
      <c r="D238" s="552">
        <v>46053</v>
      </c>
      <c r="E238" s="552" t="e">
        <f>IF(OR(#REF!="",J238=""),"",#REF!+7*J238)</f>
        <v>#REF!</v>
      </c>
      <c r="F238" s="572" t="e">
        <f ca="1">IF(AL238="PO CLOSED",
"DELIVERED",
IF(TODAY()&gt;E238,
"-"&amp;ROUNDUP(TODAY()-E238,0)&amp;" days overdue",
"+" &amp;ROUNDUP(E238-TODAY(),0)&amp;" days remaining"))</f>
        <v>#REF!</v>
      </c>
      <c r="G238" s="571" t="s">
        <v>94</v>
      </c>
      <c r="H238" s="573" t="e">
        <f>TEXT(E238,"MMM-YY")</f>
        <v>#REF!</v>
      </c>
      <c r="I238" s="573" t="e">
        <f>TEXT(E238,"YYYY")</f>
        <v>#REF!</v>
      </c>
      <c r="J238" s="568">
        <v>5</v>
      </c>
      <c r="K238" s="568" t="s">
        <v>21</v>
      </c>
      <c r="L238" s="574" t="s">
        <v>81</v>
      </c>
      <c r="M238" s="671" t="s">
        <v>547</v>
      </c>
      <c r="N238" s="576">
        <v>0</v>
      </c>
      <c r="O238" s="577">
        <v>3</v>
      </c>
      <c r="P238" s="568" t="s">
        <v>243</v>
      </c>
      <c r="Q238" s="568">
        <v>25100754</v>
      </c>
      <c r="R238" s="568" t="s">
        <v>84</v>
      </c>
      <c r="S238" s="568" t="s">
        <v>97</v>
      </c>
      <c r="T238" s="573" t="s">
        <v>335</v>
      </c>
      <c r="U238" s="569" t="s">
        <v>99</v>
      </c>
      <c r="V238" s="569" t="s">
        <v>548</v>
      </c>
      <c r="W238" s="578">
        <v>1</v>
      </c>
      <c r="X238" s="568"/>
      <c r="Y238" s="527">
        <f>W238-X238</f>
        <v>1</v>
      </c>
      <c r="Z238" s="568">
        <v>1</v>
      </c>
      <c r="AA238" s="579">
        <v>20485</v>
      </c>
      <c r="AB238" s="580"/>
      <c r="AC238" s="536" t="str">
        <f>IF(AD238="","",TEXT(AD238,"mmmm-yy"))</f>
        <v/>
      </c>
      <c r="AD238" s="571"/>
      <c r="AE238" s="590"/>
      <c r="AF238" s="579">
        <f>X238*AA238</f>
        <v>0</v>
      </c>
      <c r="AG238" s="579">
        <f>(X238*AB238)*86</f>
        <v>0</v>
      </c>
      <c r="AH238" s="579">
        <f>SUM(AF238:AG238)</f>
        <v>0</v>
      </c>
      <c r="AI238" s="579">
        <f>Z238*AA238</f>
        <v>20485</v>
      </c>
      <c r="AJ238" s="579">
        <f>(Z238*AB238)*86</f>
        <v>0</v>
      </c>
      <c r="AK238" s="579">
        <f>SUM(AI238:AJ238)</f>
        <v>20485</v>
      </c>
      <c r="AL238" s="569" t="s">
        <v>9</v>
      </c>
      <c r="AM238" s="540"/>
      <c r="AN238" s="824">
        <f>SUM(AH238,AK238)</f>
        <v>20485</v>
      </c>
      <c r="AO238" s="844">
        <f t="shared" si="60"/>
        <v>0</v>
      </c>
      <c r="AP238" s="844">
        <f t="shared" si="61"/>
        <v>1</v>
      </c>
      <c r="AQ238" s="845">
        <f t="shared" ca="1" si="62"/>
        <v>167</v>
      </c>
      <c r="AR238" s="113" t="str">
        <f t="shared" si="63"/>
        <v>On Time</v>
      </c>
    </row>
    <row r="239" spans="1:44" ht="15" x14ac:dyDescent="0.25">
      <c r="A239" s="102">
        <v>4300035850</v>
      </c>
      <c r="B239" s="158">
        <v>46018</v>
      </c>
      <c r="C239" s="102" t="s">
        <v>79</v>
      </c>
      <c r="D239" s="552">
        <v>46053</v>
      </c>
      <c r="E239" s="552" t="e">
        <f>IF(OR(#REF!="",J239=""),"",#REF!+7*J239)</f>
        <v>#REF!</v>
      </c>
      <c r="F239" s="149" t="str">
        <f t="shared" ca="1" si="64"/>
        <v>DELIVERED</v>
      </c>
      <c r="G239" s="120" t="s">
        <v>94</v>
      </c>
      <c r="H239" s="113" t="e">
        <f t="shared" si="65"/>
        <v>#REF!</v>
      </c>
      <c r="I239" s="113" t="e">
        <f t="shared" si="70"/>
        <v>#REF!</v>
      </c>
      <c r="J239" s="122">
        <v>5</v>
      </c>
      <c r="K239" s="122" t="s">
        <v>21</v>
      </c>
      <c r="L239" s="232" t="s">
        <v>81</v>
      </c>
      <c r="M239" s="77" t="s">
        <v>547</v>
      </c>
      <c r="N239" s="399">
        <v>0</v>
      </c>
      <c r="O239" s="130">
        <v>3</v>
      </c>
      <c r="P239" s="122" t="s">
        <v>243</v>
      </c>
      <c r="Q239" s="122">
        <v>25100754</v>
      </c>
      <c r="R239" s="122" t="s">
        <v>84</v>
      </c>
      <c r="S239" s="122" t="s">
        <v>97</v>
      </c>
      <c r="T239" s="113" t="s">
        <v>335</v>
      </c>
      <c r="U239" s="102" t="s">
        <v>99</v>
      </c>
      <c r="V239" s="102" t="s">
        <v>548</v>
      </c>
      <c r="W239" s="147">
        <v>8</v>
      </c>
      <c r="X239" s="122">
        <v>5</v>
      </c>
      <c r="Y239" s="126">
        <f t="shared" si="71"/>
        <v>3</v>
      </c>
      <c r="Z239" s="122">
        <v>0</v>
      </c>
      <c r="AA239" s="101">
        <v>20485</v>
      </c>
      <c r="AB239" s="131"/>
      <c r="AC239" s="151" t="str">
        <f t="shared" si="76"/>
        <v>April-26</v>
      </c>
      <c r="AD239" s="225">
        <v>46142</v>
      </c>
      <c r="AE239" s="257" t="s">
        <v>550</v>
      </c>
      <c r="AF239" s="114">
        <f t="shared" si="72"/>
        <v>102425</v>
      </c>
      <c r="AG239" s="101">
        <f t="shared" si="73"/>
        <v>0</v>
      </c>
      <c r="AH239" s="101">
        <f t="shared" si="74"/>
        <v>102425</v>
      </c>
      <c r="AI239" s="101">
        <f t="shared" si="55"/>
        <v>0</v>
      </c>
      <c r="AJ239" s="101">
        <f t="shared" si="75"/>
        <v>0</v>
      </c>
      <c r="AK239" s="101">
        <f t="shared" si="69"/>
        <v>0</v>
      </c>
      <c r="AL239" s="102" t="s">
        <v>0</v>
      </c>
      <c r="AM239" s="233" t="s">
        <v>102</v>
      </c>
      <c r="AN239" s="823">
        <f t="shared" si="57"/>
        <v>102425</v>
      </c>
      <c r="AO239" s="844">
        <f t="shared" si="60"/>
        <v>0.625</v>
      </c>
      <c r="AP239" s="844">
        <f t="shared" si="61"/>
        <v>0.375</v>
      </c>
      <c r="AQ239" s="845">
        <f t="shared" ca="1" si="62"/>
        <v>167</v>
      </c>
      <c r="AR239" s="113" t="str">
        <f t="shared" si="63"/>
        <v>Delayed</v>
      </c>
    </row>
    <row r="240" spans="1:44" ht="15" x14ac:dyDescent="0.25">
      <c r="A240" s="102">
        <v>4300035850</v>
      </c>
      <c r="B240" s="158">
        <v>46018</v>
      </c>
      <c r="C240" s="102" t="s">
        <v>79</v>
      </c>
      <c r="D240" s="552">
        <v>46053</v>
      </c>
      <c r="E240" s="552" t="e">
        <f>IF(OR(#REF!="",J240=""),"",#REF!+7*J240)</f>
        <v>#REF!</v>
      </c>
      <c r="F240" s="149" t="str">
        <f t="shared" ca="1" si="64"/>
        <v>DELIVERED</v>
      </c>
      <c r="G240" s="120" t="s">
        <v>94</v>
      </c>
      <c r="H240" s="113" t="e">
        <f t="shared" si="65"/>
        <v>#REF!</v>
      </c>
      <c r="I240" s="113" t="e">
        <f t="shared" si="70"/>
        <v>#REF!</v>
      </c>
      <c r="J240" s="122">
        <v>5</v>
      </c>
      <c r="K240" s="122" t="s">
        <v>21</v>
      </c>
      <c r="L240" s="232" t="s">
        <v>81</v>
      </c>
      <c r="M240" s="77" t="s">
        <v>547</v>
      </c>
      <c r="N240" s="399">
        <v>0</v>
      </c>
      <c r="O240" s="130">
        <v>3</v>
      </c>
      <c r="P240" s="122" t="s">
        <v>243</v>
      </c>
      <c r="Q240" s="122">
        <v>25100754</v>
      </c>
      <c r="R240" s="122" t="s">
        <v>84</v>
      </c>
      <c r="S240" s="122" t="s">
        <v>97</v>
      </c>
      <c r="T240" s="113" t="s">
        <v>335</v>
      </c>
      <c r="U240" s="102" t="s">
        <v>99</v>
      </c>
      <c r="V240" s="102" t="s">
        <v>548</v>
      </c>
      <c r="W240" s="147">
        <v>3</v>
      </c>
      <c r="X240" s="122">
        <v>3</v>
      </c>
      <c r="Y240" s="126">
        <f t="shared" si="71"/>
        <v>0</v>
      </c>
      <c r="Z240" s="122">
        <v>0</v>
      </c>
      <c r="AA240" s="101">
        <v>20485</v>
      </c>
      <c r="AB240" s="131"/>
      <c r="AC240" s="151" t="str">
        <f t="shared" si="76"/>
        <v>May-26</v>
      </c>
      <c r="AD240" s="225">
        <v>46146</v>
      </c>
      <c r="AE240" s="257" t="s">
        <v>551</v>
      </c>
      <c r="AF240" s="114">
        <f t="shared" si="72"/>
        <v>61455</v>
      </c>
      <c r="AG240" s="101">
        <f t="shared" si="73"/>
        <v>0</v>
      </c>
      <c r="AH240" s="101">
        <f t="shared" si="74"/>
        <v>61455</v>
      </c>
      <c r="AI240" s="101">
        <f t="shared" si="55"/>
        <v>0</v>
      </c>
      <c r="AJ240" s="101">
        <f t="shared" si="75"/>
        <v>0</v>
      </c>
      <c r="AK240" s="101">
        <f t="shared" si="69"/>
        <v>0</v>
      </c>
      <c r="AL240" s="102" t="s">
        <v>0</v>
      </c>
      <c r="AM240" s="233" t="s">
        <v>102</v>
      </c>
      <c r="AN240" s="823">
        <f t="shared" si="57"/>
        <v>61455</v>
      </c>
      <c r="AO240" s="844">
        <f t="shared" si="60"/>
        <v>1</v>
      </c>
      <c r="AP240" s="844">
        <f t="shared" si="61"/>
        <v>0</v>
      </c>
      <c r="AQ240" s="845">
        <f t="shared" ca="1" si="62"/>
        <v>167</v>
      </c>
      <c r="AR240" s="113" t="str">
        <f t="shared" si="63"/>
        <v>Delayed</v>
      </c>
    </row>
    <row r="241" spans="1:44" ht="15" x14ac:dyDescent="0.25">
      <c r="A241" s="102">
        <v>4000568996</v>
      </c>
      <c r="B241" s="133">
        <v>45925</v>
      </c>
      <c r="C241" s="155" t="s">
        <v>79</v>
      </c>
      <c r="D241" s="552">
        <v>46107</v>
      </c>
      <c r="E241" s="552" t="e">
        <f>IF(OR(#REF!="",J241=""),"",#REF!+7*J241)</f>
        <v>#REF!</v>
      </c>
      <c r="F241" s="149" t="e">
        <f t="shared" ca="1" si="64"/>
        <v>#REF!</v>
      </c>
      <c r="G241" s="120" t="s">
        <v>94</v>
      </c>
      <c r="H241" s="113" t="e">
        <f t="shared" si="65"/>
        <v>#REF!</v>
      </c>
      <c r="I241" s="113" t="e">
        <f t="shared" si="70"/>
        <v>#REF!</v>
      </c>
      <c r="J241" s="122">
        <v>26</v>
      </c>
      <c r="K241" s="122" t="s">
        <v>18</v>
      </c>
      <c r="L241" s="232" t="s">
        <v>81</v>
      </c>
      <c r="M241" s="77" t="s">
        <v>552</v>
      </c>
      <c r="N241" s="399">
        <v>0</v>
      </c>
      <c r="O241" s="130">
        <v>3</v>
      </c>
      <c r="P241" s="122"/>
      <c r="Q241" s="122"/>
      <c r="R241" s="122" t="s">
        <v>84</v>
      </c>
      <c r="S241" s="122" t="s">
        <v>97</v>
      </c>
      <c r="T241" s="113" t="s">
        <v>130</v>
      </c>
      <c r="U241" s="102" t="s">
        <v>99</v>
      </c>
      <c r="V241" s="102" t="s">
        <v>553</v>
      </c>
      <c r="W241" s="147">
        <v>4</v>
      </c>
      <c r="X241" s="113"/>
      <c r="Y241" s="126">
        <f t="shared" si="71"/>
        <v>4</v>
      </c>
      <c r="Z241" s="122">
        <v>4</v>
      </c>
      <c r="AA241" s="101">
        <v>59726</v>
      </c>
      <c r="AB241" s="131"/>
      <c r="AC241" s="151" t="str">
        <f t="shared" si="76"/>
        <v/>
      </c>
      <c r="AD241" s="120"/>
      <c r="AE241" s="261"/>
      <c r="AF241" s="101">
        <f t="shared" si="72"/>
        <v>0</v>
      </c>
      <c r="AG241" s="101">
        <f t="shared" si="73"/>
        <v>0</v>
      </c>
      <c r="AH241" s="101">
        <f t="shared" si="74"/>
        <v>0</v>
      </c>
      <c r="AI241" s="101">
        <f t="shared" si="55"/>
        <v>238904</v>
      </c>
      <c r="AJ241" s="101">
        <f t="shared" si="75"/>
        <v>0</v>
      </c>
      <c r="AK241" s="101">
        <f t="shared" si="69"/>
        <v>238904</v>
      </c>
      <c r="AL241" s="102" t="s">
        <v>2</v>
      </c>
      <c r="AM241" s="144" t="s">
        <v>112</v>
      </c>
      <c r="AN241" s="823">
        <f t="shared" si="57"/>
        <v>238904</v>
      </c>
      <c r="AO241" s="844">
        <f t="shared" si="60"/>
        <v>0</v>
      </c>
      <c r="AP241" s="844">
        <f t="shared" si="61"/>
        <v>1</v>
      </c>
      <c r="AQ241" s="845">
        <f t="shared" ca="1" si="62"/>
        <v>260</v>
      </c>
      <c r="AR241" s="113" t="str">
        <f t="shared" si="63"/>
        <v>On Time</v>
      </c>
    </row>
    <row r="242" spans="1:44" ht="12.75" x14ac:dyDescent="0.2">
      <c r="A242" s="102">
        <v>5400065846</v>
      </c>
      <c r="B242" s="133">
        <v>45902</v>
      </c>
      <c r="C242" s="100" t="s">
        <v>79</v>
      </c>
      <c r="D242" s="552">
        <v>46021</v>
      </c>
      <c r="E242" s="552" t="e">
        <f>IF(OR(#REF!="",J242=""),"",#REF!+7*J242)</f>
        <v>#REF!</v>
      </c>
      <c r="F242" s="149" t="e">
        <f t="shared" ca="1" si="64"/>
        <v>#REF!</v>
      </c>
      <c r="G242" s="120" t="s">
        <v>94</v>
      </c>
      <c r="H242" s="113" t="e">
        <f t="shared" si="65"/>
        <v>#REF!</v>
      </c>
      <c r="I242" s="113" t="e">
        <f t="shared" si="70"/>
        <v>#REF!</v>
      </c>
      <c r="J242" s="122">
        <v>14.2</v>
      </c>
      <c r="K242" s="122" t="s">
        <v>21</v>
      </c>
      <c r="L242" s="232" t="s">
        <v>81</v>
      </c>
      <c r="M242" s="13" t="s">
        <v>554</v>
      </c>
      <c r="N242" s="399">
        <v>0</v>
      </c>
      <c r="O242" s="130">
        <v>3</v>
      </c>
      <c r="P242" s="122" t="s">
        <v>243</v>
      </c>
      <c r="Q242" s="122"/>
      <c r="R242" s="122" t="s">
        <v>84</v>
      </c>
      <c r="S242" s="130" t="s">
        <v>412</v>
      </c>
      <c r="T242" s="113" t="s">
        <v>413</v>
      </c>
      <c r="U242" s="102" t="s">
        <v>99</v>
      </c>
      <c r="V242" s="174" t="s">
        <v>555</v>
      </c>
      <c r="W242" s="147">
        <v>40</v>
      </c>
      <c r="X242" s="113"/>
      <c r="Y242" s="126">
        <f t="shared" si="71"/>
        <v>40</v>
      </c>
      <c r="Z242" s="122">
        <v>40</v>
      </c>
      <c r="AA242" s="101">
        <v>5450</v>
      </c>
      <c r="AB242" s="131"/>
      <c r="AC242" s="151" t="str">
        <f t="shared" si="76"/>
        <v/>
      </c>
      <c r="AD242" s="119"/>
      <c r="AE242" s="132"/>
      <c r="AF242" s="101">
        <f t="shared" si="72"/>
        <v>0</v>
      </c>
      <c r="AG242" s="101">
        <f t="shared" si="73"/>
        <v>0</v>
      </c>
      <c r="AH242" s="101">
        <f t="shared" si="74"/>
        <v>0</v>
      </c>
      <c r="AI242" s="101">
        <f t="shared" si="55"/>
        <v>218000</v>
      </c>
      <c r="AJ242" s="101">
        <f t="shared" si="75"/>
        <v>0</v>
      </c>
      <c r="AK242" s="101">
        <f t="shared" si="69"/>
        <v>218000</v>
      </c>
      <c r="AL242" s="102" t="s">
        <v>9</v>
      </c>
      <c r="AM242" s="144"/>
      <c r="AN242" s="823">
        <f t="shared" si="57"/>
        <v>218000</v>
      </c>
      <c r="AO242" s="844">
        <f t="shared" si="60"/>
        <v>0</v>
      </c>
      <c r="AP242" s="844">
        <f t="shared" si="61"/>
        <v>1</v>
      </c>
      <c r="AQ242" s="845">
        <f t="shared" ca="1" si="62"/>
        <v>283</v>
      </c>
      <c r="AR242" s="113" t="str">
        <f t="shared" si="63"/>
        <v>On Time</v>
      </c>
    </row>
    <row r="243" spans="1:44" x14ac:dyDescent="0.25">
      <c r="A243" s="102" t="s">
        <v>556</v>
      </c>
      <c r="B243" s="133">
        <v>45938</v>
      </c>
      <c r="C243" s="100" t="s">
        <v>79</v>
      </c>
      <c r="D243" s="552">
        <v>46057</v>
      </c>
      <c r="E243" s="552" t="e">
        <f>IF(OR(#REF!="",J243=""),"",#REF!+7*J243)</f>
        <v>#REF!</v>
      </c>
      <c r="F243" s="149" t="str">
        <f t="shared" ca="1" si="64"/>
        <v>DELIVERED</v>
      </c>
      <c r="G243" s="120" t="s">
        <v>80</v>
      </c>
      <c r="H243" s="113" t="e">
        <f t="shared" si="65"/>
        <v>#REF!</v>
      </c>
      <c r="I243" s="113" t="e">
        <f t="shared" si="70"/>
        <v>#REF!</v>
      </c>
      <c r="J243" s="122">
        <v>17</v>
      </c>
      <c r="K243" s="122" t="s">
        <v>18</v>
      </c>
      <c r="L243" s="232" t="s">
        <v>142</v>
      </c>
      <c r="M243" s="13" t="s">
        <v>557</v>
      </c>
      <c r="N243" s="399">
        <v>0</v>
      </c>
      <c r="O243" s="130">
        <v>3</v>
      </c>
      <c r="P243" s="122" t="s">
        <v>558</v>
      </c>
      <c r="Q243" s="122">
        <v>26200168</v>
      </c>
      <c r="R243" s="122" t="s">
        <v>84</v>
      </c>
      <c r="S243" s="130" t="s">
        <v>239</v>
      </c>
      <c r="T243" s="123" t="s">
        <v>240</v>
      </c>
      <c r="U243" s="100" t="s">
        <v>99</v>
      </c>
      <c r="V243" s="160" t="s">
        <v>559</v>
      </c>
      <c r="W243" s="147">
        <v>2</v>
      </c>
      <c r="X243" s="122">
        <v>2</v>
      </c>
      <c r="Y243" s="126">
        <f t="shared" si="71"/>
        <v>0</v>
      </c>
      <c r="Z243" s="122">
        <v>0</v>
      </c>
      <c r="AA243" s="185">
        <v>106049.5</v>
      </c>
      <c r="AB243" s="131"/>
      <c r="AC243" s="151" t="str">
        <f t="shared" si="76"/>
        <v>May-26</v>
      </c>
      <c r="AD243" s="119">
        <v>46155</v>
      </c>
      <c r="AE243" s="476" t="s">
        <v>560</v>
      </c>
      <c r="AF243" s="101">
        <f t="shared" si="72"/>
        <v>212099</v>
      </c>
      <c r="AG243" s="101">
        <f t="shared" si="73"/>
        <v>0</v>
      </c>
      <c r="AH243" s="101">
        <f t="shared" si="74"/>
        <v>212099</v>
      </c>
      <c r="AI243" s="101">
        <f t="shared" si="55"/>
        <v>0</v>
      </c>
      <c r="AJ243" s="185">
        <f t="shared" si="75"/>
        <v>0</v>
      </c>
      <c r="AK243" s="185">
        <f t="shared" si="69"/>
        <v>0</v>
      </c>
      <c r="AL243" s="174" t="s">
        <v>0</v>
      </c>
      <c r="AM243" s="233" t="s">
        <v>102</v>
      </c>
      <c r="AN243" s="825">
        <f t="shared" si="57"/>
        <v>212099</v>
      </c>
      <c r="AO243" s="844">
        <f t="shared" si="60"/>
        <v>1</v>
      </c>
      <c r="AP243" s="844">
        <f t="shared" si="61"/>
        <v>0</v>
      </c>
      <c r="AQ243" s="845">
        <f t="shared" ca="1" si="62"/>
        <v>247</v>
      </c>
      <c r="AR243" s="113" t="str">
        <f t="shared" si="63"/>
        <v>Delayed</v>
      </c>
    </row>
    <row r="244" spans="1:44" ht="12.75" x14ac:dyDescent="0.2">
      <c r="A244" s="102">
        <v>4000559105</v>
      </c>
      <c r="B244" s="133">
        <v>45880</v>
      </c>
      <c r="C244" s="100" t="s">
        <v>79</v>
      </c>
      <c r="D244" s="552">
        <v>45951</v>
      </c>
      <c r="E244" s="552" t="e">
        <f>IF(OR(#REF!="",J244=""),"",#REF!+7*J244)</f>
        <v>#REF!</v>
      </c>
      <c r="F244" s="149" t="e">
        <f t="shared" ca="1" si="64"/>
        <v>#REF!</v>
      </c>
      <c r="G244" s="120" t="s">
        <v>94</v>
      </c>
      <c r="H244" s="113" t="e">
        <f t="shared" si="65"/>
        <v>#REF!</v>
      </c>
      <c r="I244" s="113" t="e">
        <f t="shared" si="70"/>
        <v>#REF!</v>
      </c>
      <c r="J244" s="122">
        <v>10</v>
      </c>
      <c r="K244" s="122" t="s">
        <v>28</v>
      </c>
      <c r="L244" s="232" t="s">
        <v>81</v>
      </c>
      <c r="M244" s="305" t="s">
        <v>561</v>
      </c>
      <c r="N244" s="399">
        <v>0</v>
      </c>
      <c r="O244" s="130">
        <v>3</v>
      </c>
      <c r="P244" s="130" t="s">
        <v>243</v>
      </c>
      <c r="Q244" s="122"/>
      <c r="R244" s="122" t="s">
        <v>84</v>
      </c>
      <c r="S244" s="130" t="s">
        <v>97</v>
      </c>
      <c r="T244" s="123" t="s">
        <v>119</v>
      </c>
      <c r="U244" s="102" t="s">
        <v>99</v>
      </c>
      <c r="V244" s="102" t="s">
        <v>562</v>
      </c>
      <c r="W244" s="147">
        <v>2</v>
      </c>
      <c r="X244" s="113"/>
      <c r="Y244" s="126">
        <f t="shared" si="71"/>
        <v>2</v>
      </c>
      <c r="Z244" s="122">
        <v>2</v>
      </c>
      <c r="AA244" s="101">
        <v>93695</v>
      </c>
      <c r="AB244" s="131"/>
      <c r="AC244" s="151" t="str">
        <f t="shared" si="76"/>
        <v/>
      </c>
      <c r="AD244" s="120"/>
      <c r="AE244" s="132"/>
      <c r="AF244" s="101">
        <f t="shared" si="72"/>
        <v>0</v>
      </c>
      <c r="AG244" s="101">
        <f t="shared" si="73"/>
        <v>0</v>
      </c>
      <c r="AH244" s="101">
        <f t="shared" si="74"/>
        <v>0</v>
      </c>
      <c r="AI244" s="101">
        <f t="shared" si="55"/>
        <v>187390</v>
      </c>
      <c r="AJ244" s="101">
        <f t="shared" si="75"/>
        <v>0</v>
      </c>
      <c r="AK244" s="101">
        <f t="shared" si="69"/>
        <v>187390</v>
      </c>
      <c r="AL244" s="102" t="s">
        <v>9</v>
      </c>
      <c r="AM244" s="144"/>
      <c r="AN244" s="823">
        <f t="shared" si="57"/>
        <v>187390</v>
      </c>
      <c r="AO244" s="844">
        <f t="shared" si="60"/>
        <v>0</v>
      </c>
      <c r="AP244" s="844">
        <f t="shared" si="61"/>
        <v>1</v>
      </c>
      <c r="AQ244" s="845">
        <f t="shared" ca="1" si="62"/>
        <v>305</v>
      </c>
      <c r="AR244" s="113" t="str">
        <f t="shared" si="63"/>
        <v>On Time</v>
      </c>
    </row>
    <row r="245" spans="1:44" ht="12.75" x14ac:dyDescent="0.2">
      <c r="A245" s="102">
        <v>4300034842</v>
      </c>
      <c r="B245" s="133">
        <v>45832</v>
      </c>
      <c r="C245" s="100" t="s">
        <v>79</v>
      </c>
      <c r="D245" s="552">
        <v>45888</v>
      </c>
      <c r="E245" s="552" t="e">
        <f>IF(OR(#REF!="",J245=""),"",#REF!+7*J245)</f>
        <v>#REF!</v>
      </c>
      <c r="F245" s="149" t="e">
        <f t="shared" ca="1" si="64"/>
        <v>#REF!</v>
      </c>
      <c r="G245" s="120" t="s">
        <v>94</v>
      </c>
      <c r="H245" s="113" t="e">
        <f t="shared" si="65"/>
        <v>#REF!</v>
      </c>
      <c r="I245" s="113" t="e">
        <f t="shared" si="70"/>
        <v>#REF!</v>
      </c>
      <c r="J245" s="122">
        <v>8</v>
      </c>
      <c r="K245" s="122" t="s">
        <v>21</v>
      </c>
      <c r="L245" s="232" t="s">
        <v>81</v>
      </c>
      <c r="M245" s="23" t="s">
        <v>563</v>
      </c>
      <c r="N245" s="399">
        <v>0</v>
      </c>
      <c r="O245" s="130">
        <v>3</v>
      </c>
      <c r="P245" s="122" t="s">
        <v>243</v>
      </c>
      <c r="Q245" s="122">
        <v>25200313</v>
      </c>
      <c r="R245" s="122" t="s">
        <v>84</v>
      </c>
      <c r="S245" s="130" t="s">
        <v>97</v>
      </c>
      <c r="T245" s="123" t="s">
        <v>119</v>
      </c>
      <c r="U245" s="123" t="s">
        <v>99</v>
      </c>
      <c r="V245" s="174" t="s">
        <v>564</v>
      </c>
      <c r="W245" s="147">
        <v>137</v>
      </c>
      <c r="X245" s="122"/>
      <c r="Y245" s="126">
        <f t="shared" si="71"/>
        <v>137</v>
      </c>
      <c r="Z245" s="122">
        <v>137</v>
      </c>
      <c r="AA245" s="101">
        <v>937</v>
      </c>
      <c r="AB245" s="131"/>
      <c r="AC245" s="151" t="str">
        <f t="shared" si="76"/>
        <v/>
      </c>
      <c r="AD245" s="119"/>
      <c r="AE245" s="131"/>
      <c r="AF245" s="101">
        <f t="shared" si="72"/>
        <v>0</v>
      </c>
      <c r="AG245" s="101">
        <f t="shared" si="73"/>
        <v>0</v>
      </c>
      <c r="AH245" s="101">
        <f t="shared" si="74"/>
        <v>0</v>
      </c>
      <c r="AI245" s="101">
        <f t="shared" si="55"/>
        <v>128369</v>
      </c>
      <c r="AJ245" s="101">
        <f t="shared" si="75"/>
        <v>0</v>
      </c>
      <c r="AK245" s="101">
        <f t="shared" si="69"/>
        <v>128369</v>
      </c>
      <c r="AL245" s="102" t="s">
        <v>9</v>
      </c>
      <c r="AM245" s="144"/>
      <c r="AN245" s="823">
        <f t="shared" si="57"/>
        <v>128369</v>
      </c>
      <c r="AO245" s="844">
        <f t="shared" si="60"/>
        <v>0</v>
      </c>
      <c r="AP245" s="844">
        <f t="shared" si="61"/>
        <v>1</v>
      </c>
      <c r="AQ245" s="845">
        <f t="shared" ca="1" si="62"/>
        <v>353</v>
      </c>
      <c r="AR245" s="113" t="str">
        <f t="shared" si="63"/>
        <v>On Time</v>
      </c>
    </row>
    <row r="246" spans="1:44" ht="12.75" x14ac:dyDescent="0.2">
      <c r="A246" s="102">
        <v>4300035660</v>
      </c>
      <c r="B246" s="133">
        <v>45995</v>
      </c>
      <c r="C246" s="100" t="s">
        <v>79</v>
      </c>
      <c r="D246" s="552">
        <v>46171</v>
      </c>
      <c r="E246" s="552" t="e">
        <f>IF(OR(#REF!="",J246=""),"",#REF!+7*J246)</f>
        <v>#REF!</v>
      </c>
      <c r="F246" s="149" t="e">
        <f t="shared" ca="1" si="64"/>
        <v>#REF!</v>
      </c>
      <c r="G246" s="120" t="s">
        <v>94</v>
      </c>
      <c r="H246" s="113" t="e">
        <f t="shared" si="65"/>
        <v>#REF!</v>
      </c>
      <c r="I246" s="113" t="e">
        <f t="shared" si="70"/>
        <v>#REF!</v>
      </c>
      <c r="J246" s="122">
        <v>25</v>
      </c>
      <c r="K246" s="122" t="s">
        <v>19</v>
      </c>
      <c r="L246" s="232" t="s">
        <v>81</v>
      </c>
      <c r="M246" s="85" t="s">
        <v>265</v>
      </c>
      <c r="N246" s="399">
        <v>0</v>
      </c>
      <c r="O246" s="130">
        <v>3</v>
      </c>
      <c r="P246" s="122"/>
      <c r="Q246" s="122"/>
      <c r="R246" s="122" t="s">
        <v>84</v>
      </c>
      <c r="S246" s="122" t="s">
        <v>97</v>
      </c>
      <c r="T246" s="123" t="s">
        <v>565</v>
      </c>
      <c r="U246" s="102" t="s">
        <v>99</v>
      </c>
      <c r="V246" s="102" t="s">
        <v>267</v>
      </c>
      <c r="W246" s="147">
        <v>20</v>
      </c>
      <c r="X246" s="113"/>
      <c r="Y246" s="126">
        <f t="shared" si="71"/>
        <v>20</v>
      </c>
      <c r="Z246" s="122">
        <v>20</v>
      </c>
      <c r="AA246" s="101">
        <v>6444.16</v>
      </c>
      <c r="AB246" s="131"/>
      <c r="AC246" s="151" t="str">
        <f t="shared" si="76"/>
        <v/>
      </c>
      <c r="AD246" s="120"/>
      <c r="AE246" s="131"/>
      <c r="AF246" s="101">
        <f t="shared" si="72"/>
        <v>0</v>
      </c>
      <c r="AG246" s="101">
        <f t="shared" si="73"/>
        <v>0</v>
      </c>
      <c r="AH246" s="101">
        <f t="shared" si="74"/>
        <v>0</v>
      </c>
      <c r="AI246" s="101">
        <f t="shared" si="55"/>
        <v>128883.2</v>
      </c>
      <c r="AJ246" s="101">
        <f t="shared" si="75"/>
        <v>0</v>
      </c>
      <c r="AK246" s="101">
        <f t="shared" si="69"/>
        <v>128883.2</v>
      </c>
      <c r="AL246" s="102" t="s">
        <v>9</v>
      </c>
      <c r="AM246" s="144"/>
      <c r="AN246" s="823">
        <f t="shared" si="57"/>
        <v>128883.2</v>
      </c>
      <c r="AO246" s="844">
        <f t="shared" si="60"/>
        <v>0</v>
      </c>
      <c r="AP246" s="844">
        <f t="shared" si="61"/>
        <v>1</v>
      </c>
      <c r="AQ246" s="845">
        <f t="shared" ca="1" si="62"/>
        <v>190</v>
      </c>
      <c r="AR246" s="113" t="str">
        <f t="shared" si="63"/>
        <v>On Time</v>
      </c>
    </row>
    <row r="247" spans="1:44" ht="12.75" x14ac:dyDescent="0.2">
      <c r="A247" s="102">
        <v>4300035660</v>
      </c>
      <c r="B247" s="133">
        <v>45995</v>
      </c>
      <c r="C247" s="100" t="s">
        <v>79</v>
      </c>
      <c r="D247" s="552">
        <v>46171</v>
      </c>
      <c r="E247" s="552" t="e">
        <f>IF(OR(#REF!="",J247=""),"",#REF!+7*J247)</f>
        <v>#REF!</v>
      </c>
      <c r="F247" s="149" t="e">
        <f t="shared" ca="1" si="64"/>
        <v>#REF!</v>
      </c>
      <c r="G247" s="120" t="s">
        <v>94</v>
      </c>
      <c r="H247" s="113" t="e">
        <f t="shared" si="65"/>
        <v>#REF!</v>
      </c>
      <c r="I247" s="113" t="e">
        <f t="shared" si="70"/>
        <v>#REF!</v>
      </c>
      <c r="J247" s="122">
        <v>25</v>
      </c>
      <c r="K247" s="122" t="s">
        <v>19</v>
      </c>
      <c r="L247" s="232" t="s">
        <v>81</v>
      </c>
      <c r="M247" s="13" t="s">
        <v>265</v>
      </c>
      <c r="N247" s="399">
        <v>0</v>
      </c>
      <c r="O247" s="130">
        <v>3</v>
      </c>
      <c r="P247" s="122"/>
      <c r="Q247" s="122"/>
      <c r="R247" s="122" t="s">
        <v>84</v>
      </c>
      <c r="S247" s="122" t="s">
        <v>97</v>
      </c>
      <c r="T247" s="123" t="s">
        <v>565</v>
      </c>
      <c r="U247" s="102" t="s">
        <v>99</v>
      </c>
      <c r="V247" s="102" t="s">
        <v>267</v>
      </c>
      <c r="W247" s="147">
        <v>5</v>
      </c>
      <c r="X247" s="113"/>
      <c r="Y247" s="126">
        <v>5</v>
      </c>
      <c r="Z247" s="122">
        <v>5</v>
      </c>
      <c r="AA247" s="101">
        <v>6444.16</v>
      </c>
      <c r="AB247" s="131"/>
      <c r="AC247" s="151" t="str">
        <f t="shared" si="76"/>
        <v/>
      </c>
      <c r="AD247" s="120"/>
      <c r="AE247" s="131"/>
      <c r="AF247" s="101">
        <f t="shared" si="72"/>
        <v>0</v>
      </c>
      <c r="AG247" s="101">
        <f t="shared" si="73"/>
        <v>0</v>
      </c>
      <c r="AH247" s="101">
        <f t="shared" si="74"/>
        <v>0</v>
      </c>
      <c r="AI247" s="101">
        <f t="shared" si="55"/>
        <v>32220.799999999999</v>
      </c>
      <c r="AJ247" s="101">
        <f t="shared" si="75"/>
        <v>0</v>
      </c>
      <c r="AK247" s="101">
        <f t="shared" si="69"/>
        <v>32220.799999999999</v>
      </c>
      <c r="AL247" s="102" t="s">
        <v>9</v>
      </c>
      <c r="AM247" s="144"/>
      <c r="AN247" s="823">
        <f t="shared" si="57"/>
        <v>32220.799999999999</v>
      </c>
      <c r="AO247" s="844">
        <f t="shared" si="60"/>
        <v>0</v>
      </c>
      <c r="AP247" s="844">
        <f t="shared" si="61"/>
        <v>1</v>
      </c>
      <c r="AQ247" s="845">
        <f t="shared" ca="1" si="62"/>
        <v>190</v>
      </c>
      <c r="AR247" s="113" t="str">
        <f t="shared" si="63"/>
        <v>On Time</v>
      </c>
    </row>
    <row r="248" spans="1:44" ht="12.75" x14ac:dyDescent="0.2">
      <c r="A248" s="102">
        <v>4300034702</v>
      </c>
      <c r="B248" s="133">
        <v>45798</v>
      </c>
      <c r="C248" s="100" t="s">
        <v>79</v>
      </c>
      <c r="D248" s="552">
        <v>45841</v>
      </c>
      <c r="E248" s="552" t="e">
        <f>IF(OR(#REF!="",J248=""),"",#REF!+7*J248)</f>
        <v>#REF!</v>
      </c>
      <c r="F248" s="149" t="e">
        <f t="shared" ca="1" si="64"/>
        <v>#REF!</v>
      </c>
      <c r="G248" s="120" t="s">
        <v>94</v>
      </c>
      <c r="H248" s="113" t="e">
        <f t="shared" si="65"/>
        <v>#REF!</v>
      </c>
      <c r="I248" s="113" t="e">
        <f t="shared" si="70"/>
        <v>#REF!</v>
      </c>
      <c r="J248" s="126">
        <v>6</v>
      </c>
      <c r="K248" s="126" t="s">
        <v>21</v>
      </c>
      <c r="L248" s="394" t="s">
        <v>81</v>
      </c>
      <c r="M248" s="13" t="s">
        <v>566</v>
      </c>
      <c r="N248" s="399">
        <v>0</v>
      </c>
      <c r="O248" s="130">
        <v>3</v>
      </c>
      <c r="P248" s="130" t="s">
        <v>243</v>
      </c>
      <c r="Q248" s="130">
        <v>25200161</v>
      </c>
      <c r="R248" s="130" t="s">
        <v>84</v>
      </c>
      <c r="S248" s="130" t="s">
        <v>97</v>
      </c>
      <c r="T248" s="123" t="s">
        <v>119</v>
      </c>
      <c r="U248" s="100" t="s">
        <v>99</v>
      </c>
      <c r="V248" s="123" t="s">
        <v>567</v>
      </c>
      <c r="W248" s="283">
        <v>16</v>
      </c>
      <c r="X248" s="126"/>
      <c r="Y248" s="126">
        <f t="shared" ref="Y248:Y270" si="77">W248-X248</f>
        <v>16</v>
      </c>
      <c r="Z248" s="126">
        <v>16</v>
      </c>
      <c r="AA248" s="150">
        <v>780</v>
      </c>
      <c r="AB248" s="153"/>
      <c r="AC248" s="151" t="str">
        <f t="shared" si="76"/>
        <v/>
      </c>
      <c r="AD248" s="152"/>
      <c r="AE248" s="151"/>
      <c r="AF248" s="101">
        <f t="shared" si="72"/>
        <v>0</v>
      </c>
      <c r="AG248" s="101">
        <f t="shared" si="73"/>
        <v>0</v>
      </c>
      <c r="AH248" s="101">
        <f t="shared" si="74"/>
        <v>0</v>
      </c>
      <c r="AI248" s="101">
        <f t="shared" si="55"/>
        <v>12480</v>
      </c>
      <c r="AJ248" s="101">
        <f t="shared" si="75"/>
        <v>0</v>
      </c>
      <c r="AK248" s="101">
        <f t="shared" si="69"/>
        <v>12480</v>
      </c>
      <c r="AL248" s="102" t="s">
        <v>9</v>
      </c>
      <c r="AM248" s="143"/>
      <c r="AN248" s="823">
        <f t="shared" si="57"/>
        <v>12480</v>
      </c>
      <c r="AO248" s="844">
        <f t="shared" si="60"/>
        <v>0</v>
      </c>
      <c r="AP248" s="844">
        <f t="shared" si="61"/>
        <v>1</v>
      </c>
      <c r="AQ248" s="845">
        <f t="shared" ca="1" si="62"/>
        <v>387</v>
      </c>
      <c r="AR248" s="113" t="str">
        <f t="shared" si="63"/>
        <v>On Time</v>
      </c>
    </row>
    <row r="249" spans="1:44" ht="12.75" x14ac:dyDescent="0.2">
      <c r="A249" s="102">
        <v>5400065846</v>
      </c>
      <c r="B249" s="133">
        <v>45902</v>
      </c>
      <c r="C249" s="100" t="s">
        <v>79</v>
      </c>
      <c r="D249" s="552">
        <v>46021</v>
      </c>
      <c r="E249" s="552" t="e">
        <f>IF(OR(#REF!="",J249=""),"",#REF!+7*J249)</f>
        <v>#REF!</v>
      </c>
      <c r="F249" s="149" t="e">
        <f t="shared" ca="1" si="64"/>
        <v>#REF!</v>
      </c>
      <c r="G249" s="120" t="s">
        <v>94</v>
      </c>
      <c r="H249" s="113" t="e">
        <f t="shared" si="65"/>
        <v>#REF!</v>
      </c>
      <c r="I249" s="113" t="e">
        <f t="shared" si="70"/>
        <v>#REF!</v>
      </c>
      <c r="J249" s="122">
        <v>14.2</v>
      </c>
      <c r="K249" s="122" t="s">
        <v>21</v>
      </c>
      <c r="L249" s="232" t="s">
        <v>81</v>
      </c>
      <c r="M249" s="85" t="s">
        <v>568</v>
      </c>
      <c r="N249" s="399">
        <v>0</v>
      </c>
      <c r="O249" s="130">
        <v>3</v>
      </c>
      <c r="P249" s="122" t="s">
        <v>243</v>
      </c>
      <c r="Q249" s="122"/>
      <c r="R249" s="122" t="s">
        <v>84</v>
      </c>
      <c r="S249" s="130" t="s">
        <v>412</v>
      </c>
      <c r="T249" s="113" t="s">
        <v>413</v>
      </c>
      <c r="U249" s="102" t="s">
        <v>99</v>
      </c>
      <c r="V249" s="174" t="s">
        <v>569</v>
      </c>
      <c r="W249" s="147">
        <v>24</v>
      </c>
      <c r="X249" s="113"/>
      <c r="Y249" s="126">
        <f t="shared" si="77"/>
        <v>24</v>
      </c>
      <c r="Z249" s="122">
        <v>24</v>
      </c>
      <c r="AA249" s="101">
        <v>5620</v>
      </c>
      <c r="AB249" s="131"/>
      <c r="AC249" s="227" t="str">
        <f t="shared" si="76"/>
        <v/>
      </c>
      <c r="AD249" s="389"/>
      <c r="AE249" s="260"/>
      <c r="AF249" s="101">
        <f t="shared" si="72"/>
        <v>0</v>
      </c>
      <c r="AG249" s="101">
        <f t="shared" si="73"/>
        <v>0</v>
      </c>
      <c r="AH249" s="101">
        <f t="shared" si="74"/>
        <v>0</v>
      </c>
      <c r="AI249" s="101">
        <f t="shared" si="55"/>
        <v>134880</v>
      </c>
      <c r="AJ249" s="101">
        <f t="shared" si="75"/>
        <v>0</v>
      </c>
      <c r="AK249" s="101">
        <f t="shared" si="69"/>
        <v>134880</v>
      </c>
      <c r="AL249" s="102" t="s">
        <v>9</v>
      </c>
      <c r="AM249" s="144"/>
      <c r="AN249" s="823">
        <f t="shared" si="57"/>
        <v>134880</v>
      </c>
      <c r="AO249" s="844">
        <f t="shared" si="60"/>
        <v>0</v>
      </c>
      <c r="AP249" s="844">
        <f t="shared" si="61"/>
        <v>1</v>
      </c>
      <c r="AQ249" s="845">
        <f t="shared" ca="1" si="62"/>
        <v>283</v>
      </c>
      <c r="AR249" s="113" t="str">
        <f t="shared" si="63"/>
        <v>On Time</v>
      </c>
    </row>
    <row r="250" spans="1:44" x14ac:dyDescent="0.25">
      <c r="A250" s="102">
        <v>4520441899</v>
      </c>
      <c r="B250" s="158">
        <v>46015</v>
      </c>
      <c r="C250" s="100" t="s">
        <v>79</v>
      </c>
      <c r="D250" s="552">
        <v>46043</v>
      </c>
      <c r="E250" s="552" t="e">
        <f>IF(OR(#REF!="",J250=""),"",#REF!+7*J250)</f>
        <v>#REF!</v>
      </c>
      <c r="F250" s="149" t="str">
        <f t="shared" ca="1" si="64"/>
        <v>DELIVERED</v>
      </c>
      <c r="G250" s="120" t="s">
        <v>80</v>
      </c>
      <c r="H250" s="113" t="e">
        <f t="shared" si="65"/>
        <v>#REF!</v>
      </c>
      <c r="I250" s="113" t="e">
        <f t="shared" si="70"/>
        <v>#REF!</v>
      </c>
      <c r="J250" s="122">
        <v>4</v>
      </c>
      <c r="K250" s="122" t="s">
        <v>19</v>
      </c>
      <c r="L250" s="232" t="s">
        <v>142</v>
      </c>
      <c r="M250" s="13" t="s">
        <v>570</v>
      </c>
      <c r="N250" s="400">
        <v>1</v>
      </c>
      <c r="O250" s="130">
        <v>1</v>
      </c>
      <c r="P250" s="130" t="s">
        <v>571</v>
      </c>
      <c r="Q250" s="122">
        <v>26200187</v>
      </c>
      <c r="R250" s="122" t="s">
        <v>84</v>
      </c>
      <c r="S250" s="122" t="s">
        <v>210</v>
      </c>
      <c r="T250" s="123" t="s">
        <v>211</v>
      </c>
      <c r="U250" s="123" t="s">
        <v>212</v>
      </c>
      <c r="V250" s="160" t="s">
        <v>572</v>
      </c>
      <c r="W250" s="147">
        <v>190</v>
      </c>
      <c r="X250" s="122">
        <v>190</v>
      </c>
      <c r="Y250" s="126">
        <f t="shared" si="77"/>
        <v>0</v>
      </c>
      <c r="Z250" s="122">
        <v>0</v>
      </c>
      <c r="AA250" s="101">
        <v>654.45000000000005</v>
      </c>
      <c r="AB250" s="369"/>
      <c r="AC250" s="62" t="str">
        <f t="shared" si="76"/>
        <v>May-26</v>
      </c>
      <c r="AD250" s="25">
        <v>46160</v>
      </c>
      <c r="AE250" s="257" t="s">
        <v>573</v>
      </c>
      <c r="AF250" s="114">
        <f t="shared" si="72"/>
        <v>124345.50000000001</v>
      </c>
      <c r="AG250" s="101">
        <f t="shared" si="73"/>
        <v>0</v>
      </c>
      <c r="AH250" s="101">
        <f t="shared" si="74"/>
        <v>124345.50000000001</v>
      </c>
      <c r="AI250" s="101">
        <f t="shared" si="55"/>
        <v>0</v>
      </c>
      <c r="AJ250" s="101">
        <f t="shared" si="75"/>
        <v>0</v>
      </c>
      <c r="AK250" s="101">
        <f t="shared" si="69"/>
        <v>0</v>
      </c>
      <c r="AL250" s="102" t="s">
        <v>0</v>
      </c>
      <c r="AM250" s="233" t="s">
        <v>102</v>
      </c>
      <c r="AN250" s="823">
        <f t="shared" si="57"/>
        <v>124345.50000000001</v>
      </c>
      <c r="AO250" s="844">
        <f t="shared" si="60"/>
        <v>1</v>
      </c>
      <c r="AP250" s="844">
        <f t="shared" si="61"/>
        <v>0</v>
      </c>
      <c r="AQ250" s="845">
        <f t="shared" ca="1" si="62"/>
        <v>170</v>
      </c>
      <c r="AR250" s="113" t="str">
        <f t="shared" si="63"/>
        <v>Delayed</v>
      </c>
    </row>
    <row r="251" spans="1:44" ht="12.75" x14ac:dyDescent="0.2">
      <c r="A251" s="102">
        <v>5400065846</v>
      </c>
      <c r="B251" s="133">
        <v>45902</v>
      </c>
      <c r="C251" s="100" t="s">
        <v>79</v>
      </c>
      <c r="D251" s="552">
        <v>46021</v>
      </c>
      <c r="E251" s="552" t="e">
        <f>IF(OR(#REF!="",J251=""),"",#REF!+7*J251)</f>
        <v>#REF!</v>
      </c>
      <c r="F251" s="149" t="e">
        <f t="shared" ca="1" si="64"/>
        <v>#REF!</v>
      </c>
      <c r="G251" s="120" t="s">
        <v>94</v>
      </c>
      <c r="H251" s="113" t="e">
        <f t="shared" si="65"/>
        <v>#REF!</v>
      </c>
      <c r="I251" s="113" t="e">
        <f t="shared" si="70"/>
        <v>#REF!</v>
      </c>
      <c r="J251" s="122">
        <v>14.2</v>
      </c>
      <c r="K251" s="122" t="s">
        <v>21</v>
      </c>
      <c r="L251" s="232" t="s">
        <v>81</v>
      </c>
      <c r="M251" s="13" t="s">
        <v>574</v>
      </c>
      <c r="N251" s="399">
        <v>0</v>
      </c>
      <c r="O251" s="130">
        <v>3</v>
      </c>
      <c r="P251" s="122" t="s">
        <v>243</v>
      </c>
      <c r="Q251" s="122"/>
      <c r="R251" s="122" t="s">
        <v>84</v>
      </c>
      <c r="S251" s="130" t="s">
        <v>412</v>
      </c>
      <c r="T251" s="113" t="s">
        <v>413</v>
      </c>
      <c r="U251" s="102" t="s">
        <v>99</v>
      </c>
      <c r="V251" s="174" t="s">
        <v>575</v>
      </c>
      <c r="W251" s="147">
        <v>16</v>
      </c>
      <c r="X251" s="113"/>
      <c r="Y251" s="126">
        <f t="shared" si="77"/>
        <v>16</v>
      </c>
      <c r="Z251" s="122">
        <v>16</v>
      </c>
      <c r="AA251" s="101">
        <v>6210</v>
      </c>
      <c r="AB251" s="131"/>
      <c r="AC251" s="270" t="str">
        <f t="shared" si="76"/>
        <v/>
      </c>
      <c r="AD251" s="310"/>
      <c r="AE251" s="261"/>
      <c r="AF251" s="101">
        <f t="shared" si="72"/>
        <v>0</v>
      </c>
      <c r="AG251" s="101">
        <f t="shared" si="73"/>
        <v>0</v>
      </c>
      <c r="AH251" s="101">
        <f t="shared" si="74"/>
        <v>0</v>
      </c>
      <c r="AI251" s="101">
        <f t="shared" si="55"/>
        <v>99360</v>
      </c>
      <c r="AJ251" s="101">
        <f t="shared" si="75"/>
        <v>0</v>
      </c>
      <c r="AK251" s="101">
        <f t="shared" si="69"/>
        <v>99360</v>
      </c>
      <c r="AL251" s="102" t="s">
        <v>9</v>
      </c>
      <c r="AM251" s="144"/>
      <c r="AN251" s="823">
        <f t="shared" si="57"/>
        <v>99360</v>
      </c>
      <c r="AO251" s="844">
        <f t="shared" si="60"/>
        <v>0</v>
      </c>
      <c r="AP251" s="844">
        <f t="shared" si="61"/>
        <v>1</v>
      </c>
      <c r="AQ251" s="845">
        <f t="shared" ca="1" si="62"/>
        <v>283</v>
      </c>
      <c r="AR251" s="113" t="str">
        <f t="shared" si="63"/>
        <v>On Time</v>
      </c>
    </row>
    <row r="252" spans="1:44" ht="12.75" x14ac:dyDescent="0.2">
      <c r="A252" s="102">
        <v>4000579703</v>
      </c>
      <c r="B252" s="133">
        <v>46007</v>
      </c>
      <c r="C252" s="102" t="s">
        <v>79</v>
      </c>
      <c r="D252" s="552">
        <v>46203</v>
      </c>
      <c r="E252" s="552" t="e">
        <f>IF(OR(#REF!="",J252=""),"",#REF!+7*J252)</f>
        <v>#REF!</v>
      </c>
      <c r="F252" s="149" t="e">
        <f t="shared" ca="1" si="64"/>
        <v>#REF!</v>
      </c>
      <c r="G252" s="120" t="s">
        <v>94</v>
      </c>
      <c r="H252" s="113" t="e">
        <f t="shared" si="65"/>
        <v>#REF!</v>
      </c>
      <c r="I252" s="113" t="e">
        <f>TEXT(E251,"YYYY")</f>
        <v>#REF!</v>
      </c>
      <c r="J252" s="122">
        <v>28</v>
      </c>
      <c r="K252" s="122" t="s">
        <v>18</v>
      </c>
      <c r="L252" s="232" t="s">
        <v>81</v>
      </c>
      <c r="M252" s="13" t="s">
        <v>148</v>
      </c>
      <c r="N252" s="399">
        <v>0</v>
      </c>
      <c r="O252" s="130">
        <v>3</v>
      </c>
      <c r="P252" s="122"/>
      <c r="Q252" s="122"/>
      <c r="R252" s="122" t="s">
        <v>84</v>
      </c>
      <c r="S252" s="130" t="s">
        <v>97</v>
      </c>
      <c r="T252" s="113" t="s">
        <v>119</v>
      </c>
      <c r="U252" s="102" t="s">
        <v>99</v>
      </c>
      <c r="V252" s="161" t="s">
        <v>149</v>
      </c>
      <c r="W252" s="147">
        <v>2</v>
      </c>
      <c r="X252" s="113"/>
      <c r="Y252" s="126">
        <f t="shared" si="77"/>
        <v>2</v>
      </c>
      <c r="Z252" s="122">
        <v>2</v>
      </c>
      <c r="AA252" s="101">
        <v>35670</v>
      </c>
      <c r="AB252" s="131"/>
      <c r="AC252" s="151" t="str">
        <f t="shared" si="76"/>
        <v/>
      </c>
      <c r="AD252" s="120"/>
      <c r="AE252" s="131"/>
      <c r="AF252" s="101">
        <f t="shared" si="72"/>
        <v>0</v>
      </c>
      <c r="AG252" s="101">
        <f t="shared" si="73"/>
        <v>0</v>
      </c>
      <c r="AH252" s="101">
        <f t="shared" si="74"/>
        <v>0</v>
      </c>
      <c r="AI252" s="101">
        <f t="shared" ref="AI252:AI316" si="78">Z252*AA252</f>
        <v>71340</v>
      </c>
      <c r="AJ252" s="101">
        <f t="shared" si="75"/>
        <v>0</v>
      </c>
      <c r="AK252" s="101">
        <f t="shared" si="69"/>
        <v>71340</v>
      </c>
      <c r="AL252" s="102" t="s">
        <v>9</v>
      </c>
      <c r="AM252" s="144"/>
      <c r="AN252" s="823">
        <f t="shared" si="57"/>
        <v>71340</v>
      </c>
      <c r="AO252" s="844">
        <f t="shared" si="60"/>
        <v>0</v>
      </c>
      <c r="AP252" s="844">
        <f t="shared" si="61"/>
        <v>1</v>
      </c>
      <c r="AQ252" s="845">
        <f t="shared" ca="1" si="62"/>
        <v>178</v>
      </c>
      <c r="AR252" s="113" t="str">
        <f t="shared" si="63"/>
        <v>On Time</v>
      </c>
    </row>
    <row r="253" spans="1:44" ht="12.75" x14ac:dyDescent="0.2">
      <c r="A253" s="102">
        <v>102510352</v>
      </c>
      <c r="B253" s="133">
        <v>45876</v>
      </c>
      <c r="C253" s="170" t="s">
        <v>79</v>
      </c>
      <c r="D253" s="552">
        <v>45904</v>
      </c>
      <c r="E253" s="552" t="e">
        <f>IF(OR(#REF!="",J253=""),"",#REF!+7*J253)</f>
        <v>#REF!</v>
      </c>
      <c r="F253" s="149" t="e">
        <f t="shared" ca="1" si="64"/>
        <v>#REF!</v>
      </c>
      <c r="G253" s="120" t="s">
        <v>80</v>
      </c>
      <c r="H253" s="113" t="e">
        <f t="shared" si="65"/>
        <v>#REF!</v>
      </c>
      <c r="I253" s="113" t="e">
        <f t="shared" ref="I253:I264" si="79">TEXT(E253,"YYYY")</f>
        <v>#REF!</v>
      </c>
      <c r="J253" s="122">
        <v>4</v>
      </c>
      <c r="K253" s="122" t="s">
        <v>30</v>
      </c>
      <c r="L253" s="232" t="s">
        <v>142</v>
      </c>
      <c r="M253" s="23" t="s">
        <v>576</v>
      </c>
      <c r="N253" s="399">
        <v>0</v>
      </c>
      <c r="O253" s="130">
        <v>3</v>
      </c>
      <c r="P253" s="122" t="s">
        <v>577</v>
      </c>
      <c r="Q253" s="122">
        <v>25200940</v>
      </c>
      <c r="R253" s="122" t="s">
        <v>84</v>
      </c>
      <c r="S253" s="130" t="s">
        <v>217</v>
      </c>
      <c r="T253" s="123" t="s">
        <v>218</v>
      </c>
      <c r="U253" s="123" t="s">
        <v>219</v>
      </c>
      <c r="V253" s="123" t="s">
        <v>578</v>
      </c>
      <c r="W253" s="147">
        <v>6</v>
      </c>
      <c r="X253" s="122"/>
      <c r="Y253" s="126">
        <f t="shared" si="77"/>
        <v>6</v>
      </c>
      <c r="Z253" s="122">
        <v>6</v>
      </c>
      <c r="AA253" s="101">
        <v>4494</v>
      </c>
      <c r="AB253" s="101"/>
      <c r="AC253" s="151" t="str">
        <f t="shared" si="76"/>
        <v/>
      </c>
      <c r="AD253" s="101"/>
      <c r="AE253" s="185"/>
      <c r="AF253" s="101">
        <f t="shared" si="72"/>
        <v>0</v>
      </c>
      <c r="AG253" s="101">
        <f t="shared" si="73"/>
        <v>0</v>
      </c>
      <c r="AH253" s="101">
        <f t="shared" si="74"/>
        <v>0</v>
      </c>
      <c r="AI253" s="101">
        <f t="shared" si="78"/>
        <v>26964</v>
      </c>
      <c r="AJ253" s="101">
        <f t="shared" si="75"/>
        <v>0</v>
      </c>
      <c r="AK253" s="101">
        <f t="shared" si="69"/>
        <v>26964</v>
      </c>
      <c r="AL253" s="102" t="s">
        <v>9</v>
      </c>
      <c r="AM253" s="143"/>
      <c r="AN253" s="823">
        <f t="shared" si="57"/>
        <v>26964</v>
      </c>
      <c r="AO253" s="844">
        <f t="shared" si="60"/>
        <v>0</v>
      </c>
      <c r="AP253" s="844">
        <f t="shared" si="61"/>
        <v>1</v>
      </c>
      <c r="AQ253" s="845">
        <f t="shared" ca="1" si="62"/>
        <v>309</v>
      </c>
      <c r="AR253" s="113" t="str">
        <f t="shared" si="63"/>
        <v>On Time</v>
      </c>
    </row>
    <row r="254" spans="1:44" ht="12.75" x14ac:dyDescent="0.2">
      <c r="A254" s="102">
        <v>4000584286</v>
      </c>
      <c r="B254" s="133">
        <v>46008</v>
      </c>
      <c r="C254" s="100" t="s">
        <v>79</v>
      </c>
      <c r="D254" s="552">
        <v>46148</v>
      </c>
      <c r="E254" s="552" t="e">
        <f>IF(OR(#REF!="",J254=""),"",#REF!+7*J254)</f>
        <v>#REF!</v>
      </c>
      <c r="F254" s="149" t="e">
        <f t="shared" ca="1" si="64"/>
        <v>#REF!</v>
      </c>
      <c r="G254" s="120" t="s">
        <v>94</v>
      </c>
      <c r="H254" s="113" t="e">
        <f t="shared" si="65"/>
        <v>#REF!</v>
      </c>
      <c r="I254" s="113" t="e">
        <f t="shared" si="79"/>
        <v>#REF!</v>
      </c>
      <c r="J254" s="122">
        <v>20</v>
      </c>
      <c r="K254" s="122" t="s">
        <v>25</v>
      </c>
      <c r="L254" s="232" t="s">
        <v>81</v>
      </c>
      <c r="M254" s="23" t="s">
        <v>407</v>
      </c>
      <c r="N254" s="399">
        <v>0</v>
      </c>
      <c r="O254" s="130">
        <v>3</v>
      </c>
      <c r="P254" s="122"/>
      <c r="Q254" s="122"/>
      <c r="R254" s="122" t="s">
        <v>84</v>
      </c>
      <c r="S254" s="122" t="s">
        <v>97</v>
      </c>
      <c r="T254" s="113" t="s">
        <v>114</v>
      </c>
      <c r="U254" s="102" t="s">
        <v>99</v>
      </c>
      <c r="V254" s="102" t="s">
        <v>408</v>
      </c>
      <c r="W254" s="147">
        <v>65</v>
      </c>
      <c r="X254" s="122"/>
      <c r="Y254" s="126">
        <f t="shared" si="77"/>
        <v>65</v>
      </c>
      <c r="Z254" s="122">
        <v>65</v>
      </c>
      <c r="AA254" s="101">
        <v>121073</v>
      </c>
      <c r="AB254" s="131"/>
      <c r="AC254" s="151" t="str">
        <f t="shared" si="76"/>
        <v/>
      </c>
      <c r="AD254" s="120"/>
      <c r="AE254" s="131"/>
      <c r="AF254" s="101">
        <f t="shared" si="72"/>
        <v>0</v>
      </c>
      <c r="AG254" s="101">
        <f t="shared" si="73"/>
        <v>0</v>
      </c>
      <c r="AH254" s="101">
        <f t="shared" si="74"/>
        <v>0</v>
      </c>
      <c r="AI254" s="101">
        <f t="shared" si="78"/>
        <v>7869745</v>
      </c>
      <c r="AJ254" s="101">
        <f t="shared" si="75"/>
        <v>0</v>
      </c>
      <c r="AK254" s="101">
        <f t="shared" si="69"/>
        <v>7869745</v>
      </c>
      <c r="AL254" s="102" t="s">
        <v>9</v>
      </c>
      <c r="AM254" s="144"/>
      <c r="AN254" s="823">
        <f t="shared" si="57"/>
        <v>7869745</v>
      </c>
      <c r="AO254" s="844">
        <f t="shared" si="60"/>
        <v>0</v>
      </c>
      <c r="AP254" s="844">
        <f t="shared" si="61"/>
        <v>1</v>
      </c>
      <c r="AQ254" s="845">
        <f t="shared" ca="1" si="62"/>
        <v>177</v>
      </c>
      <c r="AR254" s="113" t="str">
        <f t="shared" si="63"/>
        <v>On Time</v>
      </c>
    </row>
    <row r="255" spans="1:44" x14ac:dyDescent="0.25">
      <c r="A255" s="102">
        <v>4000508399</v>
      </c>
      <c r="B255" s="133">
        <v>45675</v>
      </c>
      <c r="C255" s="100" t="s">
        <v>79</v>
      </c>
      <c r="D255" s="552">
        <v>46154</v>
      </c>
      <c r="E255" s="552" t="e">
        <f>IF(OR(#REF!="",J255=""),"",#REF!+7*J255)</f>
        <v>#REF!</v>
      </c>
      <c r="F255" s="149" t="str">
        <f t="shared" ca="1" si="64"/>
        <v>DELIVERED</v>
      </c>
      <c r="G255" s="120" t="s">
        <v>94</v>
      </c>
      <c r="H255" s="113" t="e">
        <f t="shared" si="65"/>
        <v>#REF!</v>
      </c>
      <c r="I255" s="113" t="e">
        <f t="shared" si="79"/>
        <v>#REF!</v>
      </c>
      <c r="J255" s="126">
        <v>68.5</v>
      </c>
      <c r="K255" s="126" t="s">
        <v>18</v>
      </c>
      <c r="L255" s="394" t="s">
        <v>81</v>
      </c>
      <c r="M255" s="23" t="s">
        <v>262</v>
      </c>
      <c r="N255" s="399">
        <v>0</v>
      </c>
      <c r="O255" s="130">
        <v>3</v>
      </c>
      <c r="P255" s="278" t="s">
        <v>263</v>
      </c>
      <c r="Q255" s="278">
        <v>25100050</v>
      </c>
      <c r="R255" s="130" t="s">
        <v>84</v>
      </c>
      <c r="S255" s="130" t="s">
        <v>97</v>
      </c>
      <c r="T255" s="123" t="s">
        <v>138</v>
      </c>
      <c r="U255" s="100" t="s">
        <v>99</v>
      </c>
      <c r="V255" s="100" t="s">
        <v>264</v>
      </c>
      <c r="W255" s="282">
        <v>25</v>
      </c>
      <c r="X255" s="126">
        <v>25</v>
      </c>
      <c r="Y255" s="126">
        <f t="shared" si="77"/>
        <v>0</v>
      </c>
      <c r="Z255" s="126">
        <v>0</v>
      </c>
      <c r="AA255" s="150">
        <v>114326.14</v>
      </c>
      <c r="AB255" s="153"/>
      <c r="AC255" s="151" t="str">
        <f t="shared" si="76"/>
        <v>June-26</v>
      </c>
      <c r="AD255" s="531">
        <v>46177</v>
      </c>
      <c r="AE255" s="257" t="s">
        <v>579</v>
      </c>
      <c r="AF255" s="101">
        <f t="shared" si="72"/>
        <v>2858153.5</v>
      </c>
      <c r="AG255" s="101">
        <f t="shared" si="73"/>
        <v>0</v>
      </c>
      <c r="AH255" s="101">
        <f t="shared" si="74"/>
        <v>2858153.5</v>
      </c>
      <c r="AI255" s="101">
        <f t="shared" si="78"/>
        <v>0</v>
      </c>
      <c r="AJ255" s="101">
        <f t="shared" si="75"/>
        <v>0</v>
      </c>
      <c r="AK255" s="101">
        <f t="shared" si="69"/>
        <v>0</v>
      </c>
      <c r="AL255" s="102" t="s">
        <v>0</v>
      </c>
      <c r="AM255" s="143" t="s">
        <v>102</v>
      </c>
      <c r="AN255" s="823">
        <f t="shared" si="57"/>
        <v>2858153.5</v>
      </c>
      <c r="AO255" s="844">
        <f t="shared" si="60"/>
        <v>1</v>
      </c>
      <c r="AP255" s="844">
        <f t="shared" si="61"/>
        <v>0</v>
      </c>
      <c r="AQ255" s="845">
        <f t="shared" ca="1" si="62"/>
        <v>510</v>
      </c>
      <c r="AR255" s="113" t="str">
        <f t="shared" si="63"/>
        <v>Delayed</v>
      </c>
    </row>
    <row r="256" spans="1:44" ht="15" x14ac:dyDescent="0.25">
      <c r="A256" s="102">
        <v>4000579841</v>
      </c>
      <c r="B256" s="133">
        <v>45980</v>
      </c>
      <c r="C256" s="100" t="s">
        <v>79</v>
      </c>
      <c r="D256" s="552">
        <v>46091</v>
      </c>
      <c r="E256" s="552" t="e">
        <f>IF(OR(#REF!="",J256=""),"",#REF!+7*J256)</f>
        <v>#REF!</v>
      </c>
      <c r="F256" s="149" t="str">
        <f t="shared" ca="1" si="64"/>
        <v>DELIVERED</v>
      </c>
      <c r="G256" s="120" t="s">
        <v>94</v>
      </c>
      <c r="H256" s="113" t="e">
        <f t="shared" si="65"/>
        <v>#REF!</v>
      </c>
      <c r="I256" s="102" t="e">
        <f t="shared" si="79"/>
        <v>#REF!</v>
      </c>
      <c r="J256" s="122">
        <v>16</v>
      </c>
      <c r="K256" s="122" t="s">
        <v>18</v>
      </c>
      <c r="L256" s="232" t="s">
        <v>81</v>
      </c>
      <c r="M256" s="85" t="s">
        <v>580</v>
      </c>
      <c r="N256" s="399">
        <v>0</v>
      </c>
      <c r="O256" s="216">
        <v>3</v>
      </c>
      <c r="P256" s="230" t="s">
        <v>581</v>
      </c>
      <c r="Q256" s="24">
        <v>25100730</v>
      </c>
      <c r="R256" s="242" t="s">
        <v>84</v>
      </c>
      <c r="S256" s="122" t="s">
        <v>97</v>
      </c>
      <c r="T256" s="113" t="s">
        <v>138</v>
      </c>
      <c r="U256" s="102" t="s">
        <v>99</v>
      </c>
      <c r="V256" s="102" t="s">
        <v>582</v>
      </c>
      <c r="W256" s="147">
        <v>5</v>
      </c>
      <c r="X256" s="122">
        <v>5</v>
      </c>
      <c r="Y256" s="126">
        <f t="shared" si="77"/>
        <v>0</v>
      </c>
      <c r="Z256" s="122">
        <v>0</v>
      </c>
      <c r="AA256" s="101">
        <v>125493</v>
      </c>
      <c r="AB256" s="131"/>
      <c r="AC256" s="151" t="str">
        <f t="shared" si="76"/>
        <v>May-26</v>
      </c>
      <c r="AD256" s="119">
        <v>46173</v>
      </c>
      <c r="AE256" s="257" t="s">
        <v>583</v>
      </c>
      <c r="AF256" s="101">
        <f t="shared" si="72"/>
        <v>627465</v>
      </c>
      <c r="AG256" s="101">
        <f t="shared" si="73"/>
        <v>0</v>
      </c>
      <c r="AH256" s="101">
        <f t="shared" si="74"/>
        <v>627465</v>
      </c>
      <c r="AI256" s="101">
        <f t="shared" si="78"/>
        <v>0</v>
      </c>
      <c r="AJ256" s="101">
        <f t="shared" si="75"/>
        <v>0</v>
      </c>
      <c r="AK256" s="101">
        <f t="shared" si="69"/>
        <v>0</v>
      </c>
      <c r="AL256" s="102" t="s">
        <v>0</v>
      </c>
      <c r="AM256" s="143" t="s">
        <v>102</v>
      </c>
      <c r="AN256" s="823">
        <f t="shared" si="57"/>
        <v>627465</v>
      </c>
      <c r="AO256" s="844">
        <f t="shared" si="60"/>
        <v>1</v>
      </c>
      <c r="AP256" s="844">
        <f t="shared" si="61"/>
        <v>0</v>
      </c>
      <c r="AQ256" s="845">
        <f t="shared" ca="1" si="62"/>
        <v>205</v>
      </c>
      <c r="AR256" s="113" t="str">
        <f t="shared" si="63"/>
        <v>Delayed</v>
      </c>
    </row>
    <row r="257" spans="1:44" ht="12.75" x14ac:dyDescent="0.2">
      <c r="A257" s="102">
        <v>4520433239</v>
      </c>
      <c r="B257" s="133">
        <v>45994</v>
      </c>
      <c r="C257" s="102" t="s">
        <v>305</v>
      </c>
      <c r="D257" s="552">
        <v>46036</v>
      </c>
      <c r="E257" s="552" t="e">
        <f>IF(OR(#REF!="",J257=""),"",#REF!+7*J257)</f>
        <v>#REF!</v>
      </c>
      <c r="F257" s="149" t="e">
        <f t="shared" ca="1" si="64"/>
        <v>#REF!</v>
      </c>
      <c r="G257" s="120" t="s">
        <v>80</v>
      </c>
      <c r="H257" s="113" t="e">
        <f t="shared" si="65"/>
        <v>#REF!</v>
      </c>
      <c r="I257" s="113" t="e">
        <f t="shared" si="79"/>
        <v>#REF!</v>
      </c>
      <c r="J257" s="122">
        <v>6</v>
      </c>
      <c r="K257" s="122" t="s">
        <v>19</v>
      </c>
      <c r="L257" s="232" t="s">
        <v>142</v>
      </c>
      <c r="M257" s="23" t="s">
        <v>584</v>
      </c>
      <c r="N257" s="400">
        <v>1</v>
      </c>
      <c r="O257" s="130">
        <v>1</v>
      </c>
      <c r="P257" s="219"/>
      <c r="Q257" s="219"/>
      <c r="R257" s="122" t="s">
        <v>307</v>
      </c>
      <c r="S257" s="130" t="s">
        <v>210</v>
      </c>
      <c r="T257" s="123" t="s">
        <v>445</v>
      </c>
      <c r="U257" s="102" t="s">
        <v>212</v>
      </c>
      <c r="V257" s="102" t="s">
        <v>427</v>
      </c>
      <c r="W257" s="147">
        <v>570</v>
      </c>
      <c r="X257" s="122"/>
      <c r="Y257" s="126">
        <f t="shared" si="77"/>
        <v>570</v>
      </c>
      <c r="Z257" s="122">
        <v>570</v>
      </c>
      <c r="AA257" s="101"/>
      <c r="AB257" s="131">
        <v>8.15</v>
      </c>
      <c r="AC257" s="151" t="str">
        <f t="shared" si="76"/>
        <v/>
      </c>
      <c r="AD257" s="120"/>
      <c r="AE257" s="131"/>
      <c r="AF257" s="101">
        <f t="shared" si="72"/>
        <v>0</v>
      </c>
      <c r="AG257" s="101">
        <f t="shared" si="73"/>
        <v>0</v>
      </c>
      <c r="AH257" s="101">
        <f t="shared" si="74"/>
        <v>0</v>
      </c>
      <c r="AI257" s="101">
        <f t="shared" si="78"/>
        <v>0</v>
      </c>
      <c r="AJ257" s="101">
        <f t="shared" si="75"/>
        <v>399513</v>
      </c>
      <c r="AK257" s="101">
        <f t="shared" si="69"/>
        <v>399513</v>
      </c>
      <c r="AL257" s="102" t="s">
        <v>9</v>
      </c>
      <c r="AM257" s="144"/>
      <c r="AN257" s="823">
        <f t="shared" ref="AN257:AN302" si="80">SUM(AH257,AK257)</f>
        <v>399513</v>
      </c>
      <c r="AO257" s="844">
        <f t="shared" si="60"/>
        <v>0</v>
      </c>
      <c r="AP257" s="844">
        <f t="shared" si="61"/>
        <v>1</v>
      </c>
      <c r="AQ257" s="845">
        <f t="shared" ca="1" si="62"/>
        <v>191</v>
      </c>
      <c r="AR257" s="113" t="str">
        <f t="shared" si="63"/>
        <v>On Time</v>
      </c>
    </row>
    <row r="258" spans="1:44" ht="12.75" x14ac:dyDescent="0.2">
      <c r="A258" s="102">
        <v>4000579173</v>
      </c>
      <c r="B258" s="133">
        <v>45981</v>
      </c>
      <c r="C258" s="100" t="s">
        <v>79</v>
      </c>
      <c r="D258" s="552">
        <v>46234</v>
      </c>
      <c r="E258" s="552" t="e">
        <f>IF(OR(#REF!="",J258=""),"",#REF!+7*J258)</f>
        <v>#REF!</v>
      </c>
      <c r="F258" s="149" t="e">
        <f t="shared" ca="1" si="64"/>
        <v>#REF!</v>
      </c>
      <c r="G258" s="120" t="s">
        <v>94</v>
      </c>
      <c r="H258" s="113" t="e">
        <f t="shared" si="65"/>
        <v>#REF!</v>
      </c>
      <c r="I258" s="102" t="e">
        <f t="shared" si="79"/>
        <v>#REF!</v>
      </c>
      <c r="J258" s="122">
        <v>36</v>
      </c>
      <c r="K258" s="122" t="s">
        <v>18</v>
      </c>
      <c r="L258" s="232" t="s">
        <v>142</v>
      </c>
      <c r="M258" s="13" t="s">
        <v>585</v>
      </c>
      <c r="N258" s="399">
        <v>0</v>
      </c>
      <c r="O258" s="130">
        <v>3</v>
      </c>
      <c r="P258" s="122"/>
      <c r="Q258" s="122"/>
      <c r="R258" s="122" t="s">
        <v>84</v>
      </c>
      <c r="S258" s="122" t="s">
        <v>97</v>
      </c>
      <c r="T258" s="113" t="s">
        <v>586</v>
      </c>
      <c r="U258" s="102" t="s">
        <v>99</v>
      </c>
      <c r="V258" s="102" t="s">
        <v>443</v>
      </c>
      <c r="W258" s="147">
        <v>2</v>
      </c>
      <c r="X258" s="113"/>
      <c r="Y258" s="126">
        <f t="shared" si="77"/>
        <v>2</v>
      </c>
      <c r="Z258" s="122">
        <v>2</v>
      </c>
      <c r="AA258" s="101">
        <v>352400</v>
      </c>
      <c r="AB258" s="131"/>
      <c r="AC258" s="151" t="str">
        <f t="shared" si="76"/>
        <v/>
      </c>
      <c r="AD258" s="120"/>
      <c r="AE258" s="142"/>
      <c r="AF258" s="101">
        <f t="shared" si="72"/>
        <v>0</v>
      </c>
      <c r="AG258" s="101">
        <f t="shared" si="73"/>
        <v>0</v>
      </c>
      <c r="AH258" s="101">
        <f t="shared" si="74"/>
        <v>0</v>
      </c>
      <c r="AI258" s="101">
        <f t="shared" si="78"/>
        <v>704800</v>
      </c>
      <c r="AJ258" s="101">
        <f t="shared" si="75"/>
        <v>0</v>
      </c>
      <c r="AK258" s="101">
        <f t="shared" si="69"/>
        <v>704800</v>
      </c>
      <c r="AL258" s="102" t="s">
        <v>9</v>
      </c>
      <c r="AM258" s="144"/>
      <c r="AN258" s="823">
        <f t="shared" si="80"/>
        <v>704800</v>
      </c>
      <c r="AO258" s="844">
        <f t="shared" si="60"/>
        <v>0</v>
      </c>
      <c r="AP258" s="844">
        <f t="shared" si="61"/>
        <v>1</v>
      </c>
      <c r="AQ258" s="845">
        <f t="shared" ca="1" si="62"/>
        <v>204</v>
      </c>
      <c r="AR258" s="113" t="str">
        <f t="shared" si="63"/>
        <v>On Time</v>
      </c>
    </row>
    <row r="259" spans="1:44" ht="12.75" x14ac:dyDescent="0.2">
      <c r="A259" s="102">
        <v>4000569440</v>
      </c>
      <c r="B259" s="133">
        <v>45918</v>
      </c>
      <c r="C259" s="100" t="s">
        <v>79</v>
      </c>
      <c r="D259" s="552">
        <v>46016</v>
      </c>
      <c r="E259" s="552" t="e">
        <f>IF(OR(#REF!="",J259=""),"",#REF!+7*J259)</f>
        <v>#REF!</v>
      </c>
      <c r="F259" s="149" t="e">
        <f t="shared" ca="1" si="64"/>
        <v>#REF!</v>
      </c>
      <c r="G259" s="120" t="s">
        <v>94</v>
      </c>
      <c r="H259" s="113" t="e">
        <f t="shared" si="65"/>
        <v>#REF!</v>
      </c>
      <c r="I259" s="113" t="e">
        <f t="shared" si="79"/>
        <v>#REF!</v>
      </c>
      <c r="J259" s="122">
        <v>14</v>
      </c>
      <c r="K259" s="122" t="s">
        <v>20</v>
      </c>
      <c r="L259" s="232" t="s">
        <v>81</v>
      </c>
      <c r="M259" s="13" t="s">
        <v>90</v>
      </c>
      <c r="N259" s="399">
        <v>0</v>
      </c>
      <c r="O259" s="130">
        <v>3</v>
      </c>
      <c r="P259" s="122"/>
      <c r="Q259" s="122"/>
      <c r="R259" s="122" t="s">
        <v>84</v>
      </c>
      <c r="S259" s="130" t="s">
        <v>97</v>
      </c>
      <c r="T259" s="123" t="s">
        <v>138</v>
      </c>
      <c r="U259" s="123" t="s">
        <v>99</v>
      </c>
      <c r="V259" s="102" t="s">
        <v>587</v>
      </c>
      <c r="W259" s="147">
        <v>11</v>
      </c>
      <c r="X259" s="113"/>
      <c r="Y259" s="126">
        <f t="shared" si="77"/>
        <v>11</v>
      </c>
      <c r="Z259" s="122">
        <v>11</v>
      </c>
      <c r="AA259" s="101">
        <v>42400</v>
      </c>
      <c r="AB259" s="131"/>
      <c r="AC259" s="151" t="str">
        <f t="shared" si="76"/>
        <v/>
      </c>
      <c r="AD259" s="120"/>
      <c r="AE259" s="132"/>
      <c r="AF259" s="101">
        <f t="shared" si="72"/>
        <v>0</v>
      </c>
      <c r="AG259" s="101">
        <f t="shared" si="73"/>
        <v>0</v>
      </c>
      <c r="AH259" s="101">
        <f t="shared" si="74"/>
        <v>0</v>
      </c>
      <c r="AI259" s="101">
        <f t="shared" si="78"/>
        <v>466400</v>
      </c>
      <c r="AJ259" s="101">
        <f t="shared" si="75"/>
        <v>0</v>
      </c>
      <c r="AK259" s="101">
        <f t="shared" si="69"/>
        <v>466400</v>
      </c>
      <c r="AL259" s="102" t="s">
        <v>9</v>
      </c>
      <c r="AM259" s="144"/>
      <c r="AN259" s="823">
        <f t="shared" si="80"/>
        <v>466400</v>
      </c>
      <c r="AO259" s="844">
        <f t="shared" ref="AO259:AO322" si="81">IF(W259=0,0,X259/W259)</f>
        <v>0</v>
      </c>
      <c r="AP259" s="844">
        <f t="shared" ref="AP259:AP322" si="82">IF(W259=0,0,Y259/W259)</f>
        <v>1</v>
      </c>
      <c r="AQ259" s="845">
        <f t="shared" ref="AQ259:AQ322" ca="1" si="83">TODAY()-B259</f>
        <v>267</v>
      </c>
      <c r="AR259" s="113" t="str">
        <f t="shared" ref="AR259:AR322" si="84">IF(AD259&lt;=D259,"On Time","Delayed")</f>
        <v>On Time</v>
      </c>
    </row>
    <row r="260" spans="1:44" ht="12.75" x14ac:dyDescent="0.2">
      <c r="A260" s="102">
        <v>4000581243</v>
      </c>
      <c r="B260" s="133">
        <v>45982</v>
      </c>
      <c r="C260" s="100" t="s">
        <v>79</v>
      </c>
      <c r="D260" s="552">
        <v>46178</v>
      </c>
      <c r="E260" s="552" t="e">
        <f>IF(OR(#REF!="",J260=""),"",#REF!+7*J260)</f>
        <v>#REF!</v>
      </c>
      <c r="F260" s="149" t="e">
        <f t="shared" ca="1" si="64"/>
        <v>#REF!</v>
      </c>
      <c r="G260" s="120" t="s">
        <v>94</v>
      </c>
      <c r="H260" s="113" t="e">
        <f t="shared" si="65"/>
        <v>#REF!</v>
      </c>
      <c r="I260" s="113" t="e">
        <f t="shared" si="79"/>
        <v>#REF!</v>
      </c>
      <c r="J260" s="122">
        <v>28</v>
      </c>
      <c r="K260" s="122" t="s">
        <v>18</v>
      </c>
      <c r="L260" s="232" t="s">
        <v>142</v>
      </c>
      <c r="M260" s="13" t="s">
        <v>588</v>
      </c>
      <c r="N260" s="399">
        <v>0</v>
      </c>
      <c r="O260" s="130">
        <v>3</v>
      </c>
      <c r="P260" s="122"/>
      <c r="Q260" s="122"/>
      <c r="R260" s="122" t="s">
        <v>84</v>
      </c>
      <c r="S260" s="122" t="s">
        <v>97</v>
      </c>
      <c r="T260" s="113" t="s">
        <v>114</v>
      </c>
      <c r="U260" s="102" t="s">
        <v>99</v>
      </c>
      <c r="V260" s="102" t="s">
        <v>205</v>
      </c>
      <c r="W260" s="147">
        <v>1</v>
      </c>
      <c r="X260" s="122"/>
      <c r="Y260" s="126">
        <f t="shared" si="77"/>
        <v>1</v>
      </c>
      <c r="Z260" s="122">
        <v>1</v>
      </c>
      <c r="AA260" s="101">
        <v>174479</v>
      </c>
      <c r="AB260" s="131"/>
      <c r="AC260" s="151" t="str">
        <f t="shared" si="76"/>
        <v/>
      </c>
      <c r="AD260" s="120"/>
      <c r="AE260" s="142"/>
      <c r="AF260" s="101">
        <f t="shared" si="72"/>
        <v>0</v>
      </c>
      <c r="AG260" s="101">
        <f t="shared" si="73"/>
        <v>0</v>
      </c>
      <c r="AH260" s="101">
        <f t="shared" si="74"/>
        <v>0</v>
      </c>
      <c r="AI260" s="101">
        <f t="shared" si="78"/>
        <v>174479</v>
      </c>
      <c r="AJ260" s="101">
        <f t="shared" si="75"/>
        <v>0</v>
      </c>
      <c r="AK260" s="101">
        <f t="shared" si="69"/>
        <v>174479</v>
      </c>
      <c r="AL260" s="102" t="s">
        <v>9</v>
      </c>
      <c r="AM260" s="144"/>
      <c r="AN260" s="823">
        <f t="shared" si="80"/>
        <v>174479</v>
      </c>
      <c r="AO260" s="844">
        <f t="shared" si="81"/>
        <v>0</v>
      </c>
      <c r="AP260" s="844">
        <f t="shared" si="82"/>
        <v>1</v>
      </c>
      <c r="AQ260" s="845">
        <f t="shared" ca="1" si="83"/>
        <v>203</v>
      </c>
      <c r="AR260" s="113" t="str">
        <f t="shared" si="84"/>
        <v>On Time</v>
      </c>
    </row>
    <row r="261" spans="1:44" ht="12.75" x14ac:dyDescent="0.2">
      <c r="A261" s="102">
        <v>4000572437</v>
      </c>
      <c r="B261" s="133">
        <v>45993</v>
      </c>
      <c r="C261" s="155" t="s">
        <v>79</v>
      </c>
      <c r="D261" s="552">
        <v>46189</v>
      </c>
      <c r="E261" s="552" t="e">
        <f>IF(OR(#REF!="",J261=""),"",#REF!+7*J261)</f>
        <v>#REF!</v>
      </c>
      <c r="F261" s="149" t="e">
        <f t="shared" ca="1" si="64"/>
        <v>#REF!</v>
      </c>
      <c r="G261" s="120" t="s">
        <v>94</v>
      </c>
      <c r="H261" s="113" t="e">
        <f t="shared" si="65"/>
        <v>#REF!</v>
      </c>
      <c r="I261" s="102" t="e">
        <f t="shared" si="79"/>
        <v>#REF!</v>
      </c>
      <c r="J261" s="122">
        <v>27.9</v>
      </c>
      <c r="K261" s="122" t="s">
        <v>18</v>
      </c>
      <c r="L261" s="232" t="s">
        <v>81</v>
      </c>
      <c r="M261" s="13" t="s">
        <v>326</v>
      </c>
      <c r="N261" s="399">
        <v>0</v>
      </c>
      <c r="O261" s="130">
        <v>3</v>
      </c>
      <c r="P261" s="122"/>
      <c r="Q261" s="122"/>
      <c r="R261" s="130" t="s">
        <v>84</v>
      </c>
      <c r="S261" s="130" t="s">
        <v>97</v>
      </c>
      <c r="T261" s="102" t="s">
        <v>114</v>
      </c>
      <c r="U261" s="128" t="s">
        <v>99</v>
      </c>
      <c r="V261" s="102" t="s">
        <v>327</v>
      </c>
      <c r="W261" s="147">
        <v>2</v>
      </c>
      <c r="X261" s="122"/>
      <c r="Y261" s="126">
        <f t="shared" si="77"/>
        <v>2</v>
      </c>
      <c r="Z261" s="122">
        <v>2</v>
      </c>
      <c r="AA261" s="101">
        <v>371823</v>
      </c>
      <c r="AB261" s="131"/>
      <c r="AC261" s="151" t="str">
        <f t="shared" si="76"/>
        <v/>
      </c>
      <c r="AD261" s="120"/>
      <c r="AE261" s="132"/>
      <c r="AF261" s="101">
        <f t="shared" si="72"/>
        <v>0</v>
      </c>
      <c r="AG261" s="101">
        <f t="shared" si="73"/>
        <v>0</v>
      </c>
      <c r="AH261" s="101">
        <f t="shared" si="74"/>
        <v>0</v>
      </c>
      <c r="AI261" s="101">
        <f t="shared" si="78"/>
        <v>743646</v>
      </c>
      <c r="AJ261" s="101">
        <f t="shared" si="75"/>
        <v>0</v>
      </c>
      <c r="AK261" s="101">
        <f t="shared" si="69"/>
        <v>743646</v>
      </c>
      <c r="AL261" s="102" t="s">
        <v>9</v>
      </c>
      <c r="AM261" s="143"/>
      <c r="AN261" s="823">
        <f t="shared" si="80"/>
        <v>743646</v>
      </c>
      <c r="AO261" s="844">
        <f t="shared" si="81"/>
        <v>0</v>
      </c>
      <c r="AP261" s="844">
        <f t="shared" si="82"/>
        <v>1</v>
      </c>
      <c r="AQ261" s="845">
        <f t="shared" ca="1" si="83"/>
        <v>192</v>
      </c>
      <c r="AR261" s="113" t="str">
        <f t="shared" si="84"/>
        <v>On Time</v>
      </c>
    </row>
    <row r="262" spans="1:44" ht="12.75" x14ac:dyDescent="0.2">
      <c r="A262" s="102">
        <v>4000587261</v>
      </c>
      <c r="B262" s="158">
        <v>46022</v>
      </c>
      <c r="C262" s="100" t="s">
        <v>79</v>
      </c>
      <c r="D262" s="552">
        <v>46127</v>
      </c>
      <c r="E262" s="552" t="e">
        <f>IF(OR(#REF!="",J262=""),"",#REF!+7*J262)</f>
        <v>#REF!</v>
      </c>
      <c r="F262" s="149" t="e">
        <f t="shared" ca="1" si="64"/>
        <v>#REF!</v>
      </c>
      <c r="G262" s="120" t="s">
        <v>94</v>
      </c>
      <c r="H262" s="113" t="e">
        <f t="shared" si="65"/>
        <v>#REF!</v>
      </c>
      <c r="I262" s="113" t="e">
        <f t="shared" si="79"/>
        <v>#REF!</v>
      </c>
      <c r="J262" s="122">
        <v>15</v>
      </c>
      <c r="K262" s="122" t="s">
        <v>18</v>
      </c>
      <c r="L262" s="232" t="s">
        <v>81</v>
      </c>
      <c r="M262" s="13" t="s">
        <v>589</v>
      </c>
      <c r="N262" s="399">
        <v>0</v>
      </c>
      <c r="O262" s="130">
        <v>3</v>
      </c>
      <c r="P262" s="122"/>
      <c r="Q262" s="122"/>
      <c r="R262" s="122" t="s">
        <v>84</v>
      </c>
      <c r="S262" s="122" t="s">
        <v>97</v>
      </c>
      <c r="T262" s="113" t="s">
        <v>172</v>
      </c>
      <c r="U262" s="102" t="s">
        <v>99</v>
      </c>
      <c r="V262" s="102" t="s">
        <v>590</v>
      </c>
      <c r="W262" s="147">
        <v>3</v>
      </c>
      <c r="X262" s="122"/>
      <c r="Y262" s="126">
        <f t="shared" si="77"/>
        <v>3</v>
      </c>
      <c r="Z262" s="122">
        <v>3</v>
      </c>
      <c r="AA262" s="101">
        <v>201521</v>
      </c>
      <c r="AB262" s="131"/>
      <c r="AC262" s="151" t="str">
        <f t="shared" si="76"/>
        <v/>
      </c>
      <c r="AD262" s="120"/>
      <c r="AE262" s="131"/>
      <c r="AF262" s="101">
        <f t="shared" si="72"/>
        <v>0</v>
      </c>
      <c r="AG262" s="101">
        <f t="shared" si="73"/>
        <v>0</v>
      </c>
      <c r="AH262" s="101">
        <f t="shared" si="74"/>
        <v>0</v>
      </c>
      <c r="AI262" s="101">
        <f t="shared" si="78"/>
        <v>604563</v>
      </c>
      <c r="AJ262" s="101">
        <f t="shared" si="75"/>
        <v>0</v>
      </c>
      <c r="AK262" s="101">
        <f t="shared" si="69"/>
        <v>604563</v>
      </c>
      <c r="AL262" s="102" t="s">
        <v>9</v>
      </c>
      <c r="AM262" s="144"/>
      <c r="AN262" s="823">
        <f t="shared" si="80"/>
        <v>604563</v>
      </c>
      <c r="AO262" s="844">
        <f t="shared" si="81"/>
        <v>0</v>
      </c>
      <c r="AP262" s="844">
        <f t="shared" si="82"/>
        <v>1</v>
      </c>
      <c r="AQ262" s="845">
        <f t="shared" ca="1" si="83"/>
        <v>163</v>
      </c>
      <c r="AR262" s="113" t="str">
        <f t="shared" si="84"/>
        <v>On Time</v>
      </c>
    </row>
    <row r="263" spans="1:44" ht="12.75" x14ac:dyDescent="0.2">
      <c r="A263" s="102">
        <v>4000498936</v>
      </c>
      <c r="B263" s="133">
        <v>45628</v>
      </c>
      <c r="C263" s="100" t="s">
        <v>79</v>
      </c>
      <c r="D263" s="552">
        <v>46318</v>
      </c>
      <c r="E263" s="552" t="e">
        <f>IF(OR(#REF!="",J263=""),"",#REF!+7*J263)</f>
        <v>#REF!</v>
      </c>
      <c r="F263" s="149" t="e">
        <f t="shared" ca="1" si="64"/>
        <v>#REF!</v>
      </c>
      <c r="G263" s="120" t="s">
        <v>94</v>
      </c>
      <c r="H263" s="113" t="e">
        <f t="shared" si="65"/>
        <v>#REF!</v>
      </c>
      <c r="I263" s="113" t="e">
        <f t="shared" si="79"/>
        <v>#REF!</v>
      </c>
      <c r="J263" s="126">
        <v>98.7</v>
      </c>
      <c r="K263" s="126" t="s">
        <v>18</v>
      </c>
      <c r="L263" s="394" t="s">
        <v>81</v>
      </c>
      <c r="M263" s="23" t="s">
        <v>175</v>
      </c>
      <c r="N263" s="399">
        <v>0</v>
      </c>
      <c r="O263" s="130">
        <v>3</v>
      </c>
      <c r="P263" s="130" t="s">
        <v>176</v>
      </c>
      <c r="Q263" s="130">
        <v>25100064</v>
      </c>
      <c r="R263" s="130" t="s">
        <v>84</v>
      </c>
      <c r="S263" s="130" t="s">
        <v>97</v>
      </c>
      <c r="T263" s="123" t="s">
        <v>138</v>
      </c>
      <c r="U263" s="100" t="s">
        <v>99</v>
      </c>
      <c r="V263" s="100" t="s">
        <v>177</v>
      </c>
      <c r="W263" s="282">
        <v>25</v>
      </c>
      <c r="X263" s="126"/>
      <c r="Y263" s="126">
        <f t="shared" si="77"/>
        <v>25</v>
      </c>
      <c r="Z263" s="126">
        <v>25</v>
      </c>
      <c r="AA263" s="150">
        <v>23480</v>
      </c>
      <c r="AB263" s="127"/>
      <c r="AC263" s="151" t="str">
        <f t="shared" si="76"/>
        <v/>
      </c>
      <c r="AD263" s="152"/>
      <c r="AE263" s="162"/>
      <c r="AF263" s="101">
        <f t="shared" si="72"/>
        <v>0</v>
      </c>
      <c r="AG263" s="101">
        <f t="shared" si="73"/>
        <v>0</v>
      </c>
      <c r="AH263" s="101">
        <f t="shared" si="74"/>
        <v>0</v>
      </c>
      <c r="AI263" s="101">
        <f t="shared" si="78"/>
        <v>587000</v>
      </c>
      <c r="AJ263" s="101">
        <f t="shared" si="75"/>
        <v>0</v>
      </c>
      <c r="AK263" s="101">
        <f t="shared" si="69"/>
        <v>587000</v>
      </c>
      <c r="AL263" s="102" t="s">
        <v>9</v>
      </c>
      <c r="AM263" s="143"/>
      <c r="AN263" s="823">
        <f t="shared" si="80"/>
        <v>587000</v>
      </c>
      <c r="AO263" s="844">
        <f t="shared" si="81"/>
        <v>0</v>
      </c>
      <c r="AP263" s="844">
        <f t="shared" si="82"/>
        <v>1</v>
      </c>
      <c r="AQ263" s="845">
        <f t="shared" ca="1" si="83"/>
        <v>557</v>
      </c>
      <c r="AR263" s="113" t="str">
        <f t="shared" si="84"/>
        <v>On Time</v>
      </c>
    </row>
    <row r="264" spans="1:44" ht="12.75" x14ac:dyDescent="0.2">
      <c r="A264" s="102">
        <v>4000495354</v>
      </c>
      <c r="B264" s="133">
        <v>45621</v>
      </c>
      <c r="C264" s="100" t="s">
        <v>79</v>
      </c>
      <c r="D264" s="552">
        <v>46611</v>
      </c>
      <c r="E264" s="552" t="e">
        <f>IF(OR(#REF!="",J264=""),"",#REF!+7*J264)</f>
        <v>#REF!</v>
      </c>
      <c r="F264" s="149" t="e">
        <f t="shared" ca="1" si="64"/>
        <v>#REF!</v>
      </c>
      <c r="G264" s="120" t="s">
        <v>94</v>
      </c>
      <c r="H264" s="113" t="e">
        <f t="shared" si="65"/>
        <v>#REF!</v>
      </c>
      <c r="I264" s="113" t="e">
        <f t="shared" si="79"/>
        <v>#REF!</v>
      </c>
      <c r="J264" s="126">
        <v>142.15</v>
      </c>
      <c r="K264" s="126" t="s">
        <v>18</v>
      </c>
      <c r="L264" s="394" t="s">
        <v>81</v>
      </c>
      <c r="M264" s="85" t="s">
        <v>160</v>
      </c>
      <c r="N264" s="399">
        <v>0</v>
      </c>
      <c r="O264" s="130">
        <v>3</v>
      </c>
      <c r="P264" s="130" t="s">
        <v>161</v>
      </c>
      <c r="Q264" s="130">
        <v>25100069</v>
      </c>
      <c r="R264" s="130" t="s">
        <v>84</v>
      </c>
      <c r="S264" s="130" t="s">
        <v>97</v>
      </c>
      <c r="T264" s="123" t="s">
        <v>138</v>
      </c>
      <c r="U264" s="100" t="s">
        <v>99</v>
      </c>
      <c r="V264" s="100" t="s">
        <v>162</v>
      </c>
      <c r="W264" s="282">
        <v>11</v>
      </c>
      <c r="X264" s="126"/>
      <c r="Y264" s="126">
        <f t="shared" si="77"/>
        <v>11</v>
      </c>
      <c r="Z264" s="126">
        <v>11</v>
      </c>
      <c r="AA264" s="150">
        <v>31260</v>
      </c>
      <c r="AB264" s="127"/>
      <c r="AC264" s="151" t="str">
        <f t="shared" si="76"/>
        <v/>
      </c>
      <c r="AD264" s="152"/>
      <c r="AE264" s="151"/>
      <c r="AF264" s="101">
        <f t="shared" si="72"/>
        <v>0</v>
      </c>
      <c r="AG264" s="101">
        <f t="shared" si="73"/>
        <v>0</v>
      </c>
      <c r="AH264" s="101">
        <f t="shared" si="74"/>
        <v>0</v>
      </c>
      <c r="AI264" s="101">
        <f t="shared" si="78"/>
        <v>343860</v>
      </c>
      <c r="AJ264" s="101">
        <f t="shared" si="75"/>
        <v>0</v>
      </c>
      <c r="AK264" s="101">
        <f t="shared" si="69"/>
        <v>343860</v>
      </c>
      <c r="AL264" s="102" t="s">
        <v>9</v>
      </c>
      <c r="AM264" s="108"/>
      <c r="AN264" s="823">
        <f t="shared" si="80"/>
        <v>343860</v>
      </c>
      <c r="AO264" s="844">
        <f t="shared" si="81"/>
        <v>0</v>
      </c>
      <c r="AP264" s="844">
        <f t="shared" si="82"/>
        <v>1</v>
      </c>
      <c r="AQ264" s="845">
        <f t="shared" ca="1" si="83"/>
        <v>564</v>
      </c>
      <c r="AR264" s="113" t="str">
        <f t="shared" si="84"/>
        <v>On Time</v>
      </c>
    </row>
    <row r="265" spans="1:44" ht="38.25" x14ac:dyDescent="0.2">
      <c r="A265" s="102" t="s">
        <v>591</v>
      </c>
      <c r="B265" s="133">
        <v>45985</v>
      </c>
      <c r="C265" s="100" t="s">
        <v>79</v>
      </c>
      <c r="D265" s="552">
        <v>46022</v>
      </c>
      <c r="E265" s="552" t="e">
        <f>IF(OR(#REF!="",J265=""),"",#REF!+7*J265)</f>
        <v>#REF!</v>
      </c>
      <c r="F265" s="149" t="str">
        <f t="shared" ca="1" si="64"/>
        <v>DELIVERED</v>
      </c>
      <c r="G265" s="120" t="s">
        <v>80</v>
      </c>
      <c r="H265" s="113" t="e">
        <f t="shared" si="65"/>
        <v>#REF!</v>
      </c>
      <c r="I265" s="102">
        <v>2025</v>
      </c>
      <c r="J265" s="122">
        <v>8</v>
      </c>
      <c r="K265" s="122" t="s">
        <v>19</v>
      </c>
      <c r="L265" s="232" t="s">
        <v>142</v>
      </c>
      <c r="M265" s="549" t="s">
        <v>592</v>
      </c>
      <c r="N265" s="399">
        <v>0</v>
      </c>
      <c r="O265" s="130">
        <v>3</v>
      </c>
      <c r="P265" s="130" t="s">
        <v>593</v>
      </c>
      <c r="Q265" s="122">
        <v>25201313</v>
      </c>
      <c r="R265" s="122" t="s">
        <v>84</v>
      </c>
      <c r="S265" s="130" t="s">
        <v>594</v>
      </c>
      <c r="T265" s="123" t="s">
        <v>595</v>
      </c>
      <c r="U265" s="100" t="s">
        <v>193</v>
      </c>
      <c r="V265" s="160" t="s">
        <v>596</v>
      </c>
      <c r="W265" s="147">
        <v>50</v>
      </c>
      <c r="X265" s="122">
        <v>50</v>
      </c>
      <c r="Y265" s="126">
        <f t="shared" si="77"/>
        <v>0</v>
      </c>
      <c r="Z265" s="122">
        <v>0</v>
      </c>
      <c r="AA265" s="101">
        <v>5806.8</v>
      </c>
      <c r="AB265" s="131"/>
      <c r="AC265" s="151" t="str">
        <f t="shared" si="76"/>
        <v>April-26</v>
      </c>
      <c r="AD265" s="119">
        <v>46132</v>
      </c>
      <c r="AE265" s="142" t="s">
        <v>597</v>
      </c>
      <c r="AF265" s="101">
        <f t="shared" si="72"/>
        <v>290340</v>
      </c>
      <c r="AG265" s="101">
        <f t="shared" si="73"/>
        <v>0</v>
      </c>
      <c r="AH265" s="101">
        <f t="shared" si="74"/>
        <v>290340</v>
      </c>
      <c r="AI265" s="101">
        <f t="shared" si="78"/>
        <v>0</v>
      </c>
      <c r="AJ265" s="101">
        <f t="shared" si="75"/>
        <v>0</v>
      </c>
      <c r="AK265" s="101">
        <f t="shared" si="69"/>
        <v>0</v>
      </c>
      <c r="AL265" s="102" t="s">
        <v>0</v>
      </c>
      <c r="AM265" s="143" t="s">
        <v>102</v>
      </c>
      <c r="AN265" s="823">
        <f t="shared" si="80"/>
        <v>290340</v>
      </c>
      <c r="AO265" s="844">
        <f t="shared" si="81"/>
        <v>1</v>
      </c>
      <c r="AP265" s="844">
        <f t="shared" si="82"/>
        <v>0</v>
      </c>
      <c r="AQ265" s="845">
        <f t="shared" ca="1" si="83"/>
        <v>200</v>
      </c>
      <c r="AR265" s="113" t="str">
        <f t="shared" si="84"/>
        <v>Delayed</v>
      </c>
    </row>
    <row r="266" spans="1:44" x14ac:dyDescent="0.25">
      <c r="A266" s="102">
        <v>4000581107</v>
      </c>
      <c r="B266" s="133">
        <v>45978</v>
      </c>
      <c r="C266" s="100" t="s">
        <v>79</v>
      </c>
      <c r="D266" s="552">
        <v>46104</v>
      </c>
      <c r="E266" s="552" t="e">
        <f>IF(OR(#REF!="",J266=""),"",#REF!+7*J266)</f>
        <v>#REF!</v>
      </c>
      <c r="F266" s="149" t="str">
        <f t="shared" ca="1" si="64"/>
        <v>DELIVERED</v>
      </c>
      <c r="G266" s="120" t="s">
        <v>94</v>
      </c>
      <c r="H266" s="113" t="e">
        <f t="shared" si="65"/>
        <v>#REF!</v>
      </c>
      <c r="I266" s="102" t="e">
        <f t="shared" ref="I266:I299" si="85">TEXT(E266,"YYYY")</f>
        <v>#REF!</v>
      </c>
      <c r="J266" s="122">
        <v>18</v>
      </c>
      <c r="K266" s="122" t="s">
        <v>18</v>
      </c>
      <c r="L266" s="232" t="s">
        <v>81</v>
      </c>
      <c r="M266" s="13" t="s">
        <v>598</v>
      </c>
      <c r="N266" s="399">
        <v>0</v>
      </c>
      <c r="O266" s="130">
        <v>3</v>
      </c>
      <c r="P266" s="130" t="s">
        <v>599</v>
      </c>
      <c r="Q266" s="122">
        <v>25100729</v>
      </c>
      <c r="R266" s="122" t="s">
        <v>84</v>
      </c>
      <c r="S266" s="122" t="s">
        <v>97</v>
      </c>
      <c r="T266" s="113" t="s">
        <v>138</v>
      </c>
      <c r="U266" s="102" t="s">
        <v>99</v>
      </c>
      <c r="V266" s="102" t="s">
        <v>600</v>
      </c>
      <c r="W266" s="147">
        <v>5</v>
      </c>
      <c r="X266" s="122">
        <v>5</v>
      </c>
      <c r="Y266" s="126">
        <f t="shared" si="77"/>
        <v>0</v>
      </c>
      <c r="Z266" s="122">
        <v>0</v>
      </c>
      <c r="AA266" s="101">
        <v>56437</v>
      </c>
      <c r="AB266" s="131"/>
      <c r="AC266" s="151" t="str">
        <f t="shared" si="76"/>
        <v>April-26</v>
      </c>
      <c r="AD266" s="119">
        <v>46136</v>
      </c>
      <c r="AE266" s="178" t="s">
        <v>601</v>
      </c>
      <c r="AF266" s="101">
        <f t="shared" si="72"/>
        <v>282185</v>
      </c>
      <c r="AG266" s="101">
        <f t="shared" si="73"/>
        <v>0</v>
      </c>
      <c r="AH266" s="101">
        <f t="shared" si="74"/>
        <v>282185</v>
      </c>
      <c r="AI266" s="101">
        <f t="shared" si="78"/>
        <v>0</v>
      </c>
      <c r="AJ266" s="101">
        <f t="shared" si="75"/>
        <v>0</v>
      </c>
      <c r="AK266" s="101">
        <f t="shared" si="69"/>
        <v>0</v>
      </c>
      <c r="AL266" s="102" t="s">
        <v>0</v>
      </c>
      <c r="AM266" s="143" t="s">
        <v>102</v>
      </c>
      <c r="AN266" s="823">
        <f t="shared" si="80"/>
        <v>282185</v>
      </c>
      <c r="AO266" s="844">
        <f t="shared" si="81"/>
        <v>1</v>
      </c>
      <c r="AP266" s="844">
        <f t="shared" si="82"/>
        <v>0</v>
      </c>
      <c r="AQ266" s="845">
        <f t="shared" ca="1" si="83"/>
        <v>207</v>
      </c>
      <c r="AR266" s="113" t="str">
        <f t="shared" si="84"/>
        <v>Delayed</v>
      </c>
    </row>
    <row r="267" spans="1:44" x14ac:dyDescent="0.25">
      <c r="A267" s="102">
        <v>4400118017</v>
      </c>
      <c r="B267" s="158">
        <v>46010</v>
      </c>
      <c r="C267" s="100" t="s">
        <v>400</v>
      </c>
      <c r="D267" s="552">
        <v>46052</v>
      </c>
      <c r="E267" s="552" t="e">
        <f>IF(OR(#REF!="",J267=""),"",#REF!+7*J267)</f>
        <v>#REF!</v>
      </c>
      <c r="F267" s="149" t="str">
        <f t="shared" ca="1" si="64"/>
        <v>DELIVERED</v>
      </c>
      <c r="G267" s="120" t="s">
        <v>80</v>
      </c>
      <c r="H267" s="113" t="e">
        <f t="shared" si="65"/>
        <v>#REF!</v>
      </c>
      <c r="I267" s="113" t="e">
        <f t="shared" si="85"/>
        <v>#REF!</v>
      </c>
      <c r="J267" s="122">
        <v>6</v>
      </c>
      <c r="K267" s="122" t="s">
        <v>18</v>
      </c>
      <c r="L267" s="232" t="s">
        <v>142</v>
      </c>
      <c r="M267" s="23" t="s">
        <v>602</v>
      </c>
      <c r="N267" s="399">
        <v>0</v>
      </c>
      <c r="O267" s="130">
        <v>3</v>
      </c>
      <c r="P267" s="473" t="s">
        <v>603</v>
      </c>
      <c r="Q267" s="122">
        <v>26200070</v>
      </c>
      <c r="R267" s="122" t="s">
        <v>307</v>
      </c>
      <c r="S267" s="122" t="s">
        <v>403</v>
      </c>
      <c r="T267" s="123" t="s">
        <v>404</v>
      </c>
      <c r="U267" s="100" t="s">
        <v>193</v>
      </c>
      <c r="V267" s="102" t="s">
        <v>604</v>
      </c>
      <c r="W267" s="147">
        <v>20</v>
      </c>
      <c r="X267" s="122">
        <v>20</v>
      </c>
      <c r="Y267" s="126">
        <f t="shared" si="77"/>
        <v>0</v>
      </c>
      <c r="Z267" s="122">
        <v>0</v>
      </c>
      <c r="AA267" s="185"/>
      <c r="AB267" s="131">
        <v>63.5</v>
      </c>
      <c r="AC267" s="151" t="str">
        <f t="shared" si="76"/>
        <v>April-26</v>
      </c>
      <c r="AD267" s="119">
        <v>46132</v>
      </c>
      <c r="AE267" s="178" t="s">
        <v>406</v>
      </c>
      <c r="AF267" s="101">
        <f t="shared" si="72"/>
        <v>0</v>
      </c>
      <c r="AG267" s="101">
        <f t="shared" si="73"/>
        <v>109220</v>
      </c>
      <c r="AH267" s="101">
        <f t="shared" si="74"/>
        <v>109220</v>
      </c>
      <c r="AI267" s="101">
        <f t="shared" si="78"/>
        <v>0</v>
      </c>
      <c r="AJ267" s="185">
        <f t="shared" si="75"/>
        <v>0</v>
      </c>
      <c r="AK267" s="185">
        <f t="shared" si="69"/>
        <v>0</v>
      </c>
      <c r="AL267" s="174" t="s">
        <v>0</v>
      </c>
      <c r="AM267" s="143" t="s">
        <v>102</v>
      </c>
      <c r="AN267" s="825">
        <f t="shared" si="80"/>
        <v>109220</v>
      </c>
      <c r="AO267" s="844">
        <f t="shared" si="81"/>
        <v>1</v>
      </c>
      <c r="AP267" s="844">
        <f t="shared" si="82"/>
        <v>0</v>
      </c>
      <c r="AQ267" s="845">
        <f t="shared" ca="1" si="83"/>
        <v>175</v>
      </c>
      <c r="AR267" s="113" t="str">
        <f t="shared" si="84"/>
        <v>Delayed</v>
      </c>
    </row>
    <row r="268" spans="1:44" x14ac:dyDescent="0.25">
      <c r="A268" s="102">
        <v>4000580246</v>
      </c>
      <c r="B268" s="158">
        <v>46017</v>
      </c>
      <c r="C268" s="102" t="s">
        <v>79</v>
      </c>
      <c r="D268" s="552">
        <v>46087</v>
      </c>
      <c r="E268" s="552" t="e">
        <f>IF(OR(#REF!="",J268=""),"",#REF!+7*J268)</f>
        <v>#REF!</v>
      </c>
      <c r="F268" s="149" t="str">
        <f t="shared" ca="1" si="64"/>
        <v>DELIVERED</v>
      </c>
      <c r="G268" s="120" t="s">
        <v>94</v>
      </c>
      <c r="H268" s="113" t="e">
        <f t="shared" si="65"/>
        <v>#REF!</v>
      </c>
      <c r="I268" s="113" t="e">
        <f t="shared" si="85"/>
        <v>#REF!</v>
      </c>
      <c r="J268" s="122">
        <v>10</v>
      </c>
      <c r="K268" s="122" t="s">
        <v>18</v>
      </c>
      <c r="L268" s="232" t="s">
        <v>81</v>
      </c>
      <c r="M268" s="23" t="s">
        <v>605</v>
      </c>
      <c r="N268" s="399">
        <v>0</v>
      </c>
      <c r="O268" s="130">
        <v>3</v>
      </c>
      <c r="P268" s="473" t="s">
        <v>606</v>
      </c>
      <c r="Q268" s="122">
        <v>25100756</v>
      </c>
      <c r="R268" s="122" t="s">
        <v>84</v>
      </c>
      <c r="S268" s="122" t="s">
        <v>97</v>
      </c>
      <c r="T268" s="113" t="s">
        <v>179</v>
      </c>
      <c r="U268" s="102" t="s">
        <v>99</v>
      </c>
      <c r="V268" s="102" t="s">
        <v>607</v>
      </c>
      <c r="W268" s="147">
        <v>1</v>
      </c>
      <c r="X268" s="122">
        <v>1</v>
      </c>
      <c r="Y268" s="126">
        <f t="shared" si="77"/>
        <v>0</v>
      </c>
      <c r="Z268" s="122">
        <v>0</v>
      </c>
      <c r="AA268" s="101">
        <v>87146</v>
      </c>
      <c r="AB268" s="131"/>
      <c r="AC268" s="151" t="str">
        <f t="shared" si="76"/>
        <v>April-26</v>
      </c>
      <c r="AD268" s="119">
        <v>46119</v>
      </c>
      <c r="AE268" s="142" t="s">
        <v>608</v>
      </c>
      <c r="AF268" s="101">
        <f t="shared" si="72"/>
        <v>87146</v>
      </c>
      <c r="AG268" s="101">
        <f t="shared" si="73"/>
        <v>0</v>
      </c>
      <c r="AH268" s="101">
        <f t="shared" si="74"/>
        <v>87146</v>
      </c>
      <c r="AI268" s="101">
        <f t="shared" si="78"/>
        <v>0</v>
      </c>
      <c r="AJ268" s="101">
        <f t="shared" si="75"/>
        <v>0</v>
      </c>
      <c r="AK268" s="101">
        <f t="shared" si="69"/>
        <v>0</v>
      </c>
      <c r="AL268" s="102" t="s">
        <v>0</v>
      </c>
      <c r="AM268" s="143" t="s">
        <v>102</v>
      </c>
      <c r="AN268" s="823">
        <f t="shared" si="80"/>
        <v>87146</v>
      </c>
      <c r="AO268" s="844">
        <f t="shared" si="81"/>
        <v>1</v>
      </c>
      <c r="AP268" s="844">
        <f t="shared" si="82"/>
        <v>0</v>
      </c>
      <c r="AQ268" s="845">
        <f t="shared" ca="1" si="83"/>
        <v>168</v>
      </c>
      <c r="AR268" s="113" t="str">
        <f t="shared" si="84"/>
        <v>Delayed</v>
      </c>
    </row>
    <row r="269" spans="1:44" ht="15" x14ac:dyDescent="0.25">
      <c r="A269" s="102">
        <v>4000578130</v>
      </c>
      <c r="B269" s="133">
        <v>45982</v>
      </c>
      <c r="C269" s="100" t="s">
        <v>79</v>
      </c>
      <c r="D269" s="552">
        <v>46164</v>
      </c>
      <c r="E269" s="552" t="e">
        <f>IF(OR(#REF!="",J269=""),"",#REF!+7*J269)</f>
        <v>#REF!</v>
      </c>
      <c r="F269" s="149" t="e">
        <f t="shared" ref="F269:F333" ca="1" si="86">IF(AL269="PO CLOSED",
"DELIVERED",
IF(TODAY()&gt;E269,
"-"&amp;ROUNDUP(TODAY()-E269,0)&amp;" days overdue",
"+" &amp;ROUNDUP(E269-TODAY(),0)&amp;" days remaining"))</f>
        <v>#REF!</v>
      </c>
      <c r="G269" s="120" t="s">
        <v>94</v>
      </c>
      <c r="H269" s="113" t="e">
        <f t="shared" ref="H269:H304" si="87">TEXT(E269,"MMM-YY")</f>
        <v>#REF!</v>
      </c>
      <c r="I269" s="102" t="e">
        <f t="shared" si="85"/>
        <v>#REF!</v>
      </c>
      <c r="J269" s="122">
        <v>26</v>
      </c>
      <c r="K269" s="122" t="s">
        <v>18</v>
      </c>
      <c r="L269" s="232" t="s">
        <v>142</v>
      </c>
      <c r="M269" s="77" t="s">
        <v>609</v>
      </c>
      <c r="N269" s="399">
        <v>0</v>
      </c>
      <c r="O269" s="130">
        <v>3</v>
      </c>
      <c r="P269" s="122"/>
      <c r="Q269" s="122"/>
      <c r="R269" s="122" t="s">
        <v>84</v>
      </c>
      <c r="S269" s="122" t="s">
        <v>97</v>
      </c>
      <c r="T269" s="113" t="s">
        <v>179</v>
      </c>
      <c r="U269" s="102" t="s">
        <v>99</v>
      </c>
      <c r="V269" s="102" t="s">
        <v>524</v>
      </c>
      <c r="W269" s="147">
        <v>16</v>
      </c>
      <c r="X269" s="113"/>
      <c r="Y269" s="126">
        <f t="shared" si="77"/>
        <v>16</v>
      </c>
      <c r="Z269" s="122">
        <v>16</v>
      </c>
      <c r="AA269" s="101">
        <v>156110</v>
      </c>
      <c r="AB269" s="131"/>
      <c r="AC269" s="151" t="str">
        <f t="shared" si="76"/>
        <v/>
      </c>
      <c r="AD269" s="120"/>
      <c r="AE269" s="142"/>
      <c r="AF269" s="101">
        <f t="shared" si="72"/>
        <v>0</v>
      </c>
      <c r="AG269" s="101">
        <f t="shared" si="73"/>
        <v>0</v>
      </c>
      <c r="AH269" s="101">
        <f t="shared" si="74"/>
        <v>0</v>
      </c>
      <c r="AI269" s="101">
        <f t="shared" si="78"/>
        <v>2497760</v>
      </c>
      <c r="AJ269" s="101">
        <f t="shared" si="75"/>
        <v>0</v>
      </c>
      <c r="AK269" s="101">
        <f t="shared" ref="AK269:AK333" si="88">SUM(AI269:AJ269)</f>
        <v>2497760</v>
      </c>
      <c r="AL269" s="102" t="s">
        <v>9</v>
      </c>
      <c r="AM269" s="144"/>
      <c r="AN269" s="823">
        <f t="shared" si="80"/>
        <v>2497760</v>
      </c>
      <c r="AO269" s="844">
        <f t="shared" si="81"/>
        <v>0</v>
      </c>
      <c r="AP269" s="844">
        <f t="shared" si="82"/>
        <v>1</v>
      </c>
      <c r="AQ269" s="845">
        <f t="shared" ca="1" si="83"/>
        <v>203</v>
      </c>
      <c r="AR269" s="113" t="str">
        <f t="shared" si="84"/>
        <v>On Time</v>
      </c>
    </row>
    <row r="270" spans="1:44" ht="12.75" x14ac:dyDescent="0.2">
      <c r="A270" s="102">
        <v>4000498936</v>
      </c>
      <c r="B270" s="133">
        <v>45628</v>
      </c>
      <c r="C270" s="100" t="s">
        <v>79</v>
      </c>
      <c r="D270" s="552">
        <v>46379</v>
      </c>
      <c r="E270" s="552" t="e">
        <f>IF(OR(#REF!="",J270=""),"",#REF!+7*J270)</f>
        <v>#REF!</v>
      </c>
      <c r="F270" s="149" t="e">
        <f t="shared" ca="1" si="86"/>
        <v>#REF!</v>
      </c>
      <c r="G270" s="120" t="s">
        <v>94</v>
      </c>
      <c r="H270" s="113" t="e">
        <f t="shared" si="87"/>
        <v>#REF!</v>
      </c>
      <c r="I270" s="113" t="e">
        <f t="shared" si="85"/>
        <v>#REF!</v>
      </c>
      <c r="J270" s="126">
        <v>107.4</v>
      </c>
      <c r="K270" s="126" t="s">
        <v>18</v>
      </c>
      <c r="L270" s="394" t="s">
        <v>81</v>
      </c>
      <c r="M270" s="13" t="s">
        <v>175</v>
      </c>
      <c r="N270" s="399">
        <v>0</v>
      </c>
      <c r="O270" s="130">
        <v>3</v>
      </c>
      <c r="P270" s="130" t="s">
        <v>176</v>
      </c>
      <c r="Q270" s="130">
        <v>25100064</v>
      </c>
      <c r="R270" s="130" t="s">
        <v>84</v>
      </c>
      <c r="S270" s="130" t="s">
        <v>97</v>
      </c>
      <c r="T270" s="123" t="s">
        <v>138</v>
      </c>
      <c r="U270" s="100" t="s">
        <v>99</v>
      </c>
      <c r="V270" s="100" t="s">
        <v>177</v>
      </c>
      <c r="W270" s="282">
        <v>25</v>
      </c>
      <c r="X270" s="126"/>
      <c r="Y270" s="126">
        <f t="shared" si="77"/>
        <v>25</v>
      </c>
      <c r="Z270" s="126">
        <v>25</v>
      </c>
      <c r="AA270" s="150">
        <v>23480</v>
      </c>
      <c r="AB270" s="127"/>
      <c r="AC270" s="151" t="str">
        <f t="shared" si="76"/>
        <v/>
      </c>
      <c r="AD270" s="152"/>
      <c r="AE270" s="162"/>
      <c r="AF270" s="101">
        <f t="shared" si="72"/>
        <v>0</v>
      </c>
      <c r="AG270" s="101">
        <f t="shared" si="73"/>
        <v>0</v>
      </c>
      <c r="AH270" s="101">
        <f t="shared" si="74"/>
        <v>0</v>
      </c>
      <c r="AI270" s="101">
        <f t="shared" si="78"/>
        <v>587000</v>
      </c>
      <c r="AJ270" s="101">
        <f t="shared" si="75"/>
        <v>0</v>
      </c>
      <c r="AK270" s="101">
        <f t="shared" si="88"/>
        <v>587000</v>
      </c>
      <c r="AL270" s="102" t="s">
        <v>9</v>
      </c>
      <c r="AM270" s="143"/>
      <c r="AN270" s="823">
        <f t="shared" si="80"/>
        <v>587000</v>
      </c>
      <c r="AO270" s="844">
        <f t="shared" si="81"/>
        <v>0</v>
      </c>
      <c r="AP270" s="844">
        <f t="shared" si="82"/>
        <v>1</v>
      </c>
      <c r="AQ270" s="845">
        <f t="shared" ca="1" si="83"/>
        <v>557</v>
      </c>
      <c r="AR270" s="113" t="str">
        <f t="shared" si="84"/>
        <v>On Time</v>
      </c>
    </row>
    <row r="271" spans="1:44" ht="12.75" x14ac:dyDescent="0.2">
      <c r="A271" s="102">
        <v>4000001669</v>
      </c>
      <c r="B271" s="133">
        <v>45929</v>
      </c>
      <c r="C271" s="100" t="s">
        <v>79</v>
      </c>
      <c r="D271" s="552">
        <v>45985</v>
      </c>
      <c r="E271" s="552" t="e">
        <f>IF(OR(#REF!="",J271=""),"",#REF!+7*J271)</f>
        <v>#REF!</v>
      </c>
      <c r="F271" s="149" t="e">
        <f t="shared" ca="1" si="86"/>
        <v>#REF!</v>
      </c>
      <c r="G271" s="120" t="s">
        <v>80</v>
      </c>
      <c r="H271" s="113" t="e">
        <f t="shared" si="87"/>
        <v>#REF!</v>
      </c>
      <c r="I271" s="113" t="e">
        <f t="shared" si="85"/>
        <v>#REF!</v>
      </c>
      <c r="J271" s="122">
        <v>8</v>
      </c>
      <c r="K271" s="122" t="s">
        <v>18</v>
      </c>
      <c r="L271" s="232" t="s">
        <v>142</v>
      </c>
      <c r="M271" s="85" t="s">
        <v>610</v>
      </c>
      <c r="N271" s="399">
        <v>0</v>
      </c>
      <c r="O271" s="130">
        <v>3</v>
      </c>
      <c r="P271" s="122" t="s">
        <v>611</v>
      </c>
      <c r="Q271" s="122">
        <v>25100471</v>
      </c>
      <c r="R271" s="122" t="s">
        <v>84</v>
      </c>
      <c r="S271" s="122" t="s">
        <v>156</v>
      </c>
      <c r="T271" s="113" t="s">
        <v>157</v>
      </c>
      <c r="U271" s="102" t="s">
        <v>158</v>
      </c>
      <c r="V271" s="102" t="s">
        <v>612</v>
      </c>
      <c r="W271" s="147">
        <v>55</v>
      </c>
      <c r="X271" s="122"/>
      <c r="Y271" s="126">
        <v>55</v>
      </c>
      <c r="Z271" s="122">
        <v>55</v>
      </c>
      <c r="AA271" s="101">
        <v>17958.28</v>
      </c>
      <c r="AB271" s="131"/>
      <c r="AC271" s="151" t="str">
        <f t="shared" si="76"/>
        <v/>
      </c>
      <c r="AD271" s="120"/>
      <c r="AE271" s="162"/>
      <c r="AF271" s="101">
        <f t="shared" si="72"/>
        <v>0</v>
      </c>
      <c r="AG271" s="101">
        <f t="shared" si="73"/>
        <v>0</v>
      </c>
      <c r="AH271" s="101">
        <f t="shared" si="74"/>
        <v>0</v>
      </c>
      <c r="AI271" s="101">
        <f t="shared" si="78"/>
        <v>987705.39999999991</v>
      </c>
      <c r="AJ271" s="101">
        <f t="shared" si="75"/>
        <v>0</v>
      </c>
      <c r="AK271" s="101">
        <f t="shared" si="88"/>
        <v>987705.39999999991</v>
      </c>
      <c r="AL271" s="102" t="s">
        <v>9</v>
      </c>
      <c r="AM271" s="144"/>
      <c r="AN271" s="823">
        <f t="shared" si="80"/>
        <v>987705.39999999991</v>
      </c>
      <c r="AO271" s="844">
        <f t="shared" si="81"/>
        <v>0</v>
      </c>
      <c r="AP271" s="844">
        <f t="shared" si="82"/>
        <v>1</v>
      </c>
      <c r="AQ271" s="845">
        <f t="shared" ca="1" si="83"/>
        <v>256</v>
      </c>
      <c r="AR271" s="113" t="str">
        <f t="shared" si="84"/>
        <v>On Time</v>
      </c>
    </row>
    <row r="272" spans="1:44" ht="12.75" x14ac:dyDescent="0.2">
      <c r="A272" s="102">
        <v>4000568281</v>
      </c>
      <c r="B272" s="133">
        <v>45917</v>
      </c>
      <c r="C272" s="100" t="s">
        <v>79</v>
      </c>
      <c r="D272" s="552">
        <v>46127</v>
      </c>
      <c r="E272" s="552" t="e">
        <f>IF(OR(#REF!="",J272=""),"",#REF!+7*J272)</f>
        <v>#REF!</v>
      </c>
      <c r="F272" s="149" t="e">
        <f t="shared" ca="1" si="86"/>
        <v>#REF!</v>
      </c>
      <c r="G272" s="120" t="s">
        <v>94</v>
      </c>
      <c r="H272" s="113" t="e">
        <f t="shared" si="87"/>
        <v>#REF!</v>
      </c>
      <c r="I272" s="113" t="e">
        <f t="shared" si="85"/>
        <v>#REF!</v>
      </c>
      <c r="J272" s="122">
        <v>30</v>
      </c>
      <c r="K272" s="122" t="s">
        <v>18</v>
      </c>
      <c r="L272" s="232" t="s">
        <v>81</v>
      </c>
      <c r="M272" s="13" t="s">
        <v>613</v>
      </c>
      <c r="N272" s="399">
        <v>0</v>
      </c>
      <c r="O272" s="130">
        <v>3</v>
      </c>
      <c r="P272" s="122"/>
      <c r="Q272" s="122"/>
      <c r="R272" s="122" t="s">
        <v>84</v>
      </c>
      <c r="S272" s="130" t="s">
        <v>97</v>
      </c>
      <c r="T272" s="123" t="s">
        <v>130</v>
      </c>
      <c r="U272" s="123" t="s">
        <v>99</v>
      </c>
      <c r="V272" s="102" t="s">
        <v>614</v>
      </c>
      <c r="W272" s="147">
        <v>11</v>
      </c>
      <c r="X272" s="113"/>
      <c r="Y272" s="126">
        <f t="shared" ref="Y272:Y310" si="89">W272-X272</f>
        <v>11</v>
      </c>
      <c r="Z272" s="122">
        <v>11</v>
      </c>
      <c r="AA272" s="101">
        <v>440580</v>
      </c>
      <c r="AB272" s="131"/>
      <c r="AC272" s="151" t="str">
        <f t="shared" si="76"/>
        <v/>
      </c>
      <c r="AD272" s="120"/>
      <c r="AE272" s="132"/>
      <c r="AF272" s="101">
        <f t="shared" si="72"/>
        <v>0</v>
      </c>
      <c r="AG272" s="101">
        <f t="shared" si="73"/>
        <v>0</v>
      </c>
      <c r="AH272" s="101">
        <f t="shared" si="74"/>
        <v>0</v>
      </c>
      <c r="AI272" s="101">
        <f t="shared" si="78"/>
        <v>4846380</v>
      </c>
      <c r="AJ272" s="101">
        <f t="shared" si="75"/>
        <v>0</v>
      </c>
      <c r="AK272" s="101">
        <f t="shared" si="88"/>
        <v>4846380</v>
      </c>
      <c r="AL272" s="102" t="s">
        <v>9</v>
      </c>
      <c r="AM272" s="144"/>
      <c r="AN272" s="823">
        <f t="shared" si="80"/>
        <v>4846380</v>
      </c>
      <c r="AO272" s="844">
        <f t="shared" si="81"/>
        <v>0</v>
      </c>
      <c r="AP272" s="844">
        <f t="shared" si="82"/>
        <v>1</v>
      </c>
      <c r="AQ272" s="845">
        <f t="shared" ca="1" si="83"/>
        <v>268</v>
      </c>
      <c r="AR272" s="113" t="str">
        <f t="shared" si="84"/>
        <v>On Time</v>
      </c>
    </row>
    <row r="273" spans="1:44" ht="12.75" x14ac:dyDescent="0.2">
      <c r="A273" s="102">
        <v>4000560959</v>
      </c>
      <c r="B273" s="133">
        <v>45930</v>
      </c>
      <c r="C273" s="100" t="s">
        <v>79</v>
      </c>
      <c r="D273" s="552">
        <v>46112</v>
      </c>
      <c r="E273" s="552" t="e">
        <f>IF(OR(#REF!="",J273=""),"",#REF!+7*J273)</f>
        <v>#REF!</v>
      </c>
      <c r="F273" s="149" t="e">
        <f t="shared" ca="1" si="86"/>
        <v>#REF!</v>
      </c>
      <c r="G273" s="120" t="s">
        <v>94</v>
      </c>
      <c r="H273" s="113" t="e">
        <f t="shared" si="87"/>
        <v>#REF!</v>
      </c>
      <c r="I273" s="113" t="e">
        <f t="shared" si="85"/>
        <v>#REF!</v>
      </c>
      <c r="J273" s="122">
        <v>25.5</v>
      </c>
      <c r="K273" s="122" t="s">
        <v>18</v>
      </c>
      <c r="L273" s="232" t="s">
        <v>81</v>
      </c>
      <c r="M273" s="23" t="s">
        <v>615</v>
      </c>
      <c r="N273" s="399">
        <v>0</v>
      </c>
      <c r="O273" s="130">
        <v>3</v>
      </c>
      <c r="P273" s="122" t="s">
        <v>616</v>
      </c>
      <c r="Q273" s="122">
        <v>25200756</v>
      </c>
      <c r="R273" s="122" t="s">
        <v>84</v>
      </c>
      <c r="S273" s="130" t="s">
        <v>97</v>
      </c>
      <c r="T273" s="123" t="s">
        <v>119</v>
      </c>
      <c r="U273" s="102" t="s">
        <v>99</v>
      </c>
      <c r="V273" s="102" t="s">
        <v>617</v>
      </c>
      <c r="W273" s="147">
        <v>22</v>
      </c>
      <c r="X273" s="113"/>
      <c r="Y273" s="126">
        <f t="shared" si="89"/>
        <v>22</v>
      </c>
      <c r="Z273" s="122">
        <v>22</v>
      </c>
      <c r="AA273" s="101">
        <v>79979</v>
      </c>
      <c r="AB273" s="182"/>
      <c r="AC273" s="151" t="str">
        <f t="shared" si="76"/>
        <v/>
      </c>
      <c r="AD273" s="120"/>
      <c r="AE273" s="132"/>
      <c r="AF273" s="101">
        <f t="shared" si="72"/>
        <v>0</v>
      </c>
      <c r="AG273" s="101">
        <f t="shared" si="73"/>
        <v>0</v>
      </c>
      <c r="AH273" s="101">
        <f t="shared" si="74"/>
        <v>0</v>
      </c>
      <c r="AI273" s="101">
        <f t="shared" si="78"/>
        <v>1759538</v>
      </c>
      <c r="AJ273" s="101">
        <f t="shared" si="75"/>
        <v>0</v>
      </c>
      <c r="AK273" s="101">
        <f t="shared" si="88"/>
        <v>1759538</v>
      </c>
      <c r="AL273" s="102" t="s">
        <v>9</v>
      </c>
      <c r="AM273" s="144"/>
      <c r="AN273" s="823">
        <f t="shared" si="80"/>
        <v>1759538</v>
      </c>
      <c r="AO273" s="844">
        <f t="shared" si="81"/>
        <v>0</v>
      </c>
      <c r="AP273" s="844">
        <f t="shared" si="82"/>
        <v>1</v>
      </c>
      <c r="AQ273" s="845">
        <f t="shared" ca="1" si="83"/>
        <v>255</v>
      </c>
      <c r="AR273" s="113" t="str">
        <f t="shared" si="84"/>
        <v>On Time</v>
      </c>
    </row>
    <row r="274" spans="1:44" x14ac:dyDescent="0.25">
      <c r="A274" s="102">
        <v>4516451916</v>
      </c>
      <c r="B274" s="158">
        <v>46014</v>
      </c>
      <c r="C274" s="100" t="s">
        <v>79</v>
      </c>
      <c r="D274" s="552">
        <v>46027</v>
      </c>
      <c r="E274" s="552" t="e">
        <f>IF(OR(#REF!="",J274=""),"",#REF!+7*J274)</f>
        <v>#REF!</v>
      </c>
      <c r="F274" s="149" t="str">
        <f t="shared" ca="1" si="86"/>
        <v>DELIVERED</v>
      </c>
      <c r="G274" s="120" t="s">
        <v>80</v>
      </c>
      <c r="H274" s="113" t="e">
        <f t="shared" si="87"/>
        <v>#REF!</v>
      </c>
      <c r="I274" s="113" t="e">
        <f t="shared" si="85"/>
        <v>#REF!</v>
      </c>
      <c r="J274" s="122">
        <v>6</v>
      </c>
      <c r="K274" s="122" t="s">
        <v>18</v>
      </c>
      <c r="L274" s="306" t="s">
        <v>81</v>
      </c>
      <c r="M274" s="13" t="s">
        <v>618</v>
      </c>
      <c r="N274" s="400">
        <v>1</v>
      </c>
      <c r="O274" s="130">
        <v>1</v>
      </c>
      <c r="P274" s="130" t="s">
        <v>619</v>
      </c>
      <c r="Q274" s="122">
        <v>25100854</v>
      </c>
      <c r="R274" s="122" t="s">
        <v>84</v>
      </c>
      <c r="S274" s="122" t="s">
        <v>620</v>
      </c>
      <c r="T274" s="123" t="s">
        <v>621</v>
      </c>
      <c r="U274" s="123" t="s">
        <v>212</v>
      </c>
      <c r="V274" s="186" t="s">
        <v>622</v>
      </c>
      <c r="W274" s="147">
        <v>4</v>
      </c>
      <c r="X274" s="122">
        <v>4</v>
      </c>
      <c r="Y274" s="126">
        <f t="shared" si="89"/>
        <v>0</v>
      </c>
      <c r="Z274" s="122">
        <v>0</v>
      </c>
      <c r="AA274" s="185">
        <v>207490.3</v>
      </c>
      <c r="AB274" s="131"/>
      <c r="AC274" s="151" t="str">
        <f t="shared" si="76"/>
        <v>April-26</v>
      </c>
      <c r="AD274" s="119">
        <v>46142</v>
      </c>
      <c r="AE274" s="178" t="s">
        <v>623</v>
      </c>
      <c r="AF274" s="101">
        <f t="shared" si="72"/>
        <v>829961.2</v>
      </c>
      <c r="AG274" s="101">
        <f t="shared" si="73"/>
        <v>0</v>
      </c>
      <c r="AH274" s="101">
        <f t="shared" si="74"/>
        <v>829961.2</v>
      </c>
      <c r="AI274" s="101">
        <f t="shared" si="78"/>
        <v>0</v>
      </c>
      <c r="AJ274" s="185">
        <f t="shared" si="75"/>
        <v>0</v>
      </c>
      <c r="AK274" s="185">
        <f t="shared" si="88"/>
        <v>0</v>
      </c>
      <c r="AL274" s="174" t="s">
        <v>0</v>
      </c>
      <c r="AM274" s="143" t="s">
        <v>102</v>
      </c>
      <c r="AN274" s="825">
        <f t="shared" si="80"/>
        <v>829961.2</v>
      </c>
      <c r="AO274" s="844">
        <f t="shared" si="81"/>
        <v>1</v>
      </c>
      <c r="AP274" s="844">
        <f t="shared" si="82"/>
        <v>0</v>
      </c>
      <c r="AQ274" s="845">
        <f t="shared" ca="1" si="83"/>
        <v>171</v>
      </c>
      <c r="AR274" s="113" t="str">
        <f t="shared" si="84"/>
        <v>Delayed</v>
      </c>
    </row>
    <row r="275" spans="1:44" x14ac:dyDescent="0.25">
      <c r="A275" s="102">
        <v>4516451916</v>
      </c>
      <c r="B275" s="158">
        <v>46014</v>
      </c>
      <c r="C275" s="100" t="s">
        <v>79</v>
      </c>
      <c r="D275" s="552">
        <v>46027</v>
      </c>
      <c r="E275" s="552" t="e">
        <f>IF(OR(#REF!="",J275=""),"",#REF!+7*J275)</f>
        <v>#REF!</v>
      </c>
      <c r="F275" s="149" t="str">
        <f t="shared" ca="1" si="86"/>
        <v>DELIVERED</v>
      </c>
      <c r="G275" s="120" t="s">
        <v>80</v>
      </c>
      <c r="H275" s="113" t="e">
        <f t="shared" si="87"/>
        <v>#REF!</v>
      </c>
      <c r="I275" s="113" t="e">
        <f t="shared" si="85"/>
        <v>#REF!</v>
      </c>
      <c r="J275" s="122">
        <v>6</v>
      </c>
      <c r="K275" s="122" t="s">
        <v>18</v>
      </c>
      <c r="L275" s="306" t="s">
        <v>81</v>
      </c>
      <c r="M275" s="13" t="s">
        <v>618</v>
      </c>
      <c r="N275" s="400">
        <v>1</v>
      </c>
      <c r="O275" s="130">
        <v>1</v>
      </c>
      <c r="P275" s="130" t="s">
        <v>619</v>
      </c>
      <c r="Q275" s="122">
        <v>25100854</v>
      </c>
      <c r="R275" s="122" t="s">
        <v>84</v>
      </c>
      <c r="S275" s="122" t="s">
        <v>620</v>
      </c>
      <c r="T275" s="123" t="s">
        <v>621</v>
      </c>
      <c r="U275" s="123" t="s">
        <v>212</v>
      </c>
      <c r="V275" s="160" t="s">
        <v>622</v>
      </c>
      <c r="W275" s="147">
        <v>2</v>
      </c>
      <c r="X275" s="122">
        <v>2</v>
      </c>
      <c r="Y275" s="126">
        <f t="shared" si="89"/>
        <v>0</v>
      </c>
      <c r="Z275" s="122">
        <v>0</v>
      </c>
      <c r="AA275" s="101">
        <v>207490.3</v>
      </c>
      <c r="AB275" s="131"/>
      <c r="AC275" s="151" t="str">
        <f t="shared" si="76"/>
        <v>April-26</v>
      </c>
      <c r="AD275" s="119">
        <v>46120</v>
      </c>
      <c r="AE275" s="178" t="s">
        <v>624</v>
      </c>
      <c r="AF275" s="101">
        <f t="shared" si="72"/>
        <v>414980.6</v>
      </c>
      <c r="AG275" s="101">
        <f t="shared" si="73"/>
        <v>0</v>
      </c>
      <c r="AH275" s="101">
        <f t="shared" si="74"/>
        <v>414980.6</v>
      </c>
      <c r="AI275" s="101">
        <f t="shared" si="78"/>
        <v>0</v>
      </c>
      <c r="AJ275" s="101">
        <f t="shared" si="75"/>
        <v>0</v>
      </c>
      <c r="AK275" s="101">
        <f t="shared" si="88"/>
        <v>0</v>
      </c>
      <c r="AL275" s="102" t="s">
        <v>0</v>
      </c>
      <c r="AM275" s="143" t="s">
        <v>102</v>
      </c>
      <c r="AN275" s="823">
        <f t="shared" si="80"/>
        <v>414980.6</v>
      </c>
      <c r="AO275" s="844">
        <f t="shared" si="81"/>
        <v>1</v>
      </c>
      <c r="AP275" s="844">
        <f t="shared" si="82"/>
        <v>0</v>
      </c>
      <c r="AQ275" s="845">
        <f t="shared" ca="1" si="83"/>
        <v>171</v>
      </c>
      <c r="AR275" s="113" t="str">
        <f t="shared" si="84"/>
        <v>Delayed</v>
      </c>
    </row>
    <row r="276" spans="1:44" x14ac:dyDescent="0.25">
      <c r="A276" s="102">
        <v>1102500067</v>
      </c>
      <c r="B276" s="133">
        <v>45840</v>
      </c>
      <c r="C276" s="100" t="s">
        <v>79</v>
      </c>
      <c r="D276" s="552">
        <v>45849</v>
      </c>
      <c r="E276" s="552" t="e">
        <f>IF(OR(#REF!="",J276=""),"",#REF!+7*J276)</f>
        <v>#REF!</v>
      </c>
      <c r="F276" s="149" t="str">
        <f t="shared" ca="1" si="86"/>
        <v>DELIVERED</v>
      </c>
      <c r="G276" s="120" t="s">
        <v>80</v>
      </c>
      <c r="H276" s="113" t="e">
        <f t="shared" si="87"/>
        <v>#REF!</v>
      </c>
      <c r="I276" s="113" t="e">
        <f t="shared" si="85"/>
        <v>#REF!</v>
      </c>
      <c r="J276" s="122">
        <v>1.3</v>
      </c>
      <c r="K276" s="122" t="s">
        <v>21</v>
      </c>
      <c r="L276" s="232" t="s">
        <v>81</v>
      </c>
      <c r="M276" s="13" t="s">
        <v>625</v>
      </c>
      <c r="N276" s="399">
        <v>1</v>
      </c>
      <c r="O276" s="130">
        <v>1</v>
      </c>
      <c r="P276" s="130" t="s">
        <v>243</v>
      </c>
      <c r="Q276" s="122">
        <v>25201362</v>
      </c>
      <c r="R276" s="122" t="s">
        <v>84</v>
      </c>
      <c r="S276" s="130" t="s">
        <v>284</v>
      </c>
      <c r="T276" s="123" t="s">
        <v>285</v>
      </c>
      <c r="U276" s="102" t="s">
        <v>286</v>
      </c>
      <c r="V276" s="102" t="s">
        <v>626</v>
      </c>
      <c r="W276" s="147">
        <v>5</v>
      </c>
      <c r="X276" s="122">
        <v>5</v>
      </c>
      <c r="Y276" s="126">
        <f t="shared" si="89"/>
        <v>0</v>
      </c>
      <c r="Z276" s="122">
        <v>0</v>
      </c>
      <c r="AA276" s="185">
        <v>51688</v>
      </c>
      <c r="AB276" s="131"/>
      <c r="AC276" s="151" t="str">
        <f t="shared" si="76"/>
        <v>April-26</v>
      </c>
      <c r="AD276" s="119">
        <v>46125</v>
      </c>
      <c r="AE276" s="178" t="s">
        <v>627</v>
      </c>
      <c r="AF276" s="101">
        <f t="shared" si="72"/>
        <v>258440</v>
      </c>
      <c r="AG276" s="101">
        <f t="shared" si="73"/>
        <v>0</v>
      </c>
      <c r="AH276" s="101">
        <f t="shared" si="74"/>
        <v>258440</v>
      </c>
      <c r="AI276" s="101">
        <f t="shared" si="78"/>
        <v>0</v>
      </c>
      <c r="AJ276" s="185">
        <f t="shared" si="75"/>
        <v>0</v>
      </c>
      <c r="AK276" s="185">
        <f t="shared" si="88"/>
        <v>0</v>
      </c>
      <c r="AL276" s="174" t="s">
        <v>0</v>
      </c>
      <c r="AM276" s="143" t="s">
        <v>102</v>
      </c>
      <c r="AN276" s="825">
        <f t="shared" si="80"/>
        <v>258440</v>
      </c>
      <c r="AO276" s="844">
        <f t="shared" si="81"/>
        <v>1</v>
      </c>
      <c r="AP276" s="844">
        <f t="shared" si="82"/>
        <v>0</v>
      </c>
      <c r="AQ276" s="845">
        <f t="shared" ca="1" si="83"/>
        <v>345</v>
      </c>
      <c r="AR276" s="113" t="str">
        <f t="shared" si="84"/>
        <v>Delayed</v>
      </c>
    </row>
    <row r="277" spans="1:44" x14ac:dyDescent="0.25">
      <c r="A277" s="102">
        <v>25017020</v>
      </c>
      <c r="B277" s="133">
        <v>45978</v>
      </c>
      <c r="C277" s="100" t="s">
        <v>79</v>
      </c>
      <c r="D277" s="552">
        <v>46041</v>
      </c>
      <c r="E277" s="552" t="e">
        <f>IF(OR(#REF!="",J277=""),"",#REF!+7*J277)</f>
        <v>#REF!</v>
      </c>
      <c r="F277" s="149" t="str">
        <f t="shared" ca="1" si="86"/>
        <v>DELIVERED</v>
      </c>
      <c r="G277" s="120" t="s">
        <v>80</v>
      </c>
      <c r="H277" s="113" t="e">
        <f t="shared" si="87"/>
        <v>#REF!</v>
      </c>
      <c r="I277" s="113" t="e">
        <f t="shared" si="85"/>
        <v>#REF!</v>
      </c>
      <c r="J277" s="122">
        <v>9</v>
      </c>
      <c r="K277" s="122" t="s">
        <v>18</v>
      </c>
      <c r="L277" s="232" t="s">
        <v>81</v>
      </c>
      <c r="M277" s="13" t="s">
        <v>346</v>
      </c>
      <c r="N277" s="399">
        <v>0</v>
      </c>
      <c r="O277" s="130">
        <v>3</v>
      </c>
      <c r="P277" s="130" t="s">
        <v>628</v>
      </c>
      <c r="Q277" s="122">
        <v>25201130</v>
      </c>
      <c r="R277" s="122" t="s">
        <v>84</v>
      </c>
      <c r="S277" s="130" t="s">
        <v>347</v>
      </c>
      <c r="T277" s="123" t="s">
        <v>348</v>
      </c>
      <c r="U277" s="102" t="s">
        <v>87</v>
      </c>
      <c r="V277" s="102" t="s">
        <v>349</v>
      </c>
      <c r="W277" s="147">
        <v>496</v>
      </c>
      <c r="X277" s="122">
        <v>50</v>
      </c>
      <c r="Y277" s="126">
        <f t="shared" si="89"/>
        <v>446</v>
      </c>
      <c r="Z277" s="122">
        <v>0</v>
      </c>
      <c r="AA277" s="101">
        <v>5263</v>
      </c>
      <c r="AB277" s="131"/>
      <c r="AC277" s="151" t="str">
        <f t="shared" si="76"/>
        <v>April-26</v>
      </c>
      <c r="AD277" s="119">
        <v>46142</v>
      </c>
      <c r="AE277" s="178" t="s">
        <v>629</v>
      </c>
      <c r="AF277" s="101">
        <f t="shared" si="72"/>
        <v>263150</v>
      </c>
      <c r="AG277" s="101">
        <f t="shared" si="73"/>
        <v>0</v>
      </c>
      <c r="AH277" s="101">
        <f t="shared" si="74"/>
        <v>263150</v>
      </c>
      <c r="AI277" s="101">
        <f t="shared" si="78"/>
        <v>0</v>
      </c>
      <c r="AJ277" s="101">
        <f t="shared" si="75"/>
        <v>0</v>
      </c>
      <c r="AK277" s="101">
        <f t="shared" si="88"/>
        <v>0</v>
      </c>
      <c r="AL277" s="102" t="s">
        <v>0</v>
      </c>
      <c r="AM277" s="143" t="s">
        <v>102</v>
      </c>
      <c r="AN277" s="823">
        <f t="shared" si="80"/>
        <v>263150</v>
      </c>
      <c r="AO277" s="844">
        <f t="shared" si="81"/>
        <v>0.10080645161290322</v>
      </c>
      <c r="AP277" s="844">
        <f t="shared" si="82"/>
        <v>0.89919354838709675</v>
      </c>
      <c r="AQ277" s="845">
        <f t="shared" ca="1" si="83"/>
        <v>207</v>
      </c>
      <c r="AR277" s="113" t="str">
        <f t="shared" si="84"/>
        <v>Delayed</v>
      </c>
    </row>
    <row r="278" spans="1:44" ht="12.75" x14ac:dyDescent="0.2">
      <c r="A278" s="102">
        <v>25017020</v>
      </c>
      <c r="B278" s="133">
        <v>45978</v>
      </c>
      <c r="C278" s="100" t="s">
        <v>79</v>
      </c>
      <c r="D278" s="552">
        <v>46041</v>
      </c>
      <c r="E278" s="552" t="e">
        <f>IF(OR(#REF!="",J278=""),"",#REF!+7*J278)</f>
        <v>#REF!</v>
      </c>
      <c r="F278" s="149" t="e">
        <f t="shared" ca="1" si="86"/>
        <v>#REF!</v>
      </c>
      <c r="G278" s="120" t="s">
        <v>80</v>
      </c>
      <c r="H278" s="113" t="e">
        <f t="shared" si="87"/>
        <v>#REF!</v>
      </c>
      <c r="I278" s="113" t="e">
        <f t="shared" si="85"/>
        <v>#REF!</v>
      </c>
      <c r="J278" s="122">
        <v>9</v>
      </c>
      <c r="K278" s="122" t="s">
        <v>18</v>
      </c>
      <c r="L278" s="232" t="s">
        <v>81</v>
      </c>
      <c r="M278" s="13" t="s">
        <v>346</v>
      </c>
      <c r="N278" s="399">
        <v>0</v>
      </c>
      <c r="O278" s="130">
        <v>3</v>
      </c>
      <c r="P278" s="130" t="s">
        <v>628</v>
      </c>
      <c r="Q278" s="122">
        <v>25201130</v>
      </c>
      <c r="R278" s="122" t="s">
        <v>84</v>
      </c>
      <c r="S278" s="130" t="s">
        <v>347</v>
      </c>
      <c r="T278" s="123" t="s">
        <v>348</v>
      </c>
      <c r="U278" s="102" t="s">
        <v>87</v>
      </c>
      <c r="V278" s="102" t="s">
        <v>349</v>
      </c>
      <c r="W278" s="147">
        <v>446</v>
      </c>
      <c r="X278" s="122"/>
      <c r="Y278" s="126">
        <f t="shared" si="89"/>
        <v>446</v>
      </c>
      <c r="Z278" s="122">
        <v>446</v>
      </c>
      <c r="AA278" s="101">
        <v>5263</v>
      </c>
      <c r="AB278" s="131"/>
      <c r="AC278" s="151" t="str">
        <f t="shared" si="76"/>
        <v/>
      </c>
      <c r="AD278" s="120"/>
      <c r="AE278" s="142"/>
      <c r="AF278" s="101">
        <f t="shared" si="72"/>
        <v>0</v>
      </c>
      <c r="AG278" s="101">
        <f t="shared" si="73"/>
        <v>0</v>
      </c>
      <c r="AH278" s="101">
        <f t="shared" si="74"/>
        <v>0</v>
      </c>
      <c r="AI278" s="101">
        <f t="shared" si="78"/>
        <v>2347298</v>
      </c>
      <c r="AJ278" s="101">
        <f t="shared" si="75"/>
        <v>0</v>
      </c>
      <c r="AK278" s="101">
        <f t="shared" si="88"/>
        <v>2347298</v>
      </c>
      <c r="AL278" s="102" t="s">
        <v>9</v>
      </c>
      <c r="AM278" s="144"/>
      <c r="AN278" s="823">
        <f t="shared" si="80"/>
        <v>2347298</v>
      </c>
      <c r="AO278" s="844">
        <f t="shared" si="81"/>
        <v>0</v>
      </c>
      <c r="AP278" s="844">
        <f t="shared" si="82"/>
        <v>1</v>
      </c>
      <c r="AQ278" s="845">
        <f t="shared" ca="1" si="83"/>
        <v>207</v>
      </c>
      <c r="AR278" s="113" t="str">
        <f t="shared" si="84"/>
        <v>On Time</v>
      </c>
    </row>
    <row r="279" spans="1:44" ht="12.75" x14ac:dyDescent="0.2">
      <c r="A279" s="802" t="s">
        <v>188</v>
      </c>
      <c r="B279" s="158">
        <v>46010</v>
      </c>
      <c r="C279" s="102" t="s">
        <v>79</v>
      </c>
      <c r="D279" s="552">
        <v>46171</v>
      </c>
      <c r="E279" s="552" t="e">
        <f>IF(OR(#REF!="",J279=""),"",#REF!+7*J279)</f>
        <v>#REF!</v>
      </c>
      <c r="F279" s="149" t="e">
        <f t="shared" ca="1" si="86"/>
        <v>#REF!</v>
      </c>
      <c r="G279" s="120" t="s">
        <v>80</v>
      </c>
      <c r="H279" s="113" t="e">
        <f t="shared" si="87"/>
        <v>#REF!</v>
      </c>
      <c r="I279" s="113" t="e">
        <f t="shared" si="85"/>
        <v>#REF!</v>
      </c>
      <c r="J279" s="122">
        <v>21</v>
      </c>
      <c r="K279" s="122" t="s">
        <v>18</v>
      </c>
      <c r="L279" s="232" t="s">
        <v>81</v>
      </c>
      <c r="M279" s="13" t="s">
        <v>189</v>
      </c>
      <c r="N279" s="399">
        <v>0</v>
      </c>
      <c r="O279" s="130">
        <v>3</v>
      </c>
      <c r="P279" s="122"/>
      <c r="Q279" s="122"/>
      <c r="R279" s="122" t="s">
        <v>84</v>
      </c>
      <c r="S279" s="122" t="s">
        <v>191</v>
      </c>
      <c r="T279" s="123" t="s">
        <v>192</v>
      </c>
      <c r="U279" s="100" t="s">
        <v>193</v>
      </c>
      <c r="V279" s="102" t="s">
        <v>630</v>
      </c>
      <c r="W279" s="147">
        <v>5</v>
      </c>
      <c r="X279" s="113"/>
      <c r="Y279" s="126">
        <f t="shared" si="89"/>
        <v>5</v>
      </c>
      <c r="Z279" s="122">
        <v>5</v>
      </c>
      <c r="AA279" s="101">
        <v>402015.58</v>
      </c>
      <c r="AB279" s="131"/>
      <c r="AC279" s="151" t="str">
        <f t="shared" si="76"/>
        <v/>
      </c>
      <c r="AD279" s="120"/>
      <c r="AE279" s="131"/>
      <c r="AF279" s="101">
        <f t="shared" si="72"/>
        <v>0</v>
      </c>
      <c r="AG279" s="101">
        <f t="shared" si="73"/>
        <v>0</v>
      </c>
      <c r="AH279" s="101">
        <f t="shared" si="74"/>
        <v>0</v>
      </c>
      <c r="AI279" s="101">
        <f t="shared" si="78"/>
        <v>2010077.9000000001</v>
      </c>
      <c r="AJ279" s="101">
        <f t="shared" si="75"/>
        <v>0</v>
      </c>
      <c r="AK279" s="101">
        <f t="shared" si="88"/>
        <v>2010077.9000000001</v>
      </c>
      <c r="AL279" s="102" t="s">
        <v>2</v>
      </c>
      <c r="AM279" s="144" t="s">
        <v>112</v>
      </c>
      <c r="AN279" s="823">
        <f t="shared" si="80"/>
        <v>2010077.9000000001</v>
      </c>
      <c r="AO279" s="844">
        <f t="shared" si="81"/>
        <v>0</v>
      </c>
      <c r="AP279" s="844">
        <f t="shared" si="82"/>
        <v>1</v>
      </c>
      <c r="AQ279" s="845">
        <f t="shared" ca="1" si="83"/>
        <v>175</v>
      </c>
      <c r="AR279" s="113" t="str">
        <f t="shared" si="84"/>
        <v>On Time</v>
      </c>
    </row>
    <row r="280" spans="1:44" ht="12.75" x14ac:dyDescent="0.2">
      <c r="A280" s="102">
        <v>4000583827</v>
      </c>
      <c r="B280" s="158">
        <v>46013</v>
      </c>
      <c r="C280" s="102" t="s">
        <v>79</v>
      </c>
      <c r="D280" s="552">
        <v>46153</v>
      </c>
      <c r="E280" s="552" t="e">
        <f>IF(OR(#REF!="",J280=""),"",#REF!+7*J280)</f>
        <v>#REF!</v>
      </c>
      <c r="F280" s="149" t="e">
        <f t="shared" ca="1" si="86"/>
        <v>#REF!</v>
      </c>
      <c r="G280" s="120" t="s">
        <v>94</v>
      </c>
      <c r="H280" s="113" t="e">
        <f t="shared" si="87"/>
        <v>#REF!</v>
      </c>
      <c r="I280" s="113" t="e">
        <f t="shared" si="85"/>
        <v>#REF!</v>
      </c>
      <c r="J280" s="122">
        <v>20</v>
      </c>
      <c r="K280" s="122" t="s">
        <v>18</v>
      </c>
      <c r="L280" s="232" t="s">
        <v>81</v>
      </c>
      <c r="M280" s="23" t="s">
        <v>631</v>
      </c>
      <c r="N280" s="399">
        <v>0</v>
      </c>
      <c r="O280" s="130">
        <v>3</v>
      </c>
      <c r="P280" s="122"/>
      <c r="Q280" s="122"/>
      <c r="R280" s="122" t="s">
        <v>84</v>
      </c>
      <c r="S280" s="130" t="s">
        <v>97</v>
      </c>
      <c r="T280" s="113" t="s">
        <v>172</v>
      </c>
      <c r="U280" s="123" t="s">
        <v>99</v>
      </c>
      <c r="V280" s="160" t="s">
        <v>632</v>
      </c>
      <c r="W280" s="147">
        <v>4</v>
      </c>
      <c r="X280" s="122"/>
      <c r="Y280" s="126">
        <f t="shared" si="89"/>
        <v>4</v>
      </c>
      <c r="Z280" s="122">
        <v>4</v>
      </c>
      <c r="AA280" s="101">
        <v>419399</v>
      </c>
      <c r="AB280" s="131"/>
      <c r="AC280" s="151" t="str">
        <f t="shared" si="76"/>
        <v/>
      </c>
      <c r="AD280" s="120"/>
      <c r="AE280" s="131"/>
      <c r="AF280" s="101">
        <f t="shared" si="72"/>
        <v>0</v>
      </c>
      <c r="AG280" s="101">
        <f t="shared" si="73"/>
        <v>0</v>
      </c>
      <c r="AH280" s="101">
        <f t="shared" si="74"/>
        <v>0</v>
      </c>
      <c r="AI280" s="101">
        <f t="shared" si="78"/>
        <v>1677596</v>
      </c>
      <c r="AJ280" s="101">
        <f t="shared" si="75"/>
        <v>0</v>
      </c>
      <c r="AK280" s="101">
        <f t="shared" si="88"/>
        <v>1677596</v>
      </c>
      <c r="AL280" s="102" t="s">
        <v>9</v>
      </c>
      <c r="AM280" s="144"/>
      <c r="AN280" s="823">
        <f t="shared" si="80"/>
        <v>1677596</v>
      </c>
      <c r="AO280" s="844">
        <f t="shared" si="81"/>
        <v>0</v>
      </c>
      <c r="AP280" s="844">
        <f t="shared" si="82"/>
        <v>1</v>
      </c>
      <c r="AQ280" s="845">
        <f t="shared" ca="1" si="83"/>
        <v>172</v>
      </c>
      <c r="AR280" s="113" t="str">
        <f t="shared" si="84"/>
        <v>On Time</v>
      </c>
    </row>
    <row r="281" spans="1:44" ht="15" x14ac:dyDescent="0.25">
      <c r="A281" s="171" t="s">
        <v>90</v>
      </c>
      <c r="B281" s="133">
        <v>46001</v>
      </c>
      <c r="C281" s="102" t="s">
        <v>305</v>
      </c>
      <c r="D281" s="552">
        <v>46004</v>
      </c>
      <c r="E281" s="552" t="e">
        <f>IF(OR(#REF!="",J281=""),"",#REF!+7*J281)</f>
        <v>#REF!</v>
      </c>
      <c r="F281" s="149" t="e">
        <f t="shared" ca="1" si="86"/>
        <v>#REF!</v>
      </c>
      <c r="G281" s="120" t="s">
        <v>80</v>
      </c>
      <c r="H281" s="113" t="e">
        <f t="shared" si="87"/>
        <v>#REF!</v>
      </c>
      <c r="I281" s="113" t="e">
        <f t="shared" si="85"/>
        <v>#REF!</v>
      </c>
      <c r="J281" s="122">
        <v>4</v>
      </c>
      <c r="K281" s="122" t="s">
        <v>18</v>
      </c>
      <c r="L281" s="232" t="s">
        <v>81</v>
      </c>
      <c r="M281" s="77" t="s">
        <v>633</v>
      </c>
      <c r="N281" s="399">
        <v>0</v>
      </c>
      <c r="O281" s="130">
        <v>3</v>
      </c>
      <c r="P281" s="122"/>
      <c r="Q281" s="122"/>
      <c r="R281" s="122" t="s">
        <v>84</v>
      </c>
      <c r="S281" s="122" t="s">
        <v>308</v>
      </c>
      <c r="T281" s="160" t="s">
        <v>309</v>
      </c>
      <c r="U281" s="102" t="s">
        <v>87</v>
      </c>
      <c r="V281" s="102" t="s">
        <v>634</v>
      </c>
      <c r="W281" s="147">
        <v>4</v>
      </c>
      <c r="X281" s="113"/>
      <c r="Y281" s="126">
        <f t="shared" si="89"/>
        <v>4</v>
      </c>
      <c r="Z281" s="122">
        <v>4</v>
      </c>
      <c r="AA281" s="185"/>
      <c r="AB281" s="131">
        <v>674.25</v>
      </c>
      <c r="AC281" s="151" t="str">
        <f t="shared" si="76"/>
        <v/>
      </c>
      <c r="AD281" s="120"/>
      <c r="AE281" s="131"/>
      <c r="AF281" s="101">
        <f t="shared" si="72"/>
        <v>0</v>
      </c>
      <c r="AG281" s="101">
        <f t="shared" si="73"/>
        <v>0</v>
      </c>
      <c r="AH281" s="101">
        <f t="shared" si="74"/>
        <v>0</v>
      </c>
      <c r="AI281" s="101">
        <f t="shared" si="78"/>
        <v>0</v>
      </c>
      <c r="AJ281" s="185">
        <f t="shared" si="75"/>
        <v>231942</v>
      </c>
      <c r="AK281" s="185">
        <f t="shared" si="88"/>
        <v>231942</v>
      </c>
      <c r="AL281" s="174" t="s">
        <v>1</v>
      </c>
      <c r="AM281" s="233" t="s">
        <v>635</v>
      </c>
      <c r="AN281" s="825">
        <f t="shared" si="80"/>
        <v>231942</v>
      </c>
      <c r="AO281" s="844">
        <f t="shared" si="81"/>
        <v>0</v>
      </c>
      <c r="AP281" s="844">
        <f t="shared" si="82"/>
        <v>1</v>
      </c>
      <c r="AQ281" s="845">
        <f t="shared" ca="1" si="83"/>
        <v>184</v>
      </c>
      <c r="AR281" s="113" t="str">
        <f t="shared" si="84"/>
        <v>On Time</v>
      </c>
    </row>
    <row r="282" spans="1:44" ht="12.75" x14ac:dyDescent="0.2">
      <c r="A282" s="102">
        <v>4000495271</v>
      </c>
      <c r="B282" s="133">
        <v>45621</v>
      </c>
      <c r="C282" s="100" t="s">
        <v>79</v>
      </c>
      <c r="D282" s="552">
        <v>46404</v>
      </c>
      <c r="E282" s="552" t="e">
        <f>IF(OR(#REF!="",J282=""),"",#REF!+7*J282)</f>
        <v>#REF!</v>
      </c>
      <c r="F282" s="149" t="e">
        <f t="shared" ca="1" si="86"/>
        <v>#REF!</v>
      </c>
      <c r="G282" s="120" t="s">
        <v>94</v>
      </c>
      <c r="H282" s="113" t="e">
        <f t="shared" si="87"/>
        <v>#REF!</v>
      </c>
      <c r="I282" s="113" t="e">
        <f t="shared" si="85"/>
        <v>#REF!</v>
      </c>
      <c r="J282" s="126">
        <v>111.9</v>
      </c>
      <c r="K282" s="126" t="s">
        <v>18</v>
      </c>
      <c r="L282" s="394" t="s">
        <v>81</v>
      </c>
      <c r="M282" s="13" t="s">
        <v>181</v>
      </c>
      <c r="N282" s="399">
        <v>0</v>
      </c>
      <c r="O282" s="130">
        <v>3</v>
      </c>
      <c r="P282" s="130" t="s">
        <v>182</v>
      </c>
      <c r="Q282" s="130">
        <v>25100070</v>
      </c>
      <c r="R282" s="130" t="s">
        <v>84</v>
      </c>
      <c r="S282" s="130" t="s">
        <v>97</v>
      </c>
      <c r="T282" s="123" t="s">
        <v>138</v>
      </c>
      <c r="U282" s="100" t="s">
        <v>99</v>
      </c>
      <c r="V282" s="100" t="s">
        <v>183</v>
      </c>
      <c r="W282" s="282">
        <v>25</v>
      </c>
      <c r="X282" s="126"/>
      <c r="Y282" s="126">
        <f t="shared" si="89"/>
        <v>25</v>
      </c>
      <c r="Z282" s="126">
        <v>25</v>
      </c>
      <c r="AA282" s="150">
        <v>26720</v>
      </c>
      <c r="AB282" s="127"/>
      <c r="AC282" s="151" t="str">
        <f t="shared" si="76"/>
        <v/>
      </c>
      <c r="AD282" s="152"/>
      <c r="AE282" s="162"/>
      <c r="AF282" s="101">
        <f t="shared" si="72"/>
        <v>0</v>
      </c>
      <c r="AG282" s="101">
        <f t="shared" si="73"/>
        <v>0</v>
      </c>
      <c r="AH282" s="101">
        <f t="shared" si="74"/>
        <v>0</v>
      </c>
      <c r="AI282" s="101">
        <f t="shared" si="78"/>
        <v>668000</v>
      </c>
      <c r="AJ282" s="101">
        <f t="shared" si="75"/>
        <v>0</v>
      </c>
      <c r="AK282" s="101">
        <f t="shared" si="88"/>
        <v>668000</v>
      </c>
      <c r="AL282" s="102" t="s">
        <v>9</v>
      </c>
      <c r="AM282" s="143"/>
      <c r="AN282" s="823">
        <f t="shared" si="80"/>
        <v>668000</v>
      </c>
      <c r="AO282" s="844">
        <f t="shared" si="81"/>
        <v>0</v>
      </c>
      <c r="AP282" s="844">
        <f t="shared" si="82"/>
        <v>1</v>
      </c>
      <c r="AQ282" s="845">
        <f t="shared" ca="1" si="83"/>
        <v>564</v>
      </c>
      <c r="AR282" s="113" t="str">
        <f t="shared" si="84"/>
        <v>On Time</v>
      </c>
    </row>
    <row r="283" spans="1:44" ht="12.75" x14ac:dyDescent="0.2">
      <c r="A283" s="102">
        <v>5400065846</v>
      </c>
      <c r="B283" s="133">
        <v>45902</v>
      </c>
      <c r="C283" s="100" t="s">
        <v>79</v>
      </c>
      <c r="D283" s="552">
        <v>46021</v>
      </c>
      <c r="E283" s="552" t="e">
        <f>IF(OR(#REF!="",J283=""),"",#REF!+7*J283)</f>
        <v>#REF!</v>
      </c>
      <c r="F283" s="149" t="e">
        <f t="shared" ca="1" si="86"/>
        <v>#REF!</v>
      </c>
      <c r="G283" s="120" t="s">
        <v>94</v>
      </c>
      <c r="H283" s="113" t="e">
        <f t="shared" si="87"/>
        <v>#REF!</v>
      </c>
      <c r="I283" s="113" t="e">
        <f t="shared" si="85"/>
        <v>#REF!</v>
      </c>
      <c r="J283" s="122">
        <v>14.2</v>
      </c>
      <c r="K283" s="122" t="s">
        <v>21</v>
      </c>
      <c r="L283" s="232" t="s">
        <v>81</v>
      </c>
      <c r="M283" s="85" t="s">
        <v>636</v>
      </c>
      <c r="N283" s="399">
        <v>0</v>
      </c>
      <c r="O283" s="130">
        <v>3</v>
      </c>
      <c r="P283" s="122" t="s">
        <v>243</v>
      </c>
      <c r="Q283" s="122"/>
      <c r="R283" s="122" t="s">
        <v>84</v>
      </c>
      <c r="S283" s="130" t="s">
        <v>412</v>
      </c>
      <c r="T283" s="113" t="s">
        <v>413</v>
      </c>
      <c r="U283" s="102" t="s">
        <v>99</v>
      </c>
      <c r="V283" s="174" t="s">
        <v>637</v>
      </c>
      <c r="W283" s="147">
        <v>16</v>
      </c>
      <c r="X283" s="113"/>
      <c r="Y283" s="126">
        <f t="shared" si="89"/>
        <v>16</v>
      </c>
      <c r="Z283" s="122">
        <v>16</v>
      </c>
      <c r="AA283" s="101">
        <v>5980</v>
      </c>
      <c r="AB283" s="131"/>
      <c r="AC283" s="151" t="str">
        <f t="shared" si="76"/>
        <v/>
      </c>
      <c r="AD283" s="119"/>
      <c r="AE283" s="132"/>
      <c r="AF283" s="101">
        <f t="shared" si="72"/>
        <v>0</v>
      </c>
      <c r="AG283" s="101">
        <f t="shared" si="73"/>
        <v>0</v>
      </c>
      <c r="AH283" s="101">
        <f t="shared" si="74"/>
        <v>0</v>
      </c>
      <c r="AI283" s="101">
        <f t="shared" si="78"/>
        <v>95680</v>
      </c>
      <c r="AJ283" s="101">
        <f t="shared" si="75"/>
        <v>0</v>
      </c>
      <c r="AK283" s="101">
        <f t="shared" si="88"/>
        <v>95680</v>
      </c>
      <c r="AL283" s="102" t="s">
        <v>9</v>
      </c>
      <c r="AM283" s="144"/>
      <c r="AN283" s="823">
        <f t="shared" si="80"/>
        <v>95680</v>
      </c>
      <c r="AO283" s="844">
        <f t="shared" si="81"/>
        <v>0</v>
      </c>
      <c r="AP283" s="844">
        <f t="shared" si="82"/>
        <v>1</v>
      </c>
      <c r="AQ283" s="845">
        <f t="shared" ca="1" si="83"/>
        <v>283</v>
      </c>
      <c r="AR283" s="113" t="str">
        <f t="shared" si="84"/>
        <v>On Time</v>
      </c>
    </row>
    <row r="284" spans="1:44" ht="15" x14ac:dyDescent="0.25">
      <c r="A284" s="102">
        <v>4000567051</v>
      </c>
      <c r="B284" s="133">
        <v>45917</v>
      </c>
      <c r="C284" s="155" t="s">
        <v>79</v>
      </c>
      <c r="D284" s="552">
        <v>46057</v>
      </c>
      <c r="E284" s="552" t="e">
        <f>IF(OR(#REF!="",J284=""),"",#REF!+7*J284)</f>
        <v>#REF!</v>
      </c>
      <c r="F284" s="149" t="e">
        <f t="shared" ca="1" si="86"/>
        <v>#REF!</v>
      </c>
      <c r="G284" s="120" t="s">
        <v>94</v>
      </c>
      <c r="H284" s="113" t="e">
        <f t="shared" si="87"/>
        <v>#REF!</v>
      </c>
      <c r="I284" s="102" t="e">
        <f t="shared" si="85"/>
        <v>#REF!</v>
      </c>
      <c r="J284" s="122">
        <v>19.899999999999999</v>
      </c>
      <c r="K284" s="122" t="s">
        <v>18</v>
      </c>
      <c r="L284" s="232" t="s">
        <v>142</v>
      </c>
      <c r="M284" s="13" t="s">
        <v>638</v>
      </c>
      <c r="N284" s="399">
        <v>0</v>
      </c>
      <c r="O284" s="130">
        <v>3</v>
      </c>
      <c r="P284" s="18" t="s">
        <v>639</v>
      </c>
      <c r="Q284" s="431">
        <v>25100440</v>
      </c>
      <c r="R284" s="122" t="s">
        <v>84</v>
      </c>
      <c r="S284" s="461" t="s">
        <v>97</v>
      </c>
      <c r="T284" s="159" t="s">
        <v>640</v>
      </c>
      <c r="U284" s="102" t="s">
        <v>99</v>
      </c>
      <c r="V284" s="102" t="s">
        <v>641</v>
      </c>
      <c r="W284" s="147">
        <v>2</v>
      </c>
      <c r="X284" s="122"/>
      <c r="Y284" s="126">
        <f t="shared" si="89"/>
        <v>2</v>
      </c>
      <c r="Z284" s="122">
        <v>2</v>
      </c>
      <c r="AA284" s="101">
        <v>67842</v>
      </c>
      <c r="AB284" s="131"/>
      <c r="AC284" s="151" t="str">
        <f t="shared" si="76"/>
        <v/>
      </c>
      <c r="AD284" s="120"/>
      <c r="AE284" s="132"/>
      <c r="AF284" s="101">
        <f t="shared" si="72"/>
        <v>0</v>
      </c>
      <c r="AG284" s="101">
        <f t="shared" si="73"/>
        <v>0</v>
      </c>
      <c r="AH284" s="101">
        <f t="shared" si="74"/>
        <v>0</v>
      </c>
      <c r="AI284" s="101">
        <f t="shared" si="78"/>
        <v>135684</v>
      </c>
      <c r="AJ284" s="101">
        <f t="shared" si="75"/>
        <v>0</v>
      </c>
      <c r="AK284" s="101">
        <f t="shared" si="88"/>
        <v>135684</v>
      </c>
      <c r="AL284" s="102" t="s">
        <v>9</v>
      </c>
      <c r="AM284" s="144"/>
      <c r="AN284" s="823">
        <f t="shared" si="80"/>
        <v>135684</v>
      </c>
      <c r="AO284" s="844">
        <f t="shared" si="81"/>
        <v>0</v>
      </c>
      <c r="AP284" s="844">
        <f t="shared" si="82"/>
        <v>1</v>
      </c>
      <c r="AQ284" s="845">
        <f t="shared" ca="1" si="83"/>
        <v>268</v>
      </c>
      <c r="AR284" s="113" t="str">
        <f t="shared" si="84"/>
        <v>On Time</v>
      </c>
    </row>
    <row r="285" spans="1:44" x14ac:dyDescent="0.25">
      <c r="A285" s="102">
        <v>4000532155</v>
      </c>
      <c r="B285" s="133">
        <v>45804</v>
      </c>
      <c r="C285" s="100" t="s">
        <v>79</v>
      </c>
      <c r="D285" s="552">
        <v>46049</v>
      </c>
      <c r="E285" s="552" t="e">
        <f>IF(OR(#REF!="",J285=""),"",#REF!+7*J285)</f>
        <v>#REF!</v>
      </c>
      <c r="F285" s="149" t="str">
        <f t="shared" ca="1" si="86"/>
        <v>DELIVERED</v>
      </c>
      <c r="G285" s="120" t="s">
        <v>94</v>
      </c>
      <c r="H285" s="113" t="e">
        <f t="shared" si="87"/>
        <v>#REF!</v>
      </c>
      <c r="I285" s="113" t="e">
        <f t="shared" si="85"/>
        <v>#REF!</v>
      </c>
      <c r="J285" s="126">
        <v>34.799999999999997</v>
      </c>
      <c r="K285" s="126" t="s">
        <v>18</v>
      </c>
      <c r="L285" s="394" t="s">
        <v>81</v>
      </c>
      <c r="M285" s="23" t="s">
        <v>642</v>
      </c>
      <c r="N285" s="399">
        <v>0</v>
      </c>
      <c r="O285" s="130">
        <v>3</v>
      </c>
      <c r="P285" s="278" t="s">
        <v>643</v>
      </c>
      <c r="Q285" s="130">
        <v>25200191</v>
      </c>
      <c r="R285" s="130" t="s">
        <v>84</v>
      </c>
      <c r="S285" s="130" t="s">
        <v>97</v>
      </c>
      <c r="T285" s="123" t="s">
        <v>119</v>
      </c>
      <c r="U285" s="100" t="s">
        <v>99</v>
      </c>
      <c r="V285" s="168" t="s">
        <v>644</v>
      </c>
      <c r="W285" s="283">
        <v>32</v>
      </c>
      <c r="X285" s="126">
        <v>32</v>
      </c>
      <c r="Y285" s="126">
        <f t="shared" si="89"/>
        <v>0</v>
      </c>
      <c r="Z285" s="126">
        <v>0</v>
      </c>
      <c r="AA285" s="169">
        <v>13135</v>
      </c>
      <c r="AB285" s="153"/>
      <c r="AC285" s="151" t="str">
        <f t="shared" si="76"/>
        <v>April-26</v>
      </c>
      <c r="AD285" s="152">
        <v>46123</v>
      </c>
      <c r="AE285" s="476" t="s">
        <v>645</v>
      </c>
      <c r="AF285" s="101">
        <f t="shared" si="72"/>
        <v>420320</v>
      </c>
      <c r="AG285" s="101">
        <f t="shared" si="73"/>
        <v>0</v>
      </c>
      <c r="AH285" s="101">
        <f t="shared" si="74"/>
        <v>420320</v>
      </c>
      <c r="AI285" s="101">
        <f t="shared" si="78"/>
        <v>0</v>
      </c>
      <c r="AJ285" s="185">
        <f t="shared" si="75"/>
        <v>0</v>
      </c>
      <c r="AK285" s="185">
        <f t="shared" si="88"/>
        <v>0</v>
      </c>
      <c r="AL285" s="174" t="s">
        <v>0</v>
      </c>
      <c r="AM285" s="143" t="s">
        <v>102</v>
      </c>
      <c r="AN285" s="825">
        <f t="shared" si="80"/>
        <v>420320</v>
      </c>
      <c r="AO285" s="844">
        <f t="shared" si="81"/>
        <v>1</v>
      </c>
      <c r="AP285" s="844">
        <f t="shared" si="82"/>
        <v>0</v>
      </c>
      <c r="AQ285" s="845">
        <f t="shared" ca="1" si="83"/>
        <v>381</v>
      </c>
      <c r="AR285" s="113" t="str">
        <f t="shared" si="84"/>
        <v>Delayed</v>
      </c>
    </row>
    <row r="286" spans="1:44" ht="15" x14ac:dyDescent="0.25">
      <c r="A286" s="102">
        <v>4300035758</v>
      </c>
      <c r="B286" s="158">
        <v>46018</v>
      </c>
      <c r="C286" s="102" t="s">
        <v>79</v>
      </c>
      <c r="D286" s="552">
        <v>46160</v>
      </c>
      <c r="E286" s="552" t="e">
        <f>IF(OR(#REF!="",J286=""),"",#REF!+7*J286)</f>
        <v>#REF!</v>
      </c>
      <c r="F286" s="149" t="str">
        <f t="shared" ca="1" si="86"/>
        <v>DELIVERED</v>
      </c>
      <c r="G286" s="120" t="s">
        <v>94</v>
      </c>
      <c r="H286" s="113" t="e">
        <f t="shared" si="87"/>
        <v>#REF!</v>
      </c>
      <c r="I286" s="113" t="e">
        <f t="shared" si="85"/>
        <v>#REF!</v>
      </c>
      <c r="J286" s="122">
        <v>20</v>
      </c>
      <c r="K286" s="122" t="s">
        <v>19</v>
      </c>
      <c r="L286" s="232" t="s">
        <v>81</v>
      </c>
      <c r="M286" s="85" t="s">
        <v>646</v>
      </c>
      <c r="N286" s="400">
        <v>0</v>
      </c>
      <c r="O286" s="216">
        <v>3</v>
      </c>
      <c r="P286" s="230" t="s">
        <v>647</v>
      </c>
      <c r="Q286" s="242">
        <v>25100753</v>
      </c>
      <c r="R286" s="122" t="s">
        <v>84</v>
      </c>
      <c r="S286" s="122" t="s">
        <v>97</v>
      </c>
      <c r="T286" s="113" t="s">
        <v>98</v>
      </c>
      <c r="U286" s="102" t="s">
        <v>99</v>
      </c>
      <c r="V286" s="102" t="s">
        <v>648</v>
      </c>
      <c r="W286" s="147">
        <v>2</v>
      </c>
      <c r="X286" s="122">
        <v>2</v>
      </c>
      <c r="Y286" s="126">
        <f t="shared" si="89"/>
        <v>0</v>
      </c>
      <c r="Z286" s="122">
        <v>0</v>
      </c>
      <c r="AA286" s="101">
        <v>224594</v>
      </c>
      <c r="AB286" s="131"/>
      <c r="AC286" s="151" t="str">
        <f t="shared" si="76"/>
        <v>May-26</v>
      </c>
      <c r="AD286" s="225">
        <v>46156</v>
      </c>
      <c r="AE286" s="257" t="s">
        <v>649</v>
      </c>
      <c r="AF286" s="114">
        <f t="shared" si="72"/>
        <v>449188</v>
      </c>
      <c r="AG286" s="101">
        <f t="shared" si="73"/>
        <v>0</v>
      </c>
      <c r="AH286" s="101">
        <f t="shared" si="74"/>
        <v>449188</v>
      </c>
      <c r="AI286" s="101">
        <f t="shared" si="78"/>
        <v>0</v>
      </c>
      <c r="AJ286" s="101">
        <f t="shared" si="75"/>
        <v>0</v>
      </c>
      <c r="AK286" s="101">
        <f t="shared" si="88"/>
        <v>0</v>
      </c>
      <c r="AL286" s="102" t="s">
        <v>0</v>
      </c>
      <c r="AM286" s="143" t="s">
        <v>102</v>
      </c>
      <c r="AN286" s="823">
        <f t="shared" si="80"/>
        <v>449188</v>
      </c>
      <c r="AO286" s="844">
        <f t="shared" si="81"/>
        <v>1</v>
      </c>
      <c r="AP286" s="844">
        <f t="shared" si="82"/>
        <v>0</v>
      </c>
      <c r="AQ286" s="845">
        <f t="shared" ca="1" si="83"/>
        <v>167</v>
      </c>
      <c r="AR286" s="113" t="str">
        <f t="shared" si="84"/>
        <v>On Time</v>
      </c>
    </row>
    <row r="287" spans="1:44" ht="15" x14ac:dyDescent="0.25">
      <c r="A287" s="102">
        <v>4300035758</v>
      </c>
      <c r="B287" s="158">
        <v>46018</v>
      </c>
      <c r="C287" s="102" t="s">
        <v>79</v>
      </c>
      <c r="D287" s="552">
        <v>46173</v>
      </c>
      <c r="E287" s="552" t="e">
        <f>IF(OR(#REF!="",J287=""),"",#REF!+7*J287)</f>
        <v>#REF!</v>
      </c>
      <c r="F287" s="149" t="e">
        <f t="shared" ca="1" si="86"/>
        <v>#REF!</v>
      </c>
      <c r="G287" s="120" t="s">
        <v>94</v>
      </c>
      <c r="H287" s="113" t="e">
        <f t="shared" si="87"/>
        <v>#REF!</v>
      </c>
      <c r="I287" s="113" t="e">
        <f t="shared" si="85"/>
        <v>#REF!</v>
      </c>
      <c r="J287" s="122">
        <v>22</v>
      </c>
      <c r="K287" s="122" t="s">
        <v>19</v>
      </c>
      <c r="L287" s="232" t="s">
        <v>81</v>
      </c>
      <c r="M287" s="77" t="s">
        <v>646</v>
      </c>
      <c r="N287" s="400">
        <v>0</v>
      </c>
      <c r="O287" s="130">
        <v>3</v>
      </c>
      <c r="P287" s="219"/>
      <c r="Q287" s="122"/>
      <c r="R287" s="122" t="s">
        <v>84</v>
      </c>
      <c r="S287" s="122" t="s">
        <v>97</v>
      </c>
      <c r="T287" s="113" t="s">
        <v>98</v>
      </c>
      <c r="U287" s="102" t="s">
        <v>99</v>
      </c>
      <c r="V287" s="102" t="s">
        <v>648</v>
      </c>
      <c r="W287" s="147">
        <v>2</v>
      </c>
      <c r="X287" s="122"/>
      <c r="Y287" s="126">
        <f t="shared" si="89"/>
        <v>2</v>
      </c>
      <c r="Z287" s="122">
        <v>2</v>
      </c>
      <c r="AA287" s="101">
        <v>224594</v>
      </c>
      <c r="AB287" s="131"/>
      <c r="AC287" s="151" t="str">
        <f t="shared" si="76"/>
        <v/>
      </c>
      <c r="AD287" s="225"/>
      <c r="AE287" s="489"/>
      <c r="AF287" s="114">
        <f t="shared" si="72"/>
        <v>0</v>
      </c>
      <c r="AG287" s="101">
        <f t="shared" si="73"/>
        <v>0</v>
      </c>
      <c r="AH287" s="101">
        <f t="shared" si="74"/>
        <v>0</v>
      </c>
      <c r="AI287" s="101">
        <f t="shared" si="78"/>
        <v>449188</v>
      </c>
      <c r="AJ287" s="101">
        <f t="shared" si="75"/>
        <v>0</v>
      </c>
      <c r="AK287" s="101">
        <f t="shared" si="88"/>
        <v>449188</v>
      </c>
      <c r="AL287" s="102" t="s">
        <v>9</v>
      </c>
      <c r="AM287" s="144"/>
      <c r="AN287" s="823">
        <f t="shared" si="80"/>
        <v>449188</v>
      </c>
      <c r="AO287" s="844">
        <f t="shared" si="81"/>
        <v>0</v>
      </c>
      <c r="AP287" s="844">
        <f t="shared" si="82"/>
        <v>1</v>
      </c>
      <c r="AQ287" s="845">
        <f t="shared" ca="1" si="83"/>
        <v>167</v>
      </c>
      <c r="AR287" s="113" t="str">
        <f t="shared" si="84"/>
        <v>On Time</v>
      </c>
    </row>
    <row r="288" spans="1:44" ht="15" x14ac:dyDescent="0.25">
      <c r="A288" s="102">
        <v>4000495059</v>
      </c>
      <c r="B288" s="133">
        <v>45628</v>
      </c>
      <c r="C288" s="100" t="s">
        <v>79</v>
      </c>
      <c r="D288" s="552">
        <v>46452</v>
      </c>
      <c r="E288" s="552" t="e">
        <f>IF(OR(#REF!="",J288=""),"",#REF!+7*J288)</f>
        <v>#REF!</v>
      </c>
      <c r="F288" s="149" t="str">
        <f t="shared" ca="1" si="86"/>
        <v>DELIVERED</v>
      </c>
      <c r="G288" s="120" t="s">
        <v>94</v>
      </c>
      <c r="H288" s="113" t="e">
        <f t="shared" si="87"/>
        <v>#REF!</v>
      </c>
      <c r="I288" s="113" t="e">
        <f t="shared" si="85"/>
        <v>#REF!</v>
      </c>
      <c r="J288" s="126">
        <v>144</v>
      </c>
      <c r="K288" s="126" t="s">
        <v>18</v>
      </c>
      <c r="L288" s="394" t="s">
        <v>81</v>
      </c>
      <c r="M288" s="77" t="s">
        <v>419</v>
      </c>
      <c r="N288" s="399">
        <v>0</v>
      </c>
      <c r="O288" s="130">
        <v>3</v>
      </c>
      <c r="P288" s="130" t="s">
        <v>420</v>
      </c>
      <c r="Q288" s="130">
        <v>24100545</v>
      </c>
      <c r="R288" s="130" t="s">
        <v>84</v>
      </c>
      <c r="S288" s="130" t="s">
        <v>97</v>
      </c>
      <c r="T288" s="123" t="s">
        <v>138</v>
      </c>
      <c r="U288" s="100" t="s">
        <v>99</v>
      </c>
      <c r="V288" s="100" t="s">
        <v>421</v>
      </c>
      <c r="W288" s="282">
        <v>1100</v>
      </c>
      <c r="X288" s="126">
        <v>1100</v>
      </c>
      <c r="Y288" s="126">
        <f t="shared" si="89"/>
        <v>0</v>
      </c>
      <c r="Z288" s="126">
        <v>0</v>
      </c>
      <c r="AA288" s="150">
        <v>3350</v>
      </c>
      <c r="AB288" s="127"/>
      <c r="AC288" s="151" t="str">
        <f t="shared" si="76"/>
        <v>April-26</v>
      </c>
      <c r="AD288" s="152">
        <v>46142</v>
      </c>
      <c r="AE288" s="476" t="s">
        <v>650</v>
      </c>
      <c r="AF288" s="101">
        <f t="shared" si="72"/>
        <v>3685000</v>
      </c>
      <c r="AG288" s="101">
        <f t="shared" si="73"/>
        <v>0</v>
      </c>
      <c r="AH288" s="101">
        <f t="shared" si="74"/>
        <v>3685000</v>
      </c>
      <c r="AI288" s="101">
        <f t="shared" si="78"/>
        <v>0</v>
      </c>
      <c r="AJ288" s="101">
        <f t="shared" si="75"/>
        <v>0</v>
      </c>
      <c r="AK288" s="101">
        <f t="shared" si="88"/>
        <v>0</v>
      </c>
      <c r="AL288" s="102" t="s">
        <v>0</v>
      </c>
      <c r="AM288" s="144" t="s">
        <v>102</v>
      </c>
      <c r="AN288" s="823">
        <f t="shared" si="80"/>
        <v>3685000</v>
      </c>
      <c r="AO288" s="844">
        <f t="shared" si="81"/>
        <v>1</v>
      </c>
      <c r="AP288" s="844">
        <f t="shared" si="82"/>
        <v>0</v>
      </c>
      <c r="AQ288" s="845">
        <f t="shared" ca="1" si="83"/>
        <v>557</v>
      </c>
      <c r="AR288" s="113" t="str">
        <f t="shared" si="84"/>
        <v>On Time</v>
      </c>
    </row>
    <row r="289" spans="1:44" x14ac:dyDescent="0.25">
      <c r="A289" s="102">
        <v>4000580246</v>
      </c>
      <c r="B289" s="158">
        <v>46017</v>
      </c>
      <c r="C289" s="102" t="s">
        <v>79</v>
      </c>
      <c r="D289" s="552">
        <v>46115</v>
      </c>
      <c r="E289" s="552" t="e">
        <f>IF(OR(#REF!="",J289=""),"",#REF!+7*J289)</f>
        <v>#REF!</v>
      </c>
      <c r="F289" s="149" t="str">
        <f t="shared" ca="1" si="86"/>
        <v>DELIVERED</v>
      </c>
      <c r="G289" s="120" t="s">
        <v>94</v>
      </c>
      <c r="H289" s="113" t="e">
        <f t="shared" si="87"/>
        <v>#REF!</v>
      </c>
      <c r="I289" s="113" t="e">
        <f t="shared" si="85"/>
        <v>#REF!</v>
      </c>
      <c r="J289" s="122">
        <v>8</v>
      </c>
      <c r="K289" s="122" t="s">
        <v>18</v>
      </c>
      <c r="L289" s="232" t="s">
        <v>81</v>
      </c>
      <c r="M289" s="85" t="s">
        <v>651</v>
      </c>
      <c r="N289" s="399">
        <v>0</v>
      </c>
      <c r="O289" s="130">
        <v>3</v>
      </c>
      <c r="P289" s="473" t="s">
        <v>652</v>
      </c>
      <c r="Q289" s="122">
        <v>25100756</v>
      </c>
      <c r="R289" s="122" t="s">
        <v>84</v>
      </c>
      <c r="S289" s="122" t="s">
        <v>97</v>
      </c>
      <c r="T289" s="113" t="s">
        <v>179</v>
      </c>
      <c r="U289" s="102" t="s">
        <v>99</v>
      </c>
      <c r="V289" s="102" t="s">
        <v>653</v>
      </c>
      <c r="W289" s="147">
        <v>2</v>
      </c>
      <c r="X289" s="122">
        <v>2</v>
      </c>
      <c r="Y289" s="126">
        <f t="shared" si="89"/>
        <v>0</v>
      </c>
      <c r="Z289" s="122">
        <v>0</v>
      </c>
      <c r="AA289" s="185">
        <v>72290</v>
      </c>
      <c r="AB289" s="131"/>
      <c r="AC289" s="151" t="str">
        <f t="shared" si="76"/>
        <v>April-26</v>
      </c>
      <c r="AD289" s="119">
        <v>46125</v>
      </c>
      <c r="AE289" s="142" t="s">
        <v>654</v>
      </c>
      <c r="AF289" s="101">
        <f t="shared" si="72"/>
        <v>144580</v>
      </c>
      <c r="AG289" s="101">
        <f t="shared" si="73"/>
        <v>0</v>
      </c>
      <c r="AH289" s="101">
        <f t="shared" si="74"/>
        <v>144580</v>
      </c>
      <c r="AI289" s="101">
        <f t="shared" si="78"/>
        <v>0</v>
      </c>
      <c r="AJ289" s="185">
        <f t="shared" si="75"/>
        <v>0</v>
      </c>
      <c r="AK289" s="185">
        <f t="shared" si="88"/>
        <v>0</v>
      </c>
      <c r="AL289" s="174" t="s">
        <v>0</v>
      </c>
      <c r="AM289" s="143" t="s">
        <v>102</v>
      </c>
      <c r="AN289" s="825">
        <f t="shared" si="80"/>
        <v>144580</v>
      </c>
      <c r="AO289" s="844">
        <f t="shared" si="81"/>
        <v>1</v>
      </c>
      <c r="AP289" s="844">
        <f t="shared" si="82"/>
        <v>0</v>
      </c>
      <c r="AQ289" s="845">
        <f t="shared" ca="1" si="83"/>
        <v>168</v>
      </c>
      <c r="AR289" s="113" t="str">
        <f t="shared" si="84"/>
        <v>Delayed</v>
      </c>
    </row>
    <row r="290" spans="1:44" ht="15" x14ac:dyDescent="0.25">
      <c r="A290" s="102">
        <v>4000508399</v>
      </c>
      <c r="B290" s="133">
        <v>45675</v>
      </c>
      <c r="C290" s="100" t="s">
        <v>79</v>
      </c>
      <c r="D290" s="552">
        <v>46124</v>
      </c>
      <c r="E290" s="552" t="e">
        <f>IF(OR(#REF!="",J290=""),"",#REF!+7*J290)</f>
        <v>#REF!</v>
      </c>
      <c r="F290" s="149" t="str">
        <f t="shared" ca="1" si="86"/>
        <v>DELIVERED</v>
      </c>
      <c r="G290" s="120" t="s">
        <v>94</v>
      </c>
      <c r="H290" s="113" t="e">
        <f t="shared" si="87"/>
        <v>#REF!</v>
      </c>
      <c r="I290" s="113" t="e">
        <f t="shared" si="85"/>
        <v>#REF!</v>
      </c>
      <c r="J290" s="126">
        <v>64.2</v>
      </c>
      <c r="K290" s="126" t="s">
        <v>18</v>
      </c>
      <c r="L290" s="394" t="s">
        <v>81</v>
      </c>
      <c r="M290" s="77" t="s">
        <v>262</v>
      </c>
      <c r="N290" s="399">
        <v>0</v>
      </c>
      <c r="O290" s="130">
        <v>3</v>
      </c>
      <c r="P290" s="130" t="s">
        <v>263</v>
      </c>
      <c r="Q290" s="130">
        <v>25100050</v>
      </c>
      <c r="R290" s="130" t="s">
        <v>84</v>
      </c>
      <c r="S290" s="130" t="s">
        <v>97</v>
      </c>
      <c r="T290" s="123" t="s">
        <v>138</v>
      </c>
      <c r="U290" s="100" t="s">
        <v>99</v>
      </c>
      <c r="V290" s="100" t="s">
        <v>264</v>
      </c>
      <c r="W290" s="282">
        <v>19</v>
      </c>
      <c r="X290" s="126">
        <v>3</v>
      </c>
      <c r="Y290" s="126">
        <f t="shared" si="89"/>
        <v>16</v>
      </c>
      <c r="Z290" s="126">
        <v>0</v>
      </c>
      <c r="AA290" s="150">
        <v>114326.14</v>
      </c>
      <c r="AB290" s="153"/>
      <c r="AC290" s="151" t="str">
        <f t="shared" si="76"/>
        <v>April-26</v>
      </c>
      <c r="AD290" s="152">
        <v>46121</v>
      </c>
      <c r="AE290" s="257" t="s">
        <v>655</v>
      </c>
      <c r="AF290" s="101">
        <f t="shared" si="72"/>
        <v>342978.42</v>
      </c>
      <c r="AG290" s="101">
        <f t="shared" si="73"/>
        <v>0</v>
      </c>
      <c r="AH290" s="101">
        <f t="shared" si="74"/>
        <v>342978.42</v>
      </c>
      <c r="AI290" s="101">
        <f t="shared" si="78"/>
        <v>0</v>
      </c>
      <c r="AJ290" s="101">
        <f t="shared" si="75"/>
        <v>0</v>
      </c>
      <c r="AK290" s="101">
        <f t="shared" si="88"/>
        <v>0</v>
      </c>
      <c r="AL290" s="102" t="s">
        <v>0</v>
      </c>
      <c r="AM290" s="143" t="s">
        <v>102</v>
      </c>
      <c r="AN290" s="823">
        <f t="shared" si="80"/>
        <v>342978.42</v>
      </c>
      <c r="AO290" s="844">
        <f t="shared" si="81"/>
        <v>0.15789473684210525</v>
      </c>
      <c r="AP290" s="844">
        <f t="shared" si="82"/>
        <v>0.84210526315789469</v>
      </c>
      <c r="AQ290" s="845">
        <f t="shared" ca="1" si="83"/>
        <v>510</v>
      </c>
      <c r="AR290" s="113" t="str">
        <f t="shared" si="84"/>
        <v>On Time</v>
      </c>
    </row>
    <row r="291" spans="1:44" x14ac:dyDescent="0.25">
      <c r="A291" s="102">
        <v>4000508399</v>
      </c>
      <c r="B291" s="133">
        <v>45675</v>
      </c>
      <c r="C291" s="100" t="s">
        <v>79</v>
      </c>
      <c r="D291" s="552">
        <v>46124</v>
      </c>
      <c r="E291" s="552" t="e">
        <f>IF(OR(#REF!="",J291=""),"",#REF!+7*J291)</f>
        <v>#REF!</v>
      </c>
      <c r="F291" s="149" t="str">
        <f t="shared" ca="1" si="86"/>
        <v>DELIVERED</v>
      </c>
      <c r="G291" s="120" t="s">
        <v>94</v>
      </c>
      <c r="H291" s="113" t="e">
        <f t="shared" si="87"/>
        <v>#REF!</v>
      </c>
      <c r="I291" s="113" t="e">
        <f t="shared" si="85"/>
        <v>#REF!</v>
      </c>
      <c r="J291" s="126">
        <v>64.2</v>
      </c>
      <c r="K291" s="126" t="s">
        <v>18</v>
      </c>
      <c r="L291" s="394" t="s">
        <v>81</v>
      </c>
      <c r="M291" s="8" t="s">
        <v>262</v>
      </c>
      <c r="N291" s="399">
        <v>0</v>
      </c>
      <c r="O291" s="130">
        <v>3</v>
      </c>
      <c r="P291" s="130" t="s">
        <v>263</v>
      </c>
      <c r="Q291" s="130">
        <v>25100050</v>
      </c>
      <c r="R291" s="130" t="s">
        <v>84</v>
      </c>
      <c r="S291" s="130" t="s">
        <v>97</v>
      </c>
      <c r="T291" s="123" t="s">
        <v>138</v>
      </c>
      <c r="U291" s="100" t="s">
        <v>99</v>
      </c>
      <c r="V291" s="100" t="s">
        <v>264</v>
      </c>
      <c r="W291" s="282">
        <v>15</v>
      </c>
      <c r="X291" s="126">
        <v>15</v>
      </c>
      <c r="Y291" s="126">
        <f t="shared" si="89"/>
        <v>0</v>
      </c>
      <c r="Z291" s="126">
        <v>0</v>
      </c>
      <c r="AA291" s="150">
        <v>114326.14</v>
      </c>
      <c r="AB291" s="153"/>
      <c r="AC291" s="151" t="str">
        <f t="shared" si="76"/>
        <v>June-26</v>
      </c>
      <c r="AD291" s="152">
        <v>46174</v>
      </c>
      <c r="AE291" s="257" t="s">
        <v>656</v>
      </c>
      <c r="AF291" s="101">
        <f t="shared" si="72"/>
        <v>1714892.1</v>
      </c>
      <c r="AG291" s="101">
        <f t="shared" si="73"/>
        <v>0</v>
      </c>
      <c r="AH291" s="101">
        <f t="shared" si="74"/>
        <v>1714892.1</v>
      </c>
      <c r="AI291" s="101">
        <f t="shared" si="78"/>
        <v>0</v>
      </c>
      <c r="AJ291" s="101">
        <f t="shared" si="75"/>
        <v>0</v>
      </c>
      <c r="AK291" s="101">
        <f t="shared" si="88"/>
        <v>0</v>
      </c>
      <c r="AL291" s="102" t="s">
        <v>0</v>
      </c>
      <c r="AM291" s="143" t="s">
        <v>102</v>
      </c>
      <c r="AN291" s="823">
        <f t="shared" si="80"/>
        <v>1714892.1</v>
      </c>
      <c r="AO291" s="844">
        <f t="shared" si="81"/>
        <v>1</v>
      </c>
      <c r="AP291" s="844">
        <f t="shared" si="82"/>
        <v>0</v>
      </c>
      <c r="AQ291" s="845">
        <f t="shared" ca="1" si="83"/>
        <v>510</v>
      </c>
      <c r="AR291" s="113" t="str">
        <f t="shared" si="84"/>
        <v>Delayed</v>
      </c>
    </row>
    <row r="292" spans="1:44" x14ac:dyDescent="0.25">
      <c r="A292" s="102">
        <v>4000508399</v>
      </c>
      <c r="B292" s="133">
        <v>45675</v>
      </c>
      <c r="C292" s="100" t="s">
        <v>79</v>
      </c>
      <c r="D292" s="552">
        <v>46124</v>
      </c>
      <c r="E292" s="552" t="e">
        <f>IF(OR(#REF!="",J292=""),"",#REF!+7*J292)</f>
        <v>#REF!</v>
      </c>
      <c r="F292" s="149" t="str">
        <f t="shared" ca="1" si="86"/>
        <v>DELIVERED</v>
      </c>
      <c r="G292" s="120" t="s">
        <v>94</v>
      </c>
      <c r="H292" s="113" t="e">
        <f t="shared" si="87"/>
        <v>#REF!</v>
      </c>
      <c r="I292" s="113" t="e">
        <f t="shared" si="85"/>
        <v>#REF!</v>
      </c>
      <c r="J292" s="126">
        <v>64.2</v>
      </c>
      <c r="K292" s="126" t="s">
        <v>18</v>
      </c>
      <c r="L292" s="394" t="s">
        <v>81</v>
      </c>
      <c r="M292" s="85" t="s">
        <v>262</v>
      </c>
      <c r="N292" s="399">
        <v>0</v>
      </c>
      <c r="O292" s="130">
        <v>3</v>
      </c>
      <c r="P292" s="130" t="s">
        <v>263</v>
      </c>
      <c r="Q292" s="130">
        <v>25100050</v>
      </c>
      <c r="R292" s="130" t="s">
        <v>84</v>
      </c>
      <c r="S292" s="130" t="s">
        <v>97</v>
      </c>
      <c r="T292" s="123" t="s">
        <v>138</v>
      </c>
      <c r="U292" s="100" t="s">
        <v>99</v>
      </c>
      <c r="V292" s="100" t="s">
        <v>264</v>
      </c>
      <c r="W292" s="282">
        <v>5</v>
      </c>
      <c r="X292" s="126">
        <v>4</v>
      </c>
      <c r="Y292" s="126">
        <f t="shared" si="89"/>
        <v>1</v>
      </c>
      <c r="Z292" s="126">
        <v>0</v>
      </c>
      <c r="AA292" s="169">
        <v>114326.14</v>
      </c>
      <c r="AB292" s="153"/>
      <c r="AC292" s="151" t="str">
        <f t="shared" si="76"/>
        <v>May-26</v>
      </c>
      <c r="AD292" s="152">
        <v>46155</v>
      </c>
      <c r="AE292" s="257" t="s">
        <v>657</v>
      </c>
      <c r="AF292" s="101">
        <f t="shared" si="72"/>
        <v>457304.56</v>
      </c>
      <c r="AG292" s="101">
        <f t="shared" si="73"/>
        <v>0</v>
      </c>
      <c r="AH292" s="101">
        <f t="shared" si="74"/>
        <v>457304.56</v>
      </c>
      <c r="AI292" s="101">
        <f t="shared" si="78"/>
        <v>0</v>
      </c>
      <c r="AJ292" s="185">
        <f t="shared" si="75"/>
        <v>0</v>
      </c>
      <c r="AK292" s="185">
        <f t="shared" si="88"/>
        <v>0</v>
      </c>
      <c r="AL292" s="174" t="s">
        <v>0</v>
      </c>
      <c r="AM292" s="143" t="s">
        <v>102</v>
      </c>
      <c r="AN292" s="825">
        <f t="shared" si="80"/>
        <v>457304.56</v>
      </c>
      <c r="AO292" s="844">
        <f t="shared" si="81"/>
        <v>0.8</v>
      </c>
      <c r="AP292" s="844">
        <f t="shared" si="82"/>
        <v>0.2</v>
      </c>
      <c r="AQ292" s="845">
        <f t="shared" ca="1" si="83"/>
        <v>510</v>
      </c>
      <c r="AR292" s="113" t="str">
        <f t="shared" si="84"/>
        <v>Delayed</v>
      </c>
    </row>
    <row r="293" spans="1:44" s="486" customFormat="1" ht="12.75" x14ac:dyDescent="0.2">
      <c r="A293" s="102">
        <v>4300035758</v>
      </c>
      <c r="B293" s="158">
        <v>46018</v>
      </c>
      <c r="C293" s="102" t="s">
        <v>79</v>
      </c>
      <c r="D293" s="552">
        <v>46160</v>
      </c>
      <c r="E293" s="552" t="e">
        <f>IF(OR(#REF!="",J293=""),"",#REF!+7*J293)</f>
        <v>#REF!</v>
      </c>
      <c r="F293" s="149" t="e">
        <f t="shared" ca="1" si="86"/>
        <v>#REF!</v>
      </c>
      <c r="G293" s="120" t="s">
        <v>94</v>
      </c>
      <c r="H293" s="113" t="e">
        <f t="shared" si="87"/>
        <v>#REF!</v>
      </c>
      <c r="I293" s="113" t="e">
        <f t="shared" si="85"/>
        <v>#REF!</v>
      </c>
      <c r="J293" s="122">
        <v>20</v>
      </c>
      <c r="K293" s="122" t="s">
        <v>19</v>
      </c>
      <c r="L293" s="232" t="s">
        <v>81</v>
      </c>
      <c r="M293" s="85" t="s">
        <v>457</v>
      </c>
      <c r="N293" s="399">
        <v>0</v>
      </c>
      <c r="O293" s="130">
        <v>3</v>
      </c>
      <c r="P293" s="122"/>
      <c r="Q293" s="122"/>
      <c r="R293" s="122" t="s">
        <v>84</v>
      </c>
      <c r="S293" s="122" t="s">
        <v>97</v>
      </c>
      <c r="T293" s="113" t="s">
        <v>98</v>
      </c>
      <c r="U293" s="102" t="s">
        <v>99</v>
      </c>
      <c r="V293" s="102" t="s">
        <v>459</v>
      </c>
      <c r="W293" s="147">
        <v>2</v>
      </c>
      <c r="X293" s="122"/>
      <c r="Y293" s="126">
        <f t="shared" si="89"/>
        <v>2</v>
      </c>
      <c r="Z293" s="122">
        <v>2</v>
      </c>
      <c r="AA293" s="101">
        <v>122740</v>
      </c>
      <c r="AB293" s="131"/>
      <c r="AC293" s="151" t="str">
        <f t="shared" si="76"/>
        <v/>
      </c>
      <c r="AD293" s="225"/>
      <c r="AE293" s="489"/>
      <c r="AF293" s="114">
        <f t="shared" si="72"/>
        <v>0</v>
      </c>
      <c r="AG293" s="101">
        <f t="shared" si="73"/>
        <v>0</v>
      </c>
      <c r="AH293" s="101">
        <f t="shared" si="74"/>
        <v>0</v>
      </c>
      <c r="AI293" s="101">
        <f t="shared" si="78"/>
        <v>245480</v>
      </c>
      <c r="AJ293" s="101">
        <f t="shared" si="75"/>
        <v>0</v>
      </c>
      <c r="AK293" s="101">
        <f t="shared" si="88"/>
        <v>245480</v>
      </c>
      <c r="AL293" s="102" t="s">
        <v>9</v>
      </c>
      <c r="AM293" s="144"/>
      <c r="AN293" s="823">
        <f t="shared" si="80"/>
        <v>245480</v>
      </c>
      <c r="AO293" s="844">
        <f t="shared" si="81"/>
        <v>0</v>
      </c>
      <c r="AP293" s="844">
        <f t="shared" si="82"/>
        <v>1</v>
      </c>
      <c r="AQ293" s="845">
        <f t="shared" ca="1" si="83"/>
        <v>167</v>
      </c>
      <c r="AR293" s="113" t="str">
        <f t="shared" si="84"/>
        <v>On Time</v>
      </c>
    </row>
    <row r="294" spans="1:44" ht="15" x14ac:dyDescent="0.25">
      <c r="A294" s="102">
        <v>4000549881</v>
      </c>
      <c r="B294" s="133">
        <v>45847</v>
      </c>
      <c r="C294" s="100" t="s">
        <v>79</v>
      </c>
      <c r="D294" s="552">
        <v>45990</v>
      </c>
      <c r="E294" s="552" t="e">
        <f>IF(OR(#REF!="",J294=""),"",#REF!+7*J294)</f>
        <v>#REF!</v>
      </c>
      <c r="F294" s="149" t="str">
        <f t="shared" ca="1" si="86"/>
        <v>DELIVERED</v>
      </c>
      <c r="G294" s="120" t="s">
        <v>94</v>
      </c>
      <c r="H294" s="113" t="e">
        <f t="shared" si="87"/>
        <v>#REF!</v>
      </c>
      <c r="I294" s="113" t="e">
        <f t="shared" si="85"/>
        <v>#REF!</v>
      </c>
      <c r="J294" s="122">
        <v>20</v>
      </c>
      <c r="K294" s="122" t="s">
        <v>18</v>
      </c>
      <c r="L294" s="232" t="s">
        <v>81</v>
      </c>
      <c r="M294" s="77" t="s">
        <v>658</v>
      </c>
      <c r="N294" s="399">
        <v>0</v>
      </c>
      <c r="O294" s="130">
        <v>3</v>
      </c>
      <c r="P294" s="122" t="s">
        <v>659</v>
      </c>
      <c r="Q294" s="122">
        <v>25100294</v>
      </c>
      <c r="R294" s="130" t="s">
        <v>84</v>
      </c>
      <c r="S294" s="130" t="s">
        <v>97</v>
      </c>
      <c r="T294" s="123" t="s">
        <v>640</v>
      </c>
      <c r="U294" s="102" t="s">
        <v>99</v>
      </c>
      <c r="V294" s="160" t="s">
        <v>660</v>
      </c>
      <c r="W294" s="147">
        <v>4</v>
      </c>
      <c r="X294" s="122">
        <v>4</v>
      </c>
      <c r="Y294" s="126">
        <f t="shared" si="89"/>
        <v>0</v>
      </c>
      <c r="Z294" s="122">
        <v>0</v>
      </c>
      <c r="AA294" s="101">
        <v>63370</v>
      </c>
      <c r="AB294" s="131"/>
      <c r="AC294" s="151" t="str">
        <f t="shared" si="76"/>
        <v>April-26</v>
      </c>
      <c r="AD294" s="119">
        <v>46114</v>
      </c>
      <c r="AE294" s="229" t="s">
        <v>661</v>
      </c>
      <c r="AF294" s="101">
        <f t="shared" si="72"/>
        <v>253480</v>
      </c>
      <c r="AG294" s="101">
        <f t="shared" si="73"/>
        <v>0</v>
      </c>
      <c r="AH294" s="101">
        <f t="shared" si="74"/>
        <v>253480</v>
      </c>
      <c r="AI294" s="101">
        <f t="shared" si="78"/>
        <v>0</v>
      </c>
      <c r="AJ294" s="101">
        <f t="shared" si="75"/>
        <v>0</v>
      </c>
      <c r="AK294" s="101">
        <f t="shared" si="88"/>
        <v>0</v>
      </c>
      <c r="AL294" s="102" t="s">
        <v>0</v>
      </c>
      <c r="AM294" s="143" t="s">
        <v>102</v>
      </c>
      <c r="AN294" s="823">
        <f t="shared" si="80"/>
        <v>253480</v>
      </c>
      <c r="AO294" s="844">
        <f t="shared" si="81"/>
        <v>1</v>
      </c>
      <c r="AP294" s="844">
        <f t="shared" si="82"/>
        <v>0</v>
      </c>
      <c r="AQ294" s="845">
        <f t="shared" ca="1" si="83"/>
        <v>338</v>
      </c>
      <c r="AR294" s="113" t="str">
        <f t="shared" si="84"/>
        <v>Delayed</v>
      </c>
    </row>
    <row r="295" spans="1:44" ht="12.75" x14ac:dyDescent="0.2">
      <c r="A295" s="102">
        <v>4300035577</v>
      </c>
      <c r="B295" s="158">
        <v>46009</v>
      </c>
      <c r="C295" s="100" t="s">
        <v>79</v>
      </c>
      <c r="D295" s="552">
        <v>46163</v>
      </c>
      <c r="E295" s="552" t="e">
        <f>IF(OR(#REF!="",J295=""),"",#REF!+7*J295)</f>
        <v>#REF!</v>
      </c>
      <c r="F295" s="149" t="e">
        <f t="shared" ca="1" si="86"/>
        <v>#REF!</v>
      </c>
      <c r="G295" s="120" t="s">
        <v>94</v>
      </c>
      <c r="H295" s="113" t="e">
        <f t="shared" si="87"/>
        <v>#REF!</v>
      </c>
      <c r="I295" s="113" t="e">
        <f t="shared" si="85"/>
        <v>#REF!</v>
      </c>
      <c r="J295" s="122">
        <v>22</v>
      </c>
      <c r="K295" s="122" t="s">
        <v>18</v>
      </c>
      <c r="L295" s="232" t="s">
        <v>81</v>
      </c>
      <c r="M295" s="13" t="s">
        <v>662</v>
      </c>
      <c r="N295" s="399">
        <v>0</v>
      </c>
      <c r="O295" s="130">
        <v>3</v>
      </c>
      <c r="P295" s="122"/>
      <c r="Q295" s="122"/>
      <c r="R295" s="122" t="s">
        <v>84</v>
      </c>
      <c r="S295" s="122" t="s">
        <v>97</v>
      </c>
      <c r="T295" s="115" t="s">
        <v>179</v>
      </c>
      <c r="U295" s="102" t="s">
        <v>99</v>
      </c>
      <c r="V295" s="160" t="s">
        <v>663</v>
      </c>
      <c r="W295" s="147">
        <v>12</v>
      </c>
      <c r="X295" s="113"/>
      <c r="Y295" s="126">
        <f t="shared" si="89"/>
        <v>12</v>
      </c>
      <c r="Z295" s="122">
        <v>12</v>
      </c>
      <c r="AA295" s="101">
        <v>176447</v>
      </c>
      <c r="AB295" s="131"/>
      <c r="AC295" s="227" t="str">
        <f t="shared" si="76"/>
        <v/>
      </c>
      <c r="AD295" s="221"/>
      <c r="AE295" s="222"/>
      <c r="AF295" s="101">
        <f t="shared" si="72"/>
        <v>0</v>
      </c>
      <c r="AG295" s="101">
        <f t="shared" si="73"/>
        <v>0</v>
      </c>
      <c r="AH295" s="101">
        <f t="shared" si="74"/>
        <v>0</v>
      </c>
      <c r="AI295" s="101">
        <f t="shared" si="78"/>
        <v>2117364</v>
      </c>
      <c r="AJ295" s="101">
        <f t="shared" si="75"/>
        <v>0</v>
      </c>
      <c r="AK295" s="101">
        <f t="shared" si="88"/>
        <v>2117364</v>
      </c>
      <c r="AL295" s="102" t="s">
        <v>9</v>
      </c>
      <c r="AM295" s="144"/>
      <c r="AN295" s="823">
        <f t="shared" si="80"/>
        <v>2117364</v>
      </c>
      <c r="AO295" s="844">
        <f t="shared" si="81"/>
        <v>0</v>
      </c>
      <c r="AP295" s="844">
        <f t="shared" si="82"/>
        <v>1</v>
      </c>
      <c r="AQ295" s="845">
        <f t="shared" ca="1" si="83"/>
        <v>176</v>
      </c>
      <c r="AR295" s="113" t="str">
        <f t="shared" si="84"/>
        <v>On Time</v>
      </c>
    </row>
    <row r="296" spans="1:44" x14ac:dyDescent="0.25">
      <c r="A296" s="102">
        <v>4520441899</v>
      </c>
      <c r="B296" s="158">
        <v>46015</v>
      </c>
      <c r="C296" s="100" t="s">
        <v>79</v>
      </c>
      <c r="D296" s="552">
        <v>46057</v>
      </c>
      <c r="E296" s="552" t="e">
        <f>IF(OR(#REF!="",J296=""),"",#REF!+7*J296)</f>
        <v>#REF!</v>
      </c>
      <c r="F296" s="149" t="str">
        <f t="shared" ca="1" si="86"/>
        <v>DELIVERED</v>
      </c>
      <c r="G296" s="120" t="s">
        <v>80</v>
      </c>
      <c r="H296" s="113" t="e">
        <f t="shared" si="87"/>
        <v>#REF!</v>
      </c>
      <c r="I296" s="113" t="e">
        <f t="shared" si="85"/>
        <v>#REF!</v>
      </c>
      <c r="J296" s="122">
        <v>6</v>
      </c>
      <c r="K296" s="122" t="s">
        <v>19</v>
      </c>
      <c r="L296" s="232" t="s">
        <v>81</v>
      </c>
      <c r="M296" s="23" t="s">
        <v>664</v>
      </c>
      <c r="N296" s="400">
        <v>1</v>
      </c>
      <c r="O296" s="130">
        <v>1</v>
      </c>
      <c r="P296" s="577" t="s">
        <v>665</v>
      </c>
      <c r="Q296" s="122">
        <v>26200187</v>
      </c>
      <c r="R296" s="122" t="s">
        <v>84</v>
      </c>
      <c r="S296" s="122" t="s">
        <v>210</v>
      </c>
      <c r="T296" s="123" t="s">
        <v>211</v>
      </c>
      <c r="U296" s="123" t="s">
        <v>212</v>
      </c>
      <c r="V296" s="160" t="s">
        <v>666</v>
      </c>
      <c r="W296" s="147">
        <v>110</v>
      </c>
      <c r="X296" s="122">
        <v>110</v>
      </c>
      <c r="Y296" s="126">
        <f t="shared" si="89"/>
        <v>0</v>
      </c>
      <c r="Z296" s="122">
        <v>0</v>
      </c>
      <c r="AA296" s="101">
        <v>4458.54</v>
      </c>
      <c r="AB296" s="369"/>
      <c r="AC296" s="62" t="str">
        <f t="shared" si="76"/>
        <v>May-26</v>
      </c>
      <c r="AD296" s="25">
        <v>46169</v>
      </c>
      <c r="AE296" s="257" t="s">
        <v>667</v>
      </c>
      <c r="AF296" s="114">
        <f t="shared" ref="AF296:AF359" si="90">X296*AA296</f>
        <v>490439.4</v>
      </c>
      <c r="AG296" s="101">
        <f t="shared" ref="AG296:AG330" si="91">(X296*AB296)*86</f>
        <v>0</v>
      </c>
      <c r="AH296" s="101">
        <f t="shared" ref="AH296:AH359" si="92">SUM(AF296:AG296)</f>
        <v>490439.4</v>
      </c>
      <c r="AI296" s="101">
        <f t="shared" si="78"/>
        <v>0</v>
      </c>
      <c r="AJ296" s="101">
        <f t="shared" ref="AJ296:AJ330" si="93">(Z296*AB296)*86</f>
        <v>0</v>
      </c>
      <c r="AK296" s="101">
        <f t="shared" si="88"/>
        <v>0</v>
      </c>
      <c r="AL296" s="102" t="s">
        <v>0</v>
      </c>
      <c r="AM296" s="233" t="s">
        <v>102</v>
      </c>
      <c r="AN296" s="823">
        <f t="shared" si="80"/>
        <v>490439.4</v>
      </c>
      <c r="AO296" s="844">
        <f t="shared" si="81"/>
        <v>1</v>
      </c>
      <c r="AP296" s="844">
        <f t="shared" si="82"/>
        <v>0</v>
      </c>
      <c r="AQ296" s="845">
        <f t="shared" ca="1" si="83"/>
        <v>170</v>
      </c>
      <c r="AR296" s="113" t="str">
        <f t="shared" si="84"/>
        <v>Delayed</v>
      </c>
    </row>
    <row r="297" spans="1:44" ht="15" x14ac:dyDescent="0.25">
      <c r="A297" s="477" t="s">
        <v>668</v>
      </c>
      <c r="B297" s="133">
        <v>45895</v>
      </c>
      <c r="C297" s="100" t="s">
        <v>79</v>
      </c>
      <c r="D297" s="552">
        <v>46021</v>
      </c>
      <c r="E297" s="552" t="e">
        <f>IF(OR(#REF!="",J297=""),"",#REF!+7*J297)</f>
        <v>#REF!</v>
      </c>
      <c r="F297" s="149" t="str">
        <f t="shared" ca="1" si="86"/>
        <v>DELIVERED</v>
      </c>
      <c r="G297" s="120" t="s">
        <v>80</v>
      </c>
      <c r="H297" s="113" t="e">
        <f t="shared" si="87"/>
        <v>#REF!</v>
      </c>
      <c r="I297" s="113" t="e">
        <f t="shared" si="85"/>
        <v>#REF!</v>
      </c>
      <c r="J297" s="122">
        <v>18</v>
      </c>
      <c r="K297" s="122" t="s">
        <v>18</v>
      </c>
      <c r="L297" s="232" t="s">
        <v>142</v>
      </c>
      <c r="M297" s="13" t="s">
        <v>669</v>
      </c>
      <c r="N297" s="399">
        <v>0</v>
      </c>
      <c r="O297" s="130">
        <v>3</v>
      </c>
      <c r="P297" s="107" t="s">
        <v>670</v>
      </c>
      <c r="Q297" s="122">
        <v>26200041</v>
      </c>
      <c r="R297" s="122" t="s">
        <v>84</v>
      </c>
      <c r="S297" s="461" t="s">
        <v>671</v>
      </c>
      <c r="T297" s="123" t="s">
        <v>672</v>
      </c>
      <c r="U297" s="102" t="s">
        <v>193</v>
      </c>
      <c r="V297" s="160" t="s">
        <v>673</v>
      </c>
      <c r="W297" s="147">
        <v>5</v>
      </c>
      <c r="X297" s="122">
        <v>5</v>
      </c>
      <c r="Y297" s="126">
        <f t="shared" si="89"/>
        <v>0</v>
      </c>
      <c r="Z297" s="122">
        <v>0</v>
      </c>
      <c r="AA297" s="185">
        <v>43000</v>
      </c>
      <c r="AB297" s="131"/>
      <c r="AC297" s="151" t="str">
        <f t="shared" si="76"/>
        <v>April-26</v>
      </c>
      <c r="AD297" s="119">
        <v>46127</v>
      </c>
      <c r="AE297" s="142" t="s">
        <v>674</v>
      </c>
      <c r="AF297" s="101">
        <f t="shared" si="90"/>
        <v>215000</v>
      </c>
      <c r="AG297" s="101">
        <f t="shared" si="91"/>
        <v>0</v>
      </c>
      <c r="AH297" s="101">
        <f t="shared" si="92"/>
        <v>215000</v>
      </c>
      <c r="AI297" s="101">
        <f t="shared" si="78"/>
        <v>0</v>
      </c>
      <c r="AJ297" s="185">
        <f t="shared" si="93"/>
        <v>0</v>
      </c>
      <c r="AK297" s="185">
        <f t="shared" si="88"/>
        <v>0</v>
      </c>
      <c r="AL297" s="174" t="s">
        <v>0</v>
      </c>
      <c r="AM297" s="143" t="s">
        <v>102</v>
      </c>
      <c r="AN297" s="825">
        <f t="shared" si="80"/>
        <v>215000</v>
      </c>
      <c r="AO297" s="844">
        <f t="shared" si="81"/>
        <v>1</v>
      </c>
      <c r="AP297" s="844">
        <f t="shared" si="82"/>
        <v>0</v>
      </c>
      <c r="AQ297" s="845">
        <f t="shared" ca="1" si="83"/>
        <v>290</v>
      </c>
      <c r="AR297" s="113" t="str">
        <f t="shared" si="84"/>
        <v>Delayed</v>
      </c>
    </row>
    <row r="298" spans="1:44" ht="12.75" x14ac:dyDescent="0.2">
      <c r="A298" s="102">
        <v>4000568996</v>
      </c>
      <c r="B298" s="133">
        <v>45925</v>
      </c>
      <c r="C298" s="155" t="s">
        <v>79</v>
      </c>
      <c r="D298" s="552">
        <v>46107</v>
      </c>
      <c r="E298" s="552" t="e">
        <f>IF(OR(#REF!="",J298=""),"",#REF!+7*J298)</f>
        <v>#REF!</v>
      </c>
      <c r="F298" s="149" t="e">
        <f t="shared" ca="1" si="86"/>
        <v>#REF!</v>
      </c>
      <c r="G298" s="120" t="s">
        <v>94</v>
      </c>
      <c r="H298" s="113" t="e">
        <f t="shared" si="87"/>
        <v>#REF!</v>
      </c>
      <c r="I298" s="113" t="e">
        <f t="shared" si="85"/>
        <v>#REF!</v>
      </c>
      <c r="J298" s="122">
        <v>26</v>
      </c>
      <c r="K298" s="122" t="s">
        <v>18</v>
      </c>
      <c r="L298" s="232" t="s">
        <v>81</v>
      </c>
      <c r="M298" s="13" t="s">
        <v>675</v>
      </c>
      <c r="N298" s="399">
        <v>0</v>
      </c>
      <c r="O298" s="130">
        <v>3</v>
      </c>
      <c r="P298" s="122"/>
      <c r="Q298" s="122"/>
      <c r="R298" s="122" t="s">
        <v>84</v>
      </c>
      <c r="S298" s="122" t="s">
        <v>97</v>
      </c>
      <c r="T298" s="113" t="s">
        <v>130</v>
      </c>
      <c r="U298" s="102" t="s">
        <v>99</v>
      </c>
      <c r="V298" s="102" t="s">
        <v>676</v>
      </c>
      <c r="W298" s="147">
        <v>2</v>
      </c>
      <c r="X298" s="113"/>
      <c r="Y298" s="126">
        <f t="shared" si="89"/>
        <v>2</v>
      </c>
      <c r="Z298" s="122">
        <v>2</v>
      </c>
      <c r="AA298" s="101">
        <v>142123</v>
      </c>
      <c r="AB298" s="131"/>
      <c r="AC298" s="151" t="str">
        <f t="shared" si="76"/>
        <v/>
      </c>
      <c r="AD298" s="120"/>
      <c r="AE298" s="132"/>
      <c r="AF298" s="101">
        <f t="shared" si="90"/>
        <v>0</v>
      </c>
      <c r="AG298" s="101">
        <f t="shared" si="91"/>
        <v>0</v>
      </c>
      <c r="AH298" s="101">
        <f t="shared" si="92"/>
        <v>0</v>
      </c>
      <c r="AI298" s="101">
        <f t="shared" si="78"/>
        <v>284246</v>
      </c>
      <c r="AJ298" s="101">
        <f t="shared" si="93"/>
        <v>0</v>
      </c>
      <c r="AK298" s="101">
        <f t="shared" si="88"/>
        <v>284246</v>
      </c>
      <c r="AL298" s="102" t="s">
        <v>9</v>
      </c>
      <c r="AM298" s="144"/>
      <c r="AN298" s="823">
        <f t="shared" si="80"/>
        <v>284246</v>
      </c>
      <c r="AO298" s="844">
        <f t="shared" si="81"/>
        <v>0</v>
      </c>
      <c r="AP298" s="844">
        <f t="shared" si="82"/>
        <v>1</v>
      </c>
      <c r="AQ298" s="845">
        <f t="shared" ca="1" si="83"/>
        <v>260</v>
      </c>
      <c r="AR298" s="113" t="str">
        <f t="shared" si="84"/>
        <v>On Time</v>
      </c>
    </row>
    <row r="299" spans="1:44" ht="12.75" x14ac:dyDescent="0.2">
      <c r="A299" s="102">
        <v>4500064023</v>
      </c>
      <c r="B299" s="196">
        <v>45986</v>
      </c>
      <c r="C299" s="197" t="s">
        <v>79</v>
      </c>
      <c r="D299" s="552">
        <v>46041</v>
      </c>
      <c r="E299" s="552" t="e">
        <f>IF(OR(#REF!="",J299=""),"",#REF!+7*J299)</f>
        <v>#REF!</v>
      </c>
      <c r="F299" s="208" t="str">
        <f t="shared" ca="1" si="86"/>
        <v>DELIVERED</v>
      </c>
      <c r="G299" s="198" t="s">
        <v>80</v>
      </c>
      <c r="H299" s="165" t="e">
        <f t="shared" si="87"/>
        <v>#REF!</v>
      </c>
      <c r="I299" s="165" t="e">
        <f t="shared" si="85"/>
        <v>#REF!</v>
      </c>
      <c r="J299" s="199">
        <v>10</v>
      </c>
      <c r="K299" s="199" t="s">
        <v>27</v>
      </c>
      <c r="L299" s="396" t="s">
        <v>81</v>
      </c>
      <c r="M299" s="13" t="s">
        <v>677</v>
      </c>
      <c r="N299" s="402">
        <v>0</v>
      </c>
      <c r="O299" s="199">
        <v>3</v>
      </c>
      <c r="P299" s="126" t="s">
        <v>678</v>
      </c>
      <c r="Q299" s="199">
        <v>26200242</v>
      </c>
      <c r="R299" s="199" t="s">
        <v>84</v>
      </c>
      <c r="S299" s="199" t="s">
        <v>433</v>
      </c>
      <c r="T299" s="171" t="s">
        <v>434</v>
      </c>
      <c r="U299" s="197" t="s">
        <v>87</v>
      </c>
      <c r="V299" s="197" t="s">
        <v>679</v>
      </c>
      <c r="W299" s="289">
        <v>3</v>
      </c>
      <c r="X299" s="199">
        <v>3</v>
      </c>
      <c r="Y299" s="200">
        <f t="shared" si="89"/>
        <v>0</v>
      </c>
      <c r="Z299" s="199">
        <v>0</v>
      </c>
      <c r="AA299" s="166">
        <v>170261.67</v>
      </c>
      <c r="AB299" s="201"/>
      <c r="AC299" s="209" t="str">
        <f t="shared" ref="AC299:AC363" si="94">IF(AD299="","",TEXT(AD299,"mmmm-yy"))</f>
        <v>May-26</v>
      </c>
      <c r="AD299" s="137">
        <v>46171</v>
      </c>
      <c r="AE299" s="142" t="s">
        <v>680</v>
      </c>
      <c r="AF299" s="166">
        <f t="shared" si="90"/>
        <v>510785.01</v>
      </c>
      <c r="AG299" s="166">
        <f t="shared" si="91"/>
        <v>0</v>
      </c>
      <c r="AH299" s="166">
        <f t="shared" si="92"/>
        <v>510785.01</v>
      </c>
      <c r="AI299" s="166">
        <f t="shared" si="78"/>
        <v>0</v>
      </c>
      <c r="AJ299" s="166">
        <f t="shared" si="93"/>
        <v>0</v>
      </c>
      <c r="AK299" s="166">
        <f t="shared" si="88"/>
        <v>0</v>
      </c>
      <c r="AL299" s="171" t="s">
        <v>0</v>
      </c>
      <c r="AM299" s="144" t="s">
        <v>102</v>
      </c>
      <c r="AN299" s="823">
        <f t="shared" si="80"/>
        <v>510785.01</v>
      </c>
      <c r="AO299" s="844">
        <f t="shared" si="81"/>
        <v>1</v>
      </c>
      <c r="AP299" s="844">
        <f t="shared" si="82"/>
        <v>0</v>
      </c>
      <c r="AQ299" s="845">
        <f t="shared" ca="1" si="83"/>
        <v>199</v>
      </c>
      <c r="AR299" s="113" t="str">
        <f t="shared" si="84"/>
        <v>Delayed</v>
      </c>
    </row>
    <row r="300" spans="1:44" ht="12.75" x14ac:dyDescent="0.2">
      <c r="A300" s="160">
        <v>4300034739</v>
      </c>
      <c r="B300" s="183">
        <v>45792</v>
      </c>
      <c r="C300" s="127" t="s">
        <v>79</v>
      </c>
      <c r="D300" s="552">
        <v>45883</v>
      </c>
      <c r="E300" s="552" t="e">
        <f>IF(OR(#REF!="",J300=""),"",#REF!+7*J300)</f>
        <v>#REF!</v>
      </c>
      <c r="F300" s="149" t="e">
        <f t="shared" ca="1" si="86"/>
        <v>#REF!</v>
      </c>
      <c r="G300" s="115" t="s">
        <v>94</v>
      </c>
      <c r="H300" s="188">
        <v>46259</v>
      </c>
      <c r="I300" s="160">
        <v>2025</v>
      </c>
      <c r="J300" s="126">
        <v>12</v>
      </c>
      <c r="K300" s="127" t="s">
        <v>19</v>
      </c>
      <c r="L300" s="394" t="s">
        <v>81</v>
      </c>
      <c r="M300" s="410" t="s">
        <v>681</v>
      </c>
      <c r="N300" s="401">
        <v>0</v>
      </c>
      <c r="O300" s="130">
        <v>3</v>
      </c>
      <c r="P300" s="126" t="s">
        <v>682</v>
      </c>
      <c r="Q300" s="130">
        <v>25100185</v>
      </c>
      <c r="R300" s="126" t="s">
        <v>84</v>
      </c>
      <c r="S300" s="126" t="s">
        <v>97</v>
      </c>
      <c r="T300" s="187" t="s">
        <v>683</v>
      </c>
      <c r="U300" s="100" t="s">
        <v>99</v>
      </c>
      <c r="V300" s="100" t="s">
        <v>684</v>
      </c>
      <c r="W300" s="282">
        <v>126</v>
      </c>
      <c r="X300" s="126"/>
      <c r="Y300" s="126">
        <f t="shared" si="89"/>
        <v>126</v>
      </c>
      <c r="Z300" s="126">
        <v>126</v>
      </c>
      <c r="AA300" s="169">
        <v>57285</v>
      </c>
      <c r="AB300" s="127" t="s">
        <v>532</v>
      </c>
      <c r="AC300" s="151" t="str">
        <f t="shared" si="94"/>
        <v/>
      </c>
      <c r="AD300" s="152"/>
      <c r="AE300" s="164"/>
      <c r="AF300" s="101">
        <f t="shared" si="90"/>
        <v>0</v>
      </c>
      <c r="AG300" s="115" t="s">
        <v>535</v>
      </c>
      <c r="AH300" s="101">
        <f t="shared" si="92"/>
        <v>0</v>
      </c>
      <c r="AI300" s="101">
        <f t="shared" si="78"/>
        <v>7217910</v>
      </c>
      <c r="AJ300" s="184" t="s">
        <v>537</v>
      </c>
      <c r="AK300" s="185">
        <f t="shared" si="88"/>
        <v>7217910</v>
      </c>
      <c r="AL300" s="174" t="s">
        <v>3</v>
      </c>
      <c r="AM300" s="287" t="s">
        <v>685</v>
      </c>
      <c r="AN300" s="825">
        <f t="shared" si="80"/>
        <v>7217910</v>
      </c>
      <c r="AO300" s="844">
        <f t="shared" si="81"/>
        <v>0</v>
      </c>
      <c r="AP300" s="844">
        <f t="shared" si="82"/>
        <v>1</v>
      </c>
      <c r="AQ300" s="845">
        <f t="shared" ca="1" si="83"/>
        <v>393</v>
      </c>
      <c r="AR300" s="113" t="str">
        <f t="shared" si="84"/>
        <v>On Time</v>
      </c>
    </row>
    <row r="301" spans="1:44" x14ac:dyDescent="0.25">
      <c r="A301" s="102">
        <v>4000578247</v>
      </c>
      <c r="B301" s="133">
        <v>45988</v>
      </c>
      <c r="C301" s="100" t="s">
        <v>79</v>
      </c>
      <c r="D301" s="552">
        <v>46170</v>
      </c>
      <c r="E301" s="552" t="e">
        <f>IF(OR(#REF!="",J301=""),"",#REF!+7*J301)</f>
        <v>#REF!</v>
      </c>
      <c r="F301" s="149" t="e">
        <f t="shared" ca="1" si="86"/>
        <v>#REF!</v>
      </c>
      <c r="G301" s="120" t="s">
        <v>94</v>
      </c>
      <c r="H301" s="113" t="e">
        <f t="shared" ref="H301:H364" si="95">TEXT(E301,"MMM-YY")</f>
        <v>#REF!</v>
      </c>
      <c r="I301" s="113" t="e">
        <f t="shared" ref="I301:I364" si="96">TEXT(E301,"YYYY")</f>
        <v>#REF!</v>
      </c>
      <c r="J301" s="122">
        <v>26</v>
      </c>
      <c r="K301" s="122" t="s">
        <v>18</v>
      </c>
      <c r="L301" s="232" t="s">
        <v>142</v>
      </c>
      <c r="M301" s="411" t="s">
        <v>609</v>
      </c>
      <c r="N301" s="399">
        <v>0</v>
      </c>
      <c r="O301" s="130">
        <v>3</v>
      </c>
      <c r="P301" s="122"/>
      <c r="Q301" s="122"/>
      <c r="R301" s="122" t="s">
        <v>84</v>
      </c>
      <c r="S301" s="122" t="s">
        <v>97</v>
      </c>
      <c r="T301" s="207" t="s">
        <v>179</v>
      </c>
      <c r="U301" s="102" t="s">
        <v>99</v>
      </c>
      <c r="V301" s="180" t="s">
        <v>524</v>
      </c>
      <c r="W301" s="147">
        <v>4</v>
      </c>
      <c r="X301" s="113"/>
      <c r="Y301" s="126">
        <f t="shared" si="89"/>
        <v>4</v>
      </c>
      <c r="Z301" s="122">
        <v>4</v>
      </c>
      <c r="AA301" s="101">
        <v>156110</v>
      </c>
      <c r="AB301" s="131"/>
      <c r="AC301" s="151" t="str">
        <f t="shared" si="94"/>
        <v/>
      </c>
      <c r="AD301" s="120"/>
      <c r="AE301" s="142"/>
      <c r="AF301" s="101">
        <f t="shared" si="90"/>
        <v>0</v>
      </c>
      <c r="AG301" s="101">
        <f t="shared" ref="AG301:AG364" si="97">(X301*AB301)*86</f>
        <v>0</v>
      </c>
      <c r="AH301" s="101">
        <f t="shared" si="92"/>
        <v>0</v>
      </c>
      <c r="AI301" s="101">
        <f t="shared" si="78"/>
        <v>624440</v>
      </c>
      <c r="AJ301" s="101">
        <f t="shared" ref="AJ301:AJ364" si="98">(Z301*AB301)*86</f>
        <v>0</v>
      </c>
      <c r="AK301" s="101">
        <f t="shared" si="88"/>
        <v>624440</v>
      </c>
      <c r="AL301" s="102" t="s">
        <v>9</v>
      </c>
      <c r="AM301" s="144"/>
      <c r="AN301" s="825">
        <f t="shared" si="80"/>
        <v>624440</v>
      </c>
      <c r="AO301" s="844">
        <f t="shared" si="81"/>
        <v>0</v>
      </c>
      <c r="AP301" s="844">
        <f t="shared" si="82"/>
        <v>1</v>
      </c>
      <c r="AQ301" s="845">
        <f t="shared" ca="1" si="83"/>
        <v>197</v>
      </c>
      <c r="AR301" s="113" t="str">
        <f t="shared" si="84"/>
        <v>On Time</v>
      </c>
    </row>
    <row r="302" spans="1:44" ht="12.75" x14ac:dyDescent="0.2">
      <c r="A302" s="690" t="s">
        <v>686</v>
      </c>
      <c r="B302" s="133"/>
      <c r="C302" s="47" t="s">
        <v>79</v>
      </c>
      <c r="D302" s="552">
        <v>45533</v>
      </c>
      <c r="E302" s="552">
        <v>45533</v>
      </c>
      <c r="F302" s="149" t="str">
        <f t="shared" ca="1" si="86"/>
        <v>DELIVERED</v>
      </c>
      <c r="G302" s="120" t="s">
        <v>80</v>
      </c>
      <c r="H302" s="113" t="str">
        <f t="shared" si="95"/>
        <v>Aug-24</v>
      </c>
      <c r="I302" s="113" t="str">
        <f t="shared" si="96"/>
        <v>2024</v>
      </c>
      <c r="J302" s="42">
        <v>4</v>
      </c>
      <c r="K302" s="47" t="s">
        <v>22</v>
      </c>
      <c r="L302" s="47" t="s">
        <v>81</v>
      </c>
      <c r="M302" s="13" t="s">
        <v>687</v>
      </c>
      <c r="N302" s="399">
        <v>0</v>
      </c>
      <c r="O302" s="130">
        <v>3</v>
      </c>
      <c r="P302" s="64" t="s">
        <v>688</v>
      </c>
      <c r="Q302" s="42">
        <v>24200346</v>
      </c>
      <c r="R302" s="42" t="s">
        <v>84</v>
      </c>
      <c r="S302" s="42" t="s">
        <v>689</v>
      </c>
      <c r="T302" s="111" t="s">
        <v>690</v>
      </c>
      <c r="U302" s="95" t="s">
        <v>87</v>
      </c>
      <c r="V302" s="47" t="s">
        <v>691</v>
      </c>
      <c r="W302" s="42">
        <v>1</v>
      </c>
      <c r="X302" s="122">
        <v>1</v>
      </c>
      <c r="Y302" s="126">
        <f t="shared" si="89"/>
        <v>0</v>
      </c>
      <c r="Z302" s="122">
        <v>0</v>
      </c>
      <c r="AA302" s="101">
        <v>152581</v>
      </c>
      <c r="AB302" s="131"/>
      <c r="AC302" s="209" t="str">
        <f t="shared" si="94"/>
        <v>May-26</v>
      </c>
      <c r="AD302" s="119">
        <v>46171</v>
      </c>
      <c r="AE302" s="142" t="s">
        <v>692</v>
      </c>
      <c r="AF302" s="101">
        <f t="shared" si="90"/>
        <v>152581</v>
      </c>
      <c r="AG302" s="101">
        <f t="shared" si="97"/>
        <v>0</v>
      </c>
      <c r="AH302" s="101">
        <f t="shared" si="92"/>
        <v>152581</v>
      </c>
      <c r="AI302" s="101">
        <f t="shared" si="78"/>
        <v>0</v>
      </c>
      <c r="AJ302" s="101">
        <f t="shared" si="98"/>
        <v>0</v>
      </c>
      <c r="AK302" s="101">
        <f t="shared" si="88"/>
        <v>0</v>
      </c>
      <c r="AL302" s="102" t="s">
        <v>0</v>
      </c>
      <c r="AM302" s="144" t="s">
        <v>102</v>
      </c>
      <c r="AN302" s="825">
        <f t="shared" si="80"/>
        <v>152581</v>
      </c>
      <c r="AO302" s="844">
        <f t="shared" si="81"/>
        <v>1</v>
      </c>
      <c r="AP302" s="844">
        <f t="shared" si="82"/>
        <v>0</v>
      </c>
      <c r="AQ302" s="845">
        <f t="shared" ca="1" si="83"/>
        <v>46185</v>
      </c>
      <c r="AR302" s="113" t="str">
        <f t="shared" si="84"/>
        <v>Delayed</v>
      </c>
    </row>
    <row r="303" spans="1:44" ht="12.75" x14ac:dyDescent="0.2">
      <c r="A303" s="743" t="s">
        <v>693</v>
      </c>
      <c r="B303" s="133"/>
      <c r="C303" s="744" t="s">
        <v>79</v>
      </c>
      <c r="D303" s="552">
        <v>45534</v>
      </c>
      <c r="E303" s="552">
        <v>45534</v>
      </c>
      <c r="F303" s="149" t="str">
        <f ca="1">IF(AL303="PO CLOSED",
"DELIVERED",
IF(TODAY()&gt;E303,
"-"&amp;ROUNDUP(TODAY()-E303,0)&amp;" days overdue",
"+" &amp;ROUNDUP(E303-TODAY(),0)&amp;" days remaining"))</f>
        <v>DELIVERED</v>
      </c>
      <c r="G303" s="120" t="s">
        <v>80</v>
      </c>
      <c r="H303" s="113" t="str">
        <f>TEXT(E303,"MMM-YY")</f>
        <v>Aug-24</v>
      </c>
      <c r="I303" s="113" t="str">
        <f>TEXT(E303,"YYYY")</f>
        <v>2024</v>
      </c>
      <c r="J303" s="745">
        <v>3.3</v>
      </c>
      <c r="K303" s="745" t="s">
        <v>27</v>
      </c>
      <c r="L303" s="745" t="s">
        <v>81</v>
      </c>
      <c r="M303" s="746" t="s">
        <v>687</v>
      </c>
      <c r="N303" s="399">
        <v>0</v>
      </c>
      <c r="O303" s="130">
        <v>3</v>
      </c>
      <c r="P303" s="747" t="s">
        <v>243</v>
      </c>
      <c r="Q303" s="745">
        <v>24200566</v>
      </c>
      <c r="R303" s="744" t="s">
        <v>84</v>
      </c>
      <c r="S303" s="675" t="s">
        <v>689</v>
      </c>
      <c r="T303" s="675" t="s">
        <v>690</v>
      </c>
      <c r="U303" s="675" t="s">
        <v>87</v>
      </c>
      <c r="V303" s="675" t="s">
        <v>694</v>
      </c>
      <c r="W303" s="747">
        <v>3</v>
      </c>
      <c r="X303" s="122">
        <v>3</v>
      </c>
      <c r="Y303" s="126">
        <f>W303-X303</f>
        <v>0</v>
      </c>
      <c r="Z303" s="122">
        <v>0</v>
      </c>
      <c r="AA303" s="101">
        <v>12237.5</v>
      </c>
      <c r="AB303" s="131"/>
      <c r="AC303" s="209" t="str">
        <f>IF(AD303="","",TEXT(AD303,"mmmm-yy"))</f>
        <v>June-26</v>
      </c>
      <c r="AD303" s="119">
        <v>46178</v>
      </c>
      <c r="AE303" s="581" t="s">
        <v>695</v>
      </c>
      <c r="AF303" s="101">
        <f>X303*AA303</f>
        <v>36712.5</v>
      </c>
      <c r="AG303" s="101">
        <f>(X303*AB303)*86</f>
        <v>0</v>
      </c>
      <c r="AH303" s="101">
        <f>SUM(AF303:AG303)</f>
        <v>36712.5</v>
      </c>
      <c r="AI303" s="101">
        <f>Z303*AA303</f>
        <v>0</v>
      </c>
      <c r="AJ303" s="101">
        <f>(Z303*AB303)*86</f>
        <v>0</v>
      </c>
      <c r="AK303" s="101">
        <f>SUM(AI303:AJ303)</f>
        <v>0</v>
      </c>
      <c r="AL303" s="102" t="s">
        <v>0</v>
      </c>
      <c r="AM303" s="144" t="s">
        <v>102</v>
      </c>
      <c r="AN303" s="825">
        <f>SUM(AH303,AK303)</f>
        <v>36712.5</v>
      </c>
      <c r="AO303" s="844">
        <f t="shared" si="81"/>
        <v>1</v>
      </c>
      <c r="AP303" s="844">
        <f t="shared" si="82"/>
        <v>0</v>
      </c>
      <c r="AQ303" s="845">
        <f t="shared" ca="1" si="83"/>
        <v>46185</v>
      </c>
      <c r="AR303" s="113" t="str">
        <f t="shared" si="84"/>
        <v>Delayed</v>
      </c>
    </row>
    <row r="304" spans="1:44" ht="12.75" x14ac:dyDescent="0.2">
      <c r="A304" s="102">
        <v>4000539494</v>
      </c>
      <c r="B304" s="133">
        <v>45883</v>
      </c>
      <c r="C304" s="100" t="s">
        <v>79</v>
      </c>
      <c r="D304" s="552">
        <v>46010</v>
      </c>
      <c r="E304" s="552" t="e">
        <f>IF(OR(#REF!="",J304=""),"",#REF!+7*J304)</f>
        <v>#REF!</v>
      </c>
      <c r="F304" s="149" t="e">
        <f t="shared" ca="1" si="86"/>
        <v>#REF!</v>
      </c>
      <c r="G304" s="120" t="s">
        <v>94</v>
      </c>
      <c r="H304" s="113" t="e">
        <f t="shared" si="95"/>
        <v>#REF!</v>
      </c>
      <c r="I304" s="113" t="e">
        <f t="shared" si="96"/>
        <v>#REF!</v>
      </c>
      <c r="J304" s="122">
        <v>18</v>
      </c>
      <c r="K304" s="122" t="s">
        <v>18</v>
      </c>
      <c r="L304" s="232" t="s">
        <v>81</v>
      </c>
      <c r="M304" s="655" t="s">
        <v>696</v>
      </c>
      <c r="N304" s="399">
        <v>0</v>
      </c>
      <c r="O304" s="130">
        <v>3</v>
      </c>
      <c r="P304" s="122" t="s">
        <v>697</v>
      </c>
      <c r="Q304" s="122"/>
      <c r="R304" s="122" t="s">
        <v>84</v>
      </c>
      <c r="S304" s="313" t="s">
        <v>97</v>
      </c>
      <c r="T304" s="255" t="s">
        <v>98</v>
      </c>
      <c r="U304" s="241" t="s">
        <v>99</v>
      </c>
      <c r="V304" s="241" t="s">
        <v>698</v>
      </c>
      <c r="W304" s="147">
        <v>5</v>
      </c>
      <c r="X304" s="122"/>
      <c r="Y304" s="126">
        <f t="shared" si="89"/>
        <v>5</v>
      </c>
      <c r="Z304" s="122">
        <v>5</v>
      </c>
      <c r="AA304" s="101">
        <v>142168</v>
      </c>
      <c r="AB304" s="131"/>
      <c r="AC304" s="209" t="str">
        <f t="shared" si="94"/>
        <v/>
      </c>
      <c r="AD304" s="120"/>
      <c r="AE304" s="132"/>
      <c r="AF304" s="101">
        <f t="shared" si="90"/>
        <v>0</v>
      </c>
      <c r="AG304" s="101">
        <f t="shared" si="97"/>
        <v>0</v>
      </c>
      <c r="AH304" s="101">
        <f t="shared" si="92"/>
        <v>0</v>
      </c>
      <c r="AI304" s="101">
        <f t="shared" si="78"/>
        <v>710840</v>
      </c>
      <c r="AJ304" s="101">
        <f t="shared" si="98"/>
        <v>0</v>
      </c>
      <c r="AK304" s="101">
        <f t="shared" si="88"/>
        <v>710840</v>
      </c>
      <c r="AL304" s="102" t="s">
        <v>9</v>
      </c>
      <c r="AM304" s="144"/>
      <c r="AN304" s="823">
        <f t="shared" ref="AN304:AN367" si="99">SUM(AH304,AK304)</f>
        <v>710840</v>
      </c>
      <c r="AO304" s="844">
        <f t="shared" si="81"/>
        <v>0</v>
      </c>
      <c r="AP304" s="844">
        <f t="shared" si="82"/>
        <v>1</v>
      </c>
      <c r="AQ304" s="845">
        <f t="shared" ca="1" si="83"/>
        <v>302</v>
      </c>
      <c r="AR304" s="113" t="str">
        <f t="shared" si="84"/>
        <v>On Time</v>
      </c>
    </row>
    <row r="305" spans="1:44" ht="12.75" x14ac:dyDescent="0.2">
      <c r="A305" s="102">
        <v>4300035254</v>
      </c>
      <c r="B305" s="133">
        <v>45923</v>
      </c>
      <c r="C305" s="100" t="s">
        <v>79</v>
      </c>
      <c r="D305" s="552">
        <v>46161</v>
      </c>
      <c r="E305" s="552" t="e">
        <f>IF(OR(#REF!="",J305=""),"",#REF!+7*J305)</f>
        <v>#REF!</v>
      </c>
      <c r="F305" s="149" t="e">
        <f t="shared" ca="1" si="86"/>
        <v>#REF!</v>
      </c>
      <c r="G305" s="120" t="s">
        <v>94</v>
      </c>
      <c r="H305" s="113" t="e">
        <f t="shared" si="95"/>
        <v>#REF!</v>
      </c>
      <c r="I305" s="113" t="e">
        <f t="shared" si="96"/>
        <v>#REF!</v>
      </c>
      <c r="J305" s="122">
        <v>34</v>
      </c>
      <c r="K305" s="122" t="s">
        <v>18</v>
      </c>
      <c r="L305" s="232" t="s">
        <v>81</v>
      </c>
      <c r="M305" s="23" t="s">
        <v>699</v>
      </c>
      <c r="N305" s="399">
        <v>0</v>
      </c>
      <c r="O305" s="130">
        <v>3</v>
      </c>
      <c r="P305" s="122"/>
      <c r="Q305" s="122"/>
      <c r="R305" s="122" t="s">
        <v>84</v>
      </c>
      <c r="S305" s="130" t="s">
        <v>97</v>
      </c>
      <c r="T305" s="123" t="s">
        <v>179</v>
      </c>
      <c r="U305" s="102" t="s">
        <v>99</v>
      </c>
      <c r="V305" s="102" t="s">
        <v>180</v>
      </c>
      <c r="W305" s="147">
        <v>69</v>
      </c>
      <c r="X305" s="113"/>
      <c r="Y305" s="126">
        <f t="shared" si="89"/>
        <v>69</v>
      </c>
      <c r="Z305" s="122">
        <v>69</v>
      </c>
      <c r="AA305" s="101">
        <v>103104</v>
      </c>
      <c r="AB305" s="131"/>
      <c r="AC305" s="151" t="str">
        <f t="shared" si="94"/>
        <v/>
      </c>
      <c r="AD305" s="120"/>
      <c r="AE305" s="142"/>
      <c r="AF305" s="101">
        <f t="shared" si="90"/>
        <v>0</v>
      </c>
      <c r="AG305" s="101">
        <f t="shared" si="97"/>
        <v>0</v>
      </c>
      <c r="AH305" s="101">
        <f t="shared" si="92"/>
        <v>0</v>
      </c>
      <c r="AI305" s="101">
        <f t="shared" si="78"/>
        <v>7114176</v>
      </c>
      <c r="AJ305" s="101">
        <f t="shared" si="98"/>
        <v>0</v>
      </c>
      <c r="AK305" s="101">
        <f t="shared" si="88"/>
        <v>7114176</v>
      </c>
      <c r="AL305" s="102" t="s">
        <v>9</v>
      </c>
      <c r="AM305" s="144"/>
      <c r="AN305" s="823">
        <f t="shared" si="99"/>
        <v>7114176</v>
      </c>
      <c r="AO305" s="844">
        <f t="shared" si="81"/>
        <v>0</v>
      </c>
      <c r="AP305" s="844">
        <f t="shared" si="82"/>
        <v>1</v>
      </c>
      <c r="AQ305" s="845">
        <f t="shared" ca="1" si="83"/>
        <v>262</v>
      </c>
      <c r="AR305" s="113" t="str">
        <f t="shared" si="84"/>
        <v>On Time</v>
      </c>
    </row>
    <row r="306" spans="1:44" ht="12.75" x14ac:dyDescent="0.2">
      <c r="A306" s="102">
        <v>4000498936</v>
      </c>
      <c r="B306" s="133">
        <v>45628</v>
      </c>
      <c r="C306" s="100" t="s">
        <v>79</v>
      </c>
      <c r="D306" s="552">
        <v>46258</v>
      </c>
      <c r="E306" s="552" t="e">
        <f>IF(OR(#REF!="",J306=""),"",#REF!+7*J306)</f>
        <v>#REF!</v>
      </c>
      <c r="F306" s="149" t="e">
        <f t="shared" ca="1" si="86"/>
        <v>#REF!</v>
      </c>
      <c r="G306" s="120" t="s">
        <v>94</v>
      </c>
      <c r="H306" s="113" t="e">
        <f t="shared" si="95"/>
        <v>#REF!</v>
      </c>
      <c r="I306" s="113" t="e">
        <f t="shared" si="96"/>
        <v>#REF!</v>
      </c>
      <c r="J306" s="126">
        <v>90</v>
      </c>
      <c r="K306" s="126" t="s">
        <v>18</v>
      </c>
      <c r="L306" s="394" t="s">
        <v>81</v>
      </c>
      <c r="M306" s="13" t="s">
        <v>175</v>
      </c>
      <c r="N306" s="399">
        <v>0</v>
      </c>
      <c r="O306" s="130">
        <v>3</v>
      </c>
      <c r="P306" s="130" t="s">
        <v>176</v>
      </c>
      <c r="Q306" s="130">
        <v>25100064</v>
      </c>
      <c r="R306" s="130" t="s">
        <v>84</v>
      </c>
      <c r="S306" s="130" t="s">
        <v>97</v>
      </c>
      <c r="T306" s="123" t="s">
        <v>138</v>
      </c>
      <c r="U306" s="100" t="s">
        <v>99</v>
      </c>
      <c r="V306" s="100" t="s">
        <v>177</v>
      </c>
      <c r="W306" s="282">
        <v>25</v>
      </c>
      <c r="X306" s="126"/>
      <c r="Y306" s="126">
        <f t="shared" si="89"/>
        <v>25</v>
      </c>
      <c r="Z306" s="126">
        <v>25</v>
      </c>
      <c r="AA306" s="150">
        <v>23480</v>
      </c>
      <c r="AB306" s="127"/>
      <c r="AC306" s="151" t="str">
        <f t="shared" si="94"/>
        <v/>
      </c>
      <c r="AD306" s="152"/>
      <c r="AE306" s="162"/>
      <c r="AF306" s="101">
        <f t="shared" si="90"/>
        <v>0</v>
      </c>
      <c r="AG306" s="101">
        <f t="shared" si="97"/>
        <v>0</v>
      </c>
      <c r="AH306" s="101">
        <f t="shared" si="92"/>
        <v>0</v>
      </c>
      <c r="AI306" s="101">
        <f t="shared" si="78"/>
        <v>587000</v>
      </c>
      <c r="AJ306" s="101">
        <f t="shared" si="98"/>
        <v>0</v>
      </c>
      <c r="AK306" s="101">
        <f t="shared" si="88"/>
        <v>587000</v>
      </c>
      <c r="AL306" s="102" t="s">
        <v>9</v>
      </c>
      <c r="AM306" s="143"/>
      <c r="AN306" s="823">
        <f t="shared" si="99"/>
        <v>587000</v>
      </c>
      <c r="AO306" s="844">
        <f t="shared" si="81"/>
        <v>0</v>
      </c>
      <c r="AP306" s="844">
        <f t="shared" si="82"/>
        <v>1</v>
      </c>
      <c r="AQ306" s="845">
        <f t="shared" ca="1" si="83"/>
        <v>557</v>
      </c>
      <c r="AR306" s="113" t="str">
        <f t="shared" si="84"/>
        <v>On Time</v>
      </c>
    </row>
    <row r="307" spans="1:44" ht="12.75" x14ac:dyDescent="0.2">
      <c r="A307" s="102">
        <v>4000001669</v>
      </c>
      <c r="B307" s="133">
        <v>45929</v>
      </c>
      <c r="C307" s="100" t="s">
        <v>79</v>
      </c>
      <c r="D307" s="552">
        <v>45957</v>
      </c>
      <c r="E307" s="552" t="e">
        <f>IF(OR(#REF!="",J307=""),"",#REF!+7*J307)</f>
        <v>#REF!</v>
      </c>
      <c r="F307" s="149" t="e">
        <f t="shared" ca="1" si="86"/>
        <v>#REF!</v>
      </c>
      <c r="G307" s="120" t="s">
        <v>80</v>
      </c>
      <c r="H307" s="113" t="e">
        <f t="shared" si="95"/>
        <v>#REF!</v>
      </c>
      <c r="I307" s="113" t="e">
        <f t="shared" si="96"/>
        <v>#REF!</v>
      </c>
      <c r="J307" s="122">
        <v>4</v>
      </c>
      <c r="K307" s="122" t="s">
        <v>18</v>
      </c>
      <c r="L307" s="232" t="s">
        <v>142</v>
      </c>
      <c r="M307" s="85" t="s">
        <v>700</v>
      </c>
      <c r="N307" s="399">
        <v>0</v>
      </c>
      <c r="O307" s="130">
        <v>3</v>
      </c>
      <c r="P307" s="18" t="s">
        <v>701</v>
      </c>
      <c r="Q307" s="122">
        <v>25100471</v>
      </c>
      <c r="R307" s="122" t="s">
        <v>84</v>
      </c>
      <c r="S307" s="122" t="s">
        <v>156</v>
      </c>
      <c r="T307" s="113" t="s">
        <v>157</v>
      </c>
      <c r="U307" s="102" t="s">
        <v>158</v>
      </c>
      <c r="V307" s="102" t="s">
        <v>702</v>
      </c>
      <c r="W307" s="147">
        <v>55</v>
      </c>
      <c r="X307" s="122"/>
      <c r="Y307" s="126">
        <f t="shared" si="89"/>
        <v>55</v>
      </c>
      <c r="Z307" s="122">
        <v>55</v>
      </c>
      <c r="AA307" s="101">
        <v>983.63</v>
      </c>
      <c r="AB307" s="131"/>
      <c r="AC307" s="151" t="str">
        <f t="shared" si="94"/>
        <v/>
      </c>
      <c r="AD307" s="120"/>
      <c r="AE307" s="132"/>
      <c r="AF307" s="101">
        <f t="shared" si="90"/>
        <v>0</v>
      </c>
      <c r="AG307" s="101">
        <f t="shared" si="97"/>
        <v>0</v>
      </c>
      <c r="AH307" s="101">
        <f t="shared" si="92"/>
        <v>0</v>
      </c>
      <c r="AI307" s="101">
        <f t="shared" si="78"/>
        <v>54099.65</v>
      </c>
      <c r="AJ307" s="101">
        <f t="shared" si="98"/>
        <v>0</v>
      </c>
      <c r="AK307" s="101">
        <f t="shared" si="88"/>
        <v>54099.65</v>
      </c>
      <c r="AL307" s="102" t="s">
        <v>9</v>
      </c>
      <c r="AM307" s="144"/>
      <c r="AN307" s="823">
        <f t="shared" si="99"/>
        <v>54099.65</v>
      </c>
      <c r="AO307" s="844">
        <f t="shared" si="81"/>
        <v>0</v>
      </c>
      <c r="AP307" s="844">
        <f t="shared" si="82"/>
        <v>1</v>
      </c>
      <c r="AQ307" s="845">
        <f t="shared" ca="1" si="83"/>
        <v>256</v>
      </c>
      <c r="AR307" s="113" t="str">
        <f t="shared" si="84"/>
        <v>On Time</v>
      </c>
    </row>
    <row r="308" spans="1:44" ht="12.75" x14ac:dyDescent="0.2">
      <c r="A308" s="102">
        <v>4000498936</v>
      </c>
      <c r="B308" s="133">
        <v>45628</v>
      </c>
      <c r="C308" s="100" t="s">
        <v>79</v>
      </c>
      <c r="D308" s="552">
        <v>46288</v>
      </c>
      <c r="E308" s="552" t="e">
        <f>IF(OR(#REF!="",J308=""),"",#REF!+7*J308)</f>
        <v>#REF!</v>
      </c>
      <c r="F308" s="149" t="e">
        <f t="shared" ca="1" si="86"/>
        <v>#REF!</v>
      </c>
      <c r="G308" s="120" t="s">
        <v>94</v>
      </c>
      <c r="H308" s="113" t="e">
        <f t="shared" si="95"/>
        <v>#REF!</v>
      </c>
      <c r="I308" s="113" t="e">
        <f t="shared" si="96"/>
        <v>#REF!</v>
      </c>
      <c r="J308" s="126">
        <v>94.4</v>
      </c>
      <c r="K308" s="126" t="s">
        <v>18</v>
      </c>
      <c r="L308" s="394" t="s">
        <v>81</v>
      </c>
      <c r="M308" s="13" t="s">
        <v>175</v>
      </c>
      <c r="N308" s="399">
        <v>0</v>
      </c>
      <c r="O308" s="130">
        <v>3</v>
      </c>
      <c r="P308" s="130" t="s">
        <v>176</v>
      </c>
      <c r="Q308" s="130">
        <v>25100064</v>
      </c>
      <c r="R308" s="130" t="s">
        <v>84</v>
      </c>
      <c r="S308" s="130" t="s">
        <v>97</v>
      </c>
      <c r="T308" s="123" t="s">
        <v>138</v>
      </c>
      <c r="U308" s="100" t="s">
        <v>99</v>
      </c>
      <c r="V308" s="100" t="s">
        <v>177</v>
      </c>
      <c r="W308" s="282">
        <v>25</v>
      </c>
      <c r="X308" s="126"/>
      <c r="Y308" s="126">
        <f t="shared" si="89"/>
        <v>25</v>
      </c>
      <c r="Z308" s="126">
        <v>25</v>
      </c>
      <c r="AA308" s="150">
        <v>23480</v>
      </c>
      <c r="AB308" s="127"/>
      <c r="AC308" s="151" t="str">
        <f t="shared" si="94"/>
        <v/>
      </c>
      <c r="AD308" s="152"/>
      <c r="AE308" s="162"/>
      <c r="AF308" s="101">
        <f t="shared" si="90"/>
        <v>0</v>
      </c>
      <c r="AG308" s="101">
        <f t="shared" si="97"/>
        <v>0</v>
      </c>
      <c r="AH308" s="101">
        <f t="shared" si="92"/>
        <v>0</v>
      </c>
      <c r="AI308" s="101">
        <f t="shared" si="78"/>
        <v>587000</v>
      </c>
      <c r="AJ308" s="101">
        <f t="shared" si="98"/>
        <v>0</v>
      </c>
      <c r="AK308" s="101">
        <f t="shared" si="88"/>
        <v>587000</v>
      </c>
      <c r="AL308" s="102" t="s">
        <v>9</v>
      </c>
      <c r="AM308" s="143"/>
      <c r="AN308" s="823">
        <f t="shared" si="99"/>
        <v>587000</v>
      </c>
      <c r="AO308" s="844">
        <f t="shared" si="81"/>
        <v>0</v>
      </c>
      <c r="AP308" s="844">
        <f t="shared" si="82"/>
        <v>1</v>
      </c>
      <c r="AQ308" s="845">
        <f t="shared" ca="1" si="83"/>
        <v>557</v>
      </c>
      <c r="AR308" s="113" t="str">
        <f t="shared" si="84"/>
        <v>On Time</v>
      </c>
    </row>
    <row r="309" spans="1:44" ht="12.75" x14ac:dyDescent="0.2">
      <c r="A309" s="102">
        <v>4000498936</v>
      </c>
      <c r="B309" s="133">
        <v>45628</v>
      </c>
      <c r="C309" s="100" t="s">
        <v>79</v>
      </c>
      <c r="D309" s="552">
        <v>46197</v>
      </c>
      <c r="E309" s="552" t="e">
        <f>IF(OR(#REF!="",J309=""),"",#REF!+7*J309)</f>
        <v>#REF!</v>
      </c>
      <c r="F309" s="149" t="e">
        <f t="shared" ca="1" si="86"/>
        <v>#REF!</v>
      </c>
      <c r="G309" s="120" t="s">
        <v>94</v>
      </c>
      <c r="H309" s="113" t="e">
        <f t="shared" si="95"/>
        <v>#REF!</v>
      </c>
      <c r="I309" s="113" t="e">
        <f t="shared" si="96"/>
        <v>#REF!</v>
      </c>
      <c r="J309" s="126">
        <v>81.3</v>
      </c>
      <c r="K309" s="126" t="s">
        <v>18</v>
      </c>
      <c r="L309" s="394" t="s">
        <v>81</v>
      </c>
      <c r="M309" s="85" t="s">
        <v>175</v>
      </c>
      <c r="N309" s="399">
        <v>0</v>
      </c>
      <c r="O309" s="130">
        <v>3</v>
      </c>
      <c r="P309" s="130" t="s">
        <v>176</v>
      </c>
      <c r="Q309" s="130">
        <v>25100064</v>
      </c>
      <c r="R309" s="130" t="s">
        <v>84</v>
      </c>
      <c r="S309" s="130" t="s">
        <v>97</v>
      </c>
      <c r="T309" s="123" t="s">
        <v>138</v>
      </c>
      <c r="U309" s="100" t="s">
        <v>99</v>
      </c>
      <c r="V309" s="100" t="s">
        <v>177</v>
      </c>
      <c r="W309" s="282">
        <v>25</v>
      </c>
      <c r="X309" s="126"/>
      <c r="Y309" s="126">
        <f t="shared" si="89"/>
        <v>25</v>
      </c>
      <c r="Z309" s="126">
        <v>25</v>
      </c>
      <c r="AA309" s="150">
        <v>23480</v>
      </c>
      <c r="AB309" s="127"/>
      <c r="AC309" s="151" t="str">
        <f t="shared" si="94"/>
        <v/>
      </c>
      <c r="AD309" s="152"/>
      <c r="AE309" s="162"/>
      <c r="AF309" s="101">
        <f t="shared" si="90"/>
        <v>0</v>
      </c>
      <c r="AG309" s="101">
        <f t="shared" si="97"/>
        <v>0</v>
      </c>
      <c r="AH309" s="101">
        <f t="shared" si="92"/>
        <v>0</v>
      </c>
      <c r="AI309" s="101">
        <f t="shared" si="78"/>
        <v>587000</v>
      </c>
      <c r="AJ309" s="101">
        <f t="shared" si="98"/>
        <v>0</v>
      </c>
      <c r="AK309" s="101">
        <f t="shared" si="88"/>
        <v>587000</v>
      </c>
      <c r="AL309" s="102" t="s">
        <v>9</v>
      </c>
      <c r="AM309" s="143"/>
      <c r="AN309" s="823">
        <f t="shared" si="99"/>
        <v>587000</v>
      </c>
      <c r="AO309" s="844">
        <f t="shared" si="81"/>
        <v>0</v>
      </c>
      <c r="AP309" s="844">
        <f t="shared" si="82"/>
        <v>1</v>
      </c>
      <c r="AQ309" s="845">
        <f t="shared" ca="1" si="83"/>
        <v>557</v>
      </c>
      <c r="AR309" s="113" t="str">
        <f t="shared" si="84"/>
        <v>On Time</v>
      </c>
    </row>
    <row r="310" spans="1:44" ht="12.75" x14ac:dyDescent="0.2">
      <c r="A310" s="102">
        <v>4000586605</v>
      </c>
      <c r="B310" s="133">
        <v>46006</v>
      </c>
      <c r="C310" s="102" t="s">
        <v>79</v>
      </c>
      <c r="D310" s="552">
        <v>46230</v>
      </c>
      <c r="E310" s="552" t="e">
        <f>IF(OR(#REF!="",J310=""),"",#REF!+7*J310)</f>
        <v>#REF!</v>
      </c>
      <c r="F310" s="149" t="e">
        <f t="shared" ca="1" si="86"/>
        <v>#REF!</v>
      </c>
      <c r="G310" s="120" t="s">
        <v>94</v>
      </c>
      <c r="H310" s="113" t="e">
        <f t="shared" si="95"/>
        <v>#REF!</v>
      </c>
      <c r="I310" s="113" t="e">
        <f t="shared" si="96"/>
        <v>#REF!</v>
      </c>
      <c r="J310" s="122">
        <v>32</v>
      </c>
      <c r="K310" s="122" t="s">
        <v>18</v>
      </c>
      <c r="L310" s="232" t="s">
        <v>81</v>
      </c>
      <c r="M310" s="85" t="s">
        <v>703</v>
      </c>
      <c r="N310" s="399">
        <v>0</v>
      </c>
      <c r="O310" s="130">
        <v>3</v>
      </c>
      <c r="P310" s="122"/>
      <c r="Q310" s="122"/>
      <c r="R310" s="122" t="s">
        <v>84</v>
      </c>
      <c r="S310" s="130" t="s">
        <v>97</v>
      </c>
      <c r="T310" s="113" t="s">
        <v>119</v>
      </c>
      <c r="U310" s="102" t="s">
        <v>99</v>
      </c>
      <c r="V310" s="161" t="s">
        <v>704</v>
      </c>
      <c r="W310" s="147">
        <v>5</v>
      </c>
      <c r="X310" s="113"/>
      <c r="Y310" s="126">
        <f t="shared" si="89"/>
        <v>5</v>
      </c>
      <c r="Z310" s="122">
        <v>5</v>
      </c>
      <c r="AA310" s="101">
        <v>88461</v>
      </c>
      <c r="AB310" s="131"/>
      <c r="AC310" s="151" t="str">
        <f t="shared" si="94"/>
        <v/>
      </c>
      <c r="AD310" s="120"/>
      <c r="AE310" s="131"/>
      <c r="AF310" s="101">
        <f t="shared" si="90"/>
        <v>0</v>
      </c>
      <c r="AG310" s="101">
        <f t="shared" si="97"/>
        <v>0</v>
      </c>
      <c r="AH310" s="101">
        <f t="shared" si="92"/>
        <v>0</v>
      </c>
      <c r="AI310" s="101">
        <f t="shared" si="78"/>
        <v>442305</v>
      </c>
      <c r="AJ310" s="101">
        <f t="shared" si="98"/>
        <v>0</v>
      </c>
      <c r="AK310" s="101">
        <f t="shared" si="88"/>
        <v>442305</v>
      </c>
      <c r="AL310" s="102" t="s">
        <v>9</v>
      </c>
      <c r="AM310" s="144"/>
      <c r="AN310" s="823">
        <f t="shared" si="99"/>
        <v>442305</v>
      </c>
      <c r="AO310" s="844">
        <f t="shared" si="81"/>
        <v>0</v>
      </c>
      <c r="AP310" s="844">
        <f t="shared" si="82"/>
        <v>1</v>
      </c>
      <c r="AQ310" s="845">
        <f t="shared" ca="1" si="83"/>
        <v>179</v>
      </c>
      <c r="AR310" s="113" t="str">
        <f t="shared" si="84"/>
        <v>On Time</v>
      </c>
    </row>
    <row r="311" spans="1:44" ht="12.75" x14ac:dyDescent="0.2">
      <c r="A311" s="102">
        <v>4000498923</v>
      </c>
      <c r="B311" s="133">
        <v>45628</v>
      </c>
      <c r="C311" s="100" t="s">
        <v>79</v>
      </c>
      <c r="D311" s="552">
        <v>46442</v>
      </c>
      <c r="E311" s="552" t="e">
        <f>IF(OR(#REF!="",J311=""),"",#REF!+7*J311)</f>
        <v>#REF!</v>
      </c>
      <c r="F311" s="149" t="e">
        <f t="shared" ca="1" si="86"/>
        <v>#REF!</v>
      </c>
      <c r="G311" s="120" t="s">
        <v>94</v>
      </c>
      <c r="H311" s="113" t="e">
        <f t="shared" si="95"/>
        <v>#REF!</v>
      </c>
      <c r="I311" s="113" t="e">
        <f t="shared" si="96"/>
        <v>#REF!</v>
      </c>
      <c r="J311" s="126">
        <v>116.3</v>
      </c>
      <c r="K311" s="126" t="s">
        <v>18</v>
      </c>
      <c r="L311" s="394" t="s">
        <v>81</v>
      </c>
      <c r="M311" s="23" t="s">
        <v>269</v>
      </c>
      <c r="N311" s="399">
        <v>0</v>
      </c>
      <c r="O311" s="130">
        <v>3</v>
      </c>
      <c r="P311" s="130" t="s">
        <v>270</v>
      </c>
      <c r="Q311" s="130">
        <v>25100065</v>
      </c>
      <c r="R311" s="130" t="s">
        <v>84</v>
      </c>
      <c r="S311" s="130" t="s">
        <v>97</v>
      </c>
      <c r="T311" s="123" t="s">
        <v>138</v>
      </c>
      <c r="U311" s="100" t="s">
        <v>99</v>
      </c>
      <c r="V311" s="100" t="s">
        <v>271</v>
      </c>
      <c r="W311" s="282">
        <v>6</v>
      </c>
      <c r="X311" s="126"/>
      <c r="Y311" s="126">
        <v>6</v>
      </c>
      <c r="Z311" s="126">
        <v>6</v>
      </c>
      <c r="AA311" s="169">
        <v>4095</v>
      </c>
      <c r="AB311" s="127"/>
      <c r="AC311" s="151" t="str">
        <f t="shared" si="94"/>
        <v/>
      </c>
      <c r="AD311" s="152"/>
      <c r="AE311" s="162"/>
      <c r="AF311" s="101">
        <f t="shared" si="90"/>
        <v>0</v>
      </c>
      <c r="AG311" s="101">
        <f t="shared" si="97"/>
        <v>0</v>
      </c>
      <c r="AH311" s="101">
        <f t="shared" si="92"/>
        <v>0</v>
      </c>
      <c r="AI311" s="101">
        <f t="shared" si="78"/>
        <v>24570</v>
      </c>
      <c r="AJ311" s="185">
        <f t="shared" si="98"/>
        <v>0</v>
      </c>
      <c r="AK311" s="185">
        <f t="shared" si="88"/>
        <v>24570</v>
      </c>
      <c r="AL311" s="174" t="s">
        <v>3</v>
      </c>
      <c r="AM311" s="157" t="s">
        <v>705</v>
      </c>
      <c r="AN311" s="825">
        <f t="shared" si="99"/>
        <v>24570</v>
      </c>
      <c r="AO311" s="844">
        <f t="shared" si="81"/>
        <v>0</v>
      </c>
      <c r="AP311" s="844">
        <f t="shared" si="82"/>
        <v>1</v>
      </c>
      <c r="AQ311" s="845">
        <f t="shared" ca="1" si="83"/>
        <v>557</v>
      </c>
      <c r="AR311" s="113" t="str">
        <f t="shared" si="84"/>
        <v>On Time</v>
      </c>
    </row>
    <row r="312" spans="1:44" ht="12.75" x14ac:dyDescent="0.2">
      <c r="A312" s="102">
        <v>4000498923</v>
      </c>
      <c r="B312" s="133">
        <v>45628</v>
      </c>
      <c r="C312" s="100" t="s">
        <v>79</v>
      </c>
      <c r="D312" s="552">
        <v>46442</v>
      </c>
      <c r="E312" s="552" t="e">
        <f>IF(OR(#REF!="",J312=""),"",#REF!+7*J312)</f>
        <v>#REF!</v>
      </c>
      <c r="F312" s="149" t="e">
        <f t="shared" ca="1" si="86"/>
        <v>#REF!</v>
      </c>
      <c r="G312" s="120" t="s">
        <v>94</v>
      </c>
      <c r="H312" s="113" t="e">
        <f t="shared" si="95"/>
        <v>#REF!</v>
      </c>
      <c r="I312" s="113" t="e">
        <f t="shared" si="96"/>
        <v>#REF!</v>
      </c>
      <c r="J312" s="126">
        <v>116.3</v>
      </c>
      <c r="K312" s="126" t="s">
        <v>18</v>
      </c>
      <c r="L312" s="394" t="s">
        <v>81</v>
      </c>
      <c r="M312" s="85" t="s">
        <v>269</v>
      </c>
      <c r="N312" s="399">
        <v>0</v>
      </c>
      <c r="O312" s="130">
        <v>3</v>
      </c>
      <c r="P312" s="130" t="s">
        <v>270</v>
      </c>
      <c r="Q312" s="130">
        <v>25100065</v>
      </c>
      <c r="R312" s="130" t="s">
        <v>84</v>
      </c>
      <c r="S312" s="130" t="s">
        <v>97</v>
      </c>
      <c r="T312" s="123" t="s">
        <v>138</v>
      </c>
      <c r="U312" s="100" t="s">
        <v>99</v>
      </c>
      <c r="V312" s="100" t="s">
        <v>271</v>
      </c>
      <c r="W312" s="282">
        <v>8</v>
      </c>
      <c r="X312" s="126"/>
      <c r="Y312" s="126">
        <v>8</v>
      </c>
      <c r="Z312" s="126">
        <v>8</v>
      </c>
      <c r="AA312" s="169">
        <v>4095</v>
      </c>
      <c r="AB312" s="127"/>
      <c r="AC312" s="151" t="str">
        <f t="shared" si="94"/>
        <v/>
      </c>
      <c r="AD312" s="152"/>
      <c r="AE312" s="427"/>
      <c r="AF312" s="101">
        <f t="shared" si="90"/>
        <v>0</v>
      </c>
      <c r="AG312" s="101">
        <f t="shared" si="97"/>
        <v>0</v>
      </c>
      <c r="AH312" s="101">
        <f t="shared" si="92"/>
        <v>0</v>
      </c>
      <c r="AI312" s="101">
        <f t="shared" si="78"/>
        <v>32760</v>
      </c>
      <c r="AJ312" s="185">
        <f t="shared" si="98"/>
        <v>0</v>
      </c>
      <c r="AK312" s="185">
        <f t="shared" si="88"/>
        <v>32760</v>
      </c>
      <c r="AL312" s="174" t="s">
        <v>5</v>
      </c>
      <c r="AM312" s="157" t="s">
        <v>706</v>
      </c>
      <c r="AN312" s="825">
        <f t="shared" si="99"/>
        <v>32760</v>
      </c>
      <c r="AO312" s="844">
        <f t="shared" si="81"/>
        <v>0</v>
      </c>
      <c r="AP312" s="844">
        <f t="shared" si="82"/>
        <v>1</v>
      </c>
      <c r="AQ312" s="845">
        <f t="shared" ca="1" si="83"/>
        <v>557</v>
      </c>
      <c r="AR312" s="113" t="str">
        <f t="shared" si="84"/>
        <v>On Time</v>
      </c>
    </row>
    <row r="313" spans="1:44" x14ac:dyDescent="0.25">
      <c r="A313" s="102">
        <v>4000495059</v>
      </c>
      <c r="B313" s="133">
        <v>45628</v>
      </c>
      <c r="C313" s="100" t="s">
        <v>79</v>
      </c>
      <c r="D313" s="552">
        <v>46605</v>
      </c>
      <c r="E313" s="552" t="e">
        <f>IF(OR(#REF!="",J313=""),"",#REF!+7*J313)</f>
        <v>#REF!</v>
      </c>
      <c r="F313" s="149" t="str">
        <f t="shared" ca="1" si="86"/>
        <v>DELIVERED</v>
      </c>
      <c r="G313" s="120" t="s">
        <v>94</v>
      </c>
      <c r="H313" s="113" t="e">
        <f t="shared" si="95"/>
        <v>#REF!</v>
      </c>
      <c r="I313" s="113" t="e">
        <f t="shared" si="96"/>
        <v>#REF!</v>
      </c>
      <c r="J313" s="126">
        <v>148.4</v>
      </c>
      <c r="K313" s="126" t="s">
        <v>18</v>
      </c>
      <c r="L313" s="394" t="s">
        <v>81</v>
      </c>
      <c r="M313" s="85" t="s">
        <v>419</v>
      </c>
      <c r="N313" s="399">
        <v>0</v>
      </c>
      <c r="O313" s="130">
        <v>3</v>
      </c>
      <c r="P313" s="130" t="s">
        <v>420</v>
      </c>
      <c r="Q313" s="130">
        <v>24100545</v>
      </c>
      <c r="R313" s="130" t="s">
        <v>84</v>
      </c>
      <c r="S313" s="130" t="s">
        <v>97</v>
      </c>
      <c r="T313" s="123" t="s">
        <v>138</v>
      </c>
      <c r="U313" s="100" t="s">
        <v>99</v>
      </c>
      <c r="V313" s="100" t="s">
        <v>421</v>
      </c>
      <c r="W313" s="282">
        <v>43</v>
      </c>
      <c r="X313" s="126">
        <v>43</v>
      </c>
      <c r="Y313" s="126">
        <f t="shared" ref="Y313:Y354" si="100">W313-X313</f>
        <v>0</v>
      </c>
      <c r="Z313" s="126">
        <v>0</v>
      </c>
      <c r="AA313" s="150">
        <v>3350</v>
      </c>
      <c r="AB313" s="127"/>
      <c r="AC313" s="151" t="str">
        <f t="shared" si="94"/>
        <v>May-26</v>
      </c>
      <c r="AD313" s="371">
        <v>46147</v>
      </c>
      <c r="AE313" s="428" t="s">
        <v>707</v>
      </c>
      <c r="AF313" s="114">
        <f t="shared" si="90"/>
        <v>144050</v>
      </c>
      <c r="AG313" s="101">
        <f t="shared" si="97"/>
        <v>0</v>
      </c>
      <c r="AH313" s="101">
        <f t="shared" si="92"/>
        <v>144050</v>
      </c>
      <c r="AI313" s="101">
        <f t="shared" si="78"/>
        <v>0</v>
      </c>
      <c r="AJ313" s="101">
        <f t="shared" si="98"/>
        <v>0</v>
      </c>
      <c r="AK313" s="101">
        <f t="shared" si="88"/>
        <v>0</v>
      </c>
      <c r="AL313" s="102" t="s">
        <v>0</v>
      </c>
      <c r="AM313" s="144" t="s">
        <v>102</v>
      </c>
      <c r="AN313" s="823">
        <f t="shared" si="99"/>
        <v>144050</v>
      </c>
      <c r="AO313" s="844">
        <f t="shared" si="81"/>
        <v>1</v>
      </c>
      <c r="AP313" s="844">
        <f t="shared" si="82"/>
        <v>0</v>
      </c>
      <c r="AQ313" s="845">
        <f t="shared" ca="1" si="83"/>
        <v>557</v>
      </c>
      <c r="AR313" s="113" t="str">
        <f t="shared" si="84"/>
        <v>On Time</v>
      </c>
    </row>
    <row r="314" spans="1:44" ht="15" x14ac:dyDescent="0.25">
      <c r="A314" s="102" t="s">
        <v>246</v>
      </c>
      <c r="B314" s="133">
        <v>45890</v>
      </c>
      <c r="C314" s="100" t="s">
        <v>79</v>
      </c>
      <c r="D314" s="552">
        <v>46235</v>
      </c>
      <c r="E314" s="552" t="e">
        <f>IF(OR(#REF!="",J314=""),"",#REF!+7*J314)</f>
        <v>#REF!</v>
      </c>
      <c r="F314" s="149" t="str">
        <f t="shared" ca="1" si="86"/>
        <v>DELIVERED</v>
      </c>
      <c r="G314" s="120" t="s">
        <v>94</v>
      </c>
      <c r="H314" s="113" t="e">
        <f t="shared" si="95"/>
        <v>#REF!</v>
      </c>
      <c r="I314" s="113" t="e">
        <f t="shared" si="96"/>
        <v>#REF!</v>
      </c>
      <c r="J314" s="122">
        <v>48</v>
      </c>
      <c r="K314" s="122" t="s">
        <v>18</v>
      </c>
      <c r="L314" s="232" t="s">
        <v>81</v>
      </c>
      <c r="M314" s="85" t="s">
        <v>708</v>
      </c>
      <c r="N314" s="399">
        <v>0</v>
      </c>
      <c r="O314" s="130">
        <v>3</v>
      </c>
      <c r="P314" s="537" t="s">
        <v>709</v>
      </c>
      <c r="Q314" s="122">
        <v>25200552</v>
      </c>
      <c r="R314" s="122" t="s">
        <v>84</v>
      </c>
      <c r="S314" s="130" t="s">
        <v>249</v>
      </c>
      <c r="T314" s="123" t="s">
        <v>250</v>
      </c>
      <c r="U314" s="100" t="s">
        <v>87</v>
      </c>
      <c r="V314" s="102" t="s">
        <v>710</v>
      </c>
      <c r="W314" s="147">
        <v>1</v>
      </c>
      <c r="X314" s="122">
        <v>1</v>
      </c>
      <c r="Y314" s="126">
        <f t="shared" si="100"/>
        <v>0</v>
      </c>
      <c r="Z314" s="122">
        <v>0</v>
      </c>
      <c r="AA314" s="185">
        <v>34738</v>
      </c>
      <c r="AB314" s="131"/>
      <c r="AC314" s="151" t="str">
        <f t="shared" si="94"/>
        <v>May-26</v>
      </c>
      <c r="AD314" s="225">
        <v>46161</v>
      </c>
      <c r="AE314" s="296" t="s">
        <v>252</v>
      </c>
      <c r="AF314" s="114">
        <f t="shared" si="90"/>
        <v>34738</v>
      </c>
      <c r="AG314" s="101">
        <f t="shared" si="97"/>
        <v>0</v>
      </c>
      <c r="AH314" s="101">
        <f t="shared" si="92"/>
        <v>34738</v>
      </c>
      <c r="AI314" s="101">
        <f t="shared" si="78"/>
        <v>0</v>
      </c>
      <c r="AJ314" s="185">
        <f t="shared" si="98"/>
        <v>0</v>
      </c>
      <c r="AK314" s="185">
        <f t="shared" si="88"/>
        <v>0</v>
      </c>
      <c r="AL314" s="174" t="s">
        <v>0</v>
      </c>
      <c r="AM314" s="538" t="s">
        <v>102</v>
      </c>
      <c r="AN314" s="825">
        <f t="shared" si="99"/>
        <v>34738</v>
      </c>
      <c r="AO314" s="844">
        <f t="shared" si="81"/>
        <v>1</v>
      </c>
      <c r="AP314" s="844">
        <f t="shared" si="82"/>
        <v>0</v>
      </c>
      <c r="AQ314" s="845">
        <f t="shared" ca="1" si="83"/>
        <v>295</v>
      </c>
      <c r="AR314" s="113" t="str">
        <f t="shared" si="84"/>
        <v>On Time</v>
      </c>
    </row>
    <row r="315" spans="1:44" ht="12.75" x14ac:dyDescent="0.2">
      <c r="A315" s="102">
        <v>4000001669</v>
      </c>
      <c r="B315" s="133">
        <v>45929</v>
      </c>
      <c r="C315" s="100" t="s">
        <v>79</v>
      </c>
      <c r="D315" s="552">
        <v>45957</v>
      </c>
      <c r="E315" s="552" t="e">
        <f>IF(OR(#REF!="",J315=""),"",#REF!+7*J315)</f>
        <v>#REF!</v>
      </c>
      <c r="F315" s="149" t="e">
        <f t="shared" ca="1" si="86"/>
        <v>#REF!</v>
      </c>
      <c r="G315" s="120" t="s">
        <v>80</v>
      </c>
      <c r="H315" s="113" t="e">
        <f t="shared" si="95"/>
        <v>#REF!</v>
      </c>
      <c r="I315" s="113" t="e">
        <f t="shared" si="96"/>
        <v>#REF!</v>
      </c>
      <c r="J315" s="122">
        <v>4</v>
      </c>
      <c r="K315" s="122" t="s">
        <v>18</v>
      </c>
      <c r="L315" s="232" t="s">
        <v>81</v>
      </c>
      <c r="M315" s="13" t="s">
        <v>711</v>
      </c>
      <c r="N315" s="399">
        <v>0</v>
      </c>
      <c r="O315" s="130">
        <v>3</v>
      </c>
      <c r="P315" s="122" t="s">
        <v>712</v>
      </c>
      <c r="Q315" s="122">
        <v>25100471</v>
      </c>
      <c r="R315" s="122" t="s">
        <v>84</v>
      </c>
      <c r="S315" s="122" t="s">
        <v>156</v>
      </c>
      <c r="T315" s="113" t="s">
        <v>157</v>
      </c>
      <c r="U315" s="102" t="s">
        <v>158</v>
      </c>
      <c r="V315" s="102" t="s">
        <v>713</v>
      </c>
      <c r="W315" s="147">
        <v>55</v>
      </c>
      <c r="X315" s="122"/>
      <c r="Y315" s="126">
        <f t="shared" si="100"/>
        <v>55</v>
      </c>
      <c r="Z315" s="122">
        <v>55</v>
      </c>
      <c r="AA315" s="101">
        <v>923.85</v>
      </c>
      <c r="AB315" s="131"/>
      <c r="AC315" s="151" t="str">
        <f t="shared" si="94"/>
        <v/>
      </c>
      <c r="AD315" s="120"/>
      <c r="AE315" s="261"/>
      <c r="AF315" s="101">
        <f t="shared" si="90"/>
        <v>0</v>
      </c>
      <c r="AG315" s="101">
        <f t="shared" si="97"/>
        <v>0</v>
      </c>
      <c r="AH315" s="101">
        <f t="shared" si="92"/>
        <v>0</v>
      </c>
      <c r="AI315" s="101">
        <f t="shared" si="78"/>
        <v>50811.75</v>
      </c>
      <c r="AJ315" s="101">
        <f t="shared" si="98"/>
        <v>0</v>
      </c>
      <c r="AK315" s="101">
        <f t="shared" si="88"/>
        <v>50811.75</v>
      </c>
      <c r="AL315" s="102" t="s">
        <v>9</v>
      </c>
      <c r="AM315" s="144"/>
      <c r="AN315" s="823">
        <f t="shared" si="99"/>
        <v>50811.75</v>
      </c>
      <c r="AO315" s="844">
        <f t="shared" si="81"/>
        <v>0</v>
      </c>
      <c r="AP315" s="844">
        <f t="shared" si="82"/>
        <v>1</v>
      </c>
      <c r="AQ315" s="845">
        <f t="shared" ca="1" si="83"/>
        <v>256</v>
      </c>
      <c r="AR315" s="113" t="str">
        <f t="shared" si="84"/>
        <v>On Time</v>
      </c>
    </row>
    <row r="316" spans="1:44" ht="12.75" x14ac:dyDescent="0.2">
      <c r="A316" s="102" t="s">
        <v>304</v>
      </c>
      <c r="B316" s="133">
        <v>45974</v>
      </c>
      <c r="C316" s="102" t="s">
        <v>305</v>
      </c>
      <c r="D316" s="552">
        <v>45995</v>
      </c>
      <c r="E316" s="552" t="e">
        <f>IF(OR(#REF!="",J316=""),"",#REF!+7*J316)</f>
        <v>#REF!</v>
      </c>
      <c r="F316" s="149" t="e">
        <f t="shared" ca="1" si="86"/>
        <v>#REF!</v>
      </c>
      <c r="G316" s="120" t="s">
        <v>80</v>
      </c>
      <c r="H316" s="113" t="e">
        <f t="shared" si="95"/>
        <v>#REF!</v>
      </c>
      <c r="I316" s="113" t="e">
        <f t="shared" si="96"/>
        <v>#REF!</v>
      </c>
      <c r="J316" s="122">
        <v>3</v>
      </c>
      <c r="K316" s="122" t="s">
        <v>22</v>
      </c>
      <c r="L316" s="232" t="s">
        <v>81</v>
      </c>
      <c r="M316" s="13" t="s">
        <v>714</v>
      </c>
      <c r="N316" s="399">
        <v>0</v>
      </c>
      <c r="O316" s="130">
        <v>3</v>
      </c>
      <c r="P316" s="122"/>
      <c r="Q316" s="122"/>
      <c r="R316" s="122" t="s">
        <v>307</v>
      </c>
      <c r="S316" s="122" t="s">
        <v>308</v>
      </c>
      <c r="T316" s="115" t="s">
        <v>309</v>
      </c>
      <c r="U316" s="102" t="s">
        <v>87</v>
      </c>
      <c r="V316" s="102" t="s">
        <v>715</v>
      </c>
      <c r="W316" s="147">
        <v>4</v>
      </c>
      <c r="X316" s="113"/>
      <c r="Y316" s="126">
        <f t="shared" si="100"/>
        <v>4</v>
      </c>
      <c r="Z316" s="122">
        <v>4</v>
      </c>
      <c r="AA316" s="101"/>
      <c r="AB316" s="131">
        <v>223.75</v>
      </c>
      <c r="AC316" s="151" t="str">
        <f t="shared" si="94"/>
        <v/>
      </c>
      <c r="AD316" s="120"/>
      <c r="AE316" s="142"/>
      <c r="AF316" s="101">
        <f t="shared" si="90"/>
        <v>0</v>
      </c>
      <c r="AG316" s="101">
        <f t="shared" si="97"/>
        <v>0</v>
      </c>
      <c r="AH316" s="101">
        <f t="shared" si="92"/>
        <v>0</v>
      </c>
      <c r="AI316" s="101">
        <f t="shared" si="78"/>
        <v>0</v>
      </c>
      <c r="AJ316" s="101">
        <f t="shared" si="98"/>
        <v>76970</v>
      </c>
      <c r="AK316" s="101">
        <f t="shared" si="88"/>
        <v>76970</v>
      </c>
      <c r="AL316" s="102" t="s">
        <v>9</v>
      </c>
      <c r="AM316" s="144"/>
      <c r="AN316" s="823">
        <f t="shared" si="99"/>
        <v>76970</v>
      </c>
      <c r="AO316" s="844">
        <f t="shared" si="81"/>
        <v>0</v>
      </c>
      <c r="AP316" s="844">
        <f t="shared" si="82"/>
        <v>1</v>
      </c>
      <c r="AQ316" s="845">
        <f t="shared" ca="1" si="83"/>
        <v>211</v>
      </c>
      <c r="AR316" s="113" t="str">
        <f t="shared" si="84"/>
        <v>On Time</v>
      </c>
    </row>
    <row r="317" spans="1:44" ht="12.75" x14ac:dyDescent="0.2">
      <c r="A317" s="102">
        <v>4000495354</v>
      </c>
      <c r="B317" s="133">
        <v>45621</v>
      </c>
      <c r="C317" s="100" t="s">
        <v>79</v>
      </c>
      <c r="D317" s="552">
        <v>46611</v>
      </c>
      <c r="E317" s="552" t="e">
        <f>IF(OR(#REF!="",J317=""),"",#REF!+7*J317)</f>
        <v>#REF!</v>
      </c>
      <c r="F317" s="149" t="e">
        <f t="shared" ca="1" si="86"/>
        <v>#REF!</v>
      </c>
      <c r="G317" s="120" t="s">
        <v>94</v>
      </c>
      <c r="H317" s="113" t="e">
        <f t="shared" si="95"/>
        <v>#REF!</v>
      </c>
      <c r="I317" s="113" t="e">
        <f t="shared" si="96"/>
        <v>#REF!</v>
      </c>
      <c r="J317" s="126">
        <v>107.43</v>
      </c>
      <c r="K317" s="126" t="s">
        <v>18</v>
      </c>
      <c r="L317" s="394" t="s">
        <v>81</v>
      </c>
      <c r="M317" s="13" t="s">
        <v>160</v>
      </c>
      <c r="N317" s="399">
        <v>0</v>
      </c>
      <c r="O317" s="130">
        <v>3</v>
      </c>
      <c r="P317" s="130" t="s">
        <v>161</v>
      </c>
      <c r="Q317" s="130">
        <v>25100069</v>
      </c>
      <c r="R317" s="130" t="s">
        <v>84</v>
      </c>
      <c r="S317" s="130" t="s">
        <v>97</v>
      </c>
      <c r="T317" s="123" t="s">
        <v>138</v>
      </c>
      <c r="U317" s="100" t="s">
        <v>99</v>
      </c>
      <c r="V317" s="100" t="s">
        <v>162</v>
      </c>
      <c r="W317" s="282">
        <v>25</v>
      </c>
      <c r="X317" s="126"/>
      <c r="Y317" s="126">
        <f t="shared" si="100"/>
        <v>25</v>
      </c>
      <c r="Z317" s="126">
        <v>25</v>
      </c>
      <c r="AA317" s="150">
        <v>31260</v>
      </c>
      <c r="AB317" s="127"/>
      <c r="AC317" s="151" t="str">
        <f t="shared" si="94"/>
        <v/>
      </c>
      <c r="AD317" s="152"/>
      <c r="AE317" s="162"/>
      <c r="AF317" s="101">
        <f t="shared" si="90"/>
        <v>0</v>
      </c>
      <c r="AG317" s="101">
        <f t="shared" si="97"/>
        <v>0</v>
      </c>
      <c r="AH317" s="101">
        <f t="shared" si="92"/>
        <v>0</v>
      </c>
      <c r="AI317" s="101">
        <f t="shared" ref="AI317:AI339" si="101">Z317*AA317</f>
        <v>781500</v>
      </c>
      <c r="AJ317" s="101">
        <f t="shared" si="98"/>
        <v>0</v>
      </c>
      <c r="AK317" s="101">
        <f t="shared" si="88"/>
        <v>781500</v>
      </c>
      <c r="AL317" s="102" t="s">
        <v>9</v>
      </c>
      <c r="AM317" s="143"/>
      <c r="AN317" s="823">
        <f t="shared" si="99"/>
        <v>781500</v>
      </c>
      <c r="AO317" s="844">
        <f t="shared" si="81"/>
        <v>0</v>
      </c>
      <c r="AP317" s="844">
        <f t="shared" si="82"/>
        <v>1</v>
      </c>
      <c r="AQ317" s="845">
        <f t="shared" ca="1" si="83"/>
        <v>564</v>
      </c>
      <c r="AR317" s="113" t="str">
        <f t="shared" si="84"/>
        <v>On Time</v>
      </c>
    </row>
    <row r="318" spans="1:44" ht="12.75" x14ac:dyDescent="0.2">
      <c r="A318" s="102">
        <v>5400065846</v>
      </c>
      <c r="B318" s="133">
        <v>45902</v>
      </c>
      <c r="C318" s="100" t="s">
        <v>79</v>
      </c>
      <c r="D318" s="552">
        <v>46021</v>
      </c>
      <c r="E318" s="552" t="e">
        <f>IF(OR(#REF!="",J318=""),"",#REF!+7*J318)</f>
        <v>#REF!</v>
      </c>
      <c r="F318" s="149" t="e">
        <f t="shared" ca="1" si="86"/>
        <v>#REF!</v>
      </c>
      <c r="G318" s="120" t="s">
        <v>94</v>
      </c>
      <c r="H318" s="113" t="e">
        <f t="shared" si="95"/>
        <v>#REF!</v>
      </c>
      <c r="I318" s="113" t="e">
        <f t="shared" si="96"/>
        <v>#REF!</v>
      </c>
      <c r="J318" s="122">
        <v>14.2</v>
      </c>
      <c r="K318" s="122" t="s">
        <v>21</v>
      </c>
      <c r="L318" s="232" t="s">
        <v>81</v>
      </c>
      <c r="M318" s="85" t="s">
        <v>716</v>
      </c>
      <c r="N318" s="399">
        <v>0</v>
      </c>
      <c r="O318" s="130">
        <v>3</v>
      </c>
      <c r="P318" s="122" t="s">
        <v>243</v>
      </c>
      <c r="Q318" s="122"/>
      <c r="R318" s="122" t="s">
        <v>84</v>
      </c>
      <c r="S318" s="130" t="s">
        <v>412</v>
      </c>
      <c r="T318" s="113" t="s">
        <v>413</v>
      </c>
      <c r="U318" s="102" t="s">
        <v>99</v>
      </c>
      <c r="V318" s="174" t="s">
        <v>717</v>
      </c>
      <c r="W318" s="147">
        <v>14</v>
      </c>
      <c r="X318" s="113"/>
      <c r="Y318" s="126">
        <f t="shared" si="100"/>
        <v>14</v>
      </c>
      <c r="Z318" s="122">
        <v>14</v>
      </c>
      <c r="AA318" s="101">
        <v>6150</v>
      </c>
      <c r="AB318" s="131"/>
      <c r="AC318" s="151" t="str">
        <f t="shared" si="94"/>
        <v/>
      </c>
      <c r="AD318" s="119"/>
      <c r="AE318" s="132"/>
      <c r="AF318" s="101">
        <f t="shared" si="90"/>
        <v>0</v>
      </c>
      <c r="AG318" s="101">
        <f t="shared" si="97"/>
        <v>0</v>
      </c>
      <c r="AH318" s="101">
        <f t="shared" si="92"/>
        <v>0</v>
      </c>
      <c r="AI318" s="101">
        <f t="shared" si="101"/>
        <v>86100</v>
      </c>
      <c r="AJ318" s="101">
        <f t="shared" si="98"/>
        <v>0</v>
      </c>
      <c r="AK318" s="101">
        <f t="shared" si="88"/>
        <v>86100</v>
      </c>
      <c r="AL318" s="102" t="s">
        <v>9</v>
      </c>
      <c r="AM318" s="144"/>
      <c r="AN318" s="823">
        <f t="shared" si="99"/>
        <v>86100</v>
      </c>
      <c r="AO318" s="844">
        <f t="shared" si="81"/>
        <v>0</v>
      </c>
      <c r="AP318" s="844">
        <f t="shared" si="82"/>
        <v>1</v>
      </c>
      <c r="AQ318" s="845">
        <f t="shared" ca="1" si="83"/>
        <v>283</v>
      </c>
      <c r="AR318" s="113" t="str">
        <f t="shared" si="84"/>
        <v>On Time</v>
      </c>
    </row>
    <row r="319" spans="1:44" x14ac:dyDescent="0.25">
      <c r="A319" s="102">
        <v>4516455061</v>
      </c>
      <c r="B319" s="133">
        <v>45961</v>
      </c>
      <c r="C319" s="100" t="s">
        <v>79</v>
      </c>
      <c r="D319" s="552">
        <v>46055</v>
      </c>
      <c r="E319" s="552" t="e">
        <f>IF(OR(#REF!="",J319=""),"",#REF!+7*J319)</f>
        <v>#REF!</v>
      </c>
      <c r="F319" s="149" t="e">
        <f t="shared" ca="1" si="86"/>
        <v>#REF!</v>
      </c>
      <c r="G319" s="120" t="s">
        <v>80</v>
      </c>
      <c r="H319" s="113" t="e">
        <f t="shared" si="95"/>
        <v>#REF!</v>
      </c>
      <c r="I319" s="113" t="e">
        <f t="shared" si="96"/>
        <v>#REF!</v>
      </c>
      <c r="J319" s="122">
        <v>1</v>
      </c>
      <c r="K319" s="122" t="s">
        <v>24</v>
      </c>
      <c r="L319" s="232" t="s">
        <v>81</v>
      </c>
      <c r="M319" s="13" t="s">
        <v>718</v>
      </c>
      <c r="N319" s="400">
        <v>1</v>
      </c>
      <c r="O319" s="130">
        <v>1</v>
      </c>
      <c r="P319" s="122" t="s">
        <v>243</v>
      </c>
      <c r="Q319" s="122">
        <v>25100687</v>
      </c>
      <c r="R319" s="122" t="s">
        <v>84</v>
      </c>
      <c r="S319" s="122" t="s">
        <v>620</v>
      </c>
      <c r="T319" s="123" t="s">
        <v>621</v>
      </c>
      <c r="U319" s="102" t="s">
        <v>212</v>
      </c>
      <c r="V319" s="160" t="s">
        <v>719</v>
      </c>
      <c r="W319" s="147">
        <v>41</v>
      </c>
      <c r="X319" s="122"/>
      <c r="Y319" s="126">
        <f t="shared" si="100"/>
        <v>41</v>
      </c>
      <c r="Z319" s="122">
        <v>41</v>
      </c>
      <c r="AA319" s="101">
        <v>5000</v>
      </c>
      <c r="AB319" s="131"/>
      <c r="AC319" s="151" t="str">
        <f t="shared" si="94"/>
        <v/>
      </c>
      <c r="AD319" s="120"/>
      <c r="AE319" s="178"/>
      <c r="AF319" s="101">
        <f t="shared" si="90"/>
        <v>0</v>
      </c>
      <c r="AG319" s="101">
        <f t="shared" si="97"/>
        <v>0</v>
      </c>
      <c r="AH319" s="101">
        <f t="shared" si="92"/>
        <v>0</v>
      </c>
      <c r="AI319" s="101">
        <f t="shared" si="101"/>
        <v>205000</v>
      </c>
      <c r="AJ319" s="101">
        <f t="shared" si="98"/>
        <v>0</v>
      </c>
      <c r="AK319" s="101">
        <f t="shared" si="88"/>
        <v>205000</v>
      </c>
      <c r="AL319" s="102" t="s">
        <v>9</v>
      </c>
      <c r="AM319" s="144"/>
      <c r="AN319" s="823">
        <f t="shared" si="99"/>
        <v>205000</v>
      </c>
      <c r="AO319" s="844">
        <f t="shared" si="81"/>
        <v>0</v>
      </c>
      <c r="AP319" s="844">
        <f t="shared" si="82"/>
        <v>1</v>
      </c>
      <c r="AQ319" s="845">
        <f t="shared" ca="1" si="83"/>
        <v>224</v>
      </c>
      <c r="AR319" s="113" t="str">
        <f t="shared" si="84"/>
        <v>On Time</v>
      </c>
    </row>
    <row r="320" spans="1:44" ht="12.75" x14ac:dyDescent="0.2">
      <c r="A320" s="102">
        <v>450068358</v>
      </c>
      <c r="B320" s="133">
        <v>45833</v>
      </c>
      <c r="C320" s="100" t="s">
        <v>79</v>
      </c>
      <c r="D320" s="552">
        <v>46112</v>
      </c>
      <c r="E320" s="552" t="e">
        <f>IF(OR(#REF!="",J320=""),"",#REF!+7*J320)</f>
        <v>#REF!</v>
      </c>
      <c r="F320" s="149" t="e">
        <f t="shared" ca="1" si="86"/>
        <v>#REF!</v>
      </c>
      <c r="G320" s="120" t="s">
        <v>80</v>
      </c>
      <c r="H320" s="113" t="e">
        <f t="shared" si="95"/>
        <v>#REF!</v>
      </c>
      <c r="I320" s="113" t="e">
        <f t="shared" si="96"/>
        <v>#REF!</v>
      </c>
      <c r="J320" s="122">
        <v>39.9</v>
      </c>
      <c r="K320" s="122" t="s">
        <v>25</v>
      </c>
      <c r="L320" s="232" t="s">
        <v>81</v>
      </c>
      <c r="M320" s="13" t="s">
        <v>720</v>
      </c>
      <c r="N320" s="399">
        <v>0</v>
      </c>
      <c r="O320" s="130">
        <v>3</v>
      </c>
      <c r="P320" s="122" t="s">
        <v>243</v>
      </c>
      <c r="Q320" s="122">
        <v>25201000</v>
      </c>
      <c r="R320" s="122" t="s">
        <v>84</v>
      </c>
      <c r="S320" s="130" t="s">
        <v>721</v>
      </c>
      <c r="T320" s="123" t="s">
        <v>722</v>
      </c>
      <c r="U320" s="123" t="s">
        <v>286</v>
      </c>
      <c r="V320" s="160" t="s">
        <v>723</v>
      </c>
      <c r="W320" s="147">
        <v>50</v>
      </c>
      <c r="X320" s="122"/>
      <c r="Y320" s="126">
        <f t="shared" si="100"/>
        <v>50</v>
      </c>
      <c r="Z320" s="122">
        <v>50</v>
      </c>
      <c r="AA320" s="101">
        <v>11198</v>
      </c>
      <c r="AB320" s="131"/>
      <c r="AC320" s="151" t="str">
        <f t="shared" si="94"/>
        <v/>
      </c>
      <c r="AD320" s="120"/>
      <c r="AE320" s="132"/>
      <c r="AF320" s="101">
        <f t="shared" si="90"/>
        <v>0</v>
      </c>
      <c r="AG320" s="101">
        <f t="shared" si="97"/>
        <v>0</v>
      </c>
      <c r="AH320" s="101">
        <f t="shared" si="92"/>
        <v>0</v>
      </c>
      <c r="AI320" s="101">
        <f t="shared" si="101"/>
        <v>559900</v>
      </c>
      <c r="AJ320" s="101">
        <f t="shared" si="98"/>
        <v>0</v>
      </c>
      <c r="AK320" s="101">
        <f t="shared" si="88"/>
        <v>559900</v>
      </c>
      <c r="AL320" s="102" t="s">
        <v>9</v>
      </c>
      <c r="AM320" s="143"/>
      <c r="AN320" s="823">
        <f t="shared" si="99"/>
        <v>559900</v>
      </c>
      <c r="AO320" s="844">
        <f t="shared" si="81"/>
        <v>0</v>
      </c>
      <c r="AP320" s="844">
        <f t="shared" si="82"/>
        <v>1</v>
      </c>
      <c r="AQ320" s="845">
        <f t="shared" ca="1" si="83"/>
        <v>352</v>
      </c>
      <c r="AR320" s="113" t="str">
        <f t="shared" si="84"/>
        <v>On Time</v>
      </c>
    </row>
    <row r="321" spans="1:44" ht="12.75" x14ac:dyDescent="0.2">
      <c r="A321" s="102">
        <v>450068358</v>
      </c>
      <c r="B321" s="133">
        <v>45833</v>
      </c>
      <c r="C321" s="100" t="s">
        <v>79</v>
      </c>
      <c r="D321" s="552">
        <v>46112</v>
      </c>
      <c r="E321" s="552" t="e">
        <f>IF(OR(#REF!="",J321=""),"",#REF!+7*J321)</f>
        <v>#REF!</v>
      </c>
      <c r="F321" s="149" t="e">
        <f t="shared" ca="1" si="86"/>
        <v>#REF!</v>
      </c>
      <c r="G321" s="120" t="s">
        <v>80</v>
      </c>
      <c r="H321" s="113" t="e">
        <f t="shared" si="95"/>
        <v>#REF!</v>
      </c>
      <c r="I321" s="113" t="e">
        <f t="shared" si="96"/>
        <v>#REF!</v>
      </c>
      <c r="J321" s="122">
        <v>39.9</v>
      </c>
      <c r="K321" s="122" t="s">
        <v>25</v>
      </c>
      <c r="L321" s="232" t="s">
        <v>81</v>
      </c>
      <c r="M321" s="85" t="s">
        <v>720</v>
      </c>
      <c r="N321" s="399">
        <v>0</v>
      </c>
      <c r="O321" s="130">
        <v>3</v>
      </c>
      <c r="P321" s="122" t="s">
        <v>243</v>
      </c>
      <c r="Q321" s="122">
        <v>25201000</v>
      </c>
      <c r="R321" s="122" t="s">
        <v>84</v>
      </c>
      <c r="S321" s="130" t="s">
        <v>721</v>
      </c>
      <c r="T321" s="123" t="s">
        <v>722</v>
      </c>
      <c r="U321" s="123" t="s">
        <v>286</v>
      </c>
      <c r="V321" s="160" t="s">
        <v>723</v>
      </c>
      <c r="W321" s="147">
        <v>39</v>
      </c>
      <c r="X321" s="122"/>
      <c r="Y321" s="126">
        <f t="shared" si="100"/>
        <v>39</v>
      </c>
      <c r="Z321" s="122">
        <v>39</v>
      </c>
      <c r="AA321" s="185">
        <v>11198</v>
      </c>
      <c r="AB321" s="131"/>
      <c r="AC321" s="151" t="str">
        <f t="shared" si="94"/>
        <v/>
      </c>
      <c r="AD321" s="120"/>
      <c r="AE321" s="132"/>
      <c r="AF321" s="101">
        <f t="shared" si="90"/>
        <v>0</v>
      </c>
      <c r="AG321" s="101">
        <f t="shared" si="97"/>
        <v>0</v>
      </c>
      <c r="AH321" s="101">
        <f t="shared" si="92"/>
        <v>0</v>
      </c>
      <c r="AI321" s="101">
        <f t="shared" si="101"/>
        <v>436722</v>
      </c>
      <c r="AJ321" s="185">
        <f t="shared" si="98"/>
        <v>0</v>
      </c>
      <c r="AK321" s="185">
        <f t="shared" si="88"/>
        <v>436722</v>
      </c>
      <c r="AL321" s="174" t="s">
        <v>3</v>
      </c>
      <c r="AM321" s="157" t="s">
        <v>705</v>
      </c>
      <c r="AN321" s="825">
        <f t="shared" si="99"/>
        <v>436722</v>
      </c>
      <c r="AO321" s="844">
        <f t="shared" si="81"/>
        <v>0</v>
      </c>
      <c r="AP321" s="844">
        <f t="shared" si="82"/>
        <v>1</v>
      </c>
      <c r="AQ321" s="845">
        <f t="shared" ca="1" si="83"/>
        <v>352</v>
      </c>
      <c r="AR321" s="113" t="str">
        <f t="shared" si="84"/>
        <v>On Time</v>
      </c>
    </row>
    <row r="322" spans="1:44" ht="12.75" x14ac:dyDescent="0.2">
      <c r="A322" s="102">
        <v>4000569586</v>
      </c>
      <c r="B322" s="133">
        <v>45919</v>
      </c>
      <c r="C322" s="100" t="s">
        <v>79</v>
      </c>
      <c r="D322" s="552">
        <v>46017</v>
      </c>
      <c r="E322" s="552" t="e">
        <f>IF(OR(#REF!="",J322=""),"",#REF!+7*J322)</f>
        <v>#REF!</v>
      </c>
      <c r="F322" s="149" t="e">
        <f t="shared" ca="1" si="86"/>
        <v>#REF!</v>
      </c>
      <c r="G322" s="120" t="s">
        <v>94</v>
      </c>
      <c r="H322" s="113" t="e">
        <f t="shared" si="95"/>
        <v>#REF!</v>
      </c>
      <c r="I322" s="113" t="e">
        <f t="shared" si="96"/>
        <v>#REF!</v>
      </c>
      <c r="J322" s="122">
        <v>14</v>
      </c>
      <c r="K322" s="122" t="s">
        <v>20</v>
      </c>
      <c r="L322" s="232" t="s">
        <v>81</v>
      </c>
      <c r="M322" s="85" t="s">
        <v>90</v>
      </c>
      <c r="N322" s="399">
        <v>0</v>
      </c>
      <c r="O322" s="130">
        <v>3</v>
      </c>
      <c r="P322" s="122"/>
      <c r="Q322" s="122"/>
      <c r="R322" s="122" t="s">
        <v>84</v>
      </c>
      <c r="S322" s="130" t="s">
        <v>97</v>
      </c>
      <c r="T322" s="123" t="s">
        <v>138</v>
      </c>
      <c r="U322" s="123" t="s">
        <v>99</v>
      </c>
      <c r="V322" s="102" t="s">
        <v>724</v>
      </c>
      <c r="W322" s="147">
        <v>40</v>
      </c>
      <c r="X322" s="113"/>
      <c r="Y322" s="126">
        <f t="shared" si="100"/>
        <v>40</v>
      </c>
      <c r="Z322" s="122">
        <v>40</v>
      </c>
      <c r="AA322" s="101">
        <v>29750</v>
      </c>
      <c r="AB322" s="131"/>
      <c r="AC322" s="151" t="str">
        <f t="shared" si="94"/>
        <v/>
      </c>
      <c r="AD322" s="120"/>
      <c r="AE322" s="132"/>
      <c r="AF322" s="101">
        <f t="shared" si="90"/>
        <v>0</v>
      </c>
      <c r="AG322" s="101">
        <f t="shared" si="97"/>
        <v>0</v>
      </c>
      <c r="AH322" s="101">
        <f t="shared" si="92"/>
        <v>0</v>
      </c>
      <c r="AI322" s="101">
        <f t="shared" si="101"/>
        <v>1190000</v>
      </c>
      <c r="AJ322" s="101">
        <f t="shared" si="98"/>
        <v>0</v>
      </c>
      <c r="AK322" s="101">
        <f t="shared" si="88"/>
        <v>1190000</v>
      </c>
      <c r="AL322" s="102" t="s">
        <v>9</v>
      </c>
      <c r="AM322" s="144"/>
      <c r="AN322" s="823">
        <f t="shared" si="99"/>
        <v>1190000</v>
      </c>
      <c r="AO322" s="844">
        <f t="shared" si="81"/>
        <v>0</v>
      </c>
      <c r="AP322" s="844">
        <f t="shared" si="82"/>
        <v>1</v>
      </c>
      <c r="AQ322" s="845">
        <f t="shared" ca="1" si="83"/>
        <v>266</v>
      </c>
      <c r="AR322" s="113" t="str">
        <f t="shared" si="84"/>
        <v>On Time</v>
      </c>
    </row>
    <row r="323" spans="1:44" ht="12.75" x14ac:dyDescent="0.2">
      <c r="A323" s="102">
        <v>4000495059</v>
      </c>
      <c r="B323" s="133">
        <v>45628</v>
      </c>
      <c r="C323" s="100" t="s">
        <v>79</v>
      </c>
      <c r="D323" s="552">
        <v>46301</v>
      </c>
      <c r="E323" s="552" t="e">
        <f>IF(OR(#REF!="",J323=""),"",#REF!+7*J323)</f>
        <v>#REF!</v>
      </c>
      <c r="F323" s="149" t="e">
        <f t="shared" ca="1" si="86"/>
        <v>#REF!</v>
      </c>
      <c r="G323" s="120" t="s">
        <v>94</v>
      </c>
      <c r="H323" s="113" t="e">
        <f t="shared" si="95"/>
        <v>#REF!</v>
      </c>
      <c r="I323" s="113" t="e">
        <f t="shared" si="96"/>
        <v>#REF!</v>
      </c>
      <c r="J323" s="126">
        <v>144</v>
      </c>
      <c r="K323" s="126" t="s">
        <v>18</v>
      </c>
      <c r="L323" s="394" t="s">
        <v>81</v>
      </c>
      <c r="M323" s="13" t="s">
        <v>419</v>
      </c>
      <c r="N323" s="399">
        <v>0</v>
      </c>
      <c r="O323" s="130">
        <v>3</v>
      </c>
      <c r="P323" s="130" t="s">
        <v>420</v>
      </c>
      <c r="Q323" s="130">
        <v>24100545</v>
      </c>
      <c r="R323" s="130" t="s">
        <v>84</v>
      </c>
      <c r="S323" s="130" t="s">
        <v>97</v>
      </c>
      <c r="T323" s="123" t="s">
        <v>138</v>
      </c>
      <c r="U323" s="100" t="s">
        <v>99</v>
      </c>
      <c r="V323" s="100" t="s">
        <v>421</v>
      </c>
      <c r="W323" s="282">
        <v>188</v>
      </c>
      <c r="X323" s="126"/>
      <c r="Y323" s="126">
        <f t="shared" si="100"/>
        <v>188</v>
      </c>
      <c r="Z323" s="126">
        <v>188</v>
      </c>
      <c r="AA323" s="150">
        <v>3350</v>
      </c>
      <c r="AB323" s="127"/>
      <c r="AC323" s="151" t="str">
        <f t="shared" si="94"/>
        <v/>
      </c>
      <c r="AD323" s="152"/>
      <c r="AE323" s="162"/>
      <c r="AF323" s="101">
        <f t="shared" si="90"/>
        <v>0</v>
      </c>
      <c r="AG323" s="101">
        <f t="shared" si="97"/>
        <v>0</v>
      </c>
      <c r="AH323" s="101">
        <f t="shared" si="92"/>
        <v>0</v>
      </c>
      <c r="AI323" s="101">
        <f t="shared" si="101"/>
        <v>629800</v>
      </c>
      <c r="AJ323" s="101">
        <f t="shared" si="98"/>
        <v>0</v>
      </c>
      <c r="AK323" s="101">
        <f t="shared" si="88"/>
        <v>629800</v>
      </c>
      <c r="AL323" s="102" t="s">
        <v>9</v>
      </c>
      <c r="AM323" s="144"/>
      <c r="AN323" s="823">
        <f t="shared" si="99"/>
        <v>629800</v>
      </c>
      <c r="AO323" s="844">
        <f t="shared" ref="AO323:AO386" si="102">IF(W323=0,0,X323/W323)</f>
        <v>0</v>
      </c>
      <c r="AP323" s="844">
        <f t="shared" ref="AP323:AP386" si="103">IF(W323=0,0,Y323/W323)</f>
        <v>1</v>
      </c>
      <c r="AQ323" s="845">
        <f t="shared" ref="AQ323:AQ386" ca="1" si="104">TODAY()-B323</f>
        <v>557</v>
      </c>
      <c r="AR323" s="113" t="str">
        <f t="shared" ref="AR323:AR386" si="105">IF(AD323&lt;=D323,"On Time","Delayed")</f>
        <v>On Time</v>
      </c>
    </row>
    <row r="324" spans="1:44" ht="38.25" x14ac:dyDescent="0.2">
      <c r="A324" s="102">
        <v>4000001669</v>
      </c>
      <c r="B324" s="133">
        <v>45929</v>
      </c>
      <c r="C324" s="100" t="s">
        <v>79</v>
      </c>
      <c r="D324" s="552">
        <v>45957</v>
      </c>
      <c r="E324" s="552" t="e">
        <f>IF(OR(#REF!="",J324=""),"",#REF!+7*J324)</f>
        <v>#REF!</v>
      </c>
      <c r="F324" s="149" t="e">
        <f t="shared" ca="1" si="86"/>
        <v>#REF!</v>
      </c>
      <c r="G324" s="120" t="s">
        <v>80</v>
      </c>
      <c r="H324" s="113" t="e">
        <f t="shared" si="95"/>
        <v>#REF!</v>
      </c>
      <c r="I324" s="113" t="e">
        <f t="shared" si="96"/>
        <v>#REF!</v>
      </c>
      <c r="J324" s="122">
        <v>4</v>
      </c>
      <c r="K324" s="122" t="s">
        <v>18</v>
      </c>
      <c r="L324" s="232" t="s">
        <v>142</v>
      </c>
      <c r="M324" s="549" t="s">
        <v>725</v>
      </c>
      <c r="N324" s="399">
        <v>0</v>
      </c>
      <c r="O324" s="130">
        <v>3</v>
      </c>
      <c r="P324" s="122" t="s">
        <v>726</v>
      </c>
      <c r="Q324" s="122">
        <v>25100471</v>
      </c>
      <c r="R324" s="122" t="s">
        <v>84</v>
      </c>
      <c r="S324" s="122" t="s">
        <v>156</v>
      </c>
      <c r="T324" s="113" t="s">
        <v>157</v>
      </c>
      <c r="U324" s="102" t="s">
        <v>158</v>
      </c>
      <c r="V324" s="102" t="s">
        <v>727</v>
      </c>
      <c r="W324" s="147">
        <v>55</v>
      </c>
      <c r="X324" s="122"/>
      <c r="Y324" s="126">
        <f t="shared" si="100"/>
        <v>55</v>
      </c>
      <c r="Z324" s="122">
        <v>55</v>
      </c>
      <c r="AA324" s="101">
        <v>814.06</v>
      </c>
      <c r="AB324" s="131"/>
      <c r="AC324" s="151" t="str">
        <f t="shared" si="94"/>
        <v/>
      </c>
      <c r="AD324" s="120"/>
      <c r="AE324" s="132"/>
      <c r="AF324" s="101">
        <f t="shared" si="90"/>
        <v>0</v>
      </c>
      <c r="AG324" s="101">
        <f t="shared" si="97"/>
        <v>0</v>
      </c>
      <c r="AH324" s="101">
        <f t="shared" si="92"/>
        <v>0</v>
      </c>
      <c r="AI324" s="101">
        <f t="shared" si="101"/>
        <v>44773.299999999996</v>
      </c>
      <c r="AJ324" s="101">
        <f t="shared" si="98"/>
        <v>0</v>
      </c>
      <c r="AK324" s="101">
        <f t="shared" si="88"/>
        <v>44773.299999999996</v>
      </c>
      <c r="AL324" s="102" t="s">
        <v>9</v>
      </c>
      <c r="AM324" s="144"/>
      <c r="AN324" s="823">
        <f t="shared" si="99"/>
        <v>44773.299999999996</v>
      </c>
      <c r="AO324" s="844">
        <f t="shared" si="102"/>
        <v>0</v>
      </c>
      <c r="AP324" s="844">
        <f t="shared" si="103"/>
        <v>1</v>
      </c>
      <c r="AQ324" s="845">
        <f t="shared" ca="1" si="104"/>
        <v>256</v>
      </c>
      <c r="AR324" s="113" t="str">
        <f t="shared" si="105"/>
        <v>On Time</v>
      </c>
    </row>
    <row r="325" spans="1:44" ht="12.75" x14ac:dyDescent="0.2">
      <c r="A325" s="102">
        <v>4000498936</v>
      </c>
      <c r="B325" s="133">
        <v>45628</v>
      </c>
      <c r="C325" s="100" t="s">
        <v>79</v>
      </c>
      <c r="D325" s="552">
        <v>46411</v>
      </c>
      <c r="E325" s="552" t="e">
        <f>IF(OR(#REF!="",J325=""),"",#REF!+7*J325)</f>
        <v>#REF!</v>
      </c>
      <c r="F325" s="149" t="e">
        <f t="shared" ca="1" si="86"/>
        <v>#REF!</v>
      </c>
      <c r="G325" s="120" t="s">
        <v>94</v>
      </c>
      <c r="H325" s="113" t="e">
        <f t="shared" si="95"/>
        <v>#REF!</v>
      </c>
      <c r="I325" s="113" t="e">
        <f t="shared" si="96"/>
        <v>#REF!</v>
      </c>
      <c r="J325" s="126">
        <v>111.9</v>
      </c>
      <c r="K325" s="126" t="s">
        <v>18</v>
      </c>
      <c r="L325" s="394" t="s">
        <v>81</v>
      </c>
      <c r="M325" s="13" t="s">
        <v>175</v>
      </c>
      <c r="N325" s="399">
        <v>0</v>
      </c>
      <c r="O325" s="130">
        <v>3</v>
      </c>
      <c r="P325" s="130" t="s">
        <v>176</v>
      </c>
      <c r="Q325" s="130">
        <v>25100064</v>
      </c>
      <c r="R325" s="130" t="s">
        <v>84</v>
      </c>
      <c r="S325" s="130" t="s">
        <v>97</v>
      </c>
      <c r="T325" s="123" t="s">
        <v>138</v>
      </c>
      <c r="U325" s="100" t="s">
        <v>99</v>
      </c>
      <c r="V325" s="100" t="s">
        <v>177</v>
      </c>
      <c r="W325" s="282">
        <v>25</v>
      </c>
      <c r="X325" s="126"/>
      <c r="Y325" s="126">
        <f t="shared" si="100"/>
        <v>25</v>
      </c>
      <c r="Z325" s="126">
        <v>25</v>
      </c>
      <c r="AA325" s="150">
        <v>23480</v>
      </c>
      <c r="AB325" s="127"/>
      <c r="AC325" s="151" t="str">
        <f t="shared" si="94"/>
        <v/>
      </c>
      <c r="AD325" s="152"/>
      <c r="AE325" s="162"/>
      <c r="AF325" s="101">
        <f t="shared" si="90"/>
        <v>0</v>
      </c>
      <c r="AG325" s="101">
        <f t="shared" si="97"/>
        <v>0</v>
      </c>
      <c r="AH325" s="101">
        <f t="shared" si="92"/>
        <v>0</v>
      </c>
      <c r="AI325" s="101">
        <f t="shared" si="101"/>
        <v>587000</v>
      </c>
      <c r="AJ325" s="101">
        <f t="shared" si="98"/>
        <v>0</v>
      </c>
      <c r="AK325" s="101">
        <f t="shared" si="88"/>
        <v>587000</v>
      </c>
      <c r="AL325" s="102" t="s">
        <v>9</v>
      </c>
      <c r="AM325" s="143"/>
      <c r="AN325" s="823">
        <f t="shared" si="99"/>
        <v>587000</v>
      </c>
      <c r="AO325" s="844">
        <f t="shared" si="102"/>
        <v>0</v>
      </c>
      <c r="AP325" s="844">
        <f t="shared" si="103"/>
        <v>1</v>
      </c>
      <c r="AQ325" s="845">
        <f t="shared" ca="1" si="104"/>
        <v>557</v>
      </c>
      <c r="AR325" s="113" t="str">
        <f t="shared" si="105"/>
        <v>On Time</v>
      </c>
    </row>
    <row r="326" spans="1:44" ht="12.75" x14ac:dyDescent="0.2">
      <c r="A326" s="102">
        <v>4000568996</v>
      </c>
      <c r="B326" s="133">
        <v>45925</v>
      </c>
      <c r="C326" s="155" t="s">
        <v>79</v>
      </c>
      <c r="D326" s="552">
        <v>46107</v>
      </c>
      <c r="E326" s="552" t="e">
        <f>IF(OR(#REF!="",J326=""),"",#REF!+7*J326)</f>
        <v>#REF!</v>
      </c>
      <c r="F326" s="149" t="e">
        <f t="shared" ca="1" si="86"/>
        <v>#REF!</v>
      </c>
      <c r="G326" s="120" t="s">
        <v>94</v>
      </c>
      <c r="H326" s="113" t="e">
        <f t="shared" si="95"/>
        <v>#REF!</v>
      </c>
      <c r="I326" s="113" t="e">
        <f t="shared" si="96"/>
        <v>#REF!</v>
      </c>
      <c r="J326" s="122">
        <v>26</v>
      </c>
      <c r="K326" s="122" t="s">
        <v>18</v>
      </c>
      <c r="L326" s="232" t="s">
        <v>81</v>
      </c>
      <c r="M326" s="85" t="s">
        <v>728</v>
      </c>
      <c r="N326" s="399">
        <v>0</v>
      </c>
      <c r="O326" s="130">
        <v>3</v>
      </c>
      <c r="P326" s="122"/>
      <c r="Q326" s="122"/>
      <c r="R326" s="122" t="s">
        <v>84</v>
      </c>
      <c r="S326" s="122" t="s">
        <v>97</v>
      </c>
      <c r="T326" s="113" t="s">
        <v>130</v>
      </c>
      <c r="U326" s="102" t="s">
        <v>99</v>
      </c>
      <c r="V326" s="102" t="s">
        <v>729</v>
      </c>
      <c r="W326" s="147">
        <v>2</v>
      </c>
      <c r="X326" s="113"/>
      <c r="Y326" s="126">
        <f t="shared" si="100"/>
        <v>2</v>
      </c>
      <c r="Z326" s="122">
        <v>2</v>
      </c>
      <c r="AA326" s="101">
        <v>239111</v>
      </c>
      <c r="AB326" s="131"/>
      <c r="AC326" s="151" t="str">
        <f t="shared" si="94"/>
        <v/>
      </c>
      <c r="AD326" s="120"/>
      <c r="AE326" s="132"/>
      <c r="AF326" s="101">
        <f t="shared" si="90"/>
        <v>0</v>
      </c>
      <c r="AG326" s="101">
        <f t="shared" si="97"/>
        <v>0</v>
      </c>
      <c r="AH326" s="101">
        <f t="shared" si="92"/>
        <v>0</v>
      </c>
      <c r="AI326" s="101">
        <f t="shared" si="101"/>
        <v>478222</v>
      </c>
      <c r="AJ326" s="101">
        <f t="shared" si="98"/>
        <v>0</v>
      </c>
      <c r="AK326" s="101">
        <f t="shared" si="88"/>
        <v>478222</v>
      </c>
      <c r="AL326" s="102" t="s">
        <v>9</v>
      </c>
      <c r="AM326" s="144"/>
      <c r="AN326" s="823">
        <f t="shared" si="99"/>
        <v>478222</v>
      </c>
      <c r="AO326" s="844">
        <f t="shared" si="102"/>
        <v>0</v>
      </c>
      <c r="AP326" s="844">
        <f t="shared" si="103"/>
        <v>1</v>
      </c>
      <c r="AQ326" s="845">
        <f t="shared" ca="1" si="104"/>
        <v>260</v>
      </c>
      <c r="AR326" s="113" t="str">
        <f t="shared" si="105"/>
        <v>On Time</v>
      </c>
    </row>
    <row r="327" spans="1:44" ht="12.75" x14ac:dyDescent="0.2">
      <c r="A327" s="122">
        <v>4520450007</v>
      </c>
      <c r="B327" s="158">
        <v>46015</v>
      </c>
      <c r="C327" s="102" t="s">
        <v>305</v>
      </c>
      <c r="D327" s="552">
        <v>46043</v>
      </c>
      <c r="E327" s="552" t="e">
        <f>IF(OR(#REF!="",J327=""),"",#REF!+7*J327)</f>
        <v>#REF!</v>
      </c>
      <c r="F327" s="149" t="e">
        <f t="shared" ca="1" si="86"/>
        <v>#REF!</v>
      </c>
      <c r="G327" s="120" t="s">
        <v>80</v>
      </c>
      <c r="H327" s="113" t="e">
        <f t="shared" si="95"/>
        <v>#REF!</v>
      </c>
      <c r="I327" s="113" t="e">
        <f t="shared" si="96"/>
        <v>#REF!</v>
      </c>
      <c r="J327" s="122">
        <v>4</v>
      </c>
      <c r="K327" s="122" t="s">
        <v>19</v>
      </c>
      <c r="L327" s="232" t="s">
        <v>142</v>
      </c>
      <c r="M327" s="13" t="s">
        <v>730</v>
      </c>
      <c r="N327" s="400">
        <v>1</v>
      </c>
      <c r="O327" s="130">
        <v>1</v>
      </c>
      <c r="P327" s="122"/>
      <c r="Q327" s="122"/>
      <c r="R327" s="122" t="s">
        <v>307</v>
      </c>
      <c r="S327" s="122" t="s">
        <v>210</v>
      </c>
      <c r="T327" s="123" t="s">
        <v>445</v>
      </c>
      <c r="U327" s="123" t="s">
        <v>212</v>
      </c>
      <c r="V327" s="160" t="s">
        <v>731</v>
      </c>
      <c r="W327" s="147">
        <v>660</v>
      </c>
      <c r="X327" s="113"/>
      <c r="Y327" s="126">
        <f t="shared" si="100"/>
        <v>660</v>
      </c>
      <c r="Z327" s="122">
        <v>660</v>
      </c>
      <c r="AA327" s="101"/>
      <c r="AB327" s="131">
        <v>6.4</v>
      </c>
      <c r="AC327" s="151" t="str">
        <f t="shared" si="94"/>
        <v/>
      </c>
      <c r="AD327" s="120"/>
      <c r="AE327" s="132"/>
      <c r="AF327" s="101">
        <f t="shared" si="90"/>
        <v>0</v>
      </c>
      <c r="AG327" s="101">
        <f t="shared" si="97"/>
        <v>0</v>
      </c>
      <c r="AH327" s="101">
        <f t="shared" si="92"/>
        <v>0</v>
      </c>
      <c r="AI327" s="101">
        <f t="shared" si="101"/>
        <v>0</v>
      </c>
      <c r="AJ327" s="101">
        <f t="shared" si="98"/>
        <v>363264</v>
      </c>
      <c r="AK327" s="101">
        <f t="shared" si="88"/>
        <v>363264</v>
      </c>
      <c r="AL327" s="102" t="s">
        <v>9</v>
      </c>
      <c r="AM327" s="144"/>
      <c r="AN327" s="823">
        <f t="shared" si="99"/>
        <v>363264</v>
      </c>
      <c r="AO327" s="844">
        <f t="shared" si="102"/>
        <v>0</v>
      </c>
      <c r="AP327" s="844">
        <f t="shared" si="103"/>
        <v>1</v>
      </c>
      <c r="AQ327" s="845">
        <f t="shared" ca="1" si="104"/>
        <v>170</v>
      </c>
      <c r="AR327" s="113" t="str">
        <f t="shared" si="105"/>
        <v>On Time</v>
      </c>
    </row>
    <row r="328" spans="1:44" ht="12.75" x14ac:dyDescent="0.2">
      <c r="A328" s="102">
        <v>4600730237</v>
      </c>
      <c r="B328" s="133">
        <v>45971</v>
      </c>
      <c r="C328" s="100" t="s">
        <v>79</v>
      </c>
      <c r="D328" s="552">
        <v>45978</v>
      </c>
      <c r="E328" s="552" t="e">
        <f>IF(OR(#REF!="",J328=""),"",#REF!+7*J328)</f>
        <v>#REF!</v>
      </c>
      <c r="F328" s="149" t="e">
        <f t="shared" ca="1" si="86"/>
        <v>#REF!</v>
      </c>
      <c r="G328" s="120" t="s">
        <v>80</v>
      </c>
      <c r="H328" s="113" t="e">
        <f t="shared" si="95"/>
        <v>#REF!</v>
      </c>
      <c r="I328" s="113" t="e">
        <f t="shared" si="96"/>
        <v>#REF!</v>
      </c>
      <c r="J328" s="122">
        <v>1</v>
      </c>
      <c r="K328" s="122" t="s">
        <v>21</v>
      </c>
      <c r="L328" s="232" t="s">
        <v>81</v>
      </c>
      <c r="M328" s="13" t="s">
        <v>732</v>
      </c>
      <c r="N328" s="399">
        <v>0</v>
      </c>
      <c r="O328" s="130">
        <v>3</v>
      </c>
      <c r="P328" s="122"/>
      <c r="Q328" s="122"/>
      <c r="R328" s="122" t="s">
        <v>84</v>
      </c>
      <c r="S328" s="122" t="s">
        <v>733</v>
      </c>
      <c r="T328" s="115" t="s">
        <v>734</v>
      </c>
      <c r="U328" s="102" t="s">
        <v>87</v>
      </c>
      <c r="V328" s="160" t="s">
        <v>735</v>
      </c>
      <c r="W328" s="147">
        <v>44</v>
      </c>
      <c r="X328" s="122"/>
      <c r="Y328" s="126">
        <f t="shared" si="100"/>
        <v>44</v>
      </c>
      <c r="Z328" s="122">
        <v>44</v>
      </c>
      <c r="AA328" s="101">
        <v>5625.76</v>
      </c>
      <c r="AB328" s="131"/>
      <c r="AC328" s="151" t="str">
        <f t="shared" si="94"/>
        <v/>
      </c>
      <c r="AD328" s="119"/>
      <c r="AE328" s="142"/>
      <c r="AF328" s="101">
        <f t="shared" si="90"/>
        <v>0</v>
      </c>
      <c r="AG328" s="101">
        <f t="shared" si="97"/>
        <v>0</v>
      </c>
      <c r="AH328" s="101">
        <f t="shared" si="92"/>
        <v>0</v>
      </c>
      <c r="AI328" s="101">
        <f t="shared" si="101"/>
        <v>247533.44</v>
      </c>
      <c r="AJ328" s="101">
        <f t="shared" si="98"/>
        <v>0</v>
      </c>
      <c r="AK328" s="101">
        <f t="shared" si="88"/>
        <v>247533.44</v>
      </c>
      <c r="AL328" s="102" t="s">
        <v>9</v>
      </c>
      <c r="AM328" s="144"/>
      <c r="AN328" s="823">
        <f t="shared" si="99"/>
        <v>247533.44</v>
      </c>
      <c r="AO328" s="844">
        <f t="shared" si="102"/>
        <v>0</v>
      </c>
      <c r="AP328" s="844">
        <f t="shared" si="103"/>
        <v>1</v>
      </c>
      <c r="AQ328" s="845">
        <f t="shared" ca="1" si="104"/>
        <v>214</v>
      </c>
      <c r="AR328" s="113" t="str">
        <f t="shared" si="105"/>
        <v>On Time</v>
      </c>
    </row>
    <row r="329" spans="1:44" ht="12.75" x14ac:dyDescent="0.2">
      <c r="A329" s="102">
        <v>4300033859</v>
      </c>
      <c r="B329" s="133">
        <v>45626</v>
      </c>
      <c r="C329" s="100" t="s">
        <v>79</v>
      </c>
      <c r="D329" s="552">
        <v>45697</v>
      </c>
      <c r="E329" s="552" t="e">
        <f>IF(OR(#REF!="",J329=""),"",#REF!+7*J329)</f>
        <v>#REF!</v>
      </c>
      <c r="F329" s="149" t="e">
        <f t="shared" ca="1" si="86"/>
        <v>#REF!</v>
      </c>
      <c r="G329" s="120" t="s">
        <v>94</v>
      </c>
      <c r="H329" s="113" t="e">
        <f t="shared" si="95"/>
        <v>#REF!</v>
      </c>
      <c r="I329" s="113" t="e">
        <f t="shared" si="96"/>
        <v>#REF!</v>
      </c>
      <c r="J329" s="126">
        <v>10</v>
      </c>
      <c r="K329" s="126" t="s">
        <v>28</v>
      </c>
      <c r="L329" s="394" t="s">
        <v>81</v>
      </c>
      <c r="M329" s="13" t="s">
        <v>736</v>
      </c>
      <c r="N329" s="399">
        <v>0</v>
      </c>
      <c r="O329" s="130">
        <v>3</v>
      </c>
      <c r="P329" s="130" t="s">
        <v>243</v>
      </c>
      <c r="Q329" s="130">
        <v>25100097</v>
      </c>
      <c r="R329" s="130" t="s">
        <v>84</v>
      </c>
      <c r="S329" s="130" t="s">
        <v>97</v>
      </c>
      <c r="T329" s="123" t="s">
        <v>565</v>
      </c>
      <c r="U329" s="100" t="s">
        <v>99</v>
      </c>
      <c r="V329" s="100" t="s">
        <v>737</v>
      </c>
      <c r="W329" s="282">
        <v>1</v>
      </c>
      <c r="X329" s="126"/>
      <c r="Y329" s="126">
        <f t="shared" si="100"/>
        <v>1</v>
      </c>
      <c r="Z329" s="126">
        <v>1</v>
      </c>
      <c r="AA329" s="150">
        <v>60001.15</v>
      </c>
      <c r="AB329" s="127"/>
      <c r="AC329" s="151" t="str">
        <f t="shared" si="94"/>
        <v/>
      </c>
      <c r="AD329" s="152"/>
      <c r="AE329" s="162"/>
      <c r="AF329" s="101">
        <f t="shared" si="90"/>
        <v>0</v>
      </c>
      <c r="AG329" s="101">
        <f t="shared" si="97"/>
        <v>0</v>
      </c>
      <c r="AH329" s="101">
        <f t="shared" si="92"/>
        <v>0</v>
      </c>
      <c r="AI329" s="101">
        <f t="shared" si="101"/>
        <v>60001.15</v>
      </c>
      <c r="AJ329" s="101">
        <f t="shared" si="98"/>
        <v>0</v>
      </c>
      <c r="AK329" s="101">
        <f t="shared" si="88"/>
        <v>60001.15</v>
      </c>
      <c r="AL329" s="102" t="s">
        <v>9</v>
      </c>
      <c r="AM329" s="143"/>
      <c r="AN329" s="823">
        <f t="shared" si="99"/>
        <v>60001.15</v>
      </c>
      <c r="AO329" s="844">
        <f t="shared" si="102"/>
        <v>0</v>
      </c>
      <c r="AP329" s="844">
        <f t="shared" si="103"/>
        <v>1</v>
      </c>
      <c r="AQ329" s="845">
        <f t="shared" ca="1" si="104"/>
        <v>559</v>
      </c>
      <c r="AR329" s="113" t="str">
        <f t="shared" si="105"/>
        <v>On Time</v>
      </c>
    </row>
    <row r="330" spans="1:44" ht="12.75" x14ac:dyDescent="0.2">
      <c r="A330" s="102">
        <v>4300034923</v>
      </c>
      <c r="B330" s="133">
        <v>45854</v>
      </c>
      <c r="C330" s="155" t="s">
        <v>79</v>
      </c>
      <c r="D330" s="552">
        <v>45966</v>
      </c>
      <c r="E330" s="552" t="e">
        <f>IF(OR(#REF!="",J330=""),"",#REF!+7*J330)</f>
        <v>#REF!</v>
      </c>
      <c r="F330" s="149" t="e">
        <f t="shared" ca="1" si="86"/>
        <v>#REF!</v>
      </c>
      <c r="G330" s="120" t="s">
        <v>94</v>
      </c>
      <c r="H330" s="113" t="e">
        <f t="shared" si="95"/>
        <v>#REF!</v>
      </c>
      <c r="I330" s="113" t="e">
        <f t="shared" si="96"/>
        <v>#REF!</v>
      </c>
      <c r="J330" s="122">
        <v>8</v>
      </c>
      <c r="K330" s="122" t="s">
        <v>19</v>
      </c>
      <c r="L330" s="232" t="s">
        <v>81</v>
      </c>
      <c r="M330" s="85" t="s">
        <v>738</v>
      </c>
      <c r="N330" s="399">
        <v>0</v>
      </c>
      <c r="O330" s="130">
        <v>3</v>
      </c>
      <c r="P330" s="122" t="s">
        <v>739</v>
      </c>
      <c r="Q330" s="122">
        <v>25100314</v>
      </c>
      <c r="R330" s="130" t="s">
        <v>84</v>
      </c>
      <c r="S330" s="130" t="s">
        <v>97</v>
      </c>
      <c r="T330" s="123" t="s">
        <v>114</v>
      </c>
      <c r="U330" s="100" t="s">
        <v>99</v>
      </c>
      <c r="V330" s="102" t="s">
        <v>740</v>
      </c>
      <c r="W330" s="147">
        <v>4</v>
      </c>
      <c r="X330" s="122"/>
      <c r="Y330" s="126">
        <f t="shared" si="100"/>
        <v>4</v>
      </c>
      <c r="Z330" s="122">
        <v>4</v>
      </c>
      <c r="AA330" s="101">
        <v>17420</v>
      </c>
      <c r="AB330" s="131"/>
      <c r="AC330" s="151" t="str">
        <f t="shared" si="94"/>
        <v/>
      </c>
      <c r="AD330" s="120"/>
      <c r="AE330" s="132"/>
      <c r="AF330" s="101">
        <f t="shared" si="90"/>
        <v>0</v>
      </c>
      <c r="AG330" s="101">
        <f t="shared" si="97"/>
        <v>0</v>
      </c>
      <c r="AH330" s="101">
        <f t="shared" si="92"/>
        <v>0</v>
      </c>
      <c r="AI330" s="101">
        <f t="shared" si="101"/>
        <v>69680</v>
      </c>
      <c r="AJ330" s="101">
        <f t="shared" si="98"/>
        <v>0</v>
      </c>
      <c r="AK330" s="101">
        <f t="shared" si="88"/>
        <v>69680</v>
      </c>
      <c r="AL330" s="102" t="s">
        <v>9</v>
      </c>
      <c r="AM330" s="143"/>
      <c r="AN330" s="823">
        <f t="shared" si="99"/>
        <v>69680</v>
      </c>
      <c r="AO330" s="844">
        <f t="shared" si="102"/>
        <v>0</v>
      </c>
      <c r="AP330" s="844">
        <f t="shared" si="103"/>
        <v>1</v>
      </c>
      <c r="AQ330" s="845">
        <f t="shared" ca="1" si="104"/>
        <v>331</v>
      </c>
      <c r="AR330" s="113" t="str">
        <f t="shared" si="105"/>
        <v>On Time</v>
      </c>
    </row>
    <row r="331" spans="1:44" ht="12.75" x14ac:dyDescent="0.2">
      <c r="A331" s="102">
        <v>1162500507</v>
      </c>
      <c r="B331" s="133">
        <v>45840</v>
      </c>
      <c r="C331" s="100" t="s">
        <v>79</v>
      </c>
      <c r="D331" s="552">
        <v>45849</v>
      </c>
      <c r="E331" s="552" t="e">
        <f>IF(OR(#REF!="",J331=""),"",#REF!+7*J331)</f>
        <v>#REF!</v>
      </c>
      <c r="F331" s="149" t="str">
        <f t="shared" ca="1" si="86"/>
        <v>DELIVERED</v>
      </c>
      <c r="G331" s="120" t="s">
        <v>80</v>
      </c>
      <c r="H331" s="113" t="e">
        <f t="shared" si="95"/>
        <v>#REF!</v>
      </c>
      <c r="I331" s="113" t="e">
        <f t="shared" si="96"/>
        <v>#REF!</v>
      </c>
      <c r="J331" s="122">
        <v>1.3</v>
      </c>
      <c r="K331" s="122" t="s">
        <v>28</v>
      </c>
      <c r="L331" s="232" t="s">
        <v>81</v>
      </c>
      <c r="M331" s="13" t="s">
        <v>625</v>
      </c>
      <c r="N331" s="400">
        <v>1</v>
      </c>
      <c r="O331" s="130">
        <v>1</v>
      </c>
      <c r="P331" s="130" t="s">
        <v>243</v>
      </c>
      <c r="Q331" s="122">
        <v>25201361</v>
      </c>
      <c r="R331" s="122" t="s">
        <v>84</v>
      </c>
      <c r="S331" s="130" t="s">
        <v>284</v>
      </c>
      <c r="T331" s="123" t="s">
        <v>285</v>
      </c>
      <c r="U331" s="102" t="s">
        <v>286</v>
      </c>
      <c r="V331" s="102" t="s">
        <v>741</v>
      </c>
      <c r="W331" s="147">
        <v>1</v>
      </c>
      <c r="X331" s="122">
        <v>1</v>
      </c>
      <c r="Y331" s="126">
        <f t="shared" si="100"/>
        <v>0</v>
      </c>
      <c r="Z331" s="122">
        <v>0</v>
      </c>
      <c r="AA331" s="101">
        <v>69136</v>
      </c>
      <c r="AB331" s="131"/>
      <c r="AC331" s="151" t="str">
        <f t="shared" si="94"/>
        <v>April-26</v>
      </c>
      <c r="AD331" s="119">
        <v>46142</v>
      </c>
      <c r="AE331" s="142" t="s">
        <v>742</v>
      </c>
      <c r="AF331" s="101">
        <f t="shared" si="90"/>
        <v>69136</v>
      </c>
      <c r="AG331" s="101">
        <f t="shared" si="97"/>
        <v>0</v>
      </c>
      <c r="AH331" s="101">
        <f t="shared" si="92"/>
        <v>69136</v>
      </c>
      <c r="AI331" s="101">
        <f t="shared" si="101"/>
        <v>0</v>
      </c>
      <c r="AJ331" s="101">
        <f t="shared" si="98"/>
        <v>0</v>
      </c>
      <c r="AK331" s="101">
        <f t="shared" si="88"/>
        <v>0</v>
      </c>
      <c r="AL331" s="102" t="s">
        <v>0</v>
      </c>
      <c r="AM331" s="143" t="s">
        <v>102</v>
      </c>
      <c r="AN331" s="823">
        <f t="shared" si="99"/>
        <v>69136</v>
      </c>
      <c r="AO331" s="844">
        <f t="shared" si="102"/>
        <v>1</v>
      </c>
      <c r="AP331" s="844">
        <f t="shared" si="103"/>
        <v>0</v>
      </c>
      <c r="AQ331" s="845">
        <f t="shared" ca="1" si="104"/>
        <v>345</v>
      </c>
      <c r="AR331" s="113" t="str">
        <f t="shared" si="105"/>
        <v>Delayed</v>
      </c>
    </row>
    <row r="332" spans="1:44" ht="12.75" x14ac:dyDescent="0.2">
      <c r="A332" s="102">
        <v>4000495354</v>
      </c>
      <c r="B332" s="133">
        <v>45621</v>
      </c>
      <c r="C332" s="100" t="s">
        <v>79</v>
      </c>
      <c r="D332" s="552">
        <v>46611</v>
      </c>
      <c r="E332" s="552" t="e">
        <f>IF(OR(#REF!="",J332=""),"",#REF!+7*J332)</f>
        <v>#REF!</v>
      </c>
      <c r="F332" s="149" t="e">
        <f t="shared" ca="1" si="86"/>
        <v>#REF!</v>
      </c>
      <c r="G332" s="120" t="s">
        <v>94</v>
      </c>
      <c r="H332" s="113" t="e">
        <f t="shared" si="95"/>
        <v>#REF!</v>
      </c>
      <c r="I332" s="113" t="e">
        <f t="shared" si="96"/>
        <v>#REF!</v>
      </c>
      <c r="J332" s="126">
        <v>111.86</v>
      </c>
      <c r="K332" s="126" t="s">
        <v>18</v>
      </c>
      <c r="L332" s="394" t="s">
        <v>81</v>
      </c>
      <c r="M332" s="13" t="s">
        <v>160</v>
      </c>
      <c r="N332" s="399">
        <v>0</v>
      </c>
      <c r="O332" s="130">
        <v>3</v>
      </c>
      <c r="P332" s="130" t="s">
        <v>161</v>
      </c>
      <c r="Q332" s="130">
        <v>25100069</v>
      </c>
      <c r="R332" s="130" t="s">
        <v>84</v>
      </c>
      <c r="S332" s="130" t="s">
        <v>97</v>
      </c>
      <c r="T332" s="123" t="s">
        <v>138</v>
      </c>
      <c r="U332" s="100" t="s">
        <v>99</v>
      </c>
      <c r="V332" s="100" t="s">
        <v>162</v>
      </c>
      <c r="W332" s="282">
        <v>25</v>
      </c>
      <c r="X332" s="126"/>
      <c r="Y332" s="126">
        <f t="shared" si="100"/>
        <v>25</v>
      </c>
      <c r="Z332" s="126">
        <v>25</v>
      </c>
      <c r="AA332" s="150">
        <v>31260</v>
      </c>
      <c r="AB332" s="127"/>
      <c r="AC332" s="151" t="str">
        <f t="shared" si="94"/>
        <v/>
      </c>
      <c r="AD332" s="152"/>
      <c r="AE332" s="162"/>
      <c r="AF332" s="101">
        <f t="shared" si="90"/>
        <v>0</v>
      </c>
      <c r="AG332" s="101">
        <f t="shared" si="97"/>
        <v>0</v>
      </c>
      <c r="AH332" s="101">
        <f t="shared" si="92"/>
        <v>0</v>
      </c>
      <c r="AI332" s="101">
        <f t="shared" si="101"/>
        <v>781500</v>
      </c>
      <c r="AJ332" s="101">
        <f t="shared" si="98"/>
        <v>0</v>
      </c>
      <c r="AK332" s="101">
        <f t="shared" si="88"/>
        <v>781500</v>
      </c>
      <c r="AL332" s="102" t="s">
        <v>9</v>
      </c>
      <c r="AM332" s="143"/>
      <c r="AN332" s="823">
        <f t="shared" si="99"/>
        <v>781500</v>
      </c>
      <c r="AO332" s="844">
        <f t="shared" si="102"/>
        <v>0</v>
      </c>
      <c r="AP332" s="844">
        <f t="shared" si="103"/>
        <v>1</v>
      </c>
      <c r="AQ332" s="845">
        <f t="shared" ca="1" si="104"/>
        <v>564</v>
      </c>
      <c r="AR332" s="113" t="str">
        <f t="shared" si="105"/>
        <v>On Time</v>
      </c>
    </row>
    <row r="333" spans="1:44" ht="12.75" x14ac:dyDescent="0.2">
      <c r="A333" s="102">
        <v>4300035386</v>
      </c>
      <c r="B333" s="133">
        <v>45937</v>
      </c>
      <c r="C333" s="100" t="s">
        <v>79</v>
      </c>
      <c r="D333" s="552">
        <v>46106</v>
      </c>
      <c r="E333" s="552" t="e">
        <f>IF(OR(#REF!="",J333=""),"",#REF!+7*J333)</f>
        <v>#REF!</v>
      </c>
      <c r="F333" s="149" t="e">
        <f t="shared" ca="1" si="86"/>
        <v>#REF!</v>
      </c>
      <c r="G333" s="120" t="s">
        <v>94</v>
      </c>
      <c r="H333" s="113" t="e">
        <f t="shared" si="95"/>
        <v>#REF!</v>
      </c>
      <c r="I333" s="102" t="e">
        <f t="shared" si="96"/>
        <v>#REF!</v>
      </c>
      <c r="J333" s="122">
        <v>23.9</v>
      </c>
      <c r="K333" s="122" t="s">
        <v>19</v>
      </c>
      <c r="L333" s="232" t="s">
        <v>81</v>
      </c>
      <c r="M333" s="85" t="s">
        <v>437</v>
      </c>
      <c r="N333" s="399">
        <v>0</v>
      </c>
      <c r="O333" s="130">
        <v>3</v>
      </c>
      <c r="P333" s="122"/>
      <c r="Q333" s="122"/>
      <c r="R333" s="122" t="s">
        <v>84</v>
      </c>
      <c r="S333" s="130" t="s">
        <v>97</v>
      </c>
      <c r="T333" s="123" t="s">
        <v>98</v>
      </c>
      <c r="U333" s="102" t="s">
        <v>99</v>
      </c>
      <c r="V333" s="102" t="s">
        <v>438</v>
      </c>
      <c r="W333" s="147">
        <v>5</v>
      </c>
      <c r="X333" s="113"/>
      <c r="Y333" s="126">
        <f t="shared" si="100"/>
        <v>5</v>
      </c>
      <c r="Z333" s="122">
        <v>5</v>
      </c>
      <c r="AA333" s="101">
        <v>10114.6</v>
      </c>
      <c r="AB333" s="131"/>
      <c r="AC333" s="151" t="str">
        <f t="shared" si="94"/>
        <v/>
      </c>
      <c r="AD333" s="120"/>
      <c r="AE333" s="176"/>
      <c r="AF333" s="101">
        <f t="shared" si="90"/>
        <v>0</v>
      </c>
      <c r="AG333" s="101">
        <f t="shared" si="97"/>
        <v>0</v>
      </c>
      <c r="AH333" s="101">
        <f t="shared" si="92"/>
        <v>0</v>
      </c>
      <c r="AI333" s="101">
        <f t="shared" si="101"/>
        <v>50573</v>
      </c>
      <c r="AJ333" s="101">
        <f t="shared" si="98"/>
        <v>0</v>
      </c>
      <c r="AK333" s="101">
        <f t="shared" si="88"/>
        <v>50573</v>
      </c>
      <c r="AL333" s="102" t="s">
        <v>9</v>
      </c>
      <c r="AM333" s="144"/>
      <c r="AN333" s="823">
        <f t="shared" si="99"/>
        <v>50573</v>
      </c>
      <c r="AO333" s="844">
        <f t="shared" si="102"/>
        <v>0</v>
      </c>
      <c r="AP333" s="844">
        <f t="shared" si="103"/>
        <v>1</v>
      </c>
      <c r="AQ333" s="845">
        <f t="shared" ca="1" si="104"/>
        <v>248</v>
      </c>
      <c r="AR333" s="113" t="str">
        <f t="shared" si="105"/>
        <v>On Time</v>
      </c>
    </row>
    <row r="334" spans="1:44" ht="12.75" x14ac:dyDescent="0.2">
      <c r="A334" s="102" t="s">
        <v>743</v>
      </c>
      <c r="B334" s="133">
        <v>45919</v>
      </c>
      <c r="C334" s="100" t="s">
        <v>79</v>
      </c>
      <c r="D334" s="552">
        <v>45933</v>
      </c>
      <c r="E334" s="552" t="e">
        <f>IF(OR(#REF!="",J334=""),"",#REF!+7*J334)</f>
        <v>#REF!</v>
      </c>
      <c r="F334" s="149" t="e">
        <f t="shared" ref="F334:F398" ca="1" si="106">IF(AL334="PO CLOSED",
"DELIVERED",
IF(TODAY()&gt;E334,
"-"&amp;ROUNDUP(TODAY()-E334,0)&amp;" days overdue",
"+" &amp;ROUNDUP(E334-TODAY(),0)&amp;" days remaining"))</f>
        <v>#REF!</v>
      </c>
      <c r="G334" s="120" t="s">
        <v>80</v>
      </c>
      <c r="H334" s="113" t="e">
        <f t="shared" si="95"/>
        <v>#REF!</v>
      </c>
      <c r="I334" s="113" t="e">
        <f t="shared" si="96"/>
        <v>#REF!</v>
      </c>
      <c r="J334" s="122">
        <v>2</v>
      </c>
      <c r="K334" s="122" t="s">
        <v>21</v>
      </c>
      <c r="L334" s="232" t="s">
        <v>81</v>
      </c>
      <c r="M334" s="13" t="s">
        <v>744</v>
      </c>
      <c r="N334" s="399">
        <v>0</v>
      </c>
      <c r="O334" s="130">
        <v>3</v>
      </c>
      <c r="P334" s="122" t="s">
        <v>243</v>
      </c>
      <c r="Q334" s="122">
        <v>25100571</v>
      </c>
      <c r="R334" s="122" t="s">
        <v>84</v>
      </c>
      <c r="S334" s="18" t="s">
        <v>191</v>
      </c>
      <c r="T334" s="113" t="s">
        <v>745</v>
      </c>
      <c r="U334" s="100" t="s">
        <v>193</v>
      </c>
      <c r="V334" s="102" t="s">
        <v>746</v>
      </c>
      <c r="W334" s="147">
        <v>42</v>
      </c>
      <c r="X334" s="122"/>
      <c r="Y334" s="126">
        <f t="shared" si="100"/>
        <v>42</v>
      </c>
      <c r="Z334" s="122">
        <v>42</v>
      </c>
      <c r="AA334" s="101">
        <v>1206.6600000000001</v>
      </c>
      <c r="AB334" s="131"/>
      <c r="AC334" s="151" t="str">
        <f t="shared" si="94"/>
        <v/>
      </c>
      <c r="AD334" s="120"/>
      <c r="AE334" s="132"/>
      <c r="AF334" s="101">
        <f t="shared" si="90"/>
        <v>0</v>
      </c>
      <c r="AG334" s="101">
        <f t="shared" si="97"/>
        <v>0</v>
      </c>
      <c r="AH334" s="101">
        <f t="shared" si="92"/>
        <v>0</v>
      </c>
      <c r="AI334" s="101">
        <f t="shared" si="101"/>
        <v>50679.72</v>
      </c>
      <c r="AJ334" s="101">
        <f t="shared" si="98"/>
        <v>0</v>
      </c>
      <c r="AK334" s="101">
        <f t="shared" ref="AK334:AK398" si="107">SUM(AI334:AJ334)</f>
        <v>50679.72</v>
      </c>
      <c r="AL334" s="102" t="s">
        <v>9</v>
      </c>
      <c r="AM334" s="144"/>
      <c r="AN334" s="823">
        <f t="shared" si="99"/>
        <v>50679.72</v>
      </c>
      <c r="AO334" s="844">
        <f t="shared" si="102"/>
        <v>0</v>
      </c>
      <c r="AP334" s="844">
        <f t="shared" si="103"/>
        <v>1</v>
      </c>
      <c r="AQ334" s="845">
        <f t="shared" ca="1" si="104"/>
        <v>266</v>
      </c>
      <c r="AR334" s="113" t="str">
        <f t="shared" si="105"/>
        <v>On Time</v>
      </c>
    </row>
    <row r="335" spans="1:44" ht="12.75" x14ac:dyDescent="0.2">
      <c r="A335" s="102">
        <v>5400065846</v>
      </c>
      <c r="B335" s="133">
        <v>45902</v>
      </c>
      <c r="C335" s="100" t="s">
        <v>79</v>
      </c>
      <c r="D335" s="552">
        <v>46021</v>
      </c>
      <c r="E335" s="552" t="e">
        <f>IF(OR(#REF!="",J335=""),"",#REF!+7*J335)</f>
        <v>#REF!</v>
      </c>
      <c r="F335" s="149" t="e">
        <f t="shared" ca="1" si="106"/>
        <v>#REF!</v>
      </c>
      <c r="G335" s="120" t="s">
        <v>94</v>
      </c>
      <c r="H335" s="113" t="e">
        <f t="shared" si="95"/>
        <v>#REF!</v>
      </c>
      <c r="I335" s="113" t="e">
        <f t="shared" si="96"/>
        <v>#REF!</v>
      </c>
      <c r="J335" s="122">
        <v>14.2</v>
      </c>
      <c r="K335" s="122" t="s">
        <v>21</v>
      </c>
      <c r="L335" s="232" t="s">
        <v>81</v>
      </c>
      <c r="M335" s="343" t="s">
        <v>747</v>
      </c>
      <c r="N335" s="399">
        <v>0</v>
      </c>
      <c r="O335" s="130">
        <v>3</v>
      </c>
      <c r="P335" s="122" t="s">
        <v>243</v>
      </c>
      <c r="Q335" s="122"/>
      <c r="R335" s="122" t="s">
        <v>84</v>
      </c>
      <c r="S335" s="130" t="s">
        <v>412</v>
      </c>
      <c r="T335" s="113" t="s">
        <v>413</v>
      </c>
      <c r="U335" s="102" t="s">
        <v>99</v>
      </c>
      <c r="V335" s="174" t="s">
        <v>748</v>
      </c>
      <c r="W335" s="147">
        <v>8</v>
      </c>
      <c r="X335" s="113"/>
      <c r="Y335" s="126">
        <f t="shared" si="100"/>
        <v>8</v>
      </c>
      <c r="Z335" s="122">
        <v>8</v>
      </c>
      <c r="AA335" s="101">
        <v>6000</v>
      </c>
      <c r="AB335" s="131"/>
      <c r="AC335" s="151" t="str">
        <f t="shared" si="94"/>
        <v/>
      </c>
      <c r="AD335" s="119"/>
      <c r="AE335" s="132"/>
      <c r="AF335" s="101">
        <f t="shared" si="90"/>
        <v>0</v>
      </c>
      <c r="AG335" s="101">
        <f t="shared" si="97"/>
        <v>0</v>
      </c>
      <c r="AH335" s="101">
        <f t="shared" si="92"/>
        <v>0</v>
      </c>
      <c r="AI335" s="101">
        <f t="shared" si="101"/>
        <v>48000</v>
      </c>
      <c r="AJ335" s="101">
        <f t="shared" si="98"/>
        <v>0</v>
      </c>
      <c r="AK335" s="101">
        <f t="shared" si="107"/>
        <v>48000</v>
      </c>
      <c r="AL335" s="102" t="s">
        <v>9</v>
      </c>
      <c r="AM335" s="144"/>
      <c r="AN335" s="823">
        <f t="shared" si="99"/>
        <v>48000</v>
      </c>
      <c r="AO335" s="844">
        <f t="shared" si="102"/>
        <v>0</v>
      </c>
      <c r="AP335" s="844">
        <f t="shared" si="103"/>
        <v>1</v>
      </c>
      <c r="AQ335" s="845">
        <f t="shared" ca="1" si="104"/>
        <v>283</v>
      </c>
      <c r="AR335" s="113" t="str">
        <f t="shared" si="105"/>
        <v>On Time</v>
      </c>
    </row>
    <row r="336" spans="1:44" ht="12.75" x14ac:dyDescent="0.2">
      <c r="A336" s="102">
        <v>4516446138</v>
      </c>
      <c r="B336" s="158">
        <v>45999</v>
      </c>
      <c r="C336" s="100" t="s">
        <v>79</v>
      </c>
      <c r="D336" s="552">
        <v>46021</v>
      </c>
      <c r="E336" s="552" t="e">
        <f>IF(OR(#REF!="",J336=""),"",#REF!+7*J336)</f>
        <v>#REF!</v>
      </c>
      <c r="F336" s="149" t="str">
        <f t="shared" ca="1" si="106"/>
        <v>DELIVERED</v>
      </c>
      <c r="G336" s="120" t="s">
        <v>80</v>
      </c>
      <c r="H336" s="113" t="e">
        <f t="shared" si="95"/>
        <v>#REF!</v>
      </c>
      <c r="I336" s="113" t="e">
        <f t="shared" si="96"/>
        <v>#REF!</v>
      </c>
      <c r="J336" s="122">
        <v>1</v>
      </c>
      <c r="K336" s="122" t="s">
        <v>21</v>
      </c>
      <c r="L336" s="232" t="s">
        <v>81</v>
      </c>
      <c r="M336" s="13" t="s">
        <v>749</v>
      </c>
      <c r="N336" s="400">
        <v>1</v>
      </c>
      <c r="O336" s="130">
        <v>1</v>
      </c>
      <c r="P336" s="122" t="s">
        <v>243</v>
      </c>
      <c r="Q336" s="122">
        <v>25100654</v>
      </c>
      <c r="R336" s="122" t="s">
        <v>84</v>
      </c>
      <c r="S336" s="130" t="s">
        <v>620</v>
      </c>
      <c r="T336" s="123" t="s">
        <v>621</v>
      </c>
      <c r="U336" s="123" t="s">
        <v>212</v>
      </c>
      <c r="V336" s="102" t="s">
        <v>750</v>
      </c>
      <c r="W336" s="147">
        <v>15</v>
      </c>
      <c r="X336" s="122">
        <v>15</v>
      </c>
      <c r="Y336" s="126">
        <f t="shared" si="100"/>
        <v>0</v>
      </c>
      <c r="Z336" s="122">
        <v>0</v>
      </c>
      <c r="AA336" s="185">
        <v>3124</v>
      </c>
      <c r="AB336" s="131"/>
      <c r="AC336" s="151" t="str">
        <f t="shared" si="94"/>
        <v>April-26</v>
      </c>
      <c r="AD336" s="119">
        <v>46121</v>
      </c>
      <c r="AE336" s="142" t="s">
        <v>751</v>
      </c>
      <c r="AF336" s="101">
        <f t="shared" si="90"/>
        <v>46860</v>
      </c>
      <c r="AG336" s="101">
        <f t="shared" si="97"/>
        <v>0</v>
      </c>
      <c r="AH336" s="101">
        <f t="shared" si="92"/>
        <v>46860</v>
      </c>
      <c r="AI336" s="101">
        <f t="shared" si="101"/>
        <v>0</v>
      </c>
      <c r="AJ336" s="185">
        <f t="shared" si="98"/>
        <v>0</v>
      </c>
      <c r="AK336" s="185">
        <f t="shared" si="107"/>
        <v>0</v>
      </c>
      <c r="AL336" s="102" t="s">
        <v>0</v>
      </c>
      <c r="AM336" s="143" t="s">
        <v>102</v>
      </c>
      <c r="AN336" s="825">
        <f t="shared" si="99"/>
        <v>46860</v>
      </c>
      <c r="AO336" s="844">
        <f t="shared" si="102"/>
        <v>1</v>
      </c>
      <c r="AP336" s="844">
        <f t="shared" si="103"/>
        <v>0</v>
      </c>
      <c r="AQ336" s="845">
        <f t="shared" ca="1" si="104"/>
        <v>186</v>
      </c>
      <c r="AR336" s="113" t="str">
        <f t="shared" si="105"/>
        <v>Delayed</v>
      </c>
    </row>
    <row r="337" spans="1:44" ht="12.75" x14ac:dyDescent="0.2">
      <c r="A337" s="102">
        <v>4516446138</v>
      </c>
      <c r="B337" s="158">
        <v>45999</v>
      </c>
      <c r="C337" s="100" t="s">
        <v>79</v>
      </c>
      <c r="D337" s="552">
        <v>46021</v>
      </c>
      <c r="E337" s="552" t="e">
        <f>IF(OR(#REF!="",J337=""),"",#REF!+7*J337)</f>
        <v>#REF!</v>
      </c>
      <c r="F337" s="149" t="str">
        <f t="shared" ca="1" si="106"/>
        <v>DELIVERED</v>
      </c>
      <c r="G337" s="120" t="s">
        <v>80</v>
      </c>
      <c r="H337" s="113" t="e">
        <f t="shared" si="95"/>
        <v>#REF!</v>
      </c>
      <c r="I337" s="113" t="e">
        <f t="shared" si="96"/>
        <v>#REF!</v>
      </c>
      <c r="J337" s="122">
        <v>1</v>
      </c>
      <c r="K337" s="122" t="s">
        <v>28</v>
      </c>
      <c r="L337" s="232" t="s">
        <v>81</v>
      </c>
      <c r="M337" s="13" t="s">
        <v>749</v>
      </c>
      <c r="N337" s="400">
        <v>1</v>
      </c>
      <c r="O337" s="130">
        <v>1</v>
      </c>
      <c r="P337" s="122" t="s">
        <v>243</v>
      </c>
      <c r="Q337" s="122">
        <v>26100031</v>
      </c>
      <c r="R337" s="122" t="s">
        <v>84</v>
      </c>
      <c r="S337" s="130" t="s">
        <v>620</v>
      </c>
      <c r="T337" s="123" t="s">
        <v>621</v>
      </c>
      <c r="U337" s="123" t="s">
        <v>212</v>
      </c>
      <c r="V337" s="102" t="s">
        <v>752</v>
      </c>
      <c r="W337" s="147">
        <v>1</v>
      </c>
      <c r="X337" s="122">
        <v>1</v>
      </c>
      <c r="Y337" s="126">
        <f t="shared" si="100"/>
        <v>0</v>
      </c>
      <c r="Z337" s="122">
        <v>0</v>
      </c>
      <c r="AA337" s="185">
        <v>30000</v>
      </c>
      <c r="AB337" s="131"/>
      <c r="AC337" s="151" t="str">
        <f t="shared" si="94"/>
        <v>April-26</v>
      </c>
      <c r="AD337" s="119">
        <v>46129</v>
      </c>
      <c r="AE337" s="142" t="s">
        <v>753</v>
      </c>
      <c r="AF337" s="101">
        <f t="shared" si="90"/>
        <v>30000</v>
      </c>
      <c r="AG337" s="101">
        <f t="shared" si="97"/>
        <v>0</v>
      </c>
      <c r="AH337" s="101">
        <f t="shared" si="92"/>
        <v>30000</v>
      </c>
      <c r="AI337" s="101">
        <f t="shared" si="101"/>
        <v>0</v>
      </c>
      <c r="AJ337" s="185">
        <f t="shared" si="98"/>
        <v>0</v>
      </c>
      <c r="AK337" s="185">
        <f t="shared" si="107"/>
        <v>0</v>
      </c>
      <c r="AL337" s="102" t="s">
        <v>0</v>
      </c>
      <c r="AM337" s="143" t="s">
        <v>102</v>
      </c>
      <c r="AN337" s="825">
        <f t="shared" si="99"/>
        <v>30000</v>
      </c>
      <c r="AO337" s="844">
        <f t="shared" si="102"/>
        <v>1</v>
      </c>
      <c r="AP337" s="844">
        <f t="shared" si="103"/>
        <v>0</v>
      </c>
      <c r="AQ337" s="845">
        <f t="shared" ca="1" si="104"/>
        <v>186</v>
      </c>
      <c r="AR337" s="113" t="str">
        <f t="shared" si="105"/>
        <v>Delayed</v>
      </c>
    </row>
    <row r="338" spans="1:44" ht="12.75" x14ac:dyDescent="0.2">
      <c r="A338" s="102">
        <v>5400065846</v>
      </c>
      <c r="B338" s="133">
        <v>45902</v>
      </c>
      <c r="C338" s="100" t="s">
        <v>79</v>
      </c>
      <c r="D338" s="552">
        <v>46021</v>
      </c>
      <c r="E338" s="552" t="e">
        <f>IF(OR(#REF!="",J338=""),"",#REF!+7*J338)</f>
        <v>#REF!</v>
      </c>
      <c r="F338" s="149" t="e">
        <f t="shared" ca="1" si="106"/>
        <v>#REF!</v>
      </c>
      <c r="G338" s="120" t="s">
        <v>94</v>
      </c>
      <c r="H338" s="113" t="e">
        <f t="shared" si="95"/>
        <v>#REF!</v>
      </c>
      <c r="I338" s="113" t="e">
        <f t="shared" si="96"/>
        <v>#REF!</v>
      </c>
      <c r="J338" s="122">
        <v>14.2</v>
      </c>
      <c r="K338" s="122" t="s">
        <v>21</v>
      </c>
      <c r="L338" s="232" t="s">
        <v>81</v>
      </c>
      <c r="M338" s="13" t="s">
        <v>755</v>
      </c>
      <c r="N338" s="399">
        <v>0</v>
      </c>
      <c r="O338" s="130">
        <v>3</v>
      </c>
      <c r="P338" s="122" t="s">
        <v>243</v>
      </c>
      <c r="Q338" s="122"/>
      <c r="R338" s="122" t="s">
        <v>84</v>
      </c>
      <c r="S338" s="130" t="s">
        <v>412</v>
      </c>
      <c r="T338" s="113" t="s">
        <v>413</v>
      </c>
      <c r="U338" s="102" t="s">
        <v>99</v>
      </c>
      <c r="V338" s="174" t="s">
        <v>756</v>
      </c>
      <c r="W338" s="147">
        <v>14</v>
      </c>
      <c r="X338" s="113"/>
      <c r="Y338" s="126">
        <f t="shared" si="100"/>
        <v>14</v>
      </c>
      <c r="Z338" s="122">
        <v>14</v>
      </c>
      <c r="AA338" s="101">
        <v>3400</v>
      </c>
      <c r="AB338" s="131"/>
      <c r="AC338" s="151" t="str">
        <f t="shared" si="94"/>
        <v/>
      </c>
      <c r="AD338" s="119"/>
      <c r="AE338" s="132"/>
      <c r="AF338" s="101">
        <f t="shared" si="90"/>
        <v>0</v>
      </c>
      <c r="AG338" s="101">
        <f t="shared" si="97"/>
        <v>0</v>
      </c>
      <c r="AH338" s="101">
        <f t="shared" si="92"/>
        <v>0</v>
      </c>
      <c r="AI338" s="101">
        <f t="shared" si="101"/>
        <v>47600</v>
      </c>
      <c r="AJ338" s="101">
        <f t="shared" si="98"/>
        <v>0</v>
      </c>
      <c r="AK338" s="101">
        <f t="shared" si="107"/>
        <v>47600</v>
      </c>
      <c r="AL338" s="102" t="s">
        <v>9</v>
      </c>
      <c r="AM338" s="144"/>
      <c r="AN338" s="823">
        <f t="shared" si="99"/>
        <v>47600</v>
      </c>
      <c r="AO338" s="844">
        <f t="shared" si="102"/>
        <v>0</v>
      </c>
      <c r="AP338" s="844">
        <f t="shared" si="103"/>
        <v>1</v>
      </c>
      <c r="AQ338" s="845">
        <f t="shared" ca="1" si="104"/>
        <v>283</v>
      </c>
      <c r="AR338" s="113" t="str">
        <f t="shared" si="105"/>
        <v>On Time</v>
      </c>
    </row>
    <row r="339" spans="1:44" ht="12.75" x14ac:dyDescent="0.2">
      <c r="A339" s="102">
        <v>4300035378</v>
      </c>
      <c r="B339" s="133">
        <v>45940</v>
      </c>
      <c r="C339" s="102" t="s">
        <v>79</v>
      </c>
      <c r="D339" s="552">
        <v>46041</v>
      </c>
      <c r="E339" s="552" t="e">
        <f>IF(OR(#REF!="",J339=""),"",#REF!+7*J339)</f>
        <v>#REF!</v>
      </c>
      <c r="F339" s="149" t="e">
        <f t="shared" ca="1" si="106"/>
        <v>#REF!</v>
      </c>
      <c r="G339" s="120" t="s">
        <v>94</v>
      </c>
      <c r="H339" s="113" t="e">
        <f t="shared" si="95"/>
        <v>#REF!</v>
      </c>
      <c r="I339" s="113" t="e">
        <f t="shared" si="96"/>
        <v>#REF!</v>
      </c>
      <c r="J339" s="122">
        <v>14</v>
      </c>
      <c r="K339" s="122" t="s">
        <v>19</v>
      </c>
      <c r="L339" s="232" t="s">
        <v>81</v>
      </c>
      <c r="M339" s="13" t="s">
        <v>124</v>
      </c>
      <c r="N339" s="399">
        <v>0</v>
      </c>
      <c r="O339" s="130">
        <v>3</v>
      </c>
      <c r="P339" s="122"/>
      <c r="Q339" s="122"/>
      <c r="R339" s="122" t="s">
        <v>84</v>
      </c>
      <c r="S339" s="122" t="s">
        <v>97</v>
      </c>
      <c r="T339" s="113" t="s">
        <v>98</v>
      </c>
      <c r="U339" s="102" t="s">
        <v>99</v>
      </c>
      <c r="V339" s="102" t="s">
        <v>126</v>
      </c>
      <c r="W339" s="147">
        <v>5</v>
      </c>
      <c r="X339" s="113"/>
      <c r="Y339" s="126">
        <f t="shared" si="100"/>
        <v>5</v>
      </c>
      <c r="Z339" s="122">
        <v>5</v>
      </c>
      <c r="AA339" s="101">
        <v>9335.75</v>
      </c>
      <c r="AB339" s="131"/>
      <c r="AC339" s="151" t="str">
        <f t="shared" si="94"/>
        <v/>
      </c>
      <c r="AD339" s="119"/>
      <c r="AE339" s="142"/>
      <c r="AF339" s="101">
        <f t="shared" si="90"/>
        <v>0</v>
      </c>
      <c r="AG339" s="101">
        <f t="shared" si="97"/>
        <v>0</v>
      </c>
      <c r="AH339" s="101">
        <f t="shared" si="92"/>
        <v>0</v>
      </c>
      <c r="AI339" s="101">
        <f t="shared" si="101"/>
        <v>46678.75</v>
      </c>
      <c r="AJ339" s="101">
        <f t="shared" si="98"/>
        <v>0</v>
      </c>
      <c r="AK339" s="101">
        <f t="shared" si="107"/>
        <v>46678.75</v>
      </c>
      <c r="AL339" s="102" t="s">
        <v>9</v>
      </c>
      <c r="AM339" s="144"/>
      <c r="AN339" s="823">
        <f t="shared" si="99"/>
        <v>46678.75</v>
      </c>
      <c r="AO339" s="844">
        <f t="shared" si="102"/>
        <v>0</v>
      </c>
      <c r="AP339" s="844">
        <f t="shared" si="103"/>
        <v>1</v>
      </c>
      <c r="AQ339" s="845">
        <f t="shared" ca="1" si="104"/>
        <v>245</v>
      </c>
      <c r="AR339" s="113" t="str">
        <f t="shared" si="105"/>
        <v>On Time</v>
      </c>
    </row>
    <row r="340" spans="1:44" ht="12.75" x14ac:dyDescent="0.2">
      <c r="A340" s="102">
        <v>9000015773</v>
      </c>
      <c r="B340" s="158">
        <v>46020</v>
      </c>
      <c r="C340" s="102" t="s">
        <v>79</v>
      </c>
      <c r="D340" s="552">
        <v>46022</v>
      </c>
      <c r="E340" s="552" t="e">
        <f>IF(OR(#REF!="",J340=""),"",#REF!+7*J340)</f>
        <v>#REF!</v>
      </c>
      <c r="F340" s="149" t="e">
        <f t="shared" ca="1" si="106"/>
        <v>#REF!</v>
      </c>
      <c r="G340" s="120" t="s">
        <v>80</v>
      </c>
      <c r="H340" s="113" t="e">
        <f t="shared" si="95"/>
        <v>#REF!</v>
      </c>
      <c r="I340" s="113" t="e">
        <f t="shared" si="96"/>
        <v>#REF!</v>
      </c>
      <c r="J340" s="122">
        <v>0.4</v>
      </c>
      <c r="K340" s="122" t="s">
        <v>24</v>
      </c>
      <c r="L340" s="232" t="s">
        <v>81</v>
      </c>
      <c r="M340" s="106" t="s">
        <v>757</v>
      </c>
      <c r="N340" s="400">
        <v>0</v>
      </c>
      <c r="O340" s="130">
        <v>3</v>
      </c>
      <c r="P340" s="122" t="s">
        <v>243</v>
      </c>
      <c r="Q340" s="122">
        <v>25100680</v>
      </c>
      <c r="R340" s="122" t="s">
        <v>84</v>
      </c>
      <c r="S340" s="122" t="s">
        <v>471</v>
      </c>
      <c r="T340" s="123" t="s">
        <v>472</v>
      </c>
      <c r="U340" s="100" t="s">
        <v>212</v>
      </c>
      <c r="V340" s="102" t="s">
        <v>758</v>
      </c>
      <c r="W340" s="147">
        <v>1</v>
      </c>
      <c r="X340" s="122"/>
      <c r="Y340" s="126">
        <f t="shared" si="100"/>
        <v>1</v>
      </c>
      <c r="Z340" s="122">
        <v>1</v>
      </c>
      <c r="AA340" s="101">
        <v>43900</v>
      </c>
      <c r="AB340" s="131"/>
      <c r="AC340" s="151" t="str">
        <f t="shared" si="94"/>
        <v/>
      </c>
      <c r="AD340" s="120"/>
      <c r="AE340" s="132"/>
      <c r="AF340" s="101">
        <f t="shared" si="90"/>
        <v>0</v>
      </c>
      <c r="AG340" s="101">
        <f t="shared" si="97"/>
        <v>0</v>
      </c>
      <c r="AH340" s="101">
        <f t="shared" si="92"/>
        <v>0</v>
      </c>
      <c r="AI340" s="101">
        <v>39700</v>
      </c>
      <c r="AJ340" s="101">
        <f t="shared" si="98"/>
        <v>0</v>
      </c>
      <c r="AK340" s="101">
        <f t="shared" si="107"/>
        <v>39700</v>
      </c>
      <c r="AL340" s="102" t="s">
        <v>9</v>
      </c>
      <c r="AM340" s="144"/>
      <c r="AN340" s="823">
        <f t="shared" si="99"/>
        <v>39700</v>
      </c>
      <c r="AO340" s="844">
        <f t="shared" si="102"/>
        <v>0</v>
      </c>
      <c r="AP340" s="844">
        <f t="shared" si="103"/>
        <v>1</v>
      </c>
      <c r="AQ340" s="845">
        <f t="shared" ca="1" si="104"/>
        <v>165</v>
      </c>
      <c r="AR340" s="113" t="str">
        <f t="shared" si="105"/>
        <v>On Time</v>
      </c>
    </row>
    <row r="341" spans="1:44" ht="15" x14ac:dyDescent="0.25">
      <c r="A341" s="102">
        <v>9000015773</v>
      </c>
      <c r="B341" s="158">
        <v>46020</v>
      </c>
      <c r="C341" s="102" t="s">
        <v>79</v>
      </c>
      <c r="D341" s="552">
        <v>46022</v>
      </c>
      <c r="E341" s="552" t="e">
        <f>IF(OR(#REF!="",J341=""),"",#REF!+7*J341)</f>
        <v>#REF!</v>
      </c>
      <c r="F341" s="149" t="str">
        <f t="shared" ca="1" si="106"/>
        <v>DELIVERED</v>
      </c>
      <c r="G341" s="120" t="s">
        <v>80</v>
      </c>
      <c r="H341" s="113" t="e">
        <f t="shared" si="95"/>
        <v>#REF!</v>
      </c>
      <c r="I341" s="113" t="e">
        <f t="shared" si="96"/>
        <v>#REF!</v>
      </c>
      <c r="J341" s="122">
        <v>0.4</v>
      </c>
      <c r="K341" s="122" t="s">
        <v>24</v>
      </c>
      <c r="L341" s="232" t="s">
        <v>81</v>
      </c>
      <c r="M341" s="13" t="s">
        <v>757</v>
      </c>
      <c r="N341" s="400">
        <v>0</v>
      </c>
      <c r="O341" s="130">
        <v>3</v>
      </c>
      <c r="P341" s="122" t="s">
        <v>243</v>
      </c>
      <c r="Q341" s="122">
        <v>25100680</v>
      </c>
      <c r="R341" s="122" t="s">
        <v>84</v>
      </c>
      <c r="S341" s="122" t="s">
        <v>471</v>
      </c>
      <c r="T341" s="123" t="s">
        <v>472</v>
      </c>
      <c r="U341" s="100" t="s">
        <v>212</v>
      </c>
      <c r="V341" s="110" t="s">
        <v>759</v>
      </c>
      <c r="W341" s="147">
        <v>1</v>
      </c>
      <c r="X341" s="122">
        <v>1</v>
      </c>
      <c r="Y341" s="126">
        <f t="shared" si="100"/>
        <v>0</v>
      </c>
      <c r="Z341" s="122">
        <v>0</v>
      </c>
      <c r="AA341" s="101">
        <v>4200</v>
      </c>
      <c r="AB341" s="131"/>
      <c r="AC341" s="151" t="str">
        <f t="shared" si="94"/>
        <v>April-26</v>
      </c>
      <c r="AD341" s="119">
        <v>46114</v>
      </c>
      <c r="AE341" s="142" t="s">
        <v>760</v>
      </c>
      <c r="AF341" s="101">
        <f t="shared" si="90"/>
        <v>4200</v>
      </c>
      <c r="AG341" s="101">
        <f t="shared" si="97"/>
        <v>0</v>
      </c>
      <c r="AH341" s="101">
        <f t="shared" si="92"/>
        <v>4200</v>
      </c>
      <c r="AI341" s="101">
        <f t="shared" ref="AI341:AI404" si="108">Z341*AA341</f>
        <v>0</v>
      </c>
      <c r="AJ341" s="101">
        <f t="shared" si="98"/>
        <v>0</v>
      </c>
      <c r="AK341" s="101">
        <f t="shared" si="107"/>
        <v>0</v>
      </c>
      <c r="AL341" s="102" t="s">
        <v>0</v>
      </c>
      <c r="AM341" s="143" t="s">
        <v>102</v>
      </c>
      <c r="AN341" s="823">
        <f t="shared" si="99"/>
        <v>4200</v>
      </c>
      <c r="AO341" s="844">
        <f t="shared" si="102"/>
        <v>1</v>
      </c>
      <c r="AP341" s="844">
        <f t="shared" si="103"/>
        <v>0</v>
      </c>
      <c r="AQ341" s="845">
        <f t="shared" ca="1" si="104"/>
        <v>165</v>
      </c>
      <c r="AR341" s="113" t="str">
        <f t="shared" si="105"/>
        <v>Delayed</v>
      </c>
    </row>
    <row r="342" spans="1:44" x14ac:dyDescent="0.25">
      <c r="A342" s="102">
        <v>5400065846</v>
      </c>
      <c r="B342" s="133">
        <v>45902</v>
      </c>
      <c r="C342" s="100" t="s">
        <v>79</v>
      </c>
      <c r="D342" s="552">
        <v>46021</v>
      </c>
      <c r="E342" s="552" t="e">
        <f>IF(OR(#REF!="",J342=""),"",#REF!+7*J342)</f>
        <v>#REF!</v>
      </c>
      <c r="F342" s="149" t="str">
        <f t="shared" ca="1" si="106"/>
        <v>DELIVERED</v>
      </c>
      <c r="G342" s="120" t="s">
        <v>94</v>
      </c>
      <c r="H342" s="113" t="e">
        <f t="shared" si="95"/>
        <v>#REF!</v>
      </c>
      <c r="I342" s="113" t="e">
        <f t="shared" si="96"/>
        <v>#REF!</v>
      </c>
      <c r="J342" s="122">
        <v>14.2</v>
      </c>
      <c r="K342" s="122" t="s">
        <v>21</v>
      </c>
      <c r="L342" s="232" t="s">
        <v>81</v>
      </c>
      <c r="M342" s="13" t="s">
        <v>761</v>
      </c>
      <c r="N342" s="399">
        <v>0</v>
      </c>
      <c r="O342" s="130">
        <v>3</v>
      </c>
      <c r="P342" s="122" t="s">
        <v>243</v>
      </c>
      <c r="Q342" s="122">
        <v>25200754</v>
      </c>
      <c r="R342" s="122" t="s">
        <v>84</v>
      </c>
      <c r="S342" s="130" t="s">
        <v>412</v>
      </c>
      <c r="T342" s="113" t="s">
        <v>413</v>
      </c>
      <c r="U342" s="102" t="s">
        <v>99</v>
      </c>
      <c r="V342" s="174" t="s">
        <v>762</v>
      </c>
      <c r="W342" s="147">
        <v>14</v>
      </c>
      <c r="X342" s="122">
        <v>14</v>
      </c>
      <c r="Y342" s="126">
        <f t="shared" si="100"/>
        <v>0</v>
      </c>
      <c r="Z342" s="122">
        <v>0</v>
      </c>
      <c r="AA342" s="185">
        <v>3100</v>
      </c>
      <c r="AB342" s="131"/>
      <c r="AC342" s="151" t="str">
        <f t="shared" si="94"/>
        <v>May-26</v>
      </c>
      <c r="AD342" s="119">
        <v>46156</v>
      </c>
      <c r="AE342" s="257" t="s">
        <v>763</v>
      </c>
      <c r="AF342" s="101">
        <f t="shared" si="90"/>
        <v>43400</v>
      </c>
      <c r="AG342" s="101">
        <f t="shared" si="97"/>
        <v>0</v>
      </c>
      <c r="AH342" s="101">
        <f t="shared" si="92"/>
        <v>43400</v>
      </c>
      <c r="AI342" s="101">
        <f t="shared" si="108"/>
        <v>0</v>
      </c>
      <c r="AJ342" s="185">
        <f t="shared" si="98"/>
        <v>0</v>
      </c>
      <c r="AK342" s="185">
        <f t="shared" si="107"/>
        <v>0</v>
      </c>
      <c r="AL342" s="174" t="s">
        <v>0</v>
      </c>
      <c r="AM342" s="143" t="s">
        <v>102</v>
      </c>
      <c r="AN342" s="825">
        <f t="shared" si="99"/>
        <v>43400</v>
      </c>
      <c r="AO342" s="844">
        <f t="shared" si="102"/>
        <v>1</v>
      </c>
      <c r="AP342" s="844">
        <f t="shared" si="103"/>
        <v>0</v>
      </c>
      <c r="AQ342" s="845">
        <f t="shared" ca="1" si="104"/>
        <v>283</v>
      </c>
      <c r="AR342" s="113" t="str">
        <f t="shared" si="105"/>
        <v>Delayed</v>
      </c>
    </row>
    <row r="343" spans="1:44" ht="12.75" x14ac:dyDescent="0.2">
      <c r="A343" s="171" t="s">
        <v>90</v>
      </c>
      <c r="B343" s="133">
        <v>45807</v>
      </c>
      <c r="C343" s="100" t="s">
        <v>764</v>
      </c>
      <c r="D343" s="552">
        <v>45814</v>
      </c>
      <c r="E343" s="552" t="e">
        <f>IF(OR(#REF!="",J343=""),"",#REF!+7*J343)</f>
        <v>#REF!</v>
      </c>
      <c r="F343" s="149" t="e">
        <f t="shared" ca="1" si="106"/>
        <v>#REF!</v>
      </c>
      <c r="G343" s="120" t="s">
        <v>80</v>
      </c>
      <c r="H343" s="113" t="e">
        <f t="shared" si="95"/>
        <v>#REF!</v>
      </c>
      <c r="I343" s="113" t="e">
        <f t="shared" si="96"/>
        <v>#REF!</v>
      </c>
      <c r="J343" s="122">
        <v>1</v>
      </c>
      <c r="K343" s="126" t="s">
        <v>21</v>
      </c>
      <c r="L343" s="394" t="s">
        <v>81</v>
      </c>
      <c r="M343" s="13" t="s">
        <v>765</v>
      </c>
      <c r="N343" s="399">
        <v>0</v>
      </c>
      <c r="O343" s="130">
        <v>3</v>
      </c>
      <c r="P343" s="122" t="s">
        <v>243</v>
      </c>
      <c r="Q343" s="122"/>
      <c r="R343" s="130" t="s">
        <v>307</v>
      </c>
      <c r="S343" s="130" t="s">
        <v>766</v>
      </c>
      <c r="T343" s="155" t="s">
        <v>767</v>
      </c>
      <c r="U343" s="155" t="s">
        <v>158</v>
      </c>
      <c r="V343" s="102" t="s">
        <v>768</v>
      </c>
      <c r="W343" s="147">
        <v>2</v>
      </c>
      <c r="X343" s="113"/>
      <c r="Y343" s="126">
        <f t="shared" si="100"/>
        <v>2</v>
      </c>
      <c r="Z343" s="126">
        <v>2</v>
      </c>
      <c r="AA343" s="101"/>
      <c r="AB343" s="131">
        <v>243</v>
      </c>
      <c r="AC343" s="151" t="str">
        <f t="shared" si="94"/>
        <v/>
      </c>
      <c r="AD343" s="120"/>
      <c r="AE343" s="260"/>
      <c r="AF343" s="101">
        <f t="shared" si="90"/>
        <v>0</v>
      </c>
      <c r="AG343" s="101">
        <f t="shared" si="97"/>
        <v>0</v>
      </c>
      <c r="AH343" s="101">
        <f t="shared" si="92"/>
        <v>0</v>
      </c>
      <c r="AI343" s="101">
        <f t="shared" si="108"/>
        <v>0</v>
      </c>
      <c r="AJ343" s="101">
        <f t="shared" si="98"/>
        <v>41796</v>
      </c>
      <c r="AK343" s="101">
        <f t="shared" si="107"/>
        <v>41796</v>
      </c>
      <c r="AL343" s="102" t="s">
        <v>9</v>
      </c>
      <c r="AM343" s="143" t="s">
        <v>769</v>
      </c>
      <c r="AN343" s="823">
        <f t="shared" si="99"/>
        <v>41796</v>
      </c>
      <c r="AO343" s="844">
        <f t="shared" si="102"/>
        <v>0</v>
      </c>
      <c r="AP343" s="844">
        <f t="shared" si="103"/>
        <v>1</v>
      </c>
      <c r="AQ343" s="845">
        <f t="shared" ca="1" si="104"/>
        <v>378</v>
      </c>
      <c r="AR343" s="113" t="str">
        <f t="shared" si="105"/>
        <v>On Time</v>
      </c>
    </row>
    <row r="344" spans="1:44" ht="15" x14ac:dyDescent="0.25">
      <c r="A344" s="102">
        <v>4300035469</v>
      </c>
      <c r="B344" s="133">
        <v>45945</v>
      </c>
      <c r="C344" s="102" t="s">
        <v>79</v>
      </c>
      <c r="D344" s="552">
        <v>46127</v>
      </c>
      <c r="E344" s="552" t="e">
        <f>IF(OR(#REF!="",J344=""),"",#REF!+7*J344)</f>
        <v>#REF!</v>
      </c>
      <c r="F344" s="149" t="str">
        <f t="shared" ca="1" si="106"/>
        <v>DELIVERED</v>
      </c>
      <c r="G344" s="120" t="s">
        <v>94</v>
      </c>
      <c r="H344" s="113" t="e">
        <f t="shared" si="95"/>
        <v>#REF!</v>
      </c>
      <c r="I344" s="113" t="e">
        <f t="shared" si="96"/>
        <v>#REF!</v>
      </c>
      <c r="J344" s="122">
        <v>26</v>
      </c>
      <c r="K344" s="122" t="s">
        <v>19</v>
      </c>
      <c r="L344" s="232" t="s">
        <v>142</v>
      </c>
      <c r="M344" s="23" t="s">
        <v>770</v>
      </c>
      <c r="N344" s="399">
        <v>0</v>
      </c>
      <c r="O344" s="130">
        <v>3</v>
      </c>
      <c r="P344" s="107" t="s">
        <v>771</v>
      </c>
      <c r="Q344" s="122">
        <v>25100539</v>
      </c>
      <c r="R344" s="122" t="s">
        <v>84</v>
      </c>
      <c r="S344" s="130" t="s">
        <v>97</v>
      </c>
      <c r="T344" s="123" t="s">
        <v>179</v>
      </c>
      <c r="U344" s="102" t="s">
        <v>99</v>
      </c>
      <c r="V344" s="102" t="s">
        <v>772</v>
      </c>
      <c r="W344" s="147">
        <v>1</v>
      </c>
      <c r="X344" s="122">
        <v>1</v>
      </c>
      <c r="Y344" s="126">
        <f t="shared" si="100"/>
        <v>0</v>
      </c>
      <c r="Z344" s="122">
        <v>0</v>
      </c>
      <c r="AA344" s="101">
        <v>39765</v>
      </c>
      <c r="AB344" s="131"/>
      <c r="AC344" s="151" t="str">
        <f t="shared" si="94"/>
        <v>April-26</v>
      </c>
      <c r="AD344" s="225">
        <v>46121</v>
      </c>
      <c r="AE344" s="257" t="s">
        <v>773</v>
      </c>
      <c r="AF344" s="114">
        <f t="shared" si="90"/>
        <v>39765</v>
      </c>
      <c r="AG344" s="101">
        <f t="shared" si="97"/>
        <v>0</v>
      </c>
      <c r="AH344" s="101">
        <f t="shared" si="92"/>
        <v>39765</v>
      </c>
      <c r="AI344" s="101">
        <f t="shared" si="108"/>
        <v>0</v>
      </c>
      <c r="AJ344" s="101">
        <f t="shared" si="98"/>
        <v>0</v>
      </c>
      <c r="AK344" s="101">
        <f t="shared" si="107"/>
        <v>0</v>
      </c>
      <c r="AL344" s="102" t="s">
        <v>0</v>
      </c>
      <c r="AM344" s="143" t="s">
        <v>102</v>
      </c>
      <c r="AN344" s="823">
        <f t="shared" si="99"/>
        <v>39765</v>
      </c>
      <c r="AO344" s="844">
        <f t="shared" si="102"/>
        <v>1</v>
      </c>
      <c r="AP344" s="844">
        <f t="shared" si="103"/>
        <v>0</v>
      </c>
      <c r="AQ344" s="845">
        <f t="shared" ca="1" si="104"/>
        <v>240</v>
      </c>
      <c r="AR344" s="113" t="str">
        <f t="shared" si="105"/>
        <v>On Time</v>
      </c>
    </row>
    <row r="345" spans="1:44" ht="15" x14ac:dyDescent="0.25">
      <c r="A345" s="102">
        <v>5400065846</v>
      </c>
      <c r="B345" s="133">
        <v>45902</v>
      </c>
      <c r="C345" s="100" t="s">
        <v>79</v>
      </c>
      <c r="D345" s="552">
        <v>46021</v>
      </c>
      <c r="E345" s="552" t="e">
        <f>IF(OR(#REF!="",J345=""),"",#REF!+7*J345)</f>
        <v>#REF!</v>
      </c>
      <c r="F345" s="149" t="e">
        <f t="shared" ca="1" si="106"/>
        <v>#REF!</v>
      </c>
      <c r="G345" s="120" t="s">
        <v>94</v>
      </c>
      <c r="H345" s="113" t="e">
        <f t="shared" si="95"/>
        <v>#REF!</v>
      </c>
      <c r="I345" s="113" t="e">
        <f t="shared" si="96"/>
        <v>#REF!</v>
      </c>
      <c r="J345" s="122">
        <v>14.2</v>
      </c>
      <c r="K345" s="122" t="s">
        <v>21</v>
      </c>
      <c r="L345" s="232" t="s">
        <v>81</v>
      </c>
      <c r="M345" s="77" t="s">
        <v>774</v>
      </c>
      <c r="N345" s="399">
        <v>0</v>
      </c>
      <c r="O345" s="130">
        <v>3</v>
      </c>
      <c r="P345" s="122" t="s">
        <v>243</v>
      </c>
      <c r="Q345" s="122"/>
      <c r="R345" s="122" t="s">
        <v>84</v>
      </c>
      <c r="S345" s="130" t="s">
        <v>412</v>
      </c>
      <c r="T345" s="113" t="s">
        <v>413</v>
      </c>
      <c r="U345" s="102" t="s">
        <v>99</v>
      </c>
      <c r="V345" s="174" t="s">
        <v>775</v>
      </c>
      <c r="W345" s="147">
        <v>14</v>
      </c>
      <c r="X345" s="113"/>
      <c r="Y345" s="126">
        <f t="shared" si="100"/>
        <v>14</v>
      </c>
      <c r="Z345" s="122">
        <v>14</v>
      </c>
      <c r="AA345" s="101">
        <v>2850</v>
      </c>
      <c r="AB345" s="131"/>
      <c r="AC345" s="151" t="str">
        <f t="shared" si="94"/>
        <v/>
      </c>
      <c r="AD345" s="119"/>
      <c r="AE345" s="261"/>
      <c r="AF345" s="101">
        <f t="shared" si="90"/>
        <v>0</v>
      </c>
      <c r="AG345" s="101">
        <f t="shared" si="97"/>
        <v>0</v>
      </c>
      <c r="AH345" s="101">
        <f t="shared" si="92"/>
        <v>0</v>
      </c>
      <c r="AI345" s="101">
        <f t="shared" si="108"/>
        <v>39900</v>
      </c>
      <c r="AJ345" s="101">
        <f t="shared" si="98"/>
        <v>0</v>
      </c>
      <c r="AK345" s="101">
        <f t="shared" si="107"/>
        <v>39900</v>
      </c>
      <c r="AL345" s="102" t="s">
        <v>9</v>
      </c>
      <c r="AM345" s="144"/>
      <c r="AN345" s="823">
        <f t="shared" si="99"/>
        <v>39900</v>
      </c>
      <c r="AO345" s="844">
        <f t="shared" si="102"/>
        <v>0</v>
      </c>
      <c r="AP345" s="844">
        <f t="shared" si="103"/>
        <v>1</v>
      </c>
      <c r="AQ345" s="845">
        <f t="shared" ca="1" si="104"/>
        <v>283</v>
      </c>
      <c r="AR345" s="113" t="str">
        <f t="shared" si="105"/>
        <v>On Time</v>
      </c>
    </row>
    <row r="346" spans="1:44" ht="12.75" x14ac:dyDescent="0.2">
      <c r="A346" s="102" t="s">
        <v>776</v>
      </c>
      <c r="B346" s="158">
        <v>45992</v>
      </c>
      <c r="C346" s="100" t="s">
        <v>764</v>
      </c>
      <c r="D346" s="552">
        <v>45999</v>
      </c>
      <c r="E346" s="552" t="e">
        <f>IF(OR(#REF!="",J346=""),"",#REF!+7*J346)</f>
        <v>#REF!</v>
      </c>
      <c r="F346" s="149" t="e">
        <f t="shared" ca="1" si="106"/>
        <v>#REF!</v>
      </c>
      <c r="G346" s="120" t="s">
        <v>80</v>
      </c>
      <c r="H346" s="113" t="e">
        <f t="shared" si="95"/>
        <v>#REF!</v>
      </c>
      <c r="I346" s="113" t="e">
        <f t="shared" si="96"/>
        <v>#REF!</v>
      </c>
      <c r="J346" s="122">
        <v>1</v>
      </c>
      <c r="K346" s="122" t="s">
        <v>28</v>
      </c>
      <c r="L346" s="394" t="s">
        <v>81</v>
      </c>
      <c r="M346" s="13" t="s">
        <v>777</v>
      </c>
      <c r="N346" s="399">
        <v>0</v>
      </c>
      <c r="O346" s="130">
        <v>3</v>
      </c>
      <c r="P346" s="122"/>
      <c r="Q346" s="122"/>
      <c r="R346" s="122" t="s">
        <v>307</v>
      </c>
      <c r="S346" s="130" t="s">
        <v>766</v>
      </c>
      <c r="T346" s="123" t="s">
        <v>778</v>
      </c>
      <c r="U346" s="100" t="s">
        <v>158</v>
      </c>
      <c r="V346" s="155" t="s">
        <v>779</v>
      </c>
      <c r="W346" s="147">
        <v>1</v>
      </c>
      <c r="X346" s="113"/>
      <c r="Y346" s="126">
        <f t="shared" si="100"/>
        <v>1</v>
      </c>
      <c r="Z346" s="122">
        <v>1</v>
      </c>
      <c r="AA346" s="101"/>
      <c r="AB346" s="131">
        <v>417</v>
      </c>
      <c r="AC346" s="151" t="str">
        <f t="shared" si="94"/>
        <v/>
      </c>
      <c r="AD346" s="120"/>
      <c r="AE346" s="142"/>
      <c r="AF346" s="101">
        <f t="shared" si="90"/>
        <v>0</v>
      </c>
      <c r="AG346" s="101">
        <f t="shared" si="97"/>
        <v>0</v>
      </c>
      <c r="AH346" s="101">
        <f t="shared" si="92"/>
        <v>0</v>
      </c>
      <c r="AI346" s="101">
        <f t="shared" si="108"/>
        <v>0</v>
      </c>
      <c r="AJ346" s="101">
        <f t="shared" si="98"/>
        <v>35862</v>
      </c>
      <c r="AK346" s="101">
        <f t="shared" si="107"/>
        <v>35862</v>
      </c>
      <c r="AL346" s="102" t="s">
        <v>9</v>
      </c>
      <c r="AM346" s="143" t="s">
        <v>780</v>
      </c>
      <c r="AN346" s="823">
        <f t="shared" si="99"/>
        <v>35862</v>
      </c>
      <c r="AO346" s="844">
        <f t="shared" si="102"/>
        <v>0</v>
      </c>
      <c r="AP346" s="844">
        <f t="shared" si="103"/>
        <v>1</v>
      </c>
      <c r="AQ346" s="845">
        <f t="shared" ca="1" si="104"/>
        <v>193</v>
      </c>
      <c r="AR346" s="113" t="str">
        <f t="shared" si="105"/>
        <v>On Time</v>
      </c>
    </row>
    <row r="347" spans="1:44" ht="12.75" x14ac:dyDescent="0.2">
      <c r="A347" s="102" t="s">
        <v>781</v>
      </c>
      <c r="B347" s="133">
        <v>45681</v>
      </c>
      <c r="C347" s="100" t="s">
        <v>79</v>
      </c>
      <c r="D347" s="552">
        <v>45838</v>
      </c>
      <c r="E347" s="552" t="e">
        <f>IF(OR(#REF!="",J347=""),"",#REF!+7*J347)</f>
        <v>#REF!</v>
      </c>
      <c r="F347" s="149" t="e">
        <f t="shared" ca="1" si="106"/>
        <v>#REF!</v>
      </c>
      <c r="G347" s="120" t="s">
        <v>80</v>
      </c>
      <c r="H347" s="113" t="e">
        <f t="shared" si="95"/>
        <v>#REF!</v>
      </c>
      <c r="I347" s="113" t="e">
        <f t="shared" si="96"/>
        <v>#REF!</v>
      </c>
      <c r="J347" s="126">
        <v>22</v>
      </c>
      <c r="K347" s="126" t="s">
        <v>24</v>
      </c>
      <c r="L347" s="394" t="s">
        <v>142</v>
      </c>
      <c r="M347" s="13" t="s">
        <v>782</v>
      </c>
      <c r="N347" s="399">
        <v>0</v>
      </c>
      <c r="O347" s="130">
        <v>3</v>
      </c>
      <c r="P347" s="130" t="s">
        <v>243</v>
      </c>
      <c r="Q347" s="130">
        <v>24200172</v>
      </c>
      <c r="R347" s="130" t="s">
        <v>84</v>
      </c>
      <c r="S347" s="130" t="s">
        <v>380</v>
      </c>
      <c r="T347" s="123" t="s">
        <v>381</v>
      </c>
      <c r="U347" s="100" t="s">
        <v>212</v>
      </c>
      <c r="V347" s="100" t="s">
        <v>783</v>
      </c>
      <c r="W347" s="282">
        <v>14</v>
      </c>
      <c r="X347" s="126"/>
      <c r="Y347" s="126">
        <f t="shared" si="100"/>
        <v>14</v>
      </c>
      <c r="Z347" s="126">
        <v>14</v>
      </c>
      <c r="AA347" s="150">
        <v>2595</v>
      </c>
      <c r="AB347" s="127"/>
      <c r="AC347" s="151" t="str">
        <f t="shared" si="94"/>
        <v/>
      </c>
      <c r="AD347" s="152"/>
      <c r="AE347" s="162"/>
      <c r="AF347" s="101">
        <f t="shared" si="90"/>
        <v>0</v>
      </c>
      <c r="AG347" s="101">
        <f t="shared" si="97"/>
        <v>0</v>
      </c>
      <c r="AH347" s="101">
        <f t="shared" si="92"/>
        <v>0</v>
      </c>
      <c r="AI347" s="101">
        <f t="shared" si="108"/>
        <v>36330</v>
      </c>
      <c r="AJ347" s="101">
        <f t="shared" si="98"/>
        <v>0</v>
      </c>
      <c r="AK347" s="101">
        <f t="shared" si="107"/>
        <v>36330</v>
      </c>
      <c r="AL347" s="102" t="s">
        <v>9</v>
      </c>
      <c r="AM347" s="143"/>
      <c r="AN347" s="823">
        <f t="shared" si="99"/>
        <v>36330</v>
      </c>
      <c r="AO347" s="844">
        <f t="shared" si="102"/>
        <v>0</v>
      </c>
      <c r="AP347" s="844">
        <f t="shared" si="103"/>
        <v>1</v>
      </c>
      <c r="AQ347" s="845">
        <f t="shared" ca="1" si="104"/>
        <v>504</v>
      </c>
      <c r="AR347" s="113" t="str">
        <f t="shared" si="105"/>
        <v>On Time</v>
      </c>
    </row>
    <row r="348" spans="1:44" ht="12.75" x14ac:dyDescent="0.2">
      <c r="A348" s="102" t="s">
        <v>776</v>
      </c>
      <c r="B348" s="158">
        <v>45992</v>
      </c>
      <c r="C348" s="100" t="s">
        <v>764</v>
      </c>
      <c r="D348" s="552">
        <v>45999</v>
      </c>
      <c r="E348" s="552" t="e">
        <f>IF(OR(#REF!="",J348=""),"",#REF!+7*J348)</f>
        <v>#REF!</v>
      </c>
      <c r="F348" s="149" t="e">
        <f t="shared" ca="1" si="106"/>
        <v>#REF!</v>
      </c>
      <c r="G348" s="120" t="s">
        <v>80</v>
      </c>
      <c r="H348" s="113" t="e">
        <f t="shared" si="95"/>
        <v>#REF!</v>
      </c>
      <c r="I348" s="113" t="e">
        <f t="shared" si="96"/>
        <v>#REF!</v>
      </c>
      <c r="J348" s="122">
        <v>1</v>
      </c>
      <c r="K348" s="122" t="s">
        <v>21</v>
      </c>
      <c r="L348" s="394" t="s">
        <v>81</v>
      </c>
      <c r="M348" s="85" t="s">
        <v>777</v>
      </c>
      <c r="N348" s="399">
        <v>0</v>
      </c>
      <c r="O348" s="130">
        <v>3</v>
      </c>
      <c r="P348" s="122"/>
      <c r="Q348" s="122"/>
      <c r="R348" s="122" t="s">
        <v>307</v>
      </c>
      <c r="S348" s="130" t="s">
        <v>766</v>
      </c>
      <c r="T348" s="123" t="s">
        <v>778</v>
      </c>
      <c r="U348" s="100" t="s">
        <v>158</v>
      </c>
      <c r="V348" s="155" t="s">
        <v>768</v>
      </c>
      <c r="W348" s="147">
        <v>4</v>
      </c>
      <c r="X348" s="113"/>
      <c r="Y348" s="126">
        <f t="shared" si="100"/>
        <v>4</v>
      </c>
      <c r="Z348" s="122">
        <v>4</v>
      </c>
      <c r="AA348" s="185"/>
      <c r="AB348" s="131">
        <v>104</v>
      </c>
      <c r="AC348" s="151" t="str">
        <f t="shared" si="94"/>
        <v/>
      </c>
      <c r="AD348" s="120"/>
      <c r="AE348" s="142"/>
      <c r="AF348" s="101">
        <f t="shared" si="90"/>
        <v>0</v>
      </c>
      <c r="AG348" s="101">
        <f t="shared" si="97"/>
        <v>0</v>
      </c>
      <c r="AH348" s="101">
        <f t="shared" si="92"/>
        <v>0</v>
      </c>
      <c r="AI348" s="101">
        <f t="shared" si="108"/>
        <v>0</v>
      </c>
      <c r="AJ348" s="185">
        <f t="shared" si="98"/>
        <v>35776</v>
      </c>
      <c r="AK348" s="185">
        <f t="shared" si="107"/>
        <v>35776</v>
      </c>
      <c r="AL348" s="174" t="s">
        <v>1</v>
      </c>
      <c r="AM348" s="233" t="s">
        <v>784</v>
      </c>
      <c r="AN348" s="825">
        <f t="shared" si="99"/>
        <v>35776</v>
      </c>
      <c r="AO348" s="844">
        <f t="shared" si="102"/>
        <v>0</v>
      </c>
      <c r="AP348" s="844">
        <f t="shared" si="103"/>
        <v>1</v>
      </c>
      <c r="AQ348" s="845">
        <f t="shared" ca="1" si="104"/>
        <v>193</v>
      </c>
      <c r="AR348" s="113" t="str">
        <f t="shared" si="105"/>
        <v>On Time</v>
      </c>
    </row>
    <row r="349" spans="1:44" ht="12.75" x14ac:dyDescent="0.2">
      <c r="A349" s="102">
        <v>5400065846</v>
      </c>
      <c r="B349" s="133">
        <v>45902</v>
      </c>
      <c r="C349" s="100" t="s">
        <v>79</v>
      </c>
      <c r="D349" s="552">
        <v>46021</v>
      </c>
      <c r="E349" s="552" t="e">
        <f>IF(OR(#REF!="",J349=""),"",#REF!+7*J349)</f>
        <v>#REF!</v>
      </c>
      <c r="F349" s="149" t="e">
        <f t="shared" ca="1" si="106"/>
        <v>#REF!</v>
      </c>
      <c r="G349" s="120" t="s">
        <v>94</v>
      </c>
      <c r="H349" s="113" t="e">
        <f t="shared" si="95"/>
        <v>#REF!</v>
      </c>
      <c r="I349" s="113" t="e">
        <f t="shared" si="96"/>
        <v>#REF!</v>
      </c>
      <c r="J349" s="122">
        <v>14.2</v>
      </c>
      <c r="K349" s="122" t="s">
        <v>21</v>
      </c>
      <c r="L349" s="232" t="s">
        <v>81</v>
      </c>
      <c r="M349" s="13" t="s">
        <v>785</v>
      </c>
      <c r="N349" s="399">
        <v>0</v>
      </c>
      <c r="O349" s="130">
        <v>3</v>
      </c>
      <c r="P349" s="122" t="s">
        <v>243</v>
      </c>
      <c r="Q349" s="122">
        <v>25200754</v>
      </c>
      <c r="R349" s="122" t="s">
        <v>84</v>
      </c>
      <c r="S349" s="130" t="s">
        <v>412</v>
      </c>
      <c r="T349" s="113" t="s">
        <v>413</v>
      </c>
      <c r="U349" s="102" t="s">
        <v>99</v>
      </c>
      <c r="V349" s="174" t="s">
        <v>786</v>
      </c>
      <c r="W349" s="147">
        <v>2</v>
      </c>
      <c r="X349" s="122"/>
      <c r="Y349" s="126">
        <f t="shared" si="100"/>
        <v>2</v>
      </c>
      <c r="Z349" s="122">
        <v>2</v>
      </c>
      <c r="AA349" s="101">
        <v>1200</v>
      </c>
      <c r="AB349" s="131"/>
      <c r="AC349" s="151" t="str">
        <f t="shared" si="94"/>
        <v/>
      </c>
      <c r="AD349" s="119"/>
      <c r="AE349" s="132"/>
      <c r="AF349" s="101">
        <f t="shared" si="90"/>
        <v>0</v>
      </c>
      <c r="AG349" s="101">
        <f t="shared" si="97"/>
        <v>0</v>
      </c>
      <c r="AH349" s="101">
        <f t="shared" si="92"/>
        <v>0</v>
      </c>
      <c r="AI349" s="101">
        <f t="shared" si="108"/>
        <v>2400</v>
      </c>
      <c r="AJ349" s="101">
        <f t="shared" si="98"/>
        <v>0</v>
      </c>
      <c r="AK349" s="101">
        <f t="shared" si="107"/>
        <v>2400</v>
      </c>
      <c r="AL349" s="102" t="s">
        <v>9</v>
      </c>
      <c r="AM349" s="144"/>
      <c r="AN349" s="823">
        <f t="shared" si="99"/>
        <v>2400</v>
      </c>
      <c r="AO349" s="844">
        <f t="shared" si="102"/>
        <v>0</v>
      </c>
      <c r="AP349" s="844">
        <f t="shared" si="103"/>
        <v>1</v>
      </c>
      <c r="AQ349" s="845">
        <f t="shared" ca="1" si="104"/>
        <v>283</v>
      </c>
      <c r="AR349" s="113" t="str">
        <f t="shared" si="105"/>
        <v>On Time</v>
      </c>
    </row>
    <row r="350" spans="1:44" ht="12.75" x14ac:dyDescent="0.2">
      <c r="A350" s="102">
        <v>4600730237</v>
      </c>
      <c r="B350" s="133">
        <v>45971</v>
      </c>
      <c r="C350" s="100" t="s">
        <v>79</v>
      </c>
      <c r="D350" s="552">
        <v>45978</v>
      </c>
      <c r="E350" s="552" t="e">
        <f>IF(OR(#REF!="",J350=""),"",#REF!+7*J350)</f>
        <v>#REF!</v>
      </c>
      <c r="F350" s="149" t="e">
        <f t="shared" ca="1" si="106"/>
        <v>#REF!</v>
      </c>
      <c r="G350" s="120" t="s">
        <v>80</v>
      </c>
      <c r="H350" s="113" t="e">
        <f t="shared" si="95"/>
        <v>#REF!</v>
      </c>
      <c r="I350" s="113" t="e">
        <f t="shared" si="96"/>
        <v>#REF!</v>
      </c>
      <c r="J350" s="122">
        <v>1</v>
      </c>
      <c r="K350" s="122" t="s">
        <v>21</v>
      </c>
      <c r="L350" s="232" t="s">
        <v>81</v>
      </c>
      <c r="M350" s="13" t="s">
        <v>787</v>
      </c>
      <c r="N350" s="399">
        <v>0</v>
      </c>
      <c r="O350" s="130">
        <v>3</v>
      </c>
      <c r="P350" s="122"/>
      <c r="Q350" s="122"/>
      <c r="R350" s="122" t="s">
        <v>84</v>
      </c>
      <c r="S350" s="122" t="s">
        <v>733</v>
      </c>
      <c r="T350" s="115" t="s">
        <v>734</v>
      </c>
      <c r="U350" s="102" t="s">
        <v>87</v>
      </c>
      <c r="V350" s="160" t="s">
        <v>788</v>
      </c>
      <c r="W350" s="147">
        <v>44</v>
      </c>
      <c r="X350" s="113"/>
      <c r="Y350" s="126">
        <f t="shared" si="100"/>
        <v>44</v>
      </c>
      <c r="Z350" s="122">
        <v>44</v>
      </c>
      <c r="AA350" s="101">
        <v>868.84</v>
      </c>
      <c r="AB350" s="131"/>
      <c r="AC350" s="151" t="str">
        <f t="shared" si="94"/>
        <v/>
      </c>
      <c r="AD350" s="120"/>
      <c r="AE350" s="226"/>
      <c r="AF350" s="101">
        <f t="shared" si="90"/>
        <v>0</v>
      </c>
      <c r="AG350" s="101">
        <f t="shared" si="97"/>
        <v>0</v>
      </c>
      <c r="AH350" s="101">
        <f t="shared" si="92"/>
        <v>0</v>
      </c>
      <c r="AI350" s="101">
        <f t="shared" si="108"/>
        <v>38228.959999999999</v>
      </c>
      <c r="AJ350" s="101">
        <f t="shared" si="98"/>
        <v>0</v>
      </c>
      <c r="AK350" s="101">
        <f t="shared" si="107"/>
        <v>38228.959999999999</v>
      </c>
      <c r="AL350" s="102" t="s">
        <v>9</v>
      </c>
      <c r="AM350" s="144"/>
      <c r="AN350" s="823">
        <f t="shared" si="99"/>
        <v>38228.959999999999</v>
      </c>
      <c r="AO350" s="844">
        <f t="shared" si="102"/>
        <v>0</v>
      </c>
      <c r="AP350" s="844">
        <f t="shared" si="103"/>
        <v>1</v>
      </c>
      <c r="AQ350" s="845">
        <f t="shared" ca="1" si="104"/>
        <v>214</v>
      </c>
      <c r="AR350" s="113" t="str">
        <f t="shared" si="105"/>
        <v>On Time</v>
      </c>
    </row>
    <row r="351" spans="1:44" ht="15" x14ac:dyDescent="0.25">
      <c r="A351" s="102">
        <v>4000580246</v>
      </c>
      <c r="B351" s="158">
        <v>46017</v>
      </c>
      <c r="C351" s="102" t="s">
        <v>79</v>
      </c>
      <c r="D351" s="552">
        <v>46073</v>
      </c>
      <c r="E351" s="552" t="e">
        <f>IF(OR(#REF!="",J351=""),"",#REF!+7*J351)</f>
        <v>#REF!</v>
      </c>
      <c r="F351" s="149" t="str">
        <f t="shared" ca="1" si="106"/>
        <v>DELIVERED</v>
      </c>
      <c r="G351" s="120" t="s">
        <v>94</v>
      </c>
      <c r="H351" s="113" t="e">
        <f t="shared" si="95"/>
        <v>#REF!</v>
      </c>
      <c r="I351" s="113" t="e">
        <f t="shared" si="96"/>
        <v>#REF!</v>
      </c>
      <c r="J351" s="122">
        <v>14</v>
      </c>
      <c r="K351" s="122" t="s">
        <v>18</v>
      </c>
      <c r="L351" s="232" t="s">
        <v>81</v>
      </c>
      <c r="M351" s="13" t="s">
        <v>789</v>
      </c>
      <c r="N351" s="400">
        <v>0</v>
      </c>
      <c r="O351" s="130">
        <v>3</v>
      </c>
      <c r="P351" s="18" t="s">
        <v>790</v>
      </c>
      <c r="Q351" s="122">
        <v>25100756</v>
      </c>
      <c r="R351" s="122" t="s">
        <v>84</v>
      </c>
      <c r="S351" s="122" t="s">
        <v>97</v>
      </c>
      <c r="T351" s="113" t="s">
        <v>179</v>
      </c>
      <c r="U351" s="102" t="s">
        <v>99</v>
      </c>
      <c r="V351" s="102" t="s">
        <v>791</v>
      </c>
      <c r="W351" s="147">
        <v>2</v>
      </c>
      <c r="X351" s="122">
        <v>2</v>
      </c>
      <c r="Y351" s="126">
        <f t="shared" si="100"/>
        <v>0</v>
      </c>
      <c r="Z351" s="122">
        <v>0</v>
      </c>
      <c r="AA351" s="101">
        <v>18771</v>
      </c>
      <c r="AB351" s="131"/>
      <c r="AC351" s="151" t="str">
        <f t="shared" si="94"/>
        <v>April-26</v>
      </c>
      <c r="AD351" s="225">
        <v>46118</v>
      </c>
      <c r="AE351" s="296" t="s">
        <v>792</v>
      </c>
      <c r="AF351" s="114">
        <f t="shared" si="90"/>
        <v>37542</v>
      </c>
      <c r="AG351" s="101">
        <f t="shared" si="97"/>
        <v>0</v>
      </c>
      <c r="AH351" s="101">
        <f t="shared" si="92"/>
        <v>37542</v>
      </c>
      <c r="AI351" s="101">
        <f t="shared" si="108"/>
        <v>0</v>
      </c>
      <c r="AJ351" s="101">
        <f t="shared" si="98"/>
        <v>0</v>
      </c>
      <c r="AK351" s="101">
        <f t="shared" si="107"/>
        <v>0</v>
      </c>
      <c r="AL351" s="102" t="s">
        <v>0</v>
      </c>
      <c r="AM351" s="143" t="s">
        <v>102</v>
      </c>
      <c r="AN351" s="823">
        <f t="shared" si="99"/>
        <v>37542</v>
      </c>
      <c r="AO351" s="844">
        <f t="shared" si="102"/>
        <v>1</v>
      </c>
      <c r="AP351" s="844">
        <f t="shared" si="103"/>
        <v>0</v>
      </c>
      <c r="AQ351" s="845">
        <f t="shared" ca="1" si="104"/>
        <v>168</v>
      </c>
      <c r="AR351" s="113" t="str">
        <f t="shared" si="105"/>
        <v>Delayed</v>
      </c>
    </row>
    <row r="352" spans="1:44" ht="15" x14ac:dyDescent="0.25">
      <c r="A352" s="102">
        <v>4300034702</v>
      </c>
      <c r="B352" s="133">
        <v>45798</v>
      </c>
      <c r="C352" s="100" t="s">
        <v>79</v>
      </c>
      <c r="D352" s="552">
        <v>45841</v>
      </c>
      <c r="E352" s="552" t="e">
        <f>IF(OR(#REF!="",J352=""),"",#REF!+7*J352)</f>
        <v>#REF!</v>
      </c>
      <c r="F352" s="149" t="e">
        <f t="shared" ca="1" si="106"/>
        <v>#REF!</v>
      </c>
      <c r="G352" s="120" t="s">
        <v>94</v>
      </c>
      <c r="H352" s="113" t="e">
        <f t="shared" si="95"/>
        <v>#REF!</v>
      </c>
      <c r="I352" s="113" t="e">
        <f t="shared" si="96"/>
        <v>#REF!</v>
      </c>
      <c r="J352" s="126">
        <v>6</v>
      </c>
      <c r="K352" s="126" t="s">
        <v>21</v>
      </c>
      <c r="L352" s="394" t="s">
        <v>81</v>
      </c>
      <c r="M352" s="77" t="s">
        <v>793</v>
      </c>
      <c r="N352" s="399">
        <v>0</v>
      </c>
      <c r="O352" s="130">
        <v>3</v>
      </c>
      <c r="P352" s="130" t="s">
        <v>243</v>
      </c>
      <c r="Q352" s="130">
        <v>25200161</v>
      </c>
      <c r="R352" s="130" t="s">
        <v>84</v>
      </c>
      <c r="S352" s="130" t="s">
        <v>97</v>
      </c>
      <c r="T352" s="123" t="s">
        <v>119</v>
      </c>
      <c r="U352" s="100" t="s">
        <v>99</v>
      </c>
      <c r="V352" s="123" t="s">
        <v>794</v>
      </c>
      <c r="W352" s="283">
        <v>16</v>
      </c>
      <c r="X352" s="126"/>
      <c r="Y352" s="126">
        <f t="shared" si="100"/>
        <v>16</v>
      </c>
      <c r="Z352" s="126">
        <v>16</v>
      </c>
      <c r="AA352" s="150">
        <v>850</v>
      </c>
      <c r="AB352" s="153"/>
      <c r="AC352" s="151" t="str">
        <f t="shared" si="94"/>
        <v/>
      </c>
      <c r="AD352" s="152"/>
      <c r="AE352" s="228"/>
      <c r="AF352" s="101">
        <f t="shared" si="90"/>
        <v>0</v>
      </c>
      <c r="AG352" s="101">
        <f t="shared" si="97"/>
        <v>0</v>
      </c>
      <c r="AH352" s="101">
        <f t="shared" si="92"/>
        <v>0</v>
      </c>
      <c r="AI352" s="101">
        <f t="shared" si="108"/>
        <v>13600</v>
      </c>
      <c r="AJ352" s="101">
        <f t="shared" si="98"/>
        <v>0</v>
      </c>
      <c r="AK352" s="101">
        <f t="shared" si="107"/>
        <v>13600</v>
      </c>
      <c r="AL352" s="102" t="s">
        <v>9</v>
      </c>
      <c r="AM352" s="143"/>
      <c r="AN352" s="823">
        <f t="shared" si="99"/>
        <v>13600</v>
      </c>
      <c r="AO352" s="844">
        <f t="shared" si="102"/>
        <v>0</v>
      </c>
      <c r="AP352" s="844">
        <f t="shared" si="103"/>
        <v>1</v>
      </c>
      <c r="AQ352" s="845">
        <f t="shared" ca="1" si="104"/>
        <v>387</v>
      </c>
      <c r="AR352" s="113" t="str">
        <f t="shared" si="105"/>
        <v>On Time</v>
      </c>
    </row>
    <row r="353" spans="1:44" ht="12.75" x14ac:dyDescent="0.2">
      <c r="A353" s="102">
        <v>5400065846</v>
      </c>
      <c r="B353" s="133">
        <v>45902</v>
      </c>
      <c r="C353" s="100" t="s">
        <v>79</v>
      </c>
      <c r="D353" s="552">
        <v>46021</v>
      </c>
      <c r="E353" s="552" t="e">
        <f>IF(OR(#REF!="",J353=""),"",#REF!+7*J353)</f>
        <v>#REF!</v>
      </c>
      <c r="F353" s="149" t="e">
        <f t="shared" ca="1" si="106"/>
        <v>#REF!</v>
      </c>
      <c r="G353" s="120" t="s">
        <v>94</v>
      </c>
      <c r="H353" s="113" t="e">
        <f t="shared" si="95"/>
        <v>#REF!</v>
      </c>
      <c r="I353" s="113" t="e">
        <f t="shared" si="96"/>
        <v>#REF!</v>
      </c>
      <c r="J353" s="122">
        <v>14.2</v>
      </c>
      <c r="K353" s="122" t="s">
        <v>21</v>
      </c>
      <c r="L353" s="232" t="s">
        <v>81</v>
      </c>
      <c r="M353" s="85" t="s">
        <v>795</v>
      </c>
      <c r="N353" s="399">
        <v>0</v>
      </c>
      <c r="O353" s="130">
        <v>3</v>
      </c>
      <c r="P353" s="122" t="s">
        <v>243</v>
      </c>
      <c r="Q353" s="122"/>
      <c r="R353" s="122" t="s">
        <v>84</v>
      </c>
      <c r="S353" s="130" t="s">
        <v>412</v>
      </c>
      <c r="T353" s="113" t="s">
        <v>413</v>
      </c>
      <c r="U353" s="102" t="s">
        <v>99</v>
      </c>
      <c r="V353" s="174" t="s">
        <v>796</v>
      </c>
      <c r="W353" s="147">
        <v>50</v>
      </c>
      <c r="X353" s="113"/>
      <c r="Y353" s="126">
        <f t="shared" si="100"/>
        <v>50</v>
      </c>
      <c r="Z353" s="122">
        <v>50</v>
      </c>
      <c r="AA353" s="101">
        <v>750</v>
      </c>
      <c r="AB353" s="131"/>
      <c r="AC353" s="151" t="str">
        <f t="shared" si="94"/>
        <v/>
      </c>
      <c r="AD353" s="119"/>
      <c r="AE353" s="132"/>
      <c r="AF353" s="101">
        <f t="shared" si="90"/>
        <v>0</v>
      </c>
      <c r="AG353" s="101">
        <f t="shared" si="97"/>
        <v>0</v>
      </c>
      <c r="AH353" s="101">
        <f t="shared" si="92"/>
        <v>0</v>
      </c>
      <c r="AI353" s="101">
        <f t="shared" si="108"/>
        <v>37500</v>
      </c>
      <c r="AJ353" s="101">
        <f t="shared" si="98"/>
        <v>0</v>
      </c>
      <c r="AK353" s="101">
        <f t="shared" si="107"/>
        <v>37500</v>
      </c>
      <c r="AL353" s="102" t="s">
        <v>9</v>
      </c>
      <c r="AM353" s="144"/>
      <c r="AN353" s="823">
        <f t="shared" si="99"/>
        <v>37500</v>
      </c>
      <c r="AO353" s="844">
        <f t="shared" si="102"/>
        <v>0</v>
      </c>
      <c r="AP353" s="844">
        <f t="shared" si="103"/>
        <v>1</v>
      </c>
      <c r="AQ353" s="845">
        <f t="shared" ca="1" si="104"/>
        <v>283</v>
      </c>
      <c r="AR353" s="113" t="str">
        <f t="shared" si="105"/>
        <v>On Time</v>
      </c>
    </row>
    <row r="354" spans="1:44" ht="12.75" x14ac:dyDescent="0.2">
      <c r="A354" s="102" t="s">
        <v>776</v>
      </c>
      <c r="B354" s="158">
        <v>45992</v>
      </c>
      <c r="C354" s="100" t="s">
        <v>764</v>
      </c>
      <c r="D354" s="552">
        <v>46006</v>
      </c>
      <c r="E354" s="552" t="e">
        <f>IF(OR(#REF!="",J354=""),"",#REF!+7*J354)</f>
        <v>#REF!</v>
      </c>
      <c r="F354" s="149" t="e">
        <f t="shared" ca="1" si="106"/>
        <v>#REF!</v>
      </c>
      <c r="G354" s="120" t="s">
        <v>80</v>
      </c>
      <c r="H354" s="113" t="e">
        <f t="shared" si="95"/>
        <v>#REF!</v>
      </c>
      <c r="I354" s="113" t="e">
        <f t="shared" si="96"/>
        <v>#REF!</v>
      </c>
      <c r="J354" s="122">
        <v>2</v>
      </c>
      <c r="K354" s="122" t="s">
        <v>22</v>
      </c>
      <c r="L354" s="394" t="s">
        <v>81</v>
      </c>
      <c r="M354" s="13" t="s">
        <v>777</v>
      </c>
      <c r="N354" s="399">
        <v>0</v>
      </c>
      <c r="O354" s="130">
        <v>3</v>
      </c>
      <c r="P354" s="122"/>
      <c r="Q354" s="122"/>
      <c r="R354" s="122" t="s">
        <v>307</v>
      </c>
      <c r="S354" s="130" t="s">
        <v>766</v>
      </c>
      <c r="T354" s="123" t="s">
        <v>778</v>
      </c>
      <c r="U354" s="100" t="s">
        <v>158</v>
      </c>
      <c r="V354" s="155" t="s">
        <v>797</v>
      </c>
      <c r="W354" s="147">
        <v>1</v>
      </c>
      <c r="X354" s="113"/>
      <c r="Y354" s="126">
        <f t="shared" si="100"/>
        <v>1</v>
      </c>
      <c r="Z354" s="122">
        <v>1</v>
      </c>
      <c r="AA354" s="101"/>
      <c r="AB354" s="131">
        <v>400</v>
      </c>
      <c r="AC354" s="151" t="str">
        <f t="shared" si="94"/>
        <v/>
      </c>
      <c r="AD354" s="120"/>
      <c r="AE354" s="142"/>
      <c r="AF354" s="101">
        <f t="shared" si="90"/>
        <v>0</v>
      </c>
      <c r="AG354" s="101">
        <f t="shared" si="97"/>
        <v>0</v>
      </c>
      <c r="AH354" s="101">
        <f t="shared" si="92"/>
        <v>0</v>
      </c>
      <c r="AI354" s="101">
        <f t="shared" si="108"/>
        <v>0</v>
      </c>
      <c r="AJ354" s="101">
        <f t="shared" si="98"/>
        <v>34400</v>
      </c>
      <c r="AK354" s="101">
        <f t="shared" si="107"/>
        <v>34400</v>
      </c>
      <c r="AL354" s="102" t="s">
        <v>9</v>
      </c>
      <c r="AM354" s="157" t="s">
        <v>780</v>
      </c>
      <c r="AN354" s="823">
        <f t="shared" si="99"/>
        <v>34400</v>
      </c>
      <c r="AO354" s="844">
        <f t="shared" si="102"/>
        <v>0</v>
      </c>
      <c r="AP354" s="844">
        <f t="shared" si="103"/>
        <v>1</v>
      </c>
      <c r="AQ354" s="845">
        <f t="shared" ca="1" si="104"/>
        <v>193</v>
      </c>
      <c r="AR354" s="113" t="str">
        <f t="shared" si="105"/>
        <v>On Time</v>
      </c>
    </row>
    <row r="355" spans="1:44" ht="12.75" x14ac:dyDescent="0.2">
      <c r="A355" s="102">
        <v>4300034444</v>
      </c>
      <c r="B355" s="133">
        <v>45804</v>
      </c>
      <c r="C355" s="100" t="s">
        <v>79</v>
      </c>
      <c r="D355" s="552">
        <v>45974</v>
      </c>
      <c r="E355" s="552" t="e">
        <f>IF(OR(#REF!="",J355=""),"",#REF!+7*J355)</f>
        <v>#REF!</v>
      </c>
      <c r="F355" s="149" t="e">
        <f t="shared" ca="1" si="106"/>
        <v>#REF!</v>
      </c>
      <c r="G355" s="120" t="s">
        <v>94</v>
      </c>
      <c r="H355" s="113" t="e">
        <f t="shared" si="95"/>
        <v>#REF!</v>
      </c>
      <c r="I355" s="113" t="e">
        <f t="shared" si="96"/>
        <v>#REF!</v>
      </c>
      <c r="J355" s="126">
        <v>24.3</v>
      </c>
      <c r="K355" s="126" t="s">
        <v>19</v>
      </c>
      <c r="L355" s="394" t="s">
        <v>81</v>
      </c>
      <c r="M355" s="13" t="s">
        <v>798</v>
      </c>
      <c r="N355" s="399">
        <v>0</v>
      </c>
      <c r="O355" s="130">
        <v>3</v>
      </c>
      <c r="P355" s="130" t="s">
        <v>799</v>
      </c>
      <c r="Q355" s="130">
        <v>25100211</v>
      </c>
      <c r="R355" s="130" t="s">
        <v>84</v>
      </c>
      <c r="S355" s="130" t="s">
        <v>97</v>
      </c>
      <c r="T355" s="123" t="s">
        <v>565</v>
      </c>
      <c r="U355" s="100" t="s">
        <v>99</v>
      </c>
      <c r="V355" s="123" t="s">
        <v>800</v>
      </c>
      <c r="W355" s="283">
        <v>2</v>
      </c>
      <c r="X355" s="126"/>
      <c r="Y355" s="126">
        <v>2</v>
      </c>
      <c r="Z355" s="126">
        <v>2</v>
      </c>
      <c r="AA355" s="150">
        <v>17289.36</v>
      </c>
      <c r="AB355" s="153"/>
      <c r="AC355" s="151" t="str">
        <f t="shared" si="94"/>
        <v/>
      </c>
      <c r="AD355" s="152"/>
      <c r="AE355" s="162"/>
      <c r="AF355" s="101">
        <f t="shared" si="90"/>
        <v>0</v>
      </c>
      <c r="AG355" s="101">
        <f t="shared" si="97"/>
        <v>0</v>
      </c>
      <c r="AH355" s="101">
        <f t="shared" si="92"/>
        <v>0</v>
      </c>
      <c r="AI355" s="101">
        <f t="shared" si="108"/>
        <v>34578.720000000001</v>
      </c>
      <c r="AJ355" s="101">
        <f t="shared" si="98"/>
        <v>0</v>
      </c>
      <c r="AK355" s="101">
        <f t="shared" si="107"/>
        <v>34578.720000000001</v>
      </c>
      <c r="AL355" s="102" t="s">
        <v>9</v>
      </c>
      <c r="AM355" s="108"/>
      <c r="AN355" s="823">
        <f t="shared" si="99"/>
        <v>34578.720000000001</v>
      </c>
      <c r="AO355" s="844">
        <f t="shared" si="102"/>
        <v>0</v>
      </c>
      <c r="AP355" s="844">
        <f t="shared" si="103"/>
        <v>1</v>
      </c>
      <c r="AQ355" s="845">
        <f t="shared" ca="1" si="104"/>
        <v>381</v>
      </c>
      <c r="AR355" s="113" t="str">
        <f t="shared" si="105"/>
        <v>On Time</v>
      </c>
    </row>
    <row r="356" spans="1:44" ht="12.75" x14ac:dyDescent="0.2">
      <c r="A356" s="102">
        <v>4300034444</v>
      </c>
      <c r="B356" s="133">
        <v>45804</v>
      </c>
      <c r="C356" s="100" t="s">
        <v>79</v>
      </c>
      <c r="D356" s="552">
        <v>45974</v>
      </c>
      <c r="E356" s="552" t="e">
        <f>IF(OR(#REF!="",J356=""),"",#REF!+7*J356)</f>
        <v>#REF!</v>
      </c>
      <c r="F356" s="149" t="e">
        <f t="shared" ca="1" si="106"/>
        <v>#REF!</v>
      </c>
      <c r="G356" s="120" t="s">
        <v>94</v>
      </c>
      <c r="H356" s="113" t="e">
        <f t="shared" si="95"/>
        <v>#REF!</v>
      </c>
      <c r="I356" s="113" t="e">
        <f t="shared" si="96"/>
        <v>#REF!</v>
      </c>
      <c r="J356" s="126">
        <v>24.3</v>
      </c>
      <c r="K356" s="126" t="s">
        <v>19</v>
      </c>
      <c r="L356" s="394" t="s">
        <v>81</v>
      </c>
      <c r="M356" s="85" t="s">
        <v>801</v>
      </c>
      <c r="N356" s="399">
        <v>0</v>
      </c>
      <c r="O356" s="130">
        <v>3</v>
      </c>
      <c r="P356" s="130" t="s">
        <v>802</v>
      </c>
      <c r="Q356" s="130">
        <v>25100211</v>
      </c>
      <c r="R356" s="130" t="s">
        <v>84</v>
      </c>
      <c r="S356" s="130" t="s">
        <v>97</v>
      </c>
      <c r="T356" s="123" t="s">
        <v>565</v>
      </c>
      <c r="U356" s="100" t="s">
        <v>99</v>
      </c>
      <c r="V356" s="123" t="s">
        <v>803</v>
      </c>
      <c r="W356" s="283">
        <v>2</v>
      </c>
      <c r="X356" s="126"/>
      <c r="Y356" s="126">
        <f t="shared" ref="Y356:Y369" si="109">W356-X356</f>
        <v>2</v>
      </c>
      <c r="Z356" s="126">
        <v>2</v>
      </c>
      <c r="AA356" s="150">
        <v>17230.36</v>
      </c>
      <c r="AB356" s="153"/>
      <c r="AC356" s="151" t="str">
        <f t="shared" si="94"/>
        <v/>
      </c>
      <c r="AD356" s="152"/>
      <c r="AE356" s="162"/>
      <c r="AF356" s="101">
        <f t="shared" si="90"/>
        <v>0</v>
      </c>
      <c r="AG356" s="101">
        <f t="shared" si="97"/>
        <v>0</v>
      </c>
      <c r="AH356" s="101">
        <f t="shared" si="92"/>
        <v>0</v>
      </c>
      <c r="AI356" s="101">
        <f t="shared" si="108"/>
        <v>34460.720000000001</v>
      </c>
      <c r="AJ356" s="101">
        <f t="shared" si="98"/>
        <v>0</v>
      </c>
      <c r="AK356" s="101">
        <f t="shared" si="107"/>
        <v>34460.720000000001</v>
      </c>
      <c r="AL356" s="102" t="s">
        <v>9</v>
      </c>
      <c r="AM356" s="108"/>
      <c r="AN356" s="823">
        <f t="shared" si="99"/>
        <v>34460.720000000001</v>
      </c>
      <c r="AO356" s="844">
        <f t="shared" si="102"/>
        <v>0</v>
      </c>
      <c r="AP356" s="844">
        <f t="shared" si="103"/>
        <v>1</v>
      </c>
      <c r="AQ356" s="845">
        <f t="shared" ca="1" si="104"/>
        <v>381</v>
      </c>
      <c r="AR356" s="113" t="str">
        <f t="shared" si="105"/>
        <v>On Time</v>
      </c>
    </row>
    <row r="357" spans="1:44" ht="12.75" x14ac:dyDescent="0.2">
      <c r="A357" s="102">
        <v>5400065846</v>
      </c>
      <c r="B357" s="133">
        <v>45902</v>
      </c>
      <c r="C357" s="100" t="s">
        <v>79</v>
      </c>
      <c r="D357" s="552">
        <v>46021</v>
      </c>
      <c r="E357" s="552" t="e">
        <f>IF(OR(#REF!="",J357=""),"",#REF!+7*J357)</f>
        <v>#REF!</v>
      </c>
      <c r="F357" s="149" t="e">
        <f t="shared" ca="1" si="106"/>
        <v>#REF!</v>
      </c>
      <c r="G357" s="120" t="s">
        <v>94</v>
      </c>
      <c r="H357" s="113" t="e">
        <f t="shared" si="95"/>
        <v>#REF!</v>
      </c>
      <c r="I357" s="113" t="e">
        <f t="shared" si="96"/>
        <v>#REF!</v>
      </c>
      <c r="J357" s="122">
        <v>14.2</v>
      </c>
      <c r="K357" s="122" t="s">
        <v>21</v>
      </c>
      <c r="L357" s="232" t="s">
        <v>81</v>
      </c>
      <c r="M357" s="85" t="s">
        <v>804</v>
      </c>
      <c r="N357" s="399">
        <v>0</v>
      </c>
      <c r="O357" s="130">
        <v>3</v>
      </c>
      <c r="P357" s="122" t="s">
        <v>243</v>
      </c>
      <c r="Q357" s="122"/>
      <c r="R357" s="122" t="s">
        <v>84</v>
      </c>
      <c r="S357" s="130" t="s">
        <v>412</v>
      </c>
      <c r="T357" s="113" t="s">
        <v>413</v>
      </c>
      <c r="U357" s="102" t="s">
        <v>99</v>
      </c>
      <c r="V357" s="174" t="s">
        <v>805</v>
      </c>
      <c r="W357" s="147">
        <v>20</v>
      </c>
      <c r="X357" s="113"/>
      <c r="Y357" s="126">
        <f t="shared" si="109"/>
        <v>20</v>
      </c>
      <c r="Z357" s="122">
        <v>20</v>
      </c>
      <c r="AA357" s="101">
        <v>1736</v>
      </c>
      <c r="AB357" s="131"/>
      <c r="AC357" s="151" t="str">
        <f t="shared" si="94"/>
        <v/>
      </c>
      <c r="AD357" s="119"/>
      <c r="AE357" s="132"/>
      <c r="AF357" s="101">
        <f t="shared" si="90"/>
        <v>0</v>
      </c>
      <c r="AG357" s="101">
        <f t="shared" si="97"/>
        <v>0</v>
      </c>
      <c r="AH357" s="101">
        <f t="shared" si="92"/>
        <v>0</v>
      </c>
      <c r="AI357" s="101">
        <f t="shared" si="108"/>
        <v>34720</v>
      </c>
      <c r="AJ357" s="101">
        <f t="shared" si="98"/>
        <v>0</v>
      </c>
      <c r="AK357" s="101">
        <f t="shared" si="107"/>
        <v>34720</v>
      </c>
      <c r="AL357" s="102" t="s">
        <v>9</v>
      </c>
      <c r="AM357" s="144"/>
      <c r="AN357" s="823">
        <f t="shared" si="99"/>
        <v>34720</v>
      </c>
      <c r="AO357" s="844">
        <f t="shared" si="102"/>
        <v>0</v>
      </c>
      <c r="AP357" s="844">
        <f t="shared" si="103"/>
        <v>1</v>
      </c>
      <c r="AQ357" s="845">
        <f t="shared" ca="1" si="104"/>
        <v>283</v>
      </c>
      <c r="AR357" s="113" t="str">
        <f t="shared" si="105"/>
        <v>On Time</v>
      </c>
    </row>
    <row r="358" spans="1:44" ht="12.75" x14ac:dyDescent="0.2">
      <c r="A358" s="102">
        <v>5400065846</v>
      </c>
      <c r="B358" s="133">
        <v>45902</v>
      </c>
      <c r="C358" s="100" t="s">
        <v>79</v>
      </c>
      <c r="D358" s="552">
        <v>46021</v>
      </c>
      <c r="E358" s="552" t="e">
        <f>IF(OR(#REF!="",J358=""),"",#REF!+7*J358)</f>
        <v>#REF!</v>
      </c>
      <c r="F358" s="149" t="e">
        <f t="shared" ca="1" si="106"/>
        <v>#REF!</v>
      </c>
      <c r="G358" s="120" t="s">
        <v>94</v>
      </c>
      <c r="H358" s="113" t="e">
        <f t="shared" si="95"/>
        <v>#REF!</v>
      </c>
      <c r="I358" s="113" t="e">
        <f t="shared" si="96"/>
        <v>#REF!</v>
      </c>
      <c r="J358" s="122">
        <v>14.2</v>
      </c>
      <c r="K358" s="122" t="s">
        <v>21</v>
      </c>
      <c r="L358" s="232" t="s">
        <v>81</v>
      </c>
      <c r="M358" s="13" t="s">
        <v>806</v>
      </c>
      <c r="N358" s="399">
        <v>0</v>
      </c>
      <c r="O358" s="130">
        <v>3</v>
      </c>
      <c r="P358" s="122" t="s">
        <v>243</v>
      </c>
      <c r="Q358" s="122"/>
      <c r="R358" s="122" t="s">
        <v>84</v>
      </c>
      <c r="S358" s="130" t="s">
        <v>412</v>
      </c>
      <c r="T358" s="113" t="s">
        <v>413</v>
      </c>
      <c r="U358" s="102" t="s">
        <v>99</v>
      </c>
      <c r="V358" s="174" t="s">
        <v>807</v>
      </c>
      <c r="W358" s="147">
        <v>43</v>
      </c>
      <c r="X358" s="113"/>
      <c r="Y358" s="126">
        <f t="shared" si="109"/>
        <v>43</v>
      </c>
      <c r="Z358" s="122">
        <v>43</v>
      </c>
      <c r="AA358" s="101">
        <v>780</v>
      </c>
      <c r="AB358" s="131"/>
      <c r="AC358" s="151" t="str">
        <f t="shared" si="94"/>
        <v/>
      </c>
      <c r="AD358" s="119"/>
      <c r="AE358" s="132"/>
      <c r="AF358" s="101">
        <f t="shared" si="90"/>
        <v>0</v>
      </c>
      <c r="AG358" s="101">
        <f t="shared" si="97"/>
        <v>0</v>
      </c>
      <c r="AH358" s="101">
        <f t="shared" si="92"/>
        <v>0</v>
      </c>
      <c r="AI358" s="101">
        <f t="shared" si="108"/>
        <v>33540</v>
      </c>
      <c r="AJ358" s="101">
        <f t="shared" si="98"/>
        <v>0</v>
      </c>
      <c r="AK358" s="101">
        <f t="shared" si="107"/>
        <v>33540</v>
      </c>
      <c r="AL358" s="102" t="s">
        <v>9</v>
      </c>
      <c r="AM358" s="144"/>
      <c r="AN358" s="823">
        <f t="shared" si="99"/>
        <v>33540</v>
      </c>
      <c r="AO358" s="844">
        <f t="shared" si="102"/>
        <v>0</v>
      </c>
      <c r="AP358" s="844">
        <f t="shared" si="103"/>
        <v>1</v>
      </c>
      <c r="AQ358" s="845">
        <f t="shared" ca="1" si="104"/>
        <v>283</v>
      </c>
      <c r="AR358" s="113" t="str">
        <f t="shared" si="105"/>
        <v>On Time</v>
      </c>
    </row>
    <row r="359" spans="1:44" ht="12.75" x14ac:dyDescent="0.2">
      <c r="A359" s="102">
        <v>5400065846</v>
      </c>
      <c r="B359" s="133">
        <v>45902</v>
      </c>
      <c r="C359" s="100" t="s">
        <v>79</v>
      </c>
      <c r="D359" s="552">
        <v>46021</v>
      </c>
      <c r="E359" s="552" t="e">
        <f>IF(OR(#REF!="",J359=""),"",#REF!+7*J359)</f>
        <v>#REF!</v>
      </c>
      <c r="F359" s="149" t="e">
        <f t="shared" ca="1" si="106"/>
        <v>#REF!</v>
      </c>
      <c r="G359" s="120" t="s">
        <v>94</v>
      </c>
      <c r="H359" s="113" t="e">
        <f t="shared" si="95"/>
        <v>#REF!</v>
      </c>
      <c r="I359" s="113" t="e">
        <f t="shared" si="96"/>
        <v>#REF!</v>
      </c>
      <c r="J359" s="122">
        <v>14.2</v>
      </c>
      <c r="K359" s="122" t="s">
        <v>21</v>
      </c>
      <c r="L359" s="232" t="s">
        <v>81</v>
      </c>
      <c r="M359" s="13" t="s">
        <v>808</v>
      </c>
      <c r="N359" s="399">
        <v>0</v>
      </c>
      <c r="O359" s="130">
        <v>3</v>
      </c>
      <c r="P359" s="122" t="s">
        <v>243</v>
      </c>
      <c r="Q359" s="122"/>
      <c r="R359" s="122" t="s">
        <v>84</v>
      </c>
      <c r="S359" s="130" t="s">
        <v>412</v>
      </c>
      <c r="T359" s="113" t="s">
        <v>413</v>
      </c>
      <c r="U359" s="102" t="s">
        <v>99</v>
      </c>
      <c r="V359" s="174" t="s">
        <v>809</v>
      </c>
      <c r="W359" s="147">
        <v>13</v>
      </c>
      <c r="X359" s="113"/>
      <c r="Y359" s="126">
        <f t="shared" si="109"/>
        <v>13</v>
      </c>
      <c r="Z359" s="122">
        <v>13</v>
      </c>
      <c r="AA359" s="101">
        <v>2546</v>
      </c>
      <c r="AB359" s="131"/>
      <c r="AC359" s="151" t="str">
        <f t="shared" si="94"/>
        <v/>
      </c>
      <c r="AD359" s="119"/>
      <c r="AE359" s="132"/>
      <c r="AF359" s="101">
        <f t="shared" si="90"/>
        <v>0</v>
      </c>
      <c r="AG359" s="101">
        <f t="shared" si="97"/>
        <v>0</v>
      </c>
      <c r="AH359" s="101">
        <f t="shared" si="92"/>
        <v>0</v>
      </c>
      <c r="AI359" s="101">
        <f t="shared" si="108"/>
        <v>33098</v>
      </c>
      <c r="AJ359" s="101">
        <f t="shared" si="98"/>
        <v>0</v>
      </c>
      <c r="AK359" s="101">
        <f t="shared" si="107"/>
        <v>33098</v>
      </c>
      <c r="AL359" s="102" t="s">
        <v>9</v>
      </c>
      <c r="AM359" s="144"/>
      <c r="AN359" s="823">
        <f t="shared" si="99"/>
        <v>33098</v>
      </c>
      <c r="AO359" s="844">
        <f t="shared" si="102"/>
        <v>0</v>
      </c>
      <c r="AP359" s="844">
        <f t="shared" si="103"/>
        <v>1</v>
      </c>
      <c r="AQ359" s="845">
        <f t="shared" ca="1" si="104"/>
        <v>283</v>
      </c>
      <c r="AR359" s="113" t="str">
        <f t="shared" si="105"/>
        <v>On Time</v>
      </c>
    </row>
    <row r="360" spans="1:44" ht="12.75" x14ac:dyDescent="0.2">
      <c r="A360" s="102">
        <v>4000001669</v>
      </c>
      <c r="B360" s="133">
        <v>45929</v>
      </c>
      <c r="C360" s="100" t="s">
        <v>79</v>
      </c>
      <c r="D360" s="552">
        <v>45957</v>
      </c>
      <c r="E360" s="552" t="e">
        <f>IF(OR(#REF!="",J360=""),"",#REF!+7*J360)</f>
        <v>#REF!</v>
      </c>
      <c r="F360" s="149" t="e">
        <f t="shared" ca="1" si="106"/>
        <v>#REF!</v>
      </c>
      <c r="G360" s="120" t="s">
        <v>80</v>
      </c>
      <c r="H360" s="113" t="e">
        <f t="shared" si="95"/>
        <v>#REF!</v>
      </c>
      <c r="I360" s="113" t="e">
        <f t="shared" si="96"/>
        <v>#REF!</v>
      </c>
      <c r="J360" s="122">
        <v>4</v>
      </c>
      <c r="K360" s="122" t="s">
        <v>18</v>
      </c>
      <c r="L360" s="232" t="s">
        <v>142</v>
      </c>
      <c r="M360" s="13" t="s">
        <v>810</v>
      </c>
      <c r="N360" s="399">
        <v>0</v>
      </c>
      <c r="O360" s="130">
        <v>3</v>
      </c>
      <c r="P360" s="122" t="s">
        <v>811</v>
      </c>
      <c r="Q360" s="122">
        <v>25100471</v>
      </c>
      <c r="R360" s="122" t="s">
        <v>84</v>
      </c>
      <c r="S360" s="122" t="s">
        <v>156</v>
      </c>
      <c r="T360" s="113" t="s">
        <v>157</v>
      </c>
      <c r="U360" s="102" t="s">
        <v>158</v>
      </c>
      <c r="V360" s="102" t="s">
        <v>812</v>
      </c>
      <c r="W360" s="147">
        <v>55</v>
      </c>
      <c r="X360" s="122"/>
      <c r="Y360" s="126">
        <f t="shared" si="109"/>
        <v>55</v>
      </c>
      <c r="Z360" s="122">
        <v>55</v>
      </c>
      <c r="AA360" s="101">
        <v>372.82</v>
      </c>
      <c r="AB360" s="131"/>
      <c r="AC360" s="151" t="str">
        <f t="shared" si="94"/>
        <v/>
      </c>
      <c r="AD360" s="120"/>
      <c r="AE360" s="132"/>
      <c r="AF360" s="101">
        <f t="shared" ref="AF360:AF391" si="110">X360*AA360</f>
        <v>0</v>
      </c>
      <c r="AG360" s="101">
        <f t="shared" si="97"/>
        <v>0</v>
      </c>
      <c r="AH360" s="101">
        <f t="shared" ref="AH360:AH391" si="111">SUM(AF360:AG360)</f>
        <v>0</v>
      </c>
      <c r="AI360" s="101">
        <f t="shared" si="108"/>
        <v>20505.099999999999</v>
      </c>
      <c r="AJ360" s="101">
        <f t="shared" si="98"/>
        <v>0</v>
      </c>
      <c r="AK360" s="101">
        <f t="shared" si="107"/>
        <v>20505.099999999999</v>
      </c>
      <c r="AL360" s="102" t="s">
        <v>9</v>
      </c>
      <c r="AM360" s="144"/>
      <c r="AN360" s="823">
        <f t="shared" si="99"/>
        <v>20505.099999999999</v>
      </c>
      <c r="AO360" s="844">
        <f t="shared" si="102"/>
        <v>0</v>
      </c>
      <c r="AP360" s="844">
        <f t="shared" si="103"/>
        <v>1</v>
      </c>
      <c r="AQ360" s="845">
        <f t="shared" ca="1" si="104"/>
        <v>256</v>
      </c>
      <c r="AR360" s="113" t="str">
        <f t="shared" si="105"/>
        <v>On Time</v>
      </c>
    </row>
    <row r="361" spans="1:44" ht="12.75" x14ac:dyDescent="0.2">
      <c r="A361" s="102">
        <v>5400065846</v>
      </c>
      <c r="B361" s="133">
        <v>45902</v>
      </c>
      <c r="C361" s="100" t="s">
        <v>79</v>
      </c>
      <c r="D361" s="552">
        <v>46021</v>
      </c>
      <c r="E361" s="552" t="e">
        <f>IF(OR(#REF!="",J361=""),"",#REF!+7*J361)</f>
        <v>#REF!</v>
      </c>
      <c r="F361" s="149" t="e">
        <f t="shared" ca="1" si="106"/>
        <v>#REF!</v>
      </c>
      <c r="G361" s="120" t="s">
        <v>94</v>
      </c>
      <c r="H361" s="113" t="e">
        <f t="shared" si="95"/>
        <v>#REF!</v>
      </c>
      <c r="I361" s="113" t="e">
        <f t="shared" si="96"/>
        <v>#REF!</v>
      </c>
      <c r="J361" s="122">
        <v>14.2</v>
      </c>
      <c r="K361" s="122" t="s">
        <v>21</v>
      </c>
      <c r="L361" s="232" t="s">
        <v>81</v>
      </c>
      <c r="M361" s="13" t="s">
        <v>813</v>
      </c>
      <c r="N361" s="399">
        <v>0</v>
      </c>
      <c r="O361" s="130">
        <v>3</v>
      </c>
      <c r="P361" s="122" t="s">
        <v>243</v>
      </c>
      <c r="Q361" s="122"/>
      <c r="R361" s="122" t="s">
        <v>84</v>
      </c>
      <c r="S361" s="130" t="s">
        <v>412</v>
      </c>
      <c r="T361" s="113" t="s">
        <v>413</v>
      </c>
      <c r="U361" s="102" t="s">
        <v>99</v>
      </c>
      <c r="V361" s="174" t="s">
        <v>814</v>
      </c>
      <c r="W361" s="147">
        <v>14</v>
      </c>
      <c r="X361" s="113"/>
      <c r="Y361" s="126">
        <f t="shared" si="109"/>
        <v>14</v>
      </c>
      <c r="Z361" s="122">
        <v>14</v>
      </c>
      <c r="AA361" s="101">
        <v>2370</v>
      </c>
      <c r="AB361" s="131"/>
      <c r="AC361" s="151" t="str">
        <f t="shared" si="94"/>
        <v/>
      </c>
      <c r="AD361" s="119"/>
      <c r="AE361" s="132"/>
      <c r="AF361" s="101">
        <f t="shared" si="110"/>
        <v>0</v>
      </c>
      <c r="AG361" s="101">
        <f t="shared" si="97"/>
        <v>0</v>
      </c>
      <c r="AH361" s="101">
        <f t="shared" si="111"/>
        <v>0</v>
      </c>
      <c r="AI361" s="101">
        <f t="shared" si="108"/>
        <v>33180</v>
      </c>
      <c r="AJ361" s="101">
        <f t="shared" si="98"/>
        <v>0</v>
      </c>
      <c r="AK361" s="101">
        <f t="shared" si="107"/>
        <v>33180</v>
      </c>
      <c r="AL361" s="102" t="s">
        <v>9</v>
      </c>
      <c r="AM361" s="144"/>
      <c r="AN361" s="823">
        <f t="shared" si="99"/>
        <v>33180</v>
      </c>
      <c r="AO361" s="844">
        <f t="shared" si="102"/>
        <v>0</v>
      </c>
      <c r="AP361" s="844">
        <f t="shared" si="103"/>
        <v>1</v>
      </c>
      <c r="AQ361" s="845">
        <f t="shared" ca="1" si="104"/>
        <v>283</v>
      </c>
      <c r="AR361" s="113" t="str">
        <f t="shared" si="105"/>
        <v>On Time</v>
      </c>
    </row>
    <row r="362" spans="1:44" ht="12.75" x14ac:dyDescent="0.2">
      <c r="A362" s="102">
        <v>1102500055</v>
      </c>
      <c r="B362" s="133">
        <v>45821</v>
      </c>
      <c r="C362" s="100" t="s">
        <v>79</v>
      </c>
      <c r="D362" s="552">
        <v>45838</v>
      </c>
      <c r="E362" s="552" t="e">
        <f>IF(OR(#REF!="",J362=""),"",#REF!+7*J362)</f>
        <v>#REF!</v>
      </c>
      <c r="F362" s="149" t="e">
        <f t="shared" ca="1" si="106"/>
        <v>#REF!</v>
      </c>
      <c r="G362" s="120" t="s">
        <v>80</v>
      </c>
      <c r="H362" s="113" t="e">
        <f t="shared" si="95"/>
        <v>#REF!</v>
      </c>
      <c r="I362" s="113" t="e">
        <f t="shared" si="96"/>
        <v>#REF!</v>
      </c>
      <c r="J362" s="122">
        <v>1.4</v>
      </c>
      <c r="K362" s="122" t="s">
        <v>21</v>
      </c>
      <c r="L362" s="232" t="s">
        <v>142</v>
      </c>
      <c r="M362" s="13" t="s">
        <v>815</v>
      </c>
      <c r="N362" s="399">
        <v>1</v>
      </c>
      <c r="O362" s="130">
        <v>1</v>
      </c>
      <c r="P362" s="122" t="s">
        <v>243</v>
      </c>
      <c r="Q362" s="122">
        <v>25200337</v>
      </c>
      <c r="R362" s="122" t="s">
        <v>84</v>
      </c>
      <c r="S362" s="130" t="s">
        <v>284</v>
      </c>
      <c r="T362" s="123" t="s">
        <v>285</v>
      </c>
      <c r="U362" s="102" t="s">
        <v>286</v>
      </c>
      <c r="V362" s="102" t="s">
        <v>816</v>
      </c>
      <c r="W362" s="147">
        <v>2</v>
      </c>
      <c r="X362" s="122"/>
      <c r="Y362" s="126">
        <f t="shared" si="109"/>
        <v>2</v>
      </c>
      <c r="Z362" s="122">
        <v>2</v>
      </c>
      <c r="AA362" s="101">
        <v>16372</v>
      </c>
      <c r="AB362" s="131"/>
      <c r="AC362" s="151" t="str">
        <f t="shared" si="94"/>
        <v/>
      </c>
      <c r="AD362" s="119"/>
      <c r="AE362" s="179"/>
      <c r="AF362" s="101">
        <f t="shared" si="110"/>
        <v>0</v>
      </c>
      <c r="AG362" s="101">
        <f t="shared" si="97"/>
        <v>0</v>
      </c>
      <c r="AH362" s="101">
        <f t="shared" si="111"/>
        <v>0</v>
      </c>
      <c r="AI362" s="101">
        <f t="shared" si="108"/>
        <v>32744</v>
      </c>
      <c r="AJ362" s="101">
        <f t="shared" si="98"/>
        <v>0</v>
      </c>
      <c r="AK362" s="101">
        <f t="shared" si="107"/>
        <v>32744</v>
      </c>
      <c r="AL362" s="102" t="s">
        <v>9</v>
      </c>
      <c r="AM362" s="143" t="s">
        <v>817</v>
      </c>
      <c r="AN362" s="823">
        <f t="shared" si="99"/>
        <v>32744</v>
      </c>
      <c r="AO362" s="844">
        <f t="shared" si="102"/>
        <v>0</v>
      </c>
      <c r="AP362" s="844">
        <f t="shared" si="103"/>
        <v>1</v>
      </c>
      <c r="AQ362" s="845">
        <f t="shared" ca="1" si="104"/>
        <v>364</v>
      </c>
      <c r="AR362" s="113" t="str">
        <f t="shared" si="105"/>
        <v>On Time</v>
      </c>
    </row>
    <row r="363" spans="1:44" ht="12.75" x14ac:dyDescent="0.2">
      <c r="A363" s="102">
        <v>5400065846</v>
      </c>
      <c r="B363" s="133">
        <v>45902</v>
      </c>
      <c r="C363" s="100" t="s">
        <v>79</v>
      </c>
      <c r="D363" s="552">
        <v>46021</v>
      </c>
      <c r="E363" s="552" t="e">
        <f>IF(OR(#REF!="",J363=""),"",#REF!+7*J363)</f>
        <v>#REF!</v>
      </c>
      <c r="F363" s="149" t="e">
        <f t="shared" ca="1" si="106"/>
        <v>#REF!</v>
      </c>
      <c r="G363" s="120" t="s">
        <v>94</v>
      </c>
      <c r="H363" s="113" t="e">
        <f t="shared" si="95"/>
        <v>#REF!</v>
      </c>
      <c r="I363" s="113" t="e">
        <f t="shared" si="96"/>
        <v>#REF!</v>
      </c>
      <c r="J363" s="122">
        <v>14.2</v>
      </c>
      <c r="K363" s="122" t="s">
        <v>21</v>
      </c>
      <c r="L363" s="232" t="s">
        <v>81</v>
      </c>
      <c r="M363" s="13" t="s">
        <v>818</v>
      </c>
      <c r="N363" s="399">
        <v>0</v>
      </c>
      <c r="O363" s="130">
        <v>3</v>
      </c>
      <c r="P363" s="122" t="s">
        <v>243</v>
      </c>
      <c r="Q363" s="122"/>
      <c r="R363" s="122" t="s">
        <v>84</v>
      </c>
      <c r="S363" s="130" t="s">
        <v>412</v>
      </c>
      <c r="T363" s="113" t="s">
        <v>413</v>
      </c>
      <c r="U363" s="102" t="s">
        <v>99</v>
      </c>
      <c r="V363" s="174" t="s">
        <v>819</v>
      </c>
      <c r="W363" s="147">
        <v>8</v>
      </c>
      <c r="X363" s="113"/>
      <c r="Y363" s="126">
        <f t="shared" si="109"/>
        <v>8</v>
      </c>
      <c r="Z363" s="122">
        <v>8</v>
      </c>
      <c r="AA363" s="101">
        <v>4000</v>
      </c>
      <c r="AB363" s="131"/>
      <c r="AC363" s="151" t="str">
        <f t="shared" si="94"/>
        <v/>
      </c>
      <c r="AD363" s="119"/>
      <c r="AE363" s="132"/>
      <c r="AF363" s="101">
        <f t="shared" si="110"/>
        <v>0</v>
      </c>
      <c r="AG363" s="101">
        <f t="shared" si="97"/>
        <v>0</v>
      </c>
      <c r="AH363" s="101">
        <f t="shared" si="111"/>
        <v>0</v>
      </c>
      <c r="AI363" s="101">
        <f t="shared" si="108"/>
        <v>32000</v>
      </c>
      <c r="AJ363" s="101">
        <f t="shared" si="98"/>
        <v>0</v>
      </c>
      <c r="AK363" s="101">
        <f t="shared" si="107"/>
        <v>32000</v>
      </c>
      <c r="AL363" s="102" t="s">
        <v>9</v>
      </c>
      <c r="AM363" s="144"/>
      <c r="AN363" s="823">
        <f t="shared" si="99"/>
        <v>32000</v>
      </c>
      <c r="AO363" s="844">
        <f t="shared" si="102"/>
        <v>0</v>
      </c>
      <c r="AP363" s="844">
        <f t="shared" si="103"/>
        <v>1</v>
      </c>
      <c r="AQ363" s="845">
        <f t="shared" ca="1" si="104"/>
        <v>283</v>
      </c>
      <c r="AR363" s="113" t="str">
        <f t="shared" si="105"/>
        <v>On Time</v>
      </c>
    </row>
    <row r="364" spans="1:44" ht="12.75" x14ac:dyDescent="0.2">
      <c r="A364" s="102" t="s">
        <v>90</v>
      </c>
      <c r="B364" s="133">
        <v>45947</v>
      </c>
      <c r="C364" s="155" t="s">
        <v>79</v>
      </c>
      <c r="D364" s="552">
        <v>45975</v>
      </c>
      <c r="E364" s="552" t="e">
        <f>IF(OR(#REF!="",J364=""),"",#REF!+7*J364)</f>
        <v>#REF!</v>
      </c>
      <c r="F364" s="149" t="e">
        <f t="shared" ca="1" si="106"/>
        <v>#REF!</v>
      </c>
      <c r="G364" s="120" t="s">
        <v>94</v>
      </c>
      <c r="H364" s="113" t="e">
        <f t="shared" si="95"/>
        <v>#REF!</v>
      </c>
      <c r="I364" s="113" t="e">
        <f t="shared" si="96"/>
        <v>#REF!</v>
      </c>
      <c r="J364" s="122">
        <v>4</v>
      </c>
      <c r="K364" s="122" t="s">
        <v>21</v>
      </c>
      <c r="L364" s="232" t="s">
        <v>81</v>
      </c>
      <c r="M364" s="13" t="s">
        <v>820</v>
      </c>
      <c r="N364" s="399">
        <v>0</v>
      </c>
      <c r="O364" s="130">
        <v>3</v>
      </c>
      <c r="P364" s="122"/>
      <c r="Q364" s="122"/>
      <c r="R364" s="122" t="s">
        <v>84</v>
      </c>
      <c r="S364" s="122" t="s">
        <v>97</v>
      </c>
      <c r="T364" s="113" t="s">
        <v>255</v>
      </c>
      <c r="U364" s="102" t="s">
        <v>99</v>
      </c>
      <c r="V364" s="102" t="s">
        <v>821</v>
      </c>
      <c r="W364" s="147">
        <v>1</v>
      </c>
      <c r="X364" s="122"/>
      <c r="Y364" s="126">
        <f t="shared" si="109"/>
        <v>1</v>
      </c>
      <c r="Z364" s="122">
        <v>1</v>
      </c>
      <c r="AA364" s="101">
        <v>32293</v>
      </c>
      <c r="AB364" s="131"/>
      <c r="AC364" s="151" t="str">
        <f t="shared" ref="AC364:AC427" si="112">IF(AD364="","",TEXT(AD364,"mmmm-yy"))</f>
        <v/>
      </c>
      <c r="AD364" s="120"/>
      <c r="AE364" s="142"/>
      <c r="AF364" s="101">
        <f t="shared" si="110"/>
        <v>0</v>
      </c>
      <c r="AG364" s="101">
        <f t="shared" si="97"/>
        <v>0</v>
      </c>
      <c r="AH364" s="101">
        <f t="shared" si="111"/>
        <v>0</v>
      </c>
      <c r="AI364" s="101">
        <f t="shared" si="108"/>
        <v>32293</v>
      </c>
      <c r="AJ364" s="101">
        <f t="shared" si="98"/>
        <v>0</v>
      </c>
      <c r="AK364" s="101">
        <f t="shared" si="107"/>
        <v>32293</v>
      </c>
      <c r="AL364" s="102" t="s">
        <v>9</v>
      </c>
      <c r="AM364" s="144"/>
      <c r="AN364" s="823">
        <f t="shared" si="99"/>
        <v>32293</v>
      </c>
      <c r="AO364" s="844">
        <f t="shared" si="102"/>
        <v>0</v>
      </c>
      <c r="AP364" s="844">
        <f t="shared" si="103"/>
        <v>1</v>
      </c>
      <c r="AQ364" s="845">
        <f t="shared" ca="1" si="104"/>
        <v>238</v>
      </c>
      <c r="AR364" s="113" t="str">
        <f t="shared" si="105"/>
        <v>On Time</v>
      </c>
    </row>
    <row r="365" spans="1:44" ht="12.75" x14ac:dyDescent="0.2">
      <c r="A365" s="102">
        <v>4000495354</v>
      </c>
      <c r="B365" s="133">
        <v>45621</v>
      </c>
      <c r="C365" s="100" t="s">
        <v>79</v>
      </c>
      <c r="D365" s="552">
        <v>46611</v>
      </c>
      <c r="E365" s="552" t="e">
        <f>IF(OR(#REF!="",J365=""),"",#REF!+7*J365)</f>
        <v>#REF!</v>
      </c>
      <c r="F365" s="149" t="e">
        <f t="shared" ca="1" si="106"/>
        <v>#REF!</v>
      </c>
      <c r="G365" s="120" t="s">
        <v>94</v>
      </c>
      <c r="H365" s="113" t="e">
        <f t="shared" ref="H365:H400" si="113">TEXT(E365,"MMM-YY")</f>
        <v>#REF!</v>
      </c>
      <c r="I365" s="113" t="e">
        <f t="shared" ref="I365:I400" si="114">TEXT(E365,"YYYY")</f>
        <v>#REF!</v>
      </c>
      <c r="J365" s="126">
        <v>103.15</v>
      </c>
      <c r="K365" s="126" t="s">
        <v>18</v>
      </c>
      <c r="L365" s="394" t="s">
        <v>81</v>
      </c>
      <c r="M365" s="23" t="s">
        <v>160</v>
      </c>
      <c r="N365" s="399">
        <v>0</v>
      </c>
      <c r="O365" s="130">
        <v>3</v>
      </c>
      <c r="P365" s="130" t="s">
        <v>161</v>
      </c>
      <c r="Q365" s="130">
        <v>25100069</v>
      </c>
      <c r="R365" s="130" t="s">
        <v>84</v>
      </c>
      <c r="S365" s="130" t="s">
        <v>97</v>
      </c>
      <c r="T365" s="123" t="s">
        <v>138</v>
      </c>
      <c r="U365" s="100" t="s">
        <v>99</v>
      </c>
      <c r="V365" s="100" t="s">
        <v>162</v>
      </c>
      <c r="W365" s="282">
        <v>1</v>
      </c>
      <c r="X365" s="126"/>
      <c r="Y365" s="126">
        <f t="shared" si="109"/>
        <v>1</v>
      </c>
      <c r="Z365" s="126">
        <v>1</v>
      </c>
      <c r="AA365" s="150">
        <v>31260</v>
      </c>
      <c r="AB365" s="127"/>
      <c r="AC365" s="151" t="str">
        <f t="shared" si="112"/>
        <v/>
      </c>
      <c r="AD365" s="152"/>
      <c r="AE365" s="162"/>
      <c r="AF365" s="101">
        <f t="shared" si="110"/>
        <v>0</v>
      </c>
      <c r="AG365" s="101">
        <f t="shared" ref="AG365:AG400" si="115">(X365*AB365)*86</f>
        <v>0</v>
      </c>
      <c r="AH365" s="101">
        <f t="shared" si="111"/>
        <v>0</v>
      </c>
      <c r="AI365" s="101">
        <f t="shared" si="108"/>
        <v>31260</v>
      </c>
      <c r="AJ365" s="101">
        <f t="shared" ref="AJ365:AJ400" si="116">(Z365*AB365)*86</f>
        <v>0</v>
      </c>
      <c r="AK365" s="101">
        <f t="shared" si="107"/>
        <v>31260</v>
      </c>
      <c r="AL365" s="102" t="s">
        <v>9</v>
      </c>
      <c r="AM365" s="143"/>
      <c r="AN365" s="823">
        <f t="shared" si="99"/>
        <v>31260</v>
      </c>
      <c r="AO365" s="844">
        <f t="shared" si="102"/>
        <v>0</v>
      </c>
      <c r="AP365" s="844">
        <f t="shared" si="103"/>
        <v>1</v>
      </c>
      <c r="AQ365" s="845">
        <f t="shared" ca="1" si="104"/>
        <v>564</v>
      </c>
      <c r="AR365" s="113" t="str">
        <f t="shared" si="105"/>
        <v>On Time</v>
      </c>
    </row>
    <row r="366" spans="1:44" ht="12.75" x14ac:dyDescent="0.2">
      <c r="A366" s="102">
        <v>4000495354</v>
      </c>
      <c r="B366" s="133">
        <v>45621</v>
      </c>
      <c r="C366" s="100" t="s">
        <v>79</v>
      </c>
      <c r="D366" s="552">
        <v>46611</v>
      </c>
      <c r="E366" s="552" t="e">
        <f>IF(OR(#REF!="",J366=""),"",#REF!+7*J366)</f>
        <v>#REF!</v>
      </c>
      <c r="F366" s="149" t="e">
        <f t="shared" ca="1" si="106"/>
        <v>#REF!</v>
      </c>
      <c r="G366" s="120" t="s">
        <v>94</v>
      </c>
      <c r="H366" s="113" t="e">
        <f t="shared" si="113"/>
        <v>#REF!</v>
      </c>
      <c r="I366" s="113" t="e">
        <f t="shared" si="114"/>
        <v>#REF!</v>
      </c>
      <c r="J366" s="126">
        <v>146.58000000000001</v>
      </c>
      <c r="K366" s="126" t="s">
        <v>18</v>
      </c>
      <c r="L366" s="394" t="s">
        <v>81</v>
      </c>
      <c r="M366" s="85" t="s">
        <v>160</v>
      </c>
      <c r="N366" s="399">
        <v>0</v>
      </c>
      <c r="O366" s="130">
        <v>3</v>
      </c>
      <c r="P366" s="130" t="s">
        <v>161</v>
      </c>
      <c r="Q366" s="130">
        <v>25100069</v>
      </c>
      <c r="R366" s="130" t="s">
        <v>84</v>
      </c>
      <c r="S366" s="130" t="s">
        <v>97</v>
      </c>
      <c r="T366" s="123" t="s">
        <v>138</v>
      </c>
      <c r="U366" s="100" t="s">
        <v>99</v>
      </c>
      <c r="V366" s="100" t="s">
        <v>162</v>
      </c>
      <c r="W366" s="282">
        <v>1</v>
      </c>
      <c r="X366" s="126"/>
      <c r="Y366" s="126">
        <f t="shared" si="109"/>
        <v>1</v>
      </c>
      <c r="Z366" s="126">
        <v>1</v>
      </c>
      <c r="AA366" s="150">
        <v>31260</v>
      </c>
      <c r="AB366" s="127"/>
      <c r="AC366" s="151" t="str">
        <f t="shared" si="112"/>
        <v/>
      </c>
      <c r="AD366" s="152"/>
      <c r="AE366" s="427"/>
      <c r="AF366" s="101">
        <f t="shared" si="110"/>
        <v>0</v>
      </c>
      <c r="AG366" s="101">
        <f t="shared" si="115"/>
        <v>0</v>
      </c>
      <c r="AH366" s="101">
        <f t="shared" si="111"/>
        <v>0</v>
      </c>
      <c r="AI366" s="101">
        <f t="shared" si="108"/>
        <v>31260</v>
      </c>
      <c r="AJ366" s="101">
        <f t="shared" si="116"/>
        <v>0</v>
      </c>
      <c r="AK366" s="101">
        <f t="shared" si="107"/>
        <v>31260</v>
      </c>
      <c r="AL366" s="102" t="s">
        <v>9</v>
      </c>
      <c r="AM366" s="108"/>
      <c r="AN366" s="823">
        <f t="shared" si="99"/>
        <v>31260</v>
      </c>
      <c r="AO366" s="844">
        <f t="shared" si="102"/>
        <v>0</v>
      </c>
      <c r="AP366" s="844">
        <f t="shared" si="103"/>
        <v>1</v>
      </c>
      <c r="AQ366" s="845">
        <f t="shared" ca="1" si="104"/>
        <v>564</v>
      </c>
      <c r="AR366" s="113" t="str">
        <f t="shared" si="105"/>
        <v>On Time</v>
      </c>
    </row>
    <row r="367" spans="1:44" ht="15" x14ac:dyDescent="0.25">
      <c r="A367" s="102">
        <v>4000580246</v>
      </c>
      <c r="B367" s="158">
        <v>46017</v>
      </c>
      <c r="C367" s="102" t="s">
        <v>79</v>
      </c>
      <c r="D367" s="552">
        <v>46073</v>
      </c>
      <c r="E367" s="552" t="e">
        <f>IF(OR(#REF!="",J367=""),"",#REF!+7*J367)</f>
        <v>#REF!</v>
      </c>
      <c r="F367" s="149" t="str">
        <f t="shared" ca="1" si="106"/>
        <v>DELIVERED</v>
      </c>
      <c r="G367" s="120" t="s">
        <v>94</v>
      </c>
      <c r="H367" s="113" t="e">
        <f t="shared" si="113"/>
        <v>#REF!</v>
      </c>
      <c r="I367" s="113" t="e">
        <f t="shared" si="114"/>
        <v>#REF!</v>
      </c>
      <c r="J367" s="122">
        <v>8</v>
      </c>
      <c r="K367" s="122" t="s">
        <v>18</v>
      </c>
      <c r="L367" s="232" t="s">
        <v>81</v>
      </c>
      <c r="M367" s="85" t="s">
        <v>822</v>
      </c>
      <c r="N367" s="399">
        <v>0</v>
      </c>
      <c r="O367" s="130">
        <v>3</v>
      </c>
      <c r="P367" s="18" t="s">
        <v>823</v>
      </c>
      <c r="Q367" s="122">
        <v>25100756</v>
      </c>
      <c r="R367" s="122" t="s">
        <v>84</v>
      </c>
      <c r="S367" s="122" t="s">
        <v>97</v>
      </c>
      <c r="T367" s="113" t="s">
        <v>179</v>
      </c>
      <c r="U367" s="102" t="s">
        <v>99</v>
      </c>
      <c r="V367" s="102" t="s">
        <v>824</v>
      </c>
      <c r="W367" s="147">
        <v>2</v>
      </c>
      <c r="X367" s="122">
        <v>2</v>
      </c>
      <c r="Y367" s="126">
        <f t="shared" si="109"/>
        <v>0</v>
      </c>
      <c r="Z367" s="122">
        <v>0</v>
      </c>
      <c r="AA367" s="101">
        <v>14308</v>
      </c>
      <c r="AB367" s="131"/>
      <c r="AC367" s="151" t="str">
        <f t="shared" si="112"/>
        <v>April-26</v>
      </c>
      <c r="AD367" s="225">
        <v>46118</v>
      </c>
      <c r="AE367" s="296" t="s">
        <v>825</v>
      </c>
      <c r="AF367" s="114">
        <f t="shared" si="110"/>
        <v>28616</v>
      </c>
      <c r="AG367" s="101">
        <f t="shared" si="115"/>
        <v>0</v>
      </c>
      <c r="AH367" s="101">
        <f t="shared" si="111"/>
        <v>28616</v>
      </c>
      <c r="AI367" s="101">
        <f t="shared" si="108"/>
        <v>0</v>
      </c>
      <c r="AJ367" s="101">
        <f t="shared" si="116"/>
        <v>0</v>
      </c>
      <c r="AK367" s="101">
        <f t="shared" si="107"/>
        <v>0</v>
      </c>
      <c r="AL367" s="102" t="s">
        <v>0</v>
      </c>
      <c r="AM367" s="143" t="s">
        <v>102</v>
      </c>
      <c r="AN367" s="823">
        <f t="shared" si="99"/>
        <v>28616</v>
      </c>
      <c r="AO367" s="844">
        <f t="shared" si="102"/>
        <v>1</v>
      </c>
      <c r="AP367" s="844">
        <f t="shared" si="103"/>
        <v>0</v>
      </c>
      <c r="AQ367" s="845">
        <f t="shared" ca="1" si="104"/>
        <v>168</v>
      </c>
      <c r="AR367" s="113" t="str">
        <f t="shared" si="105"/>
        <v>Delayed</v>
      </c>
    </row>
    <row r="368" spans="1:44" ht="15" x14ac:dyDescent="0.25">
      <c r="A368" s="102">
        <v>5400065846</v>
      </c>
      <c r="B368" s="133">
        <v>45902</v>
      </c>
      <c r="C368" s="100" t="s">
        <v>79</v>
      </c>
      <c r="D368" s="552">
        <v>46021</v>
      </c>
      <c r="E368" s="552" t="e">
        <f>IF(OR(#REF!="",J368=""),"",#REF!+7*J368)</f>
        <v>#REF!</v>
      </c>
      <c r="F368" s="149" t="e">
        <f t="shared" ca="1" si="106"/>
        <v>#REF!</v>
      </c>
      <c r="G368" s="120" t="s">
        <v>94</v>
      </c>
      <c r="H368" s="113" t="e">
        <f t="shared" si="113"/>
        <v>#REF!</v>
      </c>
      <c r="I368" s="113" t="e">
        <f t="shared" si="114"/>
        <v>#REF!</v>
      </c>
      <c r="J368" s="122">
        <v>14.2</v>
      </c>
      <c r="K368" s="122" t="s">
        <v>21</v>
      </c>
      <c r="L368" s="232" t="s">
        <v>81</v>
      </c>
      <c r="M368" s="77" t="s">
        <v>826</v>
      </c>
      <c r="N368" s="399">
        <v>0</v>
      </c>
      <c r="O368" s="130">
        <v>3</v>
      </c>
      <c r="P368" s="122" t="s">
        <v>243</v>
      </c>
      <c r="Q368" s="122"/>
      <c r="R368" s="122" t="s">
        <v>84</v>
      </c>
      <c r="S368" s="130" t="s">
        <v>412</v>
      </c>
      <c r="T368" s="113" t="s">
        <v>413</v>
      </c>
      <c r="U368" s="102" t="s">
        <v>99</v>
      </c>
      <c r="V368" s="174" t="s">
        <v>827</v>
      </c>
      <c r="W368" s="147">
        <v>20</v>
      </c>
      <c r="X368" s="113"/>
      <c r="Y368" s="126">
        <f t="shared" si="109"/>
        <v>20</v>
      </c>
      <c r="Z368" s="122">
        <v>20</v>
      </c>
      <c r="AA368" s="101">
        <v>1523</v>
      </c>
      <c r="AB368" s="131"/>
      <c r="AC368" s="151" t="str">
        <f t="shared" si="112"/>
        <v/>
      </c>
      <c r="AD368" s="119"/>
      <c r="AE368" s="132"/>
      <c r="AF368" s="101">
        <f t="shared" si="110"/>
        <v>0</v>
      </c>
      <c r="AG368" s="101">
        <f t="shared" si="115"/>
        <v>0</v>
      </c>
      <c r="AH368" s="101">
        <f t="shared" si="111"/>
        <v>0</v>
      </c>
      <c r="AI368" s="101">
        <f t="shared" si="108"/>
        <v>30460</v>
      </c>
      <c r="AJ368" s="101">
        <f t="shared" si="116"/>
        <v>0</v>
      </c>
      <c r="AK368" s="101">
        <f t="shared" si="107"/>
        <v>30460</v>
      </c>
      <c r="AL368" s="102" t="s">
        <v>9</v>
      </c>
      <c r="AM368" s="144"/>
      <c r="AN368" s="823">
        <f t="shared" ref="AN368:AN431" si="117">SUM(AH368,AK368)</f>
        <v>30460</v>
      </c>
      <c r="AO368" s="844">
        <f t="shared" si="102"/>
        <v>0</v>
      </c>
      <c r="AP368" s="844">
        <f t="shared" si="103"/>
        <v>1</v>
      </c>
      <c r="AQ368" s="845">
        <f t="shared" ca="1" si="104"/>
        <v>283</v>
      </c>
      <c r="AR368" s="113" t="str">
        <f t="shared" si="105"/>
        <v>On Time</v>
      </c>
    </row>
    <row r="369" spans="1:44" ht="12.75" x14ac:dyDescent="0.2">
      <c r="A369" s="102">
        <v>5400065846</v>
      </c>
      <c r="B369" s="133">
        <v>45902</v>
      </c>
      <c r="C369" s="100" t="s">
        <v>79</v>
      </c>
      <c r="D369" s="552">
        <v>46021</v>
      </c>
      <c r="E369" s="552" t="e">
        <f>IF(OR(#REF!="",J369=""),"",#REF!+7*J369)</f>
        <v>#REF!</v>
      </c>
      <c r="F369" s="149" t="e">
        <f t="shared" ca="1" si="106"/>
        <v>#REF!</v>
      </c>
      <c r="G369" s="120" t="s">
        <v>94</v>
      </c>
      <c r="H369" s="113" t="e">
        <f t="shared" si="113"/>
        <v>#REF!</v>
      </c>
      <c r="I369" s="113" t="e">
        <f t="shared" si="114"/>
        <v>#REF!</v>
      </c>
      <c r="J369" s="122">
        <v>14.2</v>
      </c>
      <c r="K369" s="122" t="s">
        <v>21</v>
      </c>
      <c r="L369" s="232" t="s">
        <v>81</v>
      </c>
      <c r="M369" s="13" t="s">
        <v>828</v>
      </c>
      <c r="N369" s="399">
        <v>0</v>
      </c>
      <c r="O369" s="130">
        <v>3</v>
      </c>
      <c r="P369" s="122" t="s">
        <v>243</v>
      </c>
      <c r="Q369" s="122"/>
      <c r="R369" s="122" t="s">
        <v>84</v>
      </c>
      <c r="S369" s="130" t="s">
        <v>412</v>
      </c>
      <c r="T369" s="113" t="s">
        <v>413</v>
      </c>
      <c r="U369" s="102" t="s">
        <v>99</v>
      </c>
      <c r="V369" s="174" t="s">
        <v>829</v>
      </c>
      <c r="W369" s="147">
        <v>13</v>
      </c>
      <c r="X369" s="113"/>
      <c r="Y369" s="126">
        <f t="shared" si="109"/>
        <v>13</v>
      </c>
      <c r="Z369" s="122">
        <v>13</v>
      </c>
      <c r="AA369" s="101">
        <v>2221</v>
      </c>
      <c r="AB369" s="131"/>
      <c r="AC369" s="151" t="str">
        <f t="shared" si="112"/>
        <v/>
      </c>
      <c r="AD369" s="119"/>
      <c r="AE369" s="132"/>
      <c r="AF369" s="101">
        <f t="shared" si="110"/>
        <v>0</v>
      </c>
      <c r="AG369" s="101">
        <f t="shared" si="115"/>
        <v>0</v>
      </c>
      <c r="AH369" s="101">
        <f t="shared" si="111"/>
        <v>0</v>
      </c>
      <c r="AI369" s="101">
        <f t="shared" si="108"/>
        <v>28873</v>
      </c>
      <c r="AJ369" s="101">
        <f t="shared" si="116"/>
        <v>0</v>
      </c>
      <c r="AK369" s="101">
        <f t="shared" si="107"/>
        <v>28873</v>
      </c>
      <c r="AL369" s="102" t="s">
        <v>9</v>
      </c>
      <c r="AM369" s="144"/>
      <c r="AN369" s="823">
        <f t="shared" si="117"/>
        <v>28873</v>
      </c>
      <c r="AO369" s="844">
        <f t="shared" si="102"/>
        <v>0</v>
      </c>
      <c r="AP369" s="844">
        <f t="shared" si="103"/>
        <v>1</v>
      </c>
      <c r="AQ369" s="845">
        <f t="shared" ca="1" si="104"/>
        <v>283</v>
      </c>
      <c r="AR369" s="113" t="str">
        <f t="shared" si="105"/>
        <v>On Time</v>
      </c>
    </row>
    <row r="370" spans="1:44" ht="12.75" x14ac:dyDescent="0.2">
      <c r="A370" s="160">
        <v>5400065846</v>
      </c>
      <c r="B370" s="183">
        <v>45902</v>
      </c>
      <c r="C370" s="127" t="s">
        <v>79</v>
      </c>
      <c r="D370" s="552">
        <v>46021</v>
      </c>
      <c r="E370" s="552" t="e">
        <f>IF(OR(#REF!="",J370=""),"",#REF!+7*J370)</f>
        <v>#REF!</v>
      </c>
      <c r="F370" s="149" t="e">
        <f t="shared" ca="1" si="106"/>
        <v>#REF!</v>
      </c>
      <c r="G370" s="115" t="s">
        <v>94</v>
      </c>
      <c r="H370" s="188">
        <v>46381</v>
      </c>
      <c r="I370" s="160">
        <v>2025</v>
      </c>
      <c r="J370" s="18">
        <v>14.2</v>
      </c>
      <c r="K370" s="18" t="s">
        <v>21</v>
      </c>
      <c r="L370" s="395" t="s">
        <v>81</v>
      </c>
      <c r="M370" s="13" t="s">
        <v>830</v>
      </c>
      <c r="N370" s="401">
        <v>0</v>
      </c>
      <c r="O370" s="130">
        <v>3</v>
      </c>
      <c r="P370" s="18" t="s">
        <v>532</v>
      </c>
      <c r="Q370" s="431" t="s">
        <v>532</v>
      </c>
      <c r="R370" s="18" t="s">
        <v>84</v>
      </c>
      <c r="S370" s="126" t="s">
        <v>412</v>
      </c>
      <c r="T370" s="115" t="s">
        <v>413</v>
      </c>
      <c r="U370" s="115" t="s">
        <v>99</v>
      </c>
      <c r="V370" s="184" t="s">
        <v>831</v>
      </c>
      <c r="W370" s="288">
        <v>13</v>
      </c>
      <c r="X370" s="115" t="s">
        <v>532</v>
      </c>
      <c r="Y370" s="126">
        <v>13</v>
      </c>
      <c r="Z370" s="18">
        <v>13</v>
      </c>
      <c r="AA370" s="101">
        <v>656.5</v>
      </c>
      <c r="AB370" s="115" t="s">
        <v>532</v>
      </c>
      <c r="AC370" s="151" t="str">
        <f t="shared" si="112"/>
        <v/>
      </c>
      <c r="AD370" s="119"/>
      <c r="AE370" s="184" t="s">
        <v>532</v>
      </c>
      <c r="AF370" s="115" t="s">
        <v>534</v>
      </c>
      <c r="AG370" s="115" t="s">
        <v>535</v>
      </c>
      <c r="AH370" s="115" t="s">
        <v>536</v>
      </c>
      <c r="AI370" s="101">
        <f t="shared" si="108"/>
        <v>8534.5</v>
      </c>
      <c r="AJ370" s="115" t="s">
        <v>537</v>
      </c>
      <c r="AK370" s="101">
        <f t="shared" si="107"/>
        <v>8534.5</v>
      </c>
      <c r="AL370" s="115" t="s">
        <v>9</v>
      </c>
      <c r="AM370" s="148" t="s">
        <v>532</v>
      </c>
      <c r="AN370" s="823">
        <f t="shared" si="117"/>
        <v>8534.5</v>
      </c>
      <c r="AO370" s="844" t="e">
        <f t="shared" si="102"/>
        <v>#VALUE!</v>
      </c>
      <c r="AP370" s="844">
        <f t="shared" si="103"/>
        <v>1</v>
      </c>
      <c r="AQ370" s="845">
        <f t="shared" ca="1" si="104"/>
        <v>283</v>
      </c>
      <c r="AR370" s="113" t="str">
        <f t="shared" si="105"/>
        <v>On Time</v>
      </c>
    </row>
    <row r="371" spans="1:44" x14ac:dyDescent="0.25">
      <c r="A371" s="174" t="s">
        <v>832</v>
      </c>
      <c r="B371" s="133">
        <v>46003</v>
      </c>
      <c r="C371" s="100" t="s">
        <v>79</v>
      </c>
      <c r="D371" s="552">
        <v>46094</v>
      </c>
      <c r="E371" s="552" t="e">
        <f>IF(OR(#REF!="",J371=""),"",#REF!+7*J371)</f>
        <v>#REF!</v>
      </c>
      <c r="F371" s="149" t="str">
        <f t="shared" ca="1" si="106"/>
        <v>DELIVERED</v>
      </c>
      <c r="G371" s="120" t="s">
        <v>80</v>
      </c>
      <c r="H371" s="113" t="e">
        <f t="shared" ref="H371:H434" si="118">TEXT(E371,"MMM-YY")</f>
        <v>#REF!</v>
      </c>
      <c r="I371" s="113" t="e">
        <f t="shared" ref="I371:I376" si="119">TEXT(E371,"YYYY")</f>
        <v>#REF!</v>
      </c>
      <c r="J371" s="122">
        <v>0.6</v>
      </c>
      <c r="K371" s="122" t="s">
        <v>24</v>
      </c>
      <c r="L371" s="232" t="s">
        <v>81</v>
      </c>
      <c r="M371" s="13" t="s">
        <v>833</v>
      </c>
      <c r="N371" s="399">
        <v>0</v>
      </c>
      <c r="O371" s="130">
        <v>3</v>
      </c>
      <c r="P371" s="122" t="s">
        <v>243</v>
      </c>
      <c r="Q371" s="122">
        <v>25100804</v>
      </c>
      <c r="R371" s="122" t="s">
        <v>84</v>
      </c>
      <c r="S371" s="122" t="s">
        <v>380</v>
      </c>
      <c r="T371" s="123" t="s">
        <v>381</v>
      </c>
      <c r="U371" s="123" t="s">
        <v>212</v>
      </c>
      <c r="V371" s="102" t="s">
        <v>834</v>
      </c>
      <c r="W371" s="147">
        <v>180</v>
      </c>
      <c r="X371" s="122">
        <v>10</v>
      </c>
      <c r="Y371" s="126">
        <f t="shared" ref="Y371:Y393" si="120">W371-X371</f>
        <v>170</v>
      </c>
      <c r="Z371" s="122">
        <v>0</v>
      </c>
      <c r="AA371" s="101">
        <v>135</v>
      </c>
      <c r="AB371" s="131"/>
      <c r="AC371" s="151" t="str">
        <f t="shared" si="112"/>
        <v>April-26</v>
      </c>
      <c r="AD371" s="119">
        <v>46133</v>
      </c>
      <c r="AE371" s="257" t="s">
        <v>835</v>
      </c>
      <c r="AF371" s="101">
        <f t="shared" ref="AF371:AF434" si="121">X371*AA371</f>
        <v>1350</v>
      </c>
      <c r="AG371" s="101">
        <f t="shared" ref="AG371:AG434" si="122">(X371*AB371)*86</f>
        <v>0</v>
      </c>
      <c r="AH371" s="101">
        <f t="shared" ref="AH371:AH434" si="123">SUM(AF371:AG371)</f>
        <v>1350</v>
      </c>
      <c r="AI371" s="101">
        <f t="shared" si="108"/>
        <v>0</v>
      </c>
      <c r="AJ371" s="101">
        <f t="shared" ref="AJ371:AJ434" si="124">(Z371*AB371)*86</f>
        <v>0</v>
      </c>
      <c r="AK371" s="101">
        <f t="shared" si="107"/>
        <v>0</v>
      </c>
      <c r="AL371" s="102" t="s">
        <v>0</v>
      </c>
      <c r="AM371" s="143" t="s">
        <v>102</v>
      </c>
      <c r="AN371" s="823">
        <f t="shared" si="117"/>
        <v>1350</v>
      </c>
      <c r="AO371" s="844">
        <f t="shared" si="102"/>
        <v>5.5555555555555552E-2</v>
      </c>
      <c r="AP371" s="844">
        <f t="shared" si="103"/>
        <v>0.94444444444444442</v>
      </c>
      <c r="AQ371" s="845">
        <f t="shared" ca="1" si="104"/>
        <v>182</v>
      </c>
      <c r="AR371" s="113" t="str">
        <f t="shared" si="105"/>
        <v>Delayed</v>
      </c>
    </row>
    <row r="372" spans="1:44" x14ac:dyDescent="0.25">
      <c r="A372" s="174" t="s">
        <v>832</v>
      </c>
      <c r="B372" s="133">
        <v>46003</v>
      </c>
      <c r="C372" s="100" t="s">
        <v>79</v>
      </c>
      <c r="D372" s="552">
        <v>46094</v>
      </c>
      <c r="E372" s="552" t="e">
        <f>IF(OR(#REF!="",J372=""),"",#REF!+7*J372)</f>
        <v>#REF!</v>
      </c>
      <c r="F372" s="149" t="str">
        <f t="shared" ca="1" si="106"/>
        <v>DELIVERED</v>
      </c>
      <c r="G372" s="120" t="s">
        <v>80</v>
      </c>
      <c r="H372" s="113" t="e">
        <f t="shared" si="118"/>
        <v>#REF!</v>
      </c>
      <c r="I372" s="113" t="e">
        <f t="shared" si="119"/>
        <v>#REF!</v>
      </c>
      <c r="J372" s="122">
        <v>0.6</v>
      </c>
      <c r="K372" s="122" t="s">
        <v>24</v>
      </c>
      <c r="L372" s="232" t="s">
        <v>81</v>
      </c>
      <c r="M372" s="13" t="s">
        <v>833</v>
      </c>
      <c r="N372" s="399">
        <v>0</v>
      </c>
      <c r="O372" s="130">
        <v>3</v>
      </c>
      <c r="P372" s="122" t="s">
        <v>243</v>
      </c>
      <c r="Q372" s="122">
        <v>25100804</v>
      </c>
      <c r="R372" s="122" t="s">
        <v>84</v>
      </c>
      <c r="S372" s="122" t="s">
        <v>380</v>
      </c>
      <c r="T372" s="123" t="s">
        <v>381</v>
      </c>
      <c r="U372" s="123" t="s">
        <v>212</v>
      </c>
      <c r="V372" s="102" t="s">
        <v>834</v>
      </c>
      <c r="W372" s="147">
        <v>170</v>
      </c>
      <c r="X372" s="122">
        <v>15</v>
      </c>
      <c r="Y372" s="126">
        <f t="shared" si="120"/>
        <v>155</v>
      </c>
      <c r="Z372" s="122">
        <v>0</v>
      </c>
      <c r="AA372" s="101">
        <v>135</v>
      </c>
      <c r="AB372" s="131"/>
      <c r="AC372" s="151" t="str">
        <f t="shared" si="112"/>
        <v>May-26</v>
      </c>
      <c r="AD372" s="119">
        <v>46157</v>
      </c>
      <c r="AE372" s="257" t="s">
        <v>836</v>
      </c>
      <c r="AF372" s="101">
        <f t="shared" si="121"/>
        <v>2025</v>
      </c>
      <c r="AG372" s="101">
        <f t="shared" si="122"/>
        <v>0</v>
      </c>
      <c r="AH372" s="101">
        <f t="shared" si="123"/>
        <v>2025</v>
      </c>
      <c r="AI372" s="101">
        <f t="shared" si="108"/>
        <v>0</v>
      </c>
      <c r="AJ372" s="101">
        <f t="shared" si="124"/>
        <v>0</v>
      </c>
      <c r="AK372" s="101">
        <f t="shared" si="107"/>
        <v>0</v>
      </c>
      <c r="AL372" s="102" t="s">
        <v>0</v>
      </c>
      <c r="AM372" s="143" t="s">
        <v>102</v>
      </c>
      <c r="AN372" s="823">
        <f t="shared" si="117"/>
        <v>2025</v>
      </c>
      <c r="AO372" s="844">
        <f t="shared" si="102"/>
        <v>8.8235294117647065E-2</v>
      </c>
      <c r="AP372" s="844">
        <f t="shared" si="103"/>
        <v>0.91176470588235292</v>
      </c>
      <c r="AQ372" s="845">
        <f t="shared" ca="1" si="104"/>
        <v>182</v>
      </c>
      <c r="AR372" s="113" t="str">
        <f t="shared" si="105"/>
        <v>Delayed</v>
      </c>
    </row>
    <row r="373" spans="1:44" x14ac:dyDescent="0.25">
      <c r="A373" s="174" t="s">
        <v>832</v>
      </c>
      <c r="B373" s="133">
        <v>46003</v>
      </c>
      <c r="C373" s="100" t="s">
        <v>79</v>
      </c>
      <c r="D373" s="552">
        <v>46094</v>
      </c>
      <c r="E373" s="552" t="e">
        <f>IF(OR(#REF!="",J373=""),"",#REF!+7*J373)</f>
        <v>#REF!</v>
      </c>
      <c r="F373" s="149" t="str">
        <f t="shared" ca="1" si="106"/>
        <v>DELIVERED</v>
      </c>
      <c r="G373" s="120" t="s">
        <v>80</v>
      </c>
      <c r="H373" s="113" t="e">
        <f t="shared" si="118"/>
        <v>#REF!</v>
      </c>
      <c r="I373" s="113" t="e">
        <f t="shared" si="119"/>
        <v>#REF!</v>
      </c>
      <c r="J373" s="122">
        <v>0.6</v>
      </c>
      <c r="K373" s="122" t="s">
        <v>24</v>
      </c>
      <c r="L373" s="232" t="s">
        <v>81</v>
      </c>
      <c r="M373" s="13" t="s">
        <v>833</v>
      </c>
      <c r="N373" s="399">
        <v>0</v>
      </c>
      <c r="O373" s="130">
        <v>3</v>
      </c>
      <c r="P373" s="122" t="s">
        <v>243</v>
      </c>
      <c r="Q373" s="122">
        <v>25100804</v>
      </c>
      <c r="R373" s="122" t="s">
        <v>84</v>
      </c>
      <c r="S373" s="122" t="s">
        <v>380</v>
      </c>
      <c r="T373" s="123" t="s">
        <v>381</v>
      </c>
      <c r="U373" s="123" t="s">
        <v>212</v>
      </c>
      <c r="V373" s="102" t="s">
        <v>834</v>
      </c>
      <c r="W373" s="147">
        <v>155</v>
      </c>
      <c r="X373" s="122">
        <v>37</v>
      </c>
      <c r="Y373" s="126">
        <f t="shared" si="120"/>
        <v>118</v>
      </c>
      <c r="Z373" s="122">
        <v>0</v>
      </c>
      <c r="AA373" s="101">
        <v>135</v>
      </c>
      <c r="AB373" s="131"/>
      <c r="AC373" s="151" t="str">
        <f t="shared" si="112"/>
        <v>May-26</v>
      </c>
      <c r="AD373" s="119">
        <v>46171</v>
      </c>
      <c r="AE373" s="257" t="s">
        <v>837</v>
      </c>
      <c r="AF373" s="101">
        <f t="shared" si="121"/>
        <v>4995</v>
      </c>
      <c r="AG373" s="101">
        <f t="shared" si="122"/>
        <v>0</v>
      </c>
      <c r="AH373" s="101">
        <f t="shared" si="123"/>
        <v>4995</v>
      </c>
      <c r="AI373" s="101">
        <f t="shared" si="108"/>
        <v>0</v>
      </c>
      <c r="AJ373" s="101">
        <f t="shared" si="124"/>
        <v>0</v>
      </c>
      <c r="AK373" s="101">
        <f t="shared" si="107"/>
        <v>0</v>
      </c>
      <c r="AL373" s="102" t="s">
        <v>0</v>
      </c>
      <c r="AM373" s="143" t="s">
        <v>102</v>
      </c>
      <c r="AN373" s="823">
        <f t="shared" si="117"/>
        <v>4995</v>
      </c>
      <c r="AO373" s="844">
        <f t="shared" si="102"/>
        <v>0.23870967741935484</v>
      </c>
      <c r="AP373" s="844">
        <f t="shared" si="103"/>
        <v>0.76129032258064511</v>
      </c>
      <c r="AQ373" s="845">
        <f t="shared" ca="1" si="104"/>
        <v>182</v>
      </c>
      <c r="AR373" s="113" t="str">
        <f t="shared" si="105"/>
        <v>Delayed</v>
      </c>
    </row>
    <row r="374" spans="1:44" ht="12.75" x14ac:dyDescent="0.2">
      <c r="A374" s="174" t="s">
        <v>832</v>
      </c>
      <c r="B374" s="133">
        <v>46003</v>
      </c>
      <c r="C374" s="100" t="s">
        <v>79</v>
      </c>
      <c r="D374" s="552">
        <v>46094</v>
      </c>
      <c r="E374" s="552" t="e">
        <f>IF(OR(#REF!="",J374=""),"",#REF!+7*J374)</f>
        <v>#REF!</v>
      </c>
      <c r="F374" s="149" t="e">
        <f t="shared" ca="1" si="106"/>
        <v>#REF!</v>
      </c>
      <c r="G374" s="120" t="s">
        <v>80</v>
      </c>
      <c r="H374" s="113" t="e">
        <f t="shared" si="118"/>
        <v>#REF!</v>
      </c>
      <c r="I374" s="113" t="e">
        <f t="shared" si="119"/>
        <v>#REF!</v>
      </c>
      <c r="J374" s="122">
        <v>0.6</v>
      </c>
      <c r="K374" s="122" t="s">
        <v>24</v>
      </c>
      <c r="L374" s="232" t="s">
        <v>81</v>
      </c>
      <c r="M374" s="13" t="s">
        <v>833</v>
      </c>
      <c r="N374" s="399">
        <v>0</v>
      </c>
      <c r="O374" s="130">
        <v>3</v>
      </c>
      <c r="P374" s="122" t="s">
        <v>243</v>
      </c>
      <c r="Q374" s="122">
        <v>25100804</v>
      </c>
      <c r="R374" s="122" t="s">
        <v>84</v>
      </c>
      <c r="S374" s="122" t="s">
        <v>380</v>
      </c>
      <c r="T374" s="123" t="s">
        <v>381</v>
      </c>
      <c r="U374" s="123" t="s">
        <v>212</v>
      </c>
      <c r="V374" s="102" t="s">
        <v>834</v>
      </c>
      <c r="W374" s="147">
        <v>118</v>
      </c>
      <c r="X374" s="122"/>
      <c r="Y374" s="126">
        <f t="shared" si="120"/>
        <v>118</v>
      </c>
      <c r="Z374" s="122">
        <v>118</v>
      </c>
      <c r="AA374" s="101">
        <v>135</v>
      </c>
      <c r="AB374" s="131"/>
      <c r="AC374" s="151" t="str">
        <f t="shared" si="112"/>
        <v/>
      </c>
      <c r="AD374" s="120"/>
      <c r="AE374" s="132"/>
      <c r="AF374" s="101">
        <f t="shared" si="121"/>
        <v>0</v>
      </c>
      <c r="AG374" s="101">
        <f t="shared" si="122"/>
        <v>0</v>
      </c>
      <c r="AH374" s="101">
        <f t="shared" si="123"/>
        <v>0</v>
      </c>
      <c r="AI374" s="101">
        <f t="shared" si="108"/>
        <v>15930</v>
      </c>
      <c r="AJ374" s="101">
        <f t="shared" si="124"/>
        <v>0</v>
      </c>
      <c r="AK374" s="101">
        <f t="shared" si="107"/>
        <v>15930</v>
      </c>
      <c r="AL374" s="102" t="s">
        <v>9</v>
      </c>
      <c r="AM374" s="144"/>
      <c r="AN374" s="823">
        <f t="shared" si="117"/>
        <v>15930</v>
      </c>
      <c r="AO374" s="844">
        <f t="shared" si="102"/>
        <v>0</v>
      </c>
      <c r="AP374" s="844">
        <f t="shared" si="103"/>
        <v>1</v>
      </c>
      <c r="AQ374" s="845">
        <f t="shared" ca="1" si="104"/>
        <v>182</v>
      </c>
      <c r="AR374" s="113" t="str">
        <f t="shared" si="105"/>
        <v>On Time</v>
      </c>
    </row>
    <row r="375" spans="1:44" ht="15" x14ac:dyDescent="0.25">
      <c r="A375" t="s">
        <v>838</v>
      </c>
      <c r="B375" s="570">
        <v>46169</v>
      </c>
      <c r="C375" s="562" t="s">
        <v>79</v>
      </c>
      <c r="D375" s="552">
        <v>46183</v>
      </c>
      <c r="E375" s="552" t="e">
        <f>IF(OR(#REF!="",J375=""),"",#REF!+7*J375)</f>
        <v>#REF!</v>
      </c>
      <c r="F375" s="149" t="str">
        <f t="shared" ca="1" si="106"/>
        <v>DELIVERED</v>
      </c>
      <c r="G375" s="120" t="s">
        <v>80</v>
      </c>
      <c r="H375" s="113" t="e">
        <f t="shared" si="118"/>
        <v>#REF!</v>
      </c>
      <c r="I375" s="113" t="e">
        <f t="shared" si="119"/>
        <v>#REF!</v>
      </c>
      <c r="J375" s="122">
        <v>2</v>
      </c>
      <c r="K375" s="122" t="s">
        <v>22</v>
      </c>
      <c r="L375" s="232" t="s">
        <v>81</v>
      </c>
      <c r="M375" s="13" t="s">
        <v>833</v>
      </c>
      <c r="N375" s="399">
        <v>0</v>
      </c>
      <c r="O375" s="130">
        <v>3</v>
      </c>
      <c r="P375" s="122" t="s">
        <v>243</v>
      </c>
      <c r="Q375" s="122">
        <v>26200274</v>
      </c>
      <c r="R375" s="122" t="s">
        <v>84</v>
      </c>
      <c r="S375" s="122" t="s">
        <v>380</v>
      </c>
      <c r="T375" s="123" t="s">
        <v>381</v>
      </c>
      <c r="U375" s="123" t="s">
        <v>212</v>
      </c>
      <c r="V375" t="s">
        <v>839</v>
      </c>
      <c r="W375" s="147">
        <v>1</v>
      </c>
      <c r="X375" s="122">
        <v>1</v>
      </c>
      <c r="Y375" s="126">
        <f t="shared" si="120"/>
        <v>0</v>
      </c>
      <c r="Z375" s="122">
        <v>0</v>
      </c>
      <c r="AA375" s="101">
        <v>77296</v>
      </c>
      <c r="AB375" s="131"/>
      <c r="AC375" s="151" t="str">
        <f t="shared" si="112"/>
        <v>May-26</v>
      </c>
      <c r="AD375" s="119">
        <v>46171</v>
      </c>
      <c r="AE375" s="257" t="s">
        <v>840</v>
      </c>
      <c r="AF375" s="101">
        <f t="shared" si="121"/>
        <v>77296</v>
      </c>
      <c r="AG375" s="101">
        <f t="shared" si="122"/>
        <v>0</v>
      </c>
      <c r="AH375" s="101">
        <f t="shared" si="123"/>
        <v>77296</v>
      </c>
      <c r="AI375" s="101">
        <f t="shared" si="108"/>
        <v>0</v>
      </c>
      <c r="AJ375" s="101">
        <f t="shared" si="124"/>
        <v>0</v>
      </c>
      <c r="AK375" s="101">
        <f t="shared" si="107"/>
        <v>0</v>
      </c>
      <c r="AL375" s="102" t="s">
        <v>0</v>
      </c>
      <c r="AM375" s="143" t="s">
        <v>102</v>
      </c>
      <c r="AN375" s="823">
        <f t="shared" si="117"/>
        <v>77296</v>
      </c>
      <c r="AO375" s="844">
        <f t="shared" si="102"/>
        <v>1</v>
      </c>
      <c r="AP375" s="844">
        <f t="shared" si="103"/>
        <v>0</v>
      </c>
      <c r="AQ375" s="845">
        <f t="shared" ca="1" si="104"/>
        <v>16</v>
      </c>
      <c r="AR375" s="113" t="str">
        <f t="shared" si="105"/>
        <v>On Time</v>
      </c>
    </row>
    <row r="376" spans="1:44" ht="12.75" x14ac:dyDescent="0.2">
      <c r="A376" s="102">
        <v>4300033872</v>
      </c>
      <c r="B376" s="133">
        <v>45629</v>
      </c>
      <c r="C376" s="100" t="s">
        <v>79</v>
      </c>
      <c r="D376" s="552">
        <v>45714</v>
      </c>
      <c r="E376" s="552" t="e">
        <f>IF(OR(#REF!="",J376=""),"",#REF!+7*J376)</f>
        <v>#REF!</v>
      </c>
      <c r="F376" s="149" t="e">
        <f t="shared" ca="1" si="106"/>
        <v>#REF!</v>
      </c>
      <c r="G376" s="120" t="s">
        <v>94</v>
      </c>
      <c r="H376" s="113" t="e">
        <f t="shared" si="118"/>
        <v>#REF!</v>
      </c>
      <c r="I376" s="113" t="e">
        <f t="shared" si="119"/>
        <v>#REF!</v>
      </c>
      <c r="J376" s="126">
        <v>12</v>
      </c>
      <c r="K376" s="126" t="s">
        <v>28</v>
      </c>
      <c r="L376" s="394" t="s">
        <v>81</v>
      </c>
      <c r="M376" s="13" t="s">
        <v>841</v>
      </c>
      <c r="N376" s="399">
        <v>0</v>
      </c>
      <c r="O376" s="130">
        <v>3</v>
      </c>
      <c r="P376" s="130" t="s">
        <v>243</v>
      </c>
      <c r="Q376" s="130">
        <v>24100557</v>
      </c>
      <c r="R376" s="130" t="s">
        <v>84</v>
      </c>
      <c r="S376" s="130" t="s">
        <v>97</v>
      </c>
      <c r="T376" s="123" t="s">
        <v>565</v>
      </c>
      <c r="U376" s="100" t="s">
        <v>99</v>
      </c>
      <c r="V376" s="100" t="s">
        <v>737</v>
      </c>
      <c r="W376" s="282">
        <v>1</v>
      </c>
      <c r="X376" s="126"/>
      <c r="Y376" s="126">
        <f t="shared" si="120"/>
        <v>1</v>
      </c>
      <c r="Z376" s="126">
        <v>1</v>
      </c>
      <c r="AA376" s="150">
        <v>27002.799999999999</v>
      </c>
      <c r="AB376" s="127"/>
      <c r="AC376" s="151" t="str">
        <f t="shared" si="112"/>
        <v/>
      </c>
      <c r="AD376" s="152"/>
      <c r="AE376" s="162"/>
      <c r="AF376" s="101">
        <f t="shared" si="121"/>
        <v>0</v>
      </c>
      <c r="AG376" s="101">
        <f t="shared" si="122"/>
        <v>0</v>
      </c>
      <c r="AH376" s="101">
        <f t="shared" si="123"/>
        <v>0</v>
      </c>
      <c r="AI376" s="101">
        <f t="shared" si="108"/>
        <v>27002.799999999999</v>
      </c>
      <c r="AJ376" s="101">
        <f t="shared" si="124"/>
        <v>0</v>
      </c>
      <c r="AK376" s="101">
        <f t="shared" si="107"/>
        <v>27002.799999999999</v>
      </c>
      <c r="AL376" s="102" t="s">
        <v>9</v>
      </c>
      <c r="AM376" s="143"/>
      <c r="AN376" s="823">
        <f t="shared" si="117"/>
        <v>27002.799999999999</v>
      </c>
      <c r="AO376" s="844">
        <f t="shared" si="102"/>
        <v>0</v>
      </c>
      <c r="AP376" s="844">
        <f t="shared" si="103"/>
        <v>1</v>
      </c>
      <c r="AQ376" s="845">
        <f t="shared" ca="1" si="104"/>
        <v>556</v>
      </c>
      <c r="AR376" s="113" t="str">
        <f t="shared" si="105"/>
        <v>On Time</v>
      </c>
    </row>
    <row r="377" spans="1:44" ht="12.75" x14ac:dyDescent="0.2">
      <c r="A377" s="102">
        <v>1422</v>
      </c>
      <c r="B377" s="133">
        <v>45968</v>
      </c>
      <c r="C377" s="100" t="s">
        <v>305</v>
      </c>
      <c r="D377" s="552">
        <v>46003</v>
      </c>
      <c r="E377" s="552" t="e">
        <f>IF(OR(#REF!="",J377=""),"",#REF!+7*J377)</f>
        <v>#REF!</v>
      </c>
      <c r="F377" s="149" t="e">
        <f t="shared" ca="1" si="106"/>
        <v>#REF!</v>
      </c>
      <c r="G377" s="120" t="s">
        <v>80</v>
      </c>
      <c r="H377" s="113" t="e">
        <f t="shared" si="118"/>
        <v>#REF!</v>
      </c>
      <c r="I377" s="102">
        <v>2025</v>
      </c>
      <c r="J377" s="122">
        <v>5</v>
      </c>
      <c r="K377" s="122" t="s">
        <v>18</v>
      </c>
      <c r="L377" s="232" t="s">
        <v>142</v>
      </c>
      <c r="M377" s="85" t="s">
        <v>842</v>
      </c>
      <c r="N377" s="399">
        <v>0</v>
      </c>
      <c r="O377" s="130">
        <v>3</v>
      </c>
      <c r="P377" s="122" t="s">
        <v>843</v>
      </c>
      <c r="Q377" s="122">
        <v>25201045</v>
      </c>
      <c r="R377" s="122" t="s">
        <v>307</v>
      </c>
      <c r="S377" s="130" t="s">
        <v>313</v>
      </c>
      <c r="T377" s="168" t="s">
        <v>314</v>
      </c>
      <c r="U377" s="123" t="s">
        <v>87</v>
      </c>
      <c r="V377" s="102" t="s">
        <v>844</v>
      </c>
      <c r="W377" s="147">
        <v>2</v>
      </c>
      <c r="X377" s="122"/>
      <c r="Y377" s="126">
        <f t="shared" si="120"/>
        <v>2</v>
      </c>
      <c r="Z377" s="122">
        <v>2</v>
      </c>
      <c r="AA377" s="101"/>
      <c r="AB377" s="131">
        <v>137.75</v>
      </c>
      <c r="AC377" s="151" t="str">
        <f t="shared" si="112"/>
        <v/>
      </c>
      <c r="AD377" s="120"/>
      <c r="AE377" s="142"/>
      <c r="AF377" s="101">
        <f t="shared" si="121"/>
        <v>0</v>
      </c>
      <c r="AG377" s="101">
        <f t="shared" si="122"/>
        <v>0</v>
      </c>
      <c r="AH377" s="101">
        <f t="shared" si="123"/>
        <v>0</v>
      </c>
      <c r="AI377" s="101">
        <f t="shared" si="108"/>
        <v>0</v>
      </c>
      <c r="AJ377" s="101">
        <f t="shared" si="124"/>
        <v>23693</v>
      </c>
      <c r="AK377" s="101">
        <f t="shared" si="107"/>
        <v>23693</v>
      </c>
      <c r="AL377" s="102" t="s">
        <v>9</v>
      </c>
      <c r="AM377" s="143"/>
      <c r="AN377" s="823">
        <f t="shared" si="117"/>
        <v>23693</v>
      </c>
      <c r="AO377" s="844">
        <f t="shared" si="102"/>
        <v>0</v>
      </c>
      <c r="AP377" s="844">
        <f t="shared" si="103"/>
        <v>1</v>
      </c>
      <c r="AQ377" s="845">
        <f t="shared" ca="1" si="104"/>
        <v>217</v>
      </c>
      <c r="AR377" s="113" t="str">
        <f t="shared" si="105"/>
        <v>On Time</v>
      </c>
    </row>
    <row r="378" spans="1:44" ht="12.75" x14ac:dyDescent="0.2">
      <c r="A378" s="102">
        <v>5400065846</v>
      </c>
      <c r="B378" s="133">
        <v>45902</v>
      </c>
      <c r="C378" s="100" t="s">
        <v>79</v>
      </c>
      <c r="D378" s="552">
        <v>46021</v>
      </c>
      <c r="E378" s="552" t="e">
        <f>IF(OR(#REF!="",J378=""),"",#REF!+7*J378)</f>
        <v>#REF!</v>
      </c>
      <c r="F378" s="149" t="e">
        <f t="shared" ca="1" si="106"/>
        <v>#REF!</v>
      </c>
      <c r="G378" s="120" t="s">
        <v>94</v>
      </c>
      <c r="H378" s="113" t="e">
        <f t="shared" si="118"/>
        <v>#REF!</v>
      </c>
      <c r="I378" s="113" t="e">
        <f t="shared" ref="I378:I400" si="125">TEXT(E378,"YYYY")</f>
        <v>#REF!</v>
      </c>
      <c r="J378" s="122">
        <v>14.2</v>
      </c>
      <c r="K378" s="122" t="s">
        <v>21</v>
      </c>
      <c r="L378" s="232" t="s">
        <v>81</v>
      </c>
      <c r="M378" s="23" t="s">
        <v>845</v>
      </c>
      <c r="N378" s="399">
        <v>0</v>
      </c>
      <c r="O378" s="130">
        <v>3</v>
      </c>
      <c r="P378" s="122" t="s">
        <v>243</v>
      </c>
      <c r="Q378" s="122"/>
      <c r="R378" s="122" t="s">
        <v>84</v>
      </c>
      <c r="S378" s="130" t="s">
        <v>412</v>
      </c>
      <c r="T378" s="113" t="s">
        <v>413</v>
      </c>
      <c r="U378" s="102" t="s">
        <v>99</v>
      </c>
      <c r="V378" s="174" t="s">
        <v>846</v>
      </c>
      <c r="W378" s="147">
        <v>78</v>
      </c>
      <c r="X378" s="113"/>
      <c r="Y378" s="126">
        <f t="shared" si="120"/>
        <v>78</v>
      </c>
      <c r="Z378" s="122">
        <v>78</v>
      </c>
      <c r="AA378" s="101">
        <v>300</v>
      </c>
      <c r="AB378" s="131"/>
      <c r="AC378" s="151" t="str">
        <f t="shared" si="112"/>
        <v/>
      </c>
      <c r="AD378" s="119"/>
      <c r="AE378" s="132"/>
      <c r="AF378" s="101">
        <f t="shared" si="121"/>
        <v>0</v>
      </c>
      <c r="AG378" s="101">
        <f t="shared" si="122"/>
        <v>0</v>
      </c>
      <c r="AH378" s="101">
        <f t="shared" si="123"/>
        <v>0</v>
      </c>
      <c r="AI378" s="101">
        <f t="shared" si="108"/>
        <v>23400</v>
      </c>
      <c r="AJ378" s="101">
        <f t="shared" si="124"/>
        <v>0</v>
      </c>
      <c r="AK378" s="101">
        <f t="shared" si="107"/>
        <v>23400</v>
      </c>
      <c r="AL378" s="102" t="s">
        <v>9</v>
      </c>
      <c r="AM378" s="144"/>
      <c r="AN378" s="823">
        <f t="shared" si="117"/>
        <v>23400</v>
      </c>
      <c r="AO378" s="844">
        <f t="shared" si="102"/>
        <v>0</v>
      </c>
      <c r="AP378" s="844">
        <f t="shared" si="103"/>
        <v>1</v>
      </c>
      <c r="AQ378" s="845">
        <f t="shared" ca="1" si="104"/>
        <v>283</v>
      </c>
      <c r="AR378" s="113" t="str">
        <f t="shared" si="105"/>
        <v>On Time</v>
      </c>
    </row>
    <row r="379" spans="1:44" x14ac:dyDescent="0.25">
      <c r="A379" s="128">
        <v>1102500085</v>
      </c>
      <c r="B379" s="133">
        <v>45903</v>
      </c>
      <c r="C379" s="100" t="s">
        <v>79</v>
      </c>
      <c r="D379" s="552">
        <v>45912</v>
      </c>
      <c r="E379" s="552" t="e">
        <f>IF(OR(#REF!="",J379=""),"",#REF!+7*J379)</f>
        <v>#REF!</v>
      </c>
      <c r="F379" s="149" t="e">
        <f t="shared" ca="1" si="106"/>
        <v>#REF!</v>
      </c>
      <c r="G379" s="120" t="s">
        <v>80</v>
      </c>
      <c r="H379" s="113" t="e">
        <f t="shared" si="118"/>
        <v>#REF!</v>
      </c>
      <c r="I379" s="113" t="e">
        <f t="shared" si="125"/>
        <v>#REF!</v>
      </c>
      <c r="J379" s="122">
        <v>1.4</v>
      </c>
      <c r="K379" s="122" t="s">
        <v>21</v>
      </c>
      <c r="L379" s="232" t="s">
        <v>81</v>
      </c>
      <c r="M379" s="13" t="s">
        <v>847</v>
      </c>
      <c r="N379" s="399">
        <v>1</v>
      </c>
      <c r="O379" s="130">
        <v>1</v>
      </c>
      <c r="P379" s="122" t="s">
        <v>243</v>
      </c>
      <c r="Q379" s="122">
        <v>25200616</v>
      </c>
      <c r="R379" s="122" t="s">
        <v>84</v>
      </c>
      <c r="S379" s="130" t="s">
        <v>284</v>
      </c>
      <c r="T379" s="123" t="s">
        <v>285</v>
      </c>
      <c r="U379" s="102" t="s">
        <v>286</v>
      </c>
      <c r="V379" s="160" t="s">
        <v>848</v>
      </c>
      <c r="W379" s="147">
        <v>9</v>
      </c>
      <c r="X379" s="122"/>
      <c r="Y379" s="126">
        <f t="shared" si="120"/>
        <v>9</v>
      </c>
      <c r="Z379" s="122">
        <v>9</v>
      </c>
      <c r="AA379" s="101">
        <v>2572</v>
      </c>
      <c r="AB379" s="131"/>
      <c r="AC379" s="151" t="str">
        <f t="shared" si="112"/>
        <v/>
      </c>
      <c r="AD379" s="119"/>
      <c r="AE379" s="178"/>
      <c r="AF379" s="101">
        <f t="shared" si="121"/>
        <v>0</v>
      </c>
      <c r="AG379" s="101">
        <f t="shared" si="122"/>
        <v>0</v>
      </c>
      <c r="AH379" s="101">
        <f t="shared" si="123"/>
        <v>0</v>
      </c>
      <c r="AI379" s="101">
        <f t="shared" si="108"/>
        <v>23148</v>
      </c>
      <c r="AJ379" s="101">
        <f t="shared" si="124"/>
        <v>0</v>
      </c>
      <c r="AK379" s="101">
        <f t="shared" si="107"/>
        <v>23148</v>
      </c>
      <c r="AL379" s="102" t="s">
        <v>9</v>
      </c>
      <c r="AM379" s="144"/>
      <c r="AN379" s="823">
        <f t="shared" si="117"/>
        <v>23148</v>
      </c>
      <c r="AO379" s="844">
        <f t="shared" si="102"/>
        <v>0</v>
      </c>
      <c r="AP379" s="844">
        <f t="shared" si="103"/>
        <v>1</v>
      </c>
      <c r="AQ379" s="845">
        <f t="shared" ca="1" si="104"/>
        <v>282</v>
      </c>
      <c r="AR379" s="113" t="str">
        <f t="shared" si="105"/>
        <v>On Time</v>
      </c>
    </row>
    <row r="380" spans="1:44" ht="12.75" x14ac:dyDescent="0.2">
      <c r="A380" s="102">
        <v>5400065846</v>
      </c>
      <c r="B380" s="133">
        <v>45902</v>
      </c>
      <c r="C380" s="100" t="s">
        <v>79</v>
      </c>
      <c r="D380" s="552">
        <v>46021</v>
      </c>
      <c r="E380" s="552" t="e">
        <f>IF(OR(#REF!="",J380=""),"",#REF!+7*J380)</f>
        <v>#REF!</v>
      </c>
      <c r="F380" s="149" t="e">
        <f t="shared" ca="1" si="106"/>
        <v>#REF!</v>
      </c>
      <c r="G380" s="120" t="s">
        <v>94</v>
      </c>
      <c r="H380" s="113" t="e">
        <f t="shared" si="118"/>
        <v>#REF!</v>
      </c>
      <c r="I380" s="113" t="e">
        <f t="shared" si="125"/>
        <v>#REF!</v>
      </c>
      <c r="J380" s="122">
        <v>14.2</v>
      </c>
      <c r="K380" s="122" t="s">
        <v>21</v>
      </c>
      <c r="L380" s="232" t="s">
        <v>81</v>
      </c>
      <c r="M380" s="13" t="s">
        <v>849</v>
      </c>
      <c r="N380" s="399">
        <v>0</v>
      </c>
      <c r="O380" s="130">
        <v>3</v>
      </c>
      <c r="P380" s="122" t="s">
        <v>243</v>
      </c>
      <c r="Q380" s="122"/>
      <c r="R380" s="122" t="s">
        <v>84</v>
      </c>
      <c r="S380" s="130" t="s">
        <v>412</v>
      </c>
      <c r="T380" s="113" t="s">
        <v>413</v>
      </c>
      <c r="U380" s="102" t="s">
        <v>99</v>
      </c>
      <c r="V380" s="174" t="s">
        <v>850</v>
      </c>
      <c r="W380" s="147">
        <v>14</v>
      </c>
      <c r="X380" s="113"/>
      <c r="Y380" s="126">
        <f t="shared" si="120"/>
        <v>14</v>
      </c>
      <c r="Z380" s="122">
        <v>14</v>
      </c>
      <c r="AA380" s="101">
        <v>1500</v>
      </c>
      <c r="AB380" s="131"/>
      <c r="AC380" s="151" t="str">
        <f t="shared" si="112"/>
        <v/>
      </c>
      <c r="AD380" s="119"/>
      <c r="AE380" s="132"/>
      <c r="AF380" s="101">
        <f t="shared" si="121"/>
        <v>0</v>
      </c>
      <c r="AG380" s="101">
        <f t="shared" si="122"/>
        <v>0</v>
      </c>
      <c r="AH380" s="101">
        <f t="shared" si="123"/>
        <v>0</v>
      </c>
      <c r="AI380" s="101">
        <f t="shared" si="108"/>
        <v>21000</v>
      </c>
      <c r="AJ380" s="101">
        <f t="shared" si="124"/>
        <v>0</v>
      </c>
      <c r="AK380" s="101">
        <f t="shared" si="107"/>
        <v>21000</v>
      </c>
      <c r="AL380" s="102" t="s">
        <v>9</v>
      </c>
      <c r="AM380" s="144"/>
      <c r="AN380" s="823">
        <f t="shared" si="117"/>
        <v>21000</v>
      </c>
      <c r="AO380" s="844">
        <f t="shared" si="102"/>
        <v>0</v>
      </c>
      <c r="AP380" s="844">
        <f t="shared" si="103"/>
        <v>1</v>
      </c>
      <c r="AQ380" s="845">
        <f t="shared" ca="1" si="104"/>
        <v>283</v>
      </c>
      <c r="AR380" s="113" t="str">
        <f t="shared" si="105"/>
        <v>On Time</v>
      </c>
    </row>
    <row r="381" spans="1:44" x14ac:dyDescent="0.25">
      <c r="A381" s="128">
        <v>1102500085</v>
      </c>
      <c r="B381" s="133">
        <v>45903</v>
      </c>
      <c r="C381" s="100" t="s">
        <v>79</v>
      </c>
      <c r="D381" s="552">
        <v>45912</v>
      </c>
      <c r="E381" s="552" t="e">
        <f>IF(OR(#REF!="",J381=""),"",#REF!+7*J381)</f>
        <v>#REF!</v>
      </c>
      <c r="F381" s="149" t="e">
        <f t="shared" ca="1" si="106"/>
        <v>#REF!</v>
      </c>
      <c r="G381" s="120" t="s">
        <v>80</v>
      </c>
      <c r="H381" s="113" t="e">
        <f t="shared" si="118"/>
        <v>#REF!</v>
      </c>
      <c r="I381" s="113" t="e">
        <f t="shared" si="125"/>
        <v>#REF!</v>
      </c>
      <c r="J381" s="122">
        <v>1.4</v>
      </c>
      <c r="K381" s="122" t="s">
        <v>21</v>
      </c>
      <c r="L381" s="232" t="s">
        <v>81</v>
      </c>
      <c r="M381" s="13" t="s">
        <v>851</v>
      </c>
      <c r="N381" s="399">
        <v>1</v>
      </c>
      <c r="O381" s="130">
        <v>1</v>
      </c>
      <c r="P381" s="122" t="s">
        <v>243</v>
      </c>
      <c r="Q381" s="122">
        <v>25200616</v>
      </c>
      <c r="R381" s="122" t="s">
        <v>84</v>
      </c>
      <c r="S381" s="130" t="s">
        <v>284</v>
      </c>
      <c r="T381" s="123" t="s">
        <v>285</v>
      </c>
      <c r="U381" s="102" t="s">
        <v>286</v>
      </c>
      <c r="V381" s="160" t="s">
        <v>852</v>
      </c>
      <c r="W381" s="147">
        <v>8</v>
      </c>
      <c r="X381" s="122"/>
      <c r="Y381" s="126">
        <f t="shared" si="120"/>
        <v>8</v>
      </c>
      <c r="Z381" s="122">
        <v>8</v>
      </c>
      <c r="AA381" s="101">
        <v>2572</v>
      </c>
      <c r="AB381" s="131"/>
      <c r="AC381" s="151" t="str">
        <f t="shared" si="112"/>
        <v/>
      </c>
      <c r="AD381" s="119"/>
      <c r="AE381" s="178"/>
      <c r="AF381" s="101">
        <f t="shared" si="121"/>
        <v>0</v>
      </c>
      <c r="AG381" s="101">
        <f t="shared" si="122"/>
        <v>0</v>
      </c>
      <c r="AH381" s="101">
        <f t="shared" si="123"/>
        <v>0</v>
      </c>
      <c r="AI381" s="101">
        <f t="shared" si="108"/>
        <v>20576</v>
      </c>
      <c r="AJ381" s="101">
        <f t="shared" si="124"/>
        <v>0</v>
      </c>
      <c r="AK381" s="101">
        <f t="shared" si="107"/>
        <v>20576</v>
      </c>
      <c r="AL381" s="102" t="s">
        <v>9</v>
      </c>
      <c r="AM381" s="108"/>
      <c r="AN381" s="823">
        <f t="shared" si="117"/>
        <v>20576</v>
      </c>
      <c r="AO381" s="844">
        <f t="shared" si="102"/>
        <v>0</v>
      </c>
      <c r="AP381" s="844">
        <f t="shared" si="103"/>
        <v>1</v>
      </c>
      <c r="AQ381" s="845">
        <f t="shared" ca="1" si="104"/>
        <v>282</v>
      </c>
      <c r="AR381" s="113" t="str">
        <f t="shared" si="105"/>
        <v>On Time</v>
      </c>
    </row>
    <row r="382" spans="1:44" ht="12.75" x14ac:dyDescent="0.2">
      <c r="A382" s="102">
        <v>5400065846</v>
      </c>
      <c r="B382" s="133">
        <v>45902</v>
      </c>
      <c r="C382" s="100" t="s">
        <v>79</v>
      </c>
      <c r="D382" s="552">
        <v>46021</v>
      </c>
      <c r="E382" s="552" t="e">
        <f>IF(OR(#REF!="",J382=""),"",#REF!+7*J382)</f>
        <v>#REF!</v>
      </c>
      <c r="F382" s="149" t="e">
        <f t="shared" ca="1" si="106"/>
        <v>#REF!</v>
      </c>
      <c r="G382" s="120" t="s">
        <v>94</v>
      </c>
      <c r="H382" s="113" t="e">
        <f t="shared" si="118"/>
        <v>#REF!</v>
      </c>
      <c r="I382" s="113" t="e">
        <f t="shared" si="125"/>
        <v>#REF!</v>
      </c>
      <c r="J382" s="122">
        <v>14.2</v>
      </c>
      <c r="K382" s="122" t="s">
        <v>21</v>
      </c>
      <c r="L382" s="232" t="s">
        <v>81</v>
      </c>
      <c r="M382" s="13" t="s">
        <v>853</v>
      </c>
      <c r="N382" s="399">
        <v>0</v>
      </c>
      <c r="O382" s="130">
        <v>3</v>
      </c>
      <c r="P382" s="122" t="s">
        <v>243</v>
      </c>
      <c r="Q382" s="122"/>
      <c r="R382" s="122" t="s">
        <v>84</v>
      </c>
      <c r="S382" s="130" t="s">
        <v>412</v>
      </c>
      <c r="T382" s="113" t="s">
        <v>413</v>
      </c>
      <c r="U382" s="102" t="s">
        <v>99</v>
      </c>
      <c r="V382" s="174" t="s">
        <v>854</v>
      </c>
      <c r="W382" s="147">
        <v>20</v>
      </c>
      <c r="X382" s="113"/>
      <c r="Y382" s="126">
        <f t="shared" si="120"/>
        <v>20</v>
      </c>
      <c r="Z382" s="122">
        <v>20</v>
      </c>
      <c r="AA382" s="101">
        <v>1030</v>
      </c>
      <c r="AB382" s="131"/>
      <c r="AC382" s="151" t="str">
        <f t="shared" si="112"/>
        <v/>
      </c>
      <c r="AD382" s="119"/>
      <c r="AE382" s="132"/>
      <c r="AF382" s="101">
        <f t="shared" si="121"/>
        <v>0</v>
      </c>
      <c r="AG382" s="101">
        <f t="shared" si="122"/>
        <v>0</v>
      </c>
      <c r="AH382" s="101">
        <f t="shared" si="123"/>
        <v>0</v>
      </c>
      <c r="AI382" s="101">
        <f t="shared" si="108"/>
        <v>20600</v>
      </c>
      <c r="AJ382" s="101">
        <f t="shared" si="124"/>
        <v>0</v>
      </c>
      <c r="AK382" s="101">
        <f t="shared" si="107"/>
        <v>20600</v>
      </c>
      <c r="AL382" s="102" t="s">
        <v>9</v>
      </c>
      <c r="AM382" s="144"/>
      <c r="AN382" s="823">
        <f t="shared" si="117"/>
        <v>20600</v>
      </c>
      <c r="AO382" s="844">
        <f t="shared" si="102"/>
        <v>0</v>
      </c>
      <c r="AP382" s="844">
        <f t="shared" si="103"/>
        <v>1</v>
      </c>
      <c r="AQ382" s="845">
        <f t="shared" ca="1" si="104"/>
        <v>283</v>
      </c>
      <c r="AR382" s="113" t="str">
        <f t="shared" si="105"/>
        <v>On Time</v>
      </c>
    </row>
    <row r="383" spans="1:44" ht="15" x14ac:dyDescent="0.25">
      <c r="A383" s="102">
        <v>4300035227</v>
      </c>
      <c r="B383" s="133">
        <v>45938</v>
      </c>
      <c r="C383" s="100" t="s">
        <v>79</v>
      </c>
      <c r="D383" s="552">
        <v>46092</v>
      </c>
      <c r="E383" s="552" t="e">
        <f>IF(OR(#REF!="",J383=""),"",#REF!+7*J383)</f>
        <v>#REF!</v>
      </c>
      <c r="F383" s="149" t="e">
        <f t="shared" ca="1" si="106"/>
        <v>#REF!</v>
      </c>
      <c r="G383" s="120" t="s">
        <v>94</v>
      </c>
      <c r="H383" s="113" t="e">
        <f t="shared" si="118"/>
        <v>#REF!</v>
      </c>
      <c r="I383" s="102" t="e">
        <f t="shared" si="125"/>
        <v>#REF!</v>
      </c>
      <c r="J383" s="122">
        <v>21.8</v>
      </c>
      <c r="K383" s="122" t="s">
        <v>19</v>
      </c>
      <c r="L383" s="232" t="s">
        <v>81</v>
      </c>
      <c r="M383" s="13" t="s">
        <v>367</v>
      </c>
      <c r="N383" s="399">
        <v>0</v>
      </c>
      <c r="O383" s="130">
        <v>3</v>
      </c>
      <c r="P383" s="116"/>
      <c r="Q383" s="122"/>
      <c r="R383" s="122" t="s">
        <v>84</v>
      </c>
      <c r="S383" s="130" t="s">
        <v>97</v>
      </c>
      <c r="T383" s="123" t="s">
        <v>98</v>
      </c>
      <c r="U383" s="102" t="s">
        <v>99</v>
      </c>
      <c r="V383" s="102" t="s">
        <v>369</v>
      </c>
      <c r="W383" s="147">
        <v>4</v>
      </c>
      <c r="X383" s="113"/>
      <c r="Y383" s="126">
        <f t="shared" si="120"/>
        <v>4</v>
      </c>
      <c r="Z383" s="122">
        <v>4</v>
      </c>
      <c r="AA383" s="185">
        <v>4574.8599999999997</v>
      </c>
      <c r="AB383" s="131"/>
      <c r="AC383" s="151" t="str">
        <f t="shared" si="112"/>
        <v/>
      </c>
      <c r="AD383" s="119"/>
      <c r="AE383" s="142"/>
      <c r="AF383" s="101">
        <f t="shared" si="121"/>
        <v>0</v>
      </c>
      <c r="AG383" s="101">
        <f t="shared" si="122"/>
        <v>0</v>
      </c>
      <c r="AH383" s="101">
        <f t="shared" si="123"/>
        <v>0</v>
      </c>
      <c r="AI383" s="101">
        <f t="shared" si="108"/>
        <v>18299.439999999999</v>
      </c>
      <c r="AJ383" s="185">
        <f t="shared" si="124"/>
        <v>0</v>
      </c>
      <c r="AK383" s="185">
        <f t="shared" si="107"/>
        <v>18299.439999999999</v>
      </c>
      <c r="AL383" s="174" t="s">
        <v>2</v>
      </c>
      <c r="AM383" s="233" t="s">
        <v>510</v>
      </c>
      <c r="AN383" s="825">
        <f t="shared" si="117"/>
        <v>18299.439999999999</v>
      </c>
      <c r="AO383" s="844">
        <f t="shared" si="102"/>
        <v>0</v>
      </c>
      <c r="AP383" s="844">
        <f t="shared" si="103"/>
        <v>1</v>
      </c>
      <c r="AQ383" s="845">
        <f t="shared" ca="1" si="104"/>
        <v>247</v>
      </c>
      <c r="AR383" s="113" t="str">
        <f t="shared" si="105"/>
        <v>On Time</v>
      </c>
    </row>
    <row r="384" spans="1:44" ht="15" x14ac:dyDescent="0.25">
      <c r="A384" s="102">
        <v>4300035227</v>
      </c>
      <c r="B384" s="133">
        <v>45938</v>
      </c>
      <c r="C384" s="100" t="s">
        <v>79</v>
      </c>
      <c r="D384" s="552">
        <v>46092</v>
      </c>
      <c r="E384" s="552" t="e">
        <f>IF(OR(#REF!="",J384=""),"",#REF!+7*J384)</f>
        <v>#REF!</v>
      </c>
      <c r="F384" s="149" t="e">
        <f t="shared" ca="1" si="106"/>
        <v>#REF!</v>
      </c>
      <c r="G384" s="120" t="s">
        <v>94</v>
      </c>
      <c r="H384" s="113" t="e">
        <f t="shared" si="118"/>
        <v>#REF!</v>
      </c>
      <c r="I384" s="102" t="e">
        <f t="shared" si="125"/>
        <v>#REF!</v>
      </c>
      <c r="J384" s="122">
        <v>21.8</v>
      </c>
      <c r="K384" s="122" t="s">
        <v>19</v>
      </c>
      <c r="L384" s="232" t="s">
        <v>81</v>
      </c>
      <c r="M384" s="13" t="s">
        <v>367</v>
      </c>
      <c r="N384" s="399">
        <v>0</v>
      </c>
      <c r="O384" s="130">
        <v>3</v>
      </c>
      <c r="P384" s="116"/>
      <c r="Q384" s="122"/>
      <c r="R384" s="122" t="s">
        <v>84</v>
      </c>
      <c r="S384" s="130" t="s">
        <v>97</v>
      </c>
      <c r="T384" s="123" t="s">
        <v>98</v>
      </c>
      <c r="U384" s="102" t="s">
        <v>99</v>
      </c>
      <c r="V384" s="102" t="s">
        <v>369</v>
      </c>
      <c r="W384" s="147">
        <v>1</v>
      </c>
      <c r="X384" s="113"/>
      <c r="Y384" s="126">
        <f t="shared" si="120"/>
        <v>1</v>
      </c>
      <c r="Z384" s="122">
        <v>1</v>
      </c>
      <c r="AA384" s="101">
        <v>4574.8599999999997</v>
      </c>
      <c r="AB384" s="131"/>
      <c r="AC384" s="151" t="str">
        <f t="shared" si="112"/>
        <v/>
      </c>
      <c r="AD384" s="119"/>
      <c r="AE384" s="142"/>
      <c r="AF384" s="101">
        <f t="shared" si="121"/>
        <v>0</v>
      </c>
      <c r="AG384" s="101">
        <f t="shared" si="122"/>
        <v>0</v>
      </c>
      <c r="AH384" s="101">
        <f t="shared" si="123"/>
        <v>0</v>
      </c>
      <c r="AI384" s="101">
        <f t="shared" si="108"/>
        <v>4574.8599999999997</v>
      </c>
      <c r="AJ384" s="101">
        <f t="shared" si="124"/>
        <v>0</v>
      </c>
      <c r="AK384" s="101">
        <f t="shared" si="107"/>
        <v>4574.8599999999997</v>
      </c>
      <c r="AL384" s="102" t="s">
        <v>9</v>
      </c>
      <c r="AM384" s="144"/>
      <c r="AN384" s="823">
        <f t="shared" si="117"/>
        <v>4574.8599999999997</v>
      </c>
      <c r="AO384" s="844">
        <f t="shared" si="102"/>
        <v>0</v>
      </c>
      <c r="AP384" s="844">
        <f t="shared" si="103"/>
        <v>1</v>
      </c>
      <c r="AQ384" s="845">
        <f t="shared" ca="1" si="104"/>
        <v>247</v>
      </c>
      <c r="AR384" s="113" t="str">
        <f t="shared" si="105"/>
        <v>On Time</v>
      </c>
    </row>
    <row r="385" spans="1:44" ht="12.75" x14ac:dyDescent="0.2">
      <c r="A385" s="102">
        <v>5400065846</v>
      </c>
      <c r="B385" s="133">
        <v>45902</v>
      </c>
      <c r="C385" s="100" t="s">
        <v>79</v>
      </c>
      <c r="D385" s="552">
        <v>46021</v>
      </c>
      <c r="E385" s="552" t="e">
        <f>IF(OR(#REF!="",J385=""),"",#REF!+7*J385)</f>
        <v>#REF!</v>
      </c>
      <c r="F385" s="149" t="e">
        <f t="shared" ca="1" si="106"/>
        <v>#REF!</v>
      </c>
      <c r="G385" s="120" t="s">
        <v>94</v>
      </c>
      <c r="H385" s="113" t="e">
        <f t="shared" si="118"/>
        <v>#REF!</v>
      </c>
      <c r="I385" s="113" t="e">
        <f t="shared" si="125"/>
        <v>#REF!</v>
      </c>
      <c r="J385" s="122">
        <v>14.2</v>
      </c>
      <c r="K385" s="122" t="s">
        <v>21</v>
      </c>
      <c r="L385" s="232" t="s">
        <v>81</v>
      </c>
      <c r="M385" s="13" t="s">
        <v>855</v>
      </c>
      <c r="N385" s="399">
        <v>0</v>
      </c>
      <c r="O385" s="130">
        <v>3</v>
      </c>
      <c r="P385" s="122" t="s">
        <v>243</v>
      </c>
      <c r="Q385" s="122"/>
      <c r="R385" s="122" t="s">
        <v>84</v>
      </c>
      <c r="S385" s="130" t="s">
        <v>412</v>
      </c>
      <c r="T385" s="113" t="s">
        <v>413</v>
      </c>
      <c r="U385" s="102" t="s">
        <v>99</v>
      </c>
      <c r="V385" s="174" t="s">
        <v>856</v>
      </c>
      <c r="W385" s="147">
        <v>20</v>
      </c>
      <c r="X385" s="113"/>
      <c r="Y385" s="126">
        <f t="shared" si="120"/>
        <v>20</v>
      </c>
      <c r="Z385" s="122">
        <v>20</v>
      </c>
      <c r="AA385" s="101">
        <v>965</v>
      </c>
      <c r="AB385" s="131"/>
      <c r="AC385" s="151" t="str">
        <f t="shared" si="112"/>
        <v/>
      </c>
      <c r="AD385" s="119"/>
      <c r="AE385" s="260"/>
      <c r="AF385" s="101">
        <f t="shared" si="121"/>
        <v>0</v>
      </c>
      <c r="AG385" s="101">
        <f t="shared" si="122"/>
        <v>0</v>
      </c>
      <c r="AH385" s="101">
        <f t="shared" si="123"/>
        <v>0</v>
      </c>
      <c r="AI385" s="101">
        <f t="shared" si="108"/>
        <v>19300</v>
      </c>
      <c r="AJ385" s="101">
        <f t="shared" si="124"/>
        <v>0</v>
      </c>
      <c r="AK385" s="101">
        <f t="shared" si="107"/>
        <v>19300</v>
      </c>
      <c r="AL385" s="102" t="s">
        <v>9</v>
      </c>
      <c r="AM385" s="144"/>
      <c r="AN385" s="823">
        <f t="shared" si="117"/>
        <v>19300</v>
      </c>
      <c r="AO385" s="844">
        <f t="shared" si="102"/>
        <v>0</v>
      </c>
      <c r="AP385" s="844">
        <f t="shared" si="103"/>
        <v>1</v>
      </c>
      <c r="AQ385" s="845">
        <f t="shared" ca="1" si="104"/>
        <v>283</v>
      </c>
      <c r="AR385" s="113" t="str">
        <f t="shared" si="105"/>
        <v>On Time</v>
      </c>
    </row>
    <row r="386" spans="1:44" x14ac:dyDescent="0.25">
      <c r="A386" s="102">
        <v>4300035758</v>
      </c>
      <c r="B386" s="158">
        <v>46018</v>
      </c>
      <c r="C386" s="102" t="s">
        <v>79</v>
      </c>
      <c r="D386" s="552">
        <v>46173</v>
      </c>
      <c r="E386" s="552" t="e">
        <f>IF(OR(#REF!="",J386=""),"",#REF!+7*J386)</f>
        <v>#REF!</v>
      </c>
      <c r="F386" s="149" t="str">
        <f t="shared" ca="1" si="106"/>
        <v>DELIVERED</v>
      </c>
      <c r="G386" s="120" t="s">
        <v>94</v>
      </c>
      <c r="H386" s="113" t="e">
        <f t="shared" si="118"/>
        <v>#REF!</v>
      </c>
      <c r="I386" s="113" t="e">
        <f t="shared" si="125"/>
        <v>#REF!</v>
      </c>
      <c r="J386" s="122">
        <v>22</v>
      </c>
      <c r="K386" s="122" t="s">
        <v>28</v>
      </c>
      <c r="L386" s="232" t="s">
        <v>81</v>
      </c>
      <c r="M386" s="13" t="s">
        <v>457</v>
      </c>
      <c r="N386" s="400">
        <v>0</v>
      </c>
      <c r="O386" s="130">
        <v>3</v>
      </c>
      <c r="P386" s="102" t="s">
        <v>243</v>
      </c>
      <c r="Q386" s="122">
        <v>25100753</v>
      </c>
      <c r="R386" s="122" t="s">
        <v>84</v>
      </c>
      <c r="S386" s="122" t="s">
        <v>97</v>
      </c>
      <c r="T386" s="113" t="s">
        <v>98</v>
      </c>
      <c r="U386" s="102" t="s">
        <v>99</v>
      </c>
      <c r="V386" s="102" t="s">
        <v>737</v>
      </c>
      <c r="W386" s="147">
        <v>1</v>
      </c>
      <c r="X386" s="122">
        <v>1</v>
      </c>
      <c r="Y386" s="126">
        <f t="shared" si="120"/>
        <v>0</v>
      </c>
      <c r="Z386" s="122">
        <v>0</v>
      </c>
      <c r="AA386" s="101">
        <v>18000</v>
      </c>
      <c r="AB386" s="131"/>
      <c r="AC386" s="151" t="str">
        <f t="shared" si="112"/>
        <v>May-26</v>
      </c>
      <c r="AD386" s="225">
        <v>46156</v>
      </c>
      <c r="AE386" s="257" t="s">
        <v>460</v>
      </c>
      <c r="AF386" s="114">
        <f t="shared" si="121"/>
        <v>18000</v>
      </c>
      <c r="AG386" s="101">
        <f t="shared" si="122"/>
        <v>0</v>
      </c>
      <c r="AH386" s="101">
        <f t="shared" si="123"/>
        <v>18000</v>
      </c>
      <c r="AI386" s="101">
        <f t="shared" si="108"/>
        <v>0</v>
      </c>
      <c r="AJ386" s="101">
        <f t="shared" si="124"/>
        <v>0</v>
      </c>
      <c r="AK386" s="101">
        <f t="shared" si="107"/>
        <v>0</v>
      </c>
      <c r="AL386" s="102" t="s">
        <v>0</v>
      </c>
      <c r="AM386" s="143" t="s">
        <v>102</v>
      </c>
      <c r="AN386" s="823">
        <f t="shared" si="117"/>
        <v>18000</v>
      </c>
      <c r="AO386" s="844">
        <f t="shared" si="102"/>
        <v>1</v>
      </c>
      <c r="AP386" s="844">
        <f t="shared" si="103"/>
        <v>0</v>
      </c>
      <c r="AQ386" s="845">
        <f t="shared" ca="1" si="104"/>
        <v>167</v>
      </c>
      <c r="AR386" s="113" t="str">
        <f t="shared" si="105"/>
        <v>On Time</v>
      </c>
    </row>
    <row r="387" spans="1:44" ht="15" x14ac:dyDescent="0.25">
      <c r="A387" s="102">
        <v>1102500157</v>
      </c>
      <c r="B387" s="133">
        <v>46004</v>
      </c>
      <c r="C387" s="102" t="s">
        <v>79</v>
      </c>
      <c r="D387" s="552">
        <v>46013</v>
      </c>
      <c r="E387" s="552" t="e">
        <f>IF(OR(#REF!="",J387=""),"",#REF!+7*J387)</f>
        <v>#REF!</v>
      </c>
      <c r="F387" s="149" t="str">
        <f t="shared" ca="1" si="106"/>
        <v>DELIVERED</v>
      </c>
      <c r="G387" s="120" t="s">
        <v>80</v>
      </c>
      <c r="H387" s="113" t="e">
        <f t="shared" si="118"/>
        <v>#REF!</v>
      </c>
      <c r="I387" s="113" t="e">
        <f t="shared" si="125"/>
        <v>#REF!</v>
      </c>
      <c r="J387" s="122">
        <v>1.4</v>
      </c>
      <c r="K387" s="122" t="s">
        <v>21</v>
      </c>
      <c r="L387" s="232" t="s">
        <v>81</v>
      </c>
      <c r="M387" s="77" t="s">
        <v>857</v>
      </c>
      <c r="N387" s="399">
        <v>1</v>
      </c>
      <c r="O387" s="130">
        <v>1</v>
      </c>
      <c r="P387" s="122" t="s">
        <v>243</v>
      </c>
      <c r="Q387" s="122">
        <v>25201090</v>
      </c>
      <c r="R387" s="122" t="s">
        <v>84</v>
      </c>
      <c r="S387" s="122" t="s">
        <v>284</v>
      </c>
      <c r="T387" s="102" t="s">
        <v>285</v>
      </c>
      <c r="U387" s="102" t="s">
        <v>286</v>
      </c>
      <c r="V387" s="102" t="s">
        <v>858</v>
      </c>
      <c r="W387" s="147">
        <v>5</v>
      </c>
      <c r="X387" s="122">
        <v>5</v>
      </c>
      <c r="Y387" s="126">
        <f t="shared" si="120"/>
        <v>0</v>
      </c>
      <c r="Z387" s="122">
        <v>0</v>
      </c>
      <c r="AA387" s="101">
        <v>6424</v>
      </c>
      <c r="AB387" s="131"/>
      <c r="AC387" s="151" t="str">
        <f t="shared" si="112"/>
        <v>April-26</v>
      </c>
      <c r="AD387" s="119">
        <v>46128</v>
      </c>
      <c r="AE387" s="490" t="s">
        <v>859</v>
      </c>
      <c r="AF387" s="101">
        <f t="shared" si="121"/>
        <v>32120</v>
      </c>
      <c r="AG387" s="101">
        <f t="shared" si="122"/>
        <v>0</v>
      </c>
      <c r="AH387" s="101">
        <f t="shared" si="123"/>
        <v>32120</v>
      </c>
      <c r="AI387" s="101">
        <f t="shared" si="108"/>
        <v>0</v>
      </c>
      <c r="AJ387" s="101">
        <f t="shared" si="124"/>
        <v>0</v>
      </c>
      <c r="AK387" s="101">
        <f t="shared" si="107"/>
        <v>0</v>
      </c>
      <c r="AL387" s="102" t="s">
        <v>0</v>
      </c>
      <c r="AM387" s="143" t="s">
        <v>102</v>
      </c>
      <c r="AN387" s="823">
        <f t="shared" si="117"/>
        <v>32120</v>
      </c>
      <c r="AO387" s="844">
        <f t="shared" ref="AO387:AO450" si="126">IF(W387=0,0,X387/W387)</f>
        <v>1</v>
      </c>
      <c r="AP387" s="844">
        <f t="shared" ref="AP387:AP450" si="127">IF(W387=0,0,Y387/W387)</f>
        <v>0</v>
      </c>
      <c r="AQ387" s="845">
        <f t="shared" ref="AQ387:AQ450" ca="1" si="128">TODAY()-B387</f>
        <v>181</v>
      </c>
      <c r="AR387" s="113" t="str">
        <f t="shared" ref="AR387:AR450" si="129">IF(AD387&lt;=D387,"On Time","Delayed")</f>
        <v>Delayed</v>
      </c>
    </row>
    <row r="388" spans="1:44" ht="12.75" x14ac:dyDescent="0.2">
      <c r="A388" s="102">
        <v>4300034444</v>
      </c>
      <c r="B388" s="133">
        <v>45804</v>
      </c>
      <c r="C388" s="100" t="s">
        <v>79</v>
      </c>
      <c r="D388" s="552">
        <v>45974</v>
      </c>
      <c r="E388" s="552" t="e">
        <f>IF(OR(#REF!="",J388=""),"",#REF!+7*J388)</f>
        <v>#REF!</v>
      </c>
      <c r="F388" s="149" t="e">
        <f t="shared" ca="1" si="106"/>
        <v>#REF!</v>
      </c>
      <c r="G388" s="120" t="s">
        <v>94</v>
      </c>
      <c r="H388" s="113" t="e">
        <f t="shared" si="118"/>
        <v>#REF!</v>
      </c>
      <c r="I388" s="113" t="e">
        <f t="shared" si="125"/>
        <v>#REF!</v>
      </c>
      <c r="J388" s="126">
        <v>24.3</v>
      </c>
      <c r="K388" s="126" t="s">
        <v>28</v>
      </c>
      <c r="L388" s="394" t="s">
        <v>81</v>
      </c>
      <c r="M388" s="16" t="s">
        <v>801</v>
      </c>
      <c r="N388" s="399">
        <v>0</v>
      </c>
      <c r="O388" s="130">
        <v>3</v>
      </c>
      <c r="P388" s="130" t="s">
        <v>243</v>
      </c>
      <c r="Q388" s="130">
        <v>25100211</v>
      </c>
      <c r="R388" s="130" t="s">
        <v>84</v>
      </c>
      <c r="S388" s="130" t="s">
        <v>97</v>
      </c>
      <c r="T388" s="123" t="s">
        <v>565</v>
      </c>
      <c r="U388" s="100" t="s">
        <v>99</v>
      </c>
      <c r="V388" s="123" t="s">
        <v>737</v>
      </c>
      <c r="W388" s="283">
        <v>1</v>
      </c>
      <c r="X388" s="126"/>
      <c r="Y388" s="126">
        <f t="shared" si="120"/>
        <v>1</v>
      </c>
      <c r="Z388" s="126">
        <v>1</v>
      </c>
      <c r="AA388" s="150">
        <v>18000.400000000001</v>
      </c>
      <c r="AB388" s="153"/>
      <c r="AC388" s="151" t="str">
        <f t="shared" si="112"/>
        <v/>
      </c>
      <c r="AD388" s="152"/>
      <c r="AE388" s="427"/>
      <c r="AF388" s="101">
        <f t="shared" si="121"/>
        <v>0</v>
      </c>
      <c r="AG388" s="101">
        <f t="shared" si="122"/>
        <v>0</v>
      </c>
      <c r="AH388" s="101">
        <f t="shared" si="123"/>
        <v>0</v>
      </c>
      <c r="AI388" s="101">
        <f t="shared" si="108"/>
        <v>18000.400000000001</v>
      </c>
      <c r="AJ388" s="101">
        <f t="shared" si="124"/>
        <v>0</v>
      </c>
      <c r="AK388" s="101">
        <f t="shared" si="107"/>
        <v>18000.400000000001</v>
      </c>
      <c r="AL388" s="102" t="s">
        <v>9</v>
      </c>
      <c r="AM388" s="143"/>
      <c r="AN388" s="823">
        <f t="shared" si="117"/>
        <v>18000.400000000001</v>
      </c>
      <c r="AO388" s="844">
        <f t="shared" si="126"/>
        <v>0</v>
      </c>
      <c r="AP388" s="844">
        <f t="shared" si="127"/>
        <v>1</v>
      </c>
      <c r="AQ388" s="845">
        <f t="shared" ca="1" si="128"/>
        <v>381</v>
      </c>
      <c r="AR388" s="113" t="str">
        <f t="shared" si="129"/>
        <v>On Time</v>
      </c>
    </row>
    <row r="389" spans="1:44" x14ac:dyDescent="0.25">
      <c r="A389" s="102">
        <v>4300035378</v>
      </c>
      <c r="B389" s="133">
        <v>45940</v>
      </c>
      <c r="C389" s="102" t="s">
        <v>79</v>
      </c>
      <c r="D389" s="552">
        <v>46052</v>
      </c>
      <c r="E389" s="552" t="e">
        <f>IF(OR(#REF!="",J389=""),"",#REF!+7*J389)</f>
        <v>#REF!</v>
      </c>
      <c r="F389" s="149" t="str">
        <f t="shared" ca="1" si="106"/>
        <v>DELIVERED</v>
      </c>
      <c r="G389" s="120" t="s">
        <v>94</v>
      </c>
      <c r="H389" s="113" t="e">
        <f t="shared" si="118"/>
        <v>#REF!</v>
      </c>
      <c r="I389" s="113" t="e">
        <f t="shared" si="125"/>
        <v>#REF!</v>
      </c>
      <c r="J389" s="122">
        <v>16</v>
      </c>
      <c r="K389" s="122" t="s">
        <v>28</v>
      </c>
      <c r="L389" s="232" t="s">
        <v>81</v>
      </c>
      <c r="M389" s="85" t="s">
        <v>124</v>
      </c>
      <c r="N389" s="399">
        <v>0</v>
      </c>
      <c r="O389" s="130">
        <v>3</v>
      </c>
      <c r="P389" s="102" t="s">
        <v>243</v>
      </c>
      <c r="Q389" s="122">
        <v>25100518</v>
      </c>
      <c r="R389" s="122" t="s">
        <v>84</v>
      </c>
      <c r="S389" s="122" t="s">
        <v>97</v>
      </c>
      <c r="T389" s="113" t="s">
        <v>98</v>
      </c>
      <c r="U389" s="102" t="s">
        <v>99</v>
      </c>
      <c r="V389" s="102" t="s">
        <v>737</v>
      </c>
      <c r="W389" s="147">
        <v>1</v>
      </c>
      <c r="X389" s="122">
        <v>1</v>
      </c>
      <c r="Y389" s="126">
        <f t="shared" si="120"/>
        <v>0</v>
      </c>
      <c r="Z389" s="122">
        <v>0</v>
      </c>
      <c r="AA389" s="101">
        <v>18000</v>
      </c>
      <c r="AB389" s="131"/>
      <c r="AC389" s="151" t="str">
        <f t="shared" si="112"/>
        <v>May-26</v>
      </c>
      <c r="AD389" s="225">
        <v>46167</v>
      </c>
      <c r="AE389" s="257" t="s">
        <v>127</v>
      </c>
      <c r="AF389" s="114">
        <f t="shared" si="121"/>
        <v>18000</v>
      </c>
      <c r="AG389" s="101">
        <f t="shared" si="122"/>
        <v>0</v>
      </c>
      <c r="AH389" s="101">
        <f t="shared" si="123"/>
        <v>18000</v>
      </c>
      <c r="AI389" s="101">
        <f t="shared" si="108"/>
        <v>0</v>
      </c>
      <c r="AJ389" s="101">
        <f t="shared" si="124"/>
        <v>0</v>
      </c>
      <c r="AK389" s="101">
        <f t="shared" si="107"/>
        <v>0</v>
      </c>
      <c r="AL389" s="102" t="s">
        <v>0</v>
      </c>
      <c r="AM389" s="143" t="s">
        <v>102</v>
      </c>
      <c r="AN389" s="823">
        <f t="shared" si="117"/>
        <v>18000</v>
      </c>
      <c r="AO389" s="844">
        <f t="shared" si="126"/>
        <v>1</v>
      </c>
      <c r="AP389" s="844">
        <f t="shared" si="127"/>
        <v>0</v>
      </c>
      <c r="AQ389" s="845">
        <f t="shared" ca="1" si="128"/>
        <v>245</v>
      </c>
      <c r="AR389" s="113" t="str">
        <f t="shared" si="129"/>
        <v>Delayed</v>
      </c>
    </row>
    <row r="390" spans="1:44" ht="12.75" x14ac:dyDescent="0.2">
      <c r="A390" s="102">
        <v>5400065846</v>
      </c>
      <c r="B390" s="133">
        <v>45902</v>
      </c>
      <c r="C390" s="100" t="s">
        <v>79</v>
      </c>
      <c r="D390" s="552">
        <v>46021</v>
      </c>
      <c r="E390" s="552" t="e">
        <f>IF(OR(#REF!="",J390=""),"",#REF!+7*J390)</f>
        <v>#REF!</v>
      </c>
      <c r="F390" s="149" t="e">
        <f t="shared" ca="1" si="106"/>
        <v>#REF!</v>
      </c>
      <c r="G390" s="120" t="s">
        <v>94</v>
      </c>
      <c r="H390" s="113" t="e">
        <f t="shared" si="118"/>
        <v>#REF!</v>
      </c>
      <c r="I390" s="113" t="e">
        <f t="shared" si="125"/>
        <v>#REF!</v>
      </c>
      <c r="J390" s="122">
        <v>14.2</v>
      </c>
      <c r="K390" s="122" t="s">
        <v>21</v>
      </c>
      <c r="L390" s="232" t="s">
        <v>81</v>
      </c>
      <c r="M390" s="106" t="s">
        <v>860</v>
      </c>
      <c r="N390" s="399">
        <v>0</v>
      </c>
      <c r="O390" s="130">
        <v>3</v>
      </c>
      <c r="P390" s="122" t="s">
        <v>243</v>
      </c>
      <c r="Q390" s="122"/>
      <c r="R390" s="122" t="s">
        <v>84</v>
      </c>
      <c r="S390" s="130" t="s">
        <v>412</v>
      </c>
      <c r="T390" s="113" t="s">
        <v>413</v>
      </c>
      <c r="U390" s="102" t="s">
        <v>99</v>
      </c>
      <c r="V390" s="174" t="s">
        <v>861</v>
      </c>
      <c r="W390" s="147">
        <v>14</v>
      </c>
      <c r="X390" s="113"/>
      <c r="Y390" s="126">
        <f t="shared" si="120"/>
        <v>14</v>
      </c>
      <c r="Z390" s="122">
        <v>14</v>
      </c>
      <c r="AA390" s="101">
        <v>1150</v>
      </c>
      <c r="AB390" s="131"/>
      <c r="AC390" s="151" t="str">
        <f t="shared" si="112"/>
        <v/>
      </c>
      <c r="AD390" s="119"/>
      <c r="AE390" s="261"/>
      <c r="AF390" s="101">
        <f t="shared" si="121"/>
        <v>0</v>
      </c>
      <c r="AG390" s="101">
        <f t="shared" si="122"/>
        <v>0</v>
      </c>
      <c r="AH390" s="101">
        <f t="shared" si="123"/>
        <v>0</v>
      </c>
      <c r="AI390" s="101">
        <f t="shared" si="108"/>
        <v>16100</v>
      </c>
      <c r="AJ390" s="101">
        <f t="shared" si="124"/>
        <v>0</v>
      </c>
      <c r="AK390" s="101">
        <f t="shared" si="107"/>
        <v>16100</v>
      </c>
      <c r="AL390" s="102" t="s">
        <v>9</v>
      </c>
      <c r="AM390" s="144"/>
      <c r="AN390" s="823">
        <f t="shared" si="117"/>
        <v>16100</v>
      </c>
      <c r="AO390" s="844">
        <f t="shared" si="126"/>
        <v>0</v>
      </c>
      <c r="AP390" s="844">
        <f t="shared" si="127"/>
        <v>1</v>
      </c>
      <c r="AQ390" s="845">
        <f t="shared" ca="1" si="128"/>
        <v>283</v>
      </c>
      <c r="AR390" s="113" t="str">
        <f t="shared" si="129"/>
        <v>On Time</v>
      </c>
    </row>
    <row r="391" spans="1:44" ht="12.75" x14ac:dyDescent="0.2">
      <c r="A391" s="102">
        <v>5400065846</v>
      </c>
      <c r="B391" s="133">
        <v>45902</v>
      </c>
      <c r="C391" s="100" t="s">
        <v>79</v>
      </c>
      <c r="D391" s="552">
        <v>46021</v>
      </c>
      <c r="E391" s="552" t="e">
        <f>IF(OR(#REF!="",J391=""),"",#REF!+7*J391)</f>
        <v>#REF!</v>
      </c>
      <c r="F391" s="149" t="e">
        <f t="shared" ca="1" si="106"/>
        <v>#REF!</v>
      </c>
      <c r="G391" s="120" t="s">
        <v>94</v>
      </c>
      <c r="H391" s="113" t="e">
        <f t="shared" si="118"/>
        <v>#REF!</v>
      </c>
      <c r="I391" s="113" t="e">
        <f t="shared" si="125"/>
        <v>#REF!</v>
      </c>
      <c r="J391" s="122">
        <v>14.2</v>
      </c>
      <c r="K391" s="122" t="s">
        <v>21</v>
      </c>
      <c r="L391" s="232" t="s">
        <v>81</v>
      </c>
      <c r="M391" s="13" t="s">
        <v>862</v>
      </c>
      <c r="N391" s="399">
        <v>0</v>
      </c>
      <c r="O391" s="130">
        <v>3</v>
      </c>
      <c r="P391" s="122" t="s">
        <v>243</v>
      </c>
      <c r="Q391" s="122"/>
      <c r="R391" s="122" t="s">
        <v>84</v>
      </c>
      <c r="S391" s="130" t="s">
        <v>412</v>
      </c>
      <c r="T391" s="113" t="s">
        <v>413</v>
      </c>
      <c r="U391" s="102" t="s">
        <v>99</v>
      </c>
      <c r="V391" s="174" t="s">
        <v>863</v>
      </c>
      <c r="W391" s="147">
        <v>14</v>
      </c>
      <c r="X391" s="113"/>
      <c r="Y391" s="126">
        <f t="shared" si="120"/>
        <v>14</v>
      </c>
      <c r="Z391" s="122">
        <v>14</v>
      </c>
      <c r="AA391" s="101">
        <v>1130</v>
      </c>
      <c r="AB391" s="131"/>
      <c r="AC391" s="151" t="str">
        <f t="shared" si="112"/>
        <v/>
      </c>
      <c r="AD391" s="119"/>
      <c r="AE391" s="132"/>
      <c r="AF391" s="101">
        <f t="shared" si="121"/>
        <v>0</v>
      </c>
      <c r="AG391" s="101">
        <f t="shared" si="122"/>
        <v>0</v>
      </c>
      <c r="AH391" s="101">
        <f t="shared" si="123"/>
        <v>0</v>
      </c>
      <c r="AI391" s="101">
        <f t="shared" si="108"/>
        <v>15820</v>
      </c>
      <c r="AJ391" s="101">
        <f t="shared" si="124"/>
        <v>0</v>
      </c>
      <c r="AK391" s="101">
        <f t="shared" si="107"/>
        <v>15820</v>
      </c>
      <c r="AL391" s="102" t="s">
        <v>9</v>
      </c>
      <c r="AM391" s="144"/>
      <c r="AN391" s="823">
        <f t="shared" si="117"/>
        <v>15820</v>
      </c>
      <c r="AO391" s="844">
        <f t="shared" si="126"/>
        <v>0</v>
      </c>
      <c r="AP391" s="844">
        <f t="shared" si="127"/>
        <v>1</v>
      </c>
      <c r="AQ391" s="845">
        <f t="shared" ca="1" si="128"/>
        <v>283</v>
      </c>
      <c r="AR391" s="113" t="str">
        <f t="shared" si="129"/>
        <v>On Time</v>
      </c>
    </row>
    <row r="392" spans="1:44" ht="12.75" x14ac:dyDescent="0.2">
      <c r="A392" s="171" t="s">
        <v>90</v>
      </c>
      <c r="B392" s="133">
        <v>45807</v>
      </c>
      <c r="C392" s="100" t="s">
        <v>764</v>
      </c>
      <c r="D392" s="552">
        <v>45814</v>
      </c>
      <c r="E392" s="552" t="e">
        <f>IF(OR(#REF!="",J392=""),"",#REF!+7*J392)</f>
        <v>#REF!</v>
      </c>
      <c r="F392" s="149" t="e">
        <f t="shared" ca="1" si="106"/>
        <v>#REF!</v>
      </c>
      <c r="G392" s="120" t="s">
        <v>80</v>
      </c>
      <c r="H392" s="113" t="e">
        <f t="shared" si="118"/>
        <v>#REF!</v>
      </c>
      <c r="I392" s="113" t="e">
        <f t="shared" si="125"/>
        <v>#REF!</v>
      </c>
      <c r="J392" s="122">
        <v>1</v>
      </c>
      <c r="K392" s="126" t="s">
        <v>21</v>
      </c>
      <c r="L392" s="394" t="s">
        <v>81</v>
      </c>
      <c r="M392" s="13" t="s">
        <v>864</v>
      </c>
      <c r="N392" s="399">
        <v>0</v>
      </c>
      <c r="O392" s="130">
        <v>3</v>
      </c>
      <c r="P392" s="122" t="s">
        <v>243</v>
      </c>
      <c r="Q392" s="122"/>
      <c r="R392" s="130" t="s">
        <v>307</v>
      </c>
      <c r="S392" s="130" t="s">
        <v>766</v>
      </c>
      <c r="T392" s="155" t="s">
        <v>767</v>
      </c>
      <c r="U392" s="155" t="s">
        <v>158</v>
      </c>
      <c r="V392" s="102" t="s">
        <v>865</v>
      </c>
      <c r="W392" s="147">
        <v>2</v>
      </c>
      <c r="X392" s="113"/>
      <c r="Y392" s="126">
        <f t="shared" si="120"/>
        <v>2</v>
      </c>
      <c r="Z392" s="126">
        <v>2</v>
      </c>
      <c r="AA392" s="101"/>
      <c r="AB392" s="131">
        <v>90</v>
      </c>
      <c r="AC392" s="151" t="str">
        <f t="shared" si="112"/>
        <v/>
      </c>
      <c r="AD392" s="120"/>
      <c r="AE392" s="260"/>
      <c r="AF392" s="101">
        <f t="shared" si="121"/>
        <v>0</v>
      </c>
      <c r="AG392" s="101">
        <f t="shared" si="122"/>
        <v>0</v>
      </c>
      <c r="AH392" s="101">
        <f t="shared" si="123"/>
        <v>0</v>
      </c>
      <c r="AI392" s="101">
        <f t="shared" si="108"/>
        <v>0</v>
      </c>
      <c r="AJ392" s="101">
        <f t="shared" si="124"/>
        <v>15480</v>
      </c>
      <c r="AK392" s="101">
        <f t="shared" si="107"/>
        <v>15480</v>
      </c>
      <c r="AL392" s="102" t="s">
        <v>9</v>
      </c>
      <c r="AM392" s="143" t="s">
        <v>769</v>
      </c>
      <c r="AN392" s="823">
        <f t="shared" si="117"/>
        <v>15480</v>
      </c>
      <c r="AO392" s="844">
        <f t="shared" si="126"/>
        <v>0</v>
      </c>
      <c r="AP392" s="844">
        <f t="shared" si="127"/>
        <v>1</v>
      </c>
      <c r="AQ392" s="845">
        <f t="shared" ca="1" si="128"/>
        <v>378</v>
      </c>
      <c r="AR392" s="113" t="str">
        <f t="shared" si="129"/>
        <v>On Time</v>
      </c>
    </row>
    <row r="393" spans="1:44" x14ac:dyDescent="0.25">
      <c r="A393" s="102">
        <v>4300034880</v>
      </c>
      <c r="B393" s="133">
        <v>45937</v>
      </c>
      <c r="C393" s="100" t="s">
        <v>79</v>
      </c>
      <c r="D393" s="552">
        <v>46092</v>
      </c>
      <c r="E393" s="552" t="e">
        <f>IF(OR(#REF!="",J393=""),"",#REF!+7*J393)</f>
        <v>#REF!</v>
      </c>
      <c r="F393" s="149" t="str">
        <f t="shared" ca="1" si="106"/>
        <v>DELIVERED</v>
      </c>
      <c r="G393" s="120" t="s">
        <v>94</v>
      </c>
      <c r="H393" s="113" t="e">
        <f t="shared" si="118"/>
        <v>#REF!</v>
      </c>
      <c r="I393" s="102" t="e">
        <f t="shared" si="125"/>
        <v>#REF!</v>
      </c>
      <c r="J393" s="122">
        <v>22</v>
      </c>
      <c r="K393" s="122" t="s">
        <v>28</v>
      </c>
      <c r="L393" s="232" t="s">
        <v>81</v>
      </c>
      <c r="M393" s="23" t="s">
        <v>184</v>
      </c>
      <c r="N393" s="399">
        <v>0</v>
      </c>
      <c r="O393" s="130">
        <v>3</v>
      </c>
      <c r="P393" s="122" t="s">
        <v>243</v>
      </c>
      <c r="Q393" s="122">
        <v>25100527</v>
      </c>
      <c r="R393" s="122" t="s">
        <v>84</v>
      </c>
      <c r="S393" s="130" t="s">
        <v>97</v>
      </c>
      <c r="T393" s="123" t="s">
        <v>98</v>
      </c>
      <c r="U393" s="102" t="s">
        <v>99</v>
      </c>
      <c r="V393" s="102" t="s">
        <v>737</v>
      </c>
      <c r="W393" s="147">
        <v>1</v>
      </c>
      <c r="X393" s="122">
        <v>1</v>
      </c>
      <c r="Y393" s="126">
        <f t="shared" si="120"/>
        <v>0</v>
      </c>
      <c r="Z393" s="122">
        <v>0</v>
      </c>
      <c r="AA393" s="101">
        <v>17999.93</v>
      </c>
      <c r="AB393" s="131"/>
      <c r="AC393" s="151" t="str">
        <f t="shared" si="112"/>
        <v>April-26</v>
      </c>
      <c r="AD393" s="378">
        <v>46139</v>
      </c>
      <c r="AE393" s="257" t="s">
        <v>153</v>
      </c>
      <c r="AF393" s="114">
        <f t="shared" si="121"/>
        <v>17999.93</v>
      </c>
      <c r="AG393" s="101">
        <f t="shared" si="122"/>
        <v>0</v>
      </c>
      <c r="AH393" s="101">
        <f t="shared" si="123"/>
        <v>17999.93</v>
      </c>
      <c r="AI393" s="101">
        <f t="shared" si="108"/>
        <v>0</v>
      </c>
      <c r="AJ393" s="101">
        <f t="shared" si="124"/>
        <v>0</v>
      </c>
      <c r="AK393" s="101">
        <f t="shared" si="107"/>
        <v>0</v>
      </c>
      <c r="AL393" s="102" t="s">
        <v>0</v>
      </c>
      <c r="AM393" s="143" t="s">
        <v>102</v>
      </c>
      <c r="AN393" s="823">
        <f t="shared" si="117"/>
        <v>17999.93</v>
      </c>
      <c r="AO393" s="844">
        <f t="shared" si="126"/>
        <v>1</v>
      </c>
      <c r="AP393" s="844">
        <f t="shared" si="127"/>
        <v>0</v>
      </c>
      <c r="AQ393" s="845">
        <f t="shared" ca="1" si="128"/>
        <v>248</v>
      </c>
      <c r="AR393" s="113" t="str">
        <f t="shared" si="129"/>
        <v>Delayed</v>
      </c>
    </row>
    <row r="394" spans="1:44" ht="15" x14ac:dyDescent="0.25">
      <c r="A394" s="235" t="s">
        <v>866</v>
      </c>
      <c r="B394" s="133">
        <v>45939</v>
      </c>
      <c r="C394" s="100" t="s">
        <v>79</v>
      </c>
      <c r="D394" s="552">
        <v>45946</v>
      </c>
      <c r="E394" s="552" t="e">
        <f>IF(OR(#REF!="",J394=""),"",#REF!+7*J394)</f>
        <v>#REF!</v>
      </c>
      <c r="F394" s="149" t="str">
        <f t="shared" ca="1" si="106"/>
        <v>DELIVERED</v>
      </c>
      <c r="G394" s="120" t="s">
        <v>80</v>
      </c>
      <c r="H394" s="113" t="e">
        <f t="shared" si="118"/>
        <v>#REF!</v>
      </c>
      <c r="I394" s="113" t="e">
        <f t="shared" si="125"/>
        <v>#REF!</v>
      </c>
      <c r="J394" s="122">
        <v>1</v>
      </c>
      <c r="K394" s="122" t="s">
        <v>24</v>
      </c>
      <c r="L394" s="232" t="s">
        <v>81</v>
      </c>
      <c r="M394" s="13" t="s">
        <v>867</v>
      </c>
      <c r="N394" s="399">
        <v>0</v>
      </c>
      <c r="O394" s="130">
        <v>3</v>
      </c>
      <c r="P394" s="122" t="s">
        <v>243</v>
      </c>
      <c r="Q394" s="122">
        <v>25200782</v>
      </c>
      <c r="R394" s="122" t="s">
        <v>84</v>
      </c>
      <c r="S394" s="130" t="s">
        <v>380</v>
      </c>
      <c r="T394" s="123" t="s">
        <v>381</v>
      </c>
      <c r="U394" s="123" t="s">
        <v>212</v>
      </c>
      <c r="V394" t="s">
        <v>868</v>
      </c>
      <c r="W394" s="147">
        <v>1</v>
      </c>
      <c r="X394" s="122">
        <v>1</v>
      </c>
      <c r="Y394" s="126">
        <v>0</v>
      </c>
      <c r="Z394" s="126">
        <v>0</v>
      </c>
      <c r="AA394" s="101">
        <v>7650</v>
      </c>
      <c r="AB394" s="131"/>
      <c r="AC394" s="151" t="str">
        <f t="shared" si="112"/>
        <v>April-26</v>
      </c>
      <c r="AD394" s="225">
        <v>46139</v>
      </c>
      <c r="AE394" s="373" t="s">
        <v>869</v>
      </c>
      <c r="AF394" s="114">
        <f t="shared" si="121"/>
        <v>7650</v>
      </c>
      <c r="AG394" s="101">
        <f t="shared" si="122"/>
        <v>0</v>
      </c>
      <c r="AH394" s="101">
        <f t="shared" si="123"/>
        <v>7650</v>
      </c>
      <c r="AI394" s="101">
        <f t="shared" si="108"/>
        <v>0</v>
      </c>
      <c r="AJ394" s="101">
        <f t="shared" si="124"/>
        <v>0</v>
      </c>
      <c r="AK394" s="101">
        <f t="shared" si="107"/>
        <v>0</v>
      </c>
      <c r="AL394" s="102" t="s">
        <v>0</v>
      </c>
      <c r="AM394" s="143" t="s">
        <v>102</v>
      </c>
      <c r="AN394" s="823">
        <f t="shared" si="117"/>
        <v>7650</v>
      </c>
      <c r="AO394" s="844">
        <f t="shared" si="126"/>
        <v>1</v>
      </c>
      <c r="AP394" s="844">
        <f t="shared" si="127"/>
        <v>0</v>
      </c>
      <c r="AQ394" s="845">
        <f t="shared" ca="1" si="128"/>
        <v>246</v>
      </c>
      <c r="AR394" s="113" t="str">
        <f t="shared" si="129"/>
        <v>Delayed</v>
      </c>
    </row>
    <row r="395" spans="1:44" ht="25.5" x14ac:dyDescent="0.25">
      <c r="A395" s="235" t="s">
        <v>866</v>
      </c>
      <c r="B395" s="133">
        <v>45939</v>
      </c>
      <c r="C395" s="100" t="s">
        <v>79</v>
      </c>
      <c r="D395" s="552">
        <v>45946</v>
      </c>
      <c r="E395" s="552" t="e">
        <f>IF(OR(#REF!="",J395=""),"",#REF!+7*J395)</f>
        <v>#REF!</v>
      </c>
      <c r="F395" s="149" t="str">
        <f t="shared" ca="1" si="106"/>
        <v>DELIVERED</v>
      </c>
      <c r="G395" s="120" t="s">
        <v>80</v>
      </c>
      <c r="H395" s="113" t="e">
        <f t="shared" si="118"/>
        <v>#REF!</v>
      </c>
      <c r="I395" s="113" t="e">
        <f t="shared" si="125"/>
        <v>#REF!</v>
      </c>
      <c r="J395" s="122">
        <v>1</v>
      </c>
      <c r="K395" s="122" t="s">
        <v>24</v>
      </c>
      <c r="L395" s="232" t="s">
        <v>81</v>
      </c>
      <c r="M395" s="13" t="s">
        <v>867</v>
      </c>
      <c r="N395" s="399">
        <v>0</v>
      </c>
      <c r="O395" s="130">
        <v>3</v>
      </c>
      <c r="P395" s="122" t="s">
        <v>243</v>
      </c>
      <c r="Q395" s="122">
        <v>25200782</v>
      </c>
      <c r="R395" s="122" t="s">
        <v>84</v>
      </c>
      <c r="S395" s="130" t="s">
        <v>380</v>
      </c>
      <c r="T395" s="123" t="s">
        <v>381</v>
      </c>
      <c r="U395" s="123" t="s">
        <v>212</v>
      </c>
      <c r="V395" s="168" t="s">
        <v>870</v>
      </c>
      <c r="W395" s="147">
        <v>1</v>
      </c>
      <c r="X395" s="122">
        <v>1</v>
      </c>
      <c r="Y395" s="126">
        <v>0</v>
      </c>
      <c r="Z395" s="126">
        <v>0</v>
      </c>
      <c r="AA395" s="101">
        <v>7650</v>
      </c>
      <c r="AB395" s="131"/>
      <c r="AC395" s="151" t="str">
        <f t="shared" si="112"/>
        <v>April-26</v>
      </c>
      <c r="AD395" s="225">
        <v>46139</v>
      </c>
      <c r="AE395" s="257" t="s">
        <v>871</v>
      </c>
      <c r="AF395" s="114">
        <f t="shared" si="121"/>
        <v>7650</v>
      </c>
      <c r="AG395" s="101">
        <f t="shared" si="122"/>
        <v>0</v>
      </c>
      <c r="AH395" s="101">
        <f t="shared" si="123"/>
        <v>7650</v>
      </c>
      <c r="AI395" s="101">
        <f t="shared" si="108"/>
        <v>0</v>
      </c>
      <c r="AJ395" s="101">
        <f t="shared" si="124"/>
        <v>0</v>
      </c>
      <c r="AK395" s="101">
        <f t="shared" si="107"/>
        <v>0</v>
      </c>
      <c r="AL395" s="102" t="s">
        <v>0</v>
      </c>
      <c r="AM395" s="143" t="s">
        <v>102</v>
      </c>
      <c r="AN395" s="823">
        <f t="shared" si="117"/>
        <v>7650</v>
      </c>
      <c r="AO395" s="844">
        <f t="shared" si="126"/>
        <v>1</v>
      </c>
      <c r="AP395" s="844">
        <f t="shared" si="127"/>
        <v>0</v>
      </c>
      <c r="AQ395" s="845">
        <f t="shared" ca="1" si="128"/>
        <v>246</v>
      </c>
      <c r="AR395" s="113" t="str">
        <f t="shared" si="129"/>
        <v>Delayed</v>
      </c>
    </row>
    <row r="396" spans="1:44" ht="15" x14ac:dyDescent="0.25">
      <c r="A396" s="235" t="s">
        <v>866</v>
      </c>
      <c r="B396" s="133">
        <v>45939</v>
      </c>
      <c r="C396" s="100" t="s">
        <v>79</v>
      </c>
      <c r="D396" s="552">
        <v>45946</v>
      </c>
      <c r="E396" s="552" t="e">
        <f>IF(OR(#REF!="",J396=""),"",#REF!+7*J396)</f>
        <v>#REF!</v>
      </c>
      <c r="F396" s="149" t="e">
        <f t="shared" ca="1" si="106"/>
        <v>#REF!</v>
      </c>
      <c r="G396" s="120" t="s">
        <v>80</v>
      </c>
      <c r="H396" s="113" t="e">
        <f t="shared" si="118"/>
        <v>#REF!</v>
      </c>
      <c r="I396" s="113" t="e">
        <f t="shared" si="125"/>
        <v>#REF!</v>
      </c>
      <c r="J396" s="122">
        <v>1</v>
      </c>
      <c r="K396" s="122" t="s">
        <v>24</v>
      </c>
      <c r="L396" s="232" t="s">
        <v>81</v>
      </c>
      <c r="M396" s="13" t="s">
        <v>867</v>
      </c>
      <c r="N396" s="399">
        <v>0</v>
      </c>
      <c r="O396" s="130">
        <v>3</v>
      </c>
      <c r="P396" s="122" t="s">
        <v>243</v>
      </c>
      <c r="Q396" s="122">
        <v>25200782</v>
      </c>
      <c r="R396" s="122" t="s">
        <v>84</v>
      </c>
      <c r="S396" s="130" t="s">
        <v>380</v>
      </c>
      <c r="T396" s="123" t="s">
        <v>381</v>
      </c>
      <c r="U396" s="123" t="s">
        <v>212</v>
      </c>
      <c r="V396" s="123" t="s">
        <v>872</v>
      </c>
      <c r="W396" s="147">
        <v>1</v>
      </c>
      <c r="X396" s="122"/>
      <c r="Y396" s="126">
        <v>1</v>
      </c>
      <c r="Z396" s="126">
        <v>1</v>
      </c>
      <c r="AA396" s="101">
        <v>6746</v>
      </c>
      <c r="AB396" s="131"/>
      <c r="AC396" s="151" t="str">
        <f t="shared" si="112"/>
        <v/>
      </c>
      <c r="AD396" s="120"/>
      <c r="AE396" s="435"/>
      <c r="AF396" s="101">
        <f t="shared" si="121"/>
        <v>0</v>
      </c>
      <c r="AG396" s="101">
        <f t="shared" si="122"/>
        <v>0</v>
      </c>
      <c r="AH396" s="101">
        <f t="shared" si="123"/>
        <v>0</v>
      </c>
      <c r="AI396" s="101">
        <f t="shared" si="108"/>
        <v>6746</v>
      </c>
      <c r="AJ396" s="101">
        <f t="shared" si="124"/>
        <v>0</v>
      </c>
      <c r="AK396" s="101">
        <f t="shared" si="107"/>
        <v>6746</v>
      </c>
      <c r="AL396" s="102" t="s">
        <v>9</v>
      </c>
      <c r="AM396" s="143"/>
      <c r="AN396" s="823">
        <f t="shared" si="117"/>
        <v>6746</v>
      </c>
      <c r="AO396" s="844">
        <f t="shared" si="126"/>
        <v>0</v>
      </c>
      <c r="AP396" s="844">
        <f t="shared" si="127"/>
        <v>1</v>
      </c>
      <c r="AQ396" s="845">
        <f t="shared" ca="1" si="128"/>
        <v>246</v>
      </c>
      <c r="AR396" s="113" t="str">
        <f t="shared" si="129"/>
        <v>On Time</v>
      </c>
    </row>
    <row r="397" spans="1:44" ht="12.75" x14ac:dyDescent="0.2">
      <c r="A397" s="102">
        <v>4300034702</v>
      </c>
      <c r="B397" s="133">
        <v>45798</v>
      </c>
      <c r="C397" s="100" t="s">
        <v>79</v>
      </c>
      <c r="D397" s="552">
        <v>45841</v>
      </c>
      <c r="E397" s="552" t="e">
        <f>IF(OR(#REF!="",J397=""),"",#REF!+7*J397)</f>
        <v>#REF!</v>
      </c>
      <c r="F397" s="149" t="e">
        <f t="shared" ca="1" si="106"/>
        <v>#REF!</v>
      </c>
      <c r="G397" s="120" t="s">
        <v>94</v>
      </c>
      <c r="H397" s="113" t="e">
        <f t="shared" si="118"/>
        <v>#REF!</v>
      </c>
      <c r="I397" s="113" t="e">
        <f t="shared" si="125"/>
        <v>#REF!</v>
      </c>
      <c r="J397" s="126">
        <v>6</v>
      </c>
      <c r="K397" s="126" t="s">
        <v>21</v>
      </c>
      <c r="L397" s="394" t="s">
        <v>81</v>
      </c>
      <c r="M397" s="13" t="s">
        <v>873</v>
      </c>
      <c r="N397" s="399">
        <v>0</v>
      </c>
      <c r="O397" s="130">
        <v>3</v>
      </c>
      <c r="P397" s="130" t="s">
        <v>243</v>
      </c>
      <c r="Q397" s="130">
        <v>25200161</v>
      </c>
      <c r="R397" s="130" t="s">
        <v>84</v>
      </c>
      <c r="S397" s="130" t="s">
        <v>97</v>
      </c>
      <c r="T397" s="123" t="s">
        <v>119</v>
      </c>
      <c r="U397" s="100" t="s">
        <v>99</v>
      </c>
      <c r="V397" s="123" t="s">
        <v>874</v>
      </c>
      <c r="W397" s="283">
        <v>16</v>
      </c>
      <c r="X397" s="126"/>
      <c r="Y397" s="126">
        <f t="shared" ref="Y397:Y412" si="130">W397-X397</f>
        <v>16</v>
      </c>
      <c r="Z397" s="126">
        <v>16</v>
      </c>
      <c r="AA397" s="150">
        <v>965</v>
      </c>
      <c r="AB397" s="153"/>
      <c r="AC397" s="151" t="str">
        <f t="shared" si="112"/>
        <v/>
      </c>
      <c r="AD397" s="152"/>
      <c r="AE397" s="162"/>
      <c r="AF397" s="101">
        <f t="shared" si="121"/>
        <v>0</v>
      </c>
      <c r="AG397" s="101">
        <f t="shared" si="122"/>
        <v>0</v>
      </c>
      <c r="AH397" s="101">
        <f t="shared" si="123"/>
        <v>0</v>
      </c>
      <c r="AI397" s="101">
        <f t="shared" si="108"/>
        <v>15440</v>
      </c>
      <c r="AJ397" s="101">
        <f t="shared" si="124"/>
        <v>0</v>
      </c>
      <c r="AK397" s="101">
        <f t="shared" si="107"/>
        <v>15440</v>
      </c>
      <c r="AL397" s="102" t="s">
        <v>9</v>
      </c>
      <c r="AM397" s="143"/>
      <c r="AN397" s="823">
        <f t="shared" si="117"/>
        <v>15440</v>
      </c>
      <c r="AO397" s="844">
        <f t="shared" si="126"/>
        <v>0</v>
      </c>
      <c r="AP397" s="844">
        <f t="shared" si="127"/>
        <v>1</v>
      </c>
      <c r="AQ397" s="845">
        <f t="shared" ca="1" si="128"/>
        <v>387</v>
      </c>
      <c r="AR397" s="113" t="str">
        <f t="shared" si="129"/>
        <v>On Time</v>
      </c>
    </row>
    <row r="398" spans="1:44" ht="12.75" x14ac:dyDescent="0.2">
      <c r="A398" s="102">
        <v>5400065846</v>
      </c>
      <c r="B398" s="133">
        <v>45902</v>
      </c>
      <c r="C398" s="100" t="s">
        <v>79</v>
      </c>
      <c r="D398" s="552">
        <v>46021</v>
      </c>
      <c r="E398" s="552" t="e">
        <f>IF(OR(#REF!="",J398=""),"",#REF!+7*J398)</f>
        <v>#REF!</v>
      </c>
      <c r="F398" s="149" t="e">
        <f t="shared" ca="1" si="106"/>
        <v>#REF!</v>
      </c>
      <c r="G398" s="120" t="s">
        <v>94</v>
      </c>
      <c r="H398" s="113" t="e">
        <f t="shared" si="118"/>
        <v>#REF!</v>
      </c>
      <c r="I398" s="113" t="e">
        <f t="shared" si="125"/>
        <v>#REF!</v>
      </c>
      <c r="J398" s="122">
        <v>14.2</v>
      </c>
      <c r="K398" s="122" t="s">
        <v>21</v>
      </c>
      <c r="L398" s="232" t="s">
        <v>81</v>
      </c>
      <c r="M398" s="85" t="s">
        <v>875</v>
      </c>
      <c r="N398" s="399">
        <v>0</v>
      </c>
      <c r="O398" s="130">
        <v>3</v>
      </c>
      <c r="P398" s="122" t="s">
        <v>243</v>
      </c>
      <c r="Q398" s="122"/>
      <c r="R398" s="122" t="s">
        <v>84</v>
      </c>
      <c r="S398" s="130" t="s">
        <v>412</v>
      </c>
      <c r="T398" s="113" t="s">
        <v>413</v>
      </c>
      <c r="U398" s="102" t="s">
        <v>99</v>
      </c>
      <c r="V398" s="174" t="s">
        <v>876</v>
      </c>
      <c r="W398" s="147">
        <v>17</v>
      </c>
      <c r="X398" s="113"/>
      <c r="Y398" s="126">
        <f t="shared" si="130"/>
        <v>17</v>
      </c>
      <c r="Z398" s="122">
        <v>17</v>
      </c>
      <c r="AA398" s="101">
        <v>1280</v>
      </c>
      <c r="AB398" s="131"/>
      <c r="AC398" s="151" t="str">
        <f t="shared" si="112"/>
        <v/>
      </c>
      <c r="AD398" s="119"/>
      <c r="AE398" s="132"/>
      <c r="AF398" s="101">
        <f t="shared" si="121"/>
        <v>0</v>
      </c>
      <c r="AG398" s="101">
        <f t="shared" si="122"/>
        <v>0</v>
      </c>
      <c r="AH398" s="101">
        <f t="shared" si="123"/>
        <v>0</v>
      </c>
      <c r="AI398" s="101">
        <f t="shared" si="108"/>
        <v>21760</v>
      </c>
      <c r="AJ398" s="101">
        <f t="shared" si="124"/>
        <v>0</v>
      </c>
      <c r="AK398" s="101">
        <f t="shared" si="107"/>
        <v>21760</v>
      </c>
      <c r="AL398" s="102" t="s">
        <v>9</v>
      </c>
      <c r="AM398" s="144"/>
      <c r="AN398" s="823">
        <f t="shared" si="117"/>
        <v>21760</v>
      </c>
      <c r="AO398" s="844">
        <f t="shared" si="126"/>
        <v>0</v>
      </c>
      <c r="AP398" s="844">
        <f t="shared" si="127"/>
        <v>1</v>
      </c>
      <c r="AQ398" s="845">
        <f t="shared" ca="1" si="128"/>
        <v>283</v>
      </c>
      <c r="AR398" s="113" t="str">
        <f t="shared" si="129"/>
        <v>On Time</v>
      </c>
    </row>
    <row r="399" spans="1:44" ht="12.75" x14ac:dyDescent="0.2">
      <c r="A399" s="102">
        <v>4300034702</v>
      </c>
      <c r="B399" s="133">
        <v>45798</v>
      </c>
      <c r="C399" s="100" t="s">
        <v>79</v>
      </c>
      <c r="D399" s="552">
        <v>45841</v>
      </c>
      <c r="E399" s="552" t="e">
        <f>IF(OR(#REF!="",J399=""),"",#REF!+7*J399)</f>
        <v>#REF!</v>
      </c>
      <c r="F399" s="149" t="e">
        <f t="shared" ref="F399:F462" ca="1" si="131">IF(AL399="PO CLOSED",
"DELIVERED",
IF(TODAY()&gt;E399,
"-"&amp;ROUNDUP(TODAY()-E399,0)&amp;" days overdue",
"+" &amp;ROUNDUP(E399-TODAY(),0)&amp;" days remaining"))</f>
        <v>#REF!</v>
      </c>
      <c r="G399" s="120" t="s">
        <v>94</v>
      </c>
      <c r="H399" s="113" t="e">
        <f t="shared" si="118"/>
        <v>#REF!</v>
      </c>
      <c r="I399" s="113" t="e">
        <f t="shared" si="125"/>
        <v>#REF!</v>
      </c>
      <c r="J399" s="126">
        <v>6</v>
      </c>
      <c r="K399" s="126" t="s">
        <v>21</v>
      </c>
      <c r="L399" s="394" t="s">
        <v>81</v>
      </c>
      <c r="M399" s="13" t="s">
        <v>877</v>
      </c>
      <c r="N399" s="399">
        <v>0</v>
      </c>
      <c r="O399" s="130">
        <v>3</v>
      </c>
      <c r="P399" s="130" t="s">
        <v>243</v>
      </c>
      <c r="Q399" s="130">
        <v>25200161</v>
      </c>
      <c r="R399" s="130" t="s">
        <v>84</v>
      </c>
      <c r="S399" s="130" t="s">
        <v>97</v>
      </c>
      <c r="T399" s="123" t="s">
        <v>119</v>
      </c>
      <c r="U399" s="100" t="s">
        <v>99</v>
      </c>
      <c r="V399" s="172" t="s">
        <v>878</v>
      </c>
      <c r="W399" s="283">
        <v>16</v>
      </c>
      <c r="X399" s="126"/>
      <c r="Y399" s="126">
        <f t="shared" si="130"/>
        <v>16</v>
      </c>
      <c r="Z399" s="126">
        <v>16</v>
      </c>
      <c r="AA399" s="150">
        <v>996</v>
      </c>
      <c r="AB399" s="153"/>
      <c r="AC399" s="151" t="str">
        <f t="shared" si="112"/>
        <v/>
      </c>
      <c r="AD399" s="152"/>
      <c r="AE399" s="162"/>
      <c r="AF399" s="101">
        <f t="shared" si="121"/>
        <v>0</v>
      </c>
      <c r="AG399" s="101">
        <f t="shared" si="122"/>
        <v>0</v>
      </c>
      <c r="AH399" s="101">
        <f t="shared" si="123"/>
        <v>0</v>
      </c>
      <c r="AI399" s="101">
        <f t="shared" si="108"/>
        <v>15936</v>
      </c>
      <c r="AJ399" s="101">
        <f t="shared" si="124"/>
        <v>0</v>
      </c>
      <c r="AK399" s="101">
        <f t="shared" ref="AK399:AK462" si="132">SUM(AI399:AJ399)</f>
        <v>15936</v>
      </c>
      <c r="AL399" s="102" t="s">
        <v>9</v>
      </c>
      <c r="AM399" s="143"/>
      <c r="AN399" s="823">
        <f t="shared" si="117"/>
        <v>15936</v>
      </c>
      <c r="AO399" s="844">
        <f t="shared" si="126"/>
        <v>0</v>
      </c>
      <c r="AP399" s="844">
        <f t="shared" si="127"/>
        <v>1</v>
      </c>
      <c r="AQ399" s="845">
        <f t="shared" ca="1" si="128"/>
        <v>387</v>
      </c>
      <c r="AR399" s="113" t="str">
        <f t="shared" si="129"/>
        <v>On Time</v>
      </c>
    </row>
    <row r="400" spans="1:44" ht="12.75" x14ac:dyDescent="0.2">
      <c r="A400" s="102">
        <v>2731037883</v>
      </c>
      <c r="B400" s="133">
        <v>45722</v>
      </c>
      <c r="C400" s="100" t="s">
        <v>79</v>
      </c>
      <c r="D400" s="552">
        <v>45726</v>
      </c>
      <c r="E400" s="552" t="e">
        <f>IF(OR(#REF!="",J400=""),"",#REF!+7*J400)</f>
        <v>#REF!</v>
      </c>
      <c r="F400" s="149" t="e">
        <f t="shared" ca="1" si="131"/>
        <v>#REF!</v>
      </c>
      <c r="G400" s="120" t="s">
        <v>80</v>
      </c>
      <c r="H400" s="113" t="e">
        <f t="shared" si="118"/>
        <v>#REF!</v>
      </c>
      <c r="I400" s="113" t="e">
        <f t="shared" si="125"/>
        <v>#REF!</v>
      </c>
      <c r="J400" s="126">
        <v>1</v>
      </c>
      <c r="K400" s="126" t="s">
        <v>28</v>
      </c>
      <c r="L400" s="394" t="s">
        <v>81</v>
      </c>
      <c r="M400" s="85" t="s">
        <v>879</v>
      </c>
      <c r="N400" s="399">
        <v>0</v>
      </c>
      <c r="O400" s="130">
        <v>3</v>
      </c>
      <c r="P400" s="126" t="s">
        <v>243</v>
      </c>
      <c r="Q400" s="130">
        <v>24201112</v>
      </c>
      <c r="R400" s="126" t="s">
        <v>84</v>
      </c>
      <c r="S400" s="130" t="s">
        <v>433</v>
      </c>
      <c r="T400" s="123" t="s">
        <v>434</v>
      </c>
      <c r="U400" s="123" t="s">
        <v>87</v>
      </c>
      <c r="V400" s="100" t="s">
        <v>880</v>
      </c>
      <c r="W400" s="283">
        <v>2</v>
      </c>
      <c r="X400" s="126"/>
      <c r="Y400" s="126">
        <f t="shared" si="130"/>
        <v>2</v>
      </c>
      <c r="Z400" s="126">
        <v>2</v>
      </c>
      <c r="AA400" s="150">
        <v>7500</v>
      </c>
      <c r="AB400" s="153"/>
      <c r="AC400" s="151" t="str">
        <f t="shared" si="112"/>
        <v/>
      </c>
      <c r="AD400" s="152"/>
      <c r="AE400" s="162"/>
      <c r="AF400" s="101">
        <f t="shared" si="121"/>
        <v>0</v>
      </c>
      <c r="AG400" s="101">
        <f t="shared" si="122"/>
        <v>0</v>
      </c>
      <c r="AH400" s="101">
        <f t="shared" si="123"/>
        <v>0</v>
      </c>
      <c r="AI400" s="101">
        <f t="shared" si="108"/>
        <v>15000</v>
      </c>
      <c r="AJ400" s="101">
        <f t="shared" si="124"/>
        <v>0</v>
      </c>
      <c r="AK400" s="101">
        <f t="shared" si="132"/>
        <v>15000</v>
      </c>
      <c r="AL400" s="102" t="s">
        <v>9</v>
      </c>
      <c r="AM400" s="143"/>
      <c r="AN400" s="823">
        <f t="shared" si="117"/>
        <v>15000</v>
      </c>
      <c r="AO400" s="844">
        <f t="shared" si="126"/>
        <v>0</v>
      </c>
      <c r="AP400" s="844">
        <f t="shared" si="127"/>
        <v>1</v>
      </c>
      <c r="AQ400" s="845">
        <f t="shared" ca="1" si="128"/>
        <v>463</v>
      </c>
      <c r="AR400" s="113" t="str">
        <f t="shared" si="129"/>
        <v>On Time</v>
      </c>
    </row>
    <row r="401" spans="1:44" ht="12.75" x14ac:dyDescent="0.2">
      <c r="A401" s="102">
        <v>4800092364</v>
      </c>
      <c r="B401" s="158">
        <v>45996</v>
      </c>
      <c r="C401" s="100" t="s">
        <v>79</v>
      </c>
      <c r="D401" s="552">
        <v>46017</v>
      </c>
      <c r="E401" s="552" t="e">
        <f>IF(OR(#REF!="",J401=""),"",#REF!+7*J401)</f>
        <v>#REF!</v>
      </c>
      <c r="F401" s="149" t="e">
        <f t="shared" ca="1" si="131"/>
        <v>#REF!</v>
      </c>
      <c r="G401" s="120" t="s">
        <v>94</v>
      </c>
      <c r="H401" s="113" t="e">
        <f t="shared" si="118"/>
        <v>#REF!</v>
      </c>
      <c r="I401" s="102" t="e">
        <f>TEXT(E400,"YYYY")</f>
        <v>#REF!</v>
      </c>
      <c r="J401" s="122">
        <v>3</v>
      </c>
      <c r="K401" s="122" t="s">
        <v>20</v>
      </c>
      <c r="L401" s="232" t="s">
        <v>81</v>
      </c>
      <c r="M401" s="85" t="s">
        <v>881</v>
      </c>
      <c r="N401" s="399">
        <v>0</v>
      </c>
      <c r="O401" s="130">
        <v>3</v>
      </c>
      <c r="P401" s="122"/>
      <c r="Q401" s="122"/>
      <c r="R401" s="122" t="s">
        <v>84</v>
      </c>
      <c r="S401" s="130" t="s">
        <v>97</v>
      </c>
      <c r="T401" s="113" t="s">
        <v>138</v>
      </c>
      <c r="U401" s="102" t="s">
        <v>99</v>
      </c>
      <c r="V401" s="102" t="s">
        <v>882</v>
      </c>
      <c r="W401" s="147">
        <v>1</v>
      </c>
      <c r="X401" s="113"/>
      <c r="Y401" s="126">
        <f t="shared" si="130"/>
        <v>1</v>
      </c>
      <c r="Z401" s="122">
        <v>1</v>
      </c>
      <c r="AA401" s="101">
        <v>12000</v>
      </c>
      <c r="AB401" s="131"/>
      <c r="AC401" s="151" t="str">
        <f t="shared" si="112"/>
        <v/>
      </c>
      <c r="AD401" s="120"/>
      <c r="AE401" s="132"/>
      <c r="AF401" s="101">
        <f t="shared" si="121"/>
        <v>0</v>
      </c>
      <c r="AG401" s="101">
        <f t="shared" si="122"/>
        <v>0</v>
      </c>
      <c r="AH401" s="101">
        <f t="shared" si="123"/>
        <v>0</v>
      </c>
      <c r="AI401" s="101">
        <f t="shared" si="108"/>
        <v>12000</v>
      </c>
      <c r="AJ401" s="101">
        <f t="shared" si="124"/>
        <v>0</v>
      </c>
      <c r="AK401" s="101">
        <f t="shared" si="132"/>
        <v>12000</v>
      </c>
      <c r="AL401" s="102" t="s">
        <v>9</v>
      </c>
      <c r="AM401" s="144"/>
      <c r="AN401" s="823">
        <f t="shared" si="117"/>
        <v>12000</v>
      </c>
      <c r="AO401" s="844">
        <f t="shared" si="126"/>
        <v>0</v>
      </c>
      <c r="AP401" s="844">
        <f t="shared" si="127"/>
        <v>1</v>
      </c>
      <c r="AQ401" s="845">
        <f t="shared" ca="1" si="128"/>
        <v>189</v>
      </c>
      <c r="AR401" s="113" t="str">
        <f t="shared" si="129"/>
        <v>On Time</v>
      </c>
    </row>
    <row r="402" spans="1:44" ht="12.75" x14ac:dyDescent="0.2">
      <c r="A402" s="102">
        <v>5400065846</v>
      </c>
      <c r="B402" s="133">
        <v>45902</v>
      </c>
      <c r="C402" s="100" t="s">
        <v>79</v>
      </c>
      <c r="D402" s="552">
        <v>46021</v>
      </c>
      <c r="E402" s="552" t="e">
        <f>IF(OR(#REF!="",J402=""),"",#REF!+7*J402)</f>
        <v>#REF!</v>
      </c>
      <c r="F402" s="149" t="e">
        <f t="shared" ca="1" si="131"/>
        <v>#REF!</v>
      </c>
      <c r="G402" s="120" t="s">
        <v>94</v>
      </c>
      <c r="H402" s="113" t="e">
        <f t="shared" si="118"/>
        <v>#REF!</v>
      </c>
      <c r="I402" s="113" t="e">
        <f t="shared" ref="I402:I409" si="133">TEXT(E402,"YYYY")</f>
        <v>#REF!</v>
      </c>
      <c r="J402" s="122">
        <v>14.2</v>
      </c>
      <c r="K402" s="122" t="s">
        <v>21</v>
      </c>
      <c r="L402" s="232" t="s">
        <v>81</v>
      </c>
      <c r="M402" s="13" t="s">
        <v>883</v>
      </c>
      <c r="N402" s="399">
        <v>0</v>
      </c>
      <c r="O402" s="130">
        <v>3</v>
      </c>
      <c r="P402" s="122" t="s">
        <v>243</v>
      </c>
      <c r="Q402" s="122"/>
      <c r="R402" s="122" t="s">
        <v>84</v>
      </c>
      <c r="S402" s="130" t="s">
        <v>412</v>
      </c>
      <c r="T402" s="113" t="s">
        <v>413</v>
      </c>
      <c r="U402" s="102" t="s">
        <v>99</v>
      </c>
      <c r="V402" s="174" t="s">
        <v>884</v>
      </c>
      <c r="W402" s="147">
        <v>20</v>
      </c>
      <c r="X402" s="113"/>
      <c r="Y402" s="126">
        <f t="shared" si="130"/>
        <v>20</v>
      </c>
      <c r="Z402" s="122">
        <v>20</v>
      </c>
      <c r="AA402" s="101">
        <v>570</v>
      </c>
      <c r="AB402" s="131"/>
      <c r="AC402" s="151" t="str">
        <f t="shared" si="112"/>
        <v/>
      </c>
      <c r="AD402" s="119"/>
      <c r="AE402" s="142"/>
      <c r="AF402" s="101">
        <f t="shared" si="121"/>
        <v>0</v>
      </c>
      <c r="AG402" s="101">
        <f t="shared" si="122"/>
        <v>0</v>
      </c>
      <c r="AH402" s="101">
        <f t="shared" si="123"/>
        <v>0</v>
      </c>
      <c r="AI402" s="101">
        <f t="shared" si="108"/>
        <v>11400</v>
      </c>
      <c r="AJ402" s="101">
        <f t="shared" si="124"/>
        <v>0</v>
      </c>
      <c r="AK402" s="101">
        <f t="shared" si="132"/>
        <v>11400</v>
      </c>
      <c r="AL402" s="102" t="s">
        <v>9</v>
      </c>
      <c r="AM402" s="144"/>
      <c r="AN402" s="823">
        <f t="shared" si="117"/>
        <v>11400</v>
      </c>
      <c r="AO402" s="844">
        <f t="shared" si="126"/>
        <v>0</v>
      </c>
      <c r="AP402" s="844">
        <f t="shared" si="127"/>
        <v>1</v>
      </c>
      <c r="AQ402" s="845">
        <f t="shared" ca="1" si="128"/>
        <v>283</v>
      </c>
      <c r="AR402" s="113" t="str">
        <f t="shared" si="129"/>
        <v>On Time</v>
      </c>
    </row>
    <row r="403" spans="1:44" ht="12.75" x14ac:dyDescent="0.2">
      <c r="A403" s="102">
        <v>4300034702</v>
      </c>
      <c r="B403" s="133">
        <v>45798</v>
      </c>
      <c r="C403" s="100" t="s">
        <v>79</v>
      </c>
      <c r="D403" s="552">
        <v>45841</v>
      </c>
      <c r="E403" s="552" t="e">
        <f>IF(OR(#REF!="",J403=""),"",#REF!+7*J403)</f>
        <v>#REF!</v>
      </c>
      <c r="F403" s="149" t="e">
        <f t="shared" ca="1" si="131"/>
        <v>#REF!</v>
      </c>
      <c r="G403" s="120" t="s">
        <v>94</v>
      </c>
      <c r="H403" s="113" t="e">
        <f t="shared" si="118"/>
        <v>#REF!</v>
      </c>
      <c r="I403" s="113" t="e">
        <f t="shared" si="133"/>
        <v>#REF!</v>
      </c>
      <c r="J403" s="126">
        <v>6</v>
      </c>
      <c r="K403" s="126" t="s">
        <v>21</v>
      </c>
      <c r="L403" s="394" t="s">
        <v>81</v>
      </c>
      <c r="M403" s="13" t="s">
        <v>885</v>
      </c>
      <c r="N403" s="399">
        <v>0</v>
      </c>
      <c r="O403" s="130">
        <v>3</v>
      </c>
      <c r="P403" s="130" t="s">
        <v>243</v>
      </c>
      <c r="Q403" s="130">
        <v>25200161</v>
      </c>
      <c r="R403" s="130" t="s">
        <v>84</v>
      </c>
      <c r="S403" s="130" t="s">
        <v>97</v>
      </c>
      <c r="T403" s="123" t="s">
        <v>119</v>
      </c>
      <c r="U403" s="100" t="s">
        <v>99</v>
      </c>
      <c r="V403" s="123" t="s">
        <v>886</v>
      </c>
      <c r="W403" s="283">
        <v>16</v>
      </c>
      <c r="X403" s="126"/>
      <c r="Y403" s="126">
        <f t="shared" si="130"/>
        <v>16</v>
      </c>
      <c r="Z403" s="126">
        <v>16</v>
      </c>
      <c r="AA403" s="150">
        <v>810</v>
      </c>
      <c r="AB403" s="153"/>
      <c r="AC403" s="151" t="str">
        <f t="shared" si="112"/>
        <v/>
      </c>
      <c r="AD403" s="152"/>
      <c r="AE403" s="162"/>
      <c r="AF403" s="101">
        <f t="shared" si="121"/>
        <v>0</v>
      </c>
      <c r="AG403" s="101">
        <f t="shared" si="122"/>
        <v>0</v>
      </c>
      <c r="AH403" s="101">
        <f t="shared" si="123"/>
        <v>0</v>
      </c>
      <c r="AI403" s="101">
        <f t="shared" si="108"/>
        <v>12960</v>
      </c>
      <c r="AJ403" s="101">
        <f t="shared" si="124"/>
        <v>0</v>
      </c>
      <c r="AK403" s="101">
        <f t="shared" si="132"/>
        <v>12960</v>
      </c>
      <c r="AL403" s="102" t="s">
        <v>9</v>
      </c>
      <c r="AM403" s="143"/>
      <c r="AN403" s="823">
        <f t="shared" si="117"/>
        <v>12960</v>
      </c>
      <c r="AO403" s="844">
        <f t="shared" si="126"/>
        <v>0</v>
      </c>
      <c r="AP403" s="844">
        <f t="shared" si="127"/>
        <v>1</v>
      </c>
      <c r="AQ403" s="845">
        <f t="shared" ca="1" si="128"/>
        <v>387</v>
      </c>
      <c r="AR403" s="113" t="str">
        <f t="shared" si="129"/>
        <v>On Time</v>
      </c>
    </row>
    <row r="404" spans="1:44" ht="38.25" x14ac:dyDescent="0.2">
      <c r="A404" s="102">
        <v>5100711777</v>
      </c>
      <c r="B404" s="133">
        <v>45883</v>
      </c>
      <c r="C404" s="100" t="s">
        <v>79</v>
      </c>
      <c r="D404" s="552">
        <v>45961</v>
      </c>
      <c r="E404" s="552" t="e">
        <f>IF(OR(#REF!="",J404=""),"",#REF!+7*J404)</f>
        <v>#REF!</v>
      </c>
      <c r="F404" s="149" t="e">
        <f t="shared" ca="1" si="131"/>
        <v>#REF!</v>
      </c>
      <c r="G404" s="120" t="s">
        <v>80</v>
      </c>
      <c r="H404" s="113" t="e">
        <f t="shared" si="118"/>
        <v>#REF!</v>
      </c>
      <c r="I404" s="113" t="e">
        <f t="shared" si="133"/>
        <v>#REF!</v>
      </c>
      <c r="J404" s="122">
        <v>0.8</v>
      </c>
      <c r="K404" s="122" t="s">
        <v>24</v>
      </c>
      <c r="L404" s="232" t="s">
        <v>81</v>
      </c>
      <c r="M404" s="549" t="s">
        <v>887</v>
      </c>
      <c r="N404" s="399">
        <v>0</v>
      </c>
      <c r="O404" s="130">
        <v>3</v>
      </c>
      <c r="P404" s="122" t="s">
        <v>243</v>
      </c>
      <c r="Q404" s="122">
        <v>25200669</v>
      </c>
      <c r="R404" s="122" t="s">
        <v>84</v>
      </c>
      <c r="S404" s="130" t="s">
        <v>888</v>
      </c>
      <c r="T404" s="123" t="s">
        <v>889</v>
      </c>
      <c r="U404" s="102" t="s">
        <v>87</v>
      </c>
      <c r="V404" s="102" t="s">
        <v>890</v>
      </c>
      <c r="W404" s="147">
        <v>3</v>
      </c>
      <c r="X404" s="122"/>
      <c r="Y404" s="126">
        <f t="shared" si="130"/>
        <v>3</v>
      </c>
      <c r="Z404" s="122">
        <v>3</v>
      </c>
      <c r="AA404" s="101">
        <v>4466.67</v>
      </c>
      <c r="AB404" s="131"/>
      <c r="AC404" s="151" t="str">
        <f t="shared" si="112"/>
        <v/>
      </c>
      <c r="AD404" s="120"/>
      <c r="AE404" s="132"/>
      <c r="AF404" s="101">
        <f t="shared" si="121"/>
        <v>0</v>
      </c>
      <c r="AG404" s="101">
        <f t="shared" si="122"/>
        <v>0</v>
      </c>
      <c r="AH404" s="101">
        <f t="shared" si="123"/>
        <v>0</v>
      </c>
      <c r="AI404" s="101">
        <f t="shared" si="108"/>
        <v>13400.01</v>
      </c>
      <c r="AJ404" s="101">
        <f t="shared" si="124"/>
        <v>0</v>
      </c>
      <c r="AK404" s="101">
        <f t="shared" si="132"/>
        <v>13400.01</v>
      </c>
      <c r="AL404" s="102" t="s">
        <v>9</v>
      </c>
      <c r="AM404" s="143"/>
      <c r="AN404" s="823">
        <f t="shared" si="117"/>
        <v>13400.01</v>
      </c>
      <c r="AO404" s="844">
        <f t="shared" si="126"/>
        <v>0</v>
      </c>
      <c r="AP404" s="844">
        <f t="shared" si="127"/>
        <v>1</v>
      </c>
      <c r="AQ404" s="845">
        <f t="shared" ca="1" si="128"/>
        <v>302</v>
      </c>
      <c r="AR404" s="113" t="str">
        <f t="shared" si="129"/>
        <v>On Time</v>
      </c>
    </row>
    <row r="405" spans="1:44" x14ac:dyDescent="0.25">
      <c r="A405" s="234">
        <v>1162501223</v>
      </c>
      <c r="B405" s="158">
        <v>45908</v>
      </c>
      <c r="C405" s="100" t="s">
        <v>79</v>
      </c>
      <c r="D405" s="552">
        <v>46003</v>
      </c>
      <c r="E405" s="552" t="e">
        <f>IF(OR(#REF!="",J405=""),"",#REF!+7*J405)</f>
        <v>#REF!</v>
      </c>
      <c r="F405" s="149" t="str">
        <f t="shared" ca="1" si="131"/>
        <v>DELIVERED</v>
      </c>
      <c r="G405" s="120" t="s">
        <v>80</v>
      </c>
      <c r="H405" s="113" t="e">
        <f t="shared" si="118"/>
        <v>#REF!</v>
      </c>
      <c r="I405" s="113" t="e">
        <f t="shared" si="133"/>
        <v>#REF!</v>
      </c>
      <c r="J405" s="122">
        <v>0.3</v>
      </c>
      <c r="K405" s="122" t="s">
        <v>24</v>
      </c>
      <c r="L405" s="232" t="s">
        <v>81</v>
      </c>
      <c r="M405" s="23" t="s">
        <v>891</v>
      </c>
      <c r="N405" s="400">
        <v>1</v>
      </c>
      <c r="O405" s="130">
        <v>1</v>
      </c>
      <c r="P405" s="122" t="s">
        <v>243</v>
      </c>
      <c r="Q405" s="122">
        <v>25200952</v>
      </c>
      <c r="R405" s="122" t="s">
        <v>84</v>
      </c>
      <c r="S405" s="130" t="s">
        <v>284</v>
      </c>
      <c r="T405" s="123" t="s">
        <v>285</v>
      </c>
      <c r="U405" s="102" t="s">
        <v>286</v>
      </c>
      <c r="V405" s="102" t="s">
        <v>892</v>
      </c>
      <c r="W405" s="147">
        <v>1</v>
      </c>
      <c r="X405" s="122">
        <v>1</v>
      </c>
      <c r="Y405" s="126">
        <f t="shared" si="130"/>
        <v>0</v>
      </c>
      <c r="Z405" s="122">
        <v>0</v>
      </c>
      <c r="AA405" s="101">
        <v>19800</v>
      </c>
      <c r="AB405" s="131"/>
      <c r="AC405" s="151" t="str">
        <f t="shared" si="112"/>
        <v>May-26</v>
      </c>
      <c r="AD405" s="119">
        <v>46162</v>
      </c>
      <c r="AE405" s="257" t="s">
        <v>893</v>
      </c>
      <c r="AF405" s="101">
        <f t="shared" si="121"/>
        <v>19800</v>
      </c>
      <c r="AG405" s="101">
        <f t="shared" si="122"/>
        <v>0</v>
      </c>
      <c r="AH405" s="101">
        <f t="shared" si="123"/>
        <v>19800</v>
      </c>
      <c r="AI405" s="101">
        <f t="shared" ref="AI405:AI469" si="134">Z405*AA405</f>
        <v>0</v>
      </c>
      <c r="AJ405" s="101">
        <f t="shared" si="124"/>
        <v>0</v>
      </c>
      <c r="AK405" s="101">
        <f t="shared" si="132"/>
        <v>0</v>
      </c>
      <c r="AL405" s="102" t="s">
        <v>0</v>
      </c>
      <c r="AM405" s="143" t="s">
        <v>102</v>
      </c>
      <c r="AN405" s="823">
        <f t="shared" si="117"/>
        <v>19800</v>
      </c>
      <c r="AO405" s="844">
        <f t="shared" si="126"/>
        <v>1</v>
      </c>
      <c r="AP405" s="844">
        <f t="shared" si="127"/>
        <v>0</v>
      </c>
      <c r="AQ405" s="845">
        <f t="shared" ca="1" si="128"/>
        <v>277</v>
      </c>
      <c r="AR405" s="113" t="str">
        <f t="shared" si="129"/>
        <v>Delayed</v>
      </c>
    </row>
    <row r="406" spans="1:44" ht="12.75" x14ac:dyDescent="0.2">
      <c r="A406" s="102">
        <v>5400065846</v>
      </c>
      <c r="B406" s="133">
        <v>45902</v>
      </c>
      <c r="C406" s="100" t="s">
        <v>79</v>
      </c>
      <c r="D406" s="552">
        <v>46021</v>
      </c>
      <c r="E406" s="552" t="e">
        <f>IF(OR(#REF!="",J406=""),"",#REF!+7*J406)</f>
        <v>#REF!</v>
      </c>
      <c r="F406" s="149" t="e">
        <f t="shared" ca="1" si="131"/>
        <v>#REF!</v>
      </c>
      <c r="G406" s="120" t="s">
        <v>94</v>
      </c>
      <c r="H406" s="113" t="e">
        <f t="shared" si="118"/>
        <v>#REF!</v>
      </c>
      <c r="I406" s="113" t="e">
        <f t="shared" si="133"/>
        <v>#REF!</v>
      </c>
      <c r="J406" s="122">
        <v>14.2</v>
      </c>
      <c r="K406" s="122" t="s">
        <v>21</v>
      </c>
      <c r="L406" s="232" t="s">
        <v>81</v>
      </c>
      <c r="M406" s="305" t="s">
        <v>894</v>
      </c>
      <c r="N406" s="399">
        <v>0</v>
      </c>
      <c r="O406" s="130">
        <v>3</v>
      </c>
      <c r="P406" s="122" t="s">
        <v>243</v>
      </c>
      <c r="Q406" s="122"/>
      <c r="R406" s="122" t="s">
        <v>84</v>
      </c>
      <c r="S406" s="130" t="s">
        <v>412</v>
      </c>
      <c r="T406" s="113" t="s">
        <v>413</v>
      </c>
      <c r="U406" s="102" t="s">
        <v>99</v>
      </c>
      <c r="V406" s="174" t="s">
        <v>895</v>
      </c>
      <c r="W406" s="147">
        <v>20</v>
      </c>
      <c r="X406" s="113"/>
      <c r="Y406" s="126">
        <f t="shared" si="130"/>
        <v>20</v>
      </c>
      <c r="Z406" s="122">
        <v>20</v>
      </c>
      <c r="AA406" s="101">
        <v>670</v>
      </c>
      <c r="AB406" s="131"/>
      <c r="AC406" s="151" t="str">
        <f t="shared" si="112"/>
        <v/>
      </c>
      <c r="AD406" s="119"/>
      <c r="AE406" s="132"/>
      <c r="AF406" s="101">
        <f t="shared" si="121"/>
        <v>0</v>
      </c>
      <c r="AG406" s="101">
        <f t="shared" si="122"/>
        <v>0</v>
      </c>
      <c r="AH406" s="101">
        <f t="shared" si="123"/>
        <v>0</v>
      </c>
      <c r="AI406" s="101">
        <f t="shared" si="134"/>
        <v>13400</v>
      </c>
      <c r="AJ406" s="101">
        <f t="shared" si="124"/>
        <v>0</v>
      </c>
      <c r="AK406" s="101">
        <f t="shared" si="132"/>
        <v>13400</v>
      </c>
      <c r="AL406" s="102" t="s">
        <v>9</v>
      </c>
      <c r="AM406" s="144"/>
      <c r="AN406" s="823">
        <f t="shared" si="117"/>
        <v>13400</v>
      </c>
      <c r="AO406" s="844">
        <f t="shared" si="126"/>
        <v>0</v>
      </c>
      <c r="AP406" s="844">
        <f t="shared" si="127"/>
        <v>1</v>
      </c>
      <c r="AQ406" s="845">
        <f t="shared" ca="1" si="128"/>
        <v>283</v>
      </c>
      <c r="AR406" s="113" t="str">
        <f t="shared" si="129"/>
        <v>On Time</v>
      </c>
    </row>
    <row r="407" spans="1:44" ht="15" x14ac:dyDescent="0.25">
      <c r="A407" s="102">
        <v>5400065846</v>
      </c>
      <c r="B407" s="133">
        <v>45902</v>
      </c>
      <c r="C407" s="100" t="s">
        <v>79</v>
      </c>
      <c r="D407" s="552">
        <v>46021</v>
      </c>
      <c r="E407" s="552" t="e">
        <f>IF(OR(#REF!="",J407=""),"",#REF!+7*J407)</f>
        <v>#REF!</v>
      </c>
      <c r="F407" s="149" t="e">
        <f t="shared" ca="1" si="131"/>
        <v>#REF!</v>
      </c>
      <c r="G407" s="120" t="s">
        <v>94</v>
      </c>
      <c r="H407" s="113" t="e">
        <f t="shared" si="118"/>
        <v>#REF!</v>
      </c>
      <c r="I407" s="113" t="e">
        <f t="shared" si="133"/>
        <v>#REF!</v>
      </c>
      <c r="J407" s="122">
        <v>14.2</v>
      </c>
      <c r="K407" s="122" t="s">
        <v>21</v>
      </c>
      <c r="L407" s="232" t="s">
        <v>81</v>
      </c>
      <c r="M407" s="13" t="s">
        <v>896</v>
      </c>
      <c r="N407" s="399">
        <v>0</v>
      </c>
      <c r="O407" s="130">
        <v>3</v>
      </c>
      <c r="P407" s="122" t="s">
        <v>243</v>
      </c>
      <c r="Q407" s="122"/>
      <c r="R407" s="122" t="s">
        <v>84</v>
      </c>
      <c r="S407" s="130" t="s">
        <v>412</v>
      </c>
      <c r="T407" s="113" t="s">
        <v>413</v>
      </c>
      <c r="U407" s="102" t="s">
        <v>99</v>
      </c>
      <c r="V407" s="174" t="s">
        <v>897</v>
      </c>
      <c r="W407" s="147">
        <v>8</v>
      </c>
      <c r="X407" s="113"/>
      <c r="Y407" s="126">
        <f t="shared" si="130"/>
        <v>8</v>
      </c>
      <c r="Z407" s="122">
        <v>8</v>
      </c>
      <c r="AA407" s="101">
        <v>2000</v>
      </c>
      <c r="AB407" s="131"/>
      <c r="AC407" s="151" t="str">
        <f t="shared" si="112"/>
        <v/>
      </c>
      <c r="AD407" s="119"/>
      <c r="AE407" s="436"/>
      <c r="AF407" s="101">
        <f t="shared" si="121"/>
        <v>0</v>
      </c>
      <c r="AG407" s="101">
        <f t="shared" si="122"/>
        <v>0</v>
      </c>
      <c r="AH407" s="101">
        <f t="shared" si="123"/>
        <v>0</v>
      </c>
      <c r="AI407" s="101">
        <f t="shared" si="134"/>
        <v>16000</v>
      </c>
      <c r="AJ407" s="101">
        <f t="shared" si="124"/>
        <v>0</v>
      </c>
      <c r="AK407" s="101">
        <f t="shared" si="132"/>
        <v>16000</v>
      </c>
      <c r="AL407" s="102" t="s">
        <v>9</v>
      </c>
      <c r="AM407" s="144"/>
      <c r="AN407" s="823">
        <f t="shared" si="117"/>
        <v>16000</v>
      </c>
      <c r="AO407" s="844">
        <f t="shared" si="126"/>
        <v>0</v>
      </c>
      <c r="AP407" s="844">
        <f t="shared" si="127"/>
        <v>1</v>
      </c>
      <c r="AQ407" s="845">
        <f t="shared" ca="1" si="128"/>
        <v>283</v>
      </c>
      <c r="AR407" s="113" t="str">
        <f t="shared" si="129"/>
        <v>On Time</v>
      </c>
    </row>
    <row r="408" spans="1:44" ht="12.75" x14ac:dyDescent="0.2">
      <c r="A408" s="102" t="s">
        <v>78</v>
      </c>
      <c r="B408" s="133">
        <v>45876</v>
      </c>
      <c r="C408" s="155" t="s">
        <v>79</v>
      </c>
      <c r="D408" s="552">
        <v>45877</v>
      </c>
      <c r="E408" s="552" t="e">
        <f>IF(OR(#REF!="",J408=""),"",#REF!+7*J408)</f>
        <v>#REF!</v>
      </c>
      <c r="F408" s="149" t="e">
        <f t="shared" ca="1" si="131"/>
        <v>#REF!</v>
      </c>
      <c r="G408" s="120" t="s">
        <v>80</v>
      </c>
      <c r="H408" s="113" t="e">
        <f t="shared" si="118"/>
        <v>#REF!</v>
      </c>
      <c r="I408" s="102" t="e">
        <f t="shared" si="133"/>
        <v>#REF!</v>
      </c>
      <c r="J408" s="122">
        <v>0.2</v>
      </c>
      <c r="K408" s="122" t="s">
        <v>24</v>
      </c>
      <c r="L408" s="232" t="s">
        <v>81</v>
      </c>
      <c r="M408" s="13" t="s">
        <v>898</v>
      </c>
      <c r="N408" s="399">
        <v>0</v>
      </c>
      <c r="O408" s="130">
        <v>3</v>
      </c>
      <c r="P408" s="122" t="s">
        <v>243</v>
      </c>
      <c r="Q408" s="122">
        <v>25200477</v>
      </c>
      <c r="R408" s="122" t="s">
        <v>84</v>
      </c>
      <c r="S408" s="130" t="s">
        <v>899</v>
      </c>
      <c r="T408" s="123" t="s">
        <v>899</v>
      </c>
      <c r="U408" s="123" t="s">
        <v>87</v>
      </c>
      <c r="V408" s="102" t="s">
        <v>900</v>
      </c>
      <c r="W408" s="147">
        <v>4</v>
      </c>
      <c r="X408" s="113"/>
      <c r="Y408" s="126">
        <f t="shared" si="130"/>
        <v>4</v>
      </c>
      <c r="Z408" s="122">
        <v>4</v>
      </c>
      <c r="AA408" s="101">
        <v>2680</v>
      </c>
      <c r="AB408" s="101"/>
      <c r="AC408" s="151" t="str">
        <f t="shared" si="112"/>
        <v/>
      </c>
      <c r="AD408" s="101"/>
      <c r="AE408" s="185"/>
      <c r="AF408" s="101">
        <f t="shared" si="121"/>
        <v>0</v>
      </c>
      <c r="AG408" s="101">
        <f t="shared" si="122"/>
        <v>0</v>
      </c>
      <c r="AH408" s="101">
        <f t="shared" si="123"/>
        <v>0</v>
      </c>
      <c r="AI408" s="101">
        <f t="shared" si="134"/>
        <v>10720</v>
      </c>
      <c r="AJ408" s="101">
        <f t="shared" si="124"/>
        <v>0</v>
      </c>
      <c r="AK408" s="101">
        <f t="shared" si="132"/>
        <v>10720</v>
      </c>
      <c r="AL408" s="102" t="s">
        <v>9</v>
      </c>
      <c r="AM408" s="143"/>
      <c r="AN408" s="823">
        <f t="shared" si="117"/>
        <v>10720</v>
      </c>
      <c r="AO408" s="844">
        <f t="shared" si="126"/>
        <v>0</v>
      </c>
      <c r="AP408" s="844">
        <f t="shared" si="127"/>
        <v>1</v>
      </c>
      <c r="AQ408" s="845">
        <f t="shared" ca="1" si="128"/>
        <v>309</v>
      </c>
      <c r="AR408" s="113" t="str">
        <f t="shared" si="129"/>
        <v>On Time</v>
      </c>
    </row>
    <row r="409" spans="1:44" ht="12.75" x14ac:dyDescent="0.2">
      <c r="A409" s="102">
        <v>4800090842</v>
      </c>
      <c r="B409" s="133">
        <v>45919</v>
      </c>
      <c r="C409" s="100" t="s">
        <v>79</v>
      </c>
      <c r="D409" s="552">
        <v>45940</v>
      </c>
      <c r="E409" s="552" t="e">
        <f>IF(OR(#REF!="",J409=""),"",#REF!+7*J409)</f>
        <v>#REF!</v>
      </c>
      <c r="F409" s="149" t="e">
        <f t="shared" ca="1" si="131"/>
        <v>#REF!</v>
      </c>
      <c r="G409" s="120" t="s">
        <v>94</v>
      </c>
      <c r="H409" s="113" t="e">
        <f t="shared" si="118"/>
        <v>#REF!</v>
      </c>
      <c r="I409" s="113" t="e">
        <f t="shared" si="133"/>
        <v>#REF!</v>
      </c>
      <c r="J409" s="122">
        <v>3</v>
      </c>
      <c r="K409" s="122" t="s">
        <v>20</v>
      </c>
      <c r="L409" s="232" t="s">
        <v>81</v>
      </c>
      <c r="M409" s="23" t="s">
        <v>901</v>
      </c>
      <c r="N409" s="399">
        <v>0</v>
      </c>
      <c r="O409" s="130">
        <v>3</v>
      </c>
      <c r="P409" s="122"/>
      <c r="Q409" s="122"/>
      <c r="R409" s="122" t="s">
        <v>84</v>
      </c>
      <c r="S409" s="130" t="s">
        <v>97</v>
      </c>
      <c r="T409" s="123" t="s">
        <v>138</v>
      </c>
      <c r="U409" s="123" t="s">
        <v>99</v>
      </c>
      <c r="V409" s="102" t="s">
        <v>902</v>
      </c>
      <c r="W409" s="147">
        <v>1</v>
      </c>
      <c r="X409" s="113"/>
      <c r="Y409" s="126">
        <f t="shared" si="130"/>
        <v>1</v>
      </c>
      <c r="Z409" s="122">
        <v>1</v>
      </c>
      <c r="AA409" s="101">
        <v>10000</v>
      </c>
      <c r="AB409" s="131"/>
      <c r="AC409" s="151" t="str">
        <f t="shared" si="112"/>
        <v/>
      </c>
      <c r="AD409" s="120"/>
      <c r="AE409" s="132"/>
      <c r="AF409" s="101">
        <f t="shared" si="121"/>
        <v>0</v>
      </c>
      <c r="AG409" s="101">
        <f t="shared" si="122"/>
        <v>0</v>
      </c>
      <c r="AH409" s="101">
        <f t="shared" si="123"/>
        <v>0</v>
      </c>
      <c r="AI409" s="101">
        <f t="shared" si="134"/>
        <v>10000</v>
      </c>
      <c r="AJ409" s="101">
        <f t="shared" si="124"/>
        <v>0</v>
      </c>
      <c r="AK409" s="101">
        <f t="shared" si="132"/>
        <v>10000</v>
      </c>
      <c r="AL409" s="102" t="s">
        <v>9</v>
      </c>
      <c r="AM409" s="144"/>
      <c r="AN409" s="823">
        <f t="shared" si="117"/>
        <v>10000</v>
      </c>
      <c r="AO409" s="844">
        <f t="shared" si="126"/>
        <v>0</v>
      </c>
      <c r="AP409" s="844">
        <f t="shared" si="127"/>
        <v>1</v>
      </c>
      <c r="AQ409" s="845">
        <f t="shared" ca="1" si="128"/>
        <v>266</v>
      </c>
      <c r="AR409" s="113" t="str">
        <f t="shared" si="129"/>
        <v>On Time</v>
      </c>
    </row>
    <row r="410" spans="1:44" ht="15" x14ac:dyDescent="0.25">
      <c r="A410" s="189" t="s">
        <v>903</v>
      </c>
      <c r="B410" s="133">
        <v>45870</v>
      </c>
      <c r="C410" s="155" t="s">
        <v>79</v>
      </c>
      <c r="D410" s="552">
        <v>45873</v>
      </c>
      <c r="E410" s="552" t="e">
        <f>IF(OR(#REF!="",J410=""),"",#REF!+7*J410)</f>
        <v>#REF!</v>
      </c>
      <c r="F410" s="149" t="e">
        <f t="shared" ca="1" si="131"/>
        <v>#REF!</v>
      </c>
      <c r="G410" s="120" t="s">
        <v>80</v>
      </c>
      <c r="H410" s="113" t="e">
        <f t="shared" si="118"/>
        <v>#REF!</v>
      </c>
      <c r="I410" s="102">
        <v>2025</v>
      </c>
      <c r="J410" s="122">
        <v>0.5</v>
      </c>
      <c r="K410" s="122" t="s">
        <v>24</v>
      </c>
      <c r="L410" s="232" t="s">
        <v>81</v>
      </c>
      <c r="M410" s="13" t="s">
        <v>904</v>
      </c>
      <c r="N410" s="399">
        <v>0</v>
      </c>
      <c r="O410" s="130">
        <v>3</v>
      </c>
      <c r="P410" s="122" t="s">
        <v>243</v>
      </c>
      <c r="Q410" s="122"/>
      <c r="R410" s="130" t="s">
        <v>84</v>
      </c>
      <c r="S410" s="461" t="s">
        <v>471</v>
      </c>
      <c r="T410" s="123" t="s">
        <v>472</v>
      </c>
      <c r="U410" s="100" t="s">
        <v>212</v>
      </c>
      <c r="V410" s="102" t="s">
        <v>905</v>
      </c>
      <c r="W410" s="147">
        <v>2</v>
      </c>
      <c r="X410" s="113"/>
      <c r="Y410" s="126">
        <f t="shared" si="130"/>
        <v>2</v>
      </c>
      <c r="Z410" s="122">
        <v>2</v>
      </c>
      <c r="AA410" s="101">
        <v>5124</v>
      </c>
      <c r="AB410" s="131"/>
      <c r="AC410" s="151" t="str">
        <f t="shared" si="112"/>
        <v/>
      </c>
      <c r="AD410" s="120"/>
      <c r="AE410" s="132"/>
      <c r="AF410" s="101">
        <f t="shared" si="121"/>
        <v>0</v>
      </c>
      <c r="AG410" s="101">
        <f t="shared" si="122"/>
        <v>0</v>
      </c>
      <c r="AH410" s="101">
        <f t="shared" si="123"/>
        <v>0</v>
      </c>
      <c r="AI410" s="101">
        <f t="shared" si="134"/>
        <v>10248</v>
      </c>
      <c r="AJ410" s="101">
        <f t="shared" si="124"/>
        <v>0</v>
      </c>
      <c r="AK410" s="101">
        <f t="shared" si="132"/>
        <v>10248</v>
      </c>
      <c r="AL410" s="102" t="s">
        <v>9</v>
      </c>
      <c r="AM410" s="143"/>
      <c r="AN410" s="823">
        <f t="shared" si="117"/>
        <v>10248</v>
      </c>
      <c r="AO410" s="844">
        <f t="shared" si="126"/>
        <v>0</v>
      </c>
      <c r="AP410" s="844">
        <f t="shared" si="127"/>
        <v>1</v>
      </c>
      <c r="AQ410" s="845">
        <f t="shared" ca="1" si="128"/>
        <v>315</v>
      </c>
      <c r="AR410" s="113" t="str">
        <f t="shared" si="129"/>
        <v>On Time</v>
      </c>
    </row>
    <row r="411" spans="1:44" ht="12.75" x14ac:dyDescent="0.2">
      <c r="A411" s="102">
        <v>4800090816</v>
      </c>
      <c r="B411" s="133">
        <v>45918</v>
      </c>
      <c r="C411" s="100" t="s">
        <v>79</v>
      </c>
      <c r="D411" s="552">
        <v>45939</v>
      </c>
      <c r="E411" s="552" t="e">
        <f>IF(OR(#REF!="",J411=""),"",#REF!+7*J411)</f>
        <v>#REF!</v>
      </c>
      <c r="F411" s="149" t="e">
        <f t="shared" ca="1" si="131"/>
        <v>#REF!</v>
      </c>
      <c r="G411" s="120" t="s">
        <v>94</v>
      </c>
      <c r="H411" s="113" t="e">
        <f t="shared" si="118"/>
        <v>#REF!</v>
      </c>
      <c r="I411" s="113" t="e">
        <f t="shared" ref="I411:I422" si="135">TEXT(E411,"YYYY")</f>
        <v>#REF!</v>
      </c>
      <c r="J411" s="122">
        <v>3</v>
      </c>
      <c r="K411" s="122" t="s">
        <v>20</v>
      </c>
      <c r="L411" s="232" t="s">
        <v>81</v>
      </c>
      <c r="M411" s="13" t="s">
        <v>906</v>
      </c>
      <c r="N411" s="399">
        <v>0</v>
      </c>
      <c r="O411" s="130">
        <v>3</v>
      </c>
      <c r="P411" s="122"/>
      <c r="Q411" s="122"/>
      <c r="R411" s="122" t="s">
        <v>84</v>
      </c>
      <c r="S411" s="130" t="s">
        <v>97</v>
      </c>
      <c r="T411" s="123" t="s">
        <v>138</v>
      </c>
      <c r="U411" s="123" t="s">
        <v>99</v>
      </c>
      <c r="V411" s="102" t="s">
        <v>902</v>
      </c>
      <c r="W411" s="147">
        <v>1</v>
      </c>
      <c r="X411" s="113"/>
      <c r="Y411" s="126">
        <f t="shared" si="130"/>
        <v>1</v>
      </c>
      <c r="Z411" s="122">
        <v>1</v>
      </c>
      <c r="AA411" s="101">
        <v>10000</v>
      </c>
      <c r="AB411" s="131"/>
      <c r="AC411" s="151" t="str">
        <f t="shared" si="112"/>
        <v/>
      </c>
      <c r="AD411" s="120"/>
      <c r="AE411" s="132"/>
      <c r="AF411" s="101">
        <f t="shared" si="121"/>
        <v>0</v>
      </c>
      <c r="AG411" s="101">
        <f t="shared" si="122"/>
        <v>0</v>
      </c>
      <c r="AH411" s="101">
        <f t="shared" si="123"/>
        <v>0</v>
      </c>
      <c r="AI411" s="101">
        <f t="shared" si="134"/>
        <v>10000</v>
      </c>
      <c r="AJ411" s="101">
        <f t="shared" si="124"/>
        <v>0</v>
      </c>
      <c r="AK411" s="101">
        <f t="shared" si="132"/>
        <v>10000</v>
      </c>
      <c r="AL411" s="102" t="s">
        <v>9</v>
      </c>
      <c r="AM411" s="144"/>
      <c r="AN411" s="823">
        <f t="shared" si="117"/>
        <v>10000</v>
      </c>
      <c r="AO411" s="844">
        <f t="shared" si="126"/>
        <v>0</v>
      </c>
      <c r="AP411" s="844">
        <f t="shared" si="127"/>
        <v>1</v>
      </c>
      <c r="AQ411" s="845">
        <f t="shared" ca="1" si="128"/>
        <v>267</v>
      </c>
      <c r="AR411" s="113" t="str">
        <f t="shared" si="129"/>
        <v>On Time</v>
      </c>
    </row>
    <row r="412" spans="1:44" x14ac:dyDescent="0.25">
      <c r="A412" s="173">
        <v>4300035125</v>
      </c>
      <c r="B412" s="133">
        <v>45899</v>
      </c>
      <c r="C412" s="100" t="s">
        <v>79</v>
      </c>
      <c r="D412" s="552">
        <v>45955</v>
      </c>
      <c r="E412" s="552" t="e">
        <f>IF(OR(#REF!="",J412=""),"",#REF!+7*J412)</f>
        <v>#REF!</v>
      </c>
      <c r="F412" s="149" t="e">
        <f t="shared" ca="1" si="131"/>
        <v>#REF!</v>
      </c>
      <c r="G412" s="120" t="s">
        <v>94</v>
      </c>
      <c r="H412" s="113" t="e">
        <f t="shared" si="118"/>
        <v>#REF!</v>
      </c>
      <c r="I412" s="113" t="e">
        <f t="shared" si="135"/>
        <v>#REF!</v>
      </c>
      <c r="J412" s="122">
        <v>7</v>
      </c>
      <c r="K412" s="18" t="s">
        <v>21</v>
      </c>
      <c r="L412" s="232" t="s">
        <v>81</v>
      </c>
      <c r="M412" s="13" t="s">
        <v>907</v>
      </c>
      <c r="N412" s="399">
        <v>0</v>
      </c>
      <c r="O412" s="130">
        <v>3</v>
      </c>
      <c r="P412" s="122" t="s">
        <v>243</v>
      </c>
      <c r="Q412" s="122">
        <v>25100401</v>
      </c>
      <c r="R412" s="122" t="s">
        <v>84</v>
      </c>
      <c r="S412" s="130" t="s">
        <v>97</v>
      </c>
      <c r="T412" s="123" t="s">
        <v>98</v>
      </c>
      <c r="U412" s="113" t="s">
        <v>99</v>
      </c>
      <c r="V412" s="190" t="s">
        <v>908</v>
      </c>
      <c r="W412" s="147">
        <v>71</v>
      </c>
      <c r="X412" s="122"/>
      <c r="Y412" s="126">
        <f t="shared" si="130"/>
        <v>71</v>
      </c>
      <c r="Z412" s="122">
        <v>71</v>
      </c>
      <c r="AA412" s="101">
        <v>4023.1</v>
      </c>
      <c r="AB412" s="131"/>
      <c r="AC412" s="151" t="str">
        <f t="shared" si="112"/>
        <v/>
      </c>
      <c r="AD412" s="119"/>
      <c r="AE412" s="132"/>
      <c r="AF412" s="101">
        <f t="shared" si="121"/>
        <v>0</v>
      </c>
      <c r="AG412" s="101">
        <f t="shared" si="122"/>
        <v>0</v>
      </c>
      <c r="AH412" s="101">
        <f t="shared" si="123"/>
        <v>0</v>
      </c>
      <c r="AI412" s="101">
        <f t="shared" si="134"/>
        <v>285640.09999999998</v>
      </c>
      <c r="AJ412" s="101">
        <f t="shared" si="124"/>
        <v>0</v>
      </c>
      <c r="AK412" s="101">
        <f t="shared" si="132"/>
        <v>285640.09999999998</v>
      </c>
      <c r="AL412" s="102" t="s">
        <v>9</v>
      </c>
      <c r="AM412" s="144"/>
      <c r="AN412" s="823">
        <f t="shared" si="117"/>
        <v>285640.09999999998</v>
      </c>
      <c r="AO412" s="844">
        <f t="shared" si="126"/>
        <v>0</v>
      </c>
      <c r="AP412" s="844">
        <f t="shared" si="127"/>
        <v>1</v>
      </c>
      <c r="AQ412" s="845">
        <f t="shared" ca="1" si="128"/>
        <v>286</v>
      </c>
      <c r="AR412" s="113" t="str">
        <f t="shared" si="129"/>
        <v>On Time</v>
      </c>
    </row>
    <row r="413" spans="1:44" ht="12.75" x14ac:dyDescent="0.2">
      <c r="A413" s="102">
        <v>4000539494</v>
      </c>
      <c r="B413" s="133">
        <v>45883</v>
      </c>
      <c r="C413" s="100" t="s">
        <v>79</v>
      </c>
      <c r="D413" s="552">
        <v>46010</v>
      </c>
      <c r="E413" s="552" t="e">
        <f>IF(OR(#REF!="",J413=""),"",#REF!+7*J413)</f>
        <v>#REF!</v>
      </c>
      <c r="F413" s="149" t="e">
        <f t="shared" ca="1" si="131"/>
        <v>#REF!</v>
      </c>
      <c r="G413" s="120" t="s">
        <v>94</v>
      </c>
      <c r="H413" s="113" t="e">
        <f t="shared" si="118"/>
        <v>#REF!</v>
      </c>
      <c r="I413" s="113" t="e">
        <f t="shared" si="135"/>
        <v>#REF!</v>
      </c>
      <c r="J413" s="122">
        <v>18</v>
      </c>
      <c r="K413" s="122" t="s">
        <v>28</v>
      </c>
      <c r="L413" s="232" t="s">
        <v>81</v>
      </c>
      <c r="M413" s="11" t="s">
        <v>696</v>
      </c>
      <c r="N413" s="399">
        <v>0</v>
      </c>
      <c r="O413" s="130">
        <v>3</v>
      </c>
      <c r="P413" s="122" t="s">
        <v>243</v>
      </c>
      <c r="Q413" s="122"/>
      <c r="R413" s="122" t="s">
        <v>84</v>
      </c>
      <c r="S413" s="130" t="s">
        <v>97</v>
      </c>
      <c r="T413" s="123" t="s">
        <v>98</v>
      </c>
      <c r="U413" s="102" t="s">
        <v>99</v>
      </c>
      <c r="V413" s="102" t="s">
        <v>737</v>
      </c>
      <c r="W413" s="147">
        <v>1</v>
      </c>
      <c r="X413" s="122"/>
      <c r="Y413" s="126">
        <v>1</v>
      </c>
      <c r="Z413" s="122">
        <v>1</v>
      </c>
      <c r="AA413" s="101">
        <v>9000</v>
      </c>
      <c r="AB413" s="131"/>
      <c r="AC413" s="151" t="str">
        <f t="shared" si="112"/>
        <v/>
      </c>
      <c r="AD413" s="120"/>
      <c r="AE413" s="132"/>
      <c r="AF413" s="101">
        <f t="shared" si="121"/>
        <v>0</v>
      </c>
      <c r="AG413" s="101">
        <f t="shared" si="122"/>
        <v>0</v>
      </c>
      <c r="AH413" s="101">
        <f t="shared" si="123"/>
        <v>0</v>
      </c>
      <c r="AI413" s="101">
        <f t="shared" si="134"/>
        <v>9000</v>
      </c>
      <c r="AJ413" s="101">
        <f t="shared" si="124"/>
        <v>0</v>
      </c>
      <c r="AK413" s="101">
        <f t="shared" si="132"/>
        <v>9000</v>
      </c>
      <c r="AL413" s="102" t="s">
        <v>9</v>
      </c>
      <c r="AM413" s="144"/>
      <c r="AN413" s="823">
        <f t="shared" si="117"/>
        <v>9000</v>
      </c>
      <c r="AO413" s="844">
        <f t="shared" si="126"/>
        <v>0</v>
      </c>
      <c r="AP413" s="844">
        <f t="shared" si="127"/>
        <v>1</v>
      </c>
      <c r="AQ413" s="845">
        <f t="shared" ca="1" si="128"/>
        <v>302</v>
      </c>
      <c r="AR413" s="113" t="str">
        <f t="shared" si="129"/>
        <v>On Time</v>
      </c>
    </row>
    <row r="414" spans="1:44" ht="12.75" x14ac:dyDescent="0.2">
      <c r="A414" s="102">
        <v>4800090790</v>
      </c>
      <c r="B414" s="133">
        <v>45918</v>
      </c>
      <c r="C414" s="100" t="s">
        <v>79</v>
      </c>
      <c r="D414" s="552">
        <v>45939</v>
      </c>
      <c r="E414" s="552" t="e">
        <f>IF(OR(#REF!="",J414=""),"",#REF!+7*J414)</f>
        <v>#REF!</v>
      </c>
      <c r="F414" s="149" t="e">
        <f t="shared" ca="1" si="131"/>
        <v>#REF!</v>
      </c>
      <c r="G414" s="120" t="s">
        <v>94</v>
      </c>
      <c r="H414" s="113" t="e">
        <f t="shared" si="118"/>
        <v>#REF!</v>
      </c>
      <c r="I414" s="113" t="e">
        <f t="shared" si="135"/>
        <v>#REF!</v>
      </c>
      <c r="J414" s="122">
        <v>3</v>
      </c>
      <c r="K414" s="122" t="s">
        <v>20</v>
      </c>
      <c r="L414" s="232" t="s">
        <v>81</v>
      </c>
      <c r="M414" s="23" t="s">
        <v>909</v>
      </c>
      <c r="N414" s="399">
        <v>0</v>
      </c>
      <c r="O414" s="130">
        <v>3</v>
      </c>
      <c r="P414" s="122"/>
      <c r="Q414" s="122"/>
      <c r="R414" s="122" t="s">
        <v>84</v>
      </c>
      <c r="S414" s="130" t="s">
        <v>97</v>
      </c>
      <c r="T414" s="123" t="s">
        <v>138</v>
      </c>
      <c r="U414" s="123" t="s">
        <v>99</v>
      </c>
      <c r="V414" s="102" t="s">
        <v>910</v>
      </c>
      <c r="W414" s="147">
        <v>1</v>
      </c>
      <c r="X414" s="113"/>
      <c r="Y414" s="126">
        <f t="shared" ref="Y414:Y477" si="136">W414-X414</f>
        <v>1</v>
      </c>
      <c r="Z414" s="122">
        <v>1</v>
      </c>
      <c r="AA414" s="101">
        <v>9000</v>
      </c>
      <c r="AB414" s="131"/>
      <c r="AC414" s="151" t="str">
        <f t="shared" si="112"/>
        <v/>
      </c>
      <c r="AD414" s="120"/>
      <c r="AE414" s="132"/>
      <c r="AF414" s="101">
        <f t="shared" si="121"/>
        <v>0</v>
      </c>
      <c r="AG414" s="101">
        <f t="shared" si="122"/>
        <v>0</v>
      </c>
      <c r="AH414" s="101">
        <f t="shared" si="123"/>
        <v>0</v>
      </c>
      <c r="AI414" s="101">
        <f t="shared" si="134"/>
        <v>9000</v>
      </c>
      <c r="AJ414" s="101">
        <f t="shared" si="124"/>
        <v>0</v>
      </c>
      <c r="AK414" s="101">
        <f t="shared" si="132"/>
        <v>9000</v>
      </c>
      <c r="AL414" s="102" t="s">
        <v>9</v>
      </c>
      <c r="AM414" s="144"/>
      <c r="AN414" s="823">
        <f t="shared" si="117"/>
        <v>9000</v>
      </c>
      <c r="AO414" s="844">
        <f t="shared" si="126"/>
        <v>0</v>
      </c>
      <c r="AP414" s="844">
        <f t="shared" si="127"/>
        <v>1</v>
      </c>
      <c r="AQ414" s="845">
        <f t="shared" ca="1" si="128"/>
        <v>267</v>
      </c>
      <c r="AR414" s="113" t="str">
        <f t="shared" si="129"/>
        <v>On Time</v>
      </c>
    </row>
    <row r="415" spans="1:44" ht="12.75" x14ac:dyDescent="0.2">
      <c r="A415" s="102" t="s">
        <v>911</v>
      </c>
      <c r="B415" s="158">
        <v>46024</v>
      </c>
      <c r="C415" s="100" t="s">
        <v>764</v>
      </c>
      <c r="D415" s="552">
        <v>46031</v>
      </c>
      <c r="E415" s="552" t="e">
        <f>IF(OR(#REF!="",J415=""),"",#REF!+7*J415)</f>
        <v>#REF!</v>
      </c>
      <c r="F415" s="149" t="e">
        <f t="shared" ca="1" si="131"/>
        <v>#REF!</v>
      </c>
      <c r="G415" s="120" t="s">
        <v>80</v>
      </c>
      <c r="H415" s="113" t="e">
        <f t="shared" si="118"/>
        <v>#REF!</v>
      </c>
      <c r="I415" s="113" t="e">
        <f t="shared" si="135"/>
        <v>#REF!</v>
      </c>
      <c r="J415" s="122">
        <v>1</v>
      </c>
      <c r="K415" s="122" t="s">
        <v>30</v>
      </c>
      <c r="L415" s="232" t="s">
        <v>81</v>
      </c>
      <c r="M415" s="13" t="s">
        <v>777</v>
      </c>
      <c r="N415" s="399">
        <v>0</v>
      </c>
      <c r="O415" s="130">
        <v>3</v>
      </c>
      <c r="P415" s="122"/>
      <c r="Q415" s="122"/>
      <c r="R415" s="122" t="s">
        <v>307</v>
      </c>
      <c r="S415" s="130" t="s">
        <v>766</v>
      </c>
      <c r="T415" s="123" t="s">
        <v>778</v>
      </c>
      <c r="U415" s="102" t="s">
        <v>158</v>
      </c>
      <c r="V415" s="155" t="s">
        <v>912</v>
      </c>
      <c r="W415" s="147">
        <v>4</v>
      </c>
      <c r="X415" s="113"/>
      <c r="Y415" s="126">
        <f t="shared" si="136"/>
        <v>4</v>
      </c>
      <c r="Z415" s="122">
        <v>4</v>
      </c>
      <c r="AA415" s="185"/>
      <c r="AB415" s="131">
        <v>25</v>
      </c>
      <c r="AC415" s="151" t="str">
        <f t="shared" si="112"/>
        <v/>
      </c>
      <c r="AD415" s="120"/>
      <c r="AE415" s="132"/>
      <c r="AF415" s="101">
        <f t="shared" si="121"/>
        <v>0</v>
      </c>
      <c r="AG415" s="101">
        <f t="shared" si="122"/>
        <v>0</v>
      </c>
      <c r="AH415" s="101">
        <f t="shared" si="123"/>
        <v>0</v>
      </c>
      <c r="AI415" s="101">
        <f t="shared" si="134"/>
        <v>0</v>
      </c>
      <c r="AJ415" s="185">
        <f t="shared" si="124"/>
        <v>8600</v>
      </c>
      <c r="AK415" s="185">
        <f t="shared" si="132"/>
        <v>8600</v>
      </c>
      <c r="AL415" s="174" t="s">
        <v>1</v>
      </c>
      <c r="AM415" s="233" t="s">
        <v>784</v>
      </c>
      <c r="AN415" s="825">
        <f t="shared" si="117"/>
        <v>8600</v>
      </c>
      <c r="AO415" s="844">
        <f t="shared" si="126"/>
        <v>0</v>
      </c>
      <c r="AP415" s="844">
        <f t="shared" si="127"/>
        <v>1</v>
      </c>
      <c r="AQ415" s="845">
        <f t="shared" ca="1" si="128"/>
        <v>161</v>
      </c>
      <c r="AR415" s="113" t="str">
        <f t="shared" si="129"/>
        <v>On Time</v>
      </c>
    </row>
    <row r="416" spans="1:44" ht="12.75" x14ac:dyDescent="0.2">
      <c r="A416" s="102">
        <v>1162401494</v>
      </c>
      <c r="B416" s="133">
        <v>45685</v>
      </c>
      <c r="C416" s="100" t="s">
        <v>79</v>
      </c>
      <c r="D416" s="552">
        <v>45693</v>
      </c>
      <c r="E416" s="552" t="e">
        <f>IF(OR(#REF!="",J416=""),"",#REF!+7*J416)</f>
        <v>#REF!</v>
      </c>
      <c r="F416" s="149" t="e">
        <f t="shared" ca="1" si="131"/>
        <v>#REF!</v>
      </c>
      <c r="G416" s="120" t="s">
        <v>80</v>
      </c>
      <c r="H416" s="113" t="e">
        <f t="shared" si="118"/>
        <v>#REF!</v>
      </c>
      <c r="I416" s="113" t="e">
        <f t="shared" si="135"/>
        <v>#REF!</v>
      </c>
      <c r="J416" s="126">
        <v>0.2</v>
      </c>
      <c r="K416" s="126" t="s">
        <v>24</v>
      </c>
      <c r="L416" s="394" t="s">
        <v>81</v>
      </c>
      <c r="M416" s="13" t="s">
        <v>913</v>
      </c>
      <c r="N416" s="400">
        <v>1</v>
      </c>
      <c r="O416" s="130">
        <v>1</v>
      </c>
      <c r="P416" s="130" t="s">
        <v>243</v>
      </c>
      <c r="Q416" s="130"/>
      <c r="R416" s="130" t="s">
        <v>84</v>
      </c>
      <c r="S416" s="130" t="s">
        <v>284</v>
      </c>
      <c r="T416" s="123" t="s">
        <v>285</v>
      </c>
      <c r="U416" s="100" t="s">
        <v>286</v>
      </c>
      <c r="V416" s="100" t="s">
        <v>914</v>
      </c>
      <c r="W416" s="283">
        <v>1</v>
      </c>
      <c r="X416" s="126"/>
      <c r="Y416" s="126">
        <f t="shared" si="136"/>
        <v>1</v>
      </c>
      <c r="Z416" s="126">
        <v>1</v>
      </c>
      <c r="AA416" s="150">
        <v>8780</v>
      </c>
      <c r="AB416" s="153"/>
      <c r="AC416" s="151" t="str">
        <f t="shared" si="112"/>
        <v/>
      </c>
      <c r="AD416" s="152"/>
      <c r="AE416" s="162"/>
      <c r="AF416" s="101">
        <f t="shared" si="121"/>
        <v>0</v>
      </c>
      <c r="AG416" s="101">
        <f t="shared" si="122"/>
        <v>0</v>
      </c>
      <c r="AH416" s="101">
        <f t="shared" si="123"/>
        <v>0</v>
      </c>
      <c r="AI416" s="101">
        <f t="shared" si="134"/>
        <v>8780</v>
      </c>
      <c r="AJ416" s="101">
        <f t="shared" si="124"/>
        <v>0</v>
      </c>
      <c r="AK416" s="101">
        <f t="shared" si="132"/>
        <v>8780</v>
      </c>
      <c r="AL416" s="102" t="s">
        <v>9</v>
      </c>
      <c r="AM416" s="143"/>
      <c r="AN416" s="823">
        <f t="shared" si="117"/>
        <v>8780</v>
      </c>
      <c r="AO416" s="844">
        <f t="shared" si="126"/>
        <v>0</v>
      </c>
      <c r="AP416" s="844">
        <f t="shared" si="127"/>
        <v>1</v>
      </c>
      <c r="AQ416" s="845">
        <f t="shared" ca="1" si="128"/>
        <v>500</v>
      </c>
      <c r="AR416" s="113" t="str">
        <f t="shared" si="129"/>
        <v>On Time</v>
      </c>
    </row>
    <row r="417" spans="1:44" ht="12.75" x14ac:dyDescent="0.2">
      <c r="A417" s="128">
        <v>4516456090</v>
      </c>
      <c r="B417" s="133">
        <v>45902</v>
      </c>
      <c r="C417" s="100" t="s">
        <v>79</v>
      </c>
      <c r="D417" s="552">
        <v>46069</v>
      </c>
      <c r="E417" s="552" t="e">
        <f>IF(OR(#REF!="",J417=""),"",#REF!+7*J417)</f>
        <v>#REF!</v>
      </c>
      <c r="F417" s="149" t="e">
        <f t="shared" ca="1" si="131"/>
        <v>#REF!</v>
      </c>
      <c r="G417" s="120" t="s">
        <v>94</v>
      </c>
      <c r="H417" s="113" t="e">
        <f t="shared" si="118"/>
        <v>#REF!</v>
      </c>
      <c r="I417" s="113" t="e">
        <f t="shared" si="135"/>
        <v>#REF!</v>
      </c>
      <c r="J417" s="122">
        <v>14.2</v>
      </c>
      <c r="K417" s="122" t="s">
        <v>21</v>
      </c>
      <c r="L417" s="232" t="s">
        <v>81</v>
      </c>
      <c r="M417" s="85" t="s">
        <v>830</v>
      </c>
      <c r="N417" s="399">
        <v>0</v>
      </c>
      <c r="O417" s="130">
        <v>3</v>
      </c>
      <c r="P417" s="218" t="s">
        <v>243</v>
      </c>
      <c r="Q417" s="218"/>
      <c r="R417" s="122" t="s">
        <v>84</v>
      </c>
      <c r="S417" s="130" t="s">
        <v>412</v>
      </c>
      <c r="T417" s="113" t="s">
        <v>413</v>
      </c>
      <c r="U417" s="102" t="s">
        <v>99</v>
      </c>
      <c r="V417" s="174" t="s">
        <v>831</v>
      </c>
      <c r="W417" s="147">
        <v>13</v>
      </c>
      <c r="X417" s="113"/>
      <c r="Y417" s="126">
        <f t="shared" si="136"/>
        <v>13</v>
      </c>
      <c r="Z417" s="122">
        <v>13</v>
      </c>
      <c r="AA417" s="101">
        <v>656.5</v>
      </c>
      <c r="AB417" s="131"/>
      <c r="AC417" s="151" t="str">
        <f t="shared" si="112"/>
        <v/>
      </c>
      <c r="AD417" s="119"/>
      <c r="AE417" s="132"/>
      <c r="AF417" s="101">
        <f t="shared" si="121"/>
        <v>0</v>
      </c>
      <c r="AG417" s="101">
        <f t="shared" si="122"/>
        <v>0</v>
      </c>
      <c r="AH417" s="101">
        <f t="shared" si="123"/>
        <v>0</v>
      </c>
      <c r="AI417" s="101">
        <f t="shared" si="134"/>
        <v>8534.5</v>
      </c>
      <c r="AJ417" s="101">
        <f t="shared" si="124"/>
        <v>0</v>
      </c>
      <c r="AK417" s="101">
        <f t="shared" si="132"/>
        <v>8534.5</v>
      </c>
      <c r="AL417" s="102" t="s">
        <v>9</v>
      </c>
      <c r="AM417" s="144"/>
      <c r="AN417" s="823">
        <f t="shared" si="117"/>
        <v>8534.5</v>
      </c>
      <c r="AO417" s="844">
        <f t="shared" si="126"/>
        <v>0</v>
      </c>
      <c r="AP417" s="844">
        <f t="shared" si="127"/>
        <v>1</v>
      </c>
      <c r="AQ417" s="845">
        <f t="shared" ca="1" si="128"/>
        <v>283</v>
      </c>
      <c r="AR417" s="113" t="str">
        <f t="shared" si="129"/>
        <v>On Time</v>
      </c>
    </row>
    <row r="418" spans="1:44" x14ac:dyDescent="0.25">
      <c r="A418" s="102">
        <v>4300035585</v>
      </c>
      <c r="B418" s="133">
        <v>45995</v>
      </c>
      <c r="C418" s="100" t="s">
        <v>79</v>
      </c>
      <c r="D418" s="552">
        <v>46171</v>
      </c>
      <c r="E418" s="552" t="e">
        <f>IF(OR(#REF!="",J418=""),"",#REF!+7*J418)</f>
        <v>#REF!</v>
      </c>
      <c r="F418" s="149" t="str">
        <f t="shared" ca="1" si="131"/>
        <v>DELIVERED</v>
      </c>
      <c r="G418" s="120" t="s">
        <v>94</v>
      </c>
      <c r="H418" s="113" t="e">
        <f t="shared" si="118"/>
        <v>#REF!</v>
      </c>
      <c r="I418" s="113" t="e">
        <f t="shared" si="135"/>
        <v>#REF!</v>
      </c>
      <c r="J418" s="122">
        <v>25</v>
      </c>
      <c r="K418" s="122" t="s">
        <v>28</v>
      </c>
      <c r="L418" s="232" t="s">
        <v>81</v>
      </c>
      <c r="M418" s="13" t="s">
        <v>265</v>
      </c>
      <c r="N418" s="399">
        <v>0</v>
      </c>
      <c r="O418" s="216">
        <v>3</v>
      </c>
      <c r="P418" s="24" t="s">
        <v>243</v>
      </c>
      <c r="Q418" s="24">
        <v>25100739</v>
      </c>
      <c r="R418" s="242" t="s">
        <v>84</v>
      </c>
      <c r="S418" s="122" t="s">
        <v>97</v>
      </c>
      <c r="T418" s="123" t="s">
        <v>98</v>
      </c>
      <c r="U418" s="102" t="s">
        <v>99</v>
      </c>
      <c r="V418" s="102" t="s">
        <v>737</v>
      </c>
      <c r="W418" s="147">
        <v>1</v>
      </c>
      <c r="X418" s="122">
        <v>1</v>
      </c>
      <c r="Y418" s="126">
        <f t="shared" si="136"/>
        <v>0</v>
      </c>
      <c r="Z418" s="122">
        <v>0</v>
      </c>
      <c r="AA418" s="101">
        <v>8481.8799999999992</v>
      </c>
      <c r="AB418" s="131"/>
      <c r="AC418" s="151" t="str">
        <f t="shared" si="112"/>
        <v>May-26</v>
      </c>
      <c r="AD418" s="119">
        <v>46171</v>
      </c>
      <c r="AE418" s="257" t="s">
        <v>268</v>
      </c>
      <c r="AF418" s="101">
        <f t="shared" si="121"/>
        <v>8481.8799999999992</v>
      </c>
      <c r="AG418" s="101">
        <f t="shared" si="122"/>
        <v>0</v>
      </c>
      <c r="AH418" s="101">
        <f t="shared" si="123"/>
        <v>8481.8799999999992</v>
      </c>
      <c r="AI418" s="101">
        <f t="shared" si="134"/>
        <v>0</v>
      </c>
      <c r="AJ418" s="101">
        <f t="shared" si="124"/>
        <v>0</v>
      </c>
      <c r="AK418" s="101">
        <f t="shared" si="132"/>
        <v>0</v>
      </c>
      <c r="AL418" s="102" t="s">
        <v>0</v>
      </c>
      <c r="AM418" s="143" t="s">
        <v>102</v>
      </c>
      <c r="AN418" s="823">
        <f t="shared" si="117"/>
        <v>8481.8799999999992</v>
      </c>
      <c r="AO418" s="844">
        <f t="shared" si="126"/>
        <v>1</v>
      </c>
      <c r="AP418" s="844">
        <f t="shared" si="127"/>
        <v>0</v>
      </c>
      <c r="AQ418" s="845">
        <f t="shared" ca="1" si="128"/>
        <v>190</v>
      </c>
      <c r="AR418" s="113" t="str">
        <f t="shared" si="129"/>
        <v>On Time</v>
      </c>
    </row>
    <row r="419" spans="1:44" ht="12.75" x14ac:dyDescent="0.2">
      <c r="A419" s="128">
        <v>4516456090</v>
      </c>
      <c r="B419" s="133">
        <v>45902</v>
      </c>
      <c r="C419" s="100" t="s">
        <v>79</v>
      </c>
      <c r="D419" s="552">
        <v>46069</v>
      </c>
      <c r="E419" s="552" t="e">
        <f>IF(OR(#REF!="",J419=""),"",#REF!+7*J419)</f>
        <v>#REF!</v>
      </c>
      <c r="F419" s="149" t="e">
        <f t="shared" ca="1" si="131"/>
        <v>#REF!</v>
      </c>
      <c r="G419" s="120" t="s">
        <v>94</v>
      </c>
      <c r="H419" s="113" t="e">
        <f t="shared" si="118"/>
        <v>#REF!</v>
      </c>
      <c r="I419" s="113" t="e">
        <f t="shared" si="135"/>
        <v>#REF!</v>
      </c>
      <c r="J419" s="122">
        <v>14.2</v>
      </c>
      <c r="K419" s="122" t="s">
        <v>21</v>
      </c>
      <c r="L419" s="232" t="s">
        <v>81</v>
      </c>
      <c r="M419" s="13" t="s">
        <v>531</v>
      </c>
      <c r="N419" s="399">
        <v>0</v>
      </c>
      <c r="O419" s="130">
        <v>3</v>
      </c>
      <c r="P419" s="219" t="s">
        <v>243</v>
      </c>
      <c r="Q419" s="219"/>
      <c r="R419" s="122" t="s">
        <v>84</v>
      </c>
      <c r="S419" s="130" t="s">
        <v>412</v>
      </c>
      <c r="T419" s="113" t="s">
        <v>413</v>
      </c>
      <c r="U419" s="102" t="s">
        <v>99</v>
      </c>
      <c r="V419" s="174" t="s">
        <v>533</v>
      </c>
      <c r="W419" s="147">
        <v>8</v>
      </c>
      <c r="X419" s="113"/>
      <c r="Y419" s="126">
        <f t="shared" si="136"/>
        <v>8</v>
      </c>
      <c r="Z419" s="122">
        <v>8</v>
      </c>
      <c r="AA419" s="101">
        <v>1063</v>
      </c>
      <c r="AB419" s="131"/>
      <c r="AC419" s="151" t="str">
        <f t="shared" si="112"/>
        <v/>
      </c>
      <c r="AD419" s="119"/>
      <c r="AE419" s="132"/>
      <c r="AF419" s="101">
        <f t="shared" si="121"/>
        <v>0</v>
      </c>
      <c r="AG419" s="101">
        <f t="shared" si="122"/>
        <v>0</v>
      </c>
      <c r="AH419" s="101">
        <f t="shared" si="123"/>
        <v>0</v>
      </c>
      <c r="AI419" s="101">
        <f t="shared" si="134"/>
        <v>8504</v>
      </c>
      <c r="AJ419" s="101">
        <f t="shared" si="124"/>
        <v>0</v>
      </c>
      <c r="AK419" s="101">
        <f t="shared" si="132"/>
        <v>8504</v>
      </c>
      <c r="AL419" s="102" t="s">
        <v>9</v>
      </c>
      <c r="AM419" s="144"/>
      <c r="AN419" s="823">
        <f t="shared" si="117"/>
        <v>8504</v>
      </c>
      <c r="AO419" s="844">
        <f t="shared" si="126"/>
        <v>0</v>
      </c>
      <c r="AP419" s="844">
        <f t="shared" si="127"/>
        <v>1</v>
      </c>
      <c r="AQ419" s="845">
        <f t="shared" ca="1" si="128"/>
        <v>283</v>
      </c>
      <c r="AR419" s="113" t="str">
        <f t="shared" si="129"/>
        <v>On Time</v>
      </c>
    </row>
    <row r="420" spans="1:44" ht="12.75" x14ac:dyDescent="0.2">
      <c r="A420" s="102" t="s">
        <v>915</v>
      </c>
      <c r="B420" s="133">
        <v>45762</v>
      </c>
      <c r="C420" s="155" t="s">
        <v>79</v>
      </c>
      <c r="D420" s="552">
        <v>45763</v>
      </c>
      <c r="E420" s="552" t="e">
        <f>IF(OR(#REF!="",J420=""),"",#REF!+7*J420)</f>
        <v>#REF!</v>
      </c>
      <c r="F420" s="149" t="e">
        <f t="shared" ca="1" si="131"/>
        <v>#REF!</v>
      </c>
      <c r="G420" s="120" t="s">
        <v>80</v>
      </c>
      <c r="H420" s="113" t="e">
        <f t="shared" si="118"/>
        <v>#REF!</v>
      </c>
      <c r="I420" s="113" t="e">
        <f t="shared" si="135"/>
        <v>#REF!</v>
      </c>
      <c r="J420" s="126">
        <v>0.2</v>
      </c>
      <c r="K420" s="126" t="s">
        <v>24</v>
      </c>
      <c r="L420" s="394" t="s">
        <v>142</v>
      </c>
      <c r="M420" s="13" t="s">
        <v>916</v>
      </c>
      <c r="N420" s="399">
        <v>0</v>
      </c>
      <c r="O420" s="130">
        <v>3</v>
      </c>
      <c r="P420" s="18" t="s">
        <v>243</v>
      </c>
      <c r="Q420" s="431">
        <v>25100109</v>
      </c>
      <c r="R420" s="18" t="s">
        <v>84</v>
      </c>
      <c r="S420" s="130" t="s">
        <v>471</v>
      </c>
      <c r="T420" s="123" t="s">
        <v>472</v>
      </c>
      <c r="U420" s="100" t="s">
        <v>212</v>
      </c>
      <c r="V420" s="100" t="s">
        <v>917</v>
      </c>
      <c r="W420" s="282">
        <v>1</v>
      </c>
      <c r="X420" s="126"/>
      <c r="Y420" s="126">
        <f t="shared" si="136"/>
        <v>1</v>
      </c>
      <c r="Z420" s="126">
        <v>1</v>
      </c>
      <c r="AA420" s="150">
        <v>4700</v>
      </c>
      <c r="AB420" s="153"/>
      <c r="AC420" s="151" t="str">
        <f t="shared" si="112"/>
        <v/>
      </c>
      <c r="AD420" s="152"/>
      <c r="AE420" s="162"/>
      <c r="AF420" s="101">
        <f t="shared" si="121"/>
        <v>0</v>
      </c>
      <c r="AG420" s="101">
        <f t="shared" si="122"/>
        <v>0</v>
      </c>
      <c r="AH420" s="101">
        <f t="shared" si="123"/>
        <v>0</v>
      </c>
      <c r="AI420" s="101">
        <f t="shared" si="134"/>
        <v>4700</v>
      </c>
      <c r="AJ420" s="101">
        <f t="shared" si="124"/>
        <v>0</v>
      </c>
      <c r="AK420" s="101">
        <f t="shared" si="132"/>
        <v>4700</v>
      </c>
      <c r="AL420" s="102" t="s">
        <v>9</v>
      </c>
      <c r="AM420" s="143"/>
      <c r="AN420" s="823">
        <f t="shared" si="117"/>
        <v>4700</v>
      </c>
      <c r="AO420" s="844">
        <f t="shared" si="126"/>
        <v>0</v>
      </c>
      <c r="AP420" s="844">
        <f t="shared" si="127"/>
        <v>1</v>
      </c>
      <c r="AQ420" s="845">
        <f t="shared" ca="1" si="128"/>
        <v>423</v>
      </c>
      <c r="AR420" s="113" t="str">
        <f t="shared" si="129"/>
        <v>On Time</v>
      </c>
    </row>
    <row r="421" spans="1:44" ht="12.75" x14ac:dyDescent="0.2">
      <c r="A421" s="102">
        <v>4300034702</v>
      </c>
      <c r="B421" s="133">
        <v>45798</v>
      </c>
      <c r="C421" s="100" t="s">
        <v>79</v>
      </c>
      <c r="D421" s="552">
        <v>45841</v>
      </c>
      <c r="E421" s="552" t="e">
        <f>IF(OR(#REF!="",J421=""),"",#REF!+7*J421)</f>
        <v>#REF!</v>
      </c>
      <c r="F421" s="149" t="e">
        <f t="shared" ca="1" si="131"/>
        <v>#REF!</v>
      </c>
      <c r="G421" s="120" t="s">
        <v>94</v>
      </c>
      <c r="H421" s="113" t="e">
        <f t="shared" si="118"/>
        <v>#REF!</v>
      </c>
      <c r="I421" s="113" t="e">
        <f t="shared" si="135"/>
        <v>#REF!</v>
      </c>
      <c r="J421" s="126">
        <v>6</v>
      </c>
      <c r="K421" s="126" t="s">
        <v>21</v>
      </c>
      <c r="L421" s="394" t="s">
        <v>81</v>
      </c>
      <c r="M421" s="85" t="s">
        <v>918</v>
      </c>
      <c r="N421" s="399">
        <v>0</v>
      </c>
      <c r="O421" s="130">
        <v>3</v>
      </c>
      <c r="P421" s="130" t="s">
        <v>243</v>
      </c>
      <c r="Q421" s="130">
        <v>25200161</v>
      </c>
      <c r="R421" s="130" t="s">
        <v>84</v>
      </c>
      <c r="S421" s="130" t="s">
        <v>97</v>
      </c>
      <c r="T421" s="123" t="s">
        <v>119</v>
      </c>
      <c r="U421" s="100" t="s">
        <v>99</v>
      </c>
      <c r="V421" s="172" t="s">
        <v>919</v>
      </c>
      <c r="W421" s="283">
        <v>16</v>
      </c>
      <c r="X421" s="126"/>
      <c r="Y421" s="126">
        <f t="shared" si="136"/>
        <v>16</v>
      </c>
      <c r="Z421" s="126">
        <v>16</v>
      </c>
      <c r="AA421" s="150">
        <v>444</v>
      </c>
      <c r="AB421" s="153"/>
      <c r="AC421" s="151" t="str">
        <f t="shared" si="112"/>
        <v/>
      </c>
      <c r="AD421" s="152"/>
      <c r="AE421" s="162"/>
      <c r="AF421" s="101">
        <f t="shared" si="121"/>
        <v>0</v>
      </c>
      <c r="AG421" s="101">
        <f t="shared" si="122"/>
        <v>0</v>
      </c>
      <c r="AH421" s="101">
        <f t="shared" si="123"/>
        <v>0</v>
      </c>
      <c r="AI421" s="101">
        <f t="shared" si="134"/>
        <v>7104</v>
      </c>
      <c r="AJ421" s="101">
        <f t="shared" si="124"/>
        <v>0</v>
      </c>
      <c r="AK421" s="101">
        <f t="shared" si="132"/>
        <v>7104</v>
      </c>
      <c r="AL421" s="102" t="s">
        <v>9</v>
      </c>
      <c r="AM421" s="143"/>
      <c r="AN421" s="823">
        <f t="shared" si="117"/>
        <v>7104</v>
      </c>
      <c r="AO421" s="844">
        <f t="shared" si="126"/>
        <v>0</v>
      </c>
      <c r="AP421" s="844">
        <f t="shared" si="127"/>
        <v>1</v>
      </c>
      <c r="AQ421" s="845">
        <f t="shared" ca="1" si="128"/>
        <v>387</v>
      </c>
      <c r="AR421" s="113" t="str">
        <f t="shared" si="129"/>
        <v>On Time</v>
      </c>
    </row>
    <row r="422" spans="1:44" ht="12.75" x14ac:dyDescent="0.2">
      <c r="A422" s="102">
        <v>5400065846</v>
      </c>
      <c r="B422" s="133">
        <v>45902</v>
      </c>
      <c r="C422" s="100" t="s">
        <v>79</v>
      </c>
      <c r="D422" s="552">
        <v>46021</v>
      </c>
      <c r="E422" s="552" t="e">
        <f>IF(OR(#REF!="",J422=""),"",#REF!+7*J422)</f>
        <v>#REF!</v>
      </c>
      <c r="F422" s="149" t="e">
        <f t="shared" ca="1" si="131"/>
        <v>#REF!</v>
      </c>
      <c r="G422" s="120" t="s">
        <v>94</v>
      </c>
      <c r="H422" s="113" t="e">
        <f t="shared" si="118"/>
        <v>#REF!</v>
      </c>
      <c r="I422" s="113" t="e">
        <f t="shared" si="135"/>
        <v>#REF!</v>
      </c>
      <c r="J422" s="122">
        <v>14.2</v>
      </c>
      <c r="K422" s="122" t="s">
        <v>21</v>
      </c>
      <c r="L422" s="232" t="s">
        <v>81</v>
      </c>
      <c r="M422" s="85" t="s">
        <v>920</v>
      </c>
      <c r="N422" s="399">
        <v>0</v>
      </c>
      <c r="O422" s="130">
        <v>3</v>
      </c>
      <c r="P422" s="122" t="s">
        <v>243</v>
      </c>
      <c r="Q422" s="122"/>
      <c r="R422" s="122" t="s">
        <v>84</v>
      </c>
      <c r="S422" s="130" t="s">
        <v>412</v>
      </c>
      <c r="T422" s="113" t="s">
        <v>413</v>
      </c>
      <c r="U422" s="102" t="s">
        <v>99</v>
      </c>
      <c r="V422" s="174" t="s">
        <v>921</v>
      </c>
      <c r="W422" s="147">
        <v>13</v>
      </c>
      <c r="X422" s="122"/>
      <c r="Y422" s="126">
        <f t="shared" si="136"/>
        <v>13</v>
      </c>
      <c r="Z422" s="122">
        <v>13</v>
      </c>
      <c r="AA422" s="101">
        <v>530</v>
      </c>
      <c r="AB422" s="131"/>
      <c r="AC422" s="151" t="str">
        <f t="shared" si="112"/>
        <v/>
      </c>
      <c r="AD422" s="119"/>
      <c r="AE422" s="142"/>
      <c r="AF422" s="101">
        <f t="shared" si="121"/>
        <v>0</v>
      </c>
      <c r="AG422" s="101">
        <f t="shared" si="122"/>
        <v>0</v>
      </c>
      <c r="AH422" s="101">
        <f t="shared" si="123"/>
        <v>0</v>
      </c>
      <c r="AI422" s="101">
        <f t="shared" si="134"/>
        <v>6890</v>
      </c>
      <c r="AJ422" s="101">
        <f t="shared" si="124"/>
        <v>0</v>
      </c>
      <c r="AK422" s="101">
        <f t="shared" si="132"/>
        <v>6890</v>
      </c>
      <c r="AL422" s="102" t="s">
        <v>9</v>
      </c>
      <c r="AM422" s="144"/>
      <c r="AN422" s="823">
        <f t="shared" si="117"/>
        <v>6890</v>
      </c>
      <c r="AO422" s="844">
        <f t="shared" si="126"/>
        <v>0</v>
      </c>
      <c r="AP422" s="844">
        <f t="shared" si="127"/>
        <v>1</v>
      </c>
      <c r="AQ422" s="845">
        <f t="shared" ca="1" si="128"/>
        <v>283</v>
      </c>
      <c r="AR422" s="113" t="str">
        <f t="shared" si="129"/>
        <v>On Time</v>
      </c>
    </row>
    <row r="423" spans="1:44" ht="12.75" x14ac:dyDescent="0.2">
      <c r="A423" s="122">
        <v>4516456095</v>
      </c>
      <c r="B423" s="133">
        <v>45926</v>
      </c>
      <c r="C423" s="100" t="s">
        <v>79</v>
      </c>
      <c r="D423" s="552">
        <v>46069</v>
      </c>
      <c r="E423" s="552" t="e">
        <f>IF(OR(#REF!="",J423=""),"",#REF!+7*J423)</f>
        <v>#REF!</v>
      </c>
      <c r="F423" s="149" t="e">
        <f t="shared" ca="1" si="131"/>
        <v>#REF!</v>
      </c>
      <c r="G423" s="120" t="s">
        <v>80</v>
      </c>
      <c r="H423" s="113" t="e">
        <f t="shared" si="118"/>
        <v>#REF!</v>
      </c>
      <c r="I423" s="102">
        <v>2025</v>
      </c>
      <c r="J423" s="122">
        <v>0.5</v>
      </c>
      <c r="K423" s="122" t="s">
        <v>24</v>
      </c>
      <c r="L423" s="232" t="s">
        <v>81</v>
      </c>
      <c r="M423" s="13" t="s">
        <v>922</v>
      </c>
      <c r="N423" s="399">
        <v>0</v>
      </c>
      <c r="O423" s="130">
        <v>3</v>
      </c>
      <c r="P423" s="122" t="s">
        <v>243</v>
      </c>
      <c r="Q423" s="122"/>
      <c r="R423" s="122" t="s">
        <v>84</v>
      </c>
      <c r="S423" s="130" t="s">
        <v>239</v>
      </c>
      <c r="T423" s="123" t="s">
        <v>240</v>
      </c>
      <c r="U423" s="100" t="s">
        <v>99</v>
      </c>
      <c r="V423" s="102" t="s">
        <v>923</v>
      </c>
      <c r="W423" s="147">
        <v>3</v>
      </c>
      <c r="X423" s="113"/>
      <c r="Y423" s="126">
        <f t="shared" si="136"/>
        <v>3</v>
      </c>
      <c r="Z423" s="122">
        <v>3</v>
      </c>
      <c r="AA423" s="101">
        <v>1600</v>
      </c>
      <c r="AB423" s="131"/>
      <c r="AC423" s="151" t="str">
        <f t="shared" si="112"/>
        <v/>
      </c>
      <c r="AD423" s="119"/>
      <c r="AE423" s="132"/>
      <c r="AF423" s="101">
        <f t="shared" si="121"/>
        <v>0</v>
      </c>
      <c r="AG423" s="101">
        <f t="shared" si="122"/>
        <v>0</v>
      </c>
      <c r="AH423" s="101">
        <f t="shared" si="123"/>
        <v>0</v>
      </c>
      <c r="AI423" s="101">
        <f t="shared" si="134"/>
        <v>4800</v>
      </c>
      <c r="AJ423" s="101">
        <f t="shared" si="124"/>
        <v>0</v>
      </c>
      <c r="AK423" s="101">
        <f t="shared" si="132"/>
        <v>4800</v>
      </c>
      <c r="AL423" s="102" t="s">
        <v>9</v>
      </c>
      <c r="AM423" s="144"/>
      <c r="AN423" s="823">
        <f t="shared" si="117"/>
        <v>4800</v>
      </c>
      <c r="AO423" s="844">
        <f t="shared" si="126"/>
        <v>0</v>
      </c>
      <c r="AP423" s="844">
        <f t="shared" si="127"/>
        <v>1</v>
      </c>
      <c r="AQ423" s="845">
        <f t="shared" ca="1" si="128"/>
        <v>259</v>
      </c>
      <c r="AR423" s="113" t="str">
        <f t="shared" si="129"/>
        <v>On Time</v>
      </c>
    </row>
    <row r="424" spans="1:44" ht="12.75" x14ac:dyDescent="0.2">
      <c r="A424" s="102" t="s">
        <v>776</v>
      </c>
      <c r="B424" s="158">
        <v>45992</v>
      </c>
      <c r="C424" s="100" t="s">
        <v>764</v>
      </c>
      <c r="D424" s="552">
        <v>45999</v>
      </c>
      <c r="E424" s="552" t="e">
        <f>IF(OR(#REF!="",J424=""),"",#REF!+7*J424)</f>
        <v>#REF!</v>
      </c>
      <c r="F424" s="149" t="e">
        <f t="shared" ca="1" si="131"/>
        <v>#REF!</v>
      </c>
      <c r="G424" s="120" t="s">
        <v>80</v>
      </c>
      <c r="H424" s="113" t="e">
        <f t="shared" si="118"/>
        <v>#REF!</v>
      </c>
      <c r="I424" s="113" t="e">
        <f t="shared" ref="I424:I457" si="137">TEXT(E424,"YYYY")</f>
        <v>#REF!</v>
      </c>
      <c r="J424" s="122">
        <v>1</v>
      </c>
      <c r="K424" s="122" t="s">
        <v>21</v>
      </c>
      <c r="L424" s="394" t="s">
        <v>81</v>
      </c>
      <c r="M424" s="13" t="s">
        <v>924</v>
      </c>
      <c r="N424" s="399">
        <v>0</v>
      </c>
      <c r="O424" s="130">
        <v>3</v>
      </c>
      <c r="P424" s="122"/>
      <c r="Q424" s="122"/>
      <c r="R424" s="122" t="s">
        <v>307</v>
      </c>
      <c r="S424" s="130" t="s">
        <v>766</v>
      </c>
      <c r="T424" s="123" t="s">
        <v>778</v>
      </c>
      <c r="U424" s="100" t="s">
        <v>158</v>
      </c>
      <c r="V424" s="155" t="s">
        <v>865</v>
      </c>
      <c r="W424" s="147">
        <v>4</v>
      </c>
      <c r="X424" s="113"/>
      <c r="Y424" s="126">
        <f t="shared" si="136"/>
        <v>4</v>
      </c>
      <c r="Z424" s="122">
        <v>4</v>
      </c>
      <c r="AA424" s="185"/>
      <c r="AB424" s="131">
        <v>19.75</v>
      </c>
      <c r="AC424" s="151" t="str">
        <f t="shared" si="112"/>
        <v/>
      </c>
      <c r="AD424" s="120"/>
      <c r="AE424" s="142"/>
      <c r="AF424" s="101">
        <f t="shared" si="121"/>
        <v>0</v>
      </c>
      <c r="AG424" s="101">
        <f t="shared" si="122"/>
        <v>0</v>
      </c>
      <c r="AH424" s="101">
        <f t="shared" si="123"/>
        <v>0</v>
      </c>
      <c r="AI424" s="101">
        <f t="shared" si="134"/>
        <v>0</v>
      </c>
      <c r="AJ424" s="185">
        <f t="shared" si="124"/>
        <v>6794</v>
      </c>
      <c r="AK424" s="185">
        <f t="shared" si="132"/>
        <v>6794</v>
      </c>
      <c r="AL424" s="174" t="s">
        <v>1</v>
      </c>
      <c r="AM424" s="233" t="s">
        <v>784</v>
      </c>
      <c r="AN424" s="825">
        <f t="shared" si="117"/>
        <v>6794</v>
      </c>
      <c r="AO424" s="844">
        <f t="shared" si="126"/>
        <v>0</v>
      </c>
      <c r="AP424" s="844">
        <f t="shared" si="127"/>
        <v>1</v>
      </c>
      <c r="AQ424" s="845">
        <f t="shared" ca="1" si="128"/>
        <v>193</v>
      </c>
      <c r="AR424" s="113" t="str">
        <f t="shared" si="129"/>
        <v>On Time</v>
      </c>
    </row>
    <row r="425" spans="1:44" ht="12.75" x14ac:dyDescent="0.2">
      <c r="A425" s="102">
        <v>5400065846</v>
      </c>
      <c r="B425" s="133">
        <v>45902</v>
      </c>
      <c r="C425" s="100" t="s">
        <v>79</v>
      </c>
      <c r="D425" s="552">
        <v>46021</v>
      </c>
      <c r="E425" s="552" t="e">
        <f>IF(OR(#REF!="",J425=""),"",#REF!+7*J425)</f>
        <v>#REF!</v>
      </c>
      <c r="F425" s="149" t="e">
        <f t="shared" ca="1" si="131"/>
        <v>#REF!</v>
      </c>
      <c r="G425" s="120" t="s">
        <v>94</v>
      </c>
      <c r="H425" s="113" t="e">
        <f t="shared" si="118"/>
        <v>#REF!</v>
      </c>
      <c r="I425" s="113" t="e">
        <f t="shared" si="137"/>
        <v>#REF!</v>
      </c>
      <c r="J425" s="122">
        <v>14.2</v>
      </c>
      <c r="K425" s="122" t="s">
        <v>21</v>
      </c>
      <c r="L425" s="232" t="s">
        <v>81</v>
      </c>
      <c r="M425" s="13" t="s">
        <v>925</v>
      </c>
      <c r="N425" s="399">
        <v>0</v>
      </c>
      <c r="O425" s="130">
        <v>3</v>
      </c>
      <c r="P425" s="122" t="s">
        <v>243</v>
      </c>
      <c r="Q425" s="122"/>
      <c r="R425" s="122" t="s">
        <v>84</v>
      </c>
      <c r="S425" s="130" t="s">
        <v>412</v>
      </c>
      <c r="T425" s="113" t="s">
        <v>413</v>
      </c>
      <c r="U425" s="102" t="s">
        <v>99</v>
      </c>
      <c r="V425" s="174" t="s">
        <v>926</v>
      </c>
      <c r="W425" s="147">
        <v>14</v>
      </c>
      <c r="X425" s="113"/>
      <c r="Y425" s="126">
        <f t="shared" si="136"/>
        <v>14</v>
      </c>
      <c r="Z425" s="122">
        <v>14</v>
      </c>
      <c r="AA425" s="101">
        <v>530</v>
      </c>
      <c r="AB425" s="131"/>
      <c r="AC425" s="151" t="str">
        <f t="shared" si="112"/>
        <v/>
      </c>
      <c r="AD425" s="119"/>
      <c r="AE425" s="132"/>
      <c r="AF425" s="101">
        <f t="shared" si="121"/>
        <v>0</v>
      </c>
      <c r="AG425" s="101">
        <f t="shared" si="122"/>
        <v>0</v>
      </c>
      <c r="AH425" s="101">
        <f t="shared" si="123"/>
        <v>0</v>
      </c>
      <c r="AI425" s="101">
        <f t="shared" si="134"/>
        <v>7420</v>
      </c>
      <c r="AJ425" s="101">
        <f t="shared" si="124"/>
        <v>0</v>
      </c>
      <c r="AK425" s="101">
        <f t="shared" si="132"/>
        <v>7420</v>
      </c>
      <c r="AL425" s="102" t="s">
        <v>9</v>
      </c>
      <c r="AM425" s="144"/>
      <c r="AN425" s="823">
        <f t="shared" si="117"/>
        <v>7420</v>
      </c>
      <c r="AO425" s="844">
        <f t="shared" si="126"/>
        <v>0</v>
      </c>
      <c r="AP425" s="844">
        <f t="shared" si="127"/>
        <v>1</v>
      </c>
      <c r="AQ425" s="845">
        <f t="shared" ca="1" si="128"/>
        <v>283</v>
      </c>
      <c r="AR425" s="113" t="str">
        <f t="shared" si="129"/>
        <v>On Time</v>
      </c>
    </row>
    <row r="426" spans="1:44" ht="12.75" x14ac:dyDescent="0.2">
      <c r="A426" s="102">
        <v>5400065846</v>
      </c>
      <c r="B426" s="133">
        <v>45902</v>
      </c>
      <c r="C426" s="100" t="s">
        <v>79</v>
      </c>
      <c r="D426" s="552">
        <v>46021</v>
      </c>
      <c r="E426" s="552" t="e">
        <f>IF(OR(#REF!="",J426=""),"",#REF!+7*J426)</f>
        <v>#REF!</v>
      </c>
      <c r="F426" s="149" t="e">
        <f t="shared" ca="1" si="131"/>
        <v>#REF!</v>
      </c>
      <c r="G426" s="120" t="s">
        <v>94</v>
      </c>
      <c r="H426" s="113" t="e">
        <f t="shared" si="118"/>
        <v>#REF!</v>
      </c>
      <c r="I426" s="113" t="e">
        <f t="shared" si="137"/>
        <v>#REF!</v>
      </c>
      <c r="J426" s="122">
        <v>14.2</v>
      </c>
      <c r="K426" s="122" t="s">
        <v>21</v>
      </c>
      <c r="L426" s="232" t="s">
        <v>81</v>
      </c>
      <c r="M426" s="13" t="s">
        <v>927</v>
      </c>
      <c r="N426" s="399">
        <v>0</v>
      </c>
      <c r="O426" s="130">
        <v>3</v>
      </c>
      <c r="P426" s="122" t="s">
        <v>243</v>
      </c>
      <c r="Q426" s="122">
        <v>25200754</v>
      </c>
      <c r="R426" s="122" t="s">
        <v>84</v>
      </c>
      <c r="S426" s="130" t="s">
        <v>412</v>
      </c>
      <c r="T426" s="113" t="s">
        <v>413</v>
      </c>
      <c r="U426" s="102" t="s">
        <v>99</v>
      </c>
      <c r="V426" s="174" t="s">
        <v>928</v>
      </c>
      <c r="W426" s="147">
        <v>8</v>
      </c>
      <c r="X426" s="122"/>
      <c r="Y426" s="126">
        <f t="shared" si="136"/>
        <v>8</v>
      </c>
      <c r="Z426" s="122">
        <v>8</v>
      </c>
      <c r="AA426" s="101">
        <v>650</v>
      </c>
      <c r="AB426" s="131"/>
      <c r="AC426" s="151" t="str">
        <f t="shared" si="112"/>
        <v/>
      </c>
      <c r="AD426" s="119"/>
      <c r="AE426" s="132"/>
      <c r="AF426" s="101">
        <f t="shared" si="121"/>
        <v>0</v>
      </c>
      <c r="AG426" s="101">
        <f t="shared" si="122"/>
        <v>0</v>
      </c>
      <c r="AH426" s="101">
        <f t="shared" si="123"/>
        <v>0</v>
      </c>
      <c r="AI426" s="101">
        <f t="shared" si="134"/>
        <v>5200</v>
      </c>
      <c r="AJ426" s="101">
        <f t="shared" si="124"/>
        <v>0</v>
      </c>
      <c r="AK426" s="101">
        <f t="shared" si="132"/>
        <v>5200</v>
      </c>
      <c r="AL426" s="102" t="s">
        <v>9</v>
      </c>
      <c r="AM426" s="144"/>
      <c r="AN426" s="823">
        <f t="shared" si="117"/>
        <v>5200</v>
      </c>
      <c r="AO426" s="844">
        <f t="shared" si="126"/>
        <v>0</v>
      </c>
      <c r="AP426" s="844">
        <f t="shared" si="127"/>
        <v>1</v>
      </c>
      <c r="AQ426" s="845">
        <f t="shared" ca="1" si="128"/>
        <v>283</v>
      </c>
      <c r="AR426" s="113" t="str">
        <f t="shared" si="129"/>
        <v>On Time</v>
      </c>
    </row>
    <row r="427" spans="1:44" ht="12.75" x14ac:dyDescent="0.2">
      <c r="A427" s="171" t="s">
        <v>90</v>
      </c>
      <c r="B427" s="196">
        <v>45938</v>
      </c>
      <c r="C427" s="210" t="s">
        <v>79</v>
      </c>
      <c r="D427" s="552">
        <v>45959</v>
      </c>
      <c r="E427" s="552" t="e">
        <f>IF(OR(#REF!="",J427=""),"",#REF!+7*J427)</f>
        <v>#REF!</v>
      </c>
      <c r="F427" s="208" t="e">
        <f t="shared" ca="1" si="131"/>
        <v>#REF!</v>
      </c>
      <c r="G427" s="198" t="s">
        <v>80</v>
      </c>
      <c r="H427" s="165" t="e">
        <f t="shared" si="118"/>
        <v>#REF!</v>
      </c>
      <c r="I427" s="165" t="e">
        <f t="shared" si="137"/>
        <v>#REF!</v>
      </c>
      <c r="J427" s="199">
        <v>3</v>
      </c>
      <c r="K427" s="199" t="s">
        <v>22</v>
      </c>
      <c r="L427" s="396" t="s">
        <v>81</v>
      </c>
      <c r="M427" s="13" t="s">
        <v>929</v>
      </c>
      <c r="N427" s="403">
        <v>1</v>
      </c>
      <c r="O427" s="199">
        <v>1</v>
      </c>
      <c r="P427" s="199"/>
      <c r="Q427" s="199"/>
      <c r="R427" s="199" t="s">
        <v>84</v>
      </c>
      <c r="S427" s="199" t="s">
        <v>930</v>
      </c>
      <c r="T427" s="171" t="s">
        <v>931</v>
      </c>
      <c r="U427" s="171" t="s">
        <v>87</v>
      </c>
      <c r="V427" s="171" t="s">
        <v>932</v>
      </c>
      <c r="W427" s="289">
        <v>1</v>
      </c>
      <c r="X427" s="165"/>
      <c r="Y427" s="200">
        <f t="shared" si="136"/>
        <v>1</v>
      </c>
      <c r="Z427" s="199">
        <v>1</v>
      </c>
      <c r="AA427" s="166">
        <v>4506</v>
      </c>
      <c r="AB427" s="201"/>
      <c r="AC427" s="209" t="str">
        <f t="shared" si="112"/>
        <v/>
      </c>
      <c r="AD427" s="198"/>
      <c r="AE427" s="211"/>
      <c r="AF427" s="166">
        <f t="shared" si="121"/>
        <v>0</v>
      </c>
      <c r="AG427" s="166">
        <f t="shared" si="122"/>
        <v>0</v>
      </c>
      <c r="AH427" s="166">
        <f t="shared" si="123"/>
        <v>0</v>
      </c>
      <c r="AI427" s="166">
        <f t="shared" si="134"/>
        <v>4506</v>
      </c>
      <c r="AJ427" s="166">
        <f t="shared" si="124"/>
        <v>0</v>
      </c>
      <c r="AK427" s="166">
        <f t="shared" si="132"/>
        <v>4506</v>
      </c>
      <c r="AL427" s="171" t="s">
        <v>9</v>
      </c>
      <c r="AM427" s="144" t="s">
        <v>294</v>
      </c>
      <c r="AN427" s="823">
        <f t="shared" si="117"/>
        <v>4506</v>
      </c>
      <c r="AO427" s="844">
        <f t="shared" si="126"/>
        <v>0</v>
      </c>
      <c r="AP427" s="844">
        <f t="shared" si="127"/>
        <v>1</v>
      </c>
      <c r="AQ427" s="845">
        <f t="shared" ca="1" si="128"/>
        <v>247</v>
      </c>
      <c r="AR427" s="113" t="str">
        <f t="shared" si="129"/>
        <v>On Time</v>
      </c>
    </row>
    <row r="428" spans="1:44" ht="12.75" x14ac:dyDescent="0.2">
      <c r="A428" s="102">
        <v>5400065846</v>
      </c>
      <c r="B428" s="133">
        <v>45902</v>
      </c>
      <c r="C428" s="100" t="s">
        <v>79</v>
      </c>
      <c r="D428" s="552">
        <v>46021</v>
      </c>
      <c r="E428" s="552" t="e">
        <f>IF(OR(#REF!="",J428=""),"",#REF!+7*J428)</f>
        <v>#REF!</v>
      </c>
      <c r="F428" s="149" t="e">
        <f t="shared" ca="1" si="131"/>
        <v>#REF!</v>
      </c>
      <c r="G428" s="120" t="s">
        <v>94</v>
      </c>
      <c r="H428" s="113" t="e">
        <f t="shared" si="118"/>
        <v>#REF!</v>
      </c>
      <c r="I428" s="113" t="e">
        <f t="shared" si="137"/>
        <v>#REF!</v>
      </c>
      <c r="J428" s="122">
        <v>14.2</v>
      </c>
      <c r="K428" s="122" t="s">
        <v>21</v>
      </c>
      <c r="L428" s="232" t="s">
        <v>81</v>
      </c>
      <c r="M428" s="412" t="s">
        <v>933</v>
      </c>
      <c r="N428" s="399">
        <v>0</v>
      </c>
      <c r="O428" s="130">
        <v>3</v>
      </c>
      <c r="P428" s="122" t="s">
        <v>243</v>
      </c>
      <c r="Q428" s="122"/>
      <c r="R428" s="122" t="s">
        <v>84</v>
      </c>
      <c r="S428" s="130" t="s">
        <v>412</v>
      </c>
      <c r="T428" s="113" t="s">
        <v>413</v>
      </c>
      <c r="U428" s="102" t="s">
        <v>99</v>
      </c>
      <c r="V428" s="174" t="s">
        <v>934</v>
      </c>
      <c r="W428" s="147">
        <v>3</v>
      </c>
      <c r="X428" s="122"/>
      <c r="Y428" s="126">
        <f t="shared" si="136"/>
        <v>3</v>
      </c>
      <c r="Z428" s="122">
        <v>3</v>
      </c>
      <c r="AA428" s="101">
        <v>547</v>
      </c>
      <c r="AB428" s="131"/>
      <c r="AC428" s="151" t="str">
        <f t="shared" ref="AC428:AC492" si="138">IF(AD428="","",TEXT(AD428,"mmmm-yy"))</f>
        <v/>
      </c>
      <c r="AD428" s="119"/>
      <c r="AE428" s="132"/>
      <c r="AF428" s="101">
        <f t="shared" si="121"/>
        <v>0</v>
      </c>
      <c r="AG428" s="101">
        <f t="shared" si="122"/>
        <v>0</v>
      </c>
      <c r="AH428" s="101">
        <f t="shared" si="123"/>
        <v>0</v>
      </c>
      <c r="AI428" s="101">
        <f t="shared" si="134"/>
        <v>1641</v>
      </c>
      <c r="AJ428" s="101">
        <f t="shared" si="124"/>
        <v>0</v>
      </c>
      <c r="AK428" s="101">
        <f t="shared" si="132"/>
        <v>1641</v>
      </c>
      <c r="AL428" s="102" t="s">
        <v>9</v>
      </c>
      <c r="AM428" s="144"/>
      <c r="AN428" s="823">
        <f t="shared" si="117"/>
        <v>1641</v>
      </c>
      <c r="AO428" s="844">
        <f t="shared" si="126"/>
        <v>0</v>
      </c>
      <c r="AP428" s="844">
        <f t="shared" si="127"/>
        <v>1</v>
      </c>
      <c r="AQ428" s="845">
        <f t="shared" ca="1" si="128"/>
        <v>283</v>
      </c>
      <c r="AR428" s="113" t="str">
        <f t="shared" si="129"/>
        <v>On Time</v>
      </c>
    </row>
    <row r="429" spans="1:44" ht="12.75" x14ac:dyDescent="0.2">
      <c r="A429" s="102">
        <v>1162500338</v>
      </c>
      <c r="B429" s="133">
        <v>45808</v>
      </c>
      <c r="C429" s="100" t="s">
        <v>79</v>
      </c>
      <c r="D429" s="552">
        <v>45814</v>
      </c>
      <c r="E429" s="552" t="e">
        <f>IF(OR(#REF!="",J429=""),"",#REF!+7*J429)</f>
        <v>#REF!</v>
      </c>
      <c r="F429" s="149" t="e">
        <f t="shared" ca="1" si="131"/>
        <v>#REF!</v>
      </c>
      <c r="G429" s="120" t="s">
        <v>80</v>
      </c>
      <c r="H429" s="113" t="e">
        <f t="shared" si="118"/>
        <v>#REF!</v>
      </c>
      <c r="I429" s="113" t="e">
        <f t="shared" si="137"/>
        <v>#REF!</v>
      </c>
      <c r="J429" s="122">
        <v>0.4</v>
      </c>
      <c r="K429" s="126" t="s">
        <v>24</v>
      </c>
      <c r="L429" s="394" t="s">
        <v>142</v>
      </c>
      <c r="M429" s="13" t="s">
        <v>935</v>
      </c>
      <c r="N429" s="400">
        <v>1</v>
      </c>
      <c r="O429" s="130">
        <v>1</v>
      </c>
      <c r="P429" s="122" t="s">
        <v>243</v>
      </c>
      <c r="Q429" s="122"/>
      <c r="R429" s="130" t="s">
        <v>84</v>
      </c>
      <c r="S429" s="130" t="s">
        <v>284</v>
      </c>
      <c r="T429" s="123" t="s">
        <v>285</v>
      </c>
      <c r="U429" s="100" t="s">
        <v>286</v>
      </c>
      <c r="V429" s="102" t="s">
        <v>936</v>
      </c>
      <c r="W429" s="147">
        <v>2</v>
      </c>
      <c r="X429" s="113"/>
      <c r="Y429" s="126">
        <f t="shared" si="136"/>
        <v>2</v>
      </c>
      <c r="Z429" s="122">
        <v>2</v>
      </c>
      <c r="AA429" s="101">
        <v>3000</v>
      </c>
      <c r="AB429" s="131"/>
      <c r="AC429" s="151" t="str">
        <f t="shared" si="138"/>
        <v/>
      </c>
      <c r="AD429" s="120"/>
      <c r="AE429" s="132"/>
      <c r="AF429" s="101">
        <f t="shared" si="121"/>
        <v>0</v>
      </c>
      <c r="AG429" s="101">
        <f t="shared" si="122"/>
        <v>0</v>
      </c>
      <c r="AH429" s="101">
        <f t="shared" si="123"/>
        <v>0</v>
      </c>
      <c r="AI429" s="101">
        <f t="shared" si="134"/>
        <v>6000</v>
      </c>
      <c r="AJ429" s="101">
        <f t="shared" si="124"/>
        <v>0</v>
      </c>
      <c r="AK429" s="101">
        <f t="shared" si="132"/>
        <v>6000</v>
      </c>
      <c r="AL429" s="102" t="s">
        <v>9</v>
      </c>
      <c r="AM429" s="143"/>
      <c r="AN429" s="823">
        <f t="shared" si="117"/>
        <v>6000</v>
      </c>
      <c r="AO429" s="844">
        <f t="shared" si="126"/>
        <v>0</v>
      </c>
      <c r="AP429" s="844">
        <f t="shared" si="127"/>
        <v>1</v>
      </c>
      <c r="AQ429" s="845">
        <f t="shared" ca="1" si="128"/>
        <v>377</v>
      </c>
      <c r="AR429" s="113" t="str">
        <f t="shared" si="129"/>
        <v>On Time</v>
      </c>
    </row>
    <row r="430" spans="1:44" ht="12.75" x14ac:dyDescent="0.2">
      <c r="A430" s="102" t="s">
        <v>937</v>
      </c>
      <c r="B430" s="133">
        <v>45973</v>
      </c>
      <c r="C430" s="155" t="s">
        <v>79</v>
      </c>
      <c r="D430" s="552">
        <v>45975</v>
      </c>
      <c r="E430" s="552" t="e">
        <f>IF(OR(#REF!="",J430=""),"",#REF!+7*J430)</f>
        <v>#REF!</v>
      </c>
      <c r="F430" s="149" t="e">
        <f t="shared" ca="1" si="131"/>
        <v>#REF!</v>
      </c>
      <c r="G430" s="120" t="s">
        <v>80</v>
      </c>
      <c r="H430" s="113" t="e">
        <f t="shared" si="118"/>
        <v>#REF!</v>
      </c>
      <c r="I430" s="113" t="e">
        <f t="shared" si="137"/>
        <v>#REF!</v>
      </c>
      <c r="J430" s="122">
        <v>0.4</v>
      </c>
      <c r="K430" s="122" t="s">
        <v>24</v>
      </c>
      <c r="L430" s="232" t="s">
        <v>142</v>
      </c>
      <c r="M430" s="23" t="s">
        <v>938</v>
      </c>
      <c r="N430" s="399">
        <v>0</v>
      </c>
      <c r="O430" s="130">
        <v>3</v>
      </c>
      <c r="P430" s="122" t="s">
        <v>243</v>
      </c>
      <c r="Q430" s="122">
        <v>25100589</v>
      </c>
      <c r="R430" s="122" t="s">
        <v>84</v>
      </c>
      <c r="S430" s="130" t="s">
        <v>471</v>
      </c>
      <c r="T430" s="123" t="s">
        <v>472</v>
      </c>
      <c r="U430" s="100" t="s">
        <v>212</v>
      </c>
      <c r="V430" s="160" t="s">
        <v>939</v>
      </c>
      <c r="W430" s="147">
        <v>3</v>
      </c>
      <c r="X430" s="122"/>
      <c r="Y430" s="126">
        <f t="shared" si="136"/>
        <v>3</v>
      </c>
      <c r="Z430" s="122">
        <v>3</v>
      </c>
      <c r="AA430" s="101">
        <v>2569.33</v>
      </c>
      <c r="AB430" s="131"/>
      <c r="AC430" s="151" t="str">
        <f t="shared" si="138"/>
        <v/>
      </c>
      <c r="AD430" s="120"/>
      <c r="AE430" s="142"/>
      <c r="AF430" s="101">
        <f t="shared" si="121"/>
        <v>0</v>
      </c>
      <c r="AG430" s="101">
        <f t="shared" si="122"/>
        <v>0</v>
      </c>
      <c r="AH430" s="101">
        <f t="shared" si="123"/>
        <v>0</v>
      </c>
      <c r="AI430" s="101">
        <f t="shared" si="134"/>
        <v>7707.99</v>
      </c>
      <c r="AJ430" s="101">
        <f t="shared" si="124"/>
        <v>0</v>
      </c>
      <c r="AK430" s="101">
        <f t="shared" si="132"/>
        <v>7707.99</v>
      </c>
      <c r="AL430" s="102" t="s">
        <v>9</v>
      </c>
      <c r="AM430" s="144"/>
      <c r="AN430" s="823">
        <f t="shared" si="117"/>
        <v>7707.99</v>
      </c>
      <c r="AO430" s="844">
        <f t="shared" si="126"/>
        <v>0</v>
      </c>
      <c r="AP430" s="844">
        <f t="shared" si="127"/>
        <v>1</v>
      </c>
      <c r="AQ430" s="845">
        <f t="shared" ca="1" si="128"/>
        <v>212</v>
      </c>
      <c r="AR430" s="113" t="str">
        <f t="shared" si="129"/>
        <v>On Time</v>
      </c>
    </row>
    <row r="431" spans="1:44" x14ac:dyDescent="0.25">
      <c r="A431" s="102">
        <v>5400065846</v>
      </c>
      <c r="B431" s="133">
        <v>45902</v>
      </c>
      <c r="C431" s="100" t="s">
        <v>79</v>
      </c>
      <c r="D431" s="552">
        <v>46021</v>
      </c>
      <c r="E431" s="552" t="e">
        <f>IF(OR(#REF!="",J431=""),"",#REF!+7*J431)</f>
        <v>#REF!</v>
      </c>
      <c r="F431" s="149" t="str">
        <f t="shared" ca="1" si="131"/>
        <v>DELIVERED</v>
      </c>
      <c r="G431" s="120" t="s">
        <v>94</v>
      </c>
      <c r="H431" s="113" t="e">
        <f t="shared" si="118"/>
        <v>#REF!</v>
      </c>
      <c r="I431" s="113" t="e">
        <f t="shared" si="137"/>
        <v>#REF!</v>
      </c>
      <c r="J431" s="122">
        <v>14.2</v>
      </c>
      <c r="K431" s="122" t="s">
        <v>21</v>
      </c>
      <c r="L431" s="232" t="s">
        <v>81</v>
      </c>
      <c r="M431" s="13" t="s">
        <v>940</v>
      </c>
      <c r="N431" s="399">
        <v>0</v>
      </c>
      <c r="O431" s="130">
        <v>3</v>
      </c>
      <c r="P431" s="122" t="s">
        <v>243</v>
      </c>
      <c r="Q431" s="122">
        <v>25200754</v>
      </c>
      <c r="R431" s="122" t="s">
        <v>84</v>
      </c>
      <c r="S431" s="130" t="s">
        <v>412</v>
      </c>
      <c r="T431" s="113" t="s">
        <v>413</v>
      </c>
      <c r="U431" s="102" t="s">
        <v>99</v>
      </c>
      <c r="V431" s="174" t="s">
        <v>941</v>
      </c>
      <c r="W431" s="147">
        <v>2</v>
      </c>
      <c r="X431" s="122">
        <v>2</v>
      </c>
      <c r="Y431" s="126">
        <f t="shared" si="136"/>
        <v>0</v>
      </c>
      <c r="Z431" s="122">
        <v>0</v>
      </c>
      <c r="AA431" s="101">
        <v>200</v>
      </c>
      <c r="AB431" s="131"/>
      <c r="AC431" s="151" t="str">
        <f t="shared" si="138"/>
        <v>May-26</v>
      </c>
      <c r="AD431" s="119">
        <v>46156</v>
      </c>
      <c r="AE431" s="476" t="s">
        <v>942</v>
      </c>
      <c r="AF431" s="101">
        <f t="shared" si="121"/>
        <v>400</v>
      </c>
      <c r="AG431" s="101">
        <f t="shared" si="122"/>
        <v>0</v>
      </c>
      <c r="AH431" s="101">
        <f t="shared" si="123"/>
        <v>400</v>
      </c>
      <c r="AI431" s="101">
        <f t="shared" si="134"/>
        <v>0</v>
      </c>
      <c r="AJ431" s="101">
        <f t="shared" si="124"/>
        <v>0</v>
      </c>
      <c r="AK431" s="101">
        <f t="shared" si="132"/>
        <v>0</v>
      </c>
      <c r="AL431" s="102" t="s">
        <v>0</v>
      </c>
      <c r="AM431" s="144" t="s">
        <v>102</v>
      </c>
      <c r="AN431" s="823">
        <f t="shared" si="117"/>
        <v>400</v>
      </c>
      <c r="AO431" s="844">
        <f t="shared" si="126"/>
        <v>1</v>
      </c>
      <c r="AP431" s="844">
        <f t="shared" si="127"/>
        <v>0</v>
      </c>
      <c r="AQ431" s="845">
        <f t="shared" ca="1" si="128"/>
        <v>283</v>
      </c>
      <c r="AR431" s="113" t="str">
        <f t="shared" si="129"/>
        <v>Delayed</v>
      </c>
    </row>
    <row r="432" spans="1:44" ht="12.75" x14ac:dyDescent="0.2">
      <c r="A432" s="122">
        <v>4516456095</v>
      </c>
      <c r="B432" s="133">
        <v>45975</v>
      </c>
      <c r="C432" s="100" t="s">
        <v>79</v>
      </c>
      <c r="D432" s="552">
        <v>46069</v>
      </c>
      <c r="E432" s="552" t="e">
        <f>IF(OR(#REF!="",J432=""),"",#REF!+7*J432)</f>
        <v>#REF!</v>
      </c>
      <c r="F432" s="149" t="e">
        <f t="shared" ca="1" si="131"/>
        <v>#REF!</v>
      </c>
      <c r="G432" s="120" t="s">
        <v>94</v>
      </c>
      <c r="H432" s="113" t="e">
        <f t="shared" si="118"/>
        <v>#REF!</v>
      </c>
      <c r="I432" s="102" t="e">
        <f t="shared" si="137"/>
        <v>#REF!</v>
      </c>
      <c r="J432" s="122">
        <v>8</v>
      </c>
      <c r="K432" s="122" t="s">
        <v>19</v>
      </c>
      <c r="L432" s="232" t="s">
        <v>81</v>
      </c>
      <c r="M432" s="13" t="s">
        <v>943</v>
      </c>
      <c r="N432" s="399">
        <v>0</v>
      </c>
      <c r="O432" s="130">
        <v>3</v>
      </c>
      <c r="P432" s="122"/>
      <c r="Q432" s="122"/>
      <c r="R432" s="122" t="s">
        <v>84</v>
      </c>
      <c r="S432" s="122" t="s">
        <v>97</v>
      </c>
      <c r="T432" s="113" t="s">
        <v>98</v>
      </c>
      <c r="U432" s="102" t="s">
        <v>99</v>
      </c>
      <c r="V432" s="102" t="s">
        <v>944</v>
      </c>
      <c r="W432" s="147">
        <v>2</v>
      </c>
      <c r="X432" s="113"/>
      <c r="Y432" s="126">
        <f t="shared" si="136"/>
        <v>2</v>
      </c>
      <c r="Z432" s="122">
        <v>2</v>
      </c>
      <c r="AA432" s="101">
        <v>2385.36</v>
      </c>
      <c r="AB432" s="131"/>
      <c r="AC432" s="151" t="str">
        <f t="shared" si="138"/>
        <v/>
      </c>
      <c r="AD432" s="120"/>
      <c r="AE432" s="142"/>
      <c r="AF432" s="101">
        <f t="shared" si="121"/>
        <v>0</v>
      </c>
      <c r="AG432" s="101">
        <f t="shared" si="122"/>
        <v>0</v>
      </c>
      <c r="AH432" s="101">
        <f t="shared" si="123"/>
        <v>0</v>
      </c>
      <c r="AI432" s="101">
        <f t="shared" si="134"/>
        <v>4770.72</v>
      </c>
      <c r="AJ432" s="101">
        <f t="shared" si="124"/>
        <v>0</v>
      </c>
      <c r="AK432" s="101">
        <f t="shared" si="132"/>
        <v>4770.72</v>
      </c>
      <c r="AL432" s="102" t="s">
        <v>9</v>
      </c>
      <c r="AM432" s="144"/>
      <c r="AN432" s="823">
        <f t="shared" ref="AN432:AN497" si="139">SUM(AH432,AK432)</f>
        <v>4770.72</v>
      </c>
      <c r="AO432" s="844">
        <f t="shared" si="126"/>
        <v>0</v>
      </c>
      <c r="AP432" s="844">
        <f t="shared" si="127"/>
        <v>1</v>
      </c>
      <c r="AQ432" s="845">
        <f t="shared" ca="1" si="128"/>
        <v>210</v>
      </c>
      <c r="AR432" s="113" t="str">
        <f t="shared" si="129"/>
        <v>On Time</v>
      </c>
    </row>
    <row r="433" spans="1:44" ht="12.75" x14ac:dyDescent="0.2">
      <c r="A433" s="102">
        <v>4000451783</v>
      </c>
      <c r="B433" s="133">
        <v>45394</v>
      </c>
      <c r="C433" s="100" t="s">
        <v>79</v>
      </c>
      <c r="D433" s="552">
        <v>45926</v>
      </c>
      <c r="E433" s="552" t="e">
        <f>IF(OR(#REF!="",J433=""),"",#REF!+7*J433)</f>
        <v>#REF!</v>
      </c>
      <c r="F433" s="149" t="e">
        <f t="shared" ca="1" si="131"/>
        <v>#REF!</v>
      </c>
      <c r="G433" s="120" t="s">
        <v>94</v>
      </c>
      <c r="H433" s="113" t="e">
        <f t="shared" si="118"/>
        <v>#REF!</v>
      </c>
      <c r="I433" s="113" t="e">
        <f t="shared" si="137"/>
        <v>#REF!</v>
      </c>
      <c r="J433" s="126">
        <v>76</v>
      </c>
      <c r="K433" s="126" t="s">
        <v>18</v>
      </c>
      <c r="L433" s="394" t="s">
        <v>81</v>
      </c>
      <c r="M433" s="23" t="s">
        <v>945</v>
      </c>
      <c r="N433" s="399">
        <v>0</v>
      </c>
      <c r="O433" s="130">
        <v>3</v>
      </c>
      <c r="P433" s="130" t="s">
        <v>946</v>
      </c>
      <c r="Q433" s="130">
        <v>24100195</v>
      </c>
      <c r="R433" s="130" t="s">
        <v>84</v>
      </c>
      <c r="S433" s="130" t="s">
        <v>97</v>
      </c>
      <c r="T433" s="123" t="s">
        <v>947</v>
      </c>
      <c r="U433" s="100" t="s">
        <v>99</v>
      </c>
      <c r="V433" s="100" t="s">
        <v>948</v>
      </c>
      <c r="W433" s="282">
        <v>6</v>
      </c>
      <c r="X433" s="126"/>
      <c r="Y433" s="126">
        <f t="shared" si="136"/>
        <v>6</v>
      </c>
      <c r="Z433" s="126">
        <v>6</v>
      </c>
      <c r="AA433" s="150">
        <v>745</v>
      </c>
      <c r="AB433" s="153"/>
      <c r="AC433" s="151" t="str">
        <f t="shared" si="138"/>
        <v/>
      </c>
      <c r="AD433" s="152"/>
      <c r="AE433" s="162"/>
      <c r="AF433" s="101">
        <f t="shared" si="121"/>
        <v>0</v>
      </c>
      <c r="AG433" s="101">
        <f t="shared" si="122"/>
        <v>0</v>
      </c>
      <c r="AH433" s="101">
        <f t="shared" si="123"/>
        <v>0</v>
      </c>
      <c r="AI433" s="101">
        <f t="shared" si="134"/>
        <v>4470</v>
      </c>
      <c r="AJ433" s="101">
        <f t="shared" si="124"/>
        <v>0</v>
      </c>
      <c r="AK433" s="101">
        <f t="shared" si="132"/>
        <v>4470</v>
      </c>
      <c r="AL433" s="102" t="s">
        <v>9</v>
      </c>
      <c r="AM433" s="143"/>
      <c r="AN433" s="823">
        <f t="shared" si="139"/>
        <v>4470</v>
      </c>
      <c r="AO433" s="844">
        <f t="shared" si="126"/>
        <v>0</v>
      </c>
      <c r="AP433" s="844">
        <f t="shared" si="127"/>
        <v>1</v>
      </c>
      <c r="AQ433" s="845">
        <f t="shared" ca="1" si="128"/>
        <v>791</v>
      </c>
      <c r="AR433" s="113" t="str">
        <f t="shared" si="129"/>
        <v>On Time</v>
      </c>
    </row>
    <row r="434" spans="1:44" ht="12.75" x14ac:dyDescent="0.2">
      <c r="A434" s="102" t="s">
        <v>949</v>
      </c>
      <c r="B434" s="133">
        <v>45783</v>
      </c>
      <c r="C434" s="100" t="s">
        <v>79</v>
      </c>
      <c r="D434" s="552">
        <v>45785</v>
      </c>
      <c r="E434" s="552" t="e">
        <f>IF(OR(#REF!="",J434=""),"",#REF!+7*J434)</f>
        <v>#REF!</v>
      </c>
      <c r="F434" s="149" t="e">
        <f t="shared" ca="1" si="131"/>
        <v>#REF!</v>
      </c>
      <c r="G434" s="120" t="s">
        <v>80</v>
      </c>
      <c r="H434" s="113" t="e">
        <f t="shared" si="118"/>
        <v>#REF!</v>
      </c>
      <c r="I434" s="113" t="e">
        <f t="shared" si="137"/>
        <v>#REF!</v>
      </c>
      <c r="J434" s="126">
        <v>0.3</v>
      </c>
      <c r="K434" s="126" t="s">
        <v>24</v>
      </c>
      <c r="L434" s="394" t="s">
        <v>81</v>
      </c>
      <c r="M434" s="85" t="s">
        <v>950</v>
      </c>
      <c r="N434" s="399">
        <v>0</v>
      </c>
      <c r="O434" s="130">
        <v>3</v>
      </c>
      <c r="P434" s="130" t="s">
        <v>243</v>
      </c>
      <c r="Q434" s="130">
        <v>25100165</v>
      </c>
      <c r="R434" s="130" t="s">
        <v>84</v>
      </c>
      <c r="S434" s="130" t="s">
        <v>951</v>
      </c>
      <c r="T434" s="123" t="s">
        <v>952</v>
      </c>
      <c r="U434" s="100" t="s">
        <v>87</v>
      </c>
      <c r="V434" s="123" t="s">
        <v>953</v>
      </c>
      <c r="W434" s="283">
        <v>1</v>
      </c>
      <c r="X434" s="126"/>
      <c r="Y434" s="126">
        <f t="shared" si="136"/>
        <v>1</v>
      </c>
      <c r="Z434" s="126">
        <v>1</v>
      </c>
      <c r="AA434" s="150">
        <v>4055</v>
      </c>
      <c r="AB434" s="153"/>
      <c r="AC434" s="151" t="str">
        <f t="shared" si="138"/>
        <v/>
      </c>
      <c r="AD434" s="152"/>
      <c r="AE434" s="162"/>
      <c r="AF434" s="101">
        <f t="shared" si="121"/>
        <v>0</v>
      </c>
      <c r="AG434" s="101">
        <f t="shared" si="122"/>
        <v>0</v>
      </c>
      <c r="AH434" s="101">
        <f t="shared" si="123"/>
        <v>0</v>
      </c>
      <c r="AI434" s="101">
        <f t="shared" si="134"/>
        <v>4055</v>
      </c>
      <c r="AJ434" s="101">
        <f t="shared" si="124"/>
        <v>0</v>
      </c>
      <c r="AK434" s="101">
        <f t="shared" si="132"/>
        <v>4055</v>
      </c>
      <c r="AL434" s="102" t="s">
        <v>9</v>
      </c>
      <c r="AM434" s="143"/>
      <c r="AN434" s="823">
        <f t="shared" si="139"/>
        <v>4055</v>
      </c>
      <c r="AO434" s="844">
        <f t="shared" si="126"/>
        <v>0</v>
      </c>
      <c r="AP434" s="844">
        <f t="shared" si="127"/>
        <v>1</v>
      </c>
      <c r="AQ434" s="845">
        <f t="shared" ca="1" si="128"/>
        <v>402</v>
      </c>
      <c r="AR434" s="113" t="str">
        <f t="shared" si="129"/>
        <v>On Time</v>
      </c>
    </row>
    <row r="435" spans="1:44" ht="12.75" x14ac:dyDescent="0.2">
      <c r="A435" s="102" t="s">
        <v>78</v>
      </c>
      <c r="B435" s="133">
        <v>45875</v>
      </c>
      <c r="C435" s="155" t="s">
        <v>79</v>
      </c>
      <c r="D435" s="552">
        <v>45882</v>
      </c>
      <c r="E435" s="552" t="e">
        <f>IF(OR(#REF!="",J435=""),"",#REF!+7*J435)</f>
        <v>#REF!</v>
      </c>
      <c r="F435" s="149" t="e">
        <f t="shared" ca="1" si="131"/>
        <v>#REF!</v>
      </c>
      <c r="G435" s="120" t="s">
        <v>80</v>
      </c>
      <c r="H435" s="113" t="e">
        <f t="shared" ref="H435:H498" si="140">TEXT(E435,"MMM-YY")</f>
        <v>#REF!</v>
      </c>
      <c r="I435" s="102" t="e">
        <f t="shared" si="137"/>
        <v>#REF!</v>
      </c>
      <c r="J435" s="122">
        <v>1</v>
      </c>
      <c r="K435" s="122" t="s">
        <v>21</v>
      </c>
      <c r="L435" s="232" t="s">
        <v>81</v>
      </c>
      <c r="M435" s="85" t="s">
        <v>318</v>
      </c>
      <c r="N435" s="399">
        <v>0</v>
      </c>
      <c r="O435" s="130">
        <v>3</v>
      </c>
      <c r="P435" s="122" t="s">
        <v>243</v>
      </c>
      <c r="Q435" s="122"/>
      <c r="R435" s="130" t="s">
        <v>84</v>
      </c>
      <c r="S435" s="130" t="s">
        <v>85</v>
      </c>
      <c r="T435" s="123" t="s">
        <v>86</v>
      </c>
      <c r="U435" s="123" t="s">
        <v>87</v>
      </c>
      <c r="V435" s="102" t="s">
        <v>954</v>
      </c>
      <c r="W435" s="147">
        <v>5</v>
      </c>
      <c r="X435" s="113"/>
      <c r="Y435" s="126">
        <f t="shared" si="136"/>
        <v>5</v>
      </c>
      <c r="Z435" s="122">
        <v>5</v>
      </c>
      <c r="AA435" s="101"/>
      <c r="AB435" s="131"/>
      <c r="AC435" s="151" t="str">
        <f t="shared" si="138"/>
        <v/>
      </c>
      <c r="AD435" s="120"/>
      <c r="AE435" s="132"/>
      <c r="AF435" s="101">
        <f t="shared" ref="AF435:AF500" si="141">X435*AA435</f>
        <v>0</v>
      </c>
      <c r="AG435" s="101">
        <f t="shared" ref="AG435:AG500" si="142">(X435*AB435)*86</f>
        <v>0</v>
      </c>
      <c r="AH435" s="101">
        <f t="shared" ref="AH435:AH500" si="143">SUM(AF435:AG435)</f>
        <v>0</v>
      </c>
      <c r="AI435" s="101">
        <f t="shared" si="134"/>
        <v>0</v>
      </c>
      <c r="AJ435" s="101">
        <f t="shared" ref="AJ435:AJ500" si="144">(Z435*AB435)*86</f>
        <v>0</v>
      </c>
      <c r="AK435" s="101">
        <f t="shared" si="132"/>
        <v>0</v>
      </c>
      <c r="AL435" s="102" t="s">
        <v>9</v>
      </c>
      <c r="AM435" s="157" t="s">
        <v>89</v>
      </c>
      <c r="AN435" s="823">
        <f t="shared" si="139"/>
        <v>0</v>
      </c>
      <c r="AO435" s="844">
        <f t="shared" si="126"/>
        <v>0</v>
      </c>
      <c r="AP435" s="844">
        <f t="shared" si="127"/>
        <v>1</v>
      </c>
      <c r="AQ435" s="845">
        <f t="shared" ca="1" si="128"/>
        <v>310</v>
      </c>
      <c r="AR435" s="113" t="str">
        <f t="shared" si="129"/>
        <v>On Time</v>
      </c>
    </row>
    <row r="436" spans="1:44" ht="12.75" x14ac:dyDescent="0.2">
      <c r="A436" s="102">
        <v>1312944</v>
      </c>
      <c r="B436" s="133">
        <v>45877</v>
      </c>
      <c r="C436" s="102" t="s">
        <v>305</v>
      </c>
      <c r="D436" s="552">
        <v>45912</v>
      </c>
      <c r="E436" s="552" t="e">
        <f>IF(OR(#REF!="",J436=""),"",#REF!+7*J436)</f>
        <v>#REF!</v>
      </c>
      <c r="F436" s="149" t="e">
        <f t="shared" ca="1" si="131"/>
        <v>#REF!</v>
      </c>
      <c r="G436" s="120" t="s">
        <v>80</v>
      </c>
      <c r="H436" s="113" t="e">
        <f t="shared" si="140"/>
        <v>#REF!</v>
      </c>
      <c r="I436" s="113" t="e">
        <f t="shared" si="137"/>
        <v>#REF!</v>
      </c>
      <c r="J436" s="122">
        <v>5</v>
      </c>
      <c r="K436" s="122" t="s">
        <v>21</v>
      </c>
      <c r="L436" s="232" t="s">
        <v>81</v>
      </c>
      <c r="M436" s="13" t="s">
        <v>955</v>
      </c>
      <c r="N436" s="399">
        <v>0</v>
      </c>
      <c r="O436" s="130">
        <v>3</v>
      </c>
      <c r="P436" s="122" t="s">
        <v>243</v>
      </c>
      <c r="Q436" s="122"/>
      <c r="R436" s="122" t="s">
        <v>307</v>
      </c>
      <c r="S436" s="122" t="s">
        <v>956</v>
      </c>
      <c r="T436" s="102" t="s">
        <v>957</v>
      </c>
      <c r="U436" s="102" t="s">
        <v>87</v>
      </c>
      <c r="V436" s="102" t="s">
        <v>958</v>
      </c>
      <c r="W436" s="147">
        <v>6</v>
      </c>
      <c r="X436" s="122"/>
      <c r="Y436" s="126">
        <f t="shared" si="136"/>
        <v>6</v>
      </c>
      <c r="Z436" s="122">
        <v>6</v>
      </c>
      <c r="AA436" s="101"/>
      <c r="AB436" s="131"/>
      <c r="AC436" s="151" t="str">
        <f t="shared" si="138"/>
        <v/>
      </c>
      <c r="AD436" s="120"/>
      <c r="AE436" s="132"/>
      <c r="AF436" s="101">
        <f t="shared" si="141"/>
        <v>0</v>
      </c>
      <c r="AG436" s="101">
        <f t="shared" si="142"/>
        <v>0</v>
      </c>
      <c r="AH436" s="101">
        <f t="shared" si="143"/>
        <v>0</v>
      </c>
      <c r="AI436" s="101">
        <f t="shared" si="134"/>
        <v>0</v>
      </c>
      <c r="AJ436" s="101">
        <f t="shared" si="144"/>
        <v>0</v>
      </c>
      <c r="AK436" s="101">
        <f t="shared" si="132"/>
        <v>0</v>
      </c>
      <c r="AL436" s="102" t="s">
        <v>9</v>
      </c>
      <c r="AM436" s="143"/>
      <c r="AN436" s="823">
        <f t="shared" si="139"/>
        <v>0</v>
      </c>
      <c r="AO436" s="844">
        <f t="shared" si="126"/>
        <v>0</v>
      </c>
      <c r="AP436" s="844">
        <f t="shared" si="127"/>
        <v>1</v>
      </c>
      <c r="AQ436" s="845">
        <f t="shared" ca="1" si="128"/>
        <v>308</v>
      </c>
      <c r="AR436" s="113" t="str">
        <f t="shared" si="129"/>
        <v>On Time</v>
      </c>
    </row>
    <row r="437" spans="1:44" ht="12.75" x14ac:dyDescent="0.2">
      <c r="A437" s="102">
        <v>4800088880</v>
      </c>
      <c r="B437" s="133">
        <v>45834</v>
      </c>
      <c r="C437" s="100" t="s">
        <v>79</v>
      </c>
      <c r="D437" s="552">
        <v>45863</v>
      </c>
      <c r="E437" s="552" t="e">
        <f>IF(OR(#REF!="",J437=""),"",#REF!+7*J437)</f>
        <v>#REF!</v>
      </c>
      <c r="F437" s="149" t="e">
        <f t="shared" ca="1" si="131"/>
        <v>#REF!</v>
      </c>
      <c r="G437" s="120" t="s">
        <v>94</v>
      </c>
      <c r="H437" s="113" t="e">
        <f t="shared" si="140"/>
        <v>#REF!</v>
      </c>
      <c r="I437" s="113" t="e">
        <f t="shared" si="137"/>
        <v>#REF!</v>
      </c>
      <c r="J437" s="122">
        <v>4</v>
      </c>
      <c r="K437" s="126" t="s">
        <v>24</v>
      </c>
      <c r="L437" s="232" t="s">
        <v>81</v>
      </c>
      <c r="M437" s="23" t="s">
        <v>959</v>
      </c>
      <c r="N437" s="399">
        <v>0</v>
      </c>
      <c r="O437" s="130">
        <v>3</v>
      </c>
      <c r="P437" s="122" t="s">
        <v>243</v>
      </c>
      <c r="Q437" s="122">
        <v>25100261</v>
      </c>
      <c r="R437" s="122" t="s">
        <v>84</v>
      </c>
      <c r="S437" s="130" t="s">
        <v>97</v>
      </c>
      <c r="T437" s="123" t="s">
        <v>98</v>
      </c>
      <c r="U437" s="123" t="s">
        <v>99</v>
      </c>
      <c r="V437" s="100" t="s">
        <v>960</v>
      </c>
      <c r="W437" s="147">
        <v>1</v>
      </c>
      <c r="X437" s="122"/>
      <c r="Y437" s="126">
        <f t="shared" si="136"/>
        <v>1</v>
      </c>
      <c r="Z437" s="122">
        <v>1</v>
      </c>
      <c r="AA437" s="101">
        <v>2080</v>
      </c>
      <c r="AB437" s="131"/>
      <c r="AC437" s="151" t="str">
        <f t="shared" si="138"/>
        <v/>
      </c>
      <c r="AD437" s="119"/>
      <c r="AE437" s="179"/>
      <c r="AF437" s="101">
        <f t="shared" si="141"/>
        <v>0</v>
      </c>
      <c r="AG437" s="101">
        <f t="shared" si="142"/>
        <v>0</v>
      </c>
      <c r="AH437" s="101">
        <f t="shared" si="143"/>
        <v>0</v>
      </c>
      <c r="AI437" s="101">
        <f t="shared" si="134"/>
        <v>2080</v>
      </c>
      <c r="AJ437" s="101">
        <f t="shared" si="144"/>
        <v>0</v>
      </c>
      <c r="AK437" s="101">
        <f t="shared" si="132"/>
        <v>2080</v>
      </c>
      <c r="AL437" s="102" t="s">
        <v>9</v>
      </c>
      <c r="AM437" s="144"/>
      <c r="AN437" s="823">
        <f t="shared" si="139"/>
        <v>2080</v>
      </c>
      <c r="AO437" s="844">
        <f t="shared" si="126"/>
        <v>0</v>
      </c>
      <c r="AP437" s="844">
        <f t="shared" si="127"/>
        <v>1</v>
      </c>
      <c r="AQ437" s="845">
        <f t="shared" ca="1" si="128"/>
        <v>351</v>
      </c>
      <c r="AR437" s="113" t="str">
        <f t="shared" si="129"/>
        <v>On Time</v>
      </c>
    </row>
    <row r="438" spans="1:44" ht="12.75" x14ac:dyDescent="0.2">
      <c r="A438" s="171" t="s">
        <v>78</v>
      </c>
      <c r="B438" s="133"/>
      <c r="C438" s="170" t="s">
        <v>79</v>
      </c>
      <c r="D438" s="552">
        <v>45776</v>
      </c>
      <c r="E438" s="552" t="e">
        <f>IF(OR(#REF!="",J438=""),"",#REF!+7*J438)</f>
        <v>#REF!</v>
      </c>
      <c r="F438" s="149" t="e">
        <f t="shared" ca="1" si="131"/>
        <v>#REF!</v>
      </c>
      <c r="G438" s="120" t="s">
        <v>80</v>
      </c>
      <c r="H438" s="113" t="e">
        <f t="shared" si="140"/>
        <v>#REF!</v>
      </c>
      <c r="I438" s="113" t="e">
        <f t="shared" si="137"/>
        <v>#REF!</v>
      </c>
      <c r="J438" s="126">
        <v>1</v>
      </c>
      <c r="K438" s="126" t="s">
        <v>21</v>
      </c>
      <c r="L438" s="394" t="s">
        <v>81</v>
      </c>
      <c r="M438" s="13" t="s">
        <v>318</v>
      </c>
      <c r="N438" s="399">
        <v>0</v>
      </c>
      <c r="O438" s="130">
        <v>3</v>
      </c>
      <c r="P438" s="130" t="s">
        <v>243</v>
      </c>
      <c r="Q438" s="130"/>
      <c r="R438" s="130" t="s">
        <v>84</v>
      </c>
      <c r="S438" s="130" t="s">
        <v>85</v>
      </c>
      <c r="T438" s="123" t="s">
        <v>86</v>
      </c>
      <c r="U438" s="100" t="s">
        <v>87</v>
      </c>
      <c r="V438" s="100" t="s">
        <v>319</v>
      </c>
      <c r="W438" s="282">
        <v>2</v>
      </c>
      <c r="X438" s="126"/>
      <c r="Y438" s="126">
        <f t="shared" si="136"/>
        <v>2</v>
      </c>
      <c r="Z438" s="126">
        <v>2</v>
      </c>
      <c r="AA438" s="150"/>
      <c r="AB438" s="153"/>
      <c r="AC438" s="151" t="str">
        <f t="shared" si="138"/>
        <v/>
      </c>
      <c r="AD438" s="152"/>
      <c r="AE438" s="162"/>
      <c r="AF438" s="101">
        <f t="shared" si="141"/>
        <v>0</v>
      </c>
      <c r="AG438" s="101">
        <f t="shared" si="142"/>
        <v>0</v>
      </c>
      <c r="AH438" s="101">
        <f t="shared" si="143"/>
        <v>0</v>
      </c>
      <c r="AI438" s="101">
        <f t="shared" si="134"/>
        <v>0</v>
      </c>
      <c r="AJ438" s="101">
        <f t="shared" si="144"/>
        <v>0</v>
      </c>
      <c r="AK438" s="101">
        <f t="shared" si="132"/>
        <v>0</v>
      </c>
      <c r="AL438" s="102" t="s">
        <v>9</v>
      </c>
      <c r="AM438" s="157" t="s">
        <v>89</v>
      </c>
      <c r="AN438" s="823">
        <f t="shared" si="139"/>
        <v>0</v>
      </c>
      <c r="AO438" s="844">
        <f t="shared" si="126"/>
        <v>0</v>
      </c>
      <c r="AP438" s="844">
        <f t="shared" si="127"/>
        <v>1</v>
      </c>
      <c r="AQ438" s="845">
        <f t="shared" ca="1" si="128"/>
        <v>46185</v>
      </c>
      <c r="AR438" s="113" t="str">
        <f t="shared" si="129"/>
        <v>On Time</v>
      </c>
    </row>
    <row r="439" spans="1:44" x14ac:dyDescent="0.25">
      <c r="A439" s="102">
        <v>4300035456</v>
      </c>
      <c r="B439" s="133">
        <v>45930</v>
      </c>
      <c r="C439" s="100" t="s">
        <v>79</v>
      </c>
      <c r="D439" s="552">
        <v>46129</v>
      </c>
      <c r="E439" s="552" t="e">
        <f>IF(OR(#REF!="",J439=""),"",#REF!+7*J439)</f>
        <v>#REF!</v>
      </c>
      <c r="F439" s="149" t="e">
        <f t="shared" ca="1" si="131"/>
        <v>#REF!</v>
      </c>
      <c r="G439" s="120" t="s">
        <v>94</v>
      </c>
      <c r="H439" s="113" t="e">
        <f t="shared" si="140"/>
        <v>#REF!</v>
      </c>
      <c r="I439" s="113" t="e">
        <f t="shared" si="137"/>
        <v>#REF!</v>
      </c>
      <c r="J439" s="122">
        <v>28</v>
      </c>
      <c r="K439" s="122" t="s">
        <v>30</v>
      </c>
      <c r="L439" s="232" t="s">
        <v>81</v>
      </c>
      <c r="M439" s="85" t="s">
        <v>961</v>
      </c>
      <c r="N439" s="399">
        <v>0</v>
      </c>
      <c r="O439" s="130">
        <v>3</v>
      </c>
      <c r="P439" s="122"/>
      <c r="Q439" s="122"/>
      <c r="R439" s="122" t="s">
        <v>84</v>
      </c>
      <c r="S439" s="122" t="s">
        <v>97</v>
      </c>
      <c r="T439" s="113" t="s">
        <v>138</v>
      </c>
      <c r="U439" s="102" t="s">
        <v>99</v>
      </c>
      <c r="V439" s="102" t="s">
        <v>962</v>
      </c>
      <c r="W439" s="147">
        <v>8</v>
      </c>
      <c r="X439" s="113"/>
      <c r="Y439" s="126">
        <f t="shared" si="136"/>
        <v>8</v>
      </c>
      <c r="Z439" s="122">
        <v>8</v>
      </c>
      <c r="AA439" s="101">
        <v>25</v>
      </c>
      <c r="AB439" s="131"/>
      <c r="AC439" s="151" t="str">
        <f t="shared" si="138"/>
        <v/>
      </c>
      <c r="AD439" s="119"/>
      <c r="AE439" s="178"/>
      <c r="AF439" s="101">
        <f t="shared" si="141"/>
        <v>0</v>
      </c>
      <c r="AG439" s="101">
        <f t="shared" si="142"/>
        <v>0</v>
      </c>
      <c r="AH439" s="101">
        <f t="shared" si="143"/>
        <v>0</v>
      </c>
      <c r="AI439" s="101">
        <f t="shared" si="134"/>
        <v>200</v>
      </c>
      <c r="AJ439" s="101">
        <f t="shared" si="144"/>
        <v>0</v>
      </c>
      <c r="AK439" s="101">
        <f t="shared" si="132"/>
        <v>200</v>
      </c>
      <c r="AL439" s="102" t="s">
        <v>9</v>
      </c>
      <c r="AM439" s="144"/>
      <c r="AN439" s="823">
        <f t="shared" si="139"/>
        <v>200</v>
      </c>
      <c r="AO439" s="844">
        <f t="shared" si="126"/>
        <v>0</v>
      </c>
      <c r="AP439" s="844">
        <f t="shared" si="127"/>
        <v>1</v>
      </c>
      <c r="AQ439" s="845">
        <f t="shared" ca="1" si="128"/>
        <v>255</v>
      </c>
      <c r="AR439" s="113" t="str">
        <f t="shared" si="129"/>
        <v>On Time</v>
      </c>
    </row>
    <row r="440" spans="1:44" ht="12.75" x14ac:dyDescent="0.2">
      <c r="A440" s="102">
        <v>4800086435</v>
      </c>
      <c r="B440" s="133">
        <v>45724</v>
      </c>
      <c r="C440" s="100" t="s">
        <v>79</v>
      </c>
      <c r="D440" s="552">
        <v>45736</v>
      </c>
      <c r="E440" s="552" t="e">
        <f>IF(OR(#REF!="",J440=""),"",#REF!+7*J440)</f>
        <v>#REF!</v>
      </c>
      <c r="F440" s="149" t="e">
        <f t="shared" ca="1" si="131"/>
        <v>#REF!</v>
      </c>
      <c r="G440" s="120" t="s">
        <v>94</v>
      </c>
      <c r="H440" s="113" t="e">
        <f t="shared" si="140"/>
        <v>#REF!</v>
      </c>
      <c r="I440" s="113" t="e">
        <f t="shared" si="137"/>
        <v>#REF!</v>
      </c>
      <c r="J440" s="126">
        <v>1.8</v>
      </c>
      <c r="K440" s="126" t="s">
        <v>24</v>
      </c>
      <c r="L440" s="394" t="s">
        <v>81</v>
      </c>
      <c r="M440" s="13" t="s">
        <v>963</v>
      </c>
      <c r="N440" s="399">
        <v>0</v>
      </c>
      <c r="O440" s="130">
        <v>3</v>
      </c>
      <c r="P440" s="130" t="s">
        <v>243</v>
      </c>
      <c r="Q440" s="130">
        <v>25100085</v>
      </c>
      <c r="R440" s="130" t="s">
        <v>84</v>
      </c>
      <c r="S440" s="130" t="s">
        <v>97</v>
      </c>
      <c r="T440" s="123" t="s">
        <v>565</v>
      </c>
      <c r="U440" s="123" t="s">
        <v>99</v>
      </c>
      <c r="V440" s="123" t="s">
        <v>964</v>
      </c>
      <c r="W440" s="282">
        <v>1</v>
      </c>
      <c r="X440" s="126"/>
      <c r="Y440" s="126">
        <f t="shared" si="136"/>
        <v>1</v>
      </c>
      <c r="Z440" s="126">
        <v>1</v>
      </c>
      <c r="AA440" s="150">
        <v>1200</v>
      </c>
      <c r="AB440" s="153"/>
      <c r="AC440" s="151" t="str">
        <f t="shared" si="138"/>
        <v/>
      </c>
      <c r="AD440" s="152"/>
      <c r="AE440" s="164"/>
      <c r="AF440" s="101">
        <f t="shared" si="141"/>
        <v>0</v>
      </c>
      <c r="AG440" s="101">
        <f t="shared" si="142"/>
        <v>0</v>
      </c>
      <c r="AH440" s="101">
        <f t="shared" si="143"/>
        <v>0</v>
      </c>
      <c r="AI440" s="101">
        <f t="shared" si="134"/>
        <v>1200</v>
      </c>
      <c r="AJ440" s="101">
        <f t="shared" si="144"/>
        <v>0</v>
      </c>
      <c r="AK440" s="101">
        <f t="shared" si="132"/>
        <v>1200</v>
      </c>
      <c r="AL440" s="102" t="s">
        <v>9</v>
      </c>
      <c r="AM440" s="143"/>
      <c r="AN440" s="823">
        <f t="shared" si="139"/>
        <v>1200</v>
      </c>
      <c r="AO440" s="844">
        <f t="shared" si="126"/>
        <v>0</v>
      </c>
      <c r="AP440" s="844">
        <f t="shared" si="127"/>
        <v>1</v>
      </c>
      <c r="AQ440" s="845">
        <f t="shared" ca="1" si="128"/>
        <v>461</v>
      </c>
      <c r="AR440" s="113" t="str">
        <f t="shared" si="129"/>
        <v>On Time</v>
      </c>
    </row>
    <row r="441" spans="1:44" ht="12.75" x14ac:dyDescent="0.2">
      <c r="A441" s="102">
        <v>1312944</v>
      </c>
      <c r="B441" s="133">
        <v>45877</v>
      </c>
      <c r="C441" s="102" t="s">
        <v>305</v>
      </c>
      <c r="D441" s="552">
        <v>45912</v>
      </c>
      <c r="E441" s="552" t="e">
        <f>IF(OR(#REF!="",J441=""),"",#REF!+7*J441)</f>
        <v>#REF!</v>
      </c>
      <c r="F441" s="149" t="e">
        <f t="shared" ca="1" si="131"/>
        <v>#REF!</v>
      </c>
      <c r="G441" s="120" t="s">
        <v>80</v>
      </c>
      <c r="H441" s="113" t="e">
        <f t="shared" si="140"/>
        <v>#REF!</v>
      </c>
      <c r="I441" s="113" t="e">
        <f t="shared" si="137"/>
        <v>#REF!</v>
      </c>
      <c r="J441" s="191">
        <v>5</v>
      </c>
      <c r="K441" s="122" t="s">
        <v>21</v>
      </c>
      <c r="L441" s="232" t="s">
        <v>81</v>
      </c>
      <c r="M441" s="13" t="s">
        <v>955</v>
      </c>
      <c r="N441" s="399">
        <v>0</v>
      </c>
      <c r="O441" s="130">
        <v>3</v>
      </c>
      <c r="P441" s="122" t="s">
        <v>243</v>
      </c>
      <c r="Q441" s="122"/>
      <c r="R441" s="122" t="s">
        <v>307</v>
      </c>
      <c r="S441" s="122" t="s">
        <v>956</v>
      </c>
      <c r="T441" s="102" t="s">
        <v>957</v>
      </c>
      <c r="U441" s="102" t="s">
        <v>87</v>
      </c>
      <c r="V441" s="102" t="s">
        <v>958</v>
      </c>
      <c r="W441" s="147">
        <v>10</v>
      </c>
      <c r="X441" s="113"/>
      <c r="Y441" s="126">
        <f t="shared" si="136"/>
        <v>10</v>
      </c>
      <c r="Z441" s="122">
        <v>10</v>
      </c>
      <c r="AA441" s="101"/>
      <c r="AB441" s="131"/>
      <c r="AC441" s="151" t="str">
        <f t="shared" si="138"/>
        <v/>
      </c>
      <c r="AD441" s="120"/>
      <c r="AE441" s="132"/>
      <c r="AF441" s="101">
        <f t="shared" si="141"/>
        <v>0</v>
      </c>
      <c r="AG441" s="101">
        <f t="shared" si="142"/>
        <v>0</v>
      </c>
      <c r="AH441" s="101">
        <f t="shared" si="143"/>
        <v>0</v>
      </c>
      <c r="AI441" s="101">
        <f t="shared" si="134"/>
        <v>0</v>
      </c>
      <c r="AJ441" s="101">
        <f t="shared" si="144"/>
        <v>0</v>
      </c>
      <c r="AK441" s="101">
        <f t="shared" si="132"/>
        <v>0</v>
      </c>
      <c r="AL441" s="102" t="s">
        <v>9</v>
      </c>
      <c r="AM441" s="143"/>
      <c r="AN441" s="823">
        <f t="shared" si="139"/>
        <v>0</v>
      </c>
      <c r="AO441" s="844">
        <f t="shared" si="126"/>
        <v>0</v>
      </c>
      <c r="AP441" s="844">
        <f t="shared" si="127"/>
        <v>1</v>
      </c>
      <c r="AQ441" s="845">
        <f t="shared" ca="1" si="128"/>
        <v>308</v>
      </c>
      <c r="AR441" s="113" t="str">
        <f t="shared" si="129"/>
        <v>On Time</v>
      </c>
    </row>
    <row r="442" spans="1:44" x14ac:dyDescent="0.25">
      <c r="A442" s="556">
        <v>4300034456</v>
      </c>
      <c r="B442" s="750">
        <v>45741</v>
      </c>
      <c r="C442" s="643" t="s">
        <v>79</v>
      </c>
      <c r="D442" s="552">
        <v>45404</v>
      </c>
      <c r="E442" s="552" t="e">
        <f>IF(OR(#REF!="",J442=""),"",#REF!+7*J442)</f>
        <v>#REF!</v>
      </c>
      <c r="F442" s="149" t="str">
        <f ca="1">IF(AL442="PO CLOSED",
"DELIVERED",
IF(TODAY()&gt;E442,
"-"&amp;ROUNDUP(TODAY()-E442,0)&amp;" days overdue",
"+" &amp;ROUNDUP(E442-TODAY(),0)&amp;" days remaining"))</f>
        <v>DELIVERED</v>
      </c>
      <c r="G442" s="120" t="s">
        <v>94</v>
      </c>
      <c r="H442" s="113" t="e">
        <f>TEXT(E442,"MMM-YY")</f>
        <v>#REF!</v>
      </c>
      <c r="I442" s="113" t="e">
        <f>TEXT(E442,"YYYY")</f>
        <v>#REF!</v>
      </c>
      <c r="J442" s="745">
        <v>4</v>
      </c>
      <c r="K442" s="745" t="s">
        <v>21</v>
      </c>
      <c r="L442" s="745" t="s">
        <v>81</v>
      </c>
      <c r="M442" s="643" t="s">
        <v>965</v>
      </c>
      <c r="N442" s="399">
        <v>0</v>
      </c>
      <c r="O442" s="130">
        <v>3</v>
      </c>
      <c r="P442" s="122" t="s">
        <v>243</v>
      </c>
      <c r="Q442" s="122">
        <v>25100083</v>
      </c>
      <c r="R442" s="635" t="s">
        <v>84</v>
      </c>
      <c r="S442" s="635" t="s">
        <v>97</v>
      </c>
      <c r="T442" s="628" t="s">
        <v>98</v>
      </c>
      <c r="U442" s="745" t="s">
        <v>99</v>
      </c>
      <c r="V442" s="569" t="s">
        <v>966</v>
      </c>
      <c r="W442" s="745">
        <v>3</v>
      </c>
      <c r="X442" s="568">
        <v>3</v>
      </c>
      <c r="Y442" s="527">
        <f>W442-X442</f>
        <v>0</v>
      </c>
      <c r="Z442" s="568">
        <v>0</v>
      </c>
      <c r="AA442" s="579">
        <v>5242</v>
      </c>
      <c r="AB442" s="131"/>
      <c r="AC442" s="151" t="str">
        <f>IF(AD442="","",TEXT(AD442,"mmmm-yy"))</f>
        <v>June-26</v>
      </c>
      <c r="AD442" s="119">
        <v>46182</v>
      </c>
      <c r="AE442" s="476" t="s">
        <v>967</v>
      </c>
      <c r="AF442" s="101">
        <f>X442*AA442</f>
        <v>15726</v>
      </c>
      <c r="AG442" s="101">
        <f>(X442*AB442)*86</f>
        <v>0</v>
      </c>
      <c r="AH442" s="101">
        <f>SUM(AF442:AG442)</f>
        <v>15726</v>
      </c>
      <c r="AI442" s="101">
        <f>Z442*AA442</f>
        <v>0</v>
      </c>
      <c r="AJ442" s="101">
        <f>(Z442*AB442)*86</f>
        <v>0</v>
      </c>
      <c r="AK442" s="101">
        <f>SUM(AI442:AJ442)</f>
        <v>0</v>
      </c>
      <c r="AL442" s="102" t="s">
        <v>0</v>
      </c>
      <c r="AM442" s="540" t="s">
        <v>102</v>
      </c>
      <c r="AN442" s="823">
        <f>SUM(AH442,AK442)</f>
        <v>15726</v>
      </c>
      <c r="AO442" s="844">
        <f t="shared" si="126"/>
        <v>1</v>
      </c>
      <c r="AP442" s="844">
        <f t="shared" si="127"/>
        <v>0</v>
      </c>
      <c r="AQ442" s="845">
        <f t="shared" ca="1" si="128"/>
        <v>444</v>
      </c>
      <c r="AR442" s="113" t="str">
        <f t="shared" si="129"/>
        <v>Delayed</v>
      </c>
    </row>
    <row r="443" spans="1:44" ht="12.75" x14ac:dyDescent="0.2">
      <c r="A443" s="102">
        <v>4300035660</v>
      </c>
      <c r="B443" s="133">
        <v>45995</v>
      </c>
      <c r="C443" s="100" t="s">
        <v>79</v>
      </c>
      <c r="D443" s="552">
        <v>46171</v>
      </c>
      <c r="E443" s="552" t="e">
        <f>IF(OR(#REF!="",J443=""),"",#REF!+7*J443)</f>
        <v>#REF!</v>
      </c>
      <c r="F443" s="149" t="e">
        <f t="shared" ca="1" si="131"/>
        <v>#REF!</v>
      </c>
      <c r="G443" s="120" t="s">
        <v>94</v>
      </c>
      <c r="H443" s="113" t="e">
        <f t="shared" si="140"/>
        <v>#REF!</v>
      </c>
      <c r="I443" s="113" t="e">
        <f t="shared" si="137"/>
        <v>#REF!</v>
      </c>
      <c r="J443" s="122">
        <v>25</v>
      </c>
      <c r="K443" s="122" t="s">
        <v>28</v>
      </c>
      <c r="L443" s="232" t="s">
        <v>81</v>
      </c>
      <c r="M443" s="23" t="s">
        <v>265</v>
      </c>
      <c r="N443" s="399">
        <v>0</v>
      </c>
      <c r="O443" s="130">
        <v>3</v>
      </c>
      <c r="P443" s="122"/>
      <c r="Q443" s="122"/>
      <c r="R443" s="122" t="s">
        <v>84</v>
      </c>
      <c r="S443" s="122" t="s">
        <v>97</v>
      </c>
      <c r="T443" s="123" t="s">
        <v>565</v>
      </c>
      <c r="U443" s="102" t="s">
        <v>99</v>
      </c>
      <c r="V443" s="102" t="s">
        <v>737</v>
      </c>
      <c r="W443" s="147">
        <v>1</v>
      </c>
      <c r="X443" s="113"/>
      <c r="Y443" s="126">
        <f t="shared" si="136"/>
        <v>1</v>
      </c>
      <c r="Z443" s="122">
        <v>1</v>
      </c>
      <c r="AA443" s="101">
        <v>521</v>
      </c>
      <c r="AB443" s="131"/>
      <c r="AC443" s="151" t="str">
        <f t="shared" si="138"/>
        <v/>
      </c>
      <c r="AD443" s="120"/>
      <c r="AE443" s="132"/>
      <c r="AF443" s="101">
        <f t="shared" si="141"/>
        <v>0</v>
      </c>
      <c r="AG443" s="101">
        <f t="shared" si="142"/>
        <v>0</v>
      </c>
      <c r="AH443" s="101">
        <f t="shared" si="143"/>
        <v>0</v>
      </c>
      <c r="AI443" s="101">
        <f t="shared" si="134"/>
        <v>521</v>
      </c>
      <c r="AJ443" s="101">
        <f t="shared" si="144"/>
        <v>0</v>
      </c>
      <c r="AK443" s="101">
        <f t="shared" si="132"/>
        <v>521</v>
      </c>
      <c r="AL443" s="102" t="s">
        <v>9</v>
      </c>
      <c r="AM443" s="144"/>
      <c r="AN443" s="823">
        <f t="shared" si="139"/>
        <v>521</v>
      </c>
      <c r="AO443" s="844">
        <f t="shared" si="126"/>
        <v>0</v>
      </c>
      <c r="AP443" s="844">
        <f t="shared" si="127"/>
        <v>1</v>
      </c>
      <c r="AQ443" s="845">
        <f t="shared" ca="1" si="128"/>
        <v>190</v>
      </c>
      <c r="AR443" s="113" t="str">
        <f t="shared" si="129"/>
        <v>On Time</v>
      </c>
    </row>
    <row r="444" spans="1:44" ht="15" x14ac:dyDescent="0.25">
      <c r="A444" s="102" t="s">
        <v>78</v>
      </c>
      <c r="B444" s="133">
        <v>45968</v>
      </c>
      <c r="C444" s="102"/>
      <c r="D444" s="552"/>
      <c r="E444" s="552" t="e">
        <f>IF(OR(#REF!="",J444=""),"",#REF!+7*J444)</f>
        <v>#REF!</v>
      </c>
      <c r="F444" s="149" t="e">
        <f t="shared" ca="1" si="131"/>
        <v>#REF!</v>
      </c>
      <c r="G444" s="120" t="s">
        <v>80</v>
      </c>
      <c r="H444" s="113" t="e">
        <f t="shared" si="140"/>
        <v>#REF!</v>
      </c>
      <c r="I444" s="113" t="e">
        <f t="shared" si="137"/>
        <v>#REF!</v>
      </c>
      <c r="J444" s="122">
        <v>4</v>
      </c>
      <c r="K444" s="122" t="s">
        <v>18</v>
      </c>
      <c r="L444" s="232" t="s">
        <v>81</v>
      </c>
      <c r="M444" s="13" t="s">
        <v>968</v>
      </c>
      <c r="N444" s="399">
        <v>0</v>
      </c>
      <c r="O444" s="130">
        <v>3</v>
      </c>
      <c r="P444" s="122"/>
      <c r="Q444" s="122"/>
      <c r="R444" s="122" t="s">
        <v>84</v>
      </c>
      <c r="S444" s="122" t="s">
        <v>85</v>
      </c>
      <c r="T444" s="159" t="s">
        <v>86</v>
      </c>
      <c r="U444" s="102" t="s">
        <v>87</v>
      </c>
      <c r="V444" s="102" t="s">
        <v>969</v>
      </c>
      <c r="W444" s="147">
        <v>5</v>
      </c>
      <c r="X444" s="113"/>
      <c r="Y444" s="126">
        <f t="shared" si="136"/>
        <v>5</v>
      </c>
      <c r="Z444" s="122">
        <v>5</v>
      </c>
      <c r="AA444" s="101"/>
      <c r="AB444" s="131"/>
      <c r="AC444" s="151" t="str">
        <f t="shared" si="138"/>
        <v/>
      </c>
      <c r="AD444" s="120"/>
      <c r="AE444" s="142"/>
      <c r="AF444" s="101">
        <f t="shared" si="141"/>
        <v>0</v>
      </c>
      <c r="AG444" s="101">
        <f t="shared" si="142"/>
        <v>0</v>
      </c>
      <c r="AH444" s="101">
        <f t="shared" si="143"/>
        <v>0</v>
      </c>
      <c r="AI444" s="101">
        <f t="shared" si="134"/>
        <v>0</v>
      </c>
      <c r="AJ444" s="101">
        <f t="shared" si="144"/>
        <v>0</v>
      </c>
      <c r="AK444" s="101">
        <f t="shared" si="132"/>
        <v>0</v>
      </c>
      <c r="AL444" s="102" t="s">
        <v>9</v>
      </c>
      <c r="AM444" s="157" t="s">
        <v>89</v>
      </c>
      <c r="AN444" s="823">
        <f t="shared" si="139"/>
        <v>0</v>
      </c>
      <c r="AO444" s="844">
        <f t="shared" si="126"/>
        <v>0</v>
      </c>
      <c r="AP444" s="844">
        <f t="shared" si="127"/>
        <v>1</v>
      </c>
      <c r="AQ444" s="845">
        <f t="shared" ca="1" si="128"/>
        <v>217</v>
      </c>
      <c r="AR444" s="113" t="str">
        <f t="shared" si="129"/>
        <v>On Time</v>
      </c>
    </row>
    <row r="445" spans="1:44" ht="15" x14ac:dyDescent="0.25">
      <c r="A445" s="102" t="s">
        <v>78</v>
      </c>
      <c r="B445" s="133">
        <v>45968</v>
      </c>
      <c r="C445" s="102"/>
      <c r="D445" s="552"/>
      <c r="E445" s="552" t="e">
        <f>IF(OR(#REF!="",J445=""),"",#REF!+7*J445)</f>
        <v>#REF!</v>
      </c>
      <c r="F445" s="149" t="e">
        <f t="shared" ca="1" si="131"/>
        <v>#REF!</v>
      </c>
      <c r="G445" s="120" t="s">
        <v>80</v>
      </c>
      <c r="H445" s="113" t="e">
        <f t="shared" si="140"/>
        <v>#REF!</v>
      </c>
      <c r="I445" s="113" t="e">
        <f t="shared" si="137"/>
        <v>#REF!</v>
      </c>
      <c r="J445" s="122">
        <v>4</v>
      </c>
      <c r="K445" s="122" t="s">
        <v>18</v>
      </c>
      <c r="L445" s="232" t="s">
        <v>81</v>
      </c>
      <c r="M445" s="23" t="s">
        <v>970</v>
      </c>
      <c r="N445" s="399">
        <v>0</v>
      </c>
      <c r="O445" s="130">
        <v>3</v>
      </c>
      <c r="P445" s="122"/>
      <c r="Q445" s="122"/>
      <c r="R445" s="122" t="s">
        <v>84</v>
      </c>
      <c r="S445" s="122" t="s">
        <v>85</v>
      </c>
      <c r="T445" s="159" t="s">
        <v>86</v>
      </c>
      <c r="U445" s="102" t="s">
        <v>87</v>
      </c>
      <c r="V445" s="102" t="s">
        <v>971</v>
      </c>
      <c r="W445" s="147">
        <v>5</v>
      </c>
      <c r="X445" s="113"/>
      <c r="Y445" s="126">
        <f t="shared" si="136"/>
        <v>5</v>
      </c>
      <c r="Z445" s="122">
        <v>5</v>
      </c>
      <c r="AA445" s="101"/>
      <c r="AB445" s="131"/>
      <c r="AC445" s="151" t="str">
        <f t="shared" si="138"/>
        <v/>
      </c>
      <c r="AD445" s="120"/>
      <c r="AE445" s="142"/>
      <c r="AF445" s="101">
        <f t="shared" si="141"/>
        <v>0</v>
      </c>
      <c r="AG445" s="101">
        <f t="shared" si="142"/>
        <v>0</v>
      </c>
      <c r="AH445" s="101">
        <f t="shared" si="143"/>
        <v>0</v>
      </c>
      <c r="AI445" s="101">
        <f t="shared" si="134"/>
        <v>0</v>
      </c>
      <c r="AJ445" s="101">
        <f t="shared" si="144"/>
        <v>0</v>
      </c>
      <c r="AK445" s="101">
        <f t="shared" si="132"/>
        <v>0</v>
      </c>
      <c r="AL445" s="102" t="s">
        <v>9</v>
      </c>
      <c r="AM445" s="157" t="s">
        <v>89</v>
      </c>
      <c r="AN445" s="823">
        <f t="shared" si="139"/>
        <v>0</v>
      </c>
      <c r="AO445" s="844">
        <f t="shared" si="126"/>
        <v>0</v>
      </c>
      <c r="AP445" s="844">
        <f t="shared" si="127"/>
        <v>1</v>
      </c>
      <c r="AQ445" s="845">
        <f t="shared" ca="1" si="128"/>
        <v>217</v>
      </c>
      <c r="AR445" s="113" t="str">
        <f t="shared" si="129"/>
        <v>On Time</v>
      </c>
    </row>
    <row r="446" spans="1:44" ht="15" x14ac:dyDescent="0.25">
      <c r="A446" s="171" t="s">
        <v>78</v>
      </c>
      <c r="B446" s="133">
        <v>45935</v>
      </c>
      <c r="C446" s="102" t="s">
        <v>305</v>
      </c>
      <c r="D446" s="552">
        <v>45963</v>
      </c>
      <c r="E446" s="552" t="e">
        <f>IF(OR(#REF!="",J446=""),"",#REF!+7*J446)</f>
        <v>#REF!</v>
      </c>
      <c r="F446" s="149" t="e">
        <f t="shared" ca="1" si="131"/>
        <v>#REF!</v>
      </c>
      <c r="G446" s="120" t="s">
        <v>80</v>
      </c>
      <c r="H446" s="113" t="e">
        <f t="shared" si="140"/>
        <v>#REF!</v>
      </c>
      <c r="I446" s="113" t="e">
        <f t="shared" si="137"/>
        <v>#REF!</v>
      </c>
      <c r="J446" s="122">
        <v>4</v>
      </c>
      <c r="K446" s="122" t="s">
        <v>18</v>
      </c>
      <c r="L446" s="232" t="s">
        <v>81</v>
      </c>
      <c r="M446" s="23" t="s">
        <v>306</v>
      </c>
      <c r="N446" s="399">
        <v>0</v>
      </c>
      <c r="O446" s="130">
        <v>3</v>
      </c>
      <c r="P446" s="122"/>
      <c r="Q446" s="122"/>
      <c r="R446" s="122" t="s">
        <v>307</v>
      </c>
      <c r="S446" s="122" t="s">
        <v>85</v>
      </c>
      <c r="T446" s="315" t="s">
        <v>86</v>
      </c>
      <c r="U446" s="102" t="s">
        <v>87</v>
      </c>
      <c r="V446" s="102" t="s">
        <v>310</v>
      </c>
      <c r="W446" s="147">
        <v>2</v>
      </c>
      <c r="X446" s="113"/>
      <c r="Y446" s="126">
        <f t="shared" si="136"/>
        <v>2</v>
      </c>
      <c r="Z446" s="122">
        <v>2</v>
      </c>
      <c r="AA446" s="101"/>
      <c r="AB446" s="131"/>
      <c r="AC446" s="151" t="str">
        <f t="shared" si="138"/>
        <v/>
      </c>
      <c r="AD446" s="120"/>
      <c r="AE446" s="142"/>
      <c r="AF446" s="101">
        <f t="shared" si="141"/>
        <v>0</v>
      </c>
      <c r="AG446" s="101">
        <f t="shared" si="142"/>
        <v>0</v>
      </c>
      <c r="AH446" s="101">
        <f t="shared" si="143"/>
        <v>0</v>
      </c>
      <c r="AI446" s="101">
        <f t="shared" si="134"/>
        <v>0</v>
      </c>
      <c r="AJ446" s="101">
        <f t="shared" si="144"/>
        <v>0</v>
      </c>
      <c r="AK446" s="101">
        <f t="shared" si="132"/>
        <v>0</v>
      </c>
      <c r="AL446" s="102" t="s">
        <v>9</v>
      </c>
      <c r="AM446" s="157" t="s">
        <v>89</v>
      </c>
      <c r="AN446" s="823">
        <f t="shared" si="139"/>
        <v>0</v>
      </c>
      <c r="AO446" s="844">
        <f t="shared" si="126"/>
        <v>0</v>
      </c>
      <c r="AP446" s="844">
        <f t="shared" si="127"/>
        <v>1</v>
      </c>
      <c r="AQ446" s="845">
        <f t="shared" ca="1" si="128"/>
        <v>250</v>
      </c>
      <c r="AR446" s="113" t="str">
        <f t="shared" si="129"/>
        <v>On Time</v>
      </c>
    </row>
    <row r="447" spans="1:44" ht="12.75" x14ac:dyDescent="0.2">
      <c r="A447" s="102">
        <v>1312944</v>
      </c>
      <c r="B447" s="133">
        <v>45877</v>
      </c>
      <c r="C447" s="102" t="s">
        <v>305</v>
      </c>
      <c r="D447" s="552">
        <v>45912</v>
      </c>
      <c r="E447" s="552" t="e">
        <f>IF(OR(#REF!="",J447=""),"",#REF!+7*J447)</f>
        <v>#REF!</v>
      </c>
      <c r="F447" s="149" t="e">
        <f t="shared" ca="1" si="131"/>
        <v>#REF!</v>
      </c>
      <c r="G447" s="120" t="s">
        <v>80</v>
      </c>
      <c r="H447" s="113" t="e">
        <f t="shared" si="140"/>
        <v>#REF!</v>
      </c>
      <c r="I447" s="113" t="e">
        <f t="shared" si="137"/>
        <v>#REF!</v>
      </c>
      <c r="J447" s="122">
        <v>5</v>
      </c>
      <c r="K447" s="122" t="s">
        <v>21</v>
      </c>
      <c r="L447" s="232" t="s">
        <v>81</v>
      </c>
      <c r="M447" s="13" t="s">
        <v>955</v>
      </c>
      <c r="N447" s="399">
        <v>0</v>
      </c>
      <c r="O447" s="130">
        <v>3</v>
      </c>
      <c r="P447" s="122" t="s">
        <v>243</v>
      </c>
      <c r="Q447" s="122"/>
      <c r="R447" s="122" t="s">
        <v>307</v>
      </c>
      <c r="S447" s="122" t="s">
        <v>956</v>
      </c>
      <c r="T447" s="102" t="s">
        <v>957</v>
      </c>
      <c r="U447" s="102" t="s">
        <v>87</v>
      </c>
      <c r="V447" s="102" t="s">
        <v>958</v>
      </c>
      <c r="W447" s="147">
        <v>48</v>
      </c>
      <c r="X447" s="113"/>
      <c r="Y447" s="126">
        <f t="shared" si="136"/>
        <v>48</v>
      </c>
      <c r="Z447" s="122">
        <v>48</v>
      </c>
      <c r="AA447" s="101"/>
      <c r="AB447" s="131"/>
      <c r="AC447" s="151" t="str">
        <f t="shared" si="138"/>
        <v/>
      </c>
      <c r="AD447" s="120"/>
      <c r="AE447" s="132"/>
      <c r="AF447" s="101">
        <f t="shared" si="141"/>
        <v>0</v>
      </c>
      <c r="AG447" s="101">
        <f t="shared" si="142"/>
        <v>0</v>
      </c>
      <c r="AH447" s="101">
        <f t="shared" si="143"/>
        <v>0</v>
      </c>
      <c r="AI447" s="101">
        <f t="shared" si="134"/>
        <v>0</v>
      </c>
      <c r="AJ447" s="101">
        <f t="shared" si="144"/>
        <v>0</v>
      </c>
      <c r="AK447" s="101">
        <f t="shared" si="132"/>
        <v>0</v>
      </c>
      <c r="AL447" s="102" t="s">
        <v>9</v>
      </c>
      <c r="AM447" s="143"/>
      <c r="AN447" s="823">
        <f t="shared" si="139"/>
        <v>0</v>
      </c>
      <c r="AO447" s="844">
        <f t="shared" si="126"/>
        <v>0</v>
      </c>
      <c r="AP447" s="844">
        <f t="shared" si="127"/>
        <v>1</v>
      </c>
      <c r="AQ447" s="845">
        <f t="shared" ca="1" si="128"/>
        <v>308</v>
      </c>
      <c r="AR447" s="113" t="str">
        <f t="shared" si="129"/>
        <v>On Time</v>
      </c>
    </row>
    <row r="448" spans="1:44" ht="15" x14ac:dyDescent="0.25">
      <c r="A448" s="102" t="s">
        <v>78</v>
      </c>
      <c r="B448" s="133">
        <v>45968</v>
      </c>
      <c r="C448" s="102"/>
      <c r="D448" s="552"/>
      <c r="E448" s="552" t="e">
        <f>IF(OR(#REF!="",J448=""),"",#REF!+7*J448)</f>
        <v>#REF!</v>
      </c>
      <c r="F448" s="149" t="e">
        <f t="shared" ca="1" si="131"/>
        <v>#REF!</v>
      </c>
      <c r="G448" s="120" t="s">
        <v>80</v>
      </c>
      <c r="H448" s="113" t="e">
        <f t="shared" si="140"/>
        <v>#REF!</v>
      </c>
      <c r="I448" s="113" t="e">
        <f t="shared" si="137"/>
        <v>#REF!</v>
      </c>
      <c r="J448" s="122">
        <v>4</v>
      </c>
      <c r="K448" s="122" t="s">
        <v>18</v>
      </c>
      <c r="L448" s="232" t="s">
        <v>81</v>
      </c>
      <c r="M448" s="23" t="s">
        <v>972</v>
      </c>
      <c r="N448" s="399">
        <v>0</v>
      </c>
      <c r="O448" s="130">
        <v>3</v>
      </c>
      <c r="P448" s="122"/>
      <c r="Q448" s="122"/>
      <c r="R448" s="122" t="s">
        <v>84</v>
      </c>
      <c r="S448" s="122" t="s">
        <v>85</v>
      </c>
      <c r="T448" s="159" t="s">
        <v>86</v>
      </c>
      <c r="U448" s="102" t="s">
        <v>87</v>
      </c>
      <c r="V448" s="102" t="s">
        <v>973</v>
      </c>
      <c r="W448" s="147">
        <v>5</v>
      </c>
      <c r="X448" s="113"/>
      <c r="Y448" s="126">
        <f t="shared" si="136"/>
        <v>5</v>
      </c>
      <c r="Z448" s="122">
        <v>5</v>
      </c>
      <c r="AA448" s="101"/>
      <c r="AB448" s="131"/>
      <c r="AC448" s="151" t="str">
        <f t="shared" si="138"/>
        <v/>
      </c>
      <c r="AD448" s="120"/>
      <c r="AE448" s="142"/>
      <c r="AF448" s="101">
        <f t="shared" si="141"/>
        <v>0</v>
      </c>
      <c r="AG448" s="101">
        <f t="shared" si="142"/>
        <v>0</v>
      </c>
      <c r="AH448" s="101">
        <f t="shared" si="143"/>
        <v>0</v>
      </c>
      <c r="AI448" s="101">
        <f t="shared" si="134"/>
        <v>0</v>
      </c>
      <c r="AJ448" s="101">
        <f t="shared" si="144"/>
        <v>0</v>
      </c>
      <c r="AK448" s="101">
        <f t="shared" si="132"/>
        <v>0</v>
      </c>
      <c r="AL448" s="102" t="s">
        <v>9</v>
      </c>
      <c r="AM448" s="157" t="s">
        <v>89</v>
      </c>
      <c r="AN448" s="823">
        <f t="shared" si="139"/>
        <v>0</v>
      </c>
      <c r="AO448" s="844">
        <f t="shared" si="126"/>
        <v>0</v>
      </c>
      <c r="AP448" s="844">
        <f t="shared" si="127"/>
        <v>1</v>
      </c>
      <c r="AQ448" s="845">
        <f t="shared" ca="1" si="128"/>
        <v>217</v>
      </c>
      <c r="AR448" s="113" t="str">
        <f t="shared" si="129"/>
        <v>On Time</v>
      </c>
    </row>
    <row r="449" spans="1:44" ht="12.75" x14ac:dyDescent="0.2">
      <c r="A449" s="102" t="s">
        <v>78</v>
      </c>
      <c r="B449" s="133">
        <v>45941</v>
      </c>
      <c r="C449" s="102"/>
      <c r="D449" s="552">
        <v>45918</v>
      </c>
      <c r="E449" s="552" t="e">
        <f>IF(OR(#REF!="",J449=""),"",#REF!+7*J449)</f>
        <v>#REF!</v>
      </c>
      <c r="F449" s="149" t="e">
        <f t="shared" ca="1" si="131"/>
        <v>#REF!</v>
      </c>
      <c r="G449" s="120" t="s">
        <v>80</v>
      </c>
      <c r="H449" s="113" t="e">
        <f t="shared" si="140"/>
        <v>#REF!</v>
      </c>
      <c r="I449" s="113" t="e">
        <f t="shared" si="137"/>
        <v>#REF!</v>
      </c>
      <c r="J449" s="122">
        <v>1</v>
      </c>
      <c r="K449" s="122" t="s">
        <v>21</v>
      </c>
      <c r="L449" s="232" t="s">
        <v>81</v>
      </c>
      <c r="M449" s="23" t="s">
        <v>974</v>
      </c>
      <c r="N449" s="399">
        <v>0</v>
      </c>
      <c r="O449" s="130">
        <v>3</v>
      </c>
      <c r="P449" s="122" t="s">
        <v>243</v>
      </c>
      <c r="Q449" s="122"/>
      <c r="R449" s="122" t="s">
        <v>84</v>
      </c>
      <c r="S449" s="122" t="s">
        <v>975</v>
      </c>
      <c r="T449" s="113" t="s">
        <v>975</v>
      </c>
      <c r="U449" s="102" t="s">
        <v>87</v>
      </c>
      <c r="V449" s="102" t="s">
        <v>976</v>
      </c>
      <c r="W449" s="147">
        <v>2</v>
      </c>
      <c r="X449" s="113"/>
      <c r="Y449" s="126">
        <f t="shared" si="136"/>
        <v>2</v>
      </c>
      <c r="Z449" s="122">
        <v>2</v>
      </c>
      <c r="AA449" s="185"/>
      <c r="AB449" s="131"/>
      <c r="AC449" s="151" t="str">
        <f t="shared" si="138"/>
        <v/>
      </c>
      <c r="AD449" s="120"/>
      <c r="AE449" s="142"/>
      <c r="AF449" s="101">
        <f t="shared" si="141"/>
        <v>0</v>
      </c>
      <c r="AG449" s="101">
        <f t="shared" si="142"/>
        <v>0</v>
      </c>
      <c r="AH449" s="101">
        <f t="shared" si="143"/>
        <v>0</v>
      </c>
      <c r="AI449" s="101">
        <f t="shared" si="134"/>
        <v>0</v>
      </c>
      <c r="AJ449" s="185">
        <f t="shared" si="144"/>
        <v>0</v>
      </c>
      <c r="AK449" s="185">
        <f t="shared" si="132"/>
        <v>0</v>
      </c>
      <c r="AL449" s="174" t="s">
        <v>1</v>
      </c>
      <c r="AM449" s="157" t="s">
        <v>635</v>
      </c>
      <c r="AN449" s="825">
        <f t="shared" si="139"/>
        <v>0</v>
      </c>
      <c r="AO449" s="844">
        <f t="shared" si="126"/>
        <v>0</v>
      </c>
      <c r="AP449" s="844">
        <f t="shared" si="127"/>
        <v>1</v>
      </c>
      <c r="AQ449" s="845">
        <f t="shared" ca="1" si="128"/>
        <v>244</v>
      </c>
      <c r="AR449" s="113" t="str">
        <f t="shared" si="129"/>
        <v>On Time</v>
      </c>
    </row>
    <row r="450" spans="1:44" ht="12.75" x14ac:dyDescent="0.2">
      <c r="A450" s="102" t="s">
        <v>78</v>
      </c>
      <c r="B450" s="133">
        <v>45941</v>
      </c>
      <c r="C450" s="102"/>
      <c r="D450" s="552">
        <v>45918</v>
      </c>
      <c r="E450" s="552" t="e">
        <f>IF(OR(#REF!="",J450=""),"",#REF!+7*J450)</f>
        <v>#REF!</v>
      </c>
      <c r="F450" s="149" t="e">
        <f t="shared" ca="1" si="131"/>
        <v>#REF!</v>
      </c>
      <c r="G450" s="120" t="s">
        <v>80</v>
      </c>
      <c r="H450" s="113" t="e">
        <f t="shared" si="140"/>
        <v>#REF!</v>
      </c>
      <c r="I450" s="113" t="e">
        <f t="shared" si="137"/>
        <v>#REF!</v>
      </c>
      <c r="J450" s="122">
        <v>1</v>
      </c>
      <c r="K450" s="122" t="s">
        <v>21</v>
      </c>
      <c r="L450" s="232" t="s">
        <v>81</v>
      </c>
      <c r="M450" s="106" t="s">
        <v>974</v>
      </c>
      <c r="N450" s="399">
        <v>0</v>
      </c>
      <c r="O450" s="130">
        <v>3</v>
      </c>
      <c r="P450" s="122" t="s">
        <v>243</v>
      </c>
      <c r="Q450" s="122"/>
      <c r="R450" s="122" t="s">
        <v>84</v>
      </c>
      <c r="S450" s="122" t="s">
        <v>975</v>
      </c>
      <c r="T450" s="113" t="s">
        <v>975</v>
      </c>
      <c r="U450" s="102" t="s">
        <v>87</v>
      </c>
      <c r="V450" s="102" t="s">
        <v>976</v>
      </c>
      <c r="W450" s="147">
        <v>3</v>
      </c>
      <c r="X450" s="113"/>
      <c r="Y450" s="126">
        <f t="shared" si="136"/>
        <v>3</v>
      </c>
      <c r="Z450" s="122">
        <v>3</v>
      </c>
      <c r="AA450" s="101"/>
      <c r="AB450" s="131"/>
      <c r="AC450" s="151" t="str">
        <f t="shared" si="138"/>
        <v/>
      </c>
      <c r="AD450" s="120"/>
      <c r="AE450" s="142"/>
      <c r="AF450" s="101">
        <f t="shared" si="141"/>
        <v>0</v>
      </c>
      <c r="AG450" s="101">
        <f t="shared" si="142"/>
        <v>0</v>
      </c>
      <c r="AH450" s="101">
        <f t="shared" si="143"/>
        <v>0</v>
      </c>
      <c r="AI450" s="101">
        <f t="shared" si="134"/>
        <v>0</v>
      </c>
      <c r="AJ450" s="101">
        <f t="shared" si="144"/>
        <v>0</v>
      </c>
      <c r="AK450" s="101">
        <f t="shared" si="132"/>
        <v>0</v>
      </c>
      <c r="AL450" s="102" t="s">
        <v>9</v>
      </c>
      <c r="AM450" s="157" t="s">
        <v>89</v>
      </c>
      <c r="AN450" s="823">
        <f t="shared" si="139"/>
        <v>0</v>
      </c>
      <c r="AO450" s="844">
        <f t="shared" si="126"/>
        <v>0</v>
      </c>
      <c r="AP450" s="844">
        <f t="shared" si="127"/>
        <v>1</v>
      </c>
      <c r="AQ450" s="845">
        <f t="shared" ca="1" si="128"/>
        <v>244</v>
      </c>
      <c r="AR450" s="113" t="str">
        <f t="shared" si="129"/>
        <v>On Time</v>
      </c>
    </row>
    <row r="451" spans="1:44" ht="15" x14ac:dyDescent="0.25">
      <c r="A451" s="102" t="s">
        <v>78</v>
      </c>
      <c r="B451" s="133">
        <v>45968</v>
      </c>
      <c r="C451" s="102"/>
      <c r="D451" s="552"/>
      <c r="E451" s="552" t="e">
        <f>IF(OR(#REF!="",J451=""),"",#REF!+7*J451)</f>
        <v>#REF!</v>
      </c>
      <c r="F451" s="149" t="e">
        <f t="shared" ca="1" si="131"/>
        <v>#REF!</v>
      </c>
      <c r="G451" s="120" t="s">
        <v>80</v>
      </c>
      <c r="H451" s="113" t="e">
        <f t="shared" si="140"/>
        <v>#REF!</v>
      </c>
      <c r="I451" s="113" t="e">
        <f t="shared" si="137"/>
        <v>#REF!</v>
      </c>
      <c r="J451" s="122">
        <v>4</v>
      </c>
      <c r="K451" s="122" t="s">
        <v>18</v>
      </c>
      <c r="L451" s="232" t="s">
        <v>81</v>
      </c>
      <c r="M451" s="106" t="s">
        <v>977</v>
      </c>
      <c r="N451" s="399">
        <v>0</v>
      </c>
      <c r="O451" s="130">
        <v>3</v>
      </c>
      <c r="P451" s="122"/>
      <c r="Q451" s="122"/>
      <c r="R451" s="122" t="s">
        <v>84</v>
      </c>
      <c r="S451" s="122" t="s">
        <v>85</v>
      </c>
      <c r="T451" s="159" t="s">
        <v>86</v>
      </c>
      <c r="U451" s="102" t="s">
        <v>87</v>
      </c>
      <c r="V451" s="102" t="s">
        <v>978</v>
      </c>
      <c r="W451" s="147">
        <v>5</v>
      </c>
      <c r="X451" s="113"/>
      <c r="Y451" s="126">
        <f t="shared" si="136"/>
        <v>5</v>
      </c>
      <c r="Z451" s="122">
        <v>5</v>
      </c>
      <c r="AA451" s="101"/>
      <c r="AB451" s="131"/>
      <c r="AC451" s="151" t="str">
        <f t="shared" si="138"/>
        <v/>
      </c>
      <c r="AD451" s="120"/>
      <c r="AE451" s="142"/>
      <c r="AF451" s="101">
        <f t="shared" si="141"/>
        <v>0</v>
      </c>
      <c r="AG451" s="101">
        <f t="shared" si="142"/>
        <v>0</v>
      </c>
      <c r="AH451" s="101">
        <f t="shared" si="143"/>
        <v>0</v>
      </c>
      <c r="AI451" s="101">
        <f t="shared" si="134"/>
        <v>0</v>
      </c>
      <c r="AJ451" s="101">
        <f t="shared" si="144"/>
        <v>0</v>
      </c>
      <c r="AK451" s="101">
        <f t="shared" si="132"/>
        <v>0</v>
      </c>
      <c r="AL451" s="102" t="s">
        <v>9</v>
      </c>
      <c r="AM451" s="157" t="s">
        <v>89</v>
      </c>
      <c r="AN451" s="823">
        <f t="shared" si="139"/>
        <v>0</v>
      </c>
      <c r="AO451" s="844">
        <f t="shared" ref="AO451:AO514" si="145">IF(W451=0,0,X451/W451)</f>
        <v>0</v>
      </c>
      <c r="AP451" s="844">
        <f t="shared" ref="AP451:AP514" si="146">IF(W451=0,0,Y451/W451)</f>
        <v>1</v>
      </c>
      <c r="AQ451" s="845">
        <f t="shared" ref="AQ451:AQ514" ca="1" si="147">TODAY()-B451</f>
        <v>217</v>
      </c>
      <c r="AR451" s="113" t="str">
        <f t="shared" ref="AR451:AR514" si="148">IF(AD451&lt;=D451,"On Time","Delayed")</f>
        <v>On Time</v>
      </c>
    </row>
    <row r="452" spans="1:44" x14ac:dyDescent="0.25">
      <c r="A452" s="102" t="s">
        <v>78</v>
      </c>
      <c r="B452" s="133">
        <v>45941</v>
      </c>
      <c r="C452" s="102"/>
      <c r="D452" s="552">
        <v>45918</v>
      </c>
      <c r="E452" s="552" t="e">
        <f>IF(OR(#REF!="",J452=""),"",#REF!+7*J452)</f>
        <v>#REF!</v>
      </c>
      <c r="F452" s="149" t="e">
        <f t="shared" ca="1" si="131"/>
        <v>#REF!</v>
      </c>
      <c r="G452" s="120" t="s">
        <v>80</v>
      </c>
      <c r="H452" s="113" t="e">
        <f t="shared" si="140"/>
        <v>#REF!</v>
      </c>
      <c r="I452" s="113" t="e">
        <f t="shared" si="137"/>
        <v>#REF!</v>
      </c>
      <c r="J452" s="122">
        <v>1</v>
      </c>
      <c r="K452" s="122" t="s">
        <v>21</v>
      </c>
      <c r="L452" s="232" t="s">
        <v>81</v>
      </c>
      <c r="M452" s="23" t="s">
        <v>979</v>
      </c>
      <c r="N452" s="399">
        <v>0</v>
      </c>
      <c r="O452" s="130">
        <v>3</v>
      </c>
      <c r="P452" s="122" t="s">
        <v>243</v>
      </c>
      <c r="Q452" s="122"/>
      <c r="R452" s="122" t="s">
        <v>84</v>
      </c>
      <c r="S452" s="122" t="s">
        <v>975</v>
      </c>
      <c r="T452" s="113" t="s">
        <v>975</v>
      </c>
      <c r="U452" s="102" t="s">
        <v>87</v>
      </c>
      <c r="V452" s="192" t="s">
        <v>980</v>
      </c>
      <c r="W452" s="147">
        <v>3</v>
      </c>
      <c r="X452" s="113"/>
      <c r="Y452" s="126">
        <f t="shared" si="136"/>
        <v>3</v>
      </c>
      <c r="Z452" s="122">
        <v>3</v>
      </c>
      <c r="AA452" s="101"/>
      <c r="AB452" s="131"/>
      <c r="AC452" s="151" t="str">
        <f t="shared" si="138"/>
        <v/>
      </c>
      <c r="AD452" s="120"/>
      <c r="AE452" s="142"/>
      <c r="AF452" s="101">
        <f t="shared" si="141"/>
        <v>0</v>
      </c>
      <c r="AG452" s="101">
        <f t="shared" si="142"/>
        <v>0</v>
      </c>
      <c r="AH452" s="101">
        <f t="shared" si="143"/>
        <v>0</v>
      </c>
      <c r="AI452" s="101">
        <f t="shared" si="134"/>
        <v>0</v>
      </c>
      <c r="AJ452" s="101">
        <f t="shared" si="144"/>
        <v>0</v>
      </c>
      <c r="AK452" s="101">
        <f t="shared" si="132"/>
        <v>0</v>
      </c>
      <c r="AL452" s="102" t="s">
        <v>2</v>
      </c>
      <c r="AM452" s="157" t="s">
        <v>112</v>
      </c>
      <c r="AN452" s="823">
        <f t="shared" si="139"/>
        <v>0</v>
      </c>
      <c r="AO452" s="844">
        <f t="shared" si="145"/>
        <v>0</v>
      </c>
      <c r="AP452" s="844">
        <f t="shared" si="146"/>
        <v>1</v>
      </c>
      <c r="AQ452" s="845">
        <f t="shared" ca="1" si="147"/>
        <v>244</v>
      </c>
      <c r="AR452" s="113" t="str">
        <f t="shared" si="148"/>
        <v>On Time</v>
      </c>
    </row>
    <row r="453" spans="1:44" x14ac:dyDescent="0.25">
      <c r="A453" s="102" t="s">
        <v>78</v>
      </c>
      <c r="B453" s="133">
        <v>45941</v>
      </c>
      <c r="C453" s="102"/>
      <c r="D453" s="552">
        <v>45918</v>
      </c>
      <c r="E453" s="552" t="e">
        <f>IF(OR(#REF!="",J453=""),"",#REF!+7*J453)</f>
        <v>#REF!</v>
      </c>
      <c r="F453" s="149" t="e">
        <f t="shared" ca="1" si="131"/>
        <v>#REF!</v>
      </c>
      <c r="G453" s="120" t="s">
        <v>80</v>
      </c>
      <c r="H453" s="113" t="e">
        <f t="shared" si="140"/>
        <v>#REF!</v>
      </c>
      <c r="I453" s="113" t="e">
        <f t="shared" si="137"/>
        <v>#REF!</v>
      </c>
      <c r="J453" s="122">
        <v>1</v>
      </c>
      <c r="K453" s="122" t="s">
        <v>21</v>
      </c>
      <c r="L453" s="232" t="s">
        <v>81</v>
      </c>
      <c r="M453" s="106" t="s">
        <v>979</v>
      </c>
      <c r="N453" s="399">
        <v>0</v>
      </c>
      <c r="O453" s="130">
        <v>3</v>
      </c>
      <c r="P453" s="122" t="s">
        <v>243</v>
      </c>
      <c r="Q453" s="122"/>
      <c r="R453" s="122" t="s">
        <v>84</v>
      </c>
      <c r="S453" s="122" t="s">
        <v>975</v>
      </c>
      <c r="T453" s="113" t="s">
        <v>975</v>
      </c>
      <c r="U453" s="102" t="s">
        <v>87</v>
      </c>
      <c r="V453" s="192" t="s">
        <v>980</v>
      </c>
      <c r="W453" s="147">
        <v>2</v>
      </c>
      <c r="X453" s="113"/>
      <c r="Y453" s="126">
        <f t="shared" si="136"/>
        <v>2</v>
      </c>
      <c r="Z453" s="122">
        <v>2</v>
      </c>
      <c r="AA453" s="101"/>
      <c r="AB453" s="131"/>
      <c r="AC453" s="151" t="str">
        <f t="shared" si="138"/>
        <v/>
      </c>
      <c r="AD453" s="120"/>
      <c r="AE453" s="142"/>
      <c r="AF453" s="101">
        <f t="shared" si="141"/>
        <v>0</v>
      </c>
      <c r="AG453" s="101">
        <f t="shared" si="142"/>
        <v>0</v>
      </c>
      <c r="AH453" s="101">
        <f t="shared" si="143"/>
        <v>0</v>
      </c>
      <c r="AI453" s="101">
        <f t="shared" si="134"/>
        <v>0</v>
      </c>
      <c r="AJ453" s="101">
        <f t="shared" si="144"/>
        <v>0</v>
      </c>
      <c r="AK453" s="101">
        <f t="shared" si="132"/>
        <v>0</v>
      </c>
      <c r="AL453" s="102" t="s">
        <v>9</v>
      </c>
      <c r="AM453" s="157"/>
      <c r="AN453" s="823">
        <f t="shared" si="139"/>
        <v>0</v>
      </c>
      <c r="AO453" s="844">
        <f t="shared" si="145"/>
        <v>0</v>
      </c>
      <c r="AP453" s="844">
        <f t="shared" si="146"/>
        <v>1</v>
      </c>
      <c r="AQ453" s="845">
        <f t="shared" ca="1" si="147"/>
        <v>244</v>
      </c>
      <c r="AR453" s="113" t="str">
        <f t="shared" si="148"/>
        <v>On Time</v>
      </c>
    </row>
    <row r="454" spans="1:44" ht="12.75" x14ac:dyDescent="0.2">
      <c r="A454" s="102" t="s">
        <v>78</v>
      </c>
      <c r="B454" s="133">
        <v>45941</v>
      </c>
      <c r="C454" s="102"/>
      <c r="D454" s="552">
        <v>45918</v>
      </c>
      <c r="E454" s="552" t="e">
        <f>IF(OR(#REF!="",J454=""),"",#REF!+7*J454)</f>
        <v>#REF!</v>
      </c>
      <c r="F454" s="149" t="e">
        <f t="shared" ca="1" si="131"/>
        <v>#REF!</v>
      </c>
      <c r="G454" s="120" t="s">
        <v>80</v>
      </c>
      <c r="H454" s="113" t="e">
        <f t="shared" si="140"/>
        <v>#REF!</v>
      </c>
      <c r="I454" s="113" t="e">
        <f t="shared" si="137"/>
        <v>#REF!</v>
      </c>
      <c r="J454" s="122">
        <v>1</v>
      </c>
      <c r="K454" s="122" t="s">
        <v>21</v>
      </c>
      <c r="L454" s="232" t="s">
        <v>81</v>
      </c>
      <c r="M454" s="106" t="s">
        <v>981</v>
      </c>
      <c r="N454" s="399">
        <v>0</v>
      </c>
      <c r="O454" s="130">
        <v>3</v>
      </c>
      <c r="P454" s="122" t="s">
        <v>243</v>
      </c>
      <c r="Q454" s="122"/>
      <c r="R454" s="122" t="s">
        <v>84</v>
      </c>
      <c r="S454" s="130" t="s">
        <v>85</v>
      </c>
      <c r="T454" s="123" t="s">
        <v>86</v>
      </c>
      <c r="U454" s="100" t="s">
        <v>87</v>
      </c>
      <c r="V454" s="186" t="s">
        <v>982</v>
      </c>
      <c r="W454" s="147">
        <v>2</v>
      </c>
      <c r="X454" s="113"/>
      <c r="Y454" s="126">
        <f t="shared" si="136"/>
        <v>2</v>
      </c>
      <c r="Z454" s="122">
        <v>2</v>
      </c>
      <c r="AA454" s="101"/>
      <c r="AB454" s="131"/>
      <c r="AC454" s="151" t="str">
        <f t="shared" si="138"/>
        <v/>
      </c>
      <c r="AD454" s="120"/>
      <c r="AE454" s="142"/>
      <c r="AF454" s="101">
        <f t="shared" si="141"/>
        <v>0</v>
      </c>
      <c r="AG454" s="101">
        <f t="shared" si="142"/>
        <v>0</v>
      </c>
      <c r="AH454" s="101">
        <f t="shared" si="143"/>
        <v>0</v>
      </c>
      <c r="AI454" s="101">
        <f t="shared" si="134"/>
        <v>0</v>
      </c>
      <c r="AJ454" s="101">
        <f t="shared" si="144"/>
        <v>0</v>
      </c>
      <c r="AK454" s="101">
        <f t="shared" si="132"/>
        <v>0</v>
      </c>
      <c r="AL454" s="102" t="s">
        <v>9</v>
      </c>
      <c r="AM454" s="157" t="s">
        <v>89</v>
      </c>
      <c r="AN454" s="823">
        <f t="shared" si="139"/>
        <v>0</v>
      </c>
      <c r="AO454" s="844">
        <f t="shared" si="145"/>
        <v>0</v>
      </c>
      <c r="AP454" s="844">
        <f t="shared" si="146"/>
        <v>1</v>
      </c>
      <c r="AQ454" s="845">
        <f t="shared" ca="1" si="147"/>
        <v>244</v>
      </c>
      <c r="AR454" s="113" t="str">
        <f t="shared" si="148"/>
        <v>On Time</v>
      </c>
    </row>
    <row r="455" spans="1:44" ht="15" x14ac:dyDescent="0.25">
      <c r="A455" s="102" t="s">
        <v>78</v>
      </c>
      <c r="B455" s="133">
        <v>45968</v>
      </c>
      <c r="C455" s="102"/>
      <c r="D455" s="552"/>
      <c r="E455" s="552" t="e">
        <f>IF(OR(#REF!="",J455=""),"",#REF!+7*J455)</f>
        <v>#REF!</v>
      </c>
      <c r="F455" s="149" t="e">
        <f t="shared" ca="1" si="131"/>
        <v>#REF!</v>
      </c>
      <c r="G455" s="120" t="s">
        <v>80</v>
      </c>
      <c r="H455" s="113" t="e">
        <f t="shared" si="140"/>
        <v>#REF!</v>
      </c>
      <c r="I455" s="113" t="e">
        <f t="shared" si="137"/>
        <v>#REF!</v>
      </c>
      <c r="J455" s="122">
        <v>4</v>
      </c>
      <c r="K455" s="122" t="s">
        <v>18</v>
      </c>
      <c r="L455" s="232" t="s">
        <v>81</v>
      </c>
      <c r="M455" s="106" t="s">
        <v>983</v>
      </c>
      <c r="N455" s="399">
        <v>0</v>
      </c>
      <c r="O455" s="130">
        <v>3</v>
      </c>
      <c r="P455" s="122"/>
      <c r="Q455" s="122"/>
      <c r="R455" s="122" t="s">
        <v>84</v>
      </c>
      <c r="S455" s="122" t="s">
        <v>85</v>
      </c>
      <c r="T455" s="159" t="s">
        <v>86</v>
      </c>
      <c r="U455" s="102" t="s">
        <v>87</v>
      </c>
      <c r="V455" s="102" t="s">
        <v>984</v>
      </c>
      <c r="W455" s="147">
        <v>5</v>
      </c>
      <c r="X455" s="113"/>
      <c r="Y455" s="126">
        <f t="shared" si="136"/>
        <v>5</v>
      </c>
      <c r="Z455" s="122">
        <v>5</v>
      </c>
      <c r="AA455" s="101"/>
      <c r="AB455" s="131"/>
      <c r="AC455" s="151" t="str">
        <f t="shared" si="138"/>
        <v/>
      </c>
      <c r="AD455" s="120"/>
      <c r="AE455" s="142"/>
      <c r="AF455" s="101">
        <f t="shared" si="141"/>
        <v>0</v>
      </c>
      <c r="AG455" s="101">
        <f t="shared" si="142"/>
        <v>0</v>
      </c>
      <c r="AH455" s="101">
        <f t="shared" si="143"/>
        <v>0</v>
      </c>
      <c r="AI455" s="101">
        <f t="shared" si="134"/>
        <v>0</v>
      </c>
      <c r="AJ455" s="101">
        <f t="shared" si="144"/>
        <v>0</v>
      </c>
      <c r="AK455" s="101">
        <f t="shared" si="132"/>
        <v>0</v>
      </c>
      <c r="AL455" s="102" t="s">
        <v>9</v>
      </c>
      <c r="AM455" s="157" t="s">
        <v>89</v>
      </c>
      <c r="AN455" s="823">
        <f t="shared" si="139"/>
        <v>0</v>
      </c>
      <c r="AO455" s="844">
        <f t="shared" si="145"/>
        <v>0</v>
      </c>
      <c r="AP455" s="844">
        <f t="shared" si="146"/>
        <v>1</v>
      </c>
      <c r="AQ455" s="845">
        <f t="shared" ca="1" si="147"/>
        <v>217</v>
      </c>
      <c r="AR455" s="113" t="str">
        <f t="shared" si="148"/>
        <v>On Time</v>
      </c>
    </row>
    <row r="456" spans="1:44" ht="15" x14ac:dyDescent="0.25">
      <c r="A456" s="102" t="s">
        <v>78</v>
      </c>
      <c r="B456" s="133">
        <v>45968</v>
      </c>
      <c r="C456" s="102"/>
      <c r="D456" s="552"/>
      <c r="E456" s="552" t="e">
        <f>IF(OR(#REF!="",J456=""),"",#REF!+7*J456)</f>
        <v>#REF!</v>
      </c>
      <c r="F456" s="149" t="e">
        <f t="shared" ca="1" si="131"/>
        <v>#REF!</v>
      </c>
      <c r="G456" s="120" t="s">
        <v>80</v>
      </c>
      <c r="H456" s="113" t="e">
        <f t="shared" si="140"/>
        <v>#REF!</v>
      </c>
      <c r="I456" s="113" t="e">
        <f t="shared" si="137"/>
        <v>#REF!</v>
      </c>
      <c r="J456" s="122">
        <v>4</v>
      </c>
      <c r="K456" s="122" t="s">
        <v>18</v>
      </c>
      <c r="L456" s="232" t="s">
        <v>81</v>
      </c>
      <c r="M456" s="23" t="s">
        <v>985</v>
      </c>
      <c r="N456" s="399">
        <v>0</v>
      </c>
      <c r="O456" s="130">
        <v>3</v>
      </c>
      <c r="P456" s="122"/>
      <c r="Q456" s="122"/>
      <c r="R456" s="122" t="s">
        <v>84</v>
      </c>
      <c r="S456" s="122" t="s">
        <v>85</v>
      </c>
      <c r="T456" s="159" t="s">
        <v>86</v>
      </c>
      <c r="U456" s="102" t="s">
        <v>87</v>
      </c>
      <c r="V456" s="102" t="s">
        <v>986</v>
      </c>
      <c r="W456" s="147">
        <v>5</v>
      </c>
      <c r="X456" s="113"/>
      <c r="Y456" s="126">
        <f t="shared" si="136"/>
        <v>5</v>
      </c>
      <c r="Z456" s="122">
        <v>5</v>
      </c>
      <c r="AA456" s="101"/>
      <c r="AB456" s="131"/>
      <c r="AC456" s="151" t="str">
        <f t="shared" si="138"/>
        <v/>
      </c>
      <c r="AD456" s="120"/>
      <c r="AE456" s="142"/>
      <c r="AF456" s="101">
        <f t="shared" si="141"/>
        <v>0</v>
      </c>
      <c r="AG456" s="101">
        <f t="shared" si="142"/>
        <v>0</v>
      </c>
      <c r="AH456" s="101">
        <f t="shared" si="143"/>
        <v>0</v>
      </c>
      <c r="AI456" s="101">
        <f t="shared" si="134"/>
        <v>0</v>
      </c>
      <c r="AJ456" s="101">
        <f t="shared" si="144"/>
        <v>0</v>
      </c>
      <c r="AK456" s="101">
        <f t="shared" si="132"/>
        <v>0</v>
      </c>
      <c r="AL456" s="102" t="s">
        <v>9</v>
      </c>
      <c r="AM456" s="157" t="s">
        <v>89</v>
      </c>
      <c r="AN456" s="823">
        <f t="shared" si="139"/>
        <v>0</v>
      </c>
      <c r="AO456" s="844">
        <f t="shared" si="145"/>
        <v>0</v>
      </c>
      <c r="AP456" s="844">
        <f t="shared" si="146"/>
        <v>1</v>
      </c>
      <c r="AQ456" s="845">
        <f t="shared" ca="1" si="147"/>
        <v>217</v>
      </c>
      <c r="AR456" s="113" t="str">
        <f t="shared" si="148"/>
        <v>On Time</v>
      </c>
    </row>
    <row r="457" spans="1:44" ht="12.75" x14ac:dyDescent="0.2">
      <c r="A457" s="102" t="s">
        <v>90</v>
      </c>
      <c r="B457" s="133">
        <v>45912</v>
      </c>
      <c r="C457" s="155" t="s">
        <v>79</v>
      </c>
      <c r="D457" s="552">
        <v>45964</v>
      </c>
      <c r="E457" s="552" t="e">
        <f>IF(OR(#REF!="",J457=""),"",#REF!+7*J457)</f>
        <v>#REF!</v>
      </c>
      <c r="F457" s="149" t="e">
        <f t="shared" ca="1" si="131"/>
        <v>#REF!</v>
      </c>
      <c r="G457" s="120" t="s">
        <v>94</v>
      </c>
      <c r="H457" s="113" t="e">
        <f t="shared" si="140"/>
        <v>#REF!</v>
      </c>
      <c r="I457" s="102" t="e">
        <f t="shared" si="137"/>
        <v>#REF!</v>
      </c>
      <c r="J457" s="122">
        <v>7.5</v>
      </c>
      <c r="K457" s="122" t="s">
        <v>19</v>
      </c>
      <c r="L457" s="232" t="s">
        <v>81</v>
      </c>
      <c r="M457" s="23" t="s">
        <v>987</v>
      </c>
      <c r="N457" s="399">
        <v>0</v>
      </c>
      <c r="O457" s="130">
        <v>3</v>
      </c>
      <c r="P457" s="122"/>
      <c r="Q457" s="122"/>
      <c r="R457" s="122" t="s">
        <v>84</v>
      </c>
      <c r="S457" s="130" t="s">
        <v>97</v>
      </c>
      <c r="T457" s="123" t="s">
        <v>255</v>
      </c>
      <c r="U457" s="100" t="s">
        <v>99</v>
      </c>
      <c r="V457" s="102" t="s">
        <v>988</v>
      </c>
      <c r="W457" s="147">
        <v>2</v>
      </c>
      <c r="X457" s="113"/>
      <c r="Y457" s="126">
        <f t="shared" si="136"/>
        <v>2</v>
      </c>
      <c r="Z457" s="122">
        <v>2</v>
      </c>
      <c r="AA457" s="101">
        <v>0</v>
      </c>
      <c r="AB457" s="131"/>
      <c r="AC457" s="151" t="str">
        <f t="shared" si="138"/>
        <v/>
      </c>
      <c r="AD457" s="120"/>
      <c r="AE457" s="132"/>
      <c r="AF457" s="101">
        <f t="shared" si="141"/>
        <v>0</v>
      </c>
      <c r="AG457" s="101">
        <f t="shared" si="142"/>
        <v>0</v>
      </c>
      <c r="AH457" s="101">
        <f t="shared" si="143"/>
        <v>0</v>
      </c>
      <c r="AI457" s="101">
        <f t="shared" si="134"/>
        <v>0</v>
      </c>
      <c r="AJ457" s="101">
        <f t="shared" si="144"/>
        <v>0</v>
      </c>
      <c r="AK457" s="101">
        <f t="shared" si="132"/>
        <v>0</v>
      </c>
      <c r="AL457" s="102" t="s">
        <v>9</v>
      </c>
      <c r="AM457" s="144"/>
      <c r="AN457" s="823">
        <f t="shared" si="139"/>
        <v>0</v>
      </c>
      <c r="AO457" s="844">
        <f t="shared" si="145"/>
        <v>0</v>
      </c>
      <c r="AP457" s="844">
        <f t="shared" si="146"/>
        <v>1</v>
      </c>
      <c r="AQ457" s="845">
        <f t="shared" ca="1" si="147"/>
        <v>273</v>
      </c>
      <c r="AR457" s="113" t="str">
        <f t="shared" si="148"/>
        <v>On Time</v>
      </c>
    </row>
    <row r="458" spans="1:44" ht="12.75" x14ac:dyDescent="0.2">
      <c r="A458" s="102">
        <v>4000584286</v>
      </c>
      <c r="B458" s="133">
        <v>46008</v>
      </c>
      <c r="C458" s="100" t="s">
        <v>79</v>
      </c>
      <c r="D458" s="552">
        <v>46148</v>
      </c>
      <c r="E458" s="552" t="e">
        <f>IF(OR(#REF!="",J458=""),"",#REF!+7*J458)</f>
        <v>#REF!</v>
      </c>
      <c r="F458" s="149" t="e">
        <f t="shared" ca="1" si="131"/>
        <v>#REF!</v>
      </c>
      <c r="G458" s="120" t="s">
        <v>94</v>
      </c>
      <c r="H458" s="113" t="e">
        <f t="shared" si="140"/>
        <v>#REF!</v>
      </c>
      <c r="I458" s="113" t="e">
        <f>TEXT(E457,"YYYY")</f>
        <v>#REF!</v>
      </c>
      <c r="J458" s="122">
        <v>20</v>
      </c>
      <c r="K458" s="122" t="s">
        <v>28</v>
      </c>
      <c r="L458" s="232" t="s">
        <v>81</v>
      </c>
      <c r="M458" s="13" t="s">
        <v>407</v>
      </c>
      <c r="N458" s="399">
        <v>0</v>
      </c>
      <c r="O458" s="130">
        <v>3</v>
      </c>
      <c r="P458" s="122"/>
      <c r="Q458" s="122"/>
      <c r="R458" s="122" t="s">
        <v>84</v>
      </c>
      <c r="S458" s="122" t="s">
        <v>97</v>
      </c>
      <c r="T458" s="113" t="s">
        <v>114</v>
      </c>
      <c r="U458" s="102" t="s">
        <v>99</v>
      </c>
      <c r="V458" s="102" t="s">
        <v>989</v>
      </c>
      <c r="W458" s="147">
        <v>65</v>
      </c>
      <c r="X458" s="122"/>
      <c r="Y458" s="126">
        <f t="shared" si="136"/>
        <v>65</v>
      </c>
      <c r="Z458" s="122">
        <v>65</v>
      </c>
      <c r="AA458" s="101">
        <v>0</v>
      </c>
      <c r="AB458" s="131"/>
      <c r="AC458" s="151" t="str">
        <f t="shared" si="138"/>
        <v/>
      </c>
      <c r="AD458" s="120"/>
      <c r="AE458" s="132"/>
      <c r="AF458" s="101">
        <f t="shared" si="141"/>
        <v>0</v>
      </c>
      <c r="AG458" s="101">
        <f t="shared" si="142"/>
        <v>0</v>
      </c>
      <c r="AH458" s="101">
        <f t="shared" si="143"/>
        <v>0</v>
      </c>
      <c r="AI458" s="101">
        <f t="shared" si="134"/>
        <v>0</v>
      </c>
      <c r="AJ458" s="101">
        <f t="shared" si="144"/>
        <v>0</v>
      </c>
      <c r="AK458" s="101">
        <f t="shared" si="132"/>
        <v>0</v>
      </c>
      <c r="AL458" s="102" t="s">
        <v>9</v>
      </c>
      <c r="AM458" s="144"/>
      <c r="AN458" s="823">
        <f t="shared" si="139"/>
        <v>0</v>
      </c>
      <c r="AO458" s="844">
        <f t="shared" si="145"/>
        <v>0</v>
      </c>
      <c r="AP458" s="844">
        <f t="shared" si="146"/>
        <v>1</v>
      </c>
      <c r="AQ458" s="845">
        <f t="shared" ca="1" si="147"/>
        <v>177</v>
      </c>
      <c r="AR458" s="113" t="str">
        <f t="shared" si="148"/>
        <v>On Time</v>
      </c>
    </row>
    <row r="459" spans="1:44" ht="12.75" x14ac:dyDescent="0.2">
      <c r="A459" s="102">
        <v>4000584286</v>
      </c>
      <c r="B459" s="133">
        <v>46008</v>
      </c>
      <c r="C459" s="100" t="s">
        <v>79</v>
      </c>
      <c r="D459" s="552">
        <v>46148</v>
      </c>
      <c r="E459" s="552" t="e">
        <f>IF(OR(#REF!="",J459=""),"",#REF!+7*J459)</f>
        <v>#REF!</v>
      </c>
      <c r="F459" s="149" t="e">
        <f t="shared" ca="1" si="131"/>
        <v>#REF!</v>
      </c>
      <c r="G459" s="120" t="s">
        <v>94</v>
      </c>
      <c r="H459" s="113" t="e">
        <f t="shared" si="140"/>
        <v>#REF!</v>
      </c>
      <c r="I459" s="113" t="e">
        <f>TEXT(E458,"YYYY")</f>
        <v>#REF!</v>
      </c>
      <c r="J459" s="122">
        <v>20</v>
      </c>
      <c r="K459" s="122" t="s">
        <v>30</v>
      </c>
      <c r="L459" s="232" t="s">
        <v>81</v>
      </c>
      <c r="M459" s="23" t="s">
        <v>407</v>
      </c>
      <c r="N459" s="399">
        <v>0</v>
      </c>
      <c r="O459" s="130">
        <v>3</v>
      </c>
      <c r="P459" s="122"/>
      <c r="Q459" s="122"/>
      <c r="R459" s="122" t="s">
        <v>84</v>
      </c>
      <c r="S459" s="122" t="s">
        <v>97</v>
      </c>
      <c r="T459" s="113" t="s">
        <v>114</v>
      </c>
      <c r="U459" s="102" t="s">
        <v>99</v>
      </c>
      <c r="V459" s="102" t="s">
        <v>990</v>
      </c>
      <c r="W459" s="147">
        <v>65</v>
      </c>
      <c r="X459" s="122"/>
      <c r="Y459" s="126">
        <f t="shared" si="136"/>
        <v>65</v>
      </c>
      <c r="Z459" s="122">
        <v>65</v>
      </c>
      <c r="AA459" s="101">
        <v>0</v>
      </c>
      <c r="AB459" s="131"/>
      <c r="AC459" s="151" t="str">
        <f t="shared" si="138"/>
        <v/>
      </c>
      <c r="AD459" s="120"/>
      <c r="AE459" s="132"/>
      <c r="AF459" s="101">
        <f t="shared" si="141"/>
        <v>0</v>
      </c>
      <c r="AG459" s="101">
        <f t="shared" si="142"/>
        <v>0</v>
      </c>
      <c r="AH459" s="101">
        <f t="shared" si="143"/>
        <v>0</v>
      </c>
      <c r="AI459" s="101">
        <f t="shared" si="134"/>
        <v>0</v>
      </c>
      <c r="AJ459" s="101">
        <f t="shared" si="144"/>
        <v>0</v>
      </c>
      <c r="AK459" s="101">
        <f t="shared" si="132"/>
        <v>0</v>
      </c>
      <c r="AL459" s="102" t="s">
        <v>9</v>
      </c>
      <c r="AM459" s="144"/>
      <c r="AN459" s="823">
        <f t="shared" si="139"/>
        <v>0</v>
      </c>
      <c r="AO459" s="844">
        <f t="shared" si="145"/>
        <v>0</v>
      </c>
      <c r="AP459" s="844">
        <f t="shared" si="146"/>
        <v>1</v>
      </c>
      <c r="AQ459" s="845">
        <f t="shared" ca="1" si="147"/>
        <v>177</v>
      </c>
      <c r="AR459" s="113" t="str">
        <f t="shared" si="148"/>
        <v>On Time</v>
      </c>
    </row>
    <row r="460" spans="1:44" ht="12.75" x14ac:dyDescent="0.2">
      <c r="A460" s="102">
        <v>4000584288</v>
      </c>
      <c r="B460" s="158">
        <v>46014</v>
      </c>
      <c r="C460" s="100" t="s">
        <v>79</v>
      </c>
      <c r="D460" s="552">
        <v>46154</v>
      </c>
      <c r="E460" s="552" t="e">
        <f>IF(OR(#REF!="",J460=""),"",#REF!+7*J460)</f>
        <v>#REF!</v>
      </c>
      <c r="F460" s="149" t="e">
        <f t="shared" ca="1" si="131"/>
        <v>#REF!</v>
      </c>
      <c r="G460" s="120" t="s">
        <v>94</v>
      </c>
      <c r="H460" s="113" t="e">
        <f t="shared" si="140"/>
        <v>#REF!</v>
      </c>
      <c r="I460" s="113" t="e">
        <f>TEXT(E460,"YYYY")</f>
        <v>#REF!</v>
      </c>
      <c r="J460" s="122">
        <v>20</v>
      </c>
      <c r="K460" s="122" t="s">
        <v>18</v>
      </c>
      <c r="L460" s="232" t="s">
        <v>142</v>
      </c>
      <c r="M460" s="23" t="s">
        <v>407</v>
      </c>
      <c r="N460" s="400">
        <v>0</v>
      </c>
      <c r="O460" s="130">
        <v>3</v>
      </c>
      <c r="P460" s="122"/>
      <c r="Q460" s="122"/>
      <c r="R460" s="122" t="s">
        <v>84</v>
      </c>
      <c r="S460" s="122" t="s">
        <v>97</v>
      </c>
      <c r="T460" s="115" t="s">
        <v>114</v>
      </c>
      <c r="U460" s="102" t="s">
        <v>99</v>
      </c>
      <c r="V460" s="160" t="s">
        <v>991</v>
      </c>
      <c r="W460" s="147">
        <v>5</v>
      </c>
      <c r="X460" s="113"/>
      <c r="Y460" s="126">
        <f t="shared" si="136"/>
        <v>5</v>
      </c>
      <c r="Z460" s="122">
        <v>5</v>
      </c>
      <c r="AA460" s="101">
        <v>0</v>
      </c>
      <c r="AB460" s="131"/>
      <c r="AC460" s="151" t="str">
        <f t="shared" si="138"/>
        <v/>
      </c>
      <c r="AD460" s="120"/>
      <c r="AE460" s="132"/>
      <c r="AF460" s="101">
        <f t="shared" si="141"/>
        <v>0</v>
      </c>
      <c r="AG460" s="101">
        <f t="shared" si="142"/>
        <v>0</v>
      </c>
      <c r="AH460" s="101">
        <f t="shared" si="143"/>
        <v>0</v>
      </c>
      <c r="AI460" s="101">
        <f t="shared" si="134"/>
        <v>0</v>
      </c>
      <c r="AJ460" s="101">
        <f t="shared" si="144"/>
        <v>0</v>
      </c>
      <c r="AK460" s="101">
        <f t="shared" si="132"/>
        <v>0</v>
      </c>
      <c r="AL460" s="102" t="s">
        <v>9</v>
      </c>
      <c r="AM460" s="144"/>
      <c r="AN460" s="823">
        <f t="shared" si="139"/>
        <v>0</v>
      </c>
      <c r="AO460" s="844">
        <f t="shared" si="145"/>
        <v>0</v>
      </c>
      <c r="AP460" s="844">
        <f t="shared" si="146"/>
        <v>1</v>
      </c>
      <c r="AQ460" s="845">
        <f t="shared" ca="1" si="147"/>
        <v>171</v>
      </c>
      <c r="AR460" s="113" t="str">
        <f t="shared" si="148"/>
        <v>On Time</v>
      </c>
    </row>
    <row r="461" spans="1:44" ht="15" x14ac:dyDescent="0.25">
      <c r="A461" s="102">
        <v>4000584286</v>
      </c>
      <c r="B461" s="133">
        <v>46008</v>
      </c>
      <c r="C461" s="100" t="s">
        <v>79</v>
      </c>
      <c r="D461" s="552">
        <v>46148</v>
      </c>
      <c r="E461" s="552" t="e">
        <f>IF(OR(#REF!="",J461=""),"",#REF!+7*J461)</f>
        <v>#REF!</v>
      </c>
      <c r="F461" s="149" t="e">
        <f t="shared" ca="1" si="131"/>
        <v>#REF!</v>
      </c>
      <c r="G461" s="120" t="s">
        <v>94</v>
      </c>
      <c r="H461" s="113" t="e">
        <f t="shared" si="140"/>
        <v>#REF!</v>
      </c>
      <c r="I461" s="113" t="e">
        <f>TEXT(E460,"YYYY")</f>
        <v>#REF!</v>
      </c>
      <c r="J461" s="122">
        <v>20</v>
      </c>
      <c r="K461" s="122" t="s">
        <v>30</v>
      </c>
      <c r="L461" s="232" t="s">
        <v>81</v>
      </c>
      <c r="M461" s="77" t="s">
        <v>407</v>
      </c>
      <c r="N461" s="399">
        <v>0</v>
      </c>
      <c r="O461" s="130">
        <v>3</v>
      </c>
      <c r="P461" s="122"/>
      <c r="Q461" s="122"/>
      <c r="R461" s="122" t="s">
        <v>84</v>
      </c>
      <c r="S461" s="122" t="s">
        <v>97</v>
      </c>
      <c r="T461" s="113" t="s">
        <v>114</v>
      </c>
      <c r="U461" s="102" t="s">
        <v>99</v>
      </c>
      <c r="V461" s="102" t="s">
        <v>992</v>
      </c>
      <c r="W461" s="147">
        <v>65</v>
      </c>
      <c r="X461" s="122"/>
      <c r="Y461" s="126">
        <f t="shared" si="136"/>
        <v>65</v>
      </c>
      <c r="Z461" s="122">
        <v>65</v>
      </c>
      <c r="AA461" s="101">
        <v>0</v>
      </c>
      <c r="AB461" s="131"/>
      <c r="AC461" s="151" t="str">
        <f t="shared" si="138"/>
        <v/>
      </c>
      <c r="AD461" s="120"/>
      <c r="AE461" s="132"/>
      <c r="AF461" s="101">
        <f t="shared" si="141"/>
        <v>0</v>
      </c>
      <c r="AG461" s="101">
        <f t="shared" si="142"/>
        <v>0</v>
      </c>
      <c r="AH461" s="101">
        <f t="shared" si="143"/>
        <v>0</v>
      </c>
      <c r="AI461" s="101">
        <f t="shared" si="134"/>
        <v>0</v>
      </c>
      <c r="AJ461" s="101">
        <f t="shared" si="144"/>
        <v>0</v>
      </c>
      <c r="AK461" s="101">
        <f t="shared" si="132"/>
        <v>0</v>
      </c>
      <c r="AL461" s="102" t="s">
        <v>9</v>
      </c>
      <c r="AM461" s="144"/>
      <c r="AN461" s="823">
        <f t="shared" si="139"/>
        <v>0</v>
      </c>
      <c r="AO461" s="844">
        <f t="shared" si="145"/>
        <v>0</v>
      </c>
      <c r="AP461" s="844">
        <f t="shared" si="146"/>
        <v>1</v>
      </c>
      <c r="AQ461" s="845">
        <f t="shared" ca="1" si="147"/>
        <v>177</v>
      </c>
      <c r="AR461" s="113" t="str">
        <f t="shared" si="148"/>
        <v>On Time</v>
      </c>
    </row>
    <row r="462" spans="1:44" ht="12.75" x14ac:dyDescent="0.2">
      <c r="A462" s="102">
        <v>4000584288</v>
      </c>
      <c r="B462" s="158">
        <v>46014</v>
      </c>
      <c r="C462" s="100" t="s">
        <v>79</v>
      </c>
      <c r="D462" s="552">
        <v>46154</v>
      </c>
      <c r="E462" s="552" t="e">
        <f>IF(OR(#REF!="",J462=""),"",#REF!+7*J462)</f>
        <v>#REF!</v>
      </c>
      <c r="F462" s="149" t="e">
        <f t="shared" ca="1" si="131"/>
        <v>#REF!</v>
      </c>
      <c r="G462" s="120" t="s">
        <v>94</v>
      </c>
      <c r="H462" s="113" t="e">
        <f t="shared" si="140"/>
        <v>#REF!</v>
      </c>
      <c r="I462" s="113" t="e">
        <f>TEXT(E462,"YYYY")</f>
        <v>#REF!</v>
      </c>
      <c r="J462" s="122">
        <v>20</v>
      </c>
      <c r="K462" s="122" t="s">
        <v>30</v>
      </c>
      <c r="L462" s="232" t="s">
        <v>142</v>
      </c>
      <c r="M462" s="23" t="s">
        <v>407</v>
      </c>
      <c r="N462" s="400">
        <v>0</v>
      </c>
      <c r="O462" s="130">
        <v>3</v>
      </c>
      <c r="P462" s="122"/>
      <c r="Q462" s="122"/>
      <c r="R462" s="122" t="s">
        <v>84</v>
      </c>
      <c r="S462" s="122" t="s">
        <v>97</v>
      </c>
      <c r="T462" s="115" t="s">
        <v>114</v>
      </c>
      <c r="U462" s="102" t="s">
        <v>99</v>
      </c>
      <c r="V462" s="160" t="s">
        <v>992</v>
      </c>
      <c r="W462" s="147">
        <v>5</v>
      </c>
      <c r="X462" s="113"/>
      <c r="Y462" s="126">
        <f t="shared" si="136"/>
        <v>5</v>
      </c>
      <c r="Z462" s="122">
        <v>5</v>
      </c>
      <c r="AA462" s="101">
        <v>0</v>
      </c>
      <c r="AB462" s="131"/>
      <c r="AC462" s="151" t="str">
        <f t="shared" si="138"/>
        <v/>
      </c>
      <c r="AD462" s="120"/>
      <c r="AE462" s="132"/>
      <c r="AF462" s="101">
        <f t="shared" si="141"/>
        <v>0</v>
      </c>
      <c r="AG462" s="101">
        <f t="shared" si="142"/>
        <v>0</v>
      </c>
      <c r="AH462" s="101">
        <f t="shared" si="143"/>
        <v>0</v>
      </c>
      <c r="AI462" s="101">
        <f t="shared" si="134"/>
        <v>0</v>
      </c>
      <c r="AJ462" s="101">
        <f t="shared" si="144"/>
        <v>0</v>
      </c>
      <c r="AK462" s="101">
        <f t="shared" si="132"/>
        <v>0</v>
      </c>
      <c r="AL462" s="102" t="s">
        <v>9</v>
      </c>
      <c r="AM462" s="144"/>
      <c r="AN462" s="823">
        <f t="shared" si="139"/>
        <v>0</v>
      </c>
      <c r="AO462" s="844">
        <f t="shared" si="145"/>
        <v>0</v>
      </c>
      <c r="AP462" s="844">
        <f t="shared" si="146"/>
        <v>1</v>
      </c>
      <c r="AQ462" s="845">
        <f t="shared" ca="1" si="147"/>
        <v>171</v>
      </c>
      <c r="AR462" s="113" t="str">
        <f t="shared" si="148"/>
        <v>On Time</v>
      </c>
    </row>
    <row r="463" spans="1:44" ht="15" x14ac:dyDescent="0.25">
      <c r="A463" s="102" t="s">
        <v>78</v>
      </c>
      <c r="B463" s="133">
        <v>46000</v>
      </c>
      <c r="C463" s="102"/>
      <c r="D463" s="552">
        <v>46140</v>
      </c>
      <c r="E463" s="552" t="e">
        <f>IF(OR(#REF!="",J463=""),"",#REF!+7*J463)</f>
        <v>#REF!</v>
      </c>
      <c r="F463" s="149" t="e">
        <f t="shared" ref="F463:F527" ca="1" si="149">IF(AL463="PO CLOSED",
"DELIVERED",
IF(TODAY()&gt;E463,
"-"&amp;ROUNDUP(TODAY()-E463,0)&amp;" days overdue",
"+" &amp;ROUNDUP(E463-TODAY(),0)&amp;" days remaining"))</f>
        <v>#REF!</v>
      </c>
      <c r="G463" s="120" t="s">
        <v>80</v>
      </c>
      <c r="H463" s="113" t="e">
        <f t="shared" si="140"/>
        <v>#REF!</v>
      </c>
      <c r="I463" s="113" t="e">
        <f>TEXT(E462,"YYYY")</f>
        <v>#REF!</v>
      </c>
      <c r="J463" s="122">
        <v>4</v>
      </c>
      <c r="K463" s="122" t="s">
        <v>18</v>
      </c>
      <c r="L463" s="232" t="s">
        <v>81</v>
      </c>
      <c r="M463" s="77" t="s">
        <v>993</v>
      </c>
      <c r="N463" s="399">
        <v>0</v>
      </c>
      <c r="O463" s="130">
        <v>3</v>
      </c>
      <c r="P463" s="122"/>
      <c r="Q463" s="122"/>
      <c r="R463" s="122" t="s">
        <v>84</v>
      </c>
      <c r="S463" s="130" t="s">
        <v>85</v>
      </c>
      <c r="T463" s="159" t="s">
        <v>86</v>
      </c>
      <c r="U463" s="102" t="s">
        <v>87</v>
      </c>
      <c r="V463" s="102" t="s">
        <v>994</v>
      </c>
      <c r="W463" s="147">
        <v>3</v>
      </c>
      <c r="X463" s="113"/>
      <c r="Y463" s="126">
        <f t="shared" si="136"/>
        <v>3</v>
      </c>
      <c r="Z463" s="122">
        <v>3</v>
      </c>
      <c r="AA463" s="101"/>
      <c r="AB463" s="131"/>
      <c r="AC463" s="151" t="str">
        <f t="shared" si="138"/>
        <v/>
      </c>
      <c r="AD463" s="120"/>
      <c r="AE463" s="132"/>
      <c r="AF463" s="101">
        <f t="shared" si="141"/>
        <v>0</v>
      </c>
      <c r="AG463" s="101">
        <f t="shared" si="142"/>
        <v>0</v>
      </c>
      <c r="AH463" s="101">
        <f t="shared" si="143"/>
        <v>0</v>
      </c>
      <c r="AI463" s="101">
        <f t="shared" si="134"/>
        <v>0</v>
      </c>
      <c r="AJ463" s="101">
        <f t="shared" si="144"/>
        <v>0</v>
      </c>
      <c r="AK463" s="101">
        <f t="shared" ref="AK463:AK527" si="150">SUM(AI463:AJ463)</f>
        <v>0</v>
      </c>
      <c r="AL463" s="102" t="s">
        <v>9</v>
      </c>
      <c r="AM463" s="157" t="s">
        <v>89</v>
      </c>
      <c r="AN463" s="823">
        <f t="shared" si="139"/>
        <v>0</v>
      </c>
      <c r="AO463" s="844">
        <f t="shared" si="145"/>
        <v>0</v>
      </c>
      <c r="AP463" s="844">
        <f t="shared" si="146"/>
        <v>1</v>
      </c>
      <c r="AQ463" s="845">
        <f t="shared" ca="1" si="147"/>
        <v>185</v>
      </c>
      <c r="AR463" s="113" t="str">
        <f t="shared" si="148"/>
        <v>On Time</v>
      </c>
    </row>
    <row r="464" spans="1:44" ht="12.75" x14ac:dyDescent="0.2">
      <c r="A464" s="102">
        <v>4000590108</v>
      </c>
      <c r="B464" s="133">
        <v>46021</v>
      </c>
      <c r="C464" s="100" t="s">
        <v>79</v>
      </c>
      <c r="D464" s="552">
        <v>46161</v>
      </c>
      <c r="E464" s="552" t="e">
        <f>IF(OR(#REF!="",J464=""),"",#REF!+7*J464)</f>
        <v>#REF!</v>
      </c>
      <c r="F464" s="149" t="e">
        <f t="shared" ca="1" si="149"/>
        <v>#REF!</v>
      </c>
      <c r="G464" s="120" t="s">
        <v>94</v>
      </c>
      <c r="H464" s="113" t="e">
        <f t="shared" si="140"/>
        <v>#REF!</v>
      </c>
      <c r="I464" s="113" t="e">
        <f>TEXT(E464,"YYYY")</f>
        <v>#REF!</v>
      </c>
      <c r="J464" s="122">
        <v>20</v>
      </c>
      <c r="K464" s="122" t="s">
        <v>30</v>
      </c>
      <c r="L464" s="232" t="s">
        <v>142</v>
      </c>
      <c r="M464" s="13" t="s">
        <v>407</v>
      </c>
      <c r="N464" s="400">
        <v>0</v>
      </c>
      <c r="O464" s="130">
        <v>3</v>
      </c>
      <c r="P464" s="122"/>
      <c r="Q464" s="122"/>
      <c r="R464" s="122" t="s">
        <v>84</v>
      </c>
      <c r="S464" s="122" t="s">
        <v>97</v>
      </c>
      <c r="T464" s="113" t="s">
        <v>114</v>
      </c>
      <c r="U464" s="102" t="s">
        <v>99</v>
      </c>
      <c r="V464" s="160" t="s">
        <v>992</v>
      </c>
      <c r="W464" s="147">
        <v>3</v>
      </c>
      <c r="X464" s="113"/>
      <c r="Y464" s="126">
        <f t="shared" si="136"/>
        <v>3</v>
      </c>
      <c r="Z464" s="122">
        <v>3</v>
      </c>
      <c r="AA464" s="101">
        <v>0</v>
      </c>
      <c r="AB464" s="131"/>
      <c r="AC464" s="151" t="str">
        <f t="shared" si="138"/>
        <v/>
      </c>
      <c r="AD464" s="120"/>
      <c r="AE464" s="132"/>
      <c r="AF464" s="101">
        <f t="shared" si="141"/>
        <v>0</v>
      </c>
      <c r="AG464" s="101">
        <f t="shared" si="142"/>
        <v>0</v>
      </c>
      <c r="AH464" s="101">
        <f t="shared" si="143"/>
        <v>0</v>
      </c>
      <c r="AI464" s="101">
        <f t="shared" si="134"/>
        <v>0</v>
      </c>
      <c r="AJ464" s="101">
        <f t="shared" si="144"/>
        <v>0</v>
      </c>
      <c r="AK464" s="101">
        <f t="shared" si="150"/>
        <v>0</v>
      </c>
      <c r="AL464" s="102" t="s">
        <v>9</v>
      </c>
      <c r="AM464" s="144"/>
      <c r="AN464" s="823">
        <f t="shared" si="139"/>
        <v>0</v>
      </c>
      <c r="AO464" s="844">
        <f t="shared" si="145"/>
        <v>0</v>
      </c>
      <c r="AP464" s="844">
        <f t="shared" si="146"/>
        <v>1</v>
      </c>
      <c r="AQ464" s="845">
        <f t="shared" ca="1" si="147"/>
        <v>164</v>
      </c>
      <c r="AR464" s="113" t="str">
        <f t="shared" si="148"/>
        <v>On Time</v>
      </c>
    </row>
    <row r="465" spans="1:44" ht="12.75" x14ac:dyDescent="0.2">
      <c r="A465" s="102">
        <v>4000590108</v>
      </c>
      <c r="B465" s="133">
        <v>46021</v>
      </c>
      <c r="C465" s="100" t="s">
        <v>79</v>
      </c>
      <c r="D465" s="552">
        <v>46161</v>
      </c>
      <c r="E465" s="552" t="e">
        <f>IF(OR(#REF!="",J465=""),"",#REF!+7*J465)</f>
        <v>#REF!</v>
      </c>
      <c r="F465" s="149" t="e">
        <f t="shared" ca="1" si="149"/>
        <v>#REF!</v>
      </c>
      <c r="G465" s="120" t="s">
        <v>94</v>
      </c>
      <c r="H465" s="113" t="e">
        <f t="shared" si="140"/>
        <v>#REF!</v>
      </c>
      <c r="I465" s="113" t="e">
        <f>TEXT(E465,"YYYY")</f>
        <v>#REF!</v>
      </c>
      <c r="J465" s="122">
        <v>20</v>
      </c>
      <c r="K465" s="122" t="s">
        <v>30</v>
      </c>
      <c r="L465" s="232" t="s">
        <v>142</v>
      </c>
      <c r="M465" s="13" t="s">
        <v>407</v>
      </c>
      <c r="N465" s="399">
        <v>0</v>
      </c>
      <c r="O465" s="130">
        <v>3</v>
      </c>
      <c r="P465" s="122"/>
      <c r="Q465" s="122"/>
      <c r="R465" s="122" t="s">
        <v>84</v>
      </c>
      <c r="S465" s="122" t="s">
        <v>97</v>
      </c>
      <c r="T465" s="113" t="s">
        <v>114</v>
      </c>
      <c r="U465" s="102" t="s">
        <v>99</v>
      </c>
      <c r="V465" s="160" t="s">
        <v>990</v>
      </c>
      <c r="W465" s="147">
        <v>3</v>
      </c>
      <c r="X465" s="113"/>
      <c r="Y465" s="126">
        <f t="shared" si="136"/>
        <v>3</v>
      </c>
      <c r="Z465" s="122">
        <v>3</v>
      </c>
      <c r="AA465" s="101">
        <v>0</v>
      </c>
      <c r="AB465" s="131"/>
      <c r="AC465" s="151" t="str">
        <f t="shared" si="138"/>
        <v/>
      </c>
      <c r="AD465" s="120"/>
      <c r="AE465" s="132"/>
      <c r="AF465" s="101">
        <f t="shared" si="141"/>
        <v>0</v>
      </c>
      <c r="AG465" s="101">
        <f t="shared" si="142"/>
        <v>0</v>
      </c>
      <c r="AH465" s="101">
        <f t="shared" si="143"/>
        <v>0</v>
      </c>
      <c r="AI465" s="101">
        <f t="shared" si="134"/>
        <v>0</v>
      </c>
      <c r="AJ465" s="101">
        <f t="shared" si="144"/>
        <v>0</v>
      </c>
      <c r="AK465" s="101">
        <f t="shared" si="150"/>
        <v>0</v>
      </c>
      <c r="AL465" s="102" t="s">
        <v>9</v>
      </c>
      <c r="AM465" s="144"/>
      <c r="AN465" s="823">
        <f t="shared" si="139"/>
        <v>0</v>
      </c>
      <c r="AO465" s="844">
        <f t="shared" si="145"/>
        <v>0</v>
      </c>
      <c r="AP465" s="844">
        <f t="shared" si="146"/>
        <v>1</v>
      </c>
      <c r="AQ465" s="845">
        <f t="shared" ca="1" si="147"/>
        <v>164</v>
      </c>
      <c r="AR465" s="113" t="str">
        <f t="shared" si="148"/>
        <v>On Time</v>
      </c>
    </row>
    <row r="466" spans="1:44" ht="12.75" x14ac:dyDescent="0.2">
      <c r="A466" s="102">
        <v>4000584286</v>
      </c>
      <c r="B466" s="133">
        <v>46008</v>
      </c>
      <c r="C466" s="100" t="s">
        <v>79</v>
      </c>
      <c r="D466" s="552">
        <v>46148</v>
      </c>
      <c r="E466" s="552" t="e">
        <f>IF(OR(#REF!="",J466=""),"",#REF!+7*J466)</f>
        <v>#REF!</v>
      </c>
      <c r="F466" s="149" t="e">
        <f t="shared" ca="1" si="149"/>
        <v>#REF!</v>
      </c>
      <c r="G466" s="120" t="s">
        <v>94</v>
      </c>
      <c r="H466" s="113" t="e">
        <f t="shared" si="140"/>
        <v>#REF!</v>
      </c>
      <c r="I466" s="113" t="e">
        <f>TEXT(E465,"YYYY")</f>
        <v>#REF!</v>
      </c>
      <c r="J466" s="122">
        <v>20</v>
      </c>
      <c r="K466" s="122" t="s">
        <v>18</v>
      </c>
      <c r="L466" s="232" t="s">
        <v>81</v>
      </c>
      <c r="M466" s="13" t="s">
        <v>407</v>
      </c>
      <c r="N466" s="399">
        <v>0</v>
      </c>
      <c r="O466" s="130">
        <v>3</v>
      </c>
      <c r="P466" s="122"/>
      <c r="Q466" s="122"/>
      <c r="R466" s="122" t="s">
        <v>84</v>
      </c>
      <c r="S466" s="122" t="s">
        <v>97</v>
      </c>
      <c r="T466" s="113" t="s">
        <v>114</v>
      </c>
      <c r="U466" s="102" t="s">
        <v>99</v>
      </c>
      <c r="V466" s="102" t="s">
        <v>991</v>
      </c>
      <c r="W466" s="147">
        <v>65</v>
      </c>
      <c r="X466" s="122"/>
      <c r="Y466" s="126">
        <f t="shared" si="136"/>
        <v>65</v>
      </c>
      <c r="Z466" s="122">
        <v>65</v>
      </c>
      <c r="AA466" s="101">
        <v>0</v>
      </c>
      <c r="AB466" s="131"/>
      <c r="AC466" s="151" t="str">
        <f t="shared" si="138"/>
        <v/>
      </c>
      <c r="AD466" s="120"/>
      <c r="AE466" s="132"/>
      <c r="AF466" s="101">
        <f t="shared" si="141"/>
        <v>0</v>
      </c>
      <c r="AG466" s="101">
        <f t="shared" si="142"/>
        <v>0</v>
      </c>
      <c r="AH466" s="101">
        <f t="shared" si="143"/>
        <v>0</v>
      </c>
      <c r="AI466" s="101">
        <f t="shared" si="134"/>
        <v>0</v>
      </c>
      <c r="AJ466" s="101">
        <f t="shared" si="144"/>
        <v>0</v>
      </c>
      <c r="AK466" s="101">
        <f t="shared" si="150"/>
        <v>0</v>
      </c>
      <c r="AL466" s="102" t="s">
        <v>9</v>
      </c>
      <c r="AM466" s="144"/>
      <c r="AN466" s="823">
        <f t="shared" si="139"/>
        <v>0</v>
      </c>
      <c r="AO466" s="844">
        <f t="shared" si="145"/>
        <v>0</v>
      </c>
      <c r="AP466" s="844">
        <f t="shared" si="146"/>
        <v>1</v>
      </c>
      <c r="AQ466" s="845">
        <f t="shared" ca="1" si="147"/>
        <v>177</v>
      </c>
      <c r="AR466" s="113" t="str">
        <f t="shared" si="148"/>
        <v>On Time</v>
      </c>
    </row>
    <row r="467" spans="1:44" ht="12.75" x14ac:dyDescent="0.2">
      <c r="A467" s="102">
        <v>4000584288</v>
      </c>
      <c r="B467" s="158">
        <v>46014</v>
      </c>
      <c r="C467" s="100" t="s">
        <v>79</v>
      </c>
      <c r="D467" s="552">
        <v>46154</v>
      </c>
      <c r="E467" s="552" t="e">
        <f>IF(OR(#REF!="",J467=""),"",#REF!+7*J467)</f>
        <v>#REF!</v>
      </c>
      <c r="F467" s="149" t="e">
        <f t="shared" ca="1" si="149"/>
        <v>#REF!</v>
      </c>
      <c r="G467" s="120" t="s">
        <v>94</v>
      </c>
      <c r="H467" s="113" t="e">
        <f t="shared" si="140"/>
        <v>#REF!</v>
      </c>
      <c r="I467" s="113" t="e">
        <f t="shared" ref="I467:I530" si="151">TEXT(E467,"YYYY")</f>
        <v>#REF!</v>
      </c>
      <c r="J467" s="122">
        <v>20</v>
      </c>
      <c r="K467" s="122" t="s">
        <v>30</v>
      </c>
      <c r="L467" s="232" t="s">
        <v>142</v>
      </c>
      <c r="M467" s="23" t="s">
        <v>407</v>
      </c>
      <c r="N467" s="400">
        <v>0</v>
      </c>
      <c r="O467" s="130">
        <v>3</v>
      </c>
      <c r="P467" s="122"/>
      <c r="Q467" s="122"/>
      <c r="R467" s="122" t="s">
        <v>84</v>
      </c>
      <c r="S467" s="122" t="s">
        <v>97</v>
      </c>
      <c r="T467" s="115" t="s">
        <v>114</v>
      </c>
      <c r="U467" s="102" t="s">
        <v>99</v>
      </c>
      <c r="V467" s="160" t="s">
        <v>990</v>
      </c>
      <c r="W467" s="147">
        <v>5</v>
      </c>
      <c r="X467" s="113"/>
      <c r="Y467" s="126">
        <f t="shared" si="136"/>
        <v>5</v>
      </c>
      <c r="Z467" s="122">
        <v>5</v>
      </c>
      <c r="AA467" s="101">
        <v>0</v>
      </c>
      <c r="AB467" s="131"/>
      <c r="AC467" s="151" t="str">
        <f t="shared" si="138"/>
        <v/>
      </c>
      <c r="AD467" s="120"/>
      <c r="AE467" s="132"/>
      <c r="AF467" s="101">
        <f t="shared" si="141"/>
        <v>0</v>
      </c>
      <c r="AG467" s="101">
        <f t="shared" si="142"/>
        <v>0</v>
      </c>
      <c r="AH467" s="101">
        <f t="shared" si="143"/>
        <v>0</v>
      </c>
      <c r="AI467" s="101">
        <f t="shared" si="134"/>
        <v>0</v>
      </c>
      <c r="AJ467" s="101">
        <f t="shared" si="144"/>
        <v>0</v>
      </c>
      <c r="AK467" s="101">
        <f t="shared" si="150"/>
        <v>0</v>
      </c>
      <c r="AL467" s="102" t="s">
        <v>9</v>
      </c>
      <c r="AM467" s="144"/>
      <c r="AN467" s="823">
        <f t="shared" si="139"/>
        <v>0</v>
      </c>
      <c r="AO467" s="844">
        <f t="shared" si="145"/>
        <v>0</v>
      </c>
      <c r="AP467" s="844">
        <f t="shared" si="146"/>
        <v>1</v>
      </c>
      <c r="AQ467" s="845">
        <f t="shared" ca="1" si="147"/>
        <v>171</v>
      </c>
      <c r="AR467" s="113" t="str">
        <f t="shared" si="148"/>
        <v>On Time</v>
      </c>
    </row>
    <row r="468" spans="1:44" ht="15" x14ac:dyDescent="0.25">
      <c r="A468" s="102">
        <v>4000590108</v>
      </c>
      <c r="B468" s="133">
        <v>46021</v>
      </c>
      <c r="C468" s="100" t="s">
        <v>79</v>
      </c>
      <c r="D468" s="552">
        <v>46161</v>
      </c>
      <c r="E468" s="552" t="e">
        <f>IF(OR(#REF!="",J468=""),"",#REF!+7*J468)</f>
        <v>#REF!</v>
      </c>
      <c r="F468" s="149" t="e">
        <f t="shared" ca="1" si="149"/>
        <v>#REF!</v>
      </c>
      <c r="G468" s="120" t="s">
        <v>94</v>
      </c>
      <c r="H468" s="113" t="e">
        <f t="shared" si="140"/>
        <v>#REF!</v>
      </c>
      <c r="I468" s="113" t="e">
        <f t="shared" si="151"/>
        <v>#REF!</v>
      </c>
      <c r="J468" s="122">
        <v>20</v>
      </c>
      <c r="K468" s="122" t="s">
        <v>28</v>
      </c>
      <c r="L468" s="232" t="s">
        <v>142</v>
      </c>
      <c r="M468" s="77" t="s">
        <v>407</v>
      </c>
      <c r="N468" s="400">
        <v>0</v>
      </c>
      <c r="O468" s="130">
        <v>3</v>
      </c>
      <c r="P468" s="122"/>
      <c r="Q468" s="122"/>
      <c r="R468" s="122" t="s">
        <v>84</v>
      </c>
      <c r="S468" s="122" t="s">
        <v>97</v>
      </c>
      <c r="T468" s="113" t="s">
        <v>114</v>
      </c>
      <c r="U468" s="102" t="s">
        <v>99</v>
      </c>
      <c r="V468" s="160" t="s">
        <v>989</v>
      </c>
      <c r="W468" s="147">
        <v>3</v>
      </c>
      <c r="X468" s="113"/>
      <c r="Y468" s="126">
        <f t="shared" si="136"/>
        <v>3</v>
      </c>
      <c r="Z468" s="122">
        <v>3</v>
      </c>
      <c r="AA468" s="101">
        <v>0</v>
      </c>
      <c r="AB468" s="131"/>
      <c r="AC468" s="151" t="str">
        <f t="shared" si="138"/>
        <v/>
      </c>
      <c r="AD468" s="120"/>
      <c r="AE468" s="132"/>
      <c r="AF468" s="101">
        <f t="shared" si="141"/>
        <v>0</v>
      </c>
      <c r="AG468" s="101">
        <f t="shared" si="142"/>
        <v>0</v>
      </c>
      <c r="AH468" s="101">
        <f t="shared" si="143"/>
        <v>0</v>
      </c>
      <c r="AI468" s="101">
        <f t="shared" si="134"/>
        <v>0</v>
      </c>
      <c r="AJ468" s="101">
        <f t="shared" si="144"/>
        <v>0</v>
      </c>
      <c r="AK468" s="101">
        <f t="shared" si="150"/>
        <v>0</v>
      </c>
      <c r="AL468" s="102" t="s">
        <v>9</v>
      </c>
      <c r="AM468" s="144"/>
      <c r="AN468" s="823">
        <f t="shared" si="139"/>
        <v>0</v>
      </c>
      <c r="AO468" s="844">
        <f t="shared" si="145"/>
        <v>0</v>
      </c>
      <c r="AP468" s="844">
        <f t="shared" si="146"/>
        <v>1</v>
      </c>
      <c r="AQ468" s="845">
        <f t="shared" ca="1" si="147"/>
        <v>164</v>
      </c>
      <c r="AR468" s="113" t="str">
        <f t="shared" si="148"/>
        <v>On Time</v>
      </c>
    </row>
    <row r="469" spans="1:44" ht="12.75" x14ac:dyDescent="0.2">
      <c r="A469" s="102">
        <v>4000584288</v>
      </c>
      <c r="B469" s="158">
        <v>46014</v>
      </c>
      <c r="C469" s="100" t="s">
        <v>79</v>
      </c>
      <c r="D469" s="552">
        <v>46154</v>
      </c>
      <c r="E469" s="552" t="e">
        <f>IF(OR(#REF!="",J469=""),"",#REF!+7*J469)</f>
        <v>#REF!</v>
      </c>
      <c r="F469" s="149" t="e">
        <f t="shared" ca="1" si="149"/>
        <v>#REF!</v>
      </c>
      <c r="G469" s="120" t="s">
        <v>94</v>
      </c>
      <c r="H469" s="113" t="e">
        <f t="shared" si="140"/>
        <v>#REF!</v>
      </c>
      <c r="I469" s="113" t="e">
        <f t="shared" si="151"/>
        <v>#REF!</v>
      </c>
      <c r="J469" s="122">
        <v>20</v>
      </c>
      <c r="K469" s="122" t="s">
        <v>28</v>
      </c>
      <c r="L469" s="232" t="s">
        <v>142</v>
      </c>
      <c r="M469" s="13" t="s">
        <v>407</v>
      </c>
      <c r="N469" s="399">
        <v>0</v>
      </c>
      <c r="O469" s="130">
        <v>3</v>
      </c>
      <c r="P469" s="122"/>
      <c r="Q469" s="122"/>
      <c r="R469" s="122" t="s">
        <v>84</v>
      </c>
      <c r="S469" s="122" t="s">
        <v>97</v>
      </c>
      <c r="T469" s="115" t="s">
        <v>114</v>
      </c>
      <c r="U469" s="102" t="s">
        <v>99</v>
      </c>
      <c r="V469" s="160" t="s">
        <v>989</v>
      </c>
      <c r="W469" s="147">
        <v>5</v>
      </c>
      <c r="X469" s="113"/>
      <c r="Y469" s="126">
        <f t="shared" si="136"/>
        <v>5</v>
      </c>
      <c r="Z469" s="122">
        <v>5</v>
      </c>
      <c r="AA469" s="101">
        <v>0</v>
      </c>
      <c r="AB469" s="131"/>
      <c r="AC469" s="151" t="str">
        <f t="shared" si="138"/>
        <v/>
      </c>
      <c r="AD469" s="120"/>
      <c r="AE469" s="132"/>
      <c r="AF469" s="101">
        <f t="shared" si="141"/>
        <v>0</v>
      </c>
      <c r="AG469" s="101">
        <f t="shared" si="142"/>
        <v>0</v>
      </c>
      <c r="AH469" s="101">
        <f t="shared" si="143"/>
        <v>0</v>
      </c>
      <c r="AI469" s="101">
        <f t="shared" si="134"/>
        <v>0</v>
      </c>
      <c r="AJ469" s="101">
        <f t="shared" si="144"/>
        <v>0</v>
      </c>
      <c r="AK469" s="101">
        <f t="shared" si="150"/>
        <v>0</v>
      </c>
      <c r="AL469" s="102" t="s">
        <v>9</v>
      </c>
      <c r="AM469" s="144"/>
      <c r="AN469" s="823">
        <f t="shared" si="139"/>
        <v>0</v>
      </c>
      <c r="AO469" s="844">
        <f t="shared" si="145"/>
        <v>0</v>
      </c>
      <c r="AP469" s="844">
        <f t="shared" si="146"/>
        <v>1</v>
      </c>
      <c r="AQ469" s="845">
        <f t="shared" ca="1" si="147"/>
        <v>171</v>
      </c>
      <c r="AR469" s="113" t="str">
        <f t="shared" si="148"/>
        <v>On Time</v>
      </c>
    </row>
    <row r="470" spans="1:44" ht="15" x14ac:dyDescent="0.25">
      <c r="A470" s="102">
        <v>4000590108</v>
      </c>
      <c r="B470" s="133">
        <v>46021</v>
      </c>
      <c r="C470" s="100" t="s">
        <v>79</v>
      </c>
      <c r="D470" s="552">
        <v>46161</v>
      </c>
      <c r="E470" s="552" t="e">
        <f>IF(OR(#REF!="",J470=""),"",#REF!+7*J470)</f>
        <v>#REF!</v>
      </c>
      <c r="F470" s="149" t="e">
        <f t="shared" ca="1" si="149"/>
        <v>#REF!</v>
      </c>
      <c r="G470" s="120" t="s">
        <v>94</v>
      </c>
      <c r="H470" s="113" t="e">
        <f t="shared" si="140"/>
        <v>#REF!</v>
      </c>
      <c r="I470" s="113" t="e">
        <f t="shared" si="151"/>
        <v>#REF!</v>
      </c>
      <c r="J470" s="122">
        <v>20</v>
      </c>
      <c r="K470" s="122" t="s">
        <v>28</v>
      </c>
      <c r="L470" s="232" t="s">
        <v>142</v>
      </c>
      <c r="M470" s="77" t="s">
        <v>407</v>
      </c>
      <c r="N470" s="399">
        <v>0</v>
      </c>
      <c r="O470" s="130">
        <v>3</v>
      </c>
      <c r="P470" s="122"/>
      <c r="Q470" s="122"/>
      <c r="R470" s="122" t="s">
        <v>84</v>
      </c>
      <c r="S470" s="122" t="s">
        <v>97</v>
      </c>
      <c r="T470" s="113" t="s">
        <v>114</v>
      </c>
      <c r="U470" s="102" t="s">
        <v>99</v>
      </c>
      <c r="V470" s="160" t="s">
        <v>991</v>
      </c>
      <c r="W470" s="147">
        <v>3</v>
      </c>
      <c r="X470" s="113"/>
      <c r="Y470" s="126">
        <f t="shared" si="136"/>
        <v>3</v>
      </c>
      <c r="Z470" s="122">
        <v>3</v>
      </c>
      <c r="AA470" s="101">
        <v>0</v>
      </c>
      <c r="AB470" s="131"/>
      <c r="AC470" s="151" t="str">
        <f t="shared" si="138"/>
        <v/>
      </c>
      <c r="AD470" s="120"/>
      <c r="AE470" s="132"/>
      <c r="AF470" s="101">
        <f t="shared" si="141"/>
        <v>0</v>
      </c>
      <c r="AG470" s="101">
        <f t="shared" si="142"/>
        <v>0</v>
      </c>
      <c r="AH470" s="101">
        <f t="shared" si="143"/>
        <v>0</v>
      </c>
      <c r="AI470" s="101">
        <f t="shared" ref="AI470:AI533" si="152">Z470*AA470</f>
        <v>0</v>
      </c>
      <c r="AJ470" s="101">
        <f t="shared" si="144"/>
        <v>0</v>
      </c>
      <c r="AK470" s="101">
        <f t="shared" si="150"/>
        <v>0</v>
      </c>
      <c r="AL470" s="102" t="s">
        <v>9</v>
      </c>
      <c r="AM470" s="144"/>
      <c r="AN470" s="823">
        <f t="shared" si="139"/>
        <v>0</v>
      </c>
      <c r="AO470" s="844">
        <f t="shared" si="145"/>
        <v>0</v>
      </c>
      <c r="AP470" s="844">
        <f t="shared" si="146"/>
        <v>1</v>
      </c>
      <c r="AQ470" s="845">
        <f t="shared" ca="1" si="147"/>
        <v>164</v>
      </c>
      <c r="AR470" s="113" t="str">
        <f t="shared" si="148"/>
        <v>On Time</v>
      </c>
    </row>
    <row r="471" spans="1:44" ht="12.75" x14ac:dyDescent="0.2">
      <c r="A471" s="102" t="s">
        <v>304</v>
      </c>
      <c r="B471" s="133">
        <v>46029</v>
      </c>
      <c r="C471" s="102" t="s">
        <v>305</v>
      </c>
      <c r="D471" s="552">
        <v>46064</v>
      </c>
      <c r="E471" s="552" t="e">
        <f>IF(OR(#REF!="",J471=""),"",#REF!+7*J471)</f>
        <v>#REF!</v>
      </c>
      <c r="F471" s="149" t="e">
        <f t="shared" ca="1" si="149"/>
        <v>#REF!</v>
      </c>
      <c r="G471" s="120" t="s">
        <v>80</v>
      </c>
      <c r="H471" s="113" t="e">
        <f t="shared" si="140"/>
        <v>#REF!</v>
      </c>
      <c r="I471" s="113" t="e">
        <f t="shared" si="151"/>
        <v>#REF!</v>
      </c>
      <c r="J471" s="122">
        <v>5</v>
      </c>
      <c r="K471" s="122" t="s">
        <v>27</v>
      </c>
      <c r="L471" s="232" t="s">
        <v>81</v>
      </c>
      <c r="M471" s="13" t="s">
        <v>714</v>
      </c>
      <c r="N471" s="399">
        <v>0</v>
      </c>
      <c r="O471" s="130">
        <v>3</v>
      </c>
      <c r="P471" s="122"/>
      <c r="Q471" s="122"/>
      <c r="R471" s="122" t="s">
        <v>307</v>
      </c>
      <c r="S471" s="122" t="s">
        <v>308</v>
      </c>
      <c r="T471" s="115" t="s">
        <v>309</v>
      </c>
      <c r="U471" s="102" t="s">
        <v>87</v>
      </c>
      <c r="V471" s="102" t="s">
        <v>995</v>
      </c>
      <c r="W471" s="147">
        <v>4</v>
      </c>
      <c r="X471" s="113"/>
      <c r="Y471" s="126">
        <f t="shared" si="136"/>
        <v>4</v>
      </c>
      <c r="Z471" s="122">
        <v>4</v>
      </c>
      <c r="AA471" s="185"/>
      <c r="AB471" s="131">
        <v>815.5</v>
      </c>
      <c r="AC471" s="151" t="str">
        <f t="shared" si="138"/>
        <v/>
      </c>
      <c r="AD471" s="120"/>
      <c r="AE471" s="132"/>
      <c r="AF471" s="101">
        <f t="shared" si="141"/>
        <v>0</v>
      </c>
      <c r="AG471" s="101">
        <f t="shared" si="142"/>
        <v>0</v>
      </c>
      <c r="AH471" s="101">
        <f t="shared" si="143"/>
        <v>0</v>
      </c>
      <c r="AI471" s="101">
        <f t="shared" si="152"/>
        <v>0</v>
      </c>
      <c r="AJ471" s="185">
        <f t="shared" si="144"/>
        <v>280532</v>
      </c>
      <c r="AK471" s="185">
        <f t="shared" si="150"/>
        <v>280532</v>
      </c>
      <c r="AL471" s="174" t="s">
        <v>1</v>
      </c>
      <c r="AM471" s="276" t="s">
        <v>635</v>
      </c>
      <c r="AN471" s="825">
        <f t="shared" si="139"/>
        <v>280532</v>
      </c>
      <c r="AO471" s="844">
        <f t="shared" si="145"/>
        <v>0</v>
      </c>
      <c r="AP471" s="844">
        <f t="shared" si="146"/>
        <v>1</v>
      </c>
      <c r="AQ471" s="845">
        <f t="shared" ca="1" si="147"/>
        <v>156</v>
      </c>
      <c r="AR471" s="113" t="str">
        <f t="shared" si="148"/>
        <v>On Time</v>
      </c>
    </row>
    <row r="472" spans="1:44" ht="15" x14ac:dyDescent="0.25">
      <c r="A472" s="102">
        <v>4300035888</v>
      </c>
      <c r="B472" s="133">
        <v>46027</v>
      </c>
      <c r="C472" s="100" t="s">
        <v>79</v>
      </c>
      <c r="D472" s="552">
        <v>46062</v>
      </c>
      <c r="E472" s="552" t="e">
        <f>IF(OR(#REF!="",J472=""),"",#REF!+7*J472)</f>
        <v>#REF!</v>
      </c>
      <c r="F472" s="149" t="str">
        <f t="shared" ca="1" si="149"/>
        <v>DELIVERED</v>
      </c>
      <c r="G472" s="120" t="s">
        <v>94</v>
      </c>
      <c r="H472" s="113" t="e">
        <f t="shared" si="140"/>
        <v>#REF!</v>
      </c>
      <c r="I472" s="113" t="e">
        <f t="shared" si="151"/>
        <v>#REF!</v>
      </c>
      <c r="J472" s="122">
        <v>5</v>
      </c>
      <c r="K472" s="122" t="s">
        <v>21</v>
      </c>
      <c r="L472" s="232" t="s">
        <v>81</v>
      </c>
      <c r="M472" s="13" t="s">
        <v>996</v>
      </c>
      <c r="N472" s="399">
        <v>0</v>
      </c>
      <c r="O472" s="130">
        <v>3</v>
      </c>
      <c r="P472" s="122" t="s">
        <v>243</v>
      </c>
      <c r="Q472" s="122">
        <v>25100693</v>
      </c>
      <c r="R472" s="122" t="s">
        <v>84</v>
      </c>
      <c r="S472" s="122" t="s">
        <v>97</v>
      </c>
      <c r="T472" s="113" t="s">
        <v>335</v>
      </c>
      <c r="U472" s="102" t="s">
        <v>99</v>
      </c>
      <c r="V472" s="160" t="s">
        <v>997</v>
      </c>
      <c r="W472" s="147">
        <v>3</v>
      </c>
      <c r="X472" s="122">
        <v>3</v>
      </c>
      <c r="Y472" s="126">
        <f t="shared" si="136"/>
        <v>0</v>
      </c>
      <c r="Z472" s="122">
        <v>0</v>
      </c>
      <c r="AA472" s="101">
        <v>45905</v>
      </c>
      <c r="AB472" s="131"/>
      <c r="AC472" s="151" t="str">
        <f t="shared" si="138"/>
        <v>April-26</v>
      </c>
      <c r="AD472" s="119">
        <v>46139</v>
      </c>
      <c r="AE472" s="483" t="s">
        <v>998</v>
      </c>
      <c r="AF472" s="101">
        <f t="shared" si="141"/>
        <v>137715</v>
      </c>
      <c r="AG472" s="101">
        <f t="shared" si="142"/>
        <v>0</v>
      </c>
      <c r="AH472" s="101">
        <f t="shared" si="143"/>
        <v>137715</v>
      </c>
      <c r="AI472" s="101">
        <f t="shared" si="152"/>
        <v>0</v>
      </c>
      <c r="AJ472" s="101">
        <f t="shared" si="144"/>
        <v>0</v>
      </c>
      <c r="AK472" s="101">
        <f t="shared" si="150"/>
        <v>0</v>
      </c>
      <c r="AL472" s="102" t="s">
        <v>0</v>
      </c>
      <c r="AM472" s="144" t="s">
        <v>102</v>
      </c>
      <c r="AN472" s="823">
        <f t="shared" si="139"/>
        <v>137715</v>
      </c>
      <c r="AO472" s="844">
        <f t="shared" si="145"/>
        <v>1</v>
      </c>
      <c r="AP472" s="844">
        <f t="shared" si="146"/>
        <v>0</v>
      </c>
      <c r="AQ472" s="845">
        <f t="shared" ca="1" si="147"/>
        <v>158</v>
      </c>
      <c r="AR472" s="113" t="str">
        <f t="shared" si="148"/>
        <v>Delayed</v>
      </c>
    </row>
    <row r="473" spans="1:44" ht="12.75" x14ac:dyDescent="0.2">
      <c r="A473" s="102">
        <v>4300035888</v>
      </c>
      <c r="B473" s="133">
        <v>46027</v>
      </c>
      <c r="C473" s="100" t="s">
        <v>79</v>
      </c>
      <c r="D473" s="552">
        <v>46062</v>
      </c>
      <c r="E473" s="552" t="e">
        <f>IF(OR(#REF!="",J473=""),"",#REF!+7*J473)</f>
        <v>#REF!</v>
      </c>
      <c r="F473" s="149" t="e">
        <f t="shared" ca="1" si="149"/>
        <v>#REF!</v>
      </c>
      <c r="G473" s="120" t="s">
        <v>94</v>
      </c>
      <c r="H473" s="113" t="e">
        <f t="shared" si="140"/>
        <v>#REF!</v>
      </c>
      <c r="I473" s="113" t="e">
        <f t="shared" si="151"/>
        <v>#REF!</v>
      </c>
      <c r="J473" s="122">
        <v>5</v>
      </c>
      <c r="K473" s="122" t="s">
        <v>21</v>
      </c>
      <c r="L473" s="232" t="s">
        <v>81</v>
      </c>
      <c r="M473" s="13" t="s">
        <v>996</v>
      </c>
      <c r="N473" s="399">
        <v>0</v>
      </c>
      <c r="O473" s="130">
        <v>3</v>
      </c>
      <c r="P473" s="122"/>
      <c r="Q473" s="122"/>
      <c r="R473" s="122" t="s">
        <v>84</v>
      </c>
      <c r="S473" s="122" t="s">
        <v>97</v>
      </c>
      <c r="T473" s="113" t="s">
        <v>335</v>
      </c>
      <c r="U473" s="102" t="s">
        <v>99</v>
      </c>
      <c r="V473" s="160" t="s">
        <v>997</v>
      </c>
      <c r="W473" s="147">
        <v>1</v>
      </c>
      <c r="X473" s="113"/>
      <c r="Y473" s="126">
        <f t="shared" si="136"/>
        <v>1</v>
      </c>
      <c r="Z473" s="122">
        <v>1</v>
      </c>
      <c r="AA473" s="101">
        <v>45905</v>
      </c>
      <c r="AB473" s="131"/>
      <c r="AC473" s="151" t="str">
        <f t="shared" si="138"/>
        <v/>
      </c>
      <c r="AD473" s="120"/>
      <c r="AE473" s="132"/>
      <c r="AF473" s="101">
        <f t="shared" si="141"/>
        <v>0</v>
      </c>
      <c r="AG473" s="101">
        <f t="shared" si="142"/>
        <v>0</v>
      </c>
      <c r="AH473" s="101">
        <f t="shared" si="143"/>
        <v>0</v>
      </c>
      <c r="AI473" s="101">
        <f t="shared" si="152"/>
        <v>45905</v>
      </c>
      <c r="AJ473" s="101">
        <f t="shared" si="144"/>
        <v>0</v>
      </c>
      <c r="AK473" s="101">
        <f t="shared" si="150"/>
        <v>45905</v>
      </c>
      <c r="AL473" s="102" t="s">
        <v>9</v>
      </c>
      <c r="AM473" s="144"/>
      <c r="AN473" s="823">
        <f t="shared" si="139"/>
        <v>45905</v>
      </c>
      <c r="AO473" s="844">
        <f t="shared" si="145"/>
        <v>0</v>
      </c>
      <c r="AP473" s="844">
        <f t="shared" si="146"/>
        <v>1</v>
      </c>
      <c r="AQ473" s="845">
        <f t="shared" ca="1" si="147"/>
        <v>158</v>
      </c>
      <c r="AR473" s="113" t="str">
        <f t="shared" si="148"/>
        <v>On Time</v>
      </c>
    </row>
    <row r="474" spans="1:44" ht="12.75" x14ac:dyDescent="0.2">
      <c r="A474" s="102">
        <v>4000587436</v>
      </c>
      <c r="B474" s="133">
        <v>46029</v>
      </c>
      <c r="C474" s="100" t="s">
        <v>79</v>
      </c>
      <c r="D474" s="552">
        <v>46155</v>
      </c>
      <c r="E474" s="552" t="e">
        <f>IF(OR(#REF!="",J474=""),"",#REF!+7*J474)</f>
        <v>#REF!</v>
      </c>
      <c r="F474" s="149" t="e">
        <f t="shared" ca="1" si="149"/>
        <v>#REF!</v>
      </c>
      <c r="G474" s="120" t="s">
        <v>94</v>
      </c>
      <c r="H474" s="113" t="e">
        <f t="shared" si="140"/>
        <v>#REF!</v>
      </c>
      <c r="I474" s="113" t="e">
        <f t="shared" si="151"/>
        <v>#REF!</v>
      </c>
      <c r="J474" s="122">
        <v>18</v>
      </c>
      <c r="K474" s="122" t="s">
        <v>18</v>
      </c>
      <c r="L474" s="232" t="s">
        <v>81</v>
      </c>
      <c r="M474" s="13" t="s">
        <v>999</v>
      </c>
      <c r="N474" s="399">
        <v>0</v>
      </c>
      <c r="O474" s="130">
        <v>3</v>
      </c>
      <c r="P474" s="122"/>
      <c r="Q474" s="122"/>
      <c r="R474" s="122" t="s">
        <v>84</v>
      </c>
      <c r="S474" s="122" t="s">
        <v>97</v>
      </c>
      <c r="T474" s="113" t="s">
        <v>114</v>
      </c>
      <c r="U474" s="102" t="s">
        <v>99</v>
      </c>
      <c r="V474" s="160" t="s">
        <v>1000</v>
      </c>
      <c r="W474" s="147">
        <v>52</v>
      </c>
      <c r="X474" s="113"/>
      <c r="Y474" s="126">
        <f t="shared" si="136"/>
        <v>52</v>
      </c>
      <c r="Z474" s="122">
        <v>52</v>
      </c>
      <c r="AA474" s="101">
        <v>155337</v>
      </c>
      <c r="AB474" s="131"/>
      <c r="AC474" s="151" t="str">
        <f t="shared" si="138"/>
        <v/>
      </c>
      <c r="AD474" s="120"/>
      <c r="AE474" s="132"/>
      <c r="AF474" s="101">
        <f t="shared" si="141"/>
        <v>0</v>
      </c>
      <c r="AG474" s="101">
        <f t="shared" si="142"/>
        <v>0</v>
      </c>
      <c r="AH474" s="101">
        <f t="shared" si="143"/>
        <v>0</v>
      </c>
      <c r="AI474" s="101">
        <f t="shared" si="152"/>
        <v>8077524</v>
      </c>
      <c r="AJ474" s="101">
        <f t="shared" si="144"/>
        <v>0</v>
      </c>
      <c r="AK474" s="101">
        <f t="shared" si="150"/>
        <v>8077524</v>
      </c>
      <c r="AL474" s="102" t="s">
        <v>9</v>
      </c>
      <c r="AM474" s="144"/>
      <c r="AN474" s="823">
        <f t="shared" si="139"/>
        <v>8077524</v>
      </c>
      <c r="AO474" s="844">
        <f t="shared" si="145"/>
        <v>0</v>
      </c>
      <c r="AP474" s="844">
        <f t="shared" si="146"/>
        <v>1</v>
      </c>
      <c r="AQ474" s="845">
        <f t="shared" ca="1" si="147"/>
        <v>156</v>
      </c>
      <c r="AR474" s="113" t="str">
        <f t="shared" si="148"/>
        <v>On Time</v>
      </c>
    </row>
    <row r="475" spans="1:44" ht="12.75" x14ac:dyDescent="0.2">
      <c r="A475" s="102">
        <v>4000591748</v>
      </c>
      <c r="B475" s="133">
        <v>46029</v>
      </c>
      <c r="C475" s="102" t="s">
        <v>79</v>
      </c>
      <c r="D475" s="552">
        <v>46169</v>
      </c>
      <c r="E475" s="552" t="e">
        <f>IF(OR(#REF!="",J475=""),"",#REF!+7*J475)</f>
        <v>#REF!</v>
      </c>
      <c r="F475" s="149" t="e">
        <f t="shared" ca="1" si="149"/>
        <v>#REF!</v>
      </c>
      <c r="G475" s="120" t="s">
        <v>94</v>
      </c>
      <c r="H475" s="113" t="e">
        <f t="shared" si="140"/>
        <v>#REF!</v>
      </c>
      <c r="I475" s="113" t="e">
        <f t="shared" si="151"/>
        <v>#REF!</v>
      </c>
      <c r="J475" s="122">
        <v>20</v>
      </c>
      <c r="K475" s="122" t="s">
        <v>18</v>
      </c>
      <c r="L475" s="232" t="s">
        <v>142</v>
      </c>
      <c r="M475" s="13" t="s">
        <v>90</v>
      </c>
      <c r="N475" s="399">
        <v>0</v>
      </c>
      <c r="O475" s="130">
        <v>3</v>
      </c>
      <c r="P475" s="122"/>
      <c r="Q475" s="122"/>
      <c r="R475" s="122" t="s">
        <v>84</v>
      </c>
      <c r="S475" s="130" t="s">
        <v>97</v>
      </c>
      <c r="T475" s="123" t="s">
        <v>640</v>
      </c>
      <c r="U475" s="102" t="s">
        <v>99</v>
      </c>
      <c r="V475" s="102" t="s">
        <v>660</v>
      </c>
      <c r="W475" s="147">
        <v>3</v>
      </c>
      <c r="X475" s="113"/>
      <c r="Y475" s="130">
        <f t="shared" si="136"/>
        <v>3</v>
      </c>
      <c r="Z475" s="122">
        <v>3</v>
      </c>
      <c r="AA475" s="101">
        <v>63370</v>
      </c>
      <c r="AB475" s="131"/>
      <c r="AC475" s="151" t="str">
        <f t="shared" si="138"/>
        <v/>
      </c>
      <c r="AD475" s="120"/>
      <c r="AE475" s="132"/>
      <c r="AF475" s="101">
        <f t="shared" si="141"/>
        <v>0</v>
      </c>
      <c r="AG475" s="101">
        <f t="shared" si="142"/>
        <v>0</v>
      </c>
      <c r="AH475" s="101">
        <f t="shared" si="143"/>
        <v>0</v>
      </c>
      <c r="AI475" s="101">
        <f t="shared" si="152"/>
        <v>190110</v>
      </c>
      <c r="AJ475" s="101">
        <f t="shared" si="144"/>
        <v>0</v>
      </c>
      <c r="AK475" s="101">
        <f t="shared" si="150"/>
        <v>190110</v>
      </c>
      <c r="AL475" s="102" t="s">
        <v>9</v>
      </c>
      <c r="AM475" s="144"/>
      <c r="AN475" s="823">
        <f t="shared" si="139"/>
        <v>190110</v>
      </c>
      <c r="AO475" s="844">
        <f t="shared" si="145"/>
        <v>0</v>
      </c>
      <c r="AP475" s="844">
        <f t="shared" si="146"/>
        <v>1</v>
      </c>
      <c r="AQ475" s="845">
        <f t="shared" ca="1" si="147"/>
        <v>156</v>
      </c>
      <c r="AR475" s="113" t="str">
        <f t="shared" si="148"/>
        <v>On Time</v>
      </c>
    </row>
    <row r="476" spans="1:44" ht="12.75" x14ac:dyDescent="0.2">
      <c r="A476" s="102">
        <v>4000591748</v>
      </c>
      <c r="B476" s="133">
        <v>46029</v>
      </c>
      <c r="C476" s="102" t="s">
        <v>79</v>
      </c>
      <c r="D476" s="552">
        <v>46169</v>
      </c>
      <c r="E476" s="552" t="e">
        <f>IF(OR(#REF!="",J476=""),"",#REF!+7*J476)</f>
        <v>#REF!</v>
      </c>
      <c r="F476" s="149" t="e">
        <f t="shared" ca="1" si="149"/>
        <v>#REF!</v>
      </c>
      <c r="G476" s="120" t="s">
        <v>94</v>
      </c>
      <c r="H476" s="113" t="e">
        <f t="shared" si="140"/>
        <v>#REF!</v>
      </c>
      <c r="I476" s="113" t="e">
        <f t="shared" si="151"/>
        <v>#REF!</v>
      </c>
      <c r="J476" s="122">
        <v>20</v>
      </c>
      <c r="K476" s="122" t="s">
        <v>18</v>
      </c>
      <c r="L476" s="232" t="s">
        <v>142</v>
      </c>
      <c r="M476" s="13" t="s">
        <v>90</v>
      </c>
      <c r="N476" s="399">
        <v>0</v>
      </c>
      <c r="O476" s="130">
        <v>3</v>
      </c>
      <c r="P476" s="122"/>
      <c r="Q476" s="122"/>
      <c r="R476" s="122" t="s">
        <v>84</v>
      </c>
      <c r="S476" s="130" t="s">
        <v>97</v>
      </c>
      <c r="T476" s="123" t="s">
        <v>640</v>
      </c>
      <c r="U476" s="102" t="s">
        <v>99</v>
      </c>
      <c r="V476" s="102" t="s">
        <v>641</v>
      </c>
      <c r="W476" s="147">
        <v>3</v>
      </c>
      <c r="X476" s="113"/>
      <c r="Y476" s="130">
        <f t="shared" si="136"/>
        <v>3</v>
      </c>
      <c r="Z476" s="122">
        <v>3</v>
      </c>
      <c r="AA476" s="101">
        <v>67842</v>
      </c>
      <c r="AB476" s="131"/>
      <c r="AC476" s="151" t="str">
        <f t="shared" si="138"/>
        <v/>
      </c>
      <c r="AD476" s="120"/>
      <c r="AE476" s="132"/>
      <c r="AF476" s="101">
        <f t="shared" si="141"/>
        <v>0</v>
      </c>
      <c r="AG476" s="101">
        <f t="shared" si="142"/>
        <v>0</v>
      </c>
      <c r="AH476" s="101">
        <f t="shared" si="143"/>
        <v>0</v>
      </c>
      <c r="AI476" s="101">
        <f t="shared" si="152"/>
        <v>203526</v>
      </c>
      <c r="AJ476" s="101">
        <f t="shared" si="144"/>
        <v>0</v>
      </c>
      <c r="AK476" s="101">
        <f t="shared" si="150"/>
        <v>203526</v>
      </c>
      <c r="AL476" s="102" t="s">
        <v>9</v>
      </c>
      <c r="AM476" s="144"/>
      <c r="AN476" s="823">
        <f t="shared" si="139"/>
        <v>203526</v>
      </c>
      <c r="AO476" s="844">
        <f t="shared" si="145"/>
        <v>0</v>
      </c>
      <c r="AP476" s="844">
        <f t="shared" si="146"/>
        <v>1</v>
      </c>
      <c r="AQ476" s="845">
        <f t="shared" ca="1" si="147"/>
        <v>156</v>
      </c>
      <c r="AR476" s="113" t="str">
        <f t="shared" si="148"/>
        <v>On Time</v>
      </c>
    </row>
    <row r="477" spans="1:44" ht="12.75" x14ac:dyDescent="0.2">
      <c r="A477" s="102">
        <v>4000591748</v>
      </c>
      <c r="B477" s="133">
        <v>46029</v>
      </c>
      <c r="C477" s="102" t="s">
        <v>79</v>
      </c>
      <c r="D477" s="552">
        <v>46169</v>
      </c>
      <c r="E477" s="552" t="e">
        <f>IF(OR(#REF!="",J477=""),"",#REF!+7*J477)</f>
        <v>#REF!</v>
      </c>
      <c r="F477" s="149" t="e">
        <f t="shared" ca="1" si="149"/>
        <v>#REF!</v>
      </c>
      <c r="G477" s="120" t="s">
        <v>94</v>
      </c>
      <c r="H477" s="113" t="e">
        <f t="shared" si="140"/>
        <v>#REF!</v>
      </c>
      <c r="I477" s="113" t="e">
        <f t="shared" si="151"/>
        <v>#REF!</v>
      </c>
      <c r="J477" s="122">
        <v>20</v>
      </c>
      <c r="K477" s="122" t="s">
        <v>18</v>
      </c>
      <c r="L477" s="232" t="s">
        <v>142</v>
      </c>
      <c r="M477" s="13" t="s">
        <v>90</v>
      </c>
      <c r="N477" s="399">
        <v>0</v>
      </c>
      <c r="O477" s="130">
        <v>3</v>
      </c>
      <c r="P477" s="122"/>
      <c r="Q477" s="122"/>
      <c r="R477" s="122" t="s">
        <v>84</v>
      </c>
      <c r="S477" s="130" t="s">
        <v>97</v>
      </c>
      <c r="T477" s="123" t="s">
        <v>640</v>
      </c>
      <c r="U477" s="102" t="s">
        <v>99</v>
      </c>
      <c r="V477" s="102" t="s">
        <v>1001</v>
      </c>
      <c r="W477" s="147">
        <v>3</v>
      </c>
      <c r="X477" s="113"/>
      <c r="Y477" s="130">
        <f t="shared" si="136"/>
        <v>3</v>
      </c>
      <c r="Z477" s="122">
        <v>3</v>
      </c>
      <c r="AA477" s="101">
        <v>3620</v>
      </c>
      <c r="AB477" s="131"/>
      <c r="AC477" s="151" t="str">
        <f t="shared" si="138"/>
        <v/>
      </c>
      <c r="AD477" s="120"/>
      <c r="AE477" s="132"/>
      <c r="AF477" s="101">
        <f t="shared" si="141"/>
        <v>0</v>
      </c>
      <c r="AG477" s="101">
        <f t="shared" si="142"/>
        <v>0</v>
      </c>
      <c r="AH477" s="101">
        <f t="shared" si="143"/>
        <v>0</v>
      </c>
      <c r="AI477" s="101">
        <f t="shared" si="152"/>
        <v>10860</v>
      </c>
      <c r="AJ477" s="101">
        <f t="shared" si="144"/>
        <v>0</v>
      </c>
      <c r="AK477" s="101">
        <f t="shared" si="150"/>
        <v>10860</v>
      </c>
      <c r="AL477" s="102" t="s">
        <v>9</v>
      </c>
      <c r="AM477" s="144"/>
      <c r="AN477" s="823">
        <f t="shared" si="139"/>
        <v>10860</v>
      </c>
      <c r="AO477" s="844">
        <f t="shared" si="145"/>
        <v>0</v>
      </c>
      <c r="AP477" s="844">
        <f t="shared" si="146"/>
        <v>1</v>
      </c>
      <c r="AQ477" s="845">
        <f t="shared" ca="1" si="147"/>
        <v>156</v>
      </c>
      <c r="AR477" s="113" t="str">
        <f t="shared" si="148"/>
        <v>On Time</v>
      </c>
    </row>
    <row r="478" spans="1:44" ht="12.75" x14ac:dyDescent="0.2">
      <c r="A478" s="102">
        <v>4000586233</v>
      </c>
      <c r="B478" s="133">
        <v>46030</v>
      </c>
      <c r="C478" s="102" t="s">
        <v>79</v>
      </c>
      <c r="D478" s="552">
        <v>46191</v>
      </c>
      <c r="E478" s="552" t="e">
        <f>IF(OR(#REF!="",J478=""),"",#REF!+7*J478)</f>
        <v>#REF!</v>
      </c>
      <c r="F478" s="149" t="e">
        <f t="shared" ca="1" si="149"/>
        <v>#REF!</v>
      </c>
      <c r="G478" s="120" t="s">
        <v>94</v>
      </c>
      <c r="H478" s="113" t="e">
        <f t="shared" si="140"/>
        <v>#REF!</v>
      </c>
      <c r="I478" s="113" t="e">
        <f t="shared" si="151"/>
        <v>#REF!</v>
      </c>
      <c r="J478" s="122">
        <v>23</v>
      </c>
      <c r="K478" s="122" t="s">
        <v>18</v>
      </c>
      <c r="L478" s="232" t="s">
        <v>81</v>
      </c>
      <c r="M478" s="13" t="s">
        <v>1002</v>
      </c>
      <c r="N478" s="399">
        <v>0</v>
      </c>
      <c r="O478" s="130">
        <v>3</v>
      </c>
      <c r="P478" s="122"/>
      <c r="Q478" s="122"/>
      <c r="R478" s="122" t="s">
        <v>84</v>
      </c>
      <c r="S478" s="130" t="s">
        <v>97</v>
      </c>
      <c r="T478" s="123" t="s">
        <v>98</v>
      </c>
      <c r="U478" s="102" t="s">
        <v>99</v>
      </c>
      <c r="V478" s="102" t="s">
        <v>1003</v>
      </c>
      <c r="W478" s="147">
        <v>2</v>
      </c>
      <c r="X478" s="113"/>
      <c r="Y478" s="130">
        <f t="shared" ref="Y478:Y533" si="153">W478-X478</f>
        <v>2</v>
      </c>
      <c r="Z478" s="122">
        <v>2</v>
      </c>
      <c r="AA478" s="101">
        <v>110461.74</v>
      </c>
      <c r="AB478" s="131"/>
      <c r="AC478" s="151" t="str">
        <f t="shared" si="138"/>
        <v/>
      </c>
      <c r="AD478" s="120"/>
      <c r="AE478" s="132"/>
      <c r="AF478" s="101">
        <f t="shared" si="141"/>
        <v>0</v>
      </c>
      <c r="AG478" s="101">
        <f t="shared" si="142"/>
        <v>0</v>
      </c>
      <c r="AH478" s="101">
        <f t="shared" si="143"/>
        <v>0</v>
      </c>
      <c r="AI478" s="101">
        <f t="shared" si="152"/>
        <v>220923.48</v>
      </c>
      <c r="AJ478" s="101">
        <f t="shared" si="144"/>
        <v>0</v>
      </c>
      <c r="AK478" s="101">
        <f t="shared" si="150"/>
        <v>220923.48</v>
      </c>
      <c r="AL478" s="102" t="s">
        <v>9</v>
      </c>
      <c r="AM478" s="144"/>
      <c r="AN478" s="823">
        <f t="shared" si="139"/>
        <v>220923.48</v>
      </c>
      <c r="AO478" s="844">
        <f t="shared" si="145"/>
        <v>0</v>
      </c>
      <c r="AP478" s="844">
        <f t="shared" si="146"/>
        <v>1</v>
      </c>
      <c r="AQ478" s="845">
        <f t="shared" ca="1" si="147"/>
        <v>155</v>
      </c>
      <c r="AR478" s="113" t="str">
        <f t="shared" si="148"/>
        <v>On Time</v>
      </c>
    </row>
    <row r="479" spans="1:44" ht="12.75" x14ac:dyDescent="0.2">
      <c r="A479" s="102">
        <v>4000586233</v>
      </c>
      <c r="B479" s="133">
        <v>46030</v>
      </c>
      <c r="C479" s="102" t="s">
        <v>79</v>
      </c>
      <c r="D479" s="552">
        <v>46199</v>
      </c>
      <c r="E479" s="552" t="e">
        <f>IF(OR(#REF!="",J479=""),"",#REF!+7*J479)</f>
        <v>#REF!</v>
      </c>
      <c r="F479" s="149" t="e">
        <f t="shared" ca="1" si="149"/>
        <v>#REF!</v>
      </c>
      <c r="G479" s="120" t="s">
        <v>94</v>
      </c>
      <c r="H479" s="113" t="e">
        <f t="shared" si="140"/>
        <v>#REF!</v>
      </c>
      <c r="I479" s="113" t="e">
        <f t="shared" si="151"/>
        <v>#REF!</v>
      </c>
      <c r="J479" s="122">
        <v>24</v>
      </c>
      <c r="K479" s="122" t="s">
        <v>18</v>
      </c>
      <c r="L479" s="232" t="s">
        <v>81</v>
      </c>
      <c r="M479" s="13" t="s">
        <v>1002</v>
      </c>
      <c r="N479" s="399">
        <v>0</v>
      </c>
      <c r="O479" s="130">
        <v>3</v>
      </c>
      <c r="P479" s="122"/>
      <c r="Q479" s="122"/>
      <c r="R479" s="122" t="s">
        <v>84</v>
      </c>
      <c r="S479" s="130" t="s">
        <v>97</v>
      </c>
      <c r="T479" s="123" t="s">
        <v>98</v>
      </c>
      <c r="U479" s="102" t="s">
        <v>99</v>
      </c>
      <c r="V479" s="102" t="s">
        <v>1003</v>
      </c>
      <c r="W479" s="147">
        <v>113</v>
      </c>
      <c r="X479" s="113"/>
      <c r="Y479" s="130">
        <f t="shared" si="153"/>
        <v>113</v>
      </c>
      <c r="Z479" s="122">
        <v>113</v>
      </c>
      <c r="AA479" s="101">
        <v>110461.74</v>
      </c>
      <c r="AB479" s="131"/>
      <c r="AC479" s="151" t="str">
        <f t="shared" si="138"/>
        <v/>
      </c>
      <c r="AD479" s="120"/>
      <c r="AE479" s="132"/>
      <c r="AF479" s="101">
        <f t="shared" si="141"/>
        <v>0</v>
      </c>
      <c r="AG479" s="101">
        <f t="shared" si="142"/>
        <v>0</v>
      </c>
      <c r="AH479" s="101">
        <f t="shared" si="143"/>
        <v>0</v>
      </c>
      <c r="AI479" s="101">
        <f t="shared" si="152"/>
        <v>12482176.620000001</v>
      </c>
      <c r="AJ479" s="101">
        <f t="shared" si="144"/>
        <v>0</v>
      </c>
      <c r="AK479" s="101">
        <f t="shared" si="150"/>
        <v>12482176.620000001</v>
      </c>
      <c r="AL479" s="102" t="s">
        <v>9</v>
      </c>
      <c r="AM479" s="144"/>
      <c r="AN479" s="823">
        <f t="shared" si="139"/>
        <v>12482176.620000001</v>
      </c>
      <c r="AO479" s="844">
        <f t="shared" si="145"/>
        <v>0</v>
      </c>
      <c r="AP479" s="844">
        <f t="shared" si="146"/>
        <v>1</v>
      </c>
      <c r="AQ479" s="845">
        <f t="shared" ca="1" si="147"/>
        <v>155</v>
      </c>
      <c r="AR479" s="113" t="str">
        <f t="shared" si="148"/>
        <v>On Time</v>
      </c>
    </row>
    <row r="480" spans="1:44" ht="12.75" x14ac:dyDescent="0.2">
      <c r="A480" s="102">
        <v>4000586233</v>
      </c>
      <c r="B480" s="133">
        <v>46030</v>
      </c>
      <c r="C480" s="102" t="s">
        <v>79</v>
      </c>
      <c r="D480" s="552">
        <v>46199</v>
      </c>
      <c r="E480" s="552" t="e">
        <f>IF(OR(#REF!="",J480=""),"",#REF!+7*J480)</f>
        <v>#REF!</v>
      </c>
      <c r="F480" s="149" t="e">
        <f t="shared" ca="1" si="149"/>
        <v>#REF!</v>
      </c>
      <c r="G480" s="120" t="s">
        <v>94</v>
      </c>
      <c r="H480" s="113" t="e">
        <f t="shared" si="140"/>
        <v>#REF!</v>
      </c>
      <c r="I480" s="113" t="e">
        <f t="shared" si="151"/>
        <v>#REF!</v>
      </c>
      <c r="J480" s="122">
        <v>24</v>
      </c>
      <c r="K480" s="122" t="s">
        <v>28</v>
      </c>
      <c r="L480" s="232" t="s">
        <v>81</v>
      </c>
      <c r="M480" s="13" t="s">
        <v>1002</v>
      </c>
      <c r="N480" s="399">
        <v>0</v>
      </c>
      <c r="O480" s="130">
        <v>3</v>
      </c>
      <c r="P480" s="122"/>
      <c r="Q480" s="122"/>
      <c r="R480" s="122" t="s">
        <v>84</v>
      </c>
      <c r="S480" s="130" t="s">
        <v>97</v>
      </c>
      <c r="T480" s="123" t="s">
        <v>98</v>
      </c>
      <c r="U480" s="102" t="s">
        <v>99</v>
      </c>
      <c r="V480" s="102" t="s">
        <v>737</v>
      </c>
      <c r="W480" s="147">
        <v>1</v>
      </c>
      <c r="X480" s="113"/>
      <c r="Y480" s="130">
        <f t="shared" si="153"/>
        <v>1</v>
      </c>
      <c r="Z480" s="122">
        <v>1</v>
      </c>
      <c r="AA480" s="101">
        <v>8999.9</v>
      </c>
      <c r="AB480" s="131"/>
      <c r="AC480" s="151" t="str">
        <f t="shared" si="138"/>
        <v/>
      </c>
      <c r="AD480" s="120"/>
      <c r="AE480" s="132"/>
      <c r="AF480" s="101">
        <f t="shared" si="141"/>
        <v>0</v>
      </c>
      <c r="AG480" s="101">
        <f t="shared" si="142"/>
        <v>0</v>
      </c>
      <c r="AH480" s="101">
        <f t="shared" si="143"/>
        <v>0</v>
      </c>
      <c r="AI480" s="101">
        <f t="shared" si="152"/>
        <v>8999.9</v>
      </c>
      <c r="AJ480" s="101">
        <f t="shared" si="144"/>
        <v>0</v>
      </c>
      <c r="AK480" s="101">
        <f t="shared" si="150"/>
        <v>8999.9</v>
      </c>
      <c r="AL480" s="102" t="s">
        <v>9</v>
      </c>
      <c r="AM480" s="144"/>
      <c r="AN480" s="823">
        <f t="shared" si="139"/>
        <v>8999.9</v>
      </c>
      <c r="AO480" s="844">
        <f t="shared" si="145"/>
        <v>0</v>
      </c>
      <c r="AP480" s="844">
        <f t="shared" si="146"/>
        <v>1</v>
      </c>
      <c r="AQ480" s="845">
        <f t="shared" ca="1" si="147"/>
        <v>155</v>
      </c>
      <c r="AR480" s="113" t="str">
        <f t="shared" si="148"/>
        <v>On Time</v>
      </c>
    </row>
    <row r="481" spans="1:44" x14ac:dyDescent="0.25">
      <c r="A481" s="102">
        <v>1102500161</v>
      </c>
      <c r="B481" s="133">
        <v>46030</v>
      </c>
      <c r="C481" s="102" t="s">
        <v>79</v>
      </c>
      <c r="D481" s="552">
        <v>46039</v>
      </c>
      <c r="E481" s="552" t="e">
        <f>IF(OR(#REF!="",J481=""),"",#REF!+7*J481)</f>
        <v>#REF!</v>
      </c>
      <c r="F481" s="149" t="str">
        <f t="shared" ca="1" si="149"/>
        <v>DELIVERED</v>
      </c>
      <c r="G481" s="120" t="s">
        <v>80</v>
      </c>
      <c r="H481" s="113" t="e">
        <f t="shared" si="140"/>
        <v>#REF!</v>
      </c>
      <c r="I481" s="113" t="e">
        <f t="shared" si="151"/>
        <v>#REF!</v>
      </c>
      <c r="J481" s="122">
        <v>1.4</v>
      </c>
      <c r="K481" s="122" t="s">
        <v>21</v>
      </c>
      <c r="L481" s="232" t="s">
        <v>81</v>
      </c>
      <c r="M481" s="13" t="s">
        <v>1004</v>
      </c>
      <c r="N481" s="399">
        <v>1</v>
      </c>
      <c r="O481" s="130">
        <v>1</v>
      </c>
      <c r="P481" s="122" t="s">
        <v>243</v>
      </c>
      <c r="Q481" s="122">
        <v>25201132</v>
      </c>
      <c r="R481" s="122" t="s">
        <v>84</v>
      </c>
      <c r="S481" s="130" t="s">
        <v>284</v>
      </c>
      <c r="T481" s="123" t="s">
        <v>285</v>
      </c>
      <c r="U481" s="102" t="s">
        <v>286</v>
      </c>
      <c r="V481" s="102" t="s">
        <v>1005</v>
      </c>
      <c r="W481" s="147">
        <v>3</v>
      </c>
      <c r="X481" s="122">
        <v>3</v>
      </c>
      <c r="Y481" s="130">
        <f t="shared" si="153"/>
        <v>0</v>
      </c>
      <c r="Z481" s="122">
        <v>0</v>
      </c>
      <c r="AA481" s="101">
        <v>1195.6300000000001</v>
      </c>
      <c r="AB481" s="131"/>
      <c r="AC481" s="151" t="str">
        <f t="shared" si="138"/>
        <v>April-26</v>
      </c>
      <c r="AD481" s="120">
        <v>46128</v>
      </c>
      <c r="AE481" s="257" t="s">
        <v>1006</v>
      </c>
      <c r="AF481" s="101">
        <f t="shared" si="141"/>
        <v>3586.8900000000003</v>
      </c>
      <c r="AG481" s="101">
        <f t="shared" si="142"/>
        <v>0</v>
      </c>
      <c r="AH481" s="101">
        <f t="shared" si="143"/>
        <v>3586.8900000000003</v>
      </c>
      <c r="AI481" s="101">
        <f t="shared" si="152"/>
        <v>0</v>
      </c>
      <c r="AJ481" s="101">
        <f t="shared" si="144"/>
        <v>0</v>
      </c>
      <c r="AK481" s="101">
        <f t="shared" si="150"/>
        <v>0</v>
      </c>
      <c r="AL481" s="102" t="s">
        <v>0</v>
      </c>
      <c r="AM481" s="144" t="s">
        <v>102</v>
      </c>
      <c r="AN481" s="823">
        <f t="shared" si="139"/>
        <v>3586.8900000000003</v>
      </c>
      <c r="AO481" s="844">
        <f t="shared" si="145"/>
        <v>1</v>
      </c>
      <c r="AP481" s="844">
        <f t="shared" si="146"/>
        <v>0</v>
      </c>
      <c r="AQ481" s="845">
        <f t="shared" ca="1" si="147"/>
        <v>155</v>
      </c>
      <c r="AR481" s="113" t="str">
        <f t="shared" si="148"/>
        <v>Delayed</v>
      </c>
    </row>
    <row r="482" spans="1:44" ht="12.75" x14ac:dyDescent="0.2">
      <c r="A482" s="102">
        <v>4000589501</v>
      </c>
      <c r="B482" s="133">
        <v>46031</v>
      </c>
      <c r="C482" s="100" t="s">
        <v>79</v>
      </c>
      <c r="D482" s="552">
        <v>46143</v>
      </c>
      <c r="E482" s="552" t="e">
        <f>IF(OR(#REF!="",J482=""),"",#REF!+7*J482)</f>
        <v>#REF!</v>
      </c>
      <c r="F482" s="149" t="e">
        <f t="shared" ca="1" si="149"/>
        <v>#REF!</v>
      </c>
      <c r="G482" s="120" t="s">
        <v>94</v>
      </c>
      <c r="H482" s="113" t="e">
        <f t="shared" si="140"/>
        <v>#REF!</v>
      </c>
      <c r="I482" s="113" t="e">
        <f t="shared" si="151"/>
        <v>#REF!</v>
      </c>
      <c r="J482" s="122">
        <v>16</v>
      </c>
      <c r="K482" s="122" t="s">
        <v>18</v>
      </c>
      <c r="L482" s="232" t="s">
        <v>81</v>
      </c>
      <c r="M482" s="13" t="s">
        <v>1007</v>
      </c>
      <c r="N482" s="399">
        <v>0</v>
      </c>
      <c r="O482" s="130">
        <v>3</v>
      </c>
      <c r="P482" s="122"/>
      <c r="Q482" s="122"/>
      <c r="R482" s="122" t="s">
        <v>84</v>
      </c>
      <c r="S482" s="122" t="s">
        <v>97</v>
      </c>
      <c r="T482" s="123" t="s">
        <v>255</v>
      </c>
      <c r="U482" s="123" t="s">
        <v>99</v>
      </c>
      <c r="V482" s="160" t="s">
        <v>1008</v>
      </c>
      <c r="W482" s="147">
        <v>15</v>
      </c>
      <c r="X482" s="113"/>
      <c r="Y482" s="130">
        <f t="shared" si="153"/>
        <v>15</v>
      </c>
      <c r="Z482" s="122">
        <v>15</v>
      </c>
      <c r="AA482" s="101">
        <v>138210</v>
      </c>
      <c r="AB482" s="131"/>
      <c r="AC482" s="151" t="str">
        <f t="shared" si="138"/>
        <v/>
      </c>
      <c r="AD482" s="120"/>
      <c r="AE482" s="132"/>
      <c r="AF482" s="101">
        <f t="shared" si="141"/>
        <v>0</v>
      </c>
      <c r="AG482" s="101">
        <f t="shared" si="142"/>
        <v>0</v>
      </c>
      <c r="AH482" s="101">
        <f t="shared" si="143"/>
        <v>0</v>
      </c>
      <c r="AI482" s="101">
        <f t="shared" si="152"/>
        <v>2073150</v>
      </c>
      <c r="AJ482" s="101">
        <f t="shared" si="144"/>
        <v>0</v>
      </c>
      <c r="AK482" s="101">
        <f t="shared" si="150"/>
        <v>2073150</v>
      </c>
      <c r="AL482" s="102" t="s">
        <v>9</v>
      </c>
      <c r="AM482" s="144"/>
      <c r="AN482" s="823">
        <f t="shared" si="139"/>
        <v>2073150</v>
      </c>
      <c r="AO482" s="844">
        <f t="shared" si="145"/>
        <v>0</v>
      </c>
      <c r="AP482" s="844">
        <f t="shared" si="146"/>
        <v>1</v>
      </c>
      <c r="AQ482" s="845">
        <f t="shared" ca="1" si="147"/>
        <v>154</v>
      </c>
      <c r="AR482" s="113" t="str">
        <f t="shared" si="148"/>
        <v>On Time</v>
      </c>
    </row>
    <row r="483" spans="1:44" ht="12.75" x14ac:dyDescent="0.2">
      <c r="A483" s="102">
        <v>4000589501</v>
      </c>
      <c r="B483" s="133">
        <v>46031</v>
      </c>
      <c r="C483" s="100" t="s">
        <v>79</v>
      </c>
      <c r="D483" s="552">
        <v>46143</v>
      </c>
      <c r="E483" s="552" t="e">
        <f>IF(OR(#REF!="",J483=""),"",#REF!+7*J483)</f>
        <v>#REF!</v>
      </c>
      <c r="F483" s="149" t="e">
        <f t="shared" ca="1" si="149"/>
        <v>#REF!</v>
      </c>
      <c r="G483" s="120" t="s">
        <v>94</v>
      </c>
      <c r="H483" s="113" t="e">
        <f t="shared" si="140"/>
        <v>#REF!</v>
      </c>
      <c r="I483" s="113" t="e">
        <f t="shared" si="151"/>
        <v>#REF!</v>
      </c>
      <c r="J483" s="122">
        <v>16</v>
      </c>
      <c r="K483" s="122" t="s">
        <v>28</v>
      </c>
      <c r="L483" s="232" t="s">
        <v>81</v>
      </c>
      <c r="M483" s="13" t="s">
        <v>1007</v>
      </c>
      <c r="N483" s="399">
        <v>0</v>
      </c>
      <c r="O483" s="130">
        <v>3</v>
      </c>
      <c r="P483" s="122"/>
      <c r="Q483" s="122"/>
      <c r="R483" s="122" t="s">
        <v>84</v>
      </c>
      <c r="S483" s="122" t="s">
        <v>97</v>
      </c>
      <c r="T483" s="123" t="s">
        <v>255</v>
      </c>
      <c r="U483" s="123" t="s">
        <v>99</v>
      </c>
      <c r="V483" s="160" t="s">
        <v>737</v>
      </c>
      <c r="W483" s="147">
        <v>1</v>
      </c>
      <c r="X483" s="113"/>
      <c r="Y483" s="130">
        <f t="shared" si="153"/>
        <v>1</v>
      </c>
      <c r="Z483" s="122">
        <v>1</v>
      </c>
      <c r="AA483" s="101">
        <v>9000</v>
      </c>
      <c r="AB483" s="131"/>
      <c r="AC483" s="151" t="str">
        <f t="shared" si="138"/>
        <v/>
      </c>
      <c r="AD483" s="120"/>
      <c r="AE483" s="132"/>
      <c r="AF483" s="101">
        <f t="shared" si="141"/>
        <v>0</v>
      </c>
      <c r="AG483" s="101">
        <f t="shared" si="142"/>
        <v>0</v>
      </c>
      <c r="AH483" s="101">
        <f t="shared" si="143"/>
        <v>0</v>
      </c>
      <c r="AI483" s="101">
        <f t="shared" si="152"/>
        <v>9000</v>
      </c>
      <c r="AJ483" s="101">
        <f t="shared" si="144"/>
        <v>0</v>
      </c>
      <c r="AK483" s="101">
        <f t="shared" si="150"/>
        <v>9000</v>
      </c>
      <c r="AL483" s="102" t="s">
        <v>9</v>
      </c>
      <c r="AM483" s="144"/>
      <c r="AN483" s="823">
        <f t="shared" si="139"/>
        <v>9000</v>
      </c>
      <c r="AO483" s="844">
        <f t="shared" si="145"/>
        <v>0</v>
      </c>
      <c r="AP483" s="844">
        <f t="shared" si="146"/>
        <v>1</v>
      </c>
      <c r="AQ483" s="845">
        <f t="shared" ca="1" si="147"/>
        <v>154</v>
      </c>
      <c r="AR483" s="113" t="str">
        <f t="shared" si="148"/>
        <v>On Time</v>
      </c>
    </row>
    <row r="484" spans="1:44" x14ac:dyDescent="0.25">
      <c r="A484" s="102">
        <v>4300035910</v>
      </c>
      <c r="B484" s="133">
        <v>46031</v>
      </c>
      <c r="C484" s="100" t="s">
        <v>79</v>
      </c>
      <c r="D484" s="552">
        <v>46059</v>
      </c>
      <c r="E484" s="552" t="e">
        <f>IF(OR(#REF!="",J484=""),"",#REF!+7*J484)</f>
        <v>#REF!</v>
      </c>
      <c r="F484" s="149" t="str">
        <f t="shared" ca="1" si="149"/>
        <v>DELIVERED</v>
      </c>
      <c r="G484" s="120" t="s">
        <v>94</v>
      </c>
      <c r="H484" s="113" t="e">
        <f t="shared" si="140"/>
        <v>#REF!</v>
      </c>
      <c r="I484" s="113" t="e">
        <f t="shared" si="151"/>
        <v>#REF!</v>
      </c>
      <c r="J484" s="122">
        <v>4</v>
      </c>
      <c r="K484" s="122" t="s">
        <v>21</v>
      </c>
      <c r="L484" s="232" t="s">
        <v>81</v>
      </c>
      <c r="M484" s="13" t="s">
        <v>1009</v>
      </c>
      <c r="N484" s="399">
        <v>0</v>
      </c>
      <c r="O484" s="130">
        <v>3</v>
      </c>
      <c r="P484" s="122" t="s">
        <v>243</v>
      </c>
      <c r="Q484" s="122">
        <v>25100708</v>
      </c>
      <c r="R484" s="122" t="s">
        <v>84</v>
      </c>
      <c r="S484" s="122" t="s">
        <v>97</v>
      </c>
      <c r="T484" s="123" t="s">
        <v>335</v>
      </c>
      <c r="U484" s="123" t="s">
        <v>99</v>
      </c>
      <c r="V484" s="160" t="s">
        <v>1010</v>
      </c>
      <c r="W484" s="147">
        <v>2</v>
      </c>
      <c r="X484" s="122">
        <v>2</v>
      </c>
      <c r="Y484" s="130">
        <f t="shared" si="153"/>
        <v>0</v>
      </c>
      <c r="Z484" s="122">
        <v>0</v>
      </c>
      <c r="AA484" s="101">
        <v>12000</v>
      </c>
      <c r="AB484" s="131"/>
      <c r="AC484" s="151" t="str">
        <f t="shared" si="138"/>
        <v>April-26</v>
      </c>
      <c r="AD484" s="119">
        <v>46134</v>
      </c>
      <c r="AE484" s="257" t="s">
        <v>1011</v>
      </c>
      <c r="AF484" s="101">
        <f t="shared" si="141"/>
        <v>24000</v>
      </c>
      <c r="AG484" s="101">
        <f t="shared" si="142"/>
        <v>0</v>
      </c>
      <c r="AH484" s="101">
        <f t="shared" si="143"/>
        <v>24000</v>
      </c>
      <c r="AI484" s="101">
        <f t="shared" si="152"/>
        <v>0</v>
      </c>
      <c r="AJ484" s="101">
        <f t="shared" si="144"/>
        <v>0</v>
      </c>
      <c r="AK484" s="101">
        <f t="shared" si="150"/>
        <v>0</v>
      </c>
      <c r="AL484" s="102" t="s">
        <v>0</v>
      </c>
      <c r="AM484" s="144" t="s">
        <v>102</v>
      </c>
      <c r="AN484" s="823">
        <f t="shared" si="139"/>
        <v>24000</v>
      </c>
      <c r="AO484" s="844">
        <f t="shared" si="145"/>
        <v>1</v>
      </c>
      <c r="AP484" s="844">
        <f t="shared" si="146"/>
        <v>0</v>
      </c>
      <c r="AQ484" s="845">
        <f t="shared" ca="1" si="147"/>
        <v>154</v>
      </c>
      <c r="AR484" s="113" t="str">
        <f t="shared" si="148"/>
        <v>Delayed</v>
      </c>
    </row>
    <row r="485" spans="1:44" x14ac:dyDescent="0.25">
      <c r="A485" s="102" t="s">
        <v>1012</v>
      </c>
      <c r="B485" s="133">
        <v>46034</v>
      </c>
      <c r="C485" s="100" t="s">
        <v>79</v>
      </c>
      <c r="D485" s="552">
        <v>46062</v>
      </c>
      <c r="E485" s="552" t="e">
        <f>IF(OR(#REF!="",J485=""),"",#REF!+7*J485)</f>
        <v>#REF!</v>
      </c>
      <c r="F485" s="149" t="str">
        <f t="shared" ca="1" si="149"/>
        <v>DELIVERED</v>
      </c>
      <c r="G485" s="120" t="s">
        <v>80</v>
      </c>
      <c r="H485" s="113" t="e">
        <f t="shared" si="140"/>
        <v>#REF!</v>
      </c>
      <c r="I485" s="113" t="e">
        <f t="shared" si="151"/>
        <v>#REF!</v>
      </c>
      <c r="J485" s="122">
        <v>4</v>
      </c>
      <c r="K485" s="122" t="s">
        <v>18</v>
      </c>
      <c r="L485" s="232" t="s">
        <v>142</v>
      </c>
      <c r="M485" s="13" t="s">
        <v>1013</v>
      </c>
      <c r="N485" s="399">
        <v>0</v>
      </c>
      <c r="O485" s="130">
        <v>3</v>
      </c>
      <c r="P485" s="122" t="s">
        <v>1014</v>
      </c>
      <c r="Q485" s="122">
        <v>25201111</v>
      </c>
      <c r="R485" s="122" t="s">
        <v>84</v>
      </c>
      <c r="S485" s="122" t="s">
        <v>671</v>
      </c>
      <c r="T485" s="113" t="s">
        <v>672</v>
      </c>
      <c r="U485" s="123" t="s">
        <v>193</v>
      </c>
      <c r="V485" s="160" t="s">
        <v>1015</v>
      </c>
      <c r="W485" s="147">
        <v>1</v>
      </c>
      <c r="X485" s="122">
        <v>1</v>
      </c>
      <c r="Y485" s="130">
        <f t="shared" si="153"/>
        <v>0</v>
      </c>
      <c r="Z485" s="122">
        <v>0</v>
      </c>
      <c r="AA485" s="185">
        <v>34504.36</v>
      </c>
      <c r="AB485" s="369"/>
      <c r="AC485" s="151" t="str">
        <f t="shared" si="138"/>
        <v>April-26</v>
      </c>
      <c r="AD485" s="370">
        <v>46137</v>
      </c>
      <c r="AE485" s="257" t="s">
        <v>1016</v>
      </c>
      <c r="AF485" s="101">
        <f t="shared" si="141"/>
        <v>34504.36</v>
      </c>
      <c r="AG485" s="101">
        <f t="shared" si="142"/>
        <v>0</v>
      </c>
      <c r="AH485" s="101">
        <f t="shared" si="143"/>
        <v>34504.36</v>
      </c>
      <c r="AI485" s="101">
        <f t="shared" si="152"/>
        <v>0</v>
      </c>
      <c r="AJ485" s="185">
        <f t="shared" si="144"/>
        <v>0</v>
      </c>
      <c r="AK485" s="185">
        <f t="shared" si="150"/>
        <v>0</v>
      </c>
      <c r="AL485" s="174" t="s">
        <v>0</v>
      </c>
      <c r="AM485" s="144" t="s">
        <v>102</v>
      </c>
      <c r="AN485" s="825">
        <f t="shared" si="139"/>
        <v>34504.36</v>
      </c>
      <c r="AO485" s="844">
        <f t="shared" si="145"/>
        <v>1</v>
      </c>
      <c r="AP485" s="844">
        <f t="shared" si="146"/>
        <v>0</v>
      </c>
      <c r="AQ485" s="845">
        <f t="shared" ca="1" si="147"/>
        <v>151</v>
      </c>
      <c r="AR485" s="113" t="str">
        <f t="shared" si="148"/>
        <v>Delayed</v>
      </c>
    </row>
    <row r="486" spans="1:44" x14ac:dyDescent="0.25">
      <c r="A486" s="102">
        <v>4516468824</v>
      </c>
      <c r="B486" s="133">
        <v>46035</v>
      </c>
      <c r="C486" s="100" t="s">
        <v>79</v>
      </c>
      <c r="D486" s="552">
        <v>46036</v>
      </c>
      <c r="E486" s="552" t="e">
        <f>IF(OR(#REF!="",J486=""),"",#REF!+7*J486)</f>
        <v>#REF!</v>
      </c>
      <c r="F486" s="149" t="str">
        <f t="shared" ca="1" si="149"/>
        <v>DELIVERED</v>
      </c>
      <c r="G486" s="120" t="s">
        <v>80</v>
      </c>
      <c r="H486" s="113" t="e">
        <f t="shared" si="140"/>
        <v>#REF!</v>
      </c>
      <c r="I486" s="113" t="e">
        <f t="shared" si="151"/>
        <v>#REF!</v>
      </c>
      <c r="J486" s="122">
        <v>0.2</v>
      </c>
      <c r="K486" s="122" t="s">
        <v>24</v>
      </c>
      <c r="L486" s="232" t="s">
        <v>81</v>
      </c>
      <c r="M486" s="13" t="s">
        <v>1017</v>
      </c>
      <c r="N486" s="399">
        <v>1</v>
      </c>
      <c r="O486" s="130">
        <v>1</v>
      </c>
      <c r="P486" s="122" t="s">
        <v>243</v>
      </c>
      <c r="Q486" s="122">
        <v>26100010</v>
      </c>
      <c r="R486" s="122" t="s">
        <v>84</v>
      </c>
      <c r="S486" s="122" t="s">
        <v>620</v>
      </c>
      <c r="T486" s="123" t="s">
        <v>621</v>
      </c>
      <c r="U486" s="123" t="s">
        <v>212</v>
      </c>
      <c r="V486" s="102" t="s">
        <v>1018</v>
      </c>
      <c r="W486" s="147">
        <v>1</v>
      </c>
      <c r="X486" s="122">
        <v>1</v>
      </c>
      <c r="Y486" s="130">
        <f t="shared" si="153"/>
        <v>0</v>
      </c>
      <c r="Z486" s="18">
        <v>0</v>
      </c>
      <c r="AA486" s="101">
        <v>4000</v>
      </c>
      <c r="AB486" s="131"/>
      <c r="AC486" s="270" t="str">
        <f t="shared" si="138"/>
        <v>April-26</v>
      </c>
      <c r="AD486" s="119">
        <v>46121</v>
      </c>
      <c r="AE486" s="257" t="s">
        <v>1019</v>
      </c>
      <c r="AF486" s="101">
        <f t="shared" si="141"/>
        <v>4000</v>
      </c>
      <c r="AG486" s="101">
        <f t="shared" si="142"/>
        <v>0</v>
      </c>
      <c r="AH486" s="101">
        <f t="shared" si="143"/>
        <v>4000</v>
      </c>
      <c r="AI486" s="101">
        <f t="shared" si="152"/>
        <v>0</v>
      </c>
      <c r="AJ486" s="101">
        <f t="shared" si="144"/>
        <v>0</v>
      </c>
      <c r="AK486" s="101">
        <f t="shared" si="150"/>
        <v>0</v>
      </c>
      <c r="AL486" s="102" t="s">
        <v>0</v>
      </c>
      <c r="AM486" s="144" t="s">
        <v>102</v>
      </c>
      <c r="AN486" s="823">
        <f t="shared" si="139"/>
        <v>4000</v>
      </c>
      <c r="AO486" s="844">
        <f t="shared" si="145"/>
        <v>1</v>
      </c>
      <c r="AP486" s="844">
        <f t="shared" si="146"/>
        <v>0</v>
      </c>
      <c r="AQ486" s="845">
        <f t="shared" ca="1" si="147"/>
        <v>150</v>
      </c>
      <c r="AR486" s="113" t="str">
        <f t="shared" si="148"/>
        <v>Delayed</v>
      </c>
    </row>
    <row r="487" spans="1:44" ht="12.75" x14ac:dyDescent="0.2">
      <c r="A487" s="102">
        <v>4000576912</v>
      </c>
      <c r="B487" s="133">
        <v>46034</v>
      </c>
      <c r="C487" s="100" t="s">
        <v>79</v>
      </c>
      <c r="D487" s="552">
        <v>46265</v>
      </c>
      <c r="E487" s="552" t="e">
        <f>IF(OR(#REF!="",J487=""),"",#REF!+7*J487)</f>
        <v>#REF!</v>
      </c>
      <c r="F487" s="149" t="e">
        <f t="shared" ca="1" si="149"/>
        <v>#REF!</v>
      </c>
      <c r="G487" s="120" t="s">
        <v>94</v>
      </c>
      <c r="H487" s="113" t="e">
        <f t="shared" si="140"/>
        <v>#REF!</v>
      </c>
      <c r="I487" s="113" t="e">
        <f t="shared" si="151"/>
        <v>#REF!</v>
      </c>
      <c r="J487" s="122">
        <v>31</v>
      </c>
      <c r="K487" s="122" t="s">
        <v>18</v>
      </c>
      <c r="L487" s="232" t="s">
        <v>81</v>
      </c>
      <c r="M487" s="13" t="s">
        <v>1020</v>
      </c>
      <c r="N487" s="399">
        <v>0</v>
      </c>
      <c r="O487" s="130">
        <v>3</v>
      </c>
      <c r="P487" s="122"/>
      <c r="Q487" s="122"/>
      <c r="R487" s="122" t="s">
        <v>84</v>
      </c>
      <c r="S487" s="122" t="s">
        <v>97</v>
      </c>
      <c r="T487" s="113" t="s">
        <v>119</v>
      </c>
      <c r="U487" s="102" t="s">
        <v>99</v>
      </c>
      <c r="V487" s="102" t="s">
        <v>1021</v>
      </c>
      <c r="W487" s="147">
        <v>5</v>
      </c>
      <c r="X487" s="122"/>
      <c r="Y487" s="130">
        <f t="shared" si="153"/>
        <v>5</v>
      </c>
      <c r="Z487" s="122">
        <v>5</v>
      </c>
      <c r="AA487" s="101">
        <v>9670</v>
      </c>
      <c r="AB487" s="131"/>
      <c r="AC487" s="151" t="str">
        <f t="shared" si="138"/>
        <v/>
      </c>
      <c r="AD487" s="120"/>
      <c r="AE487" s="132"/>
      <c r="AF487" s="101">
        <f t="shared" si="141"/>
        <v>0</v>
      </c>
      <c r="AG487" s="101">
        <f t="shared" si="142"/>
        <v>0</v>
      </c>
      <c r="AH487" s="101">
        <f t="shared" si="143"/>
        <v>0</v>
      </c>
      <c r="AI487" s="101">
        <f t="shared" si="152"/>
        <v>48350</v>
      </c>
      <c r="AJ487" s="101">
        <f t="shared" si="144"/>
        <v>0</v>
      </c>
      <c r="AK487" s="101">
        <f t="shared" si="150"/>
        <v>48350</v>
      </c>
      <c r="AL487" s="102" t="s">
        <v>9</v>
      </c>
      <c r="AM487" s="144"/>
      <c r="AN487" s="823">
        <f t="shared" si="139"/>
        <v>48350</v>
      </c>
      <c r="AO487" s="844">
        <f t="shared" si="145"/>
        <v>0</v>
      </c>
      <c r="AP487" s="844">
        <f t="shared" si="146"/>
        <v>1</v>
      </c>
      <c r="AQ487" s="845">
        <f t="shared" ca="1" si="147"/>
        <v>151</v>
      </c>
      <c r="AR487" s="113" t="str">
        <f t="shared" si="148"/>
        <v>On Time</v>
      </c>
    </row>
    <row r="488" spans="1:44" ht="12.75" x14ac:dyDescent="0.2">
      <c r="A488" s="102">
        <v>4000576912</v>
      </c>
      <c r="B488" s="133">
        <v>46034</v>
      </c>
      <c r="C488" s="100" t="s">
        <v>79</v>
      </c>
      <c r="D488" s="552">
        <v>46265</v>
      </c>
      <c r="E488" s="552" t="e">
        <f>IF(OR(#REF!="",J488=""),"",#REF!+7*J488)</f>
        <v>#REF!</v>
      </c>
      <c r="F488" s="149" t="e">
        <f t="shared" ca="1" si="149"/>
        <v>#REF!</v>
      </c>
      <c r="G488" s="120" t="s">
        <v>94</v>
      </c>
      <c r="H488" s="113" t="e">
        <f t="shared" si="140"/>
        <v>#REF!</v>
      </c>
      <c r="I488" s="113" t="e">
        <f t="shared" si="151"/>
        <v>#REF!</v>
      </c>
      <c r="J488" s="122">
        <v>33</v>
      </c>
      <c r="K488" s="122" t="s">
        <v>18</v>
      </c>
      <c r="L488" s="232" t="s">
        <v>81</v>
      </c>
      <c r="M488" s="23" t="s">
        <v>1020</v>
      </c>
      <c r="N488" s="399">
        <v>0</v>
      </c>
      <c r="O488" s="130">
        <v>3</v>
      </c>
      <c r="P488" s="122"/>
      <c r="Q488" s="122"/>
      <c r="R488" s="122" t="s">
        <v>84</v>
      </c>
      <c r="S488" s="122" t="s">
        <v>97</v>
      </c>
      <c r="T488" s="113" t="s">
        <v>119</v>
      </c>
      <c r="U488" s="102" t="s">
        <v>99</v>
      </c>
      <c r="V488" s="102" t="s">
        <v>1021</v>
      </c>
      <c r="W488" s="147">
        <v>329</v>
      </c>
      <c r="X488" s="122"/>
      <c r="Y488" s="130">
        <f t="shared" si="153"/>
        <v>329</v>
      </c>
      <c r="Z488" s="122">
        <v>329</v>
      </c>
      <c r="AA488" s="101">
        <v>9670</v>
      </c>
      <c r="AB488" s="131"/>
      <c r="AC488" s="151" t="str">
        <f t="shared" si="138"/>
        <v/>
      </c>
      <c r="AD488" s="120"/>
      <c r="AE488" s="132"/>
      <c r="AF488" s="101">
        <f t="shared" si="141"/>
        <v>0</v>
      </c>
      <c r="AG488" s="101">
        <f t="shared" si="142"/>
        <v>0</v>
      </c>
      <c r="AH488" s="101">
        <f t="shared" si="143"/>
        <v>0</v>
      </c>
      <c r="AI488" s="101">
        <f t="shared" si="152"/>
        <v>3181430</v>
      </c>
      <c r="AJ488" s="101">
        <f t="shared" si="144"/>
        <v>0</v>
      </c>
      <c r="AK488" s="101">
        <f t="shared" si="150"/>
        <v>3181430</v>
      </c>
      <c r="AL488" s="102" t="s">
        <v>9</v>
      </c>
      <c r="AM488" s="144"/>
      <c r="AN488" s="823">
        <f t="shared" si="139"/>
        <v>3181430</v>
      </c>
      <c r="AO488" s="844">
        <f t="shared" si="145"/>
        <v>0</v>
      </c>
      <c r="AP488" s="844">
        <f t="shared" si="146"/>
        <v>1</v>
      </c>
      <c r="AQ488" s="845">
        <f t="shared" ca="1" si="147"/>
        <v>151</v>
      </c>
      <c r="AR488" s="113" t="str">
        <f t="shared" si="148"/>
        <v>On Time</v>
      </c>
    </row>
    <row r="489" spans="1:44" ht="12.75" x14ac:dyDescent="0.2">
      <c r="A489" s="102">
        <v>4000576912</v>
      </c>
      <c r="B489" s="133">
        <v>46034</v>
      </c>
      <c r="C489" s="100" t="s">
        <v>79</v>
      </c>
      <c r="D489" s="552">
        <v>46265</v>
      </c>
      <c r="E489" s="552" t="e">
        <f>IF(OR(#REF!="",J489=""),"",#REF!+7*J489)</f>
        <v>#REF!</v>
      </c>
      <c r="F489" s="149" t="e">
        <f t="shared" ca="1" si="149"/>
        <v>#REF!</v>
      </c>
      <c r="G489" s="120" t="s">
        <v>94</v>
      </c>
      <c r="H489" s="113" t="e">
        <f t="shared" si="140"/>
        <v>#REF!</v>
      </c>
      <c r="I489" s="113" t="e">
        <f t="shared" si="151"/>
        <v>#REF!</v>
      </c>
      <c r="J489" s="122">
        <v>31</v>
      </c>
      <c r="K489" s="122" t="s">
        <v>18</v>
      </c>
      <c r="L489" s="232" t="s">
        <v>81</v>
      </c>
      <c r="M489" s="23" t="s">
        <v>1022</v>
      </c>
      <c r="N489" s="399">
        <v>0</v>
      </c>
      <c r="O489" s="130">
        <v>3</v>
      </c>
      <c r="P489" s="122"/>
      <c r="Q489" s="122"/>
      <c r="R489" s="122" t="s">
        <v>84</v>
      </c>
      <c r="S489" s="122" t="s">
        <v>97</v>
      </c>
      <c r="T489" s="113" t="s">
        <v>119</v>
      </c>
      <c r="U489" s="102" t="s">
        <v>99</v>
      </c>
      <c r="V489" s="102" t="s">
        <v>1023</v>
      </c>
      <c r="W489" s="147">
        <v>5</v>
      </c>
      <c r="X489" s="122"/>
      <c r="Y489" s="130">
        <f t="shared" si="153"/>
        <v>5</v>
      </c>
      <c r="Z489" s="122">
        <v>5</v>
      </c>
      <c r="AA489" s="101">
        <v>10200</v>
      </c>
      <c r="AB489" s="131"/>
      <c r="AC489" s="151" t="str">
        <f t="shared" si="138"/>
        <v/>
      </c>
      <c r="AD489" s="120"/>
      <c r="AE489" s="132"/>
      <c r="AF489" s="101">
        <f t="shared" si="141"/>
        <v>0</v>
      </c>
      <c r="AG489" s="101">
        <f t="shared" si="142"/>
        <v>0</v>
      </c>
      <c r="AH489" s="101">
        <f t="shared" si="143"/>
        <v>0</v>
      </c>
      <c r="AI489" s="101">
        <f t="shared" si="152"/>
        <v>51000</v>
      </c>
      <c r="AJ489" s="101">
        <f t="shared" si="144"/>
        <v>0</v>
      </c>
      <c r="AK489" s="101">
        <f t="shared" si="150"/>
        <v>51000</v>
      </c>
      <c r="AL489" s="102" t="s">
        <v>9</v>
      </c>
      <c r="AM489" s="144"/>
      <c r="AN489" s="823">
        <f t="shared" si="139"/>
        <v>51000</v>
      </c>
      <c r="AO489" s="844">
        <f t="shared" si="145"/>
        <v>0</v>
      </c>
      <c r="AP489" s="844">
        <f t="shared" si="146"/>
        <v>1</v>
      </c>
      <c r="AQ489" s="845">
        <f t="shared" ca="1" si="147"/>
        <v>151</v>
      </c>
      <c r="AR489" s="113" t="str">
        <f t="shared" si="148"/>
        <v>On Time</v>
      </c>
    </row>
    <row r="490" spans="1:44" ht="12.75" x14ac:dyDescent="0.2">
      <c r="A490" s="102">
        <v>4000576912</v>
      </c>
      <c r="B490" s="133">
        <v>46034</v>
      </c>
      <c r="C490" s="100" t="s">
        <v>79</v>
      </c>
      <c r="D490" s="552">
        <v>46265</v>
      </c>
      <c r="E490" s="552" t="e">
        <f>IF(OR(#REF!="",J490=""),"",#REF!+7*J490)</f>
        <v>#REF!</v>
      </c>
      <c r="F490" s="149" t="e">
        <f t="shared" ca="1" si="149"/>
        <v>#REF!</v>
      </c>
      <c r="G490" s="120" t="s">
        <v>94</v>
      </c>
      <c r="H490" s="113" t="e">
        <f t="shared" si="140"/>
        <v>#REF!</v>
      </c>
      <c r="I490" s="113" t="e">
        <f t="shared" si="151"/>
        <v>#REF!</v>
      </c>
      <c r="J490" s="122">
        <v>33</v>
      </c>
      <c r="K490" s="122" t="s">
        <v>18</v>
      </c>
      <c r="L490" s="232" t="s">
        <v>81</v>
      </c>
      <c r="M490" s="23" t="s">
        <v>1022</v>
      </c>
      <c r="N490" s="399">
        <v>0</v>
      </c>
      <c r="O490" s="130">
        <v>3</v>
      </c>
      <c r="P490" s="122"/>
      <c r="Q490" s="122"/>
      <c r="R490" s="122" t="s">
        <v>84</v>
      </c>
      <c r="S490" s="122" t="s">
        <v>97</v>
      </c>
      <c r="T490" s="113" t="s">
        <v>119</v>
      </c>
      <c r="U490" s="102" t="s">
        <v>99</v>
      </c>
      <c r="V490" s="102" t="s">
        <v>1023</v>
      </c>
      <c r="W490" s="147">
        <v>141</v>
      </c>
      <c r="X490" s="122"/>
      <c r="Y490" s="130">
        <f t="shared" si="153"/>
        <v>141</v>
      </c>
      <c r="Z490" s="122">
        <v>141</v>
      </c>
      <c r="AA490" s="101">
        <v>10200</v>
      </c>
      <c r="AB490" s="131"/>
      <c r="AC490" s="151" t="str">
        <f t="shared" si="138"/>
        <v/>
      </c>
      <c r="AD490" s="120"/>
      <c r="AE490" s="260"/>
      <c r="AF490" s="101">
        <f t="shared" si="141"/>
        <v>0</v>
      </c>
      <c r="AG490" s="101">
        <f t="shared" si="142"/>
        <v>0</v>
      </c>
      <c r="AH490" s="101">
        <f t="shared" si="143"/>
        <v>0</v>
      </c>
      <c r="AI490" s="101">
        <f t="shared" si="152"/>
        <v>1438200</v>
      </c>
      <c r="AJ490" s="101">
        <f t="shared" si="144"/>
        <v>0</v>
      </c>
      <c r="AK490" s="101">
        <f t="shared" si="150"/>
        <v>1438200</v>
      </c>
      <c r="AL490" s="102" t="s">
        <v>9</v>
      </c>
      <c r="AM490" s="144"/>
      <c r="AN490" s="823">
        <f t="shared" si="139"/>
        <v>1438200</v>
      </c>
      <c r="AO490" s="844">
        <f t="shared" si="145"/>
        <v>0</v>
      </c>
      <c r="AP490" s="844">
        <f t="shared" si="146"/>
        <v>1</v>
      </c>
      <c r="AQ490" s="845">
        <f t="shared" ca="1" si="147"/>
        <v>151</v>
      </c>
      <c r="AR490" s="113" t="str">
        <f t="shared" si="148"/>
        <v>On Time</v>
      </c>
    </row>
    <row r="491" spans="1:44" x14ac:dyDescent="0.25">
      <c r="A491" s="102">
        <v>4000594726</v>
      </c>
      <c r="B491" s="133">
        <v>46035</v>
      </c>
      <c r="C491" s="100" t="s">
        <v>79</v>
      </c>
      <c r="D491" s="552">
        <v>46091</v>
      </c>
      <c r="E491" s="552" t="e">
        <f>IF(OR(#REF!="",J491=""),"",#REF!+7*J491)</f>
        <v>#REF!</v>
      </c>
      <c r="F491" s="149" t="str">
        <f t="shared" ca="1" si="149"/>
        <v>DELIVERED</v>
      </c>
      <c r="G491" s="120" t="s">
        <v>94</v>
      </c>
      <c r="H491" s="113" t="e">
        <f t="shared" si="140"/>
        <v>#REF!</v>
      </c>
      <c r="I491" s="113" t="e">
        <f t="shared" si="151"/>
        <v>#REF!</v>
      </c>
      <c r="J491" s="122">
        <v>8</v>
      </c>
      <c r="K491" s="122" t="s">
        <v>18</v>
      </c>
      <c r="L491" s="232" t="s">
        <v>142</v>
      </c>
      <c r="M491" s="23" t="s">
        <v>419</v>
      </c>
      <c r="N491" s="399">
        <v>0</v>
      </c>
      <c r="O491" s="130">
        <v>3</v>
      </c>
      <c r="P491" s="122" t="s">
        <v>420</v>
      </c>
      <c r="Q491" s="122">
        <v>25100711</v>
      </c>
      <c r="R491" s="122" t="s">
        <v>84</v>
      </c>
      <c r="S491" s="122" t="s">
        <v>97</v>
      </c>
      <c r="T491" s="113" t="s">
        <v>138</v>
      </c>
      <c r="U491" s="102" t="s">
        <v>99</v>
      </c>
      <c r="V491" s="102" t="s">
        <v>421</v>
      </c>
      <c r="W491" s="147">
        <v>8</v>
      </c>
      <c r="X491" s="122">
        <v>8</v>
      </c>
      <c r="Y491" s="130">
        <f t="shared" si="153"/>
        <v>0</v>
      </c>
      <c r="Z491" s="122">
        <v>0</v>
      </c>
      <c r="AA491" s="101">
        <v>3350</v>
      </c>
      <c r="AB491" s="131"/>
      <c r="AC491" s="151" t="str">
        <f t="shared" si="138"/>
        <v>April-26</v>
      </c>
      <c r="AD491" s="225">
        <v>46142</v>
      </c>
      <c r="AE491" s="257" t="s">
        <v>1024</v>
      </c>
      <c r="AF491" s="114">
        <f t="shared" si="141"/>
        <v>26800</v>
      </c>
      <c r="AG491" s="101">
        <f t="shared" si="142"/>
        <v>0</v>
      </c>
      <c r="AH491" s="101">
        <f t="shared" si="143"/>
        <v>26800</v>
      </c>
      <c r="AI491" s="101">
        <f t="shared" si="152"/>
        <v>0</v>
      </c>
      <c r="AJ491" s="101">
        <f t="shared" si="144"/>
        <v>0</v>
      </c>
      <c r="AK491" s="101">
        <f t="shared" si="150"/>
        <v>0</v>
      </c>
      <c r="AL491" s="102" t="s">
        <v>0</v>
      </c>
      <c r="AM491" s="144" t="s">
        <v>102</v>
      </c>
      <c r="AN491" s="823">
        <f t="shared" si="139"/>
        <v>26800</v>
      </c>
      <c r="AO491" s="844">
        <f t="shared" si="145"/>
        <v>1</v>
      </c>
      <c r="AP491" s="844">
        <f t="shared" si="146"/>
        <v>0</v>
      </c>
      <c r="AQ491" s="845">
        <f t="shared" ca="1" si="147"/>
        <v>150</v>
      </c>
      <c r="AR491" s="113" t="str">
        <f t="shared" si="148"/>
        <v>Delayed</v>
      </c>
    </row>
    <row r="492" spans="1:44" x14ac:dyDescent="0.25">
      <c r="A492" s="102">
        <v>4000593785</v>
      </c>
      <c r="B492" s="133">
        <v>46043</v>
      </c>
      <c r="C492" s="100" t="s">
        <v>79</v>
      </c>
      <c r="D492" s="552">
        <v>46169</v>
      </c>
      <c r="E492" s="552" t="e">
        <f>IF(OR(#REF!="",J492=""),"",#REF!+7*J492)</f>
        <v>#REF!</v>
      </c>
      <c r="F492" s="149" t="str">
        <f t="shared" ca="1" si="149"/>
        <v>DELIVERED</v>
      </c>
      <c r="G492" s="120" t="s">
        <v>94</v>
      </c>
      <c r="H492" s="113" t="e">
        <f t="shared" si="140"/>
        <v>#REF!</v>
      </c>
      <c r="I492" s="113" t="e">
        <f t="shared" si="151"/>
        <v>#REF!</v>
      </c>
      <c r="J492" s="122">
        <v>18</v>
      </c>
      <c r="K492" s="122" t="s">
        <v>18</v>
      </c>
      <c r="L492" s="232" t="s">
        <v>81</v>
      </c>
      <c r="M492" s="23" t="s">
        <v>1025</v>
      </c>
      <c r="N492" s="399">
        <v>0</v>
      </c>
      <c r="O492" s="130">
        <v>3</v>
      </c>
      <c r="P492" s="568" t="s">
        <v>1026</v>
      </c>
      <c r="Q492" s="122">
        <v>26100082</v>
      </c>
      <c r="R492" s="122" t="s">
        <v>84</v>
      </c>
      <c r="S492" s="122" t="s">
        <v>97</v>
      </c>
      <c r="T492" s="113" t="s">
        <v>98</v>
      </c>
      <c r="U492" s="102" t="s">
        <v>99</v>
      </c>
      <c r="V492" s="102" t="s">
        <v>1027</v>
      </c>
      <c r="W492" s="147">
        <v>50</v>
      </c>
      <c r="X492" s="122">
        <v>49</v>
      </c>
      <c r="Y492" s="130">
        <f t="shared" si="153"/>
        <v>1</v>
      </c>
      <c r="Z492" s="122">
        <v>0</v>
      </c>
      <c r="AA492" s="101">
        <v>171670</v>
      </c>
      <c r="AB492" s="131"/>
      <c r="AC492" s="151" t="str">
        <f t="shared" si="138"/>
        <v>June-26</v>
      </c>
      <c r="AD492" s="225">
        <v>46181</v>
      </c>
      <c r="AE492" s="257" t="s">
        <v>1028</v>
      </c>
      <c r="AF492" s="114">
        <f t="shared" si="141"/>
        <v>8411830</v>
      </c>
      <c r="AG492" s="101">
        <f t="shared" si="142"/>
        <v>0</v>
      </c>
      <c r="AH492" s="101">
        <f t="shared" si="143"/>
        <v>8411830</v>
      </c>
      <c r="AI492" s="101">
        <f t="shared" si="152"/>
        <v>0</v>
      </c>
      <c r="AJ492" s="101">
        <f t="shared" si="144"/>
        <v>0</v>
      </c>
      <c r="AK492" s="101">
        <f t="shared" si="150"/>
        <v>0</v>
      </c>
      <c r="AL492" s="102" t="s">
        <v>0</v>
      </c>
      <c r="AM492" s="144" t="s">
        <v>102</v>
      </c>
      <c r="AN492" s="823">
        <f t="shared" si="139"/>
        <v>8411830</v>
      </c>
      <c r="AO492" s="844">
        <f t="shared" si="145"/>
        <v>0.98</v>
      </c>
      <c r="AP492" s="844">
        <f t="shared" si="146"/>
        <v>0.02</v>
      </c>
      <c r="AQ492" s="845">
        <f t="shared" ca="1" si="147"/>
        <v>142</v>
      </c>
      <c r="AR492" s="113" t="str">
        <f t="shared" si="148"/>
        <v>Delayed</v>
      </c>
    </row>
    <row r="493" spans="1:44" ht="12.75" x14ac:dyDescent="0.2">
      <c r="A493" s="569">
        <v>4000593785</v>
      </c>
      <c r="B493" s="570">
        <v>46043</v>
      </c>
      <c r="C493" s="562" t="s">
        <v>79</v>
      </c>
      <c r="D493" s="552">
        <v>46169</v>
      </c>
      <c r="E493" s="552" t="e">
        <f>IF(OR(#REF!="",J493=""),"",#REF!+7*J493)</f>
        <v>#REF!</v>
      </c>
      <c r="F493" s="572" t="e">
        <f ca="1">IF(AL493="PO CLOSED",
"DELIVERED",
IF(TODAY()&gt;E493,
"-"&amp;ROUNDUP(TODAY()-E493,0)&amp;" days overdue",
"+" &amp;ROUNDUP(E493-TODAY(),0)&amp;" days remaining"))</f>
        <v>#REF!</v>
      </c>
      <c r="G493" s="571" t="s">
        <v>94</v>
      </c>
      <c r="H493" s="573" t="e">
        <f>TEXT(E493,"MMM-YY")</f>
        <v>#REF!</v>
      </c>
      <c r="I493" s="573" t="e">
        <f>TEXT(E493,"YYYY")</f>
        <v>#REF!</v>
      </c>
      <c r="J493" s="568">
        <v>18</v>
      </c>
      <c r="K493" s="568" t="s">
        <v>18</v>
      </c>
      <c r="L493" s="574" t="s">
        <v>81</v>
      </c>
      <c r="M493" s="505" t="s">
        <v>1025</v>
      </c>
      <c r="N493" s="576">
        <v>0</v>
      </c>
      <c r="O493" s="577">
        <v>3</v>
      </c>
      <c r="P493" s="568" t="s">
        <v>1026</v>
      </c>
      <c r="Q493" s="568">
        <v>26100082</v>
      </c>
      <c r="R493" s="568" t="s">
        <v>84</v>
      </c>
      <c r="S493" s="568" t="s">
        <v>97</v>
      </c>
      <c r="T493" s="573" t="s">
        <v>98</v>
      </c>
      <c r="U493" s="569" t="s">
        <v>99</v>
      </c>
      <c r="V493" s="569" t="s">
        <v>1027</v>
      </c>
      <c r="W493" s="578">
        <v>1</v>
      </c>
      <c r="X493" s="568"/>
      <c r="Y493" s="577">
        <f>W493-X493</f>
        <v>1</v>
      </c>
      <c r="Z493" s="568">
        <v>1</v>
      </c>
      <c r="AA493" s="579">
        <v>171670</v>
      </c>
      <c r="AB493" s="580"/>
      <c r="AC493" s="536" t="str">
        <f>IF(AD493="","",TEXT(AD493,"mmmm-yy"))</f>
        <v/>
      </c>
      <c r="AD493" s="753"/>
      <c r="AE493" s="535"/>
      <c r="AF493" s="680">
        <f>X493*AA493</f>
        <v>0</v>
      </c>
      <c r="AG493" s="579">
        <f>(X493*AB493)*86</f>
        <v>0</v>
      </c>
      <c r="AH493" s="579">
        <f>SUM(AF493:AG493)</f>
        <v>0</v>
      </c>
      <c r="AI493" s="579">
        <f>Z493*AA493</f>
        <v>171670</v>
      </c>
      <c r="AJ493" s="579">
        <f>(Z493*AB493)*86</f>
        <v>0</v>
      </c>
      <c r="AK493" s="579">
        <f>SUM(AI493:AJ493)</f>
        <v>171670</v>
      </c>
      <c r="AL493" s="569" t="s">
        <v>2</v>
      </c>
      <c r="AM493" s="540" t="s">
        <v>112</v>
      </c>
      <c r="AN493" s="824">
        <f>SUM(AH493,AK493)</f>
        <v>171670</v>
      </c>
      <c r="AO493" s="844">
        <f t="shared" si="145"/>
        <v>0</v>
      </c>
      <c r="AP493" s="844">
        <f t="shared" si="146"/>
        <v>1</v>
      </c>
      <c r="AQ493" s="845">
        <f t="shared" ca="1" si="147"/>
        <v>142</v>
      </c>
      <c r="AR493" s="113" t="str">
        <f t="shared" si="148"/>
        <v>On Time</v>
      </c>
    </row>
    <row r="494" spans="1:44" x14ac:dyDescent="0.25">
      <c r="A494" s="102">
        <v>4000593785</v>
      </c>
      <c r="B494" s="133">
        <v>46043</v>
      </c>
      <c r="C494" s="100" t="s">
        <v>79</v>
      </c>
      <c r="D494" s="552">
        <v>46169</v>
      </c>
      <c r="E494" s="552" t="e">
        <f>IF(OR(#REF!="",J494=""),"",#REF!+7*J494)</f>
        <v>#REF!</v>
      </c>
      <c r="F494" s="149" t="str">
        <f t="shared" ca="1" si="149"/>
        <v>DELIVERED</v>
      </c>
      <c r="G494" s="120" t="s">
        <v>94</v>
      </c>
      <c r="H494" s="113" t="e">
        <f t="shared" si="140"/>
        <v>#REF!</v>
      </c>
      <c r="I494" s="113" t="e">
        <f t="shared" si="151"/>
        <v>#REF!</v>
      </c>
      <c r="J494" s="122">
        <v>18</v>
      </c>
      <c r="K494" s="122" t="s">
        <v>28</v>
      </c>
      <c r="L494" s="232" t="s">
        <v>81</v>
      </c>
      <c r="M494" s="23" t="s">
        <v>1025</v>
      </c>
      <c r="N494" s="399">
        <v>0</v>
      </c>
      <c r="O494" s="130">
        <v>3</v>
      </c>
      <c r="P494" s="122" t="s">
        <v>243</v>
      </c>
      <c r="Q494" s="122">
        <v>26100082</v>
      </c>
      <c r="R494" s="122" t="s">
        <v>84</v>
      </c>
      <c r="S494" s="122" t="s">
        <v>97</v>
      </c>
      <c r="T494" s="113" t="s">
        <v>98</v>
      </c>
      <c r="U494" s="102" t="s">
        <v>99</v>
      </c>
      <c r="V494" s="102" t="s">
        <v>737</v>
      </c>
      <c r="W494" s="147">
        <v>1</v>
      </c>
      <c r="X494" s="122">
        <v>1</v>
      </c>
      <c r="Y494" s="130">
        <f t="shared" si="153"/>
        <v>0</v>
      </c>
      <c r="Z494" s="122">
        <v>0</v>
      </c>
      <c r="AA494" s="101">
        <v>9000</v>
      </c>
      <c r="AB494" s="131"/>
      <c r="AC494" s="151" t="str">
        <f t="shared" ref="AC494:AC557" si="154">IF(AD494="","",TEXT(AD494,"mmmm-yy"))</f>
        <v>June-26</v>
      </c>
      <c r="AD494" s="225">
        <v>46181</v>
      </c>
      <c r="AE494" s="257" t="s">
        <v>1028</v>
      </c>
      <c r="AF494" s="114">
        <f t="shared" si="141"/>
        <v>9000</v>
      </c>
      <c r="AG494" s="101">
        <f t="shared" si="142"/>
        <v>0</v>
      </c>
      <c r="AH494" s="101">
        <f t="shared" si="143"/>
        <v>9000</v>
      </c>
      <c r="AI494" s="101">
        <f t="shared" si="152"/>
        <v>0</v>
      </c>
      <c r="AJ494" s="101">
        <f t="shared" si="144"/>
        <v>0</v>
      </c>
      <c r="AK494" s="101">
        <f t="shared" si="150"/>
        <v>0</v>
      </c>
      <c r="AL494" s="102" t="s">
        <v>0</v>
      </c>
      <c r="AM494" s="144" t="s">
        <v>102</v>
      </c>
      <c r="AN494" s="823">
        <f t="shared" si="139"/>
        <v>9000</v>
      </c>
      <c r="AO494" s="844">
        <f t="shared" si="145"/>
        <v>1</v>
      </c>
      <c r="AP494" s="844">
        <f t="shared" si="146"/>
        <v>0</v>
      </c>
      <c r="AQ494" s="845">
        <f t="shared" ca="1" si="147"/>
        <v>142</v>
      </c>
      <c r="AR494" s="113" t="str">
        <f t="shared" si="148"/>
        <v>Delayed</v>
      </c>
    </row>
    <row r="495" spans="1:44" ht="12.75" x14ac:dyDescent="0.2">
      <c r="A495" s="102">
        <v>4000586056</v>
      </c>
      <c r="B495" s="133">
        <v>46010</v>
      </c>
      <c r="C495" s="102" t="s">
        <v>79</v>
      </c>
      <c r="D495" s="552">
        <v>46150</v>
      </c>
      <c r="E495" s="552" t="e">
        <f>IF(OR(#REF!="",J495=""),"",#REF!+7*J495)</f>
        <v>#REF!</v>
      </c>
      <c r="F495" s="149" t="e">
        <f t="shared" ca="1" si="149"/>
        <v>#REF!</v>
      </c>
      <c r="G495" s="120" t="s">
        <v>94</v>
      </c>
      <c r="H495" s="113" t="e">
        <f t="shared" si="140"/>
        <v>#REF!</v>
      </c>
      <c r="I495" s="113" t="e">
        <f t="shared" si="151"/>
        <v>#REF!</v>
      </c>
      <c r="J495" s="122">
        <v>16.2</v>
      </c>
      <c r="K495" s="122" t="s">
        <v>18</v>
      </c>
      <c r="L495" s="232" t="s">
        <v>81</v>
      </c>
      <c r="M495" s="23" t="s">
        <v>1029</v>
      </c>
      <c r="N495" s="399">
        <v>0</v>
      </c>
      <c r="O495" s="130">
        <v>3</v>
      </c>
      <c r="P495" s="122"/>
      <c r="Q495" s="122"/>
      <c r="R495" s="122" t="s">
        <v>84</v>
      </c>
      <c r="S495" s="122" t="s">
        <v>97</v>
      </c>
      <c r="T495" s="113" t="s">
        <v>172</v>
      </c>
      <c r="U495" s="102" t="s">
        <v>99</v>
      </c>
      <c r="V495" s="102" t="s">
        <v>1030</v>
      </c>
      <c r="W495" s="147">
        <v>3</v>
      </c>
      <c r="X495" s="113"/>
      <c r="Y495" s="130">
        <f t="shared" si="153"/>
        <v>3</v>
      </c>
      <c r="Z495" s="122">
        <v>3</v>
      </c>
      <c r="AA495" s="101">
        <v>560556.32999999996</v>
      </c>
      <c r="AB495" s="131"/>
      <c r="AC495" s="151" t="str">
        <f t="shared" si="154"/>
        <v/>
      </c>
      <c r="AD495" s="120"/>
      <c r="AE495" s="261"/>
      <c r="AF495" s="101">
        <f t="shared" si="141"/>
        <v>0</v>
      </c>
      <c r="AG495" s="101">
        <f t="shared" si="142"/>
        <v>0</v>
      </c>
      <c r="AH495" s="101">
        <f t="shared" si="143"/>
        <v>0</v>
      </c>
      <c r="AI495" s="101">
        <f t="shared" si="152"/>
        <v>1681668.9899999998</v>
      </c>
      <c r="AJ495" s="101">
        <f t="shared" si="144"/>
        <v>0</v>
      </c>
      <c r="AK495" s="101">
        <f t="shared" si="150"/>
        <v>1681668.9899999998</v>
      </c>
      <c r="AL495" s="102" t="s">
        <v>2</v>
      </c>
      <c r="AM495" s="144" t="s">
        <v>1031</v>
      </c>
      <c r="AN495" s="823">
        <f t="shared" si="139"/>
        <v>1681668.9899999998</v>
      </c>
      <c r="AO495" s="844">
        <f t="shared" si="145"/>
        <v>0</v>
      </c>
      <c r="AP495" s="844">
        <f t="shared" si="146"/>
        <v>1</v>
      </c>
      <c r="AQ495" s="845">
        <f t="shared" ca="1" si="147"/>
        <v>175</v>
      </c>
      <c r="AR495" s="113" t="str">
        <f t="shared" si="148"/>
        <v>On Time</v>
      </c>
    </row>
    <row r="496" spans="1:44" ht="12.75" x14ac:dyDescent="0.2">
      <c r="A496" s="102">
        <v>4000592012</v>
      </c>
      <c r="B496" s="133">
        <v>46035</v>
      </c>
      <c r="C496" s="102" t="s">
        <v>79</v>
      </c>
      <c r="D496" s="552">
        <v>46161</v>
      </c>
      <c r="E496" s="552" t="e">
        <f>IF(OR(#REF!="",J496=""),"",#REF!+7*J496)</f>
        <v>#REF!</v>
      </c>
      <c r="F496" s="149" t="e">
        <f t="shared" ca="1" si="149"/>
        <v>#REF!</v>
      </c>
      <c r="G496" s="120" t="s">
        <v>94</v>
      </c>
      <c r="H496" s="113" t="e">
        <f t="shared" si="140"/>
        <v>#REF!</v>
      </c>
      <c r="I496" s="113" t="e">
        <f t="shared" si="151"/>
        <v>#REF!</v>
      </c>
      <c r="J496" s="122">
        <v>18</v>
      </c>
      <c r="K496" s="122" t="s">
        <v>18</v>
      </c>
      <c r="L496" s="232" t="s">
        <v>81</v>
      </c>
      <c r="M496" s="23" t="s">
        <v>1032</v>
      </c>
      <c r="N496" s="399">
        <v>0</v>
      </c>
      <c r="O496" s="130">
        <v>3</v>
      </c>
      <c r="P496" s="122"/>
      <c r="Q496" s="122"/>
      <c r="R496" s="122" t="s">
        <v>84</v>
      </c>
      <c r="S496" s="122" t="s">
        <v>97</v>
      </c>
      <c r="T496" s="113" t="s">
        <v>114</v>
      </c>
      <c r="U496" s="102" t="s">
        <v>99</v>
      </c>
      <c r="V496" s="102" t="s">
        <v>1033</v>
      </c>
      <c r="W496" s="147">
        <v>40</v>
      </c>
      <c r="X496" s="113"/>
      <c r="Y496" s="130">
        <f t="shared" si="153"/>
        <v>40</v>
      </c>
      <c r="Z496" s="122">
        <v>40</v>
      </c>
      <c r="AA496" s="101">
        <v>5642</v>
      </c>
      <c r="AB496" s="131"/>
      <c r="AC496" s="151" t="str">
        <f t="shared" si="154"/>
        <v/>
      </c>
      <c r="AD496" s="120"/>
      <c r="AE496" s="132"/>
      <c r="AF496" s="101">
        <f t="shared" si="141"/>
        <v>0</v>
      </c>
      <c r="AG496" s="101">
        <f t="shared" si="142"/>
        <v>0</v>
      </c>
      <c r="AH496" s="101">
        <f t="shared" si="143"/>
        <v>0</v>
      </c>
      <c r="AI496" s="101">
        <f t="shared" si="152"/>
        <v>225680</v>
      </c>
      <c r="AJ496" s="101">
        <f t="shared" si="144"/>
        <v>0</v>
      </c>
      <c r="AK496" s="101">
        <f t="shared" si="150"/>
        <v>225680</v>
      </c>
      <c r="AL496" s="102" t="s">
        <v>9</v>
      </c>
      <c r="AM496" s="144"/>
      <c r="AN496" s="823">
        <f t="shared" si="139"/>
        <v>225680</v>
      </c>
      <c r="AO496" s="844">
        <f t="shared" si="145"/>
        <v>0</v>
      </c>
      <c r="AP496" s="844">
        <f t="shared" si="146"/>
        <v>1</v>
      </c>
      <c r="AQ496" s="845">
        <f t="shared" ca="1" si="147"/>
        <v>150</v>
      </c>
      <c r="AR496" s="113" t="str">
        <f t="shared" si="148"/>
        <v>On Time</v>
      </c>
    </row>
    <row r="497" spans="1:44" ht="12.75" x14ac:dyDescent="0.2">
      <c r="A497" s="102">
        <v>4000594791</v>
      </c>
      <c r="B497" s="133">
        <v>46036</v>
      </c>
      <c r="C497" s="102" t="s">
        <v>79</v>
      </c>
      <c r="D497" s="552">
        <v>46162</v>
      </c>
      <c r="E497" s="552" t="e">
        <f>IF(OR(#REF!="",J497=""),"",#REF!+7*J497)</f>
        <v>#REF!</v>
      </c>
      <c r="F497" s="149" t="e">
        <f t="shared" ca="1" si="149"/>
        <v>#REF!</v>
      </c>
      <c r="G497" s="120" t="s">
        <v>94</v>
      </c>
      <c r="H497" s="113" t="e">
        <f t="shared" si="140"/>
        <v>#REF!</v>
      </c>
      <c r="I497" s="113" t="e">
        <f t="shared" si="151"/>
        <v>#REF!</v>
      </c>
      <c r="J497" s="122">
        <v>18</v>
      </c>
      <c r="K497" s="122" t="s">
        <v>18</v>
      </c>
      <c r="L497" s="232" t="s">
        <v>81</v>
      </c>
      <c r="M497" s="23" t="s">
        <v>90</v>
      </c>
      <c r="N497" s="399">
        <v>0</v>
      </c>
      <c r="O497" s="130">
        <v>3</v>
      </c>
      <c r="P497" s="122"/>
      <c r="Q497" s="122"/>
      <c r="R497" s="122" t="s">
        <v>84</v>
      </c>
      <c r="S497" s="122" t="s">
        <v>97</v>
      </c>
      <c r="T497" s="113" t="s">
        <v>138</v>
      </c>
      <c r="U497" s="102" t="s">
        <v>99</v>
      </c>
      <c r="V497" s="102" t="s">
        <v>139</v>
      </c>
      <c r="W497" s="147">
        <v>4</v>
      </c>
      <c r="X497" s="113"/>
      <c r="Y497" s="130">
        <f t="shared" si="153"/>
        <v>4</v>
      </c>
      <c r="Z497" s="122">
        <v>4</v>
      </c>
      <c r="AA497" s="101">
        <v>45776</v>
      </c>
      <c r="AB497" s="131"/>
      <c r="AC497" s="151" t="str">
        <f t="shared" si="154"/>
        <v/>
      </c>
      <c r="AD497" s="120"/>
      <c r="AE497" s="132"/>
      <c r="AF497" s="101">
        <f t="shared" si="141"/>
        <v>0</v>
      </c>
      <c r="AG497" s="101">
        <f t="shared" si="142"/>
        <v>0</v>
      </c>
      <c r="AH497" s="101">
        <f t="shared" si="143"/>
        <v>0</v>
      </c>
      <c r="AI497" s="101">
        <f t="shared" si="152"/>
        <v>183104</v>
      </c>
      <c r="AJ497" s="101">
        <f t="shared" si="144"/>
        <v>0</v>
      </c>
      <c r="AK497" s="101">
        <f t="shared" si="150"/>
        <v>183104</v>
      </c>
      <c r="AL497" s="102" t="s">
        <v>9</v>
      </c>
      <c r="AM497" s="144"/>
      <c r="AN497" s="823">
        <f t="shared" si="139"/>
        <v>183104</v>
      </c>
      <c r="AO497" s="844">
        <f t="shared" si="145"/>
        <v>0</v>
      </c>
      <c r="AP497" s="844">
        <f t="shared" si="146"/>
        <v>1</v>
      </c>
      <c r="AQ497" s="845">
        <f t="shared" ca="1" si="147"/>
        <v>149</v>
      </c>
      <c r="AR497" s="113" t="str">
        <f t="shared" si="148"/>
        <v>On Time</v>
      </c>
    </row>
    <row r="498" spans="1:44" ht="12.75" x14ac:dyDescent="0.2">
      <c r="A498" s="102">
        <v>4000594790</v>
      </c>
      <c r="B498" s="133">
        <v>46036</v>
      </c>
      <c r="C498" s="102" t="s">
        <v>79</v>
      </c>
      <c r="D498" s="552">
        <v>46162</v>
      </c>
      <c r="E498" s="552" t="e">
        <f>IF(OR(#REF!="",J498=""),"",#REF!+7*J498)</f>
        <v>#REF!</v>
      </c>
      <c r="F498" s="149" t="e">
        <f t="shared" ca="1" si="149"/>
        <v>#REF!</v>
      </c>
      <c r="G498" s="120" t="s">
        <v>94</v>
      </c>
      <c r="H498" s="113" t="e">
        <f t="shared" si="140"/>
        <v>#REF!</v>
      </c>
      <c r="I498" s="113" t="e">
        <f t="shared" si="151"/>
        <v>#REF!</v>
      </c>
      <c r="J498" s="122">
        <v>18</v>
      </c>
      <c r="K498" s="122" t="s">
        <v>18</v>
      </c>
      <c r="L498" s="232" t="s">
        <v>81</v>
      </c>
      <c r="M498" s="23" t="s">
        <v>90</v>
      </c>
      <c r="N498" s="399">
        <v>0</v>
      </c>
      <c r="O498" s="130">
        <v>3</v>
      </c>
      <c r="P498" s="122"/>
      <c r="Q498" s="122"/>
      <c r="R498" s="122" t="s">
        <v>84</v>
      </c>
      <c r="S498" s="122" t="s">
        <v>97</v>
      </c>
      <c r="T498" s="113" t="s">
        <v>138</v>
      </c>
      <c r="U498" s="102" t="s">
        <v>99</v>
      </c>
      <c r="V498" s="102" t="s">
        <v>1034</v>
      </c>
      <c r="W498" s="147">
        <v>6</v>
      </c>
      <c r="X498" s="113"/>
      <c r="Y498" s="130">
        <f t="shared" si="153"/>
        <v>6</v>
      </c>
      <c r="Z498" s="122">
        <v>6</v>
      </c>
      <c r="AA498" s="101">
        <v>48900</v>
      </c>
      <c r="AB498" s="131"/>
      <c r="AC498" s="151" t="str">
        <f t="shared" si="154"/>
        <v/>
      </c>
      <c r="AD498" s="120"/>
      <c r="AE498" s="132"/>
      <c r="AF498" s="101">
        <f t="shared" si="141"/>
        <v>0</v>
      </c>
      <c r="AG498" s="101">
        <f t="shared" si="142"/>
        <v>0</v>
      </c>
      <c r="AH498" s="101">
        <f t="shared" si="143"/>
        <v>0</v>
      </c>
      <c r="AI498" s="101">
        <f t="shared" si="152"/>
        <v>293400</v>
      </c>
      <c r="AJ498" s="101">
        <f t="shared" si="144"/>
        <v>0</v>
      </c>
      <c r="AK498" s="101">
        <f t="shared" si="150"/>
        <v>293400</v>
      </c>
      <c r="AL498" s="102" t="s">
        <v>2</v>
      </c>
      <c r="AM498" s="144" t="s">
        <v>112</v>
      </c>
      <c r="AN498" s="823">
        <f t="shared" ref="AN498:AN561" si="155">SUM(AH498,AK498)</f>
        <v>293400</v>
      </c>
      <c r="AO498" s="844">
        <f t="shared" si="145"/>
        <v>0</v>
      </c>
      <c r="AP498" s="844">
        <f t="shared" si="146"/>
        <v>1</v>
      </c>
      <c r="AQ498" s="845">
        <f t="shared" ca="1" si="147"/>
        <v>149</v>
      </c>
      <c r="AR498" s="113" t="str">
        <f t="shared" si="148"/>
        <v>On Time</v>
      </c>
    </row>
    <row r="499" spans="1:44" ht="12.75" x14ac:dyDescent="0.2">
      <c r="A499" s="102">
        <v>4000591987</v>
      </c>
      <c r="B499" s="133">
        <v>46039</v>
      </c>
      <c r="C499" s="102" t="s">
        <v>79</v>
      </c>
      <c r="D499" s="552">
        <v>46165</v>
      </c>
      <c r="E499" s="552" t="e">
        <f>IF(OR(#REF!="",J499=""),"",#REF!+7*J499)</f>
        <v>#REF!</v>
      </c>
      <c r="F499" s="149" t="e">
        <f t="shared" ca="1" si="149"/>
        <v>#REF!</v>
      </c>
      <c r="G499" s="120" t="s">
        <v>94</v>
      </c>
      <c r="H499" s="113" t="e">
        <f t="shared" ref="H499:H542" si="156">TEXT(E499,"MMM-YY")</f>
        <v>#REF!</v>
      </c>
      <c r="I499" s="113" t="e">
        <f t="shared" si="151"/>
        <v>#REF!</v>
      </c>
      <c r="J499" s="122">
        <v>18</v>
      </c>
      <c r="K499" s="122" t="s">
        <v>18</v>
      </c>
      <c r="L499" s="232" t="s">
        <v>81</v>
      </c>
      <c r="M499" s="23" t="s">
        <v>1035</v>
      </c>
      <c r="N499" s="399">
        <v>0</v>
      </c>
      <c r="O499" s="130">
        <v>3</v>
      </c>
      <c r="P499" s="122"/>
      <c r="Q499" s="122"/>
      <c r="R499" s="122" t="s">
        <v>84</v>
      </c>
      <c r="S499" s="122" t="s">
        <v>97</v>
      </c>
      <c r="T499" s="113" t="s">
        <v>114</v>
      </c>
      <c r="U499" s="102" t="s">
        <v>99</v>
      </c>
      <c r="V499" s="102" t="s">
        <v>1036</v>
      </c>
      <c r="W499" s="147">
        <v>26</v>
      </c>
      <c r="X499" s="113"/>
      <c r="Y499" s="130">
        <f t="shared" si="153"/>
        <v>26</v>
      </c>
      <c r="Z499" s="122">
        <v>26</v>
      </c>
      <c r="AA499" s="101">
        <v>56105</v>
      </c>
      <c r="AB499" s="131"/>
      <c r="AC499" s="151" t="str">
        <f t="shared" si="154"/>
        <v/>
      </c>
      <c r="AD499" s="120"/>
      <c r="AE499" s="132"/>
      <c r="AF499" s="101">
        <f t="shared" si="141"/>
        <v>0</v>
      </c>
      <c r="AG499" s="101">
        <f t="shared" si="142"/>
        <v>0</v>
      </c>
      <c r="AH499" s="101">
        <f t="shared" si="143"/>
        <v>0</v>
      </c>
      <c r="AI499" s="101">
        <f t="shared" si="152"/>
        <v>1458730</v>
      </c>
      <c r="AJ499" s="101">
        <f t="shared" si="144"/>
        <v>0</v>
      </c>
      <c r="AK499" s="101">
        <f t="shared" si="150"/>
        <v>1458730</v>
      </c>
      <c r="AL499" s="102" t="s">
        <v>11</v>
      </c>
      <c r="AM499" s="144" t="s">
        <v>1037</v>
      </c>
      <c r="AN499" s="823">
        <f t="shared" si="155"/>
        <v>1458730</v>
      </c>
      <c r="AO499" s="844">
        <f t="shared" si="145"/>
        <v>0</v>
      </c>
      <c r="AP499" s="844">
        <f t="shared" si="146"/>
        <v>1</v>
      </c>
      <c r="AQ499" s="845">
        <f t="shared" ca="1" si="147"/>
        <v>146</v>
      </c>
      <c r="AR499" s="113" t="str">
        <f t="shared" si="148"/>
        <v>On Time</v>
      </c>
    </row>
    <row r="500" spans="1:44" ht="12.75" x14ac:dyDescent="0.2">
      <c r="A500" s="102">
        <v>4516455594</v>
      </c>
      <c r="B500" s="133">
        <v>46044</v>
      </c>
      <c r="C500" s="102" t="s">
        <v>79</v>
      </c>
      <c r="D500" s="552">
        <v>46081</v>
      </c>
      <c r="E500" s="552" t="e">
        <f>IF(OR(#REF!="",J500=""),"",#REF!+7*J500)</f>
        <v>#REF!</v>
      </c>
      <c r="F500" s="149" t="e">
        <f t="shared" ca="1" si="149"/>
        <v>#REF!</v>
      </c>
      <c r="G500" s="120" t="s">
        <v>80</v>
      </c>
      <c r="H500" s="113" t="e">
        <f t="shared" si="156"/>
        <v>#REF!</v>
      </c>
      <c r="I500" s="113" t="e">
        <f t="shared" si="151"/>
        <v>#REF!</v>
      </c>
      <c r="J500" s="122">
        <v>7</v>
      </c>
      <c r="K500" s="122" t="s">
        <v>18</v>
      </c>
      <c r="L500" s="232" t="s">
        <v>81</v>
      </c>
      <c r="M500" s="23" t="s">
        <v>1038</v>
      </c>
      <c r="N500" s="399">
        <v>1</v>
      </c>
      <c r="O500" s="130">
        <v>1</v>
      </c>
      <c r="P500" s="122"/>
      <c r="Q500" s="122"/>
      <c r="R500" s="122" t="s">
        <v>84</v>
      </c>
      <c r="S500" s="122" t="s">
        <v>620</v>
      </c>
      <c r="T500" s="123" t="s">
        <v>621</v>
      </c>
      <c r="U500" s="102" t="s">
        <v>212</v>
      </c>
      <c r="V500" s="102" t="s">
        <v>1039</v>
      </c>
      <c r="W500" s="147">
        <v>20</v>
      </c>
      <c r="X500" s="113"/>
      <c r="Y500" s="130">
        <f t="shared" si="153"/>
        <v>20</v>
      </c>
      <c r="Z500" s="122">
        <v>20</v>
      </c>
      <c r="AA500" s="101">
        <v>39617.949999999997</v>
      </c>
      <c r="AB500" s="131"/>
      <c r="AC500" s="151" t="str">
        <f t="shared" si="154"/>
        <v/>
      </c>
      <c r="AD500" s="120"/>
      <c r="AE500" s="260"/>
      <c r="AF500" s="101">
        <f t="shared" si="141"/>
        <v>0</v>
      </c>
      <c r="AG500" s="101">
        <f t="shared" si="142"/>
        <v>0</v>
      </c>
      <c r="AH500" s="101">
        <f t="shared" si="143"/>
        <v>0</v>
      </c>
      <c r="AI500" s="101">
        <f t="shared" si="152"/>
        <v>792359</v>
      </c>
      <c r="AJ500" s="101">
        <f t="shared" si="144"/>
        <v>0</v>
      </c>
      <c r="AK500" s="101">
        <f t="shared" si="150"/>
        <v>792359</v>
      </c>
      <c r="AL500" s="102" t="s">
        <v>9</v>
      </c>
      <c r="AM500" s="144"/>
      <c r="AN500" s="823">
        <f t="shared" si="155"/>
        <v>792359</v>
      </c>
      <c r="AO500" s="844">
        <f t="shared" si="145"/>
        <v>0</v>
      </c>
      <c r="AP500" s="844">
        <f t="shared" si="146"/>
        <v>1</v>
      </c>
      <c r="AQ500" s="845">
        <f t="shared" ca="1" si="147"/>
        <v>141</v>
      </c>
      <c r="AR500" s="113" t="str">
        <f t="shared" si="148"/>
        <v>On Time</v>
      </c>
    </row>
    <row r="501" spans="1:44" x14ac:dyDescent="0.25">
      <c r="A501" s="102">
        <v>4516455594</v>
      </c>
      <c r="B501" s="133">
        <v>46044</v>
      </c>
      <c r="C501" s="102" t="s">
        <v>79</v>
      </c>
      <c r="D501" s="552">
        <v>46081</v>
      </c>
      <c r="E501" s="552" t="e">
        <f>IF(OR(#REF!="",J501=""),"",#REF!+7*J501)</f>
        <v>#REF!</v>
      </c>
      <c r="F501" s="149" t="str">
        <f t="shared" ca="1" si="149"/>
        <v>DELIVERED</v>
      </c>
      <c r="G501" s="120" t="s">
        <v>80</v>
      </c>
      <c r="H501" s="113" t="e">
        <f t="shared" si="156"/>
        <v>#REF!</v>
      </c>
      <c r="I501" s="113" t="e">
        <f t="shared" si="151"/>
        <v>#REF!</v>
      </c>
      <c r="J501" s="122">
        <v>7</v>
      </c>
      <c r="K501" s="122" t="s">
        <v>28</v>
      </c>
      <c r="L501" s="232" t="s">
        <v>81</v>
      </c>
      <c r="M501" s="23" t="s">
        <v>1038</v>
      </c>
      <c r="N501" s="399">
        <v>1</v>
      </c>
      <c r="O501" s="130">
        <v>1</v>
      </c>
      <c r="P501" s="122" t="s">
        <v>243</v>
      </c>
      <c r="Q501" s="122">
        <v>26100156</v>
      </c>
      <c r="R501" s="122" t="s">
        <v>84</v>
      </c>
      <c r="S501" s="122" t="s">
        <v>620</v>
      </c>
      <c r="T501" s="123" t="s">
        <v>621</v>
      </c>
      <c r="U501" s="102" t="s">
        <v>212</v>
      </c>
      <c r="V501" s="102" t="s">
        <v>1040</v>
      </c>
      <c r="W501" s="147">
        <v>1</v>
      </c>
      <c r="X501" s="122">
        <v>1</v>
      </c>
      <c r="Y501" s="130">
        <f t="shared" si="153"/>
        <v>0</v>
      </c>
      <c r="Z501" s="122">
        <v>0</v>
      </c>
      <c r="AA501" s="101">
        <v>19000</v>
      </c>
      <c r="AB501" s="131"/>
      <c r="AC501" s="151" t="str">
        <f t="shared" si="154"/>
        <v>June-26</v>
      </c>
      <c r="AD501" s="225">
        <v>46175</v>
      </c>
      <c r="AE501" s="257" t="s">
        <v>1041</v>
      </c>
      <c r="AF501" s="114">
        <f t="shared" ref="AF501:AF564" si="157">X501*AA501</f>
        <v>19000</v>
      </c>
      <c r="AG501" s="101">
        <f t="shared" ref="AG501:AG564" si="158">(X501*AB501)*86</f>
        <v>0</v>
      </c>
      <c r="AH501" s="101">
        <f t="shared" ref="AH501:AH564" si="159">SUM(AF501:AG501)</f>
        <v>19000</v>
      </c>
      <c r="AI501" s="101">
        <f t="shared" si="152"/>
        <v>0</v>
      </c>
      <c r="AJ501" s="101">
        <f t="shared" ref="AJ501:AJ564" si="160">(Z501*AB501)*86</f>
        <v>0</v>
      </c>
      <c r="AK501" s="101">
        <f t="shared" si="150"/>
        <v>0</v>
      </c>
      <c r="AL501" s="102" t="s">
        <v>0</v>
      </c>
      <c r="AM501" s="144" t="s">
        <v>102</v>
      </c>
      <c r="AN501" s="823">
        <f t="shared" si="155"/>
        <v>19000</v>
      </c>
      <c r="AO501" s="844">
        <f t="shared" si="145"/>
        <v>1</v>
      </c>
      <c r="AP501" s="844">
        <f t="shared" si="146"/>
        <v>0</v>
      </c>
      <c r="AQ501" s="845">
        <f t="shared" ca="1" si="147"/>
        <v>141</v>
      </c>
      <c r="AR501" s="113" t="str">
        <f t="shared" si="148"/>
        <v>Delayed</v>
      </c>
    </row>
    <row r="502" spans="1:44" ht="15" x14ac:dyDescent="0.25">
      <c r="A502" s="102">
        <v>4300035667</v>
      </c>
      <c r="B502" s="133">
        <v>46044</v>
      </c>
      <c r="C502" s="102" t="s">
        <v>79</v>
      </c>
      <c r="D502" s="552">
        <v>46177</v>
      </c>
      <c r="E502" s="552" t="e">
        <f>IF(OR(#REF!="",J502=""),"",#REF!+7*J502)</f>
        <v>#REF!</v>
      </c>
      <c r="F502" s="149" t="e">
        <f t="shared" ca="1" si="149"/>
        <v>#REF!</v>
      </c>
      <c r="G502" s="120" t="s">
        <v>94</v>
      </c>
      <c r="H502" s="113" t="e">
        <f t="shared" si="156"/>
        <v>#REF!</v>
      </c>
      <c r="I502" s="113" t="e">
        <f t="shared" si="151"/>
        <v>#REF!</v>
      </c>
      <c r="J502" s="122">
        <v>19</v>
      </c>
      <c r="K502" s="122" t="s">
        <v>19</v>
      </c>
      <c r="L502" s="232" t="s">
        <v>81</v>
      </c>
      <c r="M502" s="23" t="s">
        <v>1042</v>
      </c>
      <c r="N502" s="399">
        <v>0</v>
      </c>
      <c r="O502" s="130">
        <v>3</v>
      </c>
      <c r="P502" s="122"/>
      <c r="Q502" s="122"/>
      <c r="R502" s="122" t="s">
        <v>84</v>
      </c>
      <c r="S502" s="122" t="s">
        <v>97</v>
      </c>
      <c r="T502" s="113" t="s">
        <v>335</v>
      </c>
      <c r="U502" s="102" t="s">
        <v>99</v>
      </c>
      <c r="V502" s="163" t="s">
        <v>1043</v>
      </c>
      <c r="W502" s="290">
        <v>45</v>
      </c>
      <c r="X502" s="113"/>
      <c r="Y502" s="130">
        <f t="shared" si="153"/>
        <v>45</v>
      </c>
      <c r="Z502" s="122">
        <v>45</v>
      </c>
      <c r="AA502" s="101">
        <v>12738</v>
      </c>
      <c r="AB502" s="131"/>
      <c r="AC502" s="151" t="str">
        <f t="shared" si="154"/>
        <v/>
      </c>
      <c r="AD502" s="120"/>
      <c r="AE502" s="261"/>
      <c r="AF502" s="101">
        <f t="shared" si="157"/>
        <v>0</v>
      </c>
      <c r="AG502" s="101">
        <f t="shared" si="158"/>
        <v>0</v>
      </c>
      <c r="AH502" s="101">
        <f t="shared" si="159"/>
        <v>0</v>
      </c>
      <c r="AI502" s="101">
        <f t="shared" si="152"/>
        <v>573210</v>
      </c>
      <c r="AJ502" s="101">
        <f t="shared" si="160"/>
        <v>0</v>
      </c>
      <c r="AK502" s="101">
        <f t="shared" si="150"/>
        <v>573210</v>
      </c>
      <c r="AL502" s="102" t="s">
        <v>9</v>
      </c>
      <c r="AM502" s="144"/>
      <c r="AN502" s="823">
        <f t="shared" si="155"/>
        <v>573210</v>
      </c>
      <c r="AO502" s="844">
        <f t="shared" si="145"/>
        <v>0</v>
      </c>
      <c r="AP502" s="844">
        <f t="shared" si="146"/>
        <v>1</v>
      </c>
      <c r="AQ502" s="845">
        <f t="shared" ca="1" si="147"/>
        <v>141</v>
      </c>
      <c r="AR502" s="113" t="str">
        <f t="shared" si="148"/>
        <v>On Time</v>
      </c>
    </row>
    <row r="503" spans="1:44" ht="12.75" x14ac:dyDescent="0.2">
      <c r="A503" s="102">
        <v>4000595564</v>
      </c>
      <c r="B503" s="133">
        <v>46045</v>
      </c>
      <c r="C503" s="102" t="s">
        <v>79</v>
      </c>
      <c r="D503" s="552">
        <v>46212</v>
      </c>
      <c r="E503" s="552" t="e">
        <f>IF(OR(#REF!="",J503=""),"",#REF!+7*J503)</f>
        <v>#REF!</v>
      </c>
      <c r="F503" s="149" t="e">
        <f t="shared" ca="1" si="149"/>
        <v>#REF!</v>
      </c>
      <c r="G503" s="120" t="s">
        <v>94</v>
      </c>
      <c r="H503" s="113" t="e">
        <f t="shared" si="156"/>
        <v>#REF!</v>
      </c>
      <c r="I503" s="113" t="e">
        <f t="shared" si="151"/>
        <v>#REF!</v>
      </c>
      <c r="J503" s="122">
        <v>24</v>
      </c>
      <c r="K503" s="122" t="s">
        <v>18</v>
      </c>
      <c r="L503" s="232" t="s">
        <v>81</v>
      </c>
      <c r="M503" s="23" t="s">
        <v>1044</v>
      </c>
      <c r="N503" s="399">
        <v>0</v>
      </c>
      <c r="O503" s="130">
        <v>3</v>
      </c>
      <c r="P503" s="122"/>
      <c r="Q503" s="122"/>
      <c r="R503" s="122" t="s">
        <v>84</v>
      </c>
      <c r="S503" s="122" t="s">
        <v>97</v>
      </c>
      <c r="T503" s="113" t="s">
        <v>114</v>
      </c>
      <c r="U503" s="102" t="s">
        <v>99</v>
      </c>
      <c r="V503" s="102" t="s">
        <v>1045</v>
      </c>
      <c r="W503" s="147">
        <v>10</v>
      </c>
      <c r="X503" s="113"/>
      <c r="Y503" s="130">
        <f t="shared" si="153"/>
        <v>10</v>
      </c>
      <c r="Z503" s="122">
        <v>10</v>
      </c>
      <c r="AA503" s="101">
        <v>50263</v>
      </c>
      <c r="AB503" s="131"/>
      <c r="AC503" s="151" t="str">
        <f t="shared" si="154"/>
        <v/>
      </c>
      <c r="AD503" s="120"/>
      <c r="AE503" s="132"/>
      <c r="AF503" s="101">
        <f t="shared" si="157"/>
        <v>0</v>
      </c>
      <c r="AG503" s="101">
        <f t="shared" si="158"/>
        <v>0</v>
      </c>
      <c r="AH503" s="101">
        <f t="shared" si="159"/>
        <v>0</v>
      </c>
      <c r="AI503" s="101">
        <f t="shared" si="152"/>
        <v>502630</v>
      </c>
      <c r="AJ503" s="101">
        <f t="shared" si="160"/>
        <v>0</v>
      </c>
      <c r="AK503" s="101">
        <f t="shared" si="150"/>
        <v>502630</v>
      </c>
      <c r="AL503" s="102" t="s">
        <v>9</v>
      </c>
      <c r="AM503" s="144"/>
      <c r="AN503" s="823">
        <f t="shared" si="155"/>
        <v>502630</v>
      </c>
      <c r="AO503" s="844">
        <f t="shared" si="145"/>
        <v>0</v>
      </c>
      <c r="AP503" s="844">
        <f t="shared" si="146"/>
        <v>1</v>
      </c>
      <c r="AQ503" s="845">
        <f t="shared" ca="1" si="147"/>
        <v>140</v>
      </c>
      <c r="AR503" s="113" t="str">
        <f t="shared" si="148"/>
        <v>On Time</v>
      </c>
    </row>
    <row r="504" spans="1:44" ht="12.75" x14ac:dyDescent="0.2">
      <c r="A504" s="102">
        <v>4000595564</v>
      </c>
      <c r="B504" s="133">
        <v>46045</v>
      </c>
      <c r="C504" s="102" t="s">
        <v>79</v>
      </c>
      <c r="D504" s="552">
        <v>46212</v>
      </c>
      <c r="E504" s="552" t="e">
        <f>IF(OR(#REF!="",J504=""),"",#REF!+7*J504)</f>
        <v>#REF!</v>
      </c>
      <c r="F504" s="149" t="e">
        <f t="shared" ca="1" si="149"/>
        <v>#REF!</v>
      </c>
      <c r="G504" s="120" t="s">
        <v>94</v>
      </c>
      <c r="H504" s="113" t="e">
        <f t="shared" si="156"/>
        <v>#REF!</v>
      </c>
      <c r="I504" s="113" t="e">
        <f t="shared" si="151"/>
        <v>#REF!</v>
      </c>
      <c r="J504" s="122">
        <v>24</v>
      </c>
      <c r="K504" s="122" t="s">
        <v>18</v>
      </c>
      <c r="L504" s="232" t="s">
        <v>81</v>
      </c>
      <c r="M504" s="23" t="s">
        <v>1046</v>
      </c>
      <c r="N504" s="399">
        <v>0</v>
      </c>
      <c r="O504" s="130">
        <v>3</v>
      </c>
      <c r="P504" s="122"/>
      <c r="Q504" s="122"/>
      <c r="R504" s="122" t="s">
        <v>84</v>
      </c>
      <c r="S504" s="122" t="s">
        <v>97</v>
      </c>
      <c r="T504" s="113" t="s">
        <v>114</v>
      </c>
      <c r="U504" s="102" t="s">
        <v>99</v>
      </c>
      <c r="V504" s="102" t="s">
        <v>1047</v>
      </c>
      <c r="W504" s="147">
        <v>10</v>
      </c>
      <c r="X504" s="113"/>
      <c r="Y504" s="130">
        <f t="shared" si="153"/>
        <v>10</v>
      </c>
      <c r="Z504" s="122">
        <v>10</v>
      </c>
      <c r="AA504" s="101">
        <v>83227</v>
      </c>
      <c r="AB504" s="131"/>
      <c r="AC504" s="151" t="str">
        <f t="shared" si="154"/>
        <v/>
      </c>
      <c r="AD504" s="120"/>
      <c r="AE504" s="132"/>
      <c r="AF504" s="101">
        <f t="shared" si="157"/>
        <v>0</v>
      </c>
      <c r="AG504" s="101">
        <f t="shared" si="158"/>
        <v>0</v>
      </c>
      <c r="AH504" s="101">
        <f t="shared" si="159"/>
        <v>0</v>
      </c>
      <c r="AI504" s="101">
        <f t="shared" si="152"/>
        <v>832270</v>
      </c>
      <c r="AJ504" s="101">
        <f t="shared" si="160"/>
        <v>0</v>
      </c>
      <c r="AK504" s="101">
        <f t="shared" si="150"/>
        <v>832270</v>
      </c>
      <c r="AL504" s="102" t="s">
        <v>9</v>
      </c>
      <c r="AM504" s="144"/>
      <c r="AN504" s="823">
        <f t="shared" si="155"/>
        <v>832270</v>
      </c>
      <c r="AO504" s="844">
        <f t="shared" si="145"/>
        <v>0</v>
      </c>
      <c r="AP504" s="844">
        <f t="shared" si="146"/>
        <v>1</v>
      </c>
      <c r="AQ504" s="845">
        <f t="shared" ca="1" si="147"/>
        <v>140</v>
      </c>
      <c r="AR504" s="113" t="str">
        <f t="shared" si="148"/>
        <v>On Time</v>
      </c>
    </row>
    <row r="505" spans="1:44" ht="12.75" x14ac:dyDescent="0.2">
      <c r="A505" s="102">
        <v>4000595564</v>
      </c>
      <c r="B505" s="133">
        <v>46045</v>
      </c>
      <c r="C505" s="102" t="s">
        <v>79</v>
      </c>
      <c r="D505" s="552">
        <v>46212</v>
      </c>
      <c r="E505" s="552" t="e">
        <f>IF(OR(#REF!="",J505=""),"",#REF!+7*J505)</f>
        <v>#REF!</v>
      </c>
      <c r="F505" s="149" t="e">
        <f t="shared" ca="1" si="149"/>
        <v>#REF!</v>
      </c>
      <c r="G505" s="120" t="s">
        <v>94</v>
      </c>
      <c r="H505" s="113" t="e">
        <f t="shared" si="156"/>
        <v>#REF!</v>
      </c>
      <c r="I505" s="113" t="e">
        <f t="shared" si="151"/>
        <v>#REF!</v>
      </c>
      <c r="J505" s="122">
        <v>24</v>
      </c>
      <c r="K505" s="122" t="s">
        <v>18</v>
      </c>
      <c r="L505" s="232" t="s">
        <v>81</v>
      </c>
      <c r="M505" s="23" t="s">
        <v>1048</v>
      </c>
      <c r="N505" s="399">
        <v>0</v>
      </c>
      <c r="O505" s="130">
        <v>3</v>
      </c>
      <c r="P505" s="122"/>
      <c r="Q505" s="122"/>
      <c r="R505" s="122" t="s">
        <v>84</v>
      </c>
      <c r="S505" s="122" t="s">
        <v>97</v>
      </c>
      <c r="T505" s="113" t="s">
        <v>114</v>
      </c>
      <c r="U505" s="102" t="s">
        <v>99</v>
      </c>
      <c r="V505" s="102" t="s">
        <v>1049</v>
      </c>
      <c r="W505" s="147">
        <v>10</v>
      </c>
      <c r="X505" s="113"/>
      <c r="Y505" s="130">
        <f t="shared" si="153"/>
        <v>10</v>
      </c>
      <c r="Z505" s="122">
        <v>10</v>
      </c>
      <c r="AA505" s="101">
        <v>141299</v>
      </c>
      <c r="AB505" s="131"/>
      <c r="AC505" s="151" t="str">
        <f t="shared" si="154"/>
        <v/>
      </c>
      <c r="AD505" s="120"/>
      <c r="AE505" s="132"/>
      <c r="AF505" s="101">
        <f t="shared" si="157"/>
        <v>0</v>
      </c>
      <c r="AG505" s="101">
        <f t="shared" si="158"/>
        <v>0</v>
      </c>
      <c r="AH505" s="101">
        <f t="shared" si="159"/>
        <v>0</v>
      </c>
      <c r="AI505" s="101">
        <f t="shared" si="152"/>
        <v>1412990</v>
      </c>
      <c r="AJ505" s="101">
        <f t="shared" si="160"/>
        <v>0</v>
      </c>
      <c r="AK505" s="101">
        <f t="shared" si="150"/>
        <v>1412990</v>
      </c>
      <c r="AL505" s="102" t="s">
        <v>9</v>
      </c>
      <c r="AM505" s="144"/>
      <c r="AN505" s="823">
        <f t="shared" si="155"/>
        <v>1412990</v>
      </c>
      <c r="AO505" s="844">
        <f t="shared" si="145"/>
        <v>0</v>
      </c>
      <c r="AP505" s="844">
        <f t="shared" si="146"/>
        <v>1</v>
      </c>
      <c r="AQ505" s="845">
        <f t="shared" ca="1" si="147"/>
        <v>140</v>
      </c>
      <c r="AR505" s="113" t="str">
        <f t="shared" si="148"/>
        <v>On Time</v>
      </c>
    </row>
    <row r="506" spans="1:44" ht="12.75" x14ac:dyDescent="0.2">
      <c r="A506" s="102">
        <v>4000595564</v>
      </c>
      <c r="B506" s="133">
        <v>46045</v>
      </c>
      <c r="C506" s="102" t="s">
        <v>79</v>
      </c>
      <c r="D506" s="552">
        <v>46212</v>
      </c>
      <c r="E506" s="552" t="e">
        <f>IF(OR(#REF!="",J506=""),"",#REF!+7*J506)</f>
        <v>#REF!</v>
      </c>
      <c r="F506" s="149" t="e">
        <f t="shared" ca="1" si="149"/>
        <v>#REF!</v>
      </c>
      <c r="G506" s="120" t="s">
        <v>94</v>
      </c>
      <c r="H506" s="113" t="e">
        <f t="shared" si="156"/>
        <v>#REF!</v>
      </c>
      <c r="I506" s="113" t="e">
        <f t="shared" si="151"/>
        <v>#REF!</v>
      </c>
      <c r="J506" s="122">
        <v>24</v>
      </c>
      <c r="K506" s="122" t="s">
        <v>18</v>
      </c>
      <c r="L506" s="232" t="s">
        <v>81</v>
      </c>
      <c r="M506" s="23" t="s">
        <v>1050</v>
      </c>
      <c r="N506" s="399">
        <v>0</v>
      </c>
      <c r="O506" s="130">
        <v>3</v>
      </c>
      <c r="P506" s="122"/>
      <c r="Q506" s="122"/>
      <c r="R506" s="122" t="s">
        <v>84</v>
      </c>
      <c r="S506" s="122" t="s">
        <v>97</v>
      </c>
      <c r="T506" s="113" t="s">
        <v>114</v>
      </c>
      <c r="U506" s="102" t="s">
        <v>99</v>
      </c>
      <c r="V506" s="102" t="s">
        <v>1051</v>
      </c>
      <c r="W506" s="147">
        <v>10</v>
      </c>
      <c r="X506" s="113"/>
      <c r="Y506" s="130">
        <f t="shared" si="153"/>
        <v>10</v>
      </c>
      <c r="Z506" s="122">
        <v>10</v>
      </c>
      <c r="AA506" s="101">
        <v>307987</v>
      </c>
      <c r="AB506" s="131"/>
      <c r="AC506" s="151" t="str">
        <f t="shared" si="154"/>
        <v/>
      </c>
      <c r="AD506" s="120"/>
      <c r="AE506" s="142"/>
      <c r="AF506" s="101">
        <f t="shared" si="157"/>
        <v>0</v>
      </c>
      <c r="AG506" s="101">
        <f t="shared" si="158"/>
        <v>0</v>
      </c>
      <c r="AH506" s="101">
        <f t="shared" si="159"/>
        <v>0</v>
      </c>
      <c r="AI506" s="101">
        <f t="shared" si="152"/>
        <v>3079870</v>
      </c>
      <c r="AJ506" s="101">
        <f t="shared" si="160"/>
        <v>0</v>
      </c>
      <c r="AK506" s="101">
        <f t="shared" si="150"/>
        <v>3079870</v>
      </c>
      <c r="AL506" s="102" t="s">
        <v>9</v>
      </c>
      <c r="AM506" s="144"/>
      <c r="AN506" s="823">
        <f t="shared" si="155"/>
        <v>3079870</v>
      </c>
      <c r="AO506" s="844">
        <f t="shared" si="145"/>
        <v>0</v>
      </c>
      <c r="AP506" s="844">
        <f t="shared" si="146"/>
        <v>1</v>
      </c>
      <c r="AQ506" s="845">
        <f t="shared" ca="1" si="147"/>
        <v>140</v>
      </c>
      <c r="AR506" s="113" t="str">
        <f t="shared" si="148"/>
        <v>On Time</v>
      </c>
    </row>
    <row r="507" spans="1:44" x14ac:dyDescent="0.25">
      <c r="A507" s="102">
        <v>4000582041</v>
      </c>
      <c r="B507" s="133">
        <v>46041</v>
      </c>
      <c r="C507" s="102" t="s">
        <v>79</v>
      </c>
      <c r="D507" s="552">
        <v>46139</v>
      </c>
      <c r="E507" s="552" t="e">
        <f>IF(OR(#REF!="",J507=""),"",#REF!+7*J507)</f>
        <v>#REF!</v>
      </c>
      <c r="F507" s="149" t="str">
        <f t="shared" ca="1" si="149"/>
        <v>DELIVERED</v>
      </c>
      <c r="G507" s="120" t="s">
        <v>94</v>
      </c>
      <c r="H507" s="113" t="e">
        <f t="shared" si="156"/>
        <v>#REF!</v>
      </c>
      <c r="I507" s="113" t="e">
        <f t="shared" si="151"/>
        <v>#REF!</v>
      </c>
      <c r="J507" s="122">
        <v>14</v>
      </c>
      <c r="K507" s="122" t="s">
        <v>18</v>
      </c>
      <c r="L507" s="232" t="s">
        <v>81</v>
      </c>
      <c r="M507" s="23" t="s">
        <v>1052</v>
      </c>
      <c r="N507" s="399">
        <v>0</v>
      </c>
      <c r="O507" s="130">
        <v>3</v>
      </c>
      <c r="P507" s="122" t="s">
        <v>1053</v>
      </c>
      <c r="Q507" s="122">
        <v>26100016</v>
      </c>
      <c r="R507" s="122" t="s">
        <v>84</v>
      </c>
      <c r="S507" s="122" t="s">
        <v>97</v>
      </c>
      <c r="T507" s="113" t="s">
        <v>179</v>
      </c>
      <c r="U507" s="102" t="s">
        <v>99</v>
      </c>
      <c r="V507" s="102" t="s">
        <v>1054</v>
      </c>
      <c r="W507" s="147">
        <v>4</v>
      </c>
      <c r="X507" s="122">
        <v>4</v>
      </c>
      <c r="Y507" s="130">
        <f t="shared" si="153"/>
        <v>0</v>
      </c>
      <c r="Z507" s="122">
        <v>0</v>
      </c>
      <c r="AA507" s="185">
        <v>21005</v>
      </c>
      <c r="AB507" s="131"/>
      <c r="AC507" s="151" t="str">
        <f t="shared" si="154"/>
        <v>April-26</v>
      </c>
      <c r="AD507" s="119">
        <v>46125</v>
      </c>
      <c r="AE507" s="476" t="s">
        <v>1055</v>
      </c>
      <c r="AF507" s="101">
        <f t="shared" si="157"/>
        <v>84020</v>
      </c>
      <c r="AG507" s="101">
        <f t="shared" si="158"/>
        <v>0</v>
      </c>
      <c r="AH507" s="101">
        <f t="shared" si="159"/>
        <v>84020</v>
      </c>
      <c r="AI507" s="101">
        <f t="shared" si="152"/>
        <v>0</v>
      </c>
      <c r="AJ507" s="185">
        <f t="shared" si="160"/>
        <v>0</v>
      </c>
      <c r="AK507" s="185">
        <f t="shared" si="150"/>
        <v>0</v>
      </c>
      <c r="AL507" s="174" t="s">
        <v>0</v>
      </c>
      <c r="AM507" s="144" t="s">
        <v>102</v>
      </c>
      <c r="AN507" s="825">
        <f t="shared" si="155"/>
        <v>84020</v>
      </c>
      <c r="AO507" s="844">
        <f t="shared" si="145"/>
        <v>1</v>
      </c>
      <c r="AP507" s="844">
        <f t="shared" si="146"/>
        <v>0</v>
      </c>
      <c r="AQ507" s="845">
        <f t="shared" ca="1" si="147"/>
        <v>144</v>
      </c>
      <c r="AR507" s="113" t="str">
        <f t="shared" si="148"/>
        <v>On Time</v>
      </c>
    </row>
    <row r="508" spans="1:44" x14ac:dyDescent="0.25">
      <c r="A508" s="102">
        <v>4000582041</v>
      </c>
      <c r="B508" s="133">
        <v>46041</v>
      </c>
      <c r="C508" s="102" t="s">
        <v>79</v>
      </c>
      <c r="D508" s="552">
        <v>46139</v>
      </c>
      <c r="E508" s="552" t="e">
        <f>IF(OR(#REF!="",J508=""),"",#REF!+7*J508)</f>
        <v>#REF!</v>
      </c>
      <c r="F508" s="149" t="str">
        <f t="shared" ca="1" si="149"/>
        <v>DELIVERED</v>
      </c>
      <c r="G508" s="120" t="s">
        <v>94</v>
      </c>
      <c r="H508" s="113" t="e">
        <f t="shared" si="156"/>
        <v>#REF!</v>
      </c>
      <c r="I508" s="113" t="e">
        <f t="shared" si="151"/>
        <v>#REF!</v>
      </c>
      <c r="J508" s="122">
        <v>14</v>
      </c>
      <c r="K508" s="122" t="s">
        <v>18</v>
      </c>
      <c r="L508" s="232" t="s">
        <v>81</v>
      </c>
      <c r="M508" s="413" t="s">
        <v>1056</v>
      </c>
      <c r="N508" s="399">
        <v>0</v>
      </c>
      <c r="O508" s="130">
        <v>3</v>
      </c>
      <c r="P508" s="122" t="s">
        <v>1057</v>
      </c>
      <c r="Q508" s="122">
        <v>2610016</v>
      </c>
      <c r="R508" s="122" t="s">
        <v>84</v>
      </c>
      <c r="S508" s="122" t="s">
        <v>97</v>
      </c>
      <c r="T508" s="113" t="s">
        <v>179</v>
      </c>
      <c r="U508" s="102" t="s">
        <v>99</v>
      </c>
      <c r="V508" s="102" t="s">
        <v>1058</v>
      </c>
      <c r="W508" s="147">
        <v>2</v>
      </c>
      <c r="X508" s="122">
        <v>2</v>
      </c>
      <c r="Y508" s="130">
        <f t="shared" si="153"/>
        <v>0</v>
      </c>
      <c r="Z508" s="122">
        <v>0</v>
      </c>
      <c r="AA508" s="101">
        <v>75765</v>
      </c>
      <c r="AB508" s="131"/>
      <c r="AC508" s="151" t="str">
        <f t="shared" si="154"/>
        <v>April-26</v>
      </c>
      <c r="AD508" s="225">
        <v>46140</v>
      </c>
      <c r="AE508" s="257" t="s">
        <v>1059</v>
      </c>
      <c r="AF508" s="114">
        <f t="shared" si="157"/>
        <v>151530</v>
      </c>
      <c r="AG508" s="101">
        <f t="shared" si="158"/>
        <v>0</v>
      </c>
      <c r="AH508" s="101">
        <f t="shared" si="159"/>
        <v>151530</v>
      </c>
      <c r="AI508" s="101">
        <f t="shared" si="152"/>
        <v>0</v>
      </c>
      <c r="AJ508" s="101">
        <f t="shared" si="160"/>
        <v>0</v>
      </c>
      <c r="AK508" s="101">
        <f t="shared" si="150"/>
        <v>0</v>
      </c>
      <c r="AL508" s="102" t="s">
        <v>0</v>
      </c>
      <c r="AM508" s="144" t="s">
        <v>102</v>
      </c>
      <c r="AN508" s="823">
        <f t="shared" si="155"/>
        <v>151530</v>
      </c>
      <c r="AO508" s="844">
        <f t="shared" si="145"/>
        <v>1</v>
      </c>
      <c r="AP508" s="844">
        <f t="shared" si="146"/>
        <v>0</v>
      </c>
      <c r="AQ508" s="845">
        <f t="shared" ca="1" si="147"/>
        <v>144</v>
      </c>
      <c r="AR508" s="113" t="str">
        <f t="shared" si="148"/>
        <v>Delayed</v>
      </c>
    </row>
    <row r="509" spans="1:44" ht="12.75" x14ac:dyDescent="0.2">
      <c r="A509" s="102">
        <v>4300035895</v>
      </c>
      <c r="B509" s="133">
        <v>46045</v>
      </c>
      <c r="C509" s="102" t="s">
        <v>79</v>
      </c>
      <c r="D509" s="552">
        <v>46080</v>
      </c>
      <c r="E509" s="552" t="e">
        <f>IF(OR(#REF!="",J509=""),"",#REF!+7*J509)</f>
        <v>#REF!</v>
      </c>
      <c r="F509" s="149" t="e">
        <f t="shared" ca="1" si="149"/>
        <v>#REF!</v>
      </c>
      <c r="G509" s="120" t="s">
        <v>94</v>
      </c>
      <c r="H509" s="113" t="e">
        <f t="shared" si="156"/>
        <v>#REF!</v>
      </c>
      <c r="I509" s="113" t="e">
        <f t="shared" si="151"/>
        <v>#REF!</v>
      </c>
      <c r="J509" s="122">
        <v>5</v>
      </c>
      <c r="K509" s="122" t="s">
        <v>21</v>
      </c>
      <c r="L509" s="232" t="s">
        <v>81</v>
      </c>
      <c r="M509" s="413" t="s">
        <v>1060</v>
      </c>
      <c r="N509" s="399">
        <v>0</v>
      </c>
      <c r="O509" s="130">
        <v>3</v>
      </c>
      <c r="P509" s="122"/>
      <c r="Q509" s="122"/>
      <c r="R509" s="122" t="s">
        <v>84</v>
      </c>
      <c r="S509" s="122" t="s">
        <v>97</v>
      </c>
      <c r="T509" s="113" t="s">
        <v>335</v>
      </c>
      <c r="U509" s="102" t="s">
        <v>99</v>
      </c>
      <c r="V509" s="102" t="s">
        <v>1061</v>
      </c>
      <c r="W509" s="147">
        <v>8</v>
      </c>
      <c r="X509" s="122"/>
      <c r="Y509" s="130">
        <f t="shared" si="153"/>
        <v>8</v>
      </c>
      <c r="Z509" s="122">
        <v>8</v>
      </c>
      <c r="AA509" s="101">
        <v>10623</v>
      </c>
      <c r="AB509" s="131"/>
      <c r="AC509" s="151" t="str">
        <f t="shared" si="154"/>
        <v/>
      </c>
      <c r="AD509" s="120"/>
      <c r="AE509" s="261"/>
      <c r="AF509" s="101">
        <f t="shared" si="157"/>
        <v>0</v>
      </c>
      <c r="AG509" s="101">
        <f t="shared" si="158"/>
        <v>0</v>
      </c>
      <c r="AH509" s="101">
        <f t="shared" si="159"/>
        <v>0</v>
      </c>
      <c r="AI509" s="101">
        <f t="shared" si="152"/>
        <v>84984</v>
      </c>
      <c r="AJ509" s="101">
        <f t="shared" si="160"/>
        <v>0</v>
      </c>
      <c r="AK509" s="101">
        <f t="shared" si="150"/>
        <v>84984</v>
      </c>
      <c r="AL509" s="102" t="s">
        <v>9</v>
      </c>
      <c r="AM509" s="144"/>
      <c r="AN509" s="823">
        <f t="shared" si="155"/>
        <v>84984</v>
      </c>
      <c r="AO509" s="844">
        <f t="shared" si="145"/>
        <v>0</v>
      </c>
      <c r="AP509" s="844">
        <f t="shared" si="146"/>
        <v>1</v>
      </c>
      <c r="AQ509" s="845">
        <f t="shared" ca="1" si="147"/>
        <v>140</v>
      </c>
      <c r="AR509" s="113" t="str">
        <f t="shared" si="148"/>
        <v>On Time</v>
      </c>
    </row>
    <row r="510" spans="1:44" ht="12.75" x14ac:dyDescent="0.2">
      <c r="A510" s="102">
        <v>4000593557</v>
      </c>
      <c r="B510" s="133">
        <v>46049</v>
      </c>
      <c r="C510" s="102" t="s">
        <v>79</v>
      </c>
      <c r="D510" s="552">
        <v>46357</v>
      </c>
      <c r="E510" s="552" t="e">
        <f>IF(OR(#REF!="",J510=""),"",#REF!+7*J510)</f>
        <v>#REF!</v>
      </c>
      <c r="F510" s="149" t="e">
        <f t="shared" ca="1" si="149"/>
        <v>#REF!</v>
      </c>
      <c r="G510" s="120" t="s">
        <v>94</v>
      </c>
      <c r="H510" s="113" t="e">
        <f t="shared" si="156"/>
        <v>#REF!</v>
      </c>
      <c r="I510" s="113" t="e">
        <f t="shared" si="151"/>
        <v>#REF!</v>
      </c>
      <c r="J510" s="122">
        <v>44</v>
      </c>
      <c r="K510" s="122" t="s">
        <v>18</v>
      </c>
      <c r="L510" s="232" t="s">
        <v>81</v>
      </c>
      <c r="M510" s="413" t="s">
        <v>1062</v>
      </c>
      <c r="N510" s="399">
        <v>0</v>
      </c>
      <c r="O510" s="130">
        <v>3</v>
      </c>
      <c r="P510" s="122"/>
      <c r="Q510" s="122"/>
      <c r="R510" s="122" t="s">
        <v>84</v>
      </c>
      <c r="S510" s="122" t="s">
        <v>97</v>
      </c>
      <c r="T510" s="113" t="s">
        <v>114</v>
      </c>
      <c r="U510" s="102" t="s">
        <v>99</v>
      </c>
      <c r="V510" s="102" t="s">
        <v>1063</v>
      </c>
      <c r="W510" s="147">
        <v>10</v>
      </c>
      <c r="X510" s="122"/>
      <c r="Y510" s="130">
        <f t="shared" si="153"/>
        <v>10</v>
      </c>
      <c r="Z510" s="122">
        <v>10</v>
      </c>
      <c r="AA510" s="101">
        <v>743729</v>
      </c>
      <c r="AB510" s="131"/>
      <c r="AC510" s="151" t="str">
        <f t="shared" si="154"/>
        <v/>
      </c>
      <c r="AD510" s="120"/>
      <c r="AE510" s="132"/>
      <c r="AF510" s="101">
        <f t="shared" si="157"/>
        <v>0</v>
      </c>
      <c r="AG510" s="101">
        <f t="shared" si="158"/>
        <v>0</v>
      </c>
      <c r="AH510" s="101">
        <f t="shared" si="159"/>
        <v>0</v>
      </c>
      <c r="AI510" s="101">
        <f t="shared" si="152"/>
        <v>7437290</v>
      </c>
      <c r="AJ510" s="101">
        <f t="shared" si="160"/>
        <v>0</v>
      </c>
      <c r="AK510" s="101">
        <f t="shared" si="150"/>
        <v>7437290</v>
      </c>
      <c r="AL510" s="102" t="s">
        <v>9</v>
      </c>
      <c r="AM510" s="144"/>
      <c r="AN510" s="823">
        <f t="shared" si="155"/>
        <v>7437290</v>
      </c>
      <c r="AO510" s="844">
        <f t="shared" si="145"/>
        <v>0</v>
      </c>
      <c r="AP510" s="844">
        <f t="shared" si="146"/>
        <v>1</v>
      </c>
      <c r="AQ510" s="845">
        <f t="shared" ca="1" si="147"/>
        <v>136</v>
      </c>
      <c r="AR510" s="113" t="str">
        <f t="shared" si="148"/>
        <v>On Time</v>
      </c>
    </row>
    <row r="511" spans="1:44" x14ac:dyDescent="0.25">
      <c r="A511" s="102">
        <v>4300035918</v>
      </c>
      <c r="B511" s="133">
        <v>46049</v>
      </c>
      <c r="C511" s="102" t="s">
        <v>79</v>
      </c>
      <c r="D511" s="552">
        <v>46084</v>
      </c>
      <c r="E511" s="552" t="e">
        <f>IF(OR(#REF!="",J511=""),"",#REF!+7*J511)</f>
        <v>#REF!</v>
      </c>
      <c r="F511" s="149" t="str">
        <f t="shared" ca="1" si="149"/>
        <v>DELIVERED</v>
      </c>
      <c r="G511" s="120" t="s">
        <v>94</v>
      </c>
      <c r="H511" s="113" t="e">
        <f t="shared" si="156"/>
        <v>#REF!</v>
      </c>
      <c r="I511" s="113" t="e">
        <f t="shared" si="151"/>
        <v>#REF!</v>
      </c>
      <c r="J511" s="122">
        <v>5</v>
      </c>
      <c r="K511" s="122" t="s">
        <v>21</v>
      </c>
      <c r="L511" s="232" t="s">
        <v>81</v>
      </c>
      <c r="M511" s="413" t="s">
        <v>1064</v>
      </c>
      <c r="N511" s="399">
        <v>0</v>
      </c>
      <c r="O511" s="130">
        <v>3</v>
      </c>
      <c r="P511" s="122" t="s">
        <v>243</v>
      </c>
      <c r="Q511" s="122">
        <v>25100884</v>
      </c>
      <c r="R511" s="122" t="s">
        <v>84</v>
      </c>
      <c r="S511" s="122" t="s">
        <v>97</v>
      </c>
      <c r="T511" s="113" t="s">
        <v>335</v>
      </c>
      <c r="U511" s="102" t="s">
        <v>99</v>
      </c>
      <c r="V511" s="102" t="s">
        <v>1065</v>
      </c>
      <c r="W511" s="147">
        <v>2</v>
      </c>
      <c r="X511" s="122">
        <v>2</v>
      </c>
      <c r="Y511" s="130">
        <f t="shared" si="153"/>
        <v>0</v>
      </c>
      <c r="Z511" s="122">
        <v>0</v>
      </c>
      <c r="AA511" s="185">
        <v>7608</v>
      </c>
      <c r="AB511" s="131"/>
      <c r="AC511" s="151" t="str">
        <f t="shared" si="154"/>
        <v>April-26</v>
      </c>
      <c r="AD511" s="119">
        <v>46128</v>
      </c>
      <c r="AE511" s="476" t="s">
        <v>1066</v>
      </c>
      <c r="AF511" s="101">
        <f t="shared" si="157"/>
        <v>15216</v>
      </c>
      <c r="AG511" s="101">
        <f t="shared" si="158"/>
        <v>0</v>
      </c>
      <c r="AH511" s="101">
        <f t="shared" si="159"/>
        <v>15216</v>
      </c>
      <c r="AI511" s="101">
        <f t="shared" si="152"/>
        <v>0</v>
      </c>
      <c r="AJ511" s="185">
        <f t="shared" si="160"/>
        <v>0</v>
      </c>
      <c r="AK511" s="185">
        <f t="shared" si="150"/>
        <v>0</v>
      </c>
      <c r="AL511" s="174" t="s">
        <v>0</v>
      </c>
      <c r="AM511" s="144" t="s">
        <v>102</v>
      </c>
      <c r="AN511" s="825">
        <f t="shared" si="155"/>
        <v>15216</v>
      </c>
      <c r="AO511" s="844">
        <f t="shared" si="145"/>
        <v>1</v>
      </c>
      <c r="AP511" s="844">
        <f t="shared" si="146"/>
        <v>0</v>
      </c>
      <c r="AQ511" s="845">
        <f t="shared" ca="1" si="147"/>
        <v>136</v>
      </c>
      <c r="AR511" s="113" t="str">
        <f t="shared" si="148"/>
        <v>Delayed</v>
      </c>
    </row>
    <row r="512" spans="1:44" x14ac:dyDescent="0.25">
      <c r="A512" s="102" t="s">
        <v>1067</v>
      </c>
      <c r="B512" s="133">
        <v>46052</v>
      </c>
      <c r="C512" s="102" t="s">
        <v>79</v>
      </c>
      <c r="D512" s="552">
        <v>46087</v>
      </c>
      <c r="E512" s="552" t="e">
        <f>IF(OR(#REF!="",J512=""),"",#REF!+7*J512)</f>
        <v>#REF!</v>
      </c>
      <c r="F512" s="149" t="str">
        <f t="shared" ca="1" si="149"/>
        <v>DELIVERED</v>
      </c>
      <c r="G512" s="120" t="s">
        <v>80</v>
      </c>
      <c r="H512" s="113" t="e">
        <f t="shared" si="156"/>
        <v>#REF!</v>
      </c>
      <c r="I512" s="113" t="e">
        <f t="shared" si="151"/>
        <v>#REF!</v>
      </c>
      <c r="J512" s="122">
        <v>5</v>
      </c>
      <c r="K512" s="122" t="s">
        <v>19</v>
      </c>
      <c r="L512" s="232" t="s">
        <v>142</v>
      </c>
      <c r="M512" s="23" t="s">
        <v>1068</v>
      </c>
      <c r="N512" s="399">
        <v>0</v>
      </c>
      <c r="O512" s="130">
        <v>3</v>
      </c>
      <c r="P512" s="122" t="s">
        <v>1069</v>
      </c>
      <c r="Q512" s="122">
        <v>25201448</v>
      </c>
      <c r="R512" s="122" t="s">
        <v>84</v>
      </c>
      <c r="S512" s="130" t="s">
        <v>1070</v>
      </c>
      <c r="T512" s="136" t="s">
        <v>1071</v>
      </c>
      <c r="U512" s="102" t="s">
        <v>87</v>
      </c>
      <c r="V512" s="186" t="s">
        <v>1072</v>
      </c>
      <c r="W512" s="147">
        <v>20</v>
      </c>
      <c r="X512" s="122">
        <v>18</v>
      </c>
      <c r="Y512" s="130">
        <f t="shared" si="153"/>
        <v>2</v>
      </c>
      <c r="Z512" s="122">
        <v>0</v>
      </c>
      <c r="AA512" s="101">
        <v>55895.3</v>
      </c>
      <c r="AB512" s="131"/>
      <c r="AC512" s="151" t="str">
        <f t="shared" si="154"/>
        <v>May-26</v>
      </c>
      <c r="AD512" s="119">
        <v>46162</v>
      </c>
      <c r="AE512" s="476" t="s">
        <v>1073</v>
      </c>
      <c r="AF512" s="101">
        <f t="shared" si="157"/>
        <v>1006115.4</v>
      </c>
      <c r="AG512" s="101">
        <f t="shared" si="158"/>
        <v>0</v>
      </c>
      <c r="AH512" s="101">
        <f t="shared" si="159"/>
        <v>1006115.4</v>
      </c>
      <c r="AI512" s="101">
        <f t="shared" si="152"/>
        <v>0</v>
      </c>
      <c r="AJ512" s="101">
        <f t="shared" si="160"/>
        <v>0</v>
      </c>
      <c r="AK512" s="101">
        <f t="shared" si="150"/>
        <v>0</v>
      </c>
      <c r="AL512" s="102" t="s">
        <v>0</v>
      </c>
      <c r="AM512" s="144" t="s">
        <v>102</v>
      </c>
      <c r="AN512" s="823">
        <f t="shared" si="155"/>
        <v>1006115.4</v>
      </c>
      <c r="AO512" s="844">
        <f t="shared" si="145"/>
        <v>0.9</v>
      </c>
      <c r="AP512" s="844">
        <f t="shared" si="146"/>
        <v>0.1</v>
      </c>
      <c r="AQ512" s="845">
        <f t="shared" ca="1" si="147"/>
        <v>133</v>
      </c>
      <c r="AR512" s="113" t="str">
        <f t="shared" si="148"/>
        <v>Delayed</v>
      </c>
    </row>
    <row r="513" spans="1:44" x14ac:dyDescent="0.25">
      <c r="A513" s="102" t="s">
        <v>1067</v>
      </c>
      <c r="B513" s="133">
        <v>46052</v>
      </c>
      <c r="C513" s="102" t="s">
        <v>79</v>
      </c>
      <c r="D513" s="552">
        <v>46087</v>
      </c>
      <c r="E513" s="552" t="e">
        <f>IF(OR(#REF!="",J513=""),"",#REF!+7*J513)</f>
        <v>#REF!</v>
      </c>
      <c r="F513" s="149" t="str">
        <f t="shared" ca="1" si="149"/>
        <v>DELIVERED</v>
      </c>
      <c r="G513" s="120" t="s">
        <v>80</v>
      </c>
      <c r="H513" s="113" t="e">
        <f t="shared" si="156"/>
        <v>#REF!</v>
      </c>
      <c r="I513" s="113" t="e">
        <f t="shared" si="151"/>
        <v>#REF!</v>
      </c>
      <c r="J513" s="122">
        <v>5</v>
      </c>
      <c r="K513" s="122" t="s">
        <v>19</v>
      </c>
      <c r="L513" s="232" t="s">
        <v>142</v>
      </c>
      <c r="M513" s="13" t="s">
        <v>1068</v>
      </c>
      <c r="N513" s="399">
        <v>0</v>
      </c>
      <c r="O513" s="130">
        <v>3</v>
      </c>
      <c r="P513" s="122" t="s">
        <v>1069</v>
      </c>
      <c r="Q513" s="122">
        <v>25201448</v>
      </c>
      <c r="R513" s="122" t="s">
        <v>84</v>
      </c>
      <c r="S513" s="130" t="s">
        <v>1070</v>
      </c>
      <c r="T513" s="136" t="s">
        <v>1071</v>
      </c>
      <c r="U513" s="102" t="s">
        <v>87</v>
      </c>
      <c r="V513" s="186" t="s">
        <v>1072</v>
      </c>
      <c r="W513" s="147">
        <v>2</v>
      </c>
      <c r="X513" s="122">
        <v>2</v>
      </c>
      <c r="Y513" s="130">
        <f t="shared" si="153"/>
        <v>0</v>
      </c>
      <c r="Z513" s="122">
        <v>0</v>
      </c>
      <c r="AA513" s="101">
        <v>55895.3</v>
      </c>
      <c r="AB513" s="131"/>
      <c r="AC513" s="151" t="str">
        <f t="shared" si="154"/>
        <v>June-26</v>
      </c>
      <c r="AD513" s="119">
        <v>46183</v>
      </c>
      <c r="AE513" s="257" t="s">
        <v>1074</v>
      </c>
      <c r="AF513" s="101">
        <f t="shared" si="157"/>
        <v>111790.6</v>
      </c>
      <c r="AG513" s="101">
        <f t="shared" si="158"/>
        <v>0</v>
      </c>
      <c r="AH513" s="101">
        <f t="shared" si="159"/>
        <v>111790.6</v>
      </c>
      <c r="AI513" s="101">
        <f t="shared" si="152"/>
        <v>0</v>
      </c>
      <c r="AJ513" s="101">
        <f t="shared" si="160"/>
        <v>0</v>
      </c>
      <c r="AK513" s="101">
        <f t="shared" si="150"/>
        <v>0</v>
      </c>
      <c r="AL513" s="102" t="s">
        <v>0</v>
      </c>
      <c r="AM513" s="144" t="s">
        <v>102</v>
      </c>
      <c r="AN513" s="823">
        <f t="shared" si="155"/>
        <v>111790.6</v>
      </c>
      <c r="AO513" s="844">
        <f t="shared" si="145"/>
        <v>1</v>
      </c>
      <c r="AP513" s="844">
        <f t="shared" si="146"/>
        <v>0</v>
      </c>
      <c r="AQ513" s="845">
        <f t="shared" ca="1" si="147"/>
        <v>133</v>
      </c>
      <c r="AR513" s="113" t="str">
        <f t="shared" si="148"/>
        <v>Delayed</v>
      </c>
    </row>
    <row r="514" spans="1:44" x14ac:dyDescent="0.25">
      <c r="A514" s="102">
        <v>1102500171</v>
      </c>
      <c r="B514" s="133">
        <v>46055</v>
      </c>
      <c r="C514" s="102" t="s">
        <v>79</v>
      </c>
      <c r="D514" s="552">
        <v>46064</v>
      </c>
      <c r="E514" s="552" t="e">
        <f>IF(OR(#REF!="",J514=""),"",#REF!+7*J514)</f>
        <v>#REF!</v>
      </c>
      <c r="F514" s="149" t="str">
        <f t="shared" ca="1" si="149"/>
        <v>DELIVERED</v>
      </c>
      <c r="G514" s="120" t="s">
        <v>80</v>
      </c>
      <c r="H514" s="113" t="e">
        <f t="shared" si="156"/>
        <v>#REF!</v>
      </c>
      <c r="I514" s="113" t="e">
        <f t="shared" si="151"/>
        <v>#REF!</v>
      </c>
      <c r="J514" s="122">
        <v>1.3</v>
      </c>
      <c r="K514" s="122" t="s">
        <v>21</v>
      </c>
      <c r="L514" s="232" t="s">
        <v>81</v>
      </c>
      <c r="M514" s="13" t="s">
        <v>1075</v>
      </c>
      <c r="N514" s="399">
        <v>1</v>
      </c>
      <c r="O514" s="130">
        <v>1</v>
      </c>
      <c r="P514" s="122" t="s">
        <v>243</v>
      </c>
      <c r="Q514" s="122">
        <v>25201200</v>
      </c>
      <c r="R514" s="122" t="s">
        <v>84</v>
      </c>
      <c r="S514" s="130" t="s">
        <v>284</v>
      </c>
      <c r="T514" s="123" t="s">
        <v>285</v>
      </c>
      <c r="U514" s="102" t="s">
        <v>286</v>
      </c>
      <c r="V514" s="102" t="s">
        <v>1076</v>
      </c>
      <c r="W514" s="147">
        <v>4</v>
      </c>
      <c r="X514" s="122">
        <v>1</v>
      </c>
      <c r="Y514" s="130">
        <f t="shared" si="153"/>
        <v>3</v>
      </c>
      <c r="Z514" s="193">
        <v>0</v>
      </c>
      <c r="AA514" s="101">
        <v>23584</v>
      </c>
      <c r="AB514" s="131"/>
      <c r="AC514" s="151" t="str">
        <f t="shared" si="154"/>
        <v>April-26</v>
      </c>
      <c r="AD514" s="119">
        <v>46118</v>
      </c>
      <c r="AE514" s="257" t="s">
        <v>1077</v>
      </c>
      <c r="AF514" s="101">
        <f t="shared" si="157"/>
        <v>23584</v>
      </c>
      <c r="AG514" s="101">
        <f t="shared" si="158"/>
        <v>0</v>
      </c>
      <c r="AH514" s="101">
        <f t="shared" si="159"/>
        <v>23584</v>
      </c>
      <c r="AI514" s="101">
        <f t="shared" si="152"/>
        <v>0</v>
      </c>
      <c r="AJ514" s="101">
        <f t="shared" si="160"/>
        <v>0</v>
      </c>
      <c r="AK514" s="101">
        <f t="shared" si="150"/>
        <v>0</v>
      </c>
      <c r="AL514" s="102" t="s">
        <v>0</v>
      </c>
      <c r="AM514" s="144" t="s">
        <v>102</v>
      </c>
      <c r="AN514" s="823">
        <f t="shared" si="155"/>
        <v>23584</v>
      </c>
      <c r="AO514" s="844">
        <f t="shared" si="145"/>
        <v>0.25</v>
      </c>
      <c r="AP514" s="844">
        <f t="shared" si="146"/>
        <v>0.75</v>
      </c>
      <c r="AQ514" s="845">
        <f t="shared" ca="1" si="147"/>
        <v>130</v>
      </c>
      <c r="AR514" s="113" t="str">
        <f t="shared" si="148"/>
        <v>Delayed</v>
      </c>
    </row>
    <row r="515" spans="1:44" x14ac:dyDescent="0.25">
      <c r="A515" s="102">
        <v>1102500171</v>
      </c>
      <c r="B515" s="133">
        <v>46055</v>
      </c>
      <c r="C515" s="102" t="s">
        <v>79</v>
      </c>
      <c r="D515" s="552">
        <v>46064</v>
      </c>
      <c r="E515" s="552" t="e">
        <f>IF(OR(#REF!="",J515=""),"",#REF!+7*J515)</f>
        <v>#REF!</v>
      </c>
      <c r="F515" s="149" t="str">
        <f t="shared" ca="1" si="149"/>
        <v>DELIVERED</v>
      </c>
      <c r="G515" s="120" t="s">
        <v>80</v>
      </c>
      <c r="H515" s="113" t="e">
        <f t="shared" si="156"/>
        <v>#REF!</v>
      </c>
      <c r="I515" s="113" t="e">
        <f t="shared" si="151"/>
        <v>#REF!</v>
      </c>
      <c r="J515" s="122">
        <v>1.3</v>
      </c>
      <c r="K515" s="122" t="s">
        <v>21</v>
      </c>
      <c r="L515" s="232" t="s">
        <v>81</v>
      </c>
      <c r="M515" s="13" t="s">
        <v>1078</v>
      </c>
      <c r="N515" s="399">
        <v>1</v>
      </c>
      <c r="O515" s="130">
        <v>1</v>
      </c>
      <c r="P515" s="122" t="s">
        <v>243</v>
      </c>
      <c r="Q515" s="122">
        <v>25201200</v>
      </c>
      <c r="R515" s="122" t="s">
        <v>84</v>
      </c>
      <c r="S515" s="130" t="s">
        <v>284</v>
      </c>
      <c r="T515" s="123" t="s">
        <v>285</v>
      </c>
      <c r="U515" s="102" t="s">
        <v>286</v>
      </c>
      <c r="V515" s="102" t="s">
        <v>1079</v>
      </c>
      <c r="W515" s="147">
        <v>4</v>
      </c>
      <c r="X515" s="122">
        <v>1</v>
      </c>
      <c r="Y515" s="130">
        <f t="shared" si="153"/>
        <v>3</v>
      </c>
      <c r="Z515" s="193">
        <v>0</v>
      </c>
      <c r="AA515" s="101">
        <v>23584</v>
      </c>
      <c r="AB515" s="131"/>
      <c r="AC515" s="151" t="str">
        <f t="shared" si="154"/>
        <v>April-26</v>
      </c>
      <c r="AD515" s="119">
        <v>46118</v>
      </c>
      <c r="AE515" s="257" t="s">
        <v>1077</v>
      </c>
      <c r="AF515" s="101">
        <f t="shared" si="157"/>
        <v>23584</v>
      </c>
      <c r="AG515" s="101">
        <f t="shared" si="158"/>
        <v>0</v>
      </c>
      <c r="AH515" s="101">
        <f t="shared" si="159"/>
        <v>23584</v>
      </c>
      <c r="AI515" s="101">
        <f t="shared" si="152"/>
        <v>0</v>
      </c>
      <c r="AJ515" s="101">
        <f t="shared" si="160"/>
        <v>0</v>
      </c>
      <c r="AK515" s="101">
        <f t="shared" si="150"/>
        <v>0</v>
      </c>
      <c r="AL515" s="102" t="s">
        <v>0</v>
      </c>
      <c r="AM515" s="144" t="s">
        <v>102</v>
      </c>
      <c r="AN515" s="823">
        <f t="shared" si="155"/>
        <v>23584</v>
      </c>
      <c r="AO515" s="844">
        <f t="shared" ref="AO515:AO578" si="161">IF(W515=0,0,X515/W515)</f>
        <v>0.25</v>
      </c>
      <c r="AP515" s="844">
        <f t="shared" ref="AP515:AP578" si="162">IF(W515=0,0,Y515/W515)</f>
        <v>0.75</v>
      </c>
      <c r="AQ515" s="845">
        <f t="shared" ref="AQ515:AQ578" ca="1" si="163">TODAY()-B515</f>
        <v>130</v>
      </c>
      <c r="AR515" s="113" t="str">
        <f t="shared" ref="AR515:AR578" si="164">IF(AD515&lt;=D515,"On Time","Delayed")</f>
        <v>Delayed</v>
      </c>
    </row>
    <row r="516" spans="1:44" ht="12.75" x14ac:dyDescent="0.2">
      <c r="A516" s="102">
        <v>4300035560</v>
      </c>
      <c r="B516" s="133">
        <v>45967</v>
      </c>
      <c r="C516" s="102" t="s">
        <v>79</v>
      </c>
      <c r="D516" s="552">
        <v>46107</v>
      </c>
      <c r="E516" s="552" t="e">
        <f>IF(OR(#REF!="",J516=""),"",#REF!+7*J516)</f>
        <v>#REF!</v>
      </c>
      <c r="F516" s="149" t="e">
        <f t="shared" ca="1" si="149"/>
        <v>#REF!</v>
      </c>
      <c r="G516" s="120" t="s">
        <v>94</v>
      </c>
      <c r="H516" s="113" t="e">
        <f t="shared" si="156"/>
        <v>#REF!</v>
      </c>
      <c r="I516" s="113" t="e">
        <f t="shared" si="151"/>
        <v>#REF!</v>
      </c>
      <c r="J516" s="122">
        <v>7.5</v>
      </c>
      <c r="K516" s="122" t="s">
        <v>19</v>
      </c>
      <c r="L516" s="232" t="s">
        <v>81</v>
      </c>
      <c r="M516" s="13" t="s">
        <v>1080</v>
      </c>
      <c r="N516" s="399">
        <v>0</v>
      </c>
      <c r="O516" s="130">
        <v>3</v>
      </c>
      <c r="P516" s="122"/>
      <c r="Q516" s="122"/>
      <c r="R516" s="122" t="s">
        <v>84</v>
      </c>
      <c r="S516" s="122" t="s">
        <v>97</v>
      </c>
      <c r="T516" s="113" t="s">
        <v>130</v>
      </c>
      <c r="U516" s="102" t="s">
        <v>99</v>
      </c>
      <c r="V516" s="102" t="s">
        <v>1081</v>
      </c>
      <c r="W516" s="147">
        <v>15</v>
      </c>
      <c r="X516" s="122"/>
      <c r="Y516" s="130">
        <f t="shared" si="153"/>
        <v>15</v>
      </c>
      <c r="Z516" s="122">
        <v>15</v>
      </c>
      <c r="AA516" s="101">
        <v>72621</v>
      </c>
      <c r="AB516" s="131"/>
      <c r="AC516" s="151" t="str">
        <f t="shared" si="154"/>
        <v/>
      </c>
      <c r="AD516" s="120"/>
      <c r="AE516" s="132"/>
      <c r="AF516" s="101">
        <f t="shared" si="157"/>
        <v>0</v>
      </c>
      <c r="AG516" s="101">
        <f t="shared" si="158"/>
        <v>0</v>
      </c>
      <c r="AH516" s="101">
        <f t="shared" si="159"/>
        <v>0</v>
      </c>
      <c r="AI516" s="101">
        <f t="shared" si="152"/>
        <v>1089315</v>
      </c>
      <c r="AJ516" s="101">
        <f t="shared" si="160"/>
        <v>0</v>
      </c>
      <c r="AK516" s="101">
        <f t="shared" si="150"/>
        <v>1089315</v>
      </c>
      <c r="AL516" s="102" t="s">
        <v>9</v>
      </c>
      <c r="AM516" s="144"/>
      <c r="AN516" s="823">
        <f t="shared" si="155"/>
        <v>1089315</v>
      </c>
      <c r="AO516" s="844">
        <f t="shared" si="161"/>
        <v>0</v>
      </c>
      <c r="AP516" s="844">
        <f t="shared" si="162"/>
        <v>1</v>
      </c>
      <c r="AQ516" s="845">
        <f t="shared" ca="1" si="163"/>
        <v>218</v>
      </c>
      <c r="AR516" s="113" t="str">
        <f t="shared" si="164"/>
        <v>On Time</v>
      </c>
    </row>
    <row r="517" spans="1:44" ht="12.75" x14ac:dyDescent="0.2">
      <c r="A517" s="102">
        <v>4300035560</v>
      </c>
      <c r="B517" s="133">
        <v>45967</v>
      </c>
      <c r="C517" s="102" t="s">
        <v>79</v>
      </c>
      <c r="D517" s="552">
        <v>46107</v>
      </c>
      <c r="E517" s="552" t="e">
        <f>IF(OR(#REF!="",J517=""),"",#REF!+7*J517)</f>
        <v>#REF!</v>
      </c>
      <c r="F517" s="149" t="e">
        <f t="shared" ca="1" si="149"/>
        <v>#REF!</v>
      </c>
      <c r="G517" s="120" t="s">
        <v>94</v>
      </c>
      <c r="H517" s="113" t="e">
        <f t="shared" si="156"/>
        <v>#REF!</v>
      </c>
      <c r="I517" s="113" t="e">
        <f t="shared" si="151"/>
        <v>#REF!</v>
      </c>
      <c r="J517" s="122">
        <v>7.5</v>
      </c>
      <c r="K517" s="122" t="s">
        <v>19</v>
      </c>
      <c r="L517" s="232" t="s">
        <v>81</v>
      </c>
      <c r="M517" s="13" t="s">
        <v>1082</v>
      </c>
      <c r="N517" s="399">
        <v>0</v>
      </c>
      <c r="O517" s="130">
        <v>3</v>
      </c>
      <c r="P517" s="122"/>
      <c r="Q517" s="122"/>
      <c r="R517" s="122" t="s">
        <v>84</v>
      </c>
      <c r="S517" s="122" t="s">
        <v>97</v>
      </c>
      <c r="T517" s="113" t="s">
        <v>130</v>
      </c>
      <c r="U517" s="102" t="s">
        <v>99</v>
      </c>
      <c r="V517" s="102" t="s">
        <v>1083</v>
      </c>
      <c r="W517" s="147">
        <v>31</v>
      </c>
      <c r="X517" s="122"/>
      <c r="Y517" s="130">
        <f t="shared" si="153"/>
        <v>31</v>
      </c>
      <c r="Z517" s="122">
        <v>31</v>
      </c>
      <c r="AA517" s="101">
        <v>39182</v>
      </c>
      <c r="AB517" s="131"/>
      <c r="AC517" s="151" t="str">
        <f t="shared" si="154"/>
        <v/>
      </c>
      <c r="AD517" s="120"/>
      <c r="AE517" s="132"/>
      <c r="AF517" s="101">
        <f t="shared" si="157"/>
        <v>0</v>
      </c>
      <c r="AG517" s="101">
        <f t="shared" si="158"/>
        <v>0</v>
      </c>
      <c r="AH517" s="101">
        <f t="shared" si="159"/>
        <v>0</v>
      </c>
      <c r="AI517" s="101">
        <f t="shared" si="152"/>
        <v>1214642</v>
      </c>
      <c r="AJ517" s="101">
        <f t="shared" si="160"/>
        <v>0</v>
      </c>
      <c r="AK517" s="101">
        <f t="shared" si="150"/>
        <v>1214642</v>
      </c>
      <c r="AL517" s="102" t="s">
        <v>9</v>
      </c>
      <c r="AM517" s="144"/>
      <c r="AN517" s="823">
        <f t="shared" si="155"/>
        <v>1214642</v>
      </c>
      <c r="AO517" s="844">
        <f t="shared" si="161"/>
        <v>0</v>
      </c>
      <c r="AP517" s="844">
        <f t="shared" si="162"/>
        <v>1</v>
      </c>
      <c r="AQ517" s="845">
        <f t="shared" ca="1" si="163"/>
        <v>218</v>
      </c>
      <c r="AR517" s="113" t="str">
        <f t="shared" si="164"/>
        <v>On Time</v>
      </c>
    </row>
    <row r="518" spans="1:44" x14ac:dyDescent="0.25">
      <c r="A518" s="102">
        <v>1102500166</v>
      </c>
      <c r="B518" s="133">
        <v>46055</v>
      </c>
      <c r="C518" s="102" t="s">
        <v>79</v>
      </c>
      <c r="D518" s="552">
        <v>46064</v>
      </c>
      <c r="E518" s="552" t="e">
        <f>IF(OR(#REF!="",J518=""),"",#REF!+7*J518)</f>
        <v>#REF!</v>
      </c>
      <c r="F518" s="149" t="str">
        <f t="shared" ca="1" si="149"/>
        <v>DELIVERED</v>
      </c>
      <c r="G518" s="120" t="s">
        <v>80</v>
      </c>
      <c r="H518" s="113" t="e">
        <f t="shared" si="156"/>
        <v>#REF!</v>
      </c>
      <c r="I518" s="113" t="e">
        <f t="shared" si="151"/>
        <v>#REF!</v>
      </c>
      <c r="J518" s="122">
        <v>1.3</v>
      </c>
      <c r="K518" s="122" t="s">
        <v>21</v>
      </c>
      <c r="L518" s="232" t="s">
        <v>81</v>
      </c>
      <c r="M518" s="13" t="s">
        <v>1084</v>
      </c>
      <c r="N518" s="399">
        <v>1</v>
      </c>
      <c r="O518" s="130">
        <v>1</v>
      </c>
      <c r="P518" s="122" t="s">
        <v>243</v>
      </c>
      <c r="Q518" s="122">
        <v>25201230</v>
      </c>
      <c r="R518" s="122" t="s">
        <v>84</v>
      </c>
      <c r="S518" s="130" t="s">
        <v>284</v>
      </c>
      <c r="T518" s="123" t="s">
        <v>285</v>
      </c>
      <c r="U518" s="102" t="s">
        <v>286</v>
      </c>
      <c r="V518" s="102" t="s">
        <v>1085</v>
      </c>
      <c r="W518" s="147">
        <v>10</v>
      </c>
      <c r="X518" s="122">
        <v>9</v>
      </c>
      <c r="Y518" s="130">
        <f t="shared" si="153"/>
        <v>1</v>
      </c>
      <c r="Z518" s="122">
        <v>0</v>
      </c>
      <c r="AA518" s="101">
        <v>23507.47</v>
      </c>
      <c r="AB518" s="131"/>
      <c r="AC518" s="151" t="str">
        <f t="shared" si="154"/>
        <v>April-26</v>
      </c>
      <c r="AD518" s="119">
        <v>46125</v>
      </c>
      <c r="AE518" s="257" t="s">
        <v>1086</v>
      </c>
      <c r="AF518" s="101">
        <f t="shared" si="157"/>
        <v>211567.23</v>
      </c>
      <c r="AG518" s="101">
        <f t="shared" si="158"/>
        <v>0</v>
      </c>
      <c r="AH518" s="101">
        <f t="shared" si="159"/>
        <v>211567.23</v>
      </c>
      <c r="AI518" s="101">
        <f t="shared" si="152"/>
        <v>0</v>
      </c>
      <c r="AJ518" s="101">
        <f t="shared" si="160"/>
        <v>0</v>
      </c>
      <c r="AK518" s="101">
        <f t="shared" si="150"/>
        <v>0</v>
      </c>
      <c r="AL518" s="102" t="s">
        <v>0</v>
      </c>
      <c r="AM518" s="144" t="s">
        <v>102</v>
      </c>
      <c r="AN518" s="823">
        <f t="shared" si="155"/>
        <v>211567.23</v>
      </c>
      <c r="AO518" s="844">
        <f t="shared" si="161"/>
        <v>0.9</v>
      </c>
      <c r="AP518" s="844">
        <f t="shared" si="162"/>
        <v>0.1</v>
      </c>
      <c r="AQ518" s="845">
        <f t="shared" ca="1" si="163"/>
        <v>130</v>
      </c>
      <c r="AR518" s="113" t="str">
        <f t="shared" si="164"/>
        <v>Delayed</v>
      </c>
    </row>
    <row r="519" spans="1:44" ht="12.75" x14ac:dyDescent="0.2">
      <c r="A519" s="102">
        <v>4000577106</v>
      </c>
      <c r="B519" s="133">
        <v>46053</v>
      </c>
      <c r="C519" s="102" t="s">
        <v>79</v>
      </c>
      <c r="D519" s="552">
        <v>46305</v>
      </c>
      <c r="E519" s="552" t="e">
        <f>IF(OR(#REF!="",J519=""),"",#REF!+7*J519)</f>
        <v>#REF!</v>
      </c>
      <c r="F519" s="149" t="e">
        <f t="shared" ca="1" si="149"/>
        <v>#REF!</v>
      </c>
      <c r="G519" s="120" t="s">
        <v>94</v>
      </c>
      <c r="H519" s="113" t="e">
        <f t="shared" si="156"/>
        <v>#REF!</v>
      </c>
      <c r="I519" s="113" t="e">
        <f t="shared" si="151"/>
        <v>#REF!</v>
      </c>
      <c r="J519" s="122">
        <v>36</v>
      </c>
      <c r="K519" s="122" t="s">
        <v>18</v>
      </c>
      <c r="L519" s="232" t="s">
        <v>81</v>
      </c>
      <c r="M519" s="13" t="s">
        <v>1087</v>
      </c>
      <c r="N519" s="399">
        <v>0</v>
      </c>
      <c r="O519" s="130">
        <v>3</v>
      </c>
      <c r="P519" s="122"/>
      <c r="Q519" s="122"/>
      <c r="R519" s="122" t="s">
        <v>84</v>
      </c>
      <c r="S519" s="122" t="s">
        <v>97</v>
      </c>
      <c r="T519" s="113" t="s">
        <v>119</v>
      </c>
      <c r="U519" s="102" t="s">
        <v>99</v>
      </c>
      <c r="V519" s="102" t="s">
        <v>1088</v>
      </c>
      <c r="W519" s="147">
        <v>5</v>
      </c>
      <c r="X519" s="113"/>
      <c r="Y519" s="130">
        <f t="shared" si="153"/>
        <v>5</v>
      </c>
      <c r="Z519" s="122">
        <v>5</v>
      </c>
      <c r="AA519" s="101">
        <v>54620</v>
      </c>
      <c r="AB519" s="131"/>
      <c r="AC519" s="151" t="str">
        <f t="shared" si="154"/>
        <v/>
      </c>
      <c r="AD519" s="120"/>
      <c r="AE519" s="132"/>
      <c r="AF519" s="101">
        <f t="shared" si="157"/>
        <v>0</v>
      </c>
      <c r="AG519" s="101">
        <f t="shared" si="158"/>
        <v>0</v>
      </c>
      <c r="AH519" s="101">
        <f t="shared" si="159"/>
        <v>0</v>
      </c>
      <c r="AI519" s="101">
        <f t="shared" si="152"/>
        <v>273100</v>
      </c>
      <c r="AJ519" s="101">
        <f t="shared" si="160"/>
        <v>0</v>
      </c>
      <c r="AK519" s="101">
        <f t="shared" si="150"/>
        <v>273100</v>
      </c>
      <c r="AL519" s="102" t="s">
        <v>9</v>
      </c>
      <c r="AM519" s="144"/>
      <c r="AN519" s="823">
        <f t="shared" si="155"/>
        <v>273100</v>
      </c>
      <c r="AO519" s="844">
        <f t="shared" si="161"/>
        <v>0</v>
      </c>
      <c r="AP519" s="844">
        <f t="shared" si="162"/>
        <v>1</v>
      </c>
      <c r="AQ519" s="845">
        <f t="shared" ca="1" si="163"/>
        <v>132</v>
      </c>
      <c r="AR519" s="113" t="str">
        <f t="shared" si="164"/>
        <v>On Time</v>
      </c>
    </row>
    <row r="520" spans="1:44" ht="12.75" x14ac:dyDescent="0.2">
      <c r="A520" s="102">
        <v>4000577106</v>
      </c>
      <c r="B520" s="133">
        <v>46053</v>
      </c>
      <c r="C520" s="102" t="s">
        <v>79</v>
      </c>
      <c r="D520" s="552">
        <v>46305</v>
      </c>
      <c r="E520" s="552" t="e">
        <f>IF(OR(#REF!="",J520=""),"",#REF!+7*J520)</f>
        <v>#REF!</v>
      </c>
      <c r="F520" s="149" t="e">
        <f t="shared" ca="1" si="149"/>
        <v>#REF!</v>
      </c>
      <c r="G520" s="120" t="s">
        <v>94</v>
      </c>
      <c r="H520" s="113" t="e">
        <f t="shared" si="156"/>
        <v>#REF!</v>
      </c>
      <c r="I520" s="113" t="e">
        <f t="shared" si="151"/>
        <v>#REF!</v>
      </c>
      <c r="J520" s="122">
        <v>36</v>
      </c>
      <c r="K520" s="122" t="s">
        <v>18</v>
      </c>
      <c r="L520" s="232" t="s">
        <v>81</v>
      </c>
      <c r="M520" s="13" t="s">
        <v>1087</v>
      </c>
      <c r="N520" s="399">
        <v>0</v>
      </c>
      <c r="O520" s="130">
        <v>3</v>
      </c>
      <c r="P520" s="122"/>
      <c r="Q520" s="122"/>
      <c r="R520" s="122" t="s">
        <v>84</v>
      </c>
      <c r="S520" s="122" t="s">
        <v>97</v>
      </c>
      <c r="T520" s="113" t="s">
        <v>119</v>
      </c>
      <c r="U520" s="102" t="s">
        <v>99</v>
      </c>
      <c r="V520" s="102" t="s">
        <v>1088</v>
      </c>
      <c r="W520" s="147">
        <v>174</v>
      </c>
      <c r="X520" s="113"/>
      <c r="Y520" s="130">
        <f t="shared" si="153"/>
        <v>174</v>
      </c>
      <c r="Z520" s="122">
        <v>174</v>
      </c>
      <c r="AA520" s="101">
        <v>54620</v>
      </c>
      <c r="AB520" s="131"/>
      <c r="AC520" s="151" t="str">
        <f t="shared" si="154"/>
        <v/>
      </c>
      <c r="AD520" s="120"/>
      <c r="AE520" s="132"/>
      <c r="AF520" s="101">
        <f t="shared" si="157"/>
        <v>0</v>
      </c>
      <c r="AG520" s="101">
        <f t="shared" si="158"/>
        <v>0</v>
      </c>
      <c r="AH520" s="101">
        <f t="shared" si="159"/>
        <v>0</v>
      </c>
      <c r="AI520" s="101">
        <f t="shared" si="152"/>
        <v>9503880</v>
      </c>
      <c r="AJ520" s="101">
        <f t="shared" si="160"/>
        <v>0</v>
      </c>
      <c r="AK520" s="101">
        <f t="shared" si="150"/>
        <v>9503880</v>
      </c>
      <c r="AL520" s="102" t="s">
        <v>9</v>
      </c>
      <c r="AM520" s="144"/>
      <c r="AN520" s="823">
        <f t="shared" si="155"/>
        <v>9503880</v>
      </c>
      <c r="AO520" s="844">
        <f t="shared" si="161"/>
        <v>0</v>
      </c>
      <c r="AP520" s="844">
        <f t="shared" si="162"/>
        <v>1</v>
      </c>
      <c r="AQ520" s="845">
        <f t="shared" ca="1" si="163"/>
        <v>132</v>
      </c>
      <c r="AR520" s="113" t="str">
        <f t="shared" si="164"/>
        <v>On Time</v>
      </c>
    </row>
    <row r="521" spans="1:44" ht="12.75" x14ac:dyDescent="0.2">
      <c r="A521" s="102">
        <v>4300035941</v>
      </c>
      <c r="B521" s="133">
        <v>46053</v>
      </c>
      <c r="C521" s="102" t="s">
        <v>79</v>
      </c>
      <c r="D521" s="552">
        <v>46307</v>
      </c>
      <c r="E521" s="552" t="e">
        <f>IF(OR(#REF!="",J521=""),"",#REF!+7*J521)</f>
        <v>#REF!</v>
      </c>
      <c r="F521" s="149" t="e">
        <f t="shared" ca="1" si="149"/>
        <v>#REF!</v>
      </c>
      <c r="G521" s="120" t="s">
        <v>94</v>
      </c>
      <c r="H521" s="113" t="e">
        <f t="shared" si="156"/>
        <v>#REF!</v>
      </c>
      <c r="I521" s="113" t="e">
        <f t="shared" si="151"/>
        <v>#REF!</v>
      </c>
      <c r="J521" s="122">
        <v>36</v>
      </c>
      <c r="K521" s="122" t="s">
        <v>18</v>
      </c>
      <c r="L521" s="232" t="s">
        <v>81</v>
      </c>
      <c r="M521" s="13" t="s">
        <v>1089</v>
      </c>
      <c r="N521" s="399">
        <v>0</v>
      </c>
      <c r="O521" s="130">
        <v>3</v>
      </c>
      <c r="P521" s="122"/>
      <c r="Q521" s="122"/>
      <c r="R521" s="122" t="s">
        <v>84</v>
      </c>
      <c r="S521" s="122" t="s">
        <v>97</v>
      </c>
      <c r="T521" s="113" t="s">
        <v>119</v>
      </c>
      <c r="U521" s="102" t="s">
        <v>99</v>
      </c>
      <c r="V521" s="102" t="s">
        <v>1090</v>
      </c>
      <c r="W521" s="147">
        <v>2</v>
      </c>
      <c r="X521" s="113"/>
      <c r="Y521" s="130">
        <f t="shared" si="153"/>
        <v>2</v>
      </c>
      <c r="Z521" s="122">
        <v>2</v>
      </c>
      <c r="AA521" s="101">
        <v>23648</v>
      </c>
      <c r="AB521" s="131"/>
      <c r="AC521" s="151" t="str">
        <f t="shared" si="154"/>
        <v/>
      </c>
      <c r="AD521" s="120"/>
      <c r="AE521" s="132"/>
      <c r="AF521" s="101">
        <f t="shared" si="157"/>
        <v>0</v>
      </c>
      <c r="AG521" s="101">
        <f t="shared" si="158"/>
        <v>0</v>
      </c>
      <c r="AH521" s="101">
        <f t="shared" si="159"/>
        <v>0</v>
      </c>
      <c r="AI521" s="101">
        <f t="shared" si="152"/>
        <v>47296</v>
      </c>
      <c r="AJ521" s="101">
        <f t="shared" si="160"/>
        <v>0</v>
      </c>
      <c r="AK521" s="101">
        <f t="shared" si="150"/>
        <v>47296</v>
      </c>
      <c r="AL521" s="102" t="s">
        <v>9</v>
      </c>
      <c r="AM521" s="144"/>
      <c r="AN521" s="823">
        <f t="shared" si="155"/>
        <v>47296</v>
      </c>
      <c r="AO521" s="844">
        <f t="shared" si="161"/>
        <v>0</v>
      </c>
      <c r="AP521" s="844">
        <f t="shared" si="162"/>
        <v>1</v>
      </c>
      <c r="AQ521" s="845">
        <f t="shared" ca="1" si="163"/>
        <v>132</v>
      </c>
      <c r="AR521" s="113" t="str">
        <f t="shared" si="164"/>
        <v>On Time</v>
      </c>
    </row>
    <row r="522" spans="1:44" ht="12.75" x14ac:dyDescent="0.2">
      <c r="A522" s="102">
        <v>4300035941</v>
      </c>
      <c r="B522" s="133">
        <v>46053</v>
      </c>
      <c r="C522" s="102" t="s">
        <v>79</v>
      </c>
      <c r="D522" s="552">
        <v>46307</v>
      </c>
      <c r="E522" s="552" t="e">
        <f>IF(OR(#REF!="",J522=""),"",#REF!+7*J522)</f>
        <v>#REF!</v>
      </c>
      <c r="F522" s="149" t="e">
        <f t="shared" ca="1" si="149"/>
        <v>#REF!</v>
      </c>
      <c r="G522" s="120" t="s">
        <v>94</v>
      </c>
      <c r="H522" s="113" t="e">
        <f t="shared" si="156"/>
        <v>#REF!</v>
      </c>
      <c r="I522" s="113" t="e">
        <f t="shared" si="151"/>
        <v>#REF!</v>
      </c>
      <c r="J522" s="122">
        <v>36</v>
      </c>
      <c r="K522" s="122" t="s">
        <v>18</v>
      </c>
      <c r="L522" s="232" t="s">
        <v>81</v>
      </c>
      <c r="M522" s="13" t="s">
        <v>1089</v>
      </c>
      <c r="N522" s="399">
        <v>0</v>
      </c>
      <c r="O522" s="130">
        <v>3</v>
      </c>
      <c r="P522" s="122"/>
      <c r="Q522" s="122"/>
      <c r="R522" s="122" t="s">
        <v>84</v>
      </c>
      <c r="S522" s="122" t="s">
        <v>97</v>
      </c>
      <c r="T522" s="113" t="s">
        <v>119</v>
      </c>
      <c r="U522" s="102" t="s">
        <v>99</v>
      </c>
      <c r="V522" s="102" t="s">
        <v>1090</v>
      </c>
      <c r="W522" s="147">
        <v>388</v>
      </c>
      <c r="X522" s="113"/>
      <c r="Y522" s="130">
        <f t="shared" si="153"/>
        <v>388</v>
      </c>
      <c r="Z522" s="122">
        <v>388</v>
      </c>
      <c r="AA522" s="101">
        <v>23648</v>
      </c>
      <c r="AB522" s="131"/>
      <c r="AC522" s="151" t="str">
        <f t="shared" si="154"/>
        <v/>
      </c>
      <c r="AD522" s="120"/>
      <c r="AE522" s="132"/>
      <c r="AF522" s="101">
        <f t="shared" si="157"/>
        <v>0</v>
      </c>
      <c r="AG522" s="101">
        <f t="shared" si="158"/>
        <v>0</v>
      </c>
      <c r="AH522" s="101">
        <f t="shared" si="159"/>
        <v>0</v>
      </c>
      <c r="AI522" s="101">
        <f t="shared" si="152"/>
        <v>9175424</v>
      </c>
      <c r="AJ522" s="101">
        <f t="shared" si="160"/>
        <v>0</v>
      </c>
      <c r="AK522" s="101">
        <f t="shared" si="150"/>
        <v>9175424</v>
      </c>
      <c r="AL522" s="102" t="s">
        <v>9</v>
      </c>
      <c r="AM522" s="144"/>
      <c r="AN522" s="823">
        <f t="shared" si="155"/>
        <v>9175424</v>
      </c>
      <c r="AO522" s="844">
        <f t="shared" si="161"/>
        <v>0</v>
      </c>
      <c r="AP522" s="844">
        <f t="shared" si="162"/>
        <v>1</v>
      </c>
      <c r="AQ522" s="845">
        <f t="shared" ca="1" si="163"/>
        <v>132</v>
      </c>
      <c r="AR522" s="113" t="str">
        <f t="shared" si="164"/>
        <v>On Time</v>
      </c>
    </row>
    <row r="523" spans="1:44" ht="12.75" x14ac:dyDescent="0.2">
      <c r="A523" s="102">
        <v>4300035941</v>
      </c>
      <c r="B523" s="133">
        <v>46053</v>
      </c>
      <c r="C523" s="102" t="s">
        <v>79</v>
      </c>
      <c r="D523" s="552">
        <v>46307</v>
      </c>
      <c r="E523" s="552" t="e">
        <f>IF(OR(#REF!="",J523=""),"",#REF!+7*J523)</f>
        <v>#REF!</v>
      </c>
      <c r="F523" s="149" t="e">
        <f t="shared" ca="1" si="149"/>
        <v>#REF!</v>
      </c>
      <c r="G523" s="120" t="s">
        <v>94</v>
      </c>
      <c r="H523" s="113" t="e">
        <f t="shared" si="156"/>
        <v>#REF!</v>
      </c>
      <c r="I523" s="113" t="e">
        <f t="shared" si="151"/>
        <v>#REF!</v>
      </c>
      <c r="J523" s="122">
        <v>36</v>
      </c>
      <c r="K523" s="122" t="s">
        <v>18</v>
      </c>
      <c r="L523" s="232" t="s">
        <v>81</v>
      </c>
      <c r="M523" s="13" t="s">
        <v>1091</v>
      </c>
      <c r="N523" s="399">
        <v>0</v>
      </c>
      <c r="O523" s="130">
        <v>3</v>
      </c>
      <c r="P523" s="122"/>
      <c r="Q523" s="122"/>
      <c r="R523" s="122" t="s">
        <v>84</v>
      </c>
      <c r="S523" s="122" t="s">
        <v>97</v>
      </c>
      <c r="T523" s="113" t="s">
        <v>119</v>
      </c>
      <c r="U523" s="102" t="s">
        <v>99</v>
      </c>
      <c r="V523" s="102" t="s">
        <v>120</v>
      </c>
      <c r="W523" s="147">
        <v>2</v>
      </c>
      <c r="X523" s="113"/>
      <c r="Y523" s="130">
        <f t="shared" si="153"/>
        <v>2</v>
      </c>
      <c r="Z523" s="122">
        <v>2</v>
      </c>
      <c r="AA523" s="101">
        <v>19771</v>
      </c>
      <c r="AB523" s="131"/>
      <c r="AC523" s="151" t="str">
        <f t="shared" si="154"/>
        <v/>
      </c>
      <c r="AD523" s="120"/>
      <c r="AE523" s="132"/>
      <c r="AF523" s="101">
        <f t="shared" si="157"/>
        <v>0</v>
      </c>
      <c r="AG523" s="101">
        <f t="shared" si="158"/>
        <v>0</v>
      </c>
      <c r="AH523" s="101">
        <f t="shared" si="159"/>
        <v>0</v>
      </c>
      <c r="AI523" s="101">
        <f t="shared" si="152"/>
        <v>39542</v>
      </c>
      <c r="AJ523" s="101">
        <f t="shared" si="160"/>
        <v>0</v>
      </c>
      <c r="AK523" s="101">
        <f t="shared" si="150"/>
        <v>39542</v>
      </c>
      <c r="AL523" s="102" t="s">
        <v>9</v>
      </c>
      <c r="AM523" s="144"/>
      <c r="AN523" s="823">
        <f t="shared" si="155"/>
        <v>39542</v>
      </c>
      <c r="AO523" s="844">
        <f t="shared" si="161"/>
        <v>0</v>
      </c>
      <c r="AP523" s="844">
        <f t="shared" si="162"/>
        <v>1</v>
      </c>
      <c r="AQ523" s="845">
        <f t="shared" ca="1" si="163"/>
        <v>132</v>
      </c>
      <c r="AR523" s="113" t="str">
        <f t="shared" si="164"/>
        <v>On Time</v>
      </c>
    </row>
    <row r="524" spans="1:44" ht="12.75" x14ac:dyDescent="0.2">
      <c r="A524" s="102">
        <v>4300035941</v>
      </c>
      <c r="B524" s="133">
        <v>46053</v>
      </c>
      <c r="C524" s="102" t="s">
        <v>79</v>
      </c>
      <c r="D524" s="552">
        <v>46307</v>
      </c>
      <c r="E524" s="552" t="e">
        <f>IF(OR(#REF!="",J524=""),"",#REF!+7*J524)</f>
        <v>#REF!</v>
      </c>
      <c r="F524" s="149" t="e">
        <f t="shared" ca="1" si="149"/>
        <v>#REF!</v>
      </c>
      <c r="G524" s="120" t="s">
        <v>94</v>
      </c>
      <c r="H524" s="113" t="e">
        <f t="shared" si="156"/>
        <v>#REF!</v>
      </c>
      <c r="I524" s="113" t="e">
        <f t="shared" si="151"/>
        <v>#REF!</v>
      </c>
      <c r="J524" s="122">
        <v>36</v>
      </c>
      <c r="K524" s="122" t="s">
        <v>18</v>
      </c>
      <c r="L524" s="232" t="s">
        <v>81</v>
      </c>
      <c r="M524" s="13" t="s">
        <v>1091</v>
      </c>
      <c r="N524" s="399">
        <v>0</v>
      </c>
      <c r="O524" s="130">
        <v>3</v>
      </c>
      <c r="P524" s="122"/>
      <c r="Q524" s="122"/>
      <c r="R524" s="122" t="s">
        <v>84</v>
      </c>
      <c r="S524" s="122" t="s">
        <v>97</v>
      </c>
      <c r="T524" s="113" t="s">
        <v>119</v>
      </c>
      <c r="U524" s="102" t="s">
        <v>99</v>
      </c>
      <c r="V524" s="102" t="s">
        <v>120</v>
      </c>
      <c r="W524" s="147">
        <v>123</v>
      </c>
      <c r="X524" s="113"/>
      <c r="Y524" s="130">
        <f t="shared" si="153"/>
        <v>123</v>
      </c>
      <c r="Z524" s="122">
        <v>123</v>
      </c>
      <c r="AA524" s="101">
        <v>19771</v>
      </c>
      <c r="AB524" s="131"/>
      <c r="AC524" s="151" t="str">
        <f t="shared" si="154"/>
        <v/>
      </c>
      <c r="AD524" s="120"/>
      <c r="AE524" s="142"/>
      <c r="AF524" s="101">
        <f t="shared" si="157"/>
        <v>0</v>
      </c>
      <c r="AG524" s="101">
        <f t="shared" si="158"/>
        <v>0</v>
      </c>
      <c r="AH524" s="101">
        <f t="shared" si="159"/>
        <v>0</v>
      </c>
      <c r="AI524" s="101">
        <f t="shared" si="152"/>
        <v>2431833</v>
      </c>
      <c r="AJ524" s="101">
        <f t="shared" si="160"/>
        <v>0</v>
      </c>
      <c r="AK524" s="101">
        <f t="shared" si="150"/>
        <v>2431833</v>
      </c>
      <c r="AL524" s="102" t="s">
        <v>9</v>
      </c>
      <c r="AM524" s="144"/>
      <c r="AN524" s="823">
        <f t="shared" si="155"/>
        <v>2431833</v>
      </c>
      <c r="AO524" s="844">
        <f t="shared" si="161"/>
        <v>0</v>
      </c>
      <c r="AP524" s="844">
        <f t="shared" si="162"/>
        <v>1</v>
      </c>
      <c r="AQ524" s="845">
        <f t="shared" ca="1" si="163"/>
        <v>132</v>
      </c>
      <c r="AR524" s="113" t="str">
        <f t="shared" si="164"/>
        <v>On Time</v>
      </c>
    </row>
    <row r="525" spans="1:44" ht="12.75" x14ac:dyDescent="0.2">
      <c r="A525" s="102">
        <v>2626350001</v>
      </c>
      <c r="B525" s="133">
        <v>46055</v>
      </c>
      <c r="C525" s="102" t="s">
        <v>1092</v>
      </c>
      <c r="D525" s="552">
        <v>46111</v>
      </c>
      <c r="E525" s="552" t="e">
        <f>IF(OR(#REF!="",J525=""),"",#REF!+7*J525)</f>
        <v>#REF!</v>
      </c>
      <c r="F525" s="149" t="e">
        <f t="shared" ca="1" si="149"/>
        <v>#REF!</v>
      </c>
      <c r="G525" s="120" t="s">
        <v>80</v>
      </c>
      <c r="H525" s="113" t="e">
        <f t="shared" si="156"/>
        <v>#REF!</v>
      </c>
      <c r="I525" s="113" t="e">
        <f t="shared" si="151"/>
        <v>#REF!</v>
      </c>
      <c r="J525" s="122">
        <v>8</v>
      </c>
      <c r="K525" s="126" t="s">
        <v>20</v>
      </c>
      <c r="L525" s="232" t="s">
        <v>142</v>
      </c>
      <c r="M525" s="13" t="s">
        <v>1093</v>
      </c>
      <c r="N525" s="399">
        <v>0</v>
      </c>
      <c r="O525" s="130">
        <v>3</v>
      </c>
      <c r="P525" s="122"/>
      <c r="Q525" s="122"/>
      <c r="R525" s="122" t="s">
        <v>307</v>
      </c>
      <c r="S525" s="130" t="s">
        <v>1094</v>
      </c>
      <c r="T525" s="123" t="s">
        <v>1095</v>
      </c>
      <c r="U525" s="100" t="s">
        <v>87</v>
      </c>
      <c r="V525" s="160" t="s">
        <v>1096</v>
      </c>
      <c r="W525" s="147">
        <v>250</v>
      </c>
      <c r="X525" s="113"/>
      <c r="Y525" s="130">
        <f t="shared" si="153"/>
        <v>250</v>
      </c>
      <c r="Z525" s="122">
        <v>250</v>
      </c>
      <c r="AA525" s="101"/>
      <c r="AB525" s="131">
        <v>109.42</v>
      </c>
      <c r="AC525" s="151" t="str">
        <f t="shared" si="154"/>
        <v/>
      </c>
      <c r="AD525" s="120"/>
      <c r="AE525" s="132"/>
      <c r="AF525" s="101">
        <f t="shared" si="157"/>
        <v>0</v>
      </c>
      <c r="AG525" s="101">
        <f t="shared" si="158"/>
        <v>0</v>
      </c>
      <c r="AH525" s="101">
        <f t="shared" si="159"/>
        <v>0</v>
      </c>
      <c r="AI525" s="101">
        <f t="shared" si="152"/>
        <v>0</v>
      </c>
      <c r="AJ525" s="101">
        <f t="shared" si="160"/>
        <v>2352530</v>
      </c>
      <c r="AK525" s="101">
        <f t="shared" si="150"/>
        <v>2352530</v>
      </c>
      <c r="AL525" s="102" t="s">
        <v>2</v>
      </c>
      <c r="AM525" s="144" t="s">
        <v>112</v>
      </c>
      <c r="AN525" s="823">
        <f t="shared" si="155"/>
        <v>2352530</v>
      </c>
      <c r="AO525" s="844">
        <f t="shared" si="161"/>
        <v>0</v>
      </c>
      <c r="AP525" s="844">
        <f t="shared" si="162"/>
        <v>1</v>
      </c>
      <c r="AQ525" s="845">
        <f t="shared" ca="1" si="163"/>
        <v>130</v>
      </c>
      <c r="AR525" s="113" t="str">
        <f t="shared" si="164"/>
        <v>On Time</v>
      </c>
    </row>
    <row r="526" spans="1:44" ht="12.75" x14ac:dyDescent="0.2">
      <c r="A526" s="102">
        <v>2626350001</v>
      </c>
      <c r="B526" s="133">
        <v>46055</v>
      </c>
      <c r="C526" s="102" t="s">
        <v>1092</v>
      </c>
      <c r="D526" s="552">
        <v>46083</v>
      </c>
      <c r="E526" s="552" t="e">
        <f>IF(OR(#REF!="",J526=""),"",#REF!+7*J526)</f>
        <v>#REF!</v>
      </c>
      <c r="F526" s="149" t="e">
        <f t="shared" ca="1" si="149"/>
        <v>#REF!</v>
      </c>
      <c r="G526" s="120" t="s">
        <v>80</v>
      </c>
      <c r="H526" s="113" t="e">
        <f t="shared" si="156"/>
        <v>#REF!</v>
      </c>
      <c r="I526" s="113" t="e">
        <f t="shared" si="151"/>
        <v>#REF!</v>
      </c>
      <c r="J526" s="122">
        <v>4</v>
      </c>
      <c r="K526" s="122" t="s">
        <v>30</v>
      </c>
      <c r="L526" s="232" t="s">
        <v>142</v>
      </c>
      <c r="M526" s="13" t="s">
        <v>1097</v>
      </c>
      <c r="N526" s="399">
        <v>0</v>
      </c>
      <c r="O526" s="130">
        <v>3</v>
      </c>
      <c r="P526" s="122"/>
      <c r="Q526" s="122"/>
      <c r="R526" s="122" t="s">
        <v>307</v>
      </c>
      <c r="S526" s="130" t="s">
        <v>1094</v>
      </c>
      <c r="T526" s="123" t="s">
        <v>1095</v>
      </c>
      <c r="U526" s="100" t="s">
        <v>87</v>
      </c>
      <c r="V526" s="160" t="s">
        <v>1098</v>
      </c>
      <c r="W526" s="147">
        <v>250</v>
      </c>
      <c r="X526" s="113"/>
      <c r="Y526" s="130">
        <f t="shared" si="153"/>
        <v>250</v>
      </c>
      <c r="Z526" s="122">
        <v>250</v>
      </c>
      <c r="AA526" s="101"/>
      <c r="AB526" s="131">
        <v>2.57</v>
      </c>
      <c r="AC526" s="151" t="str">
        <f t="shared" si="154"/>
        <v/>
      </c>
      <c r="AD526" s="120"/>
      <c r="AE526" s="132"/>
      <c r="AF526" s="101">
        <f t="shared" si="157"/>
        <v>0</v>
      </c>
      <c r="AG526" s="101">
        <f t="shared" si="158"/>
        <v>0</v>
      </c>
      <c r="AH526" s="101">
        <f t="shared" si="159"/>
        <v>0</v>
      </c>
      <c r="AI526" s="101">
        <f t="shared" si="152"/>
        <v>0</v>
      </c>
      <c r="AJ526" s="101">
        <f t="shared" si="160"/>
        <v>55255</v>
      </c>
      <c r="AK526" s="101">
        <f t="shared" si="150"/>
        <v>55255</v>
      </c>
      <c r="AL526" s="102" t="s">
        <v>9</v>
      </c>
      <c r="AM526" s="144"/>
      <c r="AN526" s="823">
        <f t="shared" si="155"/>
        <v>55255</v>
      </c>
      <c r="AO526" s="844">
        <f t="shared" si="161"/>
        <v>0</v>
      </c>
      <c r="AP526" s="844">
        <f t="shared" si="162"/>
        <v>1</v>
      </c>
      <c r="AQ526" s="845">
        <f t="shared" ca="1" si="163"/>
        <v>130</v>
      </c>
      <c r="AR526" s="113" t="str">
        <f t="shared" si="164"/>
        <v>On Time</v>
      </c>
    </row>
    <row r="527" spans="1:44" ht="12.75" x14ac:dyDescent="0.2">
      <c r="A527" s="102">
        <v>2626350001</v>
      </c>
      <c r="B527" s="133">
        <v>46055</v>
      </c>
      <c r="C527" s="102" t="s">
        <v>1092</v>
      </c>
      <c r="D527" s="552">
        <v>46083</v>
      </c>
      <c r="E527" s="552" t="e">
        <f>IF(OR(#REF!="",J527=""),"",#REF!+7*J527)</f>
        <v>#REF!</v>
      </c>
      <c r="F527" s="149" t="e">
        <f t="shared" ca="1" si="149"/>
        <v>#REF!</v>
      </c>
      <c r="G527" s="120" t="s">
        <v>80</v>
      </c>
      <c r="H527" s="113" t="e">
        <f t="shared" si="156"/>
        <v>#REF!</v>
      </c>
      <c r="I527" s="113" t="e">
        <f t="shared" si="151"/>
        <v>#REF!</v>
      </c>
      <c r="J527" s="122">
        <v>4</v>
      </c>
      <c r="K527" s="122" t="s">
        <v>30</v>
      </c>
      <c r="L527" s="232" t="s">
        <v>142</v>
      </c>
      <c r="M527" s="13" t="s">
        <v>1099</v>
      </c>
      <c r="N527" s="399">
        <v>0</v>
      </c>
      <c r="O527" s="130">
        <v>3</v>
      </c>
      <c r="P527" s="122"/>
      <c r="Q527" s="122"/>
      <c r="R527" s="122" t="s">
        <v>307</v>
      </c>
      <c r="S527" s="130" t="s">
        <v>1094</v>
      </c>
      <c r="T527" s="123" t="s">
        <v>1095</v>
      </c>
      <c r="U527" s="100" t="s">
        <v>87</v>
      </c>
      <c r="V527" s="160" t="s">
        <v>1100</v>
      </c>
      <c r="W527" s="147">
        <v>250</v>
      </c>
      <c r="X527" s="113"/>
      <c r="Y527" s="130">
        <f t="shared" si="153"/>
        <v>250</v>
      </c>
      <c r="Z527" s="122">
        <v>250</v>
      </c>
      <c r="AA527" s="101"/>
      <c r="AB527" s="131">
        <v>0.62</v>
      </c>
      <c r="AC527" s="151" t="str">
        <f t="shared" si="154"/>
        <v/>
      </c>
      <c r="AD527" s="120"/>
      <c r="AE527" s="132"/>
      <c r="AF527" s="101">
        <f t="shared" si="157"/>
        <v>0</v>
      </c>
      <c r="AG527" s="101">
        <f t="shared" si="158"/>
        <v>0</v>
      </c>
      <c r="AH527" s="101">
        <f t="shared" si="159"/>
        <v>0</v>
      </c>
      <c r="AI527" s="101">
        <f t="shared" si="152"/>
        <v>0</v>
      </c>
      <c r="AJ527" s="101">
        <f t="shared" si="160"/>
        <v>13330</v>
      </c>
      <c r="AK527" s="101">
        <f t="shared" si="150"/>
        <v>13330</v>
      </c>
      <c r="AL527" s="102" t="s">
        <v>9</v>
      </c>
      <c r="AM527" s="144"/>
      <c r="AN527" s="823">
        <f t="shared" si="155"/>
        <v>13330</v>
      </c>
      <c r="AO527" s="844">
        <f t="shared" si="161"/>
        <v>0</v>
      </c>
      <c r="AP527" s="844">
        <f t="shared" si="162"/>
        <v>1</v>
      </c>
      <c r="AQ527" s="845">
        <f t="shared" ca="1" si="163"/>
        <v>130</v>
      </c>
      <c r="AR527" s="113" t="str">
        <f t="shared" si="164"/>
        <v>On Time</v>
      </c>
    </row>
    <row r="528" spans="1:44" ht="12.75" x14ac:dyDescent="0.2">
      <c r="A528" s="102">
        <v>2626350001</v>
      </c>
      <c r="B528" s="133">
        <v>46055</v>
      </c>
      <c r="C528" s="102" t="s">
        <v>1092</v>
      </c>
      <c r="D528" s="552">
        <v>46083</v>
      </c>
      <c r="E528" s="552" t="e">
        <f>IF(OR(#REF!="",J528=""),"",#REF!+7*J528)</f>
        <v>#REF!</v>
      </c>
      <c r="F528" s="149" t="e">
        <f t="shared" ref="F528:F591" ca="1" si="165">IF(AL528="PO CLOSED",
"DELIVERED",
IF(TODAY()&gt;E528,
"-"&amp;ROUNDUP(TODAY()-E528,0)&amp;" days overdue",
"+" &amp;ROUNDUP(E528-TODAY(),0)&amp;" days remaining"))</f>
        <v>#REF!</v>
      </c>
      <c r="G528" s="120" t="s">
        <v>80</v>
      </c>
      <c r="H528" s="113" t="e">
        <f t="shared" si="156"/>
        <v>#REF!</v>
      </c>
      <c r="I528" s="113" t="e">
        <f t="shared" si="151"/>
        <v>#REF!</v>
      </c>
      <c r="J528" s="122">
        <v>4</v>
      </c>
      <c r="K528" s="122" t="s">
        <v>30</v>
      </c>
      <c r="L528" s="232" t="s">
        <v>142</v>
      </c>
      <c r="M528" s="13" t="s">
        <v>1101</v>
      </c>
      <c r="N528" s="399">
        <v>0</v>
      </c>
      <c r="O528" s="130">
        <v>3</v>
      </c>
      <c r="P528" s="122"/>
      <c r="Q528" s="122"/>
      <c r="R528" s="122" t="s">
        <v>307</v>
      </c>
      <c r="S528" s="130" t="s">
        <v>1094</v>
      </c>
      <c r="T528" s="123" t="s">
        <v>1095</v>
      </c>
      <c r="U528" s="100" t="s">
        <v>87</v>
      </c>
      <c r="V528" s="160" t="s">
        <v>1102</v>
      </c>
      <c r="W528" s="147">
        <v>250</v>
      </c>
      <c r="X528" s="113"/>
      <c r="Y528" s="130">
        <f t="shared" si="153"/>
        <v>250</v>
      </c>
      <c r="Z528" s="122">
        <v>250</v>
      </c>
      <c r="AA528" s="101"/>
      <c r="AB528" s="131">
        <v>1.02</v>
      </c>
      <c r="AC528" s="151" t="str">
        <f t="shared" si="154"/>
        <v/>
      </c>
      <c r="AD528" s="120"/>
      <c r="AE528" s="132"/>
      <c r="AF528" s="101">
        <f t="shared" si="157"/>
        <v>0</v>
      </c>
      <c r="AG528" s="101">
        <f t="shared" si="158"/>
        <v>0</v>
      </c>
      <c r="AH528" s="101">
        <f t="shared" si="159"/>
        <v>0</v>
      </c>
      <c r="AI528" s="101">
        <f t="shared" si="152"/>
        <v>0</v>
      </c>
      <c r="AJ528" s="101">
        <f t="shared" si="160"/>
        <v>21930</v>
      </c>
      <c r="AK528" s="101">
        <f t="shared" ref="AK528:AK591" si="166">SUM(AI528:AJ528)</f>
        <v>21930</v>
      </c>
      <c r="AL528" s="102" t="s">
        <v>9</v>
      </c>
      <c r="AM528" s="144"/>
      <c r="AN528" s="823">
        <f t="shared" si="155"/>
        <v>21930</v>
      </c>
      <c r="AO528" s="844">
        <f t="shared" si="161"/>
        <v>0</v>
      </c>
      <c r="AP528" s="844">
        <f t="shared" si="162"/>
        <v>1</v>
      </c>
      <c r="AQ528" s="845">
        <f t="shared" ca="1" si="163"/>
        <v>130</v>
      </c>
      <c r="AR528" s="113" t="str">
        <f t="shared" si="164"/>
        <v>On Time</v>
      </c>
    </row>
    <row r="529" spans="1:44" ht="12.75" x14ac:dyDescent="0.2">
      <c r="A529" s="102">
        <v>2626350001</v>
      </c>
      <c r="B529" s="133">
        <v>46055</v>
      </c>
      <c r="C529" s="102" t="s">
        <v>1092</v>
      </c>
      <c r="D529" s="552">
        <v>46118</v>
      </c>
      <c r="E529" s="552" t="e">
        <f>IF(OR(#REF!="",J529=""),"",#REF!+7*J529)</f>
        <v>#REF!</v>
      </c>
      <c r="F529" s="149" t="e">
        <f t="shared" ca="1" si="165"/>
        <v>#REF!</v>
      </c>
      <c r="G529" s="120" t="s">
        <v>80</v>
      </c>
      <c r="H529" s="113" t="e">
        <f t="shared" si="156"/>
        <v>#REF!</v>
      </c>
      <c r="I529" s="113" t="e">
        <f t="shared" si="151"/>
        <v>#REF!</v>
      </c>
      <c r="J529" s="122">
        <v>9</v>
      </c>
      <c r="K529" s="126" t="s">
        <v>20</v>
      </c>
      <c r="L529" s="232" t="s">
        <v>142</v>
      </c>
      <c r="M529" s="13" t="s">
        <v>1103</v>
      </c>
      <c r="N529" s="399">
        <v>0</v>
      </c>
      <c r="O529" s="130">
        <v>3</v>
      </c>
      <c r="P529" s="122"/>
      <c r="Q529" s="122"/>
      <c r="R529" s="122" t="s">
        <v>307</v>
      </c>
      <c r="S529" s="130" t="s">
        <v>1094</v>
      </c>
      <c r="T529" s="123" t="s">
        <v>1095</v>
      </c>
      <c r="U529" s="100" t="s">
        <v>87</v>
      </c>
      <c r="V529" s="160" t="s">
        <v>1104</v>
      </c>
      <c r="W529" s="147">
        <v>250</v>
      </c>
      <c r="X529" s="113"/>
      <c r="Y529" s="130">
        <f t="shared" si="153"/>
        <v>250</v>
      </c>
      <c r="Z529" s="122">
        <v>250</v>
      </c>
      <c r="AA529" s="101"/>
      <c r="AB529" s="131">
        <v>22.28</v>
      </c>
      <c r="AC529" s="151" t="str">
        <f t="shared" si="154"/>
        <v/>
      </c>
      <c r="AD529" s="120"/>
      <c r="AE529" s="132"/>
      <c r="AF529" s="101">
        <f t="shared" si="157"/>
        <v>0</v>
      </c>
      <c r="AG529" s="101">
        <f t="shared" si="158"/>
        <v>0</v>
      </c>
      <c r="AH529" s="101">
        <f t="shared" si="159"/>
        <v>0</v>
      </c>
      <c r="AI529" s="101">
        <f t="shared" si="152"/>
        <v>0</v>
      </c>
      <c r="AJ529" s="101">
        <f t="shared" si="160"/>
        <v>479020</v>
      </c>
      <c r="AK529" s="101">
        <f t="shared" si="166"/>
        <v>479020</v>
      </c>
      <c r="AL529" s="102" t="s">
        <v>2</v>
      </c>
      <c r="AM529" s="144" t="s">
        <v>112</v>
      </c>
      <c r="AN529" s="823">
        <f t="shared" si="155"/>
        <v>479020</v>
      </c>
      <c r="AO529" s="844">
        <f t="shared" si="161"/>
        <v>0</v>
      </c>
      <c r="AP529" s="844">
        <f t="shared" si="162"/>
        <v>1</v>
      </c>
      <c r="AQ529" s="845">
        <f t="shared" ca="1" si="163"/>
        <v>130</v>
      </c>
      <c r="AR529" s="113" t="str">
        <f t="shared" si="164"/>
        <v>On Time</v>
      </c>
    </row>
    <row r="530" spans="1:44" ht="12.75" x14ac:dyDescent="0.2">
      <c r="A530" s="102">
        <v>2626350001</v>
      </c>
      <c r="B530" s="133">
        <v>46055</v>
      </c>
      <c r="C530" s="102" t="s">
        <v>1092</v>
      </c>
      <c r="D530" s="552">
        <v>46083</v>
      </c>
      <c r="E530" s="552" t="e">
        <f>IF(OR(#REF!="",J530=""),"",#REF!+7*J530)</f>
        <v>#REF!</v>
      </c>
      <c r="F530" s="149" t="e">
        <f t="shared" ca="1" si="165"/>
        <v>#REF!</v>
      </c>
      <c r="G530" s="120" t="s">
        <v>80</v>
      </c>
      <c r="H530" s="113" t="e">
        <f t="shared" si="156"/>
        <v>#REF!</v>
      </c>
      <c r="I530" s="113" t="e">
        <f t="shared" si="151"/>
        <v>#REF!</v>
      </c>
      <c r="J530" s="122">
        <v>5</v>
      </c>
      <c r="K530" s="126" t="s">
        <v>20</v>
      </c>
      <c r="L530" s="232" t="s">
        <v>142</v>
      </c>
      <c r="M530" s="13" t="s">
        <v>1105</v>
      </c>
      <c r="N530" s="399">
        <v>0</v>
      </c>
      <c r="O530" s="130">
        <v>3</v>
      </c>
      <c r="P530" s="122"/>
      <c r="Q530" s="122"/>
      <c r="R530" s="122" t="s">
        <v>307</v>
      </c>
      <c r="S530" s="130" t="s">
        <v>1094</v>
      </c>
      <c r="T530" s="123" t="s">
        <v>1095</v>
      </c>
      <c r="U530" s="100" t="s">
        <v>87</v>
      </c>
      <c r="V530" s="160" t="s">
        <v>1106</v>
      </c>
      <c r="W530" s="147">
        <v>250</v>
      </c>
      <c r="X530" s="113"/>
      <c r="Y530" s="130">
        <f t="shared" si="153"/>
        <v>250</v>
      </c>
      <c r="Z530" s="122">
        <v>250</v>
      </c>
      <c r="AA530" s="101"/>
      <c r="AB530" s="131">
        <v>11.12</v>
      </c>
      <c r="AC530" s="151" t="str">
        <f t="shared" si="154"/>
        <v/>
      </c>
      <c r="AD530" s="120"/>
      <c r="AE530" s="132"/>
      <c r="AF530" s="101">
        <f t="shared" si="157"/>
        <v>0</v>
      </c>
      <c r="AG530" s="101">
        <f t="shared" si="158"/>
        <v>0</v>
      </c>
      <c r="AH530" s="101">
        <f t="shared" si="159"/>
        <v>0</v>
      </c>
      <c r="AI530" s="101">
        <f t="shared" si="152"/>
        <v>0</v>
      </c>
      <c r="AJ530" s="101">
        <f t="shared" si="160"/>
        <v>239080</v>
      </c>
      <c r="AK530" s="101">
        <f t="shared" si="166"/>
        <v>239080</v>
      </c>
      <c r="AL530" s="102" t="s">
        <v>2</v>
      </c>
      <c r="AM530" s="144" t="s">
        <v>112</v>
      </c>
      <c r="AN530" s="823">
        <f t="shared" si="155"/>
        <v>239080</v>
      </c>
      <c r="AO530" s="844">
        <f t="shared" si="161"/>
        <v>0</v>
      </c>
      <c r="AP530" s="844">
        <f t="shared" si="162"/>
        <v>1</v>
      </c>
      <c r="AQ530" s="845">
        <f t="shared" ca="1" si="163"/>
        <v>130</v>
      </c>
      <c r="AR530" s="113" t="str">
        <f t="shared" si="164"/>
        <v>On Time</v>
      </c>
    </row>
    <row r="531" spans="1:44" ht="12.75" x14ac:dyDescent="0.2">
      <c r="A531" s="102">
        <v>2626350001</v>
      </c>
      <c r="B531" s="133">
        <v>46055</v>
      </c>
      <c r="C531" s="102" t="s">
        <v>1092</v>
      </c>
      <c r="D531" s="552">
        <v>46083</v>
      </c>
      <c r="E531" s="552" t="e">
        <f>IF(OR(#REF!="",J531=""),"",#REF!+7*J531)</f>
        <v>#REF!</v>
      </c>
      <c r="F531" s="149" t="e">
        <f t="shared" ca="1" si="165"/>
        <v>#REF!</v>
      </c>
      <c r="G531" s="120" t="s">
        <v>80</v>
      </c>
      <c r="H531" s="113" t="e">
        <f t="shared" si="156"/>
        <v>#REF!</v>
      </c>
      <c r="I531" s="113" t="e">
        <f t="shared" ref="I531:I542" si="167">TEXT(E531,"YYYY")</f>
        <v>#REF!</v>
      </c>
      <c r="J531" s="122">
        <v>4</v>
      </c>
      <c r="K531" s="122" t="s">
        <v>30</v>
      </c>
      <c r="L531" s="232" t="s">
        <v>142</v>
      </c>
      <c r="M531" s="13" t="s">
        <v>1107</v>
      </c>
      <c r="N531" s="399">
        <v>0</v>
      </c>
      <c r="O531" s="130">
        <v>3</v>
      </c>
      <c r="P531" s="122"/>
      <c r="Q531" s="122"/>
      <c r="R531" s="122" t="s">
        <v>307</v>
      </c>
      <c r="S531" s="130" t="s">
        <v>1094</v>
      </c>
      <c r="T531" s="123" t="s">
        <v>1095</v>
      </c>
      <c r="U531" s="100" t="s">
        <v>87</v>
      </c>
      <c r="V531" s="160" t="s">
        <v>1108</v>
      </c>
      <c r="W531" s="147">
        <v>250</v>
      </c>
      <c r="X531" s="113"/>
      <c r="Y531" s="130">
        <f t="shared" si="153"/>
        <v>250</v>
      </c>
      <c r="Z531" s="122">
        <v>250</v>
      </c>
      <c r="AA531" s="101"/>
      <c r="AB531" s="131">
        <v>8.01</v>
      </c>
      <c r="AC531" s="151" t="str">
        <f t="shared" si="154"/>
        <v/>
      </c>
      <c r="AD531" s="120"/>
      <c r="AE531" s="132"/>
      <c r="AF531" s="101">
        <f t="shared" si="157"/>
        <v>0</v>
      </c>
      <c r="AG531" s="101">
        <f t="shared" si="158"/>
        <v>0</v>
      </c>
      <c r="AH531" s="101">
        <f t="shared" si="159"/>
        <v>0</v>
      </c>
      <c r="AI531" s="101">
        <f t="shared" si="152"/>
        <v>0</v>
      </c>
      <c r="AJ531" s="101">
        <f t="shared" si="160"/>
        <v>172215</v>
      </c>
      <c r="AK531" s="101">
        <f t="shared" si="166"/>
        <v>172215</v>
      </c>
      <c r="AL531" s="102" t="s">
        <v>9</v>
      </c>
      <c r="AM531" s="144"/>
      <c r="AN531" s="823">
        <f t="shared" si="155"/>
        <v>172215</v>
      </c>
      <c r="AO531" s="844">
        <f t="shared" si="161"/>
        <v>0</v>
      </c>
      <c r="AP531" s="844">
        <f t="shared" si="162"/>
        <v>1</v>
      </c>
      <c r="AQ531" s="845">
        <f t="shared" ca="1" si="163"/>
        <v>130</v>
      </c>
      <c r="AR531" s="113" t="str">
        <f t="shared" si="164"/>
        <v>On Time</v>
      </c>
    </row>
    <row r="532" spans="1:44" ht="12.75" x14ac:dyDescent="0.2">
      <c r="A532" s="102">
        <v>2626350001</v>
      </c>
      <c r="B532" s="133">
        <v>46055</v>
      </c>
      <c r="C532" s="102" t="s">
        <v>1092</v>
      </c>
      <c r="D532" s="552">
        <v>46083</v>
      </c>
      <c r="E532" s="552" t="e">
        <f>IF(OR(#REF!="",J532=""),"",#REF!+7*J532)</f>
        <v>#REF!</v>
      </c>
      <c r="F532" s="149" t="e">
        <f t="shared" ca="1" si="165"/>
        <v>#REF!</v>
      </c>
      <c r="G532" s="120" t="s">
        <v>80</v>
      </c>
      <c r="H532" s="113" t="e">
        <f t="shared" si="156"/>
        <v>#REF!</v>
      </c>
      <c r="I532" s="113" t="e">
        <f t="shared" si="167"/>
        <v>#REF!</v>
      </c>
      <c r="J532" s="122">
        <v>4</v>
      </c>
      <c r="K532" s="122" t="s">
        <v>30</v>
      </c>
      <c r="L532" s="232" t="s">
        <v>142</v>
      </c>
      <c r="M532" s="13" t="s">
        <v>1109</v>
      </c>
      <c r="N532" s="399">
        <v>0</v>
      </c>
      <c r="O532" s="130">
        <v>3</v>
      </c>
      <c r="P532" s="122"/>
      <c r="Q532" s="122"/>
      <c r="R532" s="122" t="s">
        <v>307</v>
      </c>
      <c r="S532" s="130" t="s">
        <v>1094</v>
      </c>
      <c r="T532" s="123" t="s">
        <v>1095</v>
      </c>
      <c r="U532" s="100" t="s">
        <v>87</v>
      </c>
      <c r="V532" s="160" t="s">
        <v>1110</v>
      </c>
      <c r="W532" s="147">
        <v>250</v>
      </c>
      <c r="X532" s="113"/>
      <c r="Y532" s="130">
        <f t="shared" si="153"/>
        <v>250</v>
      </c>
      <c r="Z532" s="122">
        <v>250</v>
      </c>
      <c r="AA532" s="101"/>
      <c r="AB532" s="131">
        <v>0.72</v>
      </c>
      <c r="AC532" s="151" t="str">
        <f t="shared" si="154"/>
        <v/>
      </c>
      <c r="AD532" s="120"/>
      <c r="AE532" s="132"/>
      <c r="AF532" s="101">
        <f t="shared" si="157"/>
        <v>0</v>
      </c>
      <c r="AG532" s="101">
        <f t="shared" si="158"/>
        <v>0</v>
      </c>
      <c r="AH532" s="101">
        <f t="shared" si="159"/>
        <v>0</v>
      </c>
      <c r="AI532" s="101">
        <f t="shared" si="152"/>
        <v>0</v>
      </c>
      <c r="AJ532" s="101">
        <f t="shared" si="160"/>
        <v>15480</v>
      </c>
      <c r="AK532" s="101">
        <f t="shared" si="166"/>
        <v>15480</v>
      </c>
      <c r="AL532" s="102" t="s">
        <v>9</v>
      </c>
      <c r="AM532" s="144"/>
      <c r="AN532" s="823">
        <f t="shared" si="155"/>
        <v>15480</v>
      </c>
      <c r="AO532" s="844">
        <f t="shared" si="161"/>
        <v>0</v>
      </c>
      <c r="AP532" s="844">
        <f t="shared" si="162"/>
        <v>1</v>
      </c>
      <c r="AQ532" s="845">
        <f t="shared" ca="1" si="163"/>
        <v>130</v>
      </c>
      <c r="AR532" s="113" t="str">
        <f t="shared" si="164"/>
        <v>On Time</v>
      </c>
    </row>
    <row r="533" spans="1:44" ht="12.75" x14ac:dyDescent="0.2">
      <c r="A533" s="102">
        <v>2626350001</v>
      </c>
      <c r="B533" s="133">
        <v>46055</v>
      </c>
      <c r="C533" s="102" t="s">
        <v>1092</v>
      </c>
      <c r="D533" s="552">
        <v>46118</v>
      </c>
      <c r="E533" s="552" t="e">
        <f>IF(OR(#REF!="",J533=""),"",#REF!+7*J533)</f>
        <v>#REF!</v>
      </c>
      <c r="F533" s="149" t="e">
        <f t="shared" ca="1" si="165"/>
        <v>#REF!</v>
      </c>
      <c r="G533" s="120" t="s">
        <v>80</v>
      </c>
      <c r="H533" s="113" t="e">
        <f t="shared" si="156"/>
        <v>#REF!</v>
      </c>
      <c r="I533" s="113" t="e">
        <f t="shared" si="167"/>
        <v>#REF!</v>
      </c>
      <c r="J533" s="122">
        <v>9</v>
      </c>
      <c r="K533" s="126" t="s">
        <v>20</v>
      </c>
      <c r="L533" s="232" t="s">
        <v>142</v>
      </c>
      <c r="M533" s="13" t="s">
        <v>1111</v>
      </c>
      <c r="N533" s="399">
        <v>0</v>
      </c>
      <c r="O533" s="130">
        <v>3</v>
      </c>
      <c r="P533" s="122"/>
      <c r="Q533" s="122"/>
      <c r="R533" s="122" t="s">
        <v>307</v>
      </c>
      <c r="S533" s="130" t="s">
        <v>1094</v>
      </c>
      <c r="T533" s="123" t="s">
        <v>1095</v>
      </c>
      <c r="U533" s="100" t="s">
        <v>87</v>
      </c>
      <c r="V533" s="160" t="s">
        <v>1112</v>
      </c>
      <c r="W533" s="147">
        <v>250</v>
      </c>
      <c r="X533" s="113"/>
      <c r="Y533" s="130">
        <f t="shared" si="153"/>
        <v>250</v>
      </c>
      <c r="Z533" s="122">
        <v>250</v>
      </c>
      <c r="AA533" s="101"/>
      <c r="AB533" s="131">
        <v>50.34</v>
      </c>
      <c r="AC533" s="151" t="str">
        <f t="shared" si="154"/>
        <v/>
      </c>
      <c r="AD533" s="120"/>
      <c r="AE533" s="132"/>
      <c r="AF533" s="101">
        <f t="shared" si="157"/>
        <v>0</v>
      </c>
      <c r="AG533" s="101">
        <f t="shared" si="158"/>
        <v>0</v>
      </c>
      <c r="AH533" s="101">
        <f t="shared" si="159"/>
        <v>0</v>
      </c>
      <c r="AI533" s="101">
        <f t="shared" si="152"/>
        <v>0</v>
      </c>
      <c r="AJ533" s="101">
        <f t="shared" si="160"/>
        <v>1082310</v>
      </c>
      <c r="AK533" s="101">
        <f t="shared" si="166"/>
        <v>1082310</v>
      </c>
      <c r="AL533" s="102" t="s">
        <v>2</v>
      </c>
      <c r="AM533" s="144" t="s">
        <v>112</v>
      </c>
      <c r="AN533" s="823">
        <f t="shared" si="155"/>
        <v>1082310</v>
      </c>
      <c r="AO533" s="844">
        <f t="shared" si="161"/>
        <v>0</v>
      </c>
      <c r="AP533" s="844">
        <f t="shared" si="162"/>
        <v>1</v>
      </c>
      <c r="AQ533" s="845">
        <f t="shared" ca="1" si="163"/>
        <v>130</v>
      </c>
      <c r="AR533" s="113" t="str">
        <f t="shared" si="164"/>
        <v>On Time</v>
      </c>
    </row>
    <row r="534" spans="1:44" ht="12.75" x14ac:dyDescent="0.2">
      <c r="A534" s="102">
        <v>2626350001</v>
      </c>
      <c r="B534" s="133">
        <v>46055</v>
      </c>
      <c r="C534" s="102" t="s">
        <v>1092</v>
      </c>
      <c r="D534" s="552">
        <v>46083</v>
      </c>
      <c r="E534" s="552" t="e">
        <f>IF(OR(#REF!="",J534=""),"",#REF!+7*J534)</f>
        <v>#REF!</v>
      </c>
      <c r="F534" s="149" t="e">
        <f t="shared" ca="1" si="165"/>
        <v>#REF!</v>
      </c>
      <c r="G534" s="120" t="s">
        <v>80</v>
      </c>
      <c r="H534" s="113" t="e">
        <f t="shared" si="156"/>
        <v>#REF!</v>
      </c>
      <c r="I534" s="113" t="e">
        <f t="shared" si="167"/>
        <v>#REF!</v>
      </c>
      <c r="J534" s="122">
        <v>4</v>
      </c>
      <c r="K534" s="122" t="s">
        <v>18</v>
      </c>
      <c r="L534" s="232" t="s">
        <v>142</v>
      </c>
      <c r="M534" s="13" t="s">
        <v>1113</v>
      </c>
      <c r="N534" s="399">
        <v>0</v>
      </c>
      <c r="O534" s="130">
        <v>3</v>
      </c>
      <c r="P534" s="122"/>
      <c r="Q534" s="122"/>
      <c r="R534" s="122" t="s">
        <v>307</v>
      </c>
      <c r="S534" s="130" t="s">
        <v>1094</v>
      </c>
      <c r="T534" s="123" t="s">
        <v>1095</v>
      </c>
      <c r="U534" s="100" t="s">
        <v>87</v>
      </c>
      <c r="V534" s="160" t="s">
        <v>1114</v>
      </c>
      <c r="W534" s="147">
        <v>250</v>
      </c>
      <c r="X534" s="113"/>
      <c r="Y534" s="130">
        <v>250</v>
      </c>
      <c r="Z534" s="122">
        <v>250</v>
      </c>
      <c r="AA534" s="101"/>
      <c r="AB534" s="131">
        <v>59</v>
      </c>
      <c r="AC534" s="151" t="str">
        <f t="shared" si="154"/>
        <v/>
      </c>
      <c r="AD534" s="120"/>
      <c r="AE534" s="132"/>
      <c r="AF534" s="101">
        <f t="shared" si="157"/>
        <v>0</v>
      </c>
      <c r="AG534" s="101">
        <f t="shared" si="158"/>
        <v>0</v>
      </c>
      <c r="AH534" s="101">
        <f t="shared" si="159"/>
        <v>0</v>
      </c>
      <c r="AI534" s="101">
        <f t="shared" ref="AI534:AI597" si="168">Z534*AA534</f>
        <v>0</v>
      </c>
      <c r="AJ534" s="101">
        <f t="shared" si="160"/>
        <v>1268500</v>
      </c>
      <c r="AK534" s="101">
        <f t="shared" si="166"/>
        <v>1268500</v>
      </c>
      <c r="AL534" s="102" t="s">
        <v>2</v>
      </c>
      <c r="AM534" s="144" t="s">
        <v>112</v>
      </c>
      <c r="AN534" s="823">
        <f t="shared" si="155"/>
        <v>1268500</v>
      </c>
      <c r="AO534" s="844">
        <f t="shared" si="161"/>
        <v>0</v>
      </c>
      <c r="AP534" s="844">
        <f t="shared" si="162"/>
        <v>1</v>
      </c>
      <c r="AQ534" s="845">
        <f t="shared" ca="1" si="163"/>
        <v>130</v>
      </c>
      <c r="AR534" s="113" t="str">
        <f t="shared" si="164"/>
        <v>On Time</v>
      </c>
    </row>
    <row r="535" spans="1:44" ht="12.75" x14ac:dyDescent="0.2">
      <c r="A535" s="102">
        <v>4000595255</v>
      </c>
      <c r="B535" s="133">
        <v>46052</v>
      </c>
      <c r="C535" s="102" t="s">
        <v>79</v>
      </c>
      <c r="D535" s="552">
        <v>46178</v>
      </c>
      <c r="E535" s="552" t="e">
        <f>IF(OR(#REF!="",J535=""),"",#REF!+7*J535)</f>
        <v>#REF!</v>
      </c>
      <c r="F535" s="149" t="e">
        <f t="shared" ca="1" si="165"/>
        <v>#REF!</v>
      </c>
      <c r="G535" s="120" t="s">
        <v>94</v>
      </c>
      <c r="H535" s="113" t="e">
        <f t="shared" si="156"/>
        <v>#REF!</v>
      </c>
      <c r="I535" s="113" t="e">
        <f t="shared" si="167"/>
        <v>#REF!</v>
      </c>
      <c r="J535" s="122">
        <v>18</v>
      </c>
      <c r="K535" s="122" t="s">
        <v>18</v>
      </c>
      <c r="L535" s="232" t="s">
        <v>81</v>
      </c>
      <c r="M535" s="13" t="s">
        <v>1115</v>
      </c>
      <c r="N535" s="399">
        <v>0</v>
      </c>
      <c r="O535" s="130">
        <v>3</v>
      </c>
      <c r="P535" s="122"/>
      <c r="Q535" s="122"/>
      <c r="R535" s="122" t="s">
        <v>84</v>
      </c>
      <c r="S535" s="122" t="s">
        <v>97</v>
      </c>
      <c r="T535" s="113" t="s">
        <v>114</v>
      </c>
      <c r="U535" s="102" t="s">
        <v>99</v>
      </c>
      <c r="V535" s="102" t="s">
        <v>1116</v>
      </c>
      <c r="W535" s="147">
        <v>10</v>
      </c>
      <c r="X535" s="113"/>
      <c r="Y535" s="130">
        <f t="shared" ref="Y535:Y591" si="169">W535-X535</f>
        <v>10</v>
      </c>
      <c r="Z535" s="122">
        <v>10</v>
      </c>
      <c r="AA535" s="101">
        <v>10777</v>
      </c>
      <c r="AB535" s="131"/>
      <c r="AC535" s="151" t="str">
        <f t="shared" si="154"/>
        <v/>
      </c>
      <c r="AD535" s="120"/>
      <c r="AE535" s="132"/>
      <c r="AF535" s="101">
        <f t="shared" si="157"/>
        <v>0</v>
      </c>
      <c r="AG535" s="101">
        <f t="shared" si="158"/>
        <v>0</v>
      </c>
      <c r="AH535" s="101">
        <f t="shared" si="159"/>
        <v>0</v>
      </c>
      <c r="AI535" s="101">
        <f t="shared" si="168"/>
        <v>107770</v>
      </c>
      <c r="AJ535" s="101">
        <f t="shared" si="160"/>
        <v>0</v>
      </c>
      <c r="AK535" s="101">
        <f t="shared" si="166"/>
        <v>107770</v>
      </c>
      <c r="AL535" s="102" t="s">
        <v>9</v>
      </c>
      <c r="AM535" s="144"/>
      <c r="AN535" s="823">
        <f t="shared" si="155"/>
        <v>107770</v>
      </c>
      <c r="AO535" s="844">
        <f t="shared" si="161"/>
        <v>0</v>
      </c>
      <c r="AP535" s="844">
        <f t="shared" si="162"/>
        <v>1</v>
      </c>
      <c r="AQ535" s="845">
        <f t="shared" ca="1" si="163"/>
        <v>133</v>
      </c>
      <c r="AR535" s="113" t="str">
        <f t="shared" si="164"/>
        <v>On Time</v>
      </c>
    </row>
    <row r="536" spans="1:44" ht="12.75" x14ac:dyDescent="0.2">
      <c r="A536" s="102">
        <v>4000595255</v>
      </c>
      <c r="B536" s="133">
        <v>46052</v>
      </c>
      <c r="C536" s="102" t="s">
        <v>79</v>
      </c>
      <c r="D536" s="552">
        <v>46178</v>
      </c>
      <c r="E536" s="552" t="e">
        <f>IF(OR(#REF!="",J536=""),"",#REF!+7*J536)</f>
        <v>#REF!</v>
      </c>
      <c r="F536" s="149" t="e">
        <f t="shared" ca="1" si="165"/>
        <v>#REF!</v>
      </c>
      <c r="G536" s="120" t="s">
        <v>94</v>
      </c>
      <c r="H536" s="113" t="e">
        <f t="shared" si="156"/>
        <v>#REF!</v>
      </c>
      <c r="I536" s="113" t="e">
        <f t="shared" si="167"/>
        <v>#REF!</v>
      </c>
      <c r="J536" s="122">
        <v>18</v>
      </c>
      <c r="K536" s="122" t="s">
        <v>18</v>
      </c>
      <c r="L536" s="232" t="s">
        <v>81</v>
      </c>
      <c r="M536" s="13" t="s">
        <v>1117</v>
      </c>
      <c r="N536" s="399">
        <v>0</v>
      </c>
      <c r="O536" s="130">
        <v>3</v>
      </c>
      <c r="P536" s="122"/>
      <c r="Q536" s="122"/>
      <c r="R536" s="122" t="s">
        <v>84</v>
      </c>
      <c r="S536" s="122" t="s">
        <v>97</v>
      </c>
      <c r="T536" s="113" t="s">
        <v>114</v>
      </c>
      <c r="U536" s="102" t="s">
        <v>99</v>
      </c>
      <c r="V536" s="102" t="s">
        <v>1118</v>
      </c>
      <c r="W536" s="147">
        <v>15</v>
      </c>
      <c r="X536" s="113"/>
      <c r="Y536" s="130">
        <f t="shared" si="169"/>
        <v>15</v>
      </c>
      <c r="Z536" s="122">
        <v>15</v>
      </c>
      <c r="AA536" s="101">
        <v>11733</v>
      </c>
      <c r="AB536" s="131"/>
      <c r="AC536" s="151" t="str">
        <f t="shared" si="154"/>
        <v/>
      </c>
      <c r="AD536" s="120"/>
      <c r="AE536" s="132"/>
      <c r="AF536" s="101">
        <f t="shared" si="157"/>
        <v>0</v>
      </c>
      <c r="AG536" s="101">
        <f t="shared" si="158"/>
        <v>0</v>
      </c>
      <c r="AH536" s="101">
        <f t="shared" si="159"/>
        <v>0</v>
      </c>
      <c r="AI536" s="101">
        <f t="shared" si="168"/>
        <v>175995</v>
      </c>
      <c r="AJ536" s="101">
        <f t="shared" si="160"/>
        <v>0</v>
      </c>
      <c r="AK536" s="101">
        <f t="shared" si="166"/>
        <v>175995</v>
      </c>
      <c r="AL536" s="102" t="s">
        <v>9</v>
      </c>
      <c r="AM536" s="144"/>
      <c r="AN536" s="823">
        <f t="shared" si="155"/>
        <v>175995</v>
      </c>
      <c r="AO536" s="844">
        <f t="shared" si="161"/>
        <v>0</v>
      </c>
      <c r="AP536" s="844">
        <f t="shared" si="162"/>
        <v>1</v>
      </c>
      <c r="AQ536" s="845">
        <f t="shared" ca="1" si="163"/>
        <v>133</v>
      </c>
      <c r="AR536" s="113" t="str">
        <f t="shared" si="164"/>
        <v>On Time</v>
      </c>
    </row>
    <row r="537" spans="1:44" ht="12.75" x14ac:dyDescent="0.2">
      <c r="A537" s="102">
        <v>4000595255</v>
      </c>
      <c r="B537" s="133">
        <v>46052</v>
      </c>
      <c r="C537" s="102" t="s">
        <v>79</v>
      </c>
      <c r="D537" s="552">
        <v>46178</v>
      </c>
      <c r="E537" s="552" t="e">
        <f>IF(OR(#REF!="",J537=""),"",#REF!+7*J537)</f>
        <v>#REF!</v>
      </c>
      <c r="F537" s="149" t="e">
        <f t="shared" ca="1" si="165"/>
        <v>#REF!</v>
      </c>
      <c r="G537" s="120" t="s">
        <v>94</v>
      </c>
      <c r="H537" s="113" t="e">
        <f t="shared" si="156"/>
        <v>#REF!</v>
      </c>
      <c r="I537" s="113" t="e">
        <f t="shared" si="167"/>
        <v>#REF!</v>
      </c>
      <c r="J537" s="122">
        <v>18</v>
      </c>
      <c r="K537" s="122" t="s">
        <v>18</v>
      </c>
      <c r="L537" s="232" t="s">
        <v>81</v>
      </c>
      <c r="M537" s="13" t="s">
        <v>1119</v>
      </c>
      <c r="N537" s="399">
        <v>0</v>
      </c>
      <c r="O537" s="130">
        <v>3</v>
      </c>
      <c r="P537" s="122"/>
      <c r="Q537" s="122"/>
      <c r="R537" s="122" t="s">
        <v>84</v>
      </c>
      <c r="S537" s="122" t="s">
        <v>97</v>
      </c>
      <c r="T537" s="113" t="s">
        <v>114</v>
      </c>
      <c r="U537" s="102" t="s">
        <v>99</v>
      </c>
      <c r="V537" s="102" t="s">
        <v>1120</v>
      </c>
      <c r="W537" s="147">
        <v>15</v>
      </c>
      <c r="X537" s="113"/>
      <c r="Y537" s="130">
        <f t="shared" si="169"/>
        <v>15</v>
      </c>
      <c r="Z537" s="122">
        <v>15</v>
      </c>
      <c r="AA537" s="101">
        <v>8921</v>
      </c>
      <c r="AB537" s="131"/>
      <c r="AC537" s="151" t="str">
        <f t="shared" si="154"/>
        <v/>
      </c>
      <c r="AD537" s="120"/>
      <c r="AE537" s="132"/>
      <c r="AF537" s="101">
        <f t="shared" si="157"/>
        <v>0</v>
      </c>
      <c r="AG537" s="101">
        <f t="shared" si="158"/>
        <v>0</v>
      </c>
      <c r="AH537" s="101">
        <f t="shared" si="159"/>
        <v>0</v>
      </c>
      <c r="AI537" s="101">
        <f t="shared" si="168"/>
        <v>133815</v>
      </c>
      <c r="AJ537" s="101">
        <f t="shared" si="160"/>
        <v>0</v>
      </c>
      <c r="AK537" s="101">
        <f t="shared" si="166"/>
        <v>133815</v>
      </c>
      <c r="AL537" s="102" t="s">
        <v>9</v>
      </c>
      <c r="AM537" s="144"/>
      <c r="AN537" s="823">
        <f t="shared" si="155"/>
        <v>133815</v>
      </c>
      <c r="AO537" s="844">
        <f t="shared" si="161"/>
        <v>0</v>
      </c>
      <c r="AP537" s="844">
        <f t="shared" si="162"/>
        <v>1</v>
      </c>
      <c r="AQ537" s="845">
        <f t="shared" ca="1" si="163"/>
        <v>133</v>
      </c>
      <c r="AR537" s="113" t="str">
        <f t="shared" si="164"/>
        <v>On Time</v>
      </c>
    </row>
    <row r="538" spans="1:44" ht="12.75" x14ac:dyDescent="0.2">
      <c r="A538" s="102">
        <v>4000588259</v>
      </c>
      <c r="B538" s="133">
        <v>46013</v>
      </c>
      <c r="C538" s="102" t="s">
        <v>79</v>
      </c>
      <c r="D538" s="552">
        <v>46111</v>
      </c>
      <c r="E538" s="552" t="e">
        <f>IF(OR(#REF!="",J538=""),"",#REF!+7*J538)</f>
        <v>#REF!</v>
      </c>
      <c r="F538" s="149" t="e">
        <f t="shared" ca="1" si="165"/>
        <v>#REF!</v>
      </c>
      <c r="G538" s="120" t="s">
        <v>94</v>
      </c>
      <c r="H538" s="113" t="e">
        <f t="shared" si="156"/>
        <v>#REF!</v>
      </c>
      <c r="I538" s="113" t="e">
        <f t="shared" si="167"/>
        <v>#REF!</v>
      </c>
      <c r="J538" s="122">
        <v>6</v>
      </c>
      <c r="K538" s="122" t="s">
        <v>18</v>
      </c>
      <c r="L538" s="232" t="s">
        <v>81</v>
      </c>
      <c r="M538" s="13" t="s">
        <v>1121</v>
      </c>
      <c r="N538" s="399">
        <v>0</v>
      </c>
      <c r="O538" s="130">
        <v>3</v>
      </c>
      <c r="P538" s="122"/>
      <c r="Q538" s="122"/>
      <c r="R538" s="122" t="s">
        <v>84</v>
      </c>
      <c r="S538" s="122" t="s">
        <v>97</v>
      </c>
      <c r="T538" s="113" t="s">
        <v>138</v>
      </c>
      <c r="U538" s="102" t="s">
        <v>99</v>
      </c>
      <c r="V538" s="102" t="s">
        <v>1122</v>
      </c>
      <c r="W538" s="147">
        <v>5</v>
      </c>
      <c r="X538" s="113"/>
      <c r="Y538" s="130">
        <f t="shared" si="169"/>
        <v>5</v>
      </c>
      <c r="Z538" s="122">
        <v>5</v>
      </c>
      <c r="AA538" s="101">
        <v>210000</v>
      </c>
      <c r="AB538" s="131"/>
      <c r="AC538" s="151" t="str">
        <f t="shared" si="154"/>
        <v/>
      </c>
      <c r="AD538" s="120"/>
      <c r="AE538" s="132"/>
      <c r="AF538" s="101">
        <f t="shared" si="157"/>
        <v>0</v>
      </c>
      <c r="AG538" s="101">
        <f t="shared" si="158"/>
        <v>0</v>
      </c>
      <c r="AH538" s="101">
        <f t="shared" si="159"/>
        <v>0</v>
      </c>
      <c r="AI538" s="101">
        <f t="shared" si="168"/>
        <v>1050000</v>
      </c>
      <c r="AJ538" s="101">
        <f t="shared" si="160"/>
        <v>0</v>
      </c>
      <c r="AK538" s="101">
        <f t="shared" si="166"/>
        <v>1050000</v>
      </c>
      <c r="AL538" s="102" t="s">
        <v>9</v>
      </c>
      <c r="AM538" s="144"/>
      <c r="AN538" s="823">
        <f t="shared" si="155"/>
        <v>1050000</v>
      </c>
      <c r="AO538" s="844">
        <f t="shared" si="161"/>
        <v>0</v>
      </c>
      <c r="AP538" s="844">
        <f t="shared" si="162"/>
        <v>1</v>
      </c>
      <c r="AQ538" s="845">
        <f t="shared" ca="1" si="163"/>
        <v>172</v>
      </c>
      <c r="AR538" s="113" t="str">
        <f t="shared" si="164"/>
        <v>On Time</v>
      </c>
    </row>
    <row r="539" spans="1:44" ht="12.75" x14ac:dyDescent="0.2">
      <c r="A539" s="102" t="s">
        <v>78</v>
      </c>
      <c r="B539" s="133">
        <v>46058</v>
      </c>
      <c r="C539" s="102"/>
      <c r="D539" s="552">
        <v>46072</v>
      </c>
      <c r="E539" s="552" t="e">
        <f>IF(OR(#REF!="",J539=""),"",#REF!+7*J539)</f>
        <v>#REF!</v>
      </c>
      <c r="F539" s="149" t="e">
        <f t="shared" ca="1" si="165"/>
        <v>#REF!</v>
      </c>
      <c r="G539" s="120" t="s">
        <v>80</v>
      </c>
      <c r="H539" s="113" t="e">
        <f t="shared" si="156"/>
        <v>#REF!</v>
      </c>
      <c r="I539" s="113" t="e">
        <f t="shared" si="167"/>
        <v>#REF!</v>
      </c>
      <c r="J539" s="122">
        <v>3</v>
      </c>
      <c r="K539" s="122" t="s">
        <v>18</v>
      </c>
      <c r="L539" s="232" t="s">
        <v>81</v>
      </c>
      <c r="M539" s="13" t="s">
        <v>1123</v>
      </c>
      <c r="N539" s="399">
        <v>0</v>
      </c>
      <c r="O539" s="130">
        <v>3</v>
      </c>
      <c r="P539" s="122"/>
      <c r="Q539" s="122"/>
      <c r="R539" s="122" t="s">
        <v>84</v>
      </c>
      <c r="S539" s="122" t="s">
        <v>85</v>
      </c>
      <c r="T539" s="113" t="s">
        <v>1124</v>
      </c>
      <c r="U539" s="102" t="s">
        <v>87</v>
      </c>
      <c r="V539" s="160" t="s">
        <v>1125</v>
      </c>
      <c r="W539" s="147">
        <v>1</v>
      </c>
      <c r="X539" s="113"/>
      <c r="Y539" s="130">
        <f t="shared" si="169"/>
        <v>1</v>
      </c>
      <c r="Z539" s="122">
        <v>1</v>
      </c>
      <c r="AA539" s="101"/>
      <c r="AB539" s="131"/>
      <c r="AC539" s="151" t="str">
        <f t="shared" si="154"/>
        <v/>
      </c>
      <c r="AD539" s="120"/>
      <c r="AE539" s="132"/>
      <c r="AF539" s="101">
        <f t="shared" si="157"/>
        <v>0</v>
      </c>
      <c r="AG539" s="101">
        <f t="shared" si="158"/>
        <v>0</v>
      </c>
      <c r="AH539" s="101">
        <f t="shared" si="159"/>
        <v>0</v>
      </c>
      <c r="AI539" s="101">
        <f t="shared" si="168"/>
        <v>0</v>
      </c>
      <c r="AJ539" s="101">
        <f t="shared" si="160"/>
        <v>0</v>
      </c>
      <c r="AK539" s="101">
        <f t="shared" si="166"/>
        <v>0</v>
      </c>
      <c r="AL539" s="102" t="s">
        <v>9</v>
      </c>
      <c r="AM539" s="157" t="s">
        <v>89</v>
      </c>
      <c r="AN539" s="823">
        <f t="shared" si="155"/>
        <v>0</v>
      </c>
      <c r="AO539" s="844">
        <f t="shared" si="161"/>
        <v>0</v>
      </c>
      <c r="AP539" s="844">
        <f t="shared" si="162"/>
        <v>1</v>
      </c>
      <c r="AQ539" s="845">
        <f t="shared" ca="1" si="163"/>
        <v>127</v>
      </c>
      <c r="AR539" s="113" t="str">
        <f t="shared" si="164"/>
        <v>On Time</v>
      </c>
    </row>
    <row r="540" spans="1:44" ht="12.75" x14ac:dyDescent="0.2">
      <c r="A540" s="102">
        <v>1102500181</v>
      </c>
      <c r="B540" s="133">
        <v>46059</v>
      </c>
      <c r="C540" s="102" t="s">
        <v>79</v>
      </c>
      <c r="D540" s="552">
        <v>46069</v>
      </c>
      <c r="E540" s="552" t="e">
        <f>IF(OR(#REF!="",J540=""),"",#REF!+7*J540)</f>
        <v>#REF!</v>
      </c>
      <c r="F540" s="149" t="str">
        <f t="shared" ca="1" si="165"/>
        <v>DELIVERED</v>
      </c>
      <c r="G540" s="120" t="s">
        <v>80</v>
      </c>
      <c r="H540" s="113" t="e">
        <f t="shared" si="156"/>
        <v>#REF!</v>
      </c>
      <c r="I540" s="113" t="e">
        <f t="shared" si="167"/>
        <v>#REF!</v>
      </c>
      <c r="J540" s="122">
        <v>1.5</v>
      </c>
      <c r="K540" s="122" t="s">
        <v>21</v>
      </c>
      <c r="L540" s="232" t="s">
        <v>142</v>
      </c>
      <c r="M540" s="13" t="s">
        <v>1126</v>
      </c>
      <c r="N540" s="399">
        <v>1</v>
      </c>
      <c r="O540" s="130">
        <v>1</v>
      </c>
      <c r="P540" s="122" t="s">
        <v>1127</v>
      </c>
      <c r="Q540" s="122">
        <v>26200005</v>
      </c>
      <c r="R540" s="122" t="s">
        <v>84</v>
      </c>
      <c r="S540" s="130" t="s">
        <v>284</v>
      </c>
      <c r="T540" s="123" t="s">
        <v>285</v>
      </c>
      <c r="U540" s="102" t="s">
        <v>286</v>
      </c>
      <c r="V540" s="160" t="s">
        <v>1128</v>
      </c>
      <c r="W540" s="147">
        <v>12</v>
      </c>
      <c r="X540" s="122">
        <v>5</v>
      </c>
      <c r="Y540" s="130">
        <f t="shared" si="169"/>
        <v>7</v>
      </c>
      <c r="Z540" s="122">
        <v>0</v>
      </c>
      <c r="AA540" s="101">
        <v>8105</v>
      </c>
      <c r="AB540" s="131"/>
      <c r="AC540" s="151" t="str">
        <f t="shared" si="154"/>
        <v>April-26</v>
      </c>
      <c r="AD540" s="119">
        <v>46114</v>
      </c>
      <c r="AE540" s="142" t="s">
        <v>1129</v>
      </c>
      <c r="AF540" s="101">
        <f t="shared" si="157"/>
        <v>40525</v>
      </c>
      <c r="AG540" s="101">
        <f t="shared" si="158"/>
        <v>0</v>
      </c>
      <c r="AH540" s="101">
        <f t="shared" si="159"/>
        <v>40525</v>
      </c>
      <c r="AI540" s="101">
        <f t="shared" si="168"/>
        <v>0</v>
      </c>
      <c r="AJ540" s="101">
        <f t="shared" si="160"/>
        <v>0</v>
      </c>
      <c r="AK540" s="101">
        <f t="shared" si="166"/>
        <v>0</v>
      </c>
      <c r="AL540" s="102" t="s">
        <v>0</v>
      </c>
      <c r="AM540" s="144" t="s">
        <v>102</v>
      </c>
      <c r="AN540" s="823">
        <f t="shared" si="155"/>
        <v>40525</v>
      </c>
      <c r="AO540" s="844">
        <f t="shared" si="161"/>
        <v>0.41666666666666669</v>
      </c>
      <c r="AP540" s="844">
        <f t="shared" si="162"/>
        <v>0.58333333333333337</v>
      </c>
      <c r="AQ540" s="845">
        <f t="shared" ca="1" si="163"/>
        <v>126</v>
      </c>
      <c r="AR540" s="113" t="str">
        <f t="shared" si="164"/>
        <v>Delayed</v>
      </c>
    </row>
    <row r="541" spans="1:44" ht="12.75" x14ac:dyDescent="0.2">
      <c r="A541" s="102">
        <v>1102500181</v>
      </c>
      <c r="B541" s="133">
        <v>46059</v>
      </c>
      <c r="C541" s="102" t="s">
        <v>79</v>
      </c>
      <c r="D541" s="552">
        <v>46069</v>
      </c>
      <c r="E541" s="552" t="e">
        <f>IF(OR(#REF!="",J541=""),"",#REF!+7*J541)</f>
        <v>#REF!</v>
      </c>
      <c r="F541" s="149" t="e">
        <f t="shared" ca="1" si="165"/>
        <v>#REF!</v>
      </c>
      <c r="G541" s="120" t="s">
        <v>80</v>
      </c>
      <c r="H541" s="113" t="e">
        <f t="shared" si="156"/>
        <v>#REF!</v>
      </c>
      <c r="I541" s="113" t="e">
        <f t="shared" si="167"/>
        <v>#REF!</v>
      </c>
      <c r="J541" s="122">
        <v>1.5</v>
      </c>
      <c r="K541" s="122" t="s">
        <v>21</v>
      </c>
      <c r="L541" s="232" t="s">
        <v>142</v>
      </c>
      <c r="M541" s="13" t="s">
        <v>1126</v>
      </c>
      <c r="N541" s="399">
        <v>1</v>
      </c>
      <c r="O541" s="130">
        <v>1</v>
      </c>
      <c r="P541" s="122" t="s">
        <v>1127</v>
      </c>
      <c r="Q541" s="122">
        <v>26200005</v>
      </c>
      <c r="R541" s="122" t="s">
        <v>84</v>
      </c>
      <c r="S541" s="130" t="s">
        <v>284</v>
      </c>
      <c r="T541" s="123" t="s">
        <v>285</v>
      </c>
      <c r="U541" s="102" t="s">
        <v>286</v>
      </c>
      <c r="V541" s="160" t="s">
        <v>1128</v>
      </c>
      <c r="W541" s="147">
        <v>7</v>
      </c>
      <c r="X541" s="122"/>
      <c r="Y541" s="130">
        <f t="shared" si="169"/>
        <v>7</v>
      </c>
      <c r="Z541" s="122">
        <v>7</v>
      </c>
      <c r="AA541" s="101">
        <v>8105</v>
      </c>
      <c r="AB541" s="131"/>
      <c r="AC541" s="151" t="str">
        <f t="shared" si="154"/>
        <v/>
      </c>
      <c r="AD541" s="120"/>
      <c r="AE541" s="132"/>
      <c r="AF541" s="101">
        <f t="shared" si="157"/>
        <v>0</v>
      </c>
      <c r="AG541" s="101">
        <f t="shared" si="158"/>
        <v>0</v>
      </c>
      <c r="AH541" s="101">
        <f t="shared" si="159"/>
        <v>0</v>
      </c>
      <c r="AI541" s="101">
        <f t="shared" si="168"/>
        <v>56735</v>
      </c>
      <c r="AJ541" s="101">
        <f t="shared" si="160"/>
        <v>0</v>
      </c>
      <c r="AK541" s="101">
        <f t="shared" si="166"/>
        <v>56735</v>
      </c>
      <c r="AL541" s="102" t="s">
        <v>9</v>
      </c>
      <c r="AM541" s="144"/>
      <c r="AN541" s="823">
        <f t="shared" si="155"/>
        <v>56735</v>
      </c>
      <c r="AO541" s="844">
        <f t="shared" si="161"/>
        <v>0</v>
      </c>
      <c r="AP541" s="844">
        <f t="shared" si="162"/>
        <v>1</v>
      </c>
      <c r="AQ541" s="845">
        <f t="shared" ca="1" si="163"/>
        <v>126</v>
      </c>
      <c r="AR541" s="113" t="str">
        <f t="shared" si="164"/>
        <v>On Time</v>
      </c>
    </row>
    <row r="542" spans="1:44" ht="12.75" x14ac:dyDescent="0.2">
      <c r="A542" s="102">
        <v>1162501747</v>
      </c>
      <c r="B542" s="133">
        <v>46059</v>
      </c>
      <c r="C542" s="102" t="s">
        <v>79</v>
      </c>
      <c r="D542" s="552">
        <v>46069</v>
      </c>
      <c r="E542" s="552" t="e">
        <f>IF(OR(#REF!="",J542=""),"",#REF!+7*J542)</f>
        <v>#REF!</v>
      </c>
      <c r="F542" s="149" t="str">
        <f t="shared" ca="1" si="165"/>
        <v>DELIVERED</v>
      </c>
      <c r="G542" s="120" t="s">
        <v>80</v>
      </c>
      <c r="H542" s="113" t="e">
        <f t="shared" si="156"/>
        <v>#REF!</v>
      </c>
      <c r="I542" s="113" t="e">
        <f t="shared" si="167"/>
        <v>#REF!</v>
      </c>
      <c r="J542" s="122">
        <v>1.5</v>
      </c>
      <c r="K542" s="122" t="s">
        <v>28</v>
      </c>
      <c r="L542" s="232" t="s">
        <v>142</v>
      </c>
      <c r="M542" s="13" t="s">
        <v>1126</v>
      </c>
      <c r="N542" s="399">
        <v>1</v>
      </c>
      <c r="O542" s="130">
        <v>1</v>
      </c>
      <c r="P542" s="122" t="s">
        <v>1127</v>
      </c>
      <c r="Q542" s="122">
        <v>25201418</v>
      </c>
      <c r="R542" s="122" t="s">
        <v>84</v>
      </c>
      <c r="S542" s="130" t="s">
        <v>284</v>
      </c>
      <c r="T542" s="123" t="s">
        <v>285</v>
      </c>
      <c r="U542" s="102" t="s">
        <v>286</v>
      </c>
      <c r="V542" s="160" t="s">
        <v>1130</v>
      </c>
      <c r="W542" s="147">
        <v>1</v>
      </c>
      <c r="X542" s="122">
        <v>1</v>
      </c>
      <c r="Y542" s="130">
        <f t="shared" si="169"/>
        <v>0</v>
      </c>
      <c r="Z542" s="122">
        <v>0</v>
      </c>
      <c r="AA542" s="101">
        <v>1400</v>
      </c>
      <c r="AB542" s="131"/>
      <c r="AC542" s="151" t="str">
        <f t="shared" si="154"/>
        <v>April-26</v>
      </c>
      <c r="AD542" s="119">
        <v>46114</v>
      </c>
      <c r="AE542" s="142" t="s">
        <v>1131</v>
      </c>
      <c r="AF542" s="101">
        <f t="shared" si="157"/>
        <v>1400</v>
      </c>
      <c r="AG542" s="101">
        <f t="shared" si="158"/>
        <v>0</v>
      </c>
      <c r="AH542" s="101">
        <f t="shared" si="159"/>
        <v>1400</v>
      </c>
      <c r="AI542" s="101">
        <f t="shared" si="168"/>
        <v>0</v>
      </c>
      <c r="AJ542" s="101">
        <f t="shared" si="160"/>
        <v>0</v>
      </c>
      <c r="AK542" s="101">
        <f t="shared" si="166"/>
        <v>0</v>
      </c>
      <c r="AL542" s="102" t="s">
        <v>0</v>
      </c>
      <c r="AM542" s="144" t="s">
        <v>102</v>
      </c>
      <c r="AN542" s="823">
        <f t="shared" si="155"/>
        <v>1400</v>
      </c>
      <c r="AO542" s="844">
        <f t="shared" si="161"/>
        <v>1</v>
      </c>
      <c r="AP542" s="844">
        <f t="shared" si="162"/>
        <v>0</v>
      </c>
      <c r="AQ542" s="845">
        <f t="shared" ca="1" si="163"/>
        <v>126</v>
      </c>
      <c r="AR542" s="113" t="str">
        <f t="shared" si="164"/>
        <v>Delayed</v>
      </c>
    </row>
    <row r="543" spans="1:44" ht="12.75" x14ac:dyDescent="0.2">
      <c r="A543" s="102">
        <v>5400067319</v>
      </c>
      <c r="B543" s="133">
        <v>46059</v>
      </c>
      <c r="C543" s="102" t="s">
        <v>79</v>
      </c>
      <c r="D543" s="552"/>
      <c r="E543" s="552" t="e">
        <f>IF(OR(#REF!="",J543=""),"",#REF!+7*J543)</f>
        <v>#REF!</v>
      </c>
      <c r="F543" s="149" t="e">
        <f t="shared" ca="1" si="165"/>
        <v>#REF!</v>
      </c>
      <c r="G543" s="120" t="s">
        <v>94</v>
      </c>
      <c r="H543" s="113"/>
      <c r="I543" s="113"/>
      <c r="J543" s="122">
        <v>2</v>
      </c>
      <c r="K543" s="122" t="s">
        <v>28</v>
      </c>
      <c r="L543" s="232" t="s">
        <v>81</v>
      </c>
      <c r="M543" s="13" t="s">
        <v>1132</v>
      </c>
      <c r="N543" s="399">
        <v>0</v>
      </c>
      <c r="O543" s="130">
        <v>3</v>
      </c>
      <c r="P543" s="122"/>
      <c r="Q543" s="122"/>
      <c r="R543" s="122" t="s">
        <v>84</v>
      </c>
      <c r="S543" s="130" t="s">
        <v>412</v>
      </c>
      <c r="T543" s="123" t="s">
        <v>413</v>
      </c>
      <c r="U543" s="102" t="s">
        <v>99</v>
      </c>
      <c r="V543" s="163" t="s">
        <v>1133</v>
      </c>
      <c r="W543" s="147">
        <v>1</v>
      </c>
      <c r="X543" s="113"/>
      <c r="Y543" s="130">
        <f t="shared" si="169"/>
        <v>1</v>
      </c>
      <c r="Z543" s="122">
        <v>1</v>
      </c>
      <c r="AA543" s="101">
        <v>377000</v>
      </c>
      <c r="AB543" s="131"/>
      <c r="AC543" s="151" t="str">
        <f t="shared" si="154"/>
        <v/>
      </c>
      <c r="AD543" s="120"/>
      <c r="AE543" s="142"/>
      <c r="AF543" s="101">
        <f t="shared" si="157"/>
        <v>0</v>
      </c>
      <c r="AG543" s="101">
        <f t="shared" si="158"/>
        <v>0</v>
      </c>
      <c r="AH543" s="101">
        <f t="shared" si="159"/>
        <v>0</v>
      </c>
      <c r="AI543" s="101">
        <f t="shared" si="168"/>
        <v>377000</v>
      </c>
      <c r="AJ543" s="101">
        <f t="shared" si="160"/>
        <v>0</v>
      </c>
      <c r="AK543" s="101">
        <f t="shared" si="166"/>
        <v>377000</v>
      </c>
      <c r="AL543" s="102" t="s">
        <v>9</v>
      </c>
      <c r="AM543" s="144"/>
      <c r="AN543" s="823">
        <f t="shared" si="155"/>
        <v>377000</v>
      </c>
      <c r="AO543" s="844">
        <f t="shared" si="161"/>
        <v>0</v>
      </c>
      <c r="AP543" s="844">
        <f t="shared" si="162"/>
        <v>1</v>
      </c>
      <c r="AQ543" s="845">
        <f t="shared" ca="1" si="163"/>
        <v>126</v>
      </c>
      <c r="AR543" s="113" t="str">
        <f t="shared" si="164"/>
        <v>On Time</v>
      </c>
    </row>
    <row r="544" spans="1:44" x14ac:dyDescent="0.25">
      <c r="A544" s="102">
        <v>4000567856</v>
      </c>
      <c r="B544" s="133">
        <v>45912</v>
      </c>
      <c r="C544" s="102" t="s">
        <v>79</v>
      </c>
      <c r="D544" s="552">
        <v>45996</v>
      </c>
      <c r="E544" s="552" t="e">
        <f>IF(OR(#REF!="",J544=""),"",#REF!+7*J544)</f>
        <v>#REF!</v>
      </c>
      <c r="F544" s="149" t="str">
        <f t="shared" ca="1" si="165"/>
        <v>DELIVERED</v>
      </c>
      <c r="G544" s="120" t="s">
        <v>94</v>
      </c>
      <c r="H544" s="113" t="e">
        <f t="shared" ref="H544:H607" si="170">TEXT(E544,"MMM-YY")</f>
        <v>#REF!</v>
      </c>
      <c r="I544" s="113" t="e">
        <f t="shared" ref="I544:I569" si="171">TEXT(E544,"YYYY")</f>
        <v>#REF!</v>
      </c>
      <c r="J544" s="122">
        <v>12</v>
      </c>
      <c r="K544" s="122" t="s">
        <v>18</v>
      </c>
      <c r="L544" s="232" t="s">
        <v>81</v>
      </c>
      <c r="M544" s="13" t="s">
        <v>1134</v>
      </c>
      <c r="N544" s="399">
        <v>0</v>
      </c>
      <c r="O544" s="130">
        <v>3</v>
      </c>
      <c r="P544" s="173" t="s">
        <v>1135</v>
      </c>
      <c r="Q544" s="122">
        <v>26100043</v>
      </c>
      <c r="R544" s="122" t="s">
        <v>84</v>
      </c>
      <c r="S544" s="130" t="s">
        <v>97</v>
      </c>
      <c r="T544" s="123" t="s">
        <v>130</v>
      </c>
      <c r="U544" s="102" t="s">
        <v>99</v>
      </c>
      <c r="V544" s="160" t="s">
        <v>1136</v>
      </c>
      <c r="W544" s="147">
        <v>120</v>
      </c>
      <c r="X544" s="122">
        <v>120</v>
      </c>
      <c r="Y544" s="130">
        <f t="shared" si="169"/>
        <v>0</v>
      </c>
      <c r="Z544" s="122">
        <v>0</v>
      </c>
      <c r="AA544" s="101">
        <v>722</v>
      </c>
      <c r="AB544" s="131"/>
      <c r="AC544" s="151" t="str">
        <f t="shared" si="154"/>
        <v>April-26</v>
      </c>
      <c r="AD544" s="119">
        <v>46139</v>
      </c>
      <c r="AE544" s="142" t="s">
        <v>1137</v>
      </c>
      <c r="AF544" s="101">
        <f t="shared" si="157"/>
        <v>86640</v>
      </c>
      <c r="AG544" s="101">
        <f t="shared" si="158"/>
        <v>0</v>
      </c>
      <c r="AH544" s="101">
        <f t="shared" si="159"/>
        <v>86640</v>
      </c>
      <c r="AI544" s="101">
        <f t="shared" si="168"/>
        <v>0</v>
      </c>
      <c r="AJ544" s="101">
        <f t="shared" si="160"/>
        <v>0</v>
      </c>
      <c r="AK544" s="101">
        <f t="shared" si="166"/>
        <v>0</v>
      </c>
      <c r="AL544" s="102" t="s">
        <v>0</v>
      </c>
      <c r="AM544" s="144" t="s">
        <v>102</v>
      </c>
      <c r="AN544" s="823">
        <f t="shared" si="155"/>
        <v>86640</v>
      </c>
      <c r="AO544" s="844">
        <f t="shared" si="161"/>
        <v>1</v>
      </c>
      <c r="AP544" s="844">
        <f t="shared" si="162"/>
        <v>0</v>
      </c>
      <c r="AQ544" s="845">
        <f t="shared" ca="1" si="163"/>
        <v>273</v>
      </c>
      <c r="AR544" s="113" t="str">
        <f t="shared" si="164"/>
        <v>Delayed</v>
      </c>
    </row>
    <row r="545" spans="1:44" ht="12.75" x14ac:dyDescent="0.2">
      <c r="A545" s="102">
        <v>4000597014</v>
      </c>
      <c r="B545" s="133">
        <v>46058</v>
      </c>
      <c r="C545" s="102" t="s">
        <v>79</v>
      </c>
      <c r="D545" s="552">
        <v>46267</v>
      </c>
      <c r="E545" s="552" t="e">
        <f>IF(OR(#REF!="",J545=""),"",#REF!+7*J545)</f>
        <v>#REF!</v>
      </c>
      <c r="F545" s="149" t="e">
        <f t="shared" ca="1" si="165"/>
        <v>#REF!</v>
      </c>
      <c r="G545" s="120" t="s">
        <v>94</v>
      </c>
      <c r="H545" s="113" t="e">
        <f t="shared" si="170"/>
        <v>#REF!</v>
      </c>
      <c r="I545" s="113" t="e">
        <f t="shared" si="171"/>
        <v>#REF!</v>
      </c>
      <c r="J545" s="122">
        <v>30</v>
      </c>
      <c r="K545" s="122" t="s">
        <v>18</v>
      </c>
      <c r="L545" s="232" t="s">
        <v>81</v>
      </c>
      <c r="M545" s="13" t="s">
        <v>1138</v>
      </c>
      <c r="N545" s="399">
        <v>0</v>
      </c>
      <c r="O545" s="130">
        <v>3</v>
      </c>
      <c r="P545" s="122"/>
      <c r="Q545" s="122"/>
      <c r="R545" s="122" t="s">
        <v>84</v>
      </c>
      <c r="S545" s="130" t="s">
        <v>97</v>
      </c>
      <c r="T545" s="123" t="s">
        <v>1139</v>
      </c>
      <c r="U545" s="102" t="s">
        <v>99</v>
      </c>
      <c r="V545" s="160" t="s">
        <v>1140</v>
      </c>
      <c r="W545" s="147">
        <v>10</v>
      </c>
      <c r="X545" s="113"/>
      <c r="Y545" s="130">
        <f t="shared" si="169"/>
        <v>10</v>
      </c>
      <c r="Z545" s="122">
        <v>10</v>
      </c>
      <c r="AA545" s="101">
        <v>4349</v>
      </c>
      <c r="AB545" s="131"/>
      <c r="AC545" s="151" t="str">
        <f t="shared" si="154"/>
        <v/>
      </c>
      <c r="AD545" s="120"/>
      <c r="AE545" s="132"/>
      <c r="AF545" s="101">
        <f t="shared" si="157"/>
        <v>0</v>
      </c>
      <c r="AG545" s="101">
        <f t="shared" si="158"/>
        <v>0</v>
      </c>
      <c r="AH545" s="101">
        <f t="shared" si="159"/>
        <v>0</v>
      </c>
      <c r="AI545" s="101">
        <f t="shared" si="168"/>
        <v>43490</v>
      </c>
      <c r="AJ545" s="101">
        <f t="shared" si="160"/>
        <v>0</v>
      </c>
      <c r="AK545" s="101">
        <f t="shared" si="166"/>
        <v>43490</v>
      </c>
      <c r="AL545" s="102" t="s">
        <v>9</v>
      </c>
      <c r="AM545" s="144"/>
      <c r="AN545" s="823">
        <f t="shared" si="155"/>
        <v>43490</v>
      </c>
      <c r="AO545" s="844">
        <f t="shared" si="161"/>
        <v>0</v>
      </c>
      <c r="AP545" s="844">
        <f t="shared" si="162"/>
        <v>1</v>
      </c>
      <c r="AQ545" s="845">
        <f t="shared" ca="1" si="163"/>
        <v>127</v>
      </c>
      <c r="AR545" s="113" t="str">
        <f t="shared" si="164"/>
        <v>On Time</v>
      </c>
    </row>
    <row r="546" spans="1:44" ht="12.75" x14ac:dyDescent="0.2">
      <c r="A546" s="102">
        <v>4000597014</v>
      </c>
      <c r="B546" s="133">
        <v>46058</v>
      </c>
      <c r="C546" s="102" t="s">
        <v>79</v>
      </c>
      <c r="D546" s="552">
        <v>46267</v>
      </c>
      <c r="E546" s="552" t="e">
        <f>IF(OR(#REF!="",J546=""),"",#REF!+7*J546)</f>
        <v>#REF!</v>
      </c>
      <c r="F546" s="149" t="e">
        <f t="shared" ca="1" si="165"/>
        <v>#REF!</v>
      </c>
      <c r="G546" s="120" t="s">
        <v>94</v>
      </c>
      <c r="H546" s="113" t="e">
        <f t="shared" si="170"/>
        <v>#REF!</v>
      </c>
      <c r="I546" s="113" t="e">
        <f t="shared" si="171"/>
        <v>#REF!</v>
      </c>
      <c r="J546" s="122">
        <v>30</v>
      </c>
      <c r="K546" s="122" t="s">
        <v>18</v>
      </c>
      <c r="L546" s="232" t="s">
        <v>81</v>
      </c>
      <c r="M546" s="13" t="s">
        <v>1138</v>
      </c>
      <c r="N546" s="399">
        <v>0</v>
      </c>
      <c r="O546" s="130">
        <v>3</v>
      </c>
      <c r="P546" s="122"/>
      <c r="Q546" s="122"/>
      <c r="R546" s="122" t="s">
        <v>84</v>
      </c>
      <c r="S546" s="130" t="s">
        <v>97</v>
      </c>
      <c r="T546" s="123" t="s">
        <v>1139</v>
      </c>
      <c r="U546" s="102" t="s">
        <v>99</v>
      </c>
      <c r="V546" s="160" t="s">
        <v>1141</v>
      </c>
      <c r="W546" s="147">
        <v>10</v>
      </c>
      <c r="X546" s="113"/>
      <c r="Y546" s="130">
        <f t="shared" si="169"/>
        <v>10</v>
      </c>
      <c r="Z546" s="122">
        <v>10</v>
      </c>
      <c r="AA546" s="101">
        <v>102181</v>
      </c>
      <c r="AB546" s="131"/>
      <c r="AC546" s="151" t="str">
        <f t="shared" si="154"/>
        <v/>
      </c>
      <c r="AD546" s="120"/>
      <c r="AE546" s="132"/>
      <c r="AF546" s="101">
        <f t="shared" si="157"/>
        <v>0</v>
      </c>
      <c r="AG546" s="101">
        <f t="shared" si="158"/>
        <v>0</v>
      </c>
      <c r="AH546" s="101">
        <f t="shared" si="159"/>
        <v>0</v>
      </c>
      <c r="AI546" s="101">
        <f t="shared" si="168"/>
        <v>1021810</v>
      </c>
      <c r="AJ546" s="101">
        <f t="shared" si="160"/>
        <v>0</v>
      </c>
      <c r="AK546" s="101">
        <f t="shared" si="166"/>
        <v>1021810</v>
      </c>
      <c r="AL546" s="102" t="s">
        <v>9</v>
      </c>
      <c r="AM546" s="144"/>
      <c r="AN546" s="823">
        <f t="shared" si="155"/>
        <v>1021810</v>
      </c>
      <c r="AO546" s="844">
        <f t="shared" si="161"/>
        <v>0</v>
      </c>
      <c r="AP546" s="844">
        <f t="shared" si="162"/>
        <v>1</v>
      </c>
      <c r="AQ546" s="845">
        <f t="shared" ca="1" si="163"/>
        <v>127</v>
      </c>
      <c r="AR546" s="113" t="str">
        <f t="shared" si="164"/>
        <v>On Time</v>
      </c>
    </row>
    <row r="547" spans="1:44" ht="12.75" x14ac:dyDescent="0.2">
      <c r="A547" s="102">
        <v>4000597014</v>
      </c>
      <c r="B547" s="133">
        <v>46058</v>
      </c>
      <c r="C547" s="102" t="s">
        <v>79</v>
      </c>
      <c r="D547" s="552">
        <v>46267</v>
      </c>
      <c r="E547" s="552" t="e">
        <f>IF(OR(#REF!="",J547=""),"",#REF!+7*J547)</f>
        <v>#REF!</v>
      </c>
      <c r="F547" s="149" t="e">
        <f t="shared" ca="1" si="165"/>
        <v>#REF!</v>
      </c>
      <c r="G547" s="120" t="s">
        <v>94</v>
      </c>
      <c r="H547" s="113" t="e">
        <f t="shared" si="170"/>
        <v>#REF!</v>
      </c>
      <c r="I547" s="113" t="e">
        <f t="shared" si="171"/>
        <v>#REF!</v>
      </c>
      <c r="J547" s="122">
        <v>30</v>
      </c>
      <c r="K547" s="122" t="s">
        <v>18</v>
      </c>
      <c r="L547" s="232" t="s">
        <v>81</v>
      </c>
      <c r="M547" s="13" t="s">
        <v>1142</v>
      </c>
      <c r="N547" s="399">
        <v>0</v>
      </c>
      <c r="O547" s="130">
        <v>3</v>
      </c>
      <c r="P547" s="122"/>
      <c r="Q547" s="122"/>
      <c r="R547" s="122" t="s">
        <v>84</v>
      </c>
      <c r="S547" s="130" t="s">
        <v>97</v>
      </c>
      <c r="T547" s="123" t="s">
        <v>1139</v>
      </c>
      <c r="U547" s="102" t="s">
        <v>99</v>
      </c>
      <c r="V547" s="160" t="s">
        <v>1143</v>
      </c>
      <c r="W547" s="147">
        <v>10</v>
      </c>
      <c r="X547" s="113"/>
      <c r="Y547" s="130">
        <f t="shared" si="169"/>
        <v>10</v>
      </c>
      <c r="Z547" s="122">
        <v>10</v>
      </c>
      <c r="AA547" s="101">
        <v>34704</v>
      </c>
      <c r="AB547" s="131"/>
      <c r="AC547" s="151" t="str">
        <f t="shared" si="154"/>
        <v/>
      </c>
      <c r="AD547" s="120"/>
      <c r="AE547" s="132"/>
      <c r="AF547" s="101">
        <f t="shared" si="157"/>
        <v>0</v>
      </c>
      <c r="AG547" s="101">
        <f t="shared" si="158"/>
        <v>0</v>
      </c>
      <c r="AH547" s="101">
        <f t="shared" si="159"/>
        <v>0</v>
      </c>
      <c r="AI547" s="101">
        <f t="shared" si="168"/>
        <v>347040</v>
      </c>
      <c r="AJ547" s="101">
        <f t="shared" si="160"/>
        <v>0</v>
      </c>
      <c r="AK547" s="101">
        <f t="shared" si="166"/>
        <v>347040</v>
      </c>
      <c r="AL547" s="102" t="s">
        <v>9</v>
      </c>
      <c r="AM547" s="144"/>
      <c r="AN547" s="823">
        <f t="shared" si="155"/>
        <v>347040</v>
      </c>
      <c r="AO547" s="844">
        <f t="shared" si="161"/>
        <v>0</v>
      </c>
      <c r="AP547" s="844">
        <f t="shared" si="162"/>
        <v>1</v>
      </c>
      <c r="AQ547" s="845">
        <f t="shared" ca="1" si="163"/>
        <v>127</v>
      </c>
      <c r="AR547" s="113" t="str">
        <f t="shared" si="164"/>
        <v>On Time</v>
      </c>
    </row>
    <row r="548" spans="1:44" ht="12.75" x14ac:dyDescent="0.2">
      <c r="A548" s="102">
        <v>4000597014</v>
      </c>
      <c r="B548" s="133">
        <v>46058</v>
      </c>
      <c r="C548" s="102" t="s">
        <v>79</v>
      </c>
      <c r="D548" s="552">
        <v>46267</v>
      </c>
      <c r="E548" s="552" t="e">
        <f>IF(OR(#REF!="",J548=""),"",#REF!+7*J548)</f>
        <v>#REF!</v>
      </c>
      <c r="F548" s="149" t="e">
        <f t="shared" ca="1" si="165"/>
        <v>#REF!</v>
      </c>
      <c r="G548" s="120" t="s">
        <v>94</v>
      </c>
      <c r="H548" s="113" t="e">
        <f t="shared" si="170"/>
        <v>#REF!</v>
      </c>
      <c r="I548" s="113" t="e">
        <f t="shared" si="171"/>
        <v>#REF!</v>
      </c>
      <c r="J548" s="122">
        <v>30</v>
      </c>
      <c r="K548" s="122" t="s">
        <v>18</v>
      </c>
      <c r="L548" s="232" t="s">
        <v>81</v>
      </c>
      <c r="M548" s="13" t="s">
        <v>1144</v>
      </c>
      <c r="N548" s="399">
        <v>0</v>
      </c>
      <c r="O548" s="130">
        <v>3</v>
      </c>
      <c r="P548" s="122"/>
      <c r="Q548" s="122"/>
      <c r="R548" s="122" t="s">
        <v>84</v>
      </c>
      <c r="S548" s="130" t="s">
        <v>97</v>
      </c>
      <c r="T548" s="123" t="s">
        <v>1139</v>
      </c>
      <c r="U548" s="102" t="s">
        <v>99</v>
      </c>
      <c r="V548" s="160" t="s">
        <v>1145</v>
      </c>
      <c r="W548" s="147">
        <v>10</v>
      </c>
      <c r="X548" s="113"/>
      <c r="Y548" s="130">
        <f t="shared" si="169"/>
        <v>10</v>
      </c>
      <c r="Z548" s="122">
        <v>10</v>
      </c>
      <c r="AA548" s="101">
        <v>2260</v>
      </c>
      <c r="AB548" s="131"/>
      <c r="AC548" s="151" t="str">
        <f t="shared" si="154"/>
        <v/>
      </c>
      <c r="AD548" s="120"/>
      <c r="AE548" s="132"/>
      <c r="AF548" s="101">
        <f t="shared" si="157"/>
        <v>0</v>
      </c>
      <c r="AG548" s="101">
        <f t="shared" si="158"/>
        <v>0</v>
      </c>
      <c r="AH548" s="101">
        <f t="shared" si="159"/>
        <v>0</v>
      </c>
      <c r="AI548" s="101">
        <f t="shared" si="168"/>
        <v>22600</v>
      </c>
      <c r="AJ548" s="101">
        <f t="shared" si="160"/>
        <v>0</v>
      </c>
      <c r="AK548" s="101">
        <f t="shared" si="166"/>
        <v>22600</v>
      </c>
      <c r="AL548" s="102" t="s">
        <v>9</v>
      </c>
      <c r="AM548" s="144"/>
      <c r="AN548" s="823">
        <f t="shared" si="155"/>
        <v>22600</v>
      </c>
      <c r="AO548" s="844">
        <f t="shared" si="161"/>
        <v>0</v>
      </c>
      <c r="AP548" s="844">
        <f t="shared" si="162"/>
        <v>1</v>
      </c>
      <c r="AQ548" s="845">
        <f t="shared" ca="1" si="163"/>
        <v>127</v>
      </c>
      <c r="AR548" s="113" t="str">
        <f t="shared" si="164"/>
        <v>On Time</v>
      </c>
    </row>
    <row r="549" spans="1:44" ht="12.75" x14ac:dyDescent="0.2">
      <c r="A549" s="102">
        <v>4000597014</v>
      </c>
      <c r="B549" s="133">
        <v>46058</v>
      </c>
      <c r="C549" s="102" t="s">
        <v>79</v>
      </c>
      <c r="D549" s="552">
        <v>46267</v>
      </c>
      <c r="E549" s="552" t="e">
        <f>IF(OR(#REF!="",J549=""),"",#REF!+7*J549)</f>
        <v>#REF!</v>
      </c>
      <c r="F549" s="149" t="e">
        <f t="shared" ca="1" si="165"/>
        <v>#REF!</v>
      </c>
      <c r="G549" s="120" t="s">
        <v>94</v>
      </c>
      <c r="H549" s="113" t="e">
        <f t="shared" si="170"/>
        <v>#REF!</v>
      </c>
      <c r="I549" s="113" t="e">
        <f t="shared" si="171"/>
        <v>#REF!</v>
      </c>
      <c r="J549" s="122">
        <v>30</v>
      </c>
      <c r="K549" s="122" t="s">
        <v>18</v>
      </c>
      <c r="L549" s="232" t="s">
        <v>81</v>
      </c>
      <c r="M549" s="13" t="s">
        <v>1146</v>
      </c>
      <c r="N549" s="399">
        <v>0</v>
      </c>
      <c r="O549" s="130">
        <v>3</v>
      </c>
      <c r="P549" s="122"/>
      <c r="Q549" s="122"/>
      <c r="R549" s="122" t="s">
        <v>84</v>
      </c>
      <c r="S549" s="130" t="s">
        <v>97</v>
      </c>
      <c r="T549" s="123" t="s">
        <v>1139</v>
      </c>
      <c r="U549" s="102" t="s">
        <v>99</v>
      </c>
      <c r="V549" s="160" t="s">
        <v>1147</v>
      </c>
      <c r="W549" s="147">
        <v>10</v>
      </c>
      <c r="X549" s="113"/>
      <c r="Y549" s="130">
        <f t="shared" si="169"/>
        <v>10</v>
      </c>
      <c r="Z549" s="122">
        <v>10</v>
      </c>
      <c r="AA549" s="101">
        <v>2106</v>
      </c>
      <c r="AB549" s="131"/>
      <c r="AC549" s="151" t="str">
        <f t="shared" si="154"/>
        <v/>
      </c>
      <c r="AD549" s="120"/>
      <c r="AE549" s="132"/>
      <c r="AF549" s="101">
        <f t="shared" si="157"/>
        <v>0</v>
      </c>
      <c r="AG549" s="101">
        <f t="shared" si="158"/>
        <v>0</v>
      </c>
      <c r="AH549" s="101">
        <f t="shared" si="159"/>
        <v>0</v>
      </c>
      <c r="AI549" s="101">
        <f t="shared" si="168"/>
        <v>21060</v>
      </c>
      <c r="AJ549" s="101">
        <f t="shared" si="160"/>
        <v>0</v>
      </c>
      <c r="AK549" s="101">
        <f t="shared" si="166"/>
        <v>21060</v>
      </c>
      <c r="AL549" s="102" t="s">
        <v>9</v>
      </c>
      <c r="AM549" s="144"/>
      <c r="AN549" s="823">
        <f t="shared" si="155"/>
        <v>21060</v>
      </c>
      <c r="AO549" s="844">
        <f t="shared" si="161"/>
        <v>0</v>
      </c>
      <c r="AP549" s="844">
        <f t="shared" si="162"/>
        <v>1</v>
      </c>
      <c r="AQ549" s="845">
        <f t="shared" ca="1" si="163"/>
        <v>127</v>
      </c>
      <c r="AR549" s="113" t="str">
        <f t="shared" si="164"/>
        <v>On Time</v>
      </c>
    </row>
    <row r="550" spans="1:44" x14ac:dyDescent="0.25">
      <c r="A550" s="180">
        <v>4516471836</v>
      </c>
      <c r="B550" s="133">
        <v>46059</v>
      </c>
      <c r="C550" s="102" t="s">
        <v>79</v>
      </c>
      <c r="D550" s="552">
        <v>46053</v>
      </c>
      <c r="E550" s="552" t="e">
        <f>IF(OR(#REF!="",J550=""),"",#REF!+7*J550)</f>
        <v>#REF!</v>
      </c>
      <c r="F550" s="149" t="e">
        <f t="shared" ca="1" si="165"/>
        <v>#REF!</v>
      </c>
      <c r="G550" s="120" t="s">
        <v>80</v>
      </c>
      <c r="H550" s="113" t="e">
        <f t="shared" si="170"/>
        <v>#REF!</v>
      </c>
      <c r="I550" s="113" t="e">
        <f t="shared" si="171"/>
        <v>#REF!</v>
      </c>
      <c r="J550" s="122">
        <v>3</v>
      </c>
      <c r="K550" s="122" t="s">
        <v>28</v>
      </c>
      <c r="L550" s="232" t="s">
        <v>81</v>
      </c>
      <c r="M550" s="13" t="s">
        <v>1148</v>
      </c>
      <c r="N550" s="399">
        <v>1</v>
      </c>
      <c r="O550" s="130">
        <v>1</v>
      </c>
      <c r="P550" s="122"/>
      <c r="Q550" s="122"/>
      <c r="R550" s="122" t="s">
        <v>84</v>
      </c>
      <c r="S550" s="122" t="s">
        <v>620</v>
      </c>
      <c r="T550" s="123" t="s">
        <v>621</v>
      </c>
      <c r="U550" s="102" t="s">
        <v>212</v>
      </c>
      <c r="V550" s="102" t="s">
        <v>1149</v>
      </c>
      <c r="W550" s="147">
        <v>1</v>
      </c>
      <c r="X550" s="113"/>
      <c r="Y550" s="130">
        <f t="shared" si="169"/>
        <v>1</v>
      </c>
      <c r="Z550" s="122">
        <v>1</v>
      </c>
      <c r="AA550" s="101">
        <v>31000</v>
      </c>
      <c r="AB550" s="131"/>
      <c r="AC550" s="151" t="str">
        <f t="shared" si="154"/>
        <v/>
      </c>
      <c r="AD550" s="120"/>
      <c r="AE550" s="132"/>
      <c r="AF550" s="101">
        <f t="shared" si="157"/>
        <v>0</v>
      </c>
      <c r="AG550" s="101">
        <f t="shared" si="158"/>
        <v>0</v>
      </c>
      <c r="AH550" s="101">
        <f t="shared" si="159"/>
        <v>0</v>
      </c>
      <c r="AI550" s="101">
        <f t="shared" si="168"/>
        <v>31000</v>
      </c>
      <c r="AJ550" s="101">
        <f t="shared" si="160"/>
        <v>0</v>
      </c>
      <c r="AK550" s="101">
        <f t="shared" si="166"/>
        <v>31000</v>
      </c>
      <c r="AL550" s="102" t="s">
        <v>9</v>
      </c>
      <c r="AM550" s="144"/>
      <c r="AN550" s="823">
        <f t="shared" si="155"/>
        <v>31000</v>
      </c>
      <c r="AO550" s="844">
        <f t="shared" si="161"/>
        <v>0</v>
      </c>
      <c r="AP550" s="844">
        <f t="shared" si="162"/>
        <v>1</v>
      </c>
      <c r="AQ550" s="845">
        <f t="shared" ca="1" si="163"/>
        <v>126</v>
      </c>
      <c r="AR550" s="113" t="str">
        <f t="shared" si="164"/>
        <v>On Time</v>
      </c>
    </row>
    <row r="551" spans="1:44" ht="12.75" x14ac:dyDescent="0.2">
      <c r="A551" s="194" t="s">
        <v>1150</v>
      </c>
      <c r="B551" s="133">
        <v>46062</v>
      </c>
      <c r="C551" s="100" t="s">
        <v>79</v>
      </c>
      <c r="D551" s="552">
        <v>46104</v>
      </c>
      <c r="E551" s="552" t="e">
        <f>IF(OR(#REF!="",J551=""),"",#REF!+7*J551)</f>
        <v>#REF!</v>
      </c>
      <c r="F551" s="149" t="str">
        <f t="shared" ca="1" si="165"/>
        <v>DELIVERED</v>
      </c>
      <c r="G551" s="120" t="s">
        <v>80</v>
      </c>
      <c r="H551" s="113" t="e">
        <f t="shared" si="170"/>
        <v>#REF!</v>
      </c>
      <c r="I551" s="113" t="e">
        <f t="shared" si="171"/>
        <v>#REF!</v>
      </c>
      <c r="J551" s="122">
        <v>6</v>
      </c>
      <c r="K551" s="122" t="s">
        <v>22</v>
      </c>
      <c r="L551" s="232" t="s">
        <v>81</v>
      </c>
      <c r="M551" s="13" t="s">
        <v>1151</v>
      </c>
      <c r="N551" s="399">
        <v>0</v>
      </c>
      <c r="O551" s="130">
        <v>3</v>
      </c>
      <c r="P551" s="122" t="s">
        <v>1152</v>
      </c>
      <c r="Q551" s="122">
        <v>26200026</v>
      </c>
      <c r="R551" s="122" t="s">
        <v>84</v>
      </c>
      <c r="S551" s="130" t="s">
        <v>1153</v>
      </c>
      <c r="T551" s="122" t="s">
        <v>1154</v>
      </c>
      <c r="U551" s="102" t="s">
        <v>193</v>
      </c>
      <c r="V551" s="186" t="s">
        <v>1155</v>
      </c>
      <c r="W551" s="147">
        <v>3</v>
      </c>
      <c r="X551" s="122">
        <v>3</v>
      </c>
      <c r="Y551" s="130">
        <f t="shared" si="169"/>
        <v>0</v>
      </c>
      <c r="Z551" s="122">
        <v>0</v>
      </c>
      <c r="AA551" s="101">
        <v>13574</v>
      </c>
      <c r="AB551" s="131"/>
      <c r="AC551" s="151" t="str">
        <f t="shared" si="154"/>
        <v>April-26</v>
      </c>
      <c r="AD551" s="119">
        <v>46122</v>
      </c>
      <c r="AE551" s="142" t="s">
        <v>1156</v>
      </c>
      <c r="AF551" s="101">
        <f t="shared" si="157"/>
        <v>40722</v>
      </c>
      <c r="AG551" s="101">
        <f t="shared" si="158"/>
        <v>0</v>
      </c>
      <c r="AH551" s="101">
        <f t="shared" si="159"/>
        <v>40722</v>
      </c>
      <c r="AI551" s="101">
        <f t="shared" si="168"/>
        <v>0</v>
      </c>
      <c r="AJ551" s="101">
        <f t="shared" si="160"/>
        <v>0</v>
      </c>
      <c r="AK551" s="101">
        <f t="shared" si="166"/>
        <v>0</v>
      </c>
      <c r="AL551" s="102" t="s">
        <v>0</v>
      </c>
      <c r="AM551" s="143" t="s">
        <v>102</v>
      </c>
      <c r="AN551" s="823">
        <f t="shared" si="155"/>
        <v>40722</v>
      </c>
      <c r="AO551" s="844">
        <f t="shared" si="161"/>
        <v>1</v>
      </c>
      <c r="AP551" s="844">
        <f t="shared" si="162"/>
        <v>0</v>
      </c>
      <c r="AQ551" s="845">
        <f t="shared" ca="1" si="163"/>
        <v>123</v>
      </c>
      <c r="AR551" s="113" t="str">
        <f t="shared" si="164"/>
        <v>Delayed</v>
      </c>
    </row>
    <row r="552" spans="1:44" ht="12.75" x14ac:dyDescent="0.2">
      <c r="A552" s="194">
        <v>1102500176</v>
      </c>
      <c r="B552" s="133">
        <v>46062</v>
      </c>
      <c r="C552" s="102" t="s">
        <v>79</v>
      </c>
      <c r="D552" s="552">
        <v>46071</v>
      </c>
      <c r="E552" s="552" t="e">
        <f>IF(OR(#REF!="",J552=""),"",#REF!+7*J552)</f>
        <v>#REF!</v>
      </c>
      <c r="F552" s="149" t="str">
        <f t="shared" ca="1" si="165"/>
        <v>DELIVERED</v>
      </c>
      <c r="G552" s="120" t="s">
        <v>80</v>
      </c>
      <c r="H552" s="113" t="e">
        <f t="shared" si="170"/>
        <v>#REF!</v>
      </c>
      <c r="I552" s="113" t="e">
        <f t="shared" si="171"/>
        <v>#REF!</v>
      </c>
      <c r="J552" s="122">
        <v>1.4</v>
      </c>
      <c r="K552" s="122" t="s">
        <v>21</v>
      </c>
      <c r="L552" s="232" t="s">
        <v>81</v>
      </c>
      <c r="M552" s="238" t="s">
        <v>1157</v>
      </c>
      <c r="N552" s="399">
        <v>1</v>
      </c>
      <c r="O552" s="130">
        <v>1</v>
      </c>
      <c r="P552" s="122" t="s">
        <v>243</v>
      </c>
      <c r="Q552" s="122">
        <v>26200136</v>
      </c>
      <c r="R552" s="122" t="s">
        <v>84</v>
      </c>
      <c r="S552" s="130" t="s">
        <v>284</v>
      </c>
      <c r="T552" s="123" t="s">
        <v>285</v>
      </c>
      <c r="U552" s="102" t="s">
        <v>286</v>
      </c>
      <c r="V552" s="186" t="s">
        <v>1158</v>
      </c>
      <c r="W552" s="147">
        <v>6</v>
      </c>
      <c r="X552" s="122">
        <v>6</v>
      </c>
      <c r="Y552" s="130">
        <f t="shared" si="169"/>
        <v>0</v>
      </c>
      <c r="Z552" s="122">
        <v>0</v>
      </c>
      <c r="AA552" s="101">
        <v>1434</v>
      </c>
      <c r="AB552" s="131"/>
      <c r="AC552" s="151" t="str">
        <f t="shared" si="154"/>
        <v>May-26</v>
      </c>
      <c r="AD552" s="119">
        <v>46146</v>
      </c>
      <c r="AE552" s="142" t="s">
        <v>1159</v>
      </c>
      <c r="AF552" s="101">
        <f t="shared" si="157"/>
        <v>8604</v>
      </c>
      <c r="AG552" s="101">
        <f t="shared" si="158"/>
        <v>0</v>
      </c>
      <c r="AH552" s="101">
        <f t="shared" si="159"/>
        <v>8604</v>
      </c>
      <c r="AI552" s="101">
        <f t="shared" si="168"/>
        <v>0</v>
      </c>
      <c r="AJ552" s="101">
        <f t="shared" si="160"/>
        <v>0</v>
      </c>
      <c r="AK552" s="101">
        <f t="shared" si="166"/>
        <v>0</v>
      </c>
      <c r="AL552" s="102" t="s">
        <v>0</v>
      </c>
      <c r="AM552" s="143" t="s">
        <v>102</v>
      </c>
      <c r="AN552" s="823">
        <f t="shared" si="155"/>
        <v>8604</v>
      </c>
      <c r="AO552" s="844">
        <f t="shared" si="161"/>
        <v>1</v>
      </c>
      <c r="AP552" s="844">
        <f t="shared" si="162"/>
        <v>0</v>
      </c>
      <c r="AQ552" s="845">
        <f t="shared" ca="1" si="163"/>
        <v>123</v>
      </c>
      <c r="AR552" s="113" t="str">
        <f t="shared" si="164"/>
        <v>Delayed</v>
      </c>
    </row>
    <row r="553" spans="1:44" ht="12.75" x14ac:dyDescent="0.2">
      <c r="A553" s="194">
        <v>1162501764</v>
      </c>
      <c r="B553" s="133">
        <v>46062</v>
      </c>
      <c r="C553" s="102" t="s">
        <v>79</v>
      </c>
      <c r="D553" s="552">
        <v>46071</v>
      </c>
      <c r="E553" s="552" t="e">
        <f>IF(OR(#REF!="",J553=""),"",#REF!+7*J553)</f>
        <v>#REF!</v>
      </c>
      <c r="F553" s="149" t="str">
        <f t="shared" ca="1" si="165"/>
        <v>DELIVERED</v>
      </c>
      <c r="G553" s="120" t="s">
        <v>80</v>
      </c>
      <c r="H553" s="113" t="e">
        <f t="shared" si="170"/>
        <v>#REF!</v>
      </c>
      <c r="I553" s="113" t="e">
        <f t="shared" si="171"/>
        <v>#REF!</v>
      </c>
      <c r="J553" s="122">
        <v>1.4</v>
      </c>
      <c r="K553" s="122" t="s">
        <v>28</v>
      </c>
      <c r="L553" s="232" t="s">
        <v>81</v>
      </c>
      <c r="M553" s="414" t="s">
        <v>1157</v>
      </c>
      <c r="N553" s="399">
        <v>1</v>
      </c>
      <c r="O553" s="130">
        <v>1</v>
      </c>
      <c r="P553" s="122" t="s">
        <v>243</v>
      </c>
      <c r="Q553" s="122">
        <v>26200137</v>
      </c>
      <c r="R553" s="122" t="s">
        <v>84</v>
      </c>
      <c r="S553" s="130" t="s">
        <v>284</v>
      </c>
      <c r="T553" s="123" t="s">
        <v>285</v>
      </c>
      <c r="U553" s="102" t="s">
        <v>286</v>
      </c>
      <c r="V553" s="160" t="s">
        <v>1160</v>
      </c>
      <c r="W553" s="147">
        <v>1</v>
      </c>
      <c r="X553" s="122">
        <v>1</v>
      </c>
      <c r="Y553" s="130">
        <f t="shared" si="169"/>
        <v>0</v>
      </c>
      <c r="Z553" s="122">
        <v>0</v>
      </c>
      <c r="AA553" s="101">
        <v>13700</v>
      </c>
      <c r="AB553" s="131"/>
      <c r="AC553" s="151" t="str">
        <f t="shared" si="154"/>
        <v>May-26</v>
      </c>
      <c r="AD553" s="119">
        <v>46146</v>
      </c>
      <c r="AE553" s="142" t="s">
        <v>1161</v>
      </c>
      <c r="AF553" s="101">
        <f t="shared" si="157"/>
        <v>13700</v>
      </c>
      <c r="AG553" s="101">
        <f t="shared" si="158"/>
        <v>0</v>
      </c>
      <c r="AH553" s="101">
        <f t="shared" si="159"/>
        <v>13700</v>
      </c>
      <c r="AI553" s="101">
        <f t="shared" si="168"/>
        <v>0</v>
      </c>
      <c r="AJ553" s="101">
        <f t="shared" si="160"/>
        <v>0</v>
      </c>
      <c r="AK553" s="101">
        <f t="shared" si="166"/>
        <v>0</v>
      </c>
      <c r="AL553" s="102" t="s">
        <v>0</v>
      </c>
      <c r="AM553" s="143" t="s">
        <v>102</v>
      </c>
      <c r="AN553" s="823">
        <f t="shared" si="155"/>
        <v>13700</v>
      </c>
      <c r="AO553" s="844">
        <f t="shared" si="161"/>
        <v>1</v>
      </c>
      <c r="AP553" s="844">
        <f t="shared" si="162"/>
        <v>0</v>
      </c>
      <c r="AQ553" s="845">
        <f t="shared" ca="1" si="163"/>
        <v>123</v>
      </c>
      <c r="AR553" s="113" t="str">
        <f t="shared" si="164"/>
        <v>Delayed</v>
      </c>
    </row>
    <row r="554" spans="1:44" ht="12.75" x14ac:dyDescent="0.2">
      <c r="A554" s="194" t="s">
        <v>1162</v>
      </c>
      <c r="B554" s="133">
        <v>46063</v>
      </c>
      <c r="C554" s="102" t="s">
        <v>79</v>
      </c>
      <c r="D554" s="552">
        <v>46106</v>
      </c>
      <c r="E554" s="552" t="e">
        <f>IF(OR(#REF!="",J554=""),"",#REF!+7*J554)</f>
        <v>#REF!</v>
      </c>
      <c r="F554" s="149" t="str">
        <f t="shared" ca="1" si="165"/>
        <v>DELIVERED</v>
      </c>
      <c r="G554" s="120" t="s">
        <v>80</v>
      </c>
      <c r="H554" s="113" t="e">
        <f t="shared" si="170"/>
        <v>#REF!</v>
      </c>
      <c r="I554" s="113" t="e">
        <f t="shared" si="171"/>
        <v>#REF!</v>
      </c>
      <c r="J554" s="122">
        <v>4</v>
      </c>
      <c r="K554" s="122" t="s">
        <v>29</v>
      </c>
      <c r="L554" s="232" t="s">
        <v>81</v>
      </c>
      <c r="M554" s="343" t="s">
        <v>1163</v>
      </c>
      <c r="N554" s="399">
        <v>0</v>
      </c>
      <c r="O554" s="130">
        <v>3</v>
      </c>
      <c r="P554" s="18" t="s">
        <v>1164</v>
      </c>
      <c r="Q554" s="122">
        <v>26100092</v>
      </c>
      <c r="R554" s="122" t="s">
        <v>84</v>
      </c>
      <c r="S554" s="130" t="s">
        <v>191</v>
      </c>
      <c r="T554" s="123" t="s">
        <v>192</v>
      </c>
      <c r="U554" s="102" t="s">
        <v>193</v>
      </c>
      <c r="V554" s="160" t="s">
        <v>1165</v>
      </c>
      <c r="W554" s="147">
        <v>5</v>
      </c>
      <c r="X554" s="122">
        <v>5</v>
      </c>
      <c r="Y554" s="130">
        <f t="shared" si="169"/>
        <v>0</v>
      </c>
      <c r="Z554" s="122">
        <v>0</v>
      </c>
      <c r="AA554" s="101">
        <v>58532.5</v>
      </c>
      <c r="AB554" s="131"/>
      <c r="AC554" s="151" t="str">
        <f t="shared" si="154"/>
        <v>May-26</v>
      </c>
      <c r="AD554" s="119">
        <v>46155</v>
      </c>
      <c r="AE554" s="142" t="s">
        <v>1166</v>
      </c>
      <c r="AF554" s="101">
        <f t="shared" si="157"/>
        <v>292662.5</v>
      </c>
      <c r="AG554" s="101">
        <f t="shared" si="158"/>
        <v>0</v>
      </c>
      <c r="AH554" s="101">
        <f t="shared" si="159"/>
        <v>292662.5</v>
      </c>
      <c r="AI554" s="101">
        <f t="shared" si="168"/>
        <v>0</v>
      </c>
      <c r="AJ554" s="101">
        <f t="shared" si="160"/>
        <v>0</v>
      </c>
      <c r="AK554" s="101">
        <f t="shared" si="166"/>
        <v>0</v>
      </c>
      <c r="AL554" s="102" t="s">
        <v>0</v>
      </c>
      <c r="AM554" s="143" t="s">
        <v>102</v>
      </c>
      <c r="AN554" s="823">
        <f t="shared" si="155"/>
        <v>292662.5</v>
      </c>
      <c r="AO554" s="844">
        <f t="shared" si="161"/>
        <v>1</v>
      </c>
      <c r="AP554" s="844">
        <f t="shared" si="162"/>
        <v>0</v>
      </c>
      <c r="AQ554" s="845">
        <f t="shared" ca="1" si="163"/>
        <v>122</v>
      </c>
      <c r="AR554" s="113" t="str">
        <f t="shared" si="164"/>
        <v>Delayed</v>
      </c>
    </row>
    <row r="555" spans="1:44" ht="12.75" x14ac:dyDescent="0.2">
      <c r="A555" s="194" t="s">
        <v>1162</v>
      </c>
      <c r="B555" s="133">
        <v>46063</v>
      </c>
      <c r="C555" s="102" t="s">
        <v>79</v>
      </c>
      <c r="D555" s="552">
        <v>46106</v>
      </c>
      <c r="E555" s="552" t="e">
        <f>IF(OR(#REF!="",J555=""),"",#REF!+7*J555)</f>
        <v>#REF!</v>
      </c>
      <c r="F555" s="149" t="str">
        <f t="shared" ca="1" si="165"/>
        <v>DELIVERED</v>
      </c>
      <c r="G555" s="120" t="s">
        <v>80</v>
      </c>
      <c r="H555" s="113" t="e">
        <f t="shared" si="170"/>
        <v>#REF!</v>
      </c>
      <c r="I555" s="113" t="e">
        <f t="shared" si="171"/>
        <v>#REF!</v>
      </c>
      <c r="J555" s="122">
        <v>4</v>
      </c>
      <c r="K555" s="122" t="s">
        <v>29</v>
      </c>
      <c r="L555" s="232" t="s">
        <v>81</v>
      </c>
      <c r="M555" s="13" t="s">
        <v>1163</v>
      </c>
      <c r="N555" s="399">
        <v>0</v>
      </c>
      <c r="O555" s="130">
        <v>3</v>
      </c>
      <c r="P555" s="18" t="s">
        <v>1164</v>
      </c>
      <c r="Q555" s="122">
        <v>26100092</v>
      </c>
      <c r="R555" s="122" t="s">
        <v>84</v>
      </c>
      <c r="S555" s="130" t="s">
        <v>191</v>
      </c>
      <c r="T555" s="123" t="s">
        <v>192</v>
      </c>
      <c r="U555" s="102" t="s">
        <v>193</v>
      </c>
      <c r="V555" s="160" t="s">
        <v>1165</v>
      </c>
      <c r="W555" s="147">
        <v>3</v>
      </c>
      <c r="X555" s="122">
        <v>3</v>
      </c>
      <c r="Y555" s="130">
        <f t="shared" si="169"/>
        <v>0</v>
      </c>
      <c r="Z555" s="122">
        <v>0</v>
      </c>
      <c r="AA555" s="101">
        <v>58532.5</v>
      </c>
      <c r="AB555" s="131"/>
      <c r="AC555" s="151" t="str">
        <f t="shared" si="154"/>
        <v>May-26</v>
      </c>
      <c r="AD555" s="119">
        <v>46155</v>
      </c>
      <c r="AE555" s="142" t="s">
        <v>1166</v>
      </c>
      <c r="AF555" s="101">
        <f t="shared" si="157"/>
        <v>175597.5</v>
      </c>
      <c r="AG555" s="101">
        <f t="shared" si="158"/>
        <v>0</v>
      </c>
      <c r="AH555" s="101">
        <f t="shared" si="159"/>
        <v>175597.5</v>
      </c>
      <c r="AI555" s="101">
        <f t="shared" si="168"/>
        <v>0</v>
      </c>
      <c r="AJ555" s="101">
        <f t="shared" si="160"/>
        <v>0</v>
      </c>
      <c r="AK555" s="101">
        <f t="shared" si="166"/>
        <v>0</v>
      </c>
      <c r="AL555" s="102" t="s">
        <v>0</v>
      </c>
      <c r="AM555" s="143" t="s">
        <v>102</v>
      </c>
      <c r="AN555" s="823">
        <f t="shared" si="155"/>
        <v>175597.5</v>
      </c>
      <c r="AO555" s="844">
        <f t="shared" si="161"/>
        <v>1</v>
      </c>
      <c r="AP555" s="844">
        <f t="shared" si="162"/>
        <v>0</v>
      </c>
      <c r="AQ555" s="845">
        <f t="shared" ca="1" si="163"/>
        <v>122</v>
      </c>
      <c r="AR555" s="113" t="str">
        <f t="shared" si="164"/>
        <v>Delayed</v>
      </c>
    </row>
    <row r="556" spans="1:44" ht="12.75" x14ac:dyDescent="0.2">
      <c r="A556" s="194">
        <v>5100739038</v>
      </c>
      <c r="B556" s="133">
        <v>46063</v>
      </c>
      <c r="C556" s="102" t="s">
        <v>79</v>
      </c>
      <c r="D556" s="552">
        <v>46142</v>
      </c>
      <c r="E556" s="552" t="e">
        <f>IF(OR(#REF!="",J556=""),"",#REF!+7*J556)</f>
        <v>#REF!</v>
      </c>
      <c r="F556" s="149" t="e">
        <f t="shared" ca="1" si="165"/>
        <v>#REF!</v>
      </c>
      <c r="G556" s="120" t="s">
        <v>80</v>
      </c>
      <c r="H556" s="113" t="e">
        <f t="shared" si="170"/>
        <v>#REF!</v>
      </c>
      <c r="I556" s="113" t="e">
        <f t="shared" si="171"/>
        <v>#REF!</v>
      </c>
      <c r="J556" s="122">
        <v>0.4</v>
      </c>
      <c r="K556" s="122" t="s">
        <v>24</v>
      </c>
      <c r="L556" s="232" t="s">
        <v>81</v>
      </c>
      <c r="M556" s="13" t="s">
        <v>1167</v>
      </c>
      <c r="N556" s="399">
        <v>0</v>
      </c>
      <c r="O556" s="130">
        <v>3</v>
      </c>
      <c r="P556" s="122"/>
      <c r="Q556" s="122"/>
      <c r="R556" s="122" t="s">
        <v>84</v>
      </c>
      <c r="S556" s="130" t="s">
        <v>888</v>
      </c>
      <c r="T556" s="123" t="s">
        <v>889</v>
      </c>
      <c r="U556" s="100" t="s">
        <v>87</v>
      </c>
      <c r="V556" s="160" t="s">
        <v>1168</v>
      </c>
      <c r="W556" s="147">
        <v>2</v>
      </c>
      <c r="X556" s="122"/>
      <c r="Y556" s="130">
        <f t="shared" si="169"/>
        <v>2</v>
      </c>
      <c r="Z556" s="122">
        <v>2</v>
      </c>
      <c r="AA556" s="101">
        <v>4525</v>
      </c>
      <c r="AB556" s="131"/>
      <c r="AC556" s="151" t="str">
        <f t="shared" si="154"/>
        <v/>
      </c>
      <c r="AD556" s="120"/>
      <c r="AE556" s="132"/>
      <c r="AF556" s="101">
        <f t="shared" si="157"/>
        <v>0</v>
      </c>
      <c r="AG556" s="101">
        <f t="shared" si="158"/>
        <v>0</v>
      </c>
      <c r="AH556" s="101">
        <f t="shared" si="159"/>
        <v>0</v>
      </c>
      <c r="AI556" s="101">
        <f t="shared" si="168"/>
        <v>9050</v>
      </c>
      <c r="AJ556" s="101">
        <f t="shared" si="160"/>
        <v>0</v>
      </c>
      <c r="AK556" s="101">
        <f t="shared" si="166"/>
        <v>9050</v>
      </c>
      <c r="AL556" s="102" t="s">
        <v>9</v>
      </c>
      <c r="AM556" s="144"/>
      <c r="AN556" s="823">
        <f t="shared" si="155"/>
        <v>9050</v>
      </c>
      <c r="AO556" s="844">
        <f t="shared" si="161"/>
        <v>0</v>
      </c>
      <c r="AP556" s="844">
        <f t="shared" si="162"/>
        <v>1</v>
      </c>
      <c r="AQ556" s="845">
        <f t="shared" ca="1" si="163"/>
        <v>122</v>
      </c>
      <c r="AR556" s="113" t="str">
        <f t="shared" si="164"/>
        <v>On Time</v>
      </c>
    </row>
    <row r="557" spans="1:44" ht="12.75" x14ac:dyDescent="0.2">
      <c r="A557" s="234">
        <v>4800002420</v>
      </c>
      <c r="B557" s="133">
        <v>46063</v>
      </c>
      <c r="C557" s="100" t="s">
        <v>79</v>
      </c>
      <c r="D557" s="552">
        <v>46070</v>
      </c>
      <c r="E557" s="552" t="e">
        <f>IF(OR(#REF!="",J557=""),"",#REF!+7*J557)</f>
        <v>#REF!</v>
      </c>
      <c r="F557" s="149" t="e">
        <f t="shared" ca="1" si="165"/>
        <v>#REF!</v>
      </c>
      <c r="G557" s="120" t="s">
        <v>80</v>
      </c>
      <c r="H557" s="113" t="e">
        <f t="shared" si="170"/>
        <v>#REF!</v>
      </c>
      <c r="I557" s="113" t="e">
        <f t="shared" si="171"/>
        <v>#REF!</v>
      </c>
      <c r="J557" s="122">
        <v>1</v>
      </c>
      <c r="K557" s="122" t="s">
        <v>21</v>
      </c>
      <c r="L557" s="232" t="s">
        <v>81</v>
      </c>
      <c r="M557" s="13" t="s">
        <v>1169</v>
      </c>
      <c r="N557" s="399">
        <v>0</v>
      </c>
      <c r="O557" s="130">
        <v>3</v>
      </c>
      <c r="P557" s="122"/>
      <c r="Q557" s="122"/>
      <c r="R557" s="122" t="s">
        <v>84</v>
      </c>
      <c r="S557" s="130" t="s">
        <v>1170</v>
      </c>
      <c r="T557" s="123" t="s">
        <v>1171</v>
      </c>
      <c r="U557" s="100" t="s">
        <v>158</v>
      </c>
      <c r="V557" s="102" t="s">
        <v>1172</v>
      </c>
      <c r="W557" s="147">
        <v>6</v>
      </c>
      <c r="X557" s="113"/>
      <c r="Y557" s="130">
        <f t="shared" si="169"/>
        <v>6</v>
      </c>
      <c r="Z557" s="122">
        <v>6</v>
      </c>
      <c r="AA557" s="101">
        <v>5958.33</v>
      </c>
      <c r="AB557" s="131"/>
      <c r="AC557" s="151" t="str">
        <f t="shared" si="154"/>
        <v/>
      </c>
      <c r="AD557" s="120"/>
      <c r="AE557" s="132"/>
      <c r="AF557" s="101">
        <f t="shared" si="157"/>
        <v>0</v>
      </c>
      <c r="AG557" s="101">
        <f t="shared" si="158"/>
        <v>0</v>
      </c>
      <c r="AH557" s="101">
        <f t="shared" si="159"/>
        <v>0</v>
      </c>
      <c r="AI557" s="101">
        <f t="shared" si="168"/>
        <v>35749.979999999996</v>
      </c>
      <c r="AJ557" s="101">
        <f t="shared" si="160"/>
        <v>0</v>
      </c>
      <c r="AK557" s="101">
        <f t="shared" si="166"/>
        <v>35749.979999999996</v>
      </c>
      <c r="AL557" s="102" t="s">
        <v>9</v>
      </c>
      <c r="AM557" s="144"/>
      <c r="AN557" s="823">
        <f t="shared" si="155"/>
        <v>35749.979999999996</v>
      </c>
      <c r="AO557" s="844">
        <f t="shared" si="161"/>
        <v>0</v>
      </c>
      <c r="AP557" s="844">
        <f t="shared" si="162"/>
        <v>1</v>
      </c>
      <c r="AQ557" s="845">
        <f t="shared" ca="1" si="163"/>
        <v>122</v>
      </c>
      <c r="AR557" s="113" t="str">
        <f t="shared" si="164"/>
        <v>On Time</v>
      </c>
    </row>
    <row r="558" spans="1:44" s="368" customFormat="1" ht="12.75" x14ac:dyDescent="0.2">
      <c r="A558" s="365">
        <v>4516483784</v>
      </c>
      <c r="B558" s="133">
        <v>46064</v>
      </c>
      <c r="C558" s="174" t="s">
        <v>79</v>
      </c>
      <c r="D558" s="552">
        <v>46111</v>
      </c>
      <c r="E558" s="552" t="e">
        <f>IF(OR(#REF!="",J558=""),"",#REF!+7*J558)</f>
        <v>#REF!</v>
      </c>
      <c r="F558" s="367" t="str">
        <f t="shared" ca="1" si="165"/>
        <v>DELIVERED</v>
      </c>
      <c r="G558" s="366" t="s">
        <v>80</v>
      </c>
      <c r="H558" s="190" t="e">
        <f t="shared" si="170"/>
        <v>#REF!</v>
      </c>
      <c r="I558" s="190" t="e">
        <f t="shared" si="171"/>
        <v>#REF!</v>
      </c>
      <c r="J558" s="147">
        <v>4</v>
      </c>
      <c r="K558" s="147" t="s">
        <v>18</v>
      </c>
      <c r="L558" s="306" t="s">
        <v>81</v>
      </c>
      <c r="M558" s="343" t="s">
        <v>1173</v>
      </c>
      <c r="N558" s="404">
        <v>1</v>
      </c>
      <c r="O558" s="283">
        <v>1</v>
      </c>
      <c r="P558" s="18" t="s">
        <v>1174</v>
      </c>
      <c r="Q558" s="147">
        <v>26100049</v>
      </c>
      <c r="R558" s="147" t="s">
        <v>84</v>
      </c>
      <c r="S558" s="147" t="s">
        <v>620</v>
      </c>
      <c r="T558" s="172" t="s">
        <v>621</v>
      </c>
      <c r="U558" s="174" t="s">
        <v>212</v>
      </c>
      <c r="V558" s="174" t="s">
        <v>1175</v>
      </c>
      <c r="W558" s="147">
        <v>30</v>
      </c>
      <c r="X558" s="147">
        <v>30</v>
      </c>
      <c r="Y558" s="283">
        <f t="shared" si="169"/>
        <v>0</v>
      </c>
      <c r="Z558" s="147">
        <v>0</v>
      </c>
      <c r="AA558" s="185">
        <v>7876.36</v>
      </c>
      <c r="AB558" s="132"/>
      <c r="AC558" s="162" t="str">
        <f t="shared" ref="AC558:AC621" si="172">IF(AD558="","",TEXT(AD558,"mmmm-yy"))</f>
        <v>April-26</v>
      </c>
      <c r="AD558" s="176">
        <v>46139</v>
      </c>
      <c r="AE558" s="142" t="s">
        <v>1176</v>
      </c>
      <c r="AF558" s="185">
        <f t="shared" si="157"/>
        <v>236290.8</v>
      </c>
      <c r="AG558" s="185">
        <f t="shared" si="158"/>
        <v>0</v>
      </c>
      <c r="AH558" s="185">
        <f t="shared" si="159"/>
        <v>236290.8</v>
      </c>
      <c r="AI558" s="185">
        <f t="shared" si="168"/>
        <v>0</v>
      </c>
      <c r="AJ558" s="185">
        <f t="shared" si="160"/>
        <v>0</v>
      </c>
      <c r="AK558" s="185">
        <f t="shared" si="166"/>
        <v>0</v>
      </c>
      <c r="AL558" s="174" t="s">
        <v>0</v>
      </c>
      <c r="AM558" s="143" t="s">
        <v>102</v>
      </c>
      <c r="AN558" s="825">
        <f t="shared" si="155"/>
        <v>236290.8</v>
      </c>
      <c r="AO558" s="844">
        <f t="shared" si="161"/>
        <v>1</v>
      </c>
      <c r="AP558" s="844">
        <f t="shared" si="162"/>
        <v>0</v>
      </c>
      <c r="AQ558" s="845">
        <f t="shared" ca="1" si="163"/>
        <v>121</v>
      </c>
      <c r="AR558" s="113" t="str">
        <f t="shared" si="164"/>
        <v>Delayed</v>
      </c>
    </row>
    <row r="559" spans="1:44" s="368" customFormat="1" ht="12.75" x14ac:dyDescent="0.2">
      <c r="A559" s="365">
        <v>4516483784</v>
      </c>
      <c r="B559" s="133">
        <v>46064</v>
      </c>
      <c r="C559" s="174" t="s">
        <v>79</v>
      </c>
      <c r="D559" s="552">
        <v>46111</v>
      </c>
      <c r="E559" s="552" t="e">
        <f>IF(OR(#REF!="",J559=""),"",#REF!+7*J559)</f>
        <v>#REF!</v>
      </c>
      <c r="F559" s="367" t="e">
        <f t="shared" ca="1" si="165"/>
        <v>#REF!</v>
      </c>
      <c r="G559" s="366" t="s">
        <v>80</v>
      </c>
      <c r="H559" s="190" t="e">
        <f t="shared" si="170"/>
        <v>#REF!</v>
      </c>
      <c r="I559" s="190" t="e">
        <f t="shared" si="171"/>
        <v>#REF!</v>
      </c>
      <c r="J559" s="147">
        <v>4</v>
      </c>
      <c r="K559" s="147" t="s">
        <v>18</v>
      </c>
      <c r="L559" s="306" t="s">
        <v>81</v>
      </c>
      <c r="M559" s="414" t="s">
        <v>1173</v>
      </c>
      <c r="N559" s="404">
        <v>1</v>
      </c>
      <c r="O559" s="283">
        <v>1</v>
      </c>
      <c r="P559" s="147"/>
      <c r="Q559" s="147"/>
      <c r="R559" s="147" t="s">
        <v>84</v>
      </c>
      <c r="S559" s="147" t="s">
        <v>620</v>
      </c>
      <c r="T559" s="172" t="s">
        <v>621</v>
      </c>
      <c r="U559" s="174" t="s">
        <v>212</v>
      </c>
      <c r="V559" s="174" t="s">
        <v>1175</v>
      </c>
      <c r="W559" s="147">
        <v>20</v>
      </c>
      <c r="X559" s="190"/>
      <c r="Y559" s="283">
        <f t="shared" si="169"/>
        <v>20</v>
      </c>
      <c r="Z559" s="147">
        <v>20</v>
      </c>
      <c r="AA559" s="185">
        <v>7876.36</v>
      </c>
      <c r="AB559" s="132"/>
      <c r="AC559" s="162" t="str">
        <f t="shared" si="172"/>
        <v/>
      </c>
      <c r="AD559" s="366"/>
      <c r="AE559" s="132"/>
      <c r="AF559" s="185">
        <f t="shared" si="157"/>
        <v>0</v>
      </c>
      <c r="AG559" s="185">
        <f t="shared" si="158"/>
        <v>0</v>
      </c>
      <c r="AH559" s="185">
        <f t="shared" si="159"/>
        <v>0</v>
      </c>
      <c r="AI559" s="185">
        <f t="shared" si="168"/>
        <v>157527.19999999998</v>
      </c>
      <c r="AJ559" s="185">
        <f t="shared" si="160"/>
        <v>0</v>
      </c>
      <c r="AK559" s="185">
        <f t="shared" si="166"/>
        <v>157527.19999999998</v>
      </c>
      <c r="AL559" s="174" t="s">
        <v>9</v>
      </c>
      <c r="AM559" s="276"/>
      <c r="AN559" s="825">
        <f t="shared" si="155"/>
        <v>157527.19999999998</v>
      </c>
      <c r="AO559" s="844">
        <f t="shared" si="161"/>
        <v>0</v>
      </c>
      <c r="AP559" s="844">
        <f t="shared" si="162"/>
        <v>1</v>
      </c>
      <c r="AQ559" s="845">
        <f t="shared" ca="1" si="163"/>
        <v>121</v>
      </c>
      <c r="AR559" s="113" t="str">
        <f t="shared" si="164"/>
        <v>On Time</v>
      </c>
    </row>
    <row r="560" spans="1:44" s="368" customFormat="1" ht="12.75" x14ac:dyDescent="0.2">
      <c r="A560" s="365">
        <v>4516502243</v>
      </c>
      <c r="B560" s="133">
        <v>46136</v>
      </c>
      <c r="C560" s="174" t="s">
        <v>79</v>
      </c>
      <c r="D560" s="552">
        <v>46164</v>
      </c>
      <c r="E560" s="552" t="e">
        <f>IF(OR(#REF!="",J560=""),"",#REF!+7*J560)</f>
        <v>#REF!</v>
      </c>
      <c r="F560" s="367" t="str">
        <f t="shared" ca="1" si="165"/>
        <v>DELIVERED</v>
      </c>
      <c r="G560" s="366" t="s">
        <v>80</v>
      </c>
      <c r="H560" s="190" t="e">
        <f t="shared" si="170"/>
        <v>#REF!</v>
      </c>
      <c r="I560" s="190" t="e">
        <f t="shared" si="171"/>
        <v>#REF!</v>
      </c>
      <c r="J560" s="147">
        <v>4</v>
      </c>
      <c r="K560" s="147" t="s">
        <v>22</v>
      </c>
      <c r="L560" s="306" t="s">
        <v>81</v>
      </c>
      <c r="M560" s="414" t="s">
        <v>1173</v>
      </c>
      <c r="N560" s="399">
        <v>0</v>
      </c>
      <c r="O560" s="130">
        <v>3</v>
      </c>
      <c r="P560" s="147" t="s">
        <v>243</v>
      </c>
      <c r="Q560" s="147">
        <v>26100045</v>
      </c>
      <c r="R560" s="147" t="s">
        <v>84</v>
      </c>
      <c r="S560" s="147" t="s">
        <v>620</v>
      </c>
      <c r="T560" s="172" t="s">
        <v>621</v>
      </c>
      <c r="U560" s="174" t="s">
        <v>212</v>
      </c>
      <c r="V560" s="365" t="s">
        <v>1177</v>
      </c>
      <c r="W560" s="147">
        <v>1</v>
      </c>
      <c r="X560" s="147">
        <v>1</v>
      </c>
      <c r="Y560" s="283">
        <f t="shared" si="169"/>
        <v>0</v>
      </c>
      <c r="Z560" s="147">
        <v>0</v>
      </c>
      <c r="AA560" s="185">
        <v>160898</v>
      </c>
      <c r="AB560" s="132"/>
      <c r="AC560" s="151" t="str">
        <f t="shared" si="172"/>
        <v>April-26</v>
      </c>
      <c r="AD560" s="176">
        <v>46136</v>
      </c>
      <c r="AE560" s="142" t="s">
        <v>1178</v>
      </c>
      <c r="AF560" s="185">
        <f t="shared" si="157"/>
        <v>160898</v>
      </c>
      <c r="AG560" s="185">
        <f t="shared" si="158"/>
        <v>0</v>
      </c>
      <c r="AH560" s="185">
        <f t="shared" si="159"/>
        <v>160898</v>
      </c>
      <c r="AI560" s="185">
        <f t="shared" si="168"/>
        <v>0</v>
      </c>
      <c r="AJ560" s="185">
        <f t="shared" si="160"/>
        <v>0</v>
      </c>
      <c r="AK560" s="185">
        <f t="shared" si="166"/>
        <v>0</v>
      </c>
      <c r="AL560" s="174" t="s">
        <v>0</v>
      </c>
      <c r="AM560" s="143" t="s">
        <v>102</v>
      </c>
      <c r="AN560" s="825">
        <f t="shared" si="155"/>
        <v>160898</v>
      </c>
      <c r="AO560" s="844">
        <f t="shared" si="161"/>
        <v>1</v>
      </c>
      <c r="AP560" s="844">
        <f t="shared" si="162"/>
        <v>0</v>
      </c>
      <c r="AQ560" s="845">
        <f t="shared" ca="1" si="163"/>
        <v>49</v>
      </c>
      <c r="AR560" s="113" t="str">
        <f t="shared" si="164"/>
        <v>On Time</v>
      </c>
    </row>
    <row r="561" spans="1:44" ht="12.75" x14ac:dyDescent="0.2">
      <c r="A561" s="194">
        <v>4520458683</v>
      </c>
      <c r="B561" s="133">
        <v>46065</v>
      </c>
      <c r="C561" s="102" t="s">
        <v>79</v>
      </c>
      <c r="D561" s="552">
        <v>46079</v>
      </c>
      <c r="E561" s="552" t="e">
        <f>IF(OR(#REF!="",J561=""),"",#REF!+7*J561)</f>
        <v>#REF!</v>
      </c>
      <c r="F561" s="149" t="str">
        <f t="shared" ca="1" si="165"/>
        <v>DELIVERED</v>
      </c>
      <c r="G561" s="120" t="s">
        <v>80</v>
      </c>
      <c r="H561" s="113" t="e">
        <f t="shared" si="170"/>
        <v>#REF!</v>
      </c>
      <c r="I561" s="113" t="e">
        <f t="shared" si="171"/>
        <v>#REF!</v>
      </c>
      <c r="J561" s="122">
        <v>2</v>
      </c>
      <c r="K561" s="122" t="s">
        <v>22</v>
      </c>
      <c r="L561" s="232" t="s">
        <v>81</v>
      </c>
      <c r="M561" s="414" t="s">
        <v>1179</v>
      </c>
      <c r="N561" s="399">
        <v>1</v>
      </c>
      <c r="O561" s="130">
        <v>1</v>
      </c>
      <c r="P561" s="18" t="s">
        <v>1180</v>
      </c>
      <c r="Q561" s="122">
        <v>26200033</v>
      </c>
      <c r="R561" s="122" t="s">
        <v>84</v>
      </c>
      <c r="S561" s="122" t="s">
        <v>210</v>
      </c>
      <c r="T561" s="123" t="s">
        <v>211</v>
      </c>
      <c r="U561" s="123" t="s">
        <v>212</v>
      </c>
      <c r="V561" s="102" t="s">
        <v>1181</v>
      </c>
      <c r="W561" s="147">
        <v>1</v>
      </c>
      <c r="X561" s="122">
        <v>1</v>
      </c>
      <c r="Y561" s="130">
        <f t="shared" si="169"/>
        <v>0</v>
      </c>
      <c r="Z561" s="122">
        <v>0</v>
      </c>
      <c r="AA561" s="101">
        <v>62777</v>
      </c>
      <c r="AB561" s="131"/>
      <c r="AC561" s="151" t="str">
        <f t="shared" si="172"/>
        <v>April-26</v>
      </c>
      <c r="AD561" s="119">
        <v>46125</v>
      </c>
      <c r="AE561" s="226" t="s">
        <v>1182</v>
      </c>
      <c r="AF561" s="101">
        <f t="shared" si="157"/>
        <v>62777</v>
      </c>
      <c r="AG561" s="101">
        <f t="shared" si="158"/>
        <v>0</v>
      </c>
      <c r="AH561" s="101">
        <f t="shared" si="159"/>
        <v>62777</v>
      </c>
      <c r="AI561" s="101">
        <f t="shared" si="168"/>
        <v>0</v>
      </c>
      <c r="AJ561" s="101">
        <f t="shared" si="160"/>
        <v>0</v>
      </c>
      <c r="AK561" s="101">
        <f t="shared" si="166"/>
        <v>0</v>
      </c>
      <c r="AL561" s="102" t="s">
        <v>0</v>
      </c>
      <c r="AM561" s="143" t="s">
        <v>102</v>
      </c>
      <c r="AN561" s="823">
        <f t="shared" si="155"/>
        <v>62777</v>
      </c>
      <c r="AO561" s="844">
        <f t="shared" si="161"/>
        <v>1</v>
      </c>
      <c r="AP561" s="844">
        <f t="shared" si="162"/>
        <v>0</v>
      </c>
      <c r="AQ561" s="845">
        <f t="shared" ca="1" si="163"/>
        <v>120</v>
      </c>
      <c r="AR561" s="113" t="str">
        <f t="shared" si="164"/>
        <v>Delayed</v>
      </c>
    </row>
    <row r="562" spans="1:44" ht="12.75" x14ac:dyDescent="0.2">
      <c r="A562" s="102">
        <v>4516455594</v>
      </c>
      <c r="B562" s="133">
        <v>46065</v>
      </c>
      <c r="C562" s="102" t="s">
        <v>79</v>
      </c>
      <c r="D562" s="552">
        <v>46072</v>
      </c>
      <c r="E562" s="552" t="e">
        <f>IF(OR(#REF!="",J562=""),"",#REF!+7*J562)</f>
        <v>#REF!</v>
      </c>
      <c r="F562" s="149" t="str">
        <f t="shared" ca="1" si="165"/>
        <v>DELIVERED</v>
      </c>
      <c r="G562" s="120" t="s">
        <v>80</v>
      </c>
      <c r="H562" s="113" t="e">
        <f t="shared" si="170"/>
        <v>#REF!</v>
      </c>
      <c r="I562" s="113" t="e">
        <f t="shared" si="171"/>
        <v>#REF!</v>
      </c>
      <c r="J562" s="122">
        <v>1</v>
      </c>
      <c r="K562" s="122" t="s">
        <v>28</v>
      </c>
      <c r="L562" s="232" t="s">
        <v>81</v>
      </c>
      <c r="M562" s="13" t="s">
        <v>1038</v>
      </c>
      <c r="N562" s="399">
        <v>1</v>
      </c>
      <c r="O562" s="130">
        <v>1</v>
      </c>
      <c r="P562" s="122" t="s">
        <v>243</v>
      </c>
      <c r="Q562" s="122">
        <v>26100156</v>
      </c>
      <c r="R562" s="122" t="s">
        <v>84</v>
      </c>
      <c r="S562" s="122" t="s">
        <v>620</v>
      </c>
      <c r="T562" s="123" t="s">
        <v>621</v>
      </c>
      <c r="U562" s="102" t="s">
        <v>212</v>
      </c>
      <c r="V562" s="102" t="s">
        <v>1183</v>
      </c>
      <c r="W562" s="147">
        <v>1</v>
      </c>
      <c r="X562" s="122">
        <v>1</v>
      </c>
      <c r="Y562" s="130">
        <f t="shared" si="169"/>
        <v>0</v>
      </c>
      <c r="Z562" s="122">
        <v>0</v>
      </c>
      <c r="AA562" s="101">
        <v>10563</v>
      </c>
      <c r="AB562" s="131"/>
      <c r="AC562" s="151" t="str">
        <f t="shared" si="172"/>
        <v>June-26</v>
      </c>
      <c r="AD562" s="225">
        <v>46175</v>
      </c>
      <c r="AE562" s="226" t="s">
        <v>1041</v>
      </c>
      <c r="AF562" s="114">
        <f t="shared" si="157"/>
        <v>10563</v>
      </c>
      <c r="AG562" s="101">
        <f t="shared" si="158"/>
        <v>0</v>
      </c>
      <c r="AH562" s="101">
        <f t="shared" si="159"/>
        <v>10563</v>
      </c>
      <c r="AI562" s="101">
        <f t="shared" si="168"/>
        <v>0</v>
      </c>
      <c r="AJ562" s="101">
        <f t="shared" si="160"/>
        <v>0</v>
      </c>
      <c r="AK562" s="101">
        <f t="shared" si="166"/>
        <v>0</v>
      </c>
      <c r="AL562" s="102" t="s">
        <v>0</v>
      </c>
      <c r="AM562" s="143" t="s">
        <v>102</v>
      </c>
      <c r="AN562" s="823">
        <f t="shared" ref="AN562:AN625" si="173">SUM(AH562,AK562)</f>
        <v>10563</v>
      </c>
      <c r="AO562" s="844">
        <f t="shared" si="161"/>
        <v>1</v>
      </c>
      <c r="AP562" s="844">
        <f t="shared" si="162"/>
        <v>0</v>
      </c>
      <c r="AQ562" s="845">
        <f t="shared" ca="1" si="163"/>
        <v>120</v>
      </c>
      <c r="AR562" s="113" t="str">
        <f t="shared" si="164"/>
        <v>Delayed</v>
      </c>
    </row>
    <row r="563" spans="1:44" x14ac:dyDescent="0.25">
      <c r="A563" s="102">
        <v>4300036037</v>
      </c>
      <c r="B563" s="133">
        <v>46064</v>
      </c>
      <c r="C563" s="102" t="s">
        <v>79</v>
      </c>
      <c r="D563" s="552">
        <v>46183</v>
      </c>
      <c r="E563" s="552" t="e">
        <f>IF(OR(#REF!="",J563=""),"",#REF!+7*J563)</f>
        <v>#REF!</v>
      </c>
      <c r="F563" s="149" t="str">
        <f t="shared" ca="1" si="165"/>
        <v>DELIVERED</v>
      </c>
      <c r="G563" s="120" t="s">
        <v>94</v>
      </c>
      <c r="H563" s="113" t="e">
        <f t="shared" si="170"/>
        <v>#REF!</v>
      </c>
      <c r="I563" s="113" t="e">
        <f t="shared" si="171"/>
        <v>#REF!</v>
      </c>
      <c r="J563" s="122">
        <v>17</v>
      </c>
      <c r="K563" s="122" t="s">
        <v>19</v>
      </c>
      <c r="L563" s="232" t="s">
        <v>81</v>
      </c>
      <c r="M563" s="13" t="s">
        <v>1184</v>
      </c>
      <c r="N563" s="399">
        <v>0</v>
      </c>
      <c r="O563" s="130">
        <v>3</v>
      </c>
      <c r="P563" s="18" t="s">
        <v>1185</v>
      </c>
      <c r="Q563" s="122">
        <v>26100032</v>
      </c>
      <c r="R563" s="122" t="s">
        <v>84</v>
      </c>
      <c r="S563" s="122" t="s">
        <v>97</v>
      </c>
      <c r="T563" s="123" t="s">
        <v>179</v>
      </c>
      <c r="U563" s="102" t="s">
        <v>99</v>
      </c>
      <c r="V563" s="102" t="s">
        <v>1186</v>
      </c>
      <c r="W563" s="147">
        <v>4</v>
      </c>
      <c r="X563" s="122">
        <v>4</v>
      </c>
      <c r="Y563" s="130">
        <f t="shared" si="169"/>
        <v>0</v>
      </c>
      <c r="Z563" s="122">
        <v>0</v>
      </c>
      <c r="AA563" s="101">
        <v>74952</v>
      </c>
      <c r="AB563" s="131"/>
      <c r="AC563" s="151" t="str">
        <f t="shared" si="172"/>
        <v>April-26</v>
      </c>
      <c r="AD563" s="119">
        <v>46132</v>
      </c>
      <c r="AE563" s="373" t="s">
        <v>1187</v>
      </c>
      <c r="AF563" s="101">
        <f t="shared" si="157"/>
        <v>299808</v>
      </c>
      <c r="AG563" s="101">
        <f t="shared" si="158"/>
        <v>0</v>
      </c>
      <c r="AH563" s="101">
        <f t="shared" si="159"/>
        <v>299808</v>
      </c>
      <c r="AI563" s="101">
        <f t="shared" si="168"/>
        <v>0</v>
      </c>
      <c r="AJ563" s="101">
        <f t="shared" si="160"/>
        <v>0</v>
      </c>
      <c r="AK563" s="101">
        <f t="shared" si="166"/>
        <v>0</v>
      </c>
      <c r="AL563" s="102" t="s">
        <v>0</v>
      </c>
      <c r="AM563" s="143" t="s">
        <v>102</v>
      </c>
      <c r="AN563" s="823">
        <f t="shared" si="173"/>
        <v>299808</v>
      </c>
      <c r="AO563" s="844">
        <f t="shared" si="161"/>
        <v>1</v>
      </c>
      <c r="AP563" s="844">
        <f t="shared" si="162"/>
        <v>0</v>
      </c>
      <c r="AQ563" s="845">
        <f t="shared" ca="1" si="163"/>
        <v>121</v>
      </c>
      <c r="AR563" s="113" t="str">
        <f t="shared" si="164"/>
        <v>On Time</v>
      </c>
    </row>
    <row r="564" spans="1:44" x14ac:dyDescent="0.25">
      <c r="A564" s="102">
        <v>4300036036</v>
      </c>
      <c r="B564" s="133">
        <v>46064</v>
      </c>
      <c r="C564" s="102" t="s">
        <v>79</v>
      </c>
      <c r="D564" s="552">
        <v>46183</v>
      </c>
      <c r="E564" s="552" t="e">
        <f>IF(OR(#REF!="",J564=""),"",#REF!+7*J564)</f>
        <v>#REF!</v>
      </c>
      <c r="F564" s="149" t="str">
        <f t="shared" ca="1" si="165"/>
        <v>DELIVERED</v>
      </c>
      <c r="G564" s="120" t="s">
        <v>94</v>
      </c>
      <c r="H564" s="113" t="e">
        <f t="shared" si="170"/>
        <v>#REF!</v>
      </c>
      <c r="I564" s="113" t="e">
        <f t="shared" si="171"/>
        <v>#REF!</v>
      </c>
      <c r="J564" s="122">
        <v>17</v>
      </c>
      <c r="K564" s="122" t="s">
        <v>19</v>
      </c>
      <c r="L564" s="232" t="s">
        <v>81</v>
      </c>
      <c r="M564" s="13" t="s">
        <v>1184</v>
      </c>
      <c r="N564" s="399">
        <v>0</v>
      </c>
      <c r="O564" s="130">
        <v>3</v>
      </c>
      <c r="P564" s="18" t="s">
        <v>1185</v>
      </c>
      <c r="Q564" s="122">
        <v>26100033</v>
      </c>
      <c r="R564" s="122" t="s">
        <v>84</v>
      </c>
      <c r="S564" s="122" t="s">
        <v>97</v>
      </c>
      <c r="T564" s="123" t="s">
        <v>179</v>
      </c>
      <c r="U564" s="102" t="s">
        <v>99</v>
      </c>
      <c r="V564" s="102" t="s">
        <v>1186</v>
      </c>
      <c r="W564" s="147">
        <v>4</v>
      </c>
      <c r="X564" s="122">
        <v>4</v>
      </c>
      <c r="Y564" s="130">
        <f t="shared" si="169"/>
        <v>0</v>
      </c>
      <c r="Z564" s="122">
        <v>0</v>
      </c>
      <c r="AA564" s="101">
        <v>74952</v>
      </c>
      <c r="AB564" s="131"/>
      <c r="AC564" s="151" t="str">
        <f t="shared" si="172"/>
        <v>April-26</v>
      </c>
      <c r="AD564" s="119">
        <v>46132</v>
      </c>
      <c r="AE564" s="257" t="s">
        <v>1188</v>
      </c>
      <c r="AF564" s="101">
        <f t="shared" si="157"/>
        <v>299808</v>
      </c>
      <c r="AG564" s="101">
        <f t="shared" si="158"/>
        <v>0</v>
      </c>
      <c r="AH564" s="101">
        <f t="shared" si="159"/>
        <v>299808</v>
      </c>
      <c r="AI564" s="101">
        <f t="shared" si="168"/>
        <v>0</v>
      </c>
      <c r="AJ564" s="101">
        <f t="shared" si="160"/>
        <v>0</v>
      </c>
      <c r="AK564" s="101">
        <f t="shared" si="166"/>
        <v>0</v>
      </c>
      <c r="AL564" s="102" t="s">
        <v>0</v>
      </c>
      <c r="AM564" s="143" t="s">
        <v>102</v>
      </c>
      <c r="AN564" s="823">
        <f t="shared" si="173"/>
        <v>299808</v>
      </c>
      <c r="AO564" s="844">
        <f t="shared" si="161"/>
        <v>1</v>
      </c>
      <c r="AP564" s="844">
        <f t="shared" si="162"/>
        <v>0</v>
      </c>
      <c r="AQ564" s="845">
        <f t="shared" ca="1" si="163"/>
        <v>121</v>
      </c>
      <c r="AR564" s="113" t="str">
        <f t="shared" si="164"/>
        <v>On Time</v>
      </c>
    </row>
    <row r="565" spans="1:44" x14ac:dyDescent="0.25">
      <c r="A565" s="102">
        <v>4000599766</v>
      </c>
      <c r="B565" s="133">
        <v>46065</v>
      </c>
      <c r="C565" s="102" t="s">
        <v>79</v>
      </c>
      <c r="D565" s="552">
        <v>46135</v>
      </c>
      <c r="E565" s="552" t="e">
        <f>IF(OR(#REF!="",J565=""),"",#REF!+7*J565)</f>
        <v>#REF!</v>
      </c>
      <c r="F565" s="149" t="str">
        <f t="shared" ca="1" si="165"/>
        <v>DELIVERED</v>
      </c>
      <c r="G565" s="120" t="s">
        <v>94</v>
      </c>
      <c r="H565" s="113" t="e">
        <f t="shared" si="170"/>
        <v>#REF!</v>
      </c>
      <c r="I565" s="113" t="e">
        <f t="shared" si="171"/>
        <v>#REF!</v>
      </c>
      <c r="J565" s="122">
        <v>10</v>
      </c>
      <c r="K565" s="122" t="s">
        <v>18</v>
      </c>
      <c r="L565" s="232" t="s">
        <v>81</v>
      </c>
      <c r="M565" s="13" t="s">
        <v>1189</v>
      </c>
      <c r="N565" s="399">
        <v>0</v>
      </c>
      <c r="O565" s="216">
        <v>3</v>
      </c>
      <c r="P565" s="14" t="s">
        <v>1190</v>
      </c>
      <c r="Q565" s="242">
        <v>26100025</v>
      </c>
      <c r="R565" s="122" t="s">
        <v>84</v>
      </c>
      <c r="S565" s="122" t="s">
        <v>97</v>
      </c>
      <c r="T565" s="123" t="s">
        <v>1191</v>
      </c>
      <c r="U565" s="102" t="s">
        <v>99</v>
      </c>
      <c r="V565" s="102" t="s">
        <v>1192</v>
      </c>
      <c r="W565" s="147">
        <v>19</v>
      </c>
      <c r="X565" s="122">
        <v>18</v>
      </c>
      <c r="Y565" s="130">
        <f t="shared" si="169"/>
        <v>1</v>
      </c>
      <c r="Z565" s="122">
        <v>0</v>
      </c>
      <c r="AA565" s="101">
        <v>8970</v>
      </c>
      <c r="AB565" s="131"/>
      <c r="AC565" s="151" t="str">
        <f t="shared" si="172"/>
        <v>April-26</v>
      </c>
      <c r="AD565" s="119">
        <v>46128</v>
      </c>
      <c r="AE565" s="142" t="s">
        <v>1193</v>
      </c>
      <c r="AF565" s="101">
        <f t="shared" ref="AF565:AF628" si="174">X565*AA565</f>
        <v>161460</v>
      </c>
      <c r="AG565" s="101">
        <f t="shared" ref="AG565:AG628" si="175">(X565*AB565)*86</f>
        <v>0</v>
      </c>
      <c r="AH565" s="101">
        <f t="shared" ref="AH565:AH628" si="176">SUM(AF565:AG565)</f>
        <v>161460</v>
      </c>
      <c r="AI565" s="101">
        <f t="shared" si="168"/>
        <v>0</v>
      </c>
      <c r="AJ565" s="101">
        <f t="shared" ref="AJ565:AJ628" si="177">(Z565*AB565)*86</f>
        <v>0</v>
      </c>
      <c r="AK565" s="101">
        <f t="shared" si="166"/>
        <v>0</v>
      </c>
      <c r="AL565" s="102" t="s">
        <v>0</v>
      </c>
      <c r="AM565" s="143" t="s">
        <v>102</v>
      </c>
      <c r="AN565" s="823">
        <f t="shared" si="173"/>
        <v>161460</v>
      </c>
      <c r="AO565" s="844">
        <f t="shared" si="161"/>
        <v>0.94736842105263153</v>
      </c>
      <c r="AP565" s="844">
        <f t="shared" si="162"/>
        <v>5.2631578947368418E-2</v>
      </c>
      <c r="AQ565" s="845">
        <f t="shared" ca="1" si="163"/>
        <v>120</v>
      </c>
      <c r="AR565" s="113" t="str">
        <f t="shared" si="164"/>
        <v>On Time</v>
      </c>
    </row>
    <row r="566" spans="1:44" x14ac:dyDescent="0.25">
      <c r="A566" s="102">
        <v>4000599766</v>
      </c>
      <c r="B566" s="133">
        <v>46065</v>
      </c>
      <c r="C566" s="102" t="s">
        <v>79</v>
      </c>
      <c r="D566" s="552">
        <v>46135</v>
      </c>
      <c r="E566" s="552" t="e">
        <f>IF(OR(#REF!="",J566=""),"",#REF!+7*J566)</f>
        <v>#REF!</v>
      </c>
      <c r="F566" s="149" t="str">
        <f t="shared" ca="1" si="165"/>
        <v>DELIVERED</v>
      </c>
      <c r="G566" s="120" t="s">
        <v>94</v>
      </c>
      <c r="H566" s="113" t="e">
        <f t="shared" si="170"/>
        <v>#REF!</v>
      </c>
      <c r="I566" s="113" t="e">
        <f t="shared" si="171"/>
        <v>#REF!</v>
      </c>
      <c r="J566" s="122">
        <v>10</v>
      </c>
      <c r="K566" s="122" t="s">
        <v>18</v>
      </c>
      <c r="L566" s="232" t="s">
        <v>81</v>
      </c>
      <c r="M566" s="13" t="s">
        <v>1189</v>
      </c>
      <c r="N566" s="399">
        <v>0</v>
      </c>
      <c r="O566" s="216">
        <v>3</v>
      </c>
      <c r="P566" s="14" t="s">
        <v>1190</v>
      </c>
      <c r="Q566" s="242">
        <v>26100025</v>
      </c>
      <c r="R566" s="122" t="s">
        <v>84</v>
      </c>
      <c r="S566" s="122" t="s">
        <v>97</v>
      </c>
      <c r="T566" s="123" t="s">
        <v>1191</v>
      </c>
      <c r="U566" s="102" t="s">
        <v>99</v>
      </c>
      <c r="V566" s="102" t="s">
        <v>1192</v>
      </c>
      <c r="W566" s="147">
        <v>1</v>
      </c>
      <c r="X566" s="122">
        <v>1</v>
      </c>
      <c r="Y566" s="130">
        <f t="shared" si="169"/>
        <v>0</v>
      </c>
      <c r="Z566" s="122">
        <v>0</v>
      </c>
      <c r="AA566" s="101">
        <v>8970</v>
      </c>
      <c r="AB566" s="131"/>
      <c r="AC566" s="151" t="str">
        <f t="shared" si="172"/>
        <v>May-26</v>
      </c>
      <c r="AD566" s="119">
        <v>46165</v>
      </c>
      <c r="AE566" s="581" t="s">
        <v>1194</v>
      </c>
      <c r="AF566" s="101">
        <f t="shared" si="174"/>
        <v>8970</v>
      </c>
      <c r="AG566" s="101">
        <f t="shared" si="175"/>
        <v>0</v>
      </c>
      <c r="AH566" s="101">
        <f t="shared" si="176"/>
        <v>8970</v>
      </c>
      <c r="AI566" s="101">
        <f t="shared" si="168"/>
        <v>0</v>
      </c>
      <c r="AJ566" s="101">
        <f t="shared" si="177"/>
        <v>0</v>
      </c>
      <c r="AK566" s="101">
        <f t="shared" si="166"/>
        <v>0</v>
      </c>
      <c r="AL566" s="102" t="s">
        <v>0</v>
      </c>
      <c r="AM566" s="538" t="s">
        <v>102</v>
      </c>
      <c r="AN566" s="823">
        <f t="shared" si="173"/>
        <v>8970</v>
      </c>
      <c r="AO566" s="844">
        <f t="shared" si="161"/>
        <v>1</v>
      </c>
      <c r="AP566" s="844">
        <f t="shared" si="162"/>
        <v>0</v>
      </c>
      <c r="AQ566" s="845">
        <f t="shared" ca="1" si="163"/>
        <v>120</v>
      </c>
      <c r="AR566" s="113" t="str">
        <f t="shared" si="164"/>
        <v>Delayed</v>
      </c>
    </row>
    <row r="567" spans="1:44" ht="12.75" x14ac:dyDescent="0.2">
      <c r="A567" s="102">
        <v>1102500187</v>
      </c>
      <c r="B567" s="133">
        <v>46066</v>
      </c>
      <c r="C567" s="100" t="s">
        <v>79</v>
      </c>
      <c r="D567" s="552">
        <v>46076</v>
      </c>
      <c r="E567" s="552" t="e">
        <f>IF(OR(#REF!="",J567=""),"",#REF!+7*J567)</f>
        <v>#REF!</v>
      </c>
      <c r="F567" s="149" t="str">
        <f t="shared" ca="1" si="165"/>
        <v>DELIVERED</v>
      </c>
      <c r="G567" s="120" t="s">
        <v>80</v>
      </c>
      <c r="H567" s="113" t="e">
        <f t="shared" si="170"/>
        <v>#REF!</v>
      </c>
      <c r="I567" s="113" t="e">
        <f t="shared" si="171"/>
        <v>#REF!</v>
      </c>
      <c r="J567" s="122">
        <v>1.5</v>
      </c>
      <c r="K567" s="122" t="s">
        <v>21</v>
      </c>
      <c r="L567" s="232" t="s">
        <v>81</v>
      </c>
      <c r="M567" s="13" t="s">
        <v>1195</v>
      </c>
      <c r="N567" s="399">
        <v>1</v>
      </c>
      <c r="O567" s="130">
        <v>1</v>
      </c>
      <c r="P567" s="219" t="s">
        <v>243</v>
      </c>
      <c r="Q567" s="122">
        <v>25201334</v>
      </c>
      <c r="R567" s="122" t="s">
        <v>84</v>
      </c>
      <c r="S567" s="130" t="s">
        <v>284</v>
      </c>
      <c r="T567" s="123" t="s">
        <v>285</v>
      </c>
      <c r="U567" s="102" t="s">
        <v>286</v>
      </c>
      <c r="V567" s="102" t="s">
        <v>1196</v>
      </c>
      <c r="W567" s="147">
        <v>12</v>
      </c>
      <c r="X567" s="122">
        <v>12</v>
      </c>
      <c r="Y567" s="130">
        <f t="shared" si="169"/>
        <v>0</v>
      </c>
      <c r="Z567" s="122">
        <v>0</v>
      </c>
      <c r="AA567" s="101">
        <v>3613</v>
      </c>
      <c r="AB567" s="131"/>
      <c r="AC567" s="151" t="str">
        <f t="shared" si="172"/>
        <v>April-26</v>
      </c>
      <c r="AD567" s="119">
        <v>46113</v>
      </c>
      <c r="AE567" s="142" t="s">
        <v>1197</v>
      </c>
      <c r="AF567" s="101">
        <f t="shared" si="174"/>
        <v>43356</v>
      </c>
      <c r="AG567" s="101">
        <f t="shared" si="175"/>
        <v>0</v>
      </c>
      <c r="AH567" s="101">
        <f t="shared" si="176"/>
        <v>43356</v>
      </c>
      <c r="AI567" s="101">
        <f t="shared" si="168"/>
        <v>0</v>
      </c>
      <c r="AJ567" s="101">
        <f t="shared" si="177"/>
        <v>0</v>
      </c>
      <c r="AK567" s="101">
        <f t="shared" si="166"/>
        <v>0</v>
      </c>
      <c r="AL567" s="102" t="s">
        <v>0</v>
      </c>
      <c r="AM567" s="143" t="s">
        <v>102</v>
      </c>
      <c r="AN567" s="823">
        <f t="shared" si="173"/>
        <v>43356</v>
      </c>
      <c r="AO567" s="844">
        <f t="shared" si="161"/>
        <v>1</v>
      </c>
      <c r="AP567" s="844">
        <f t="shared" si="162"/>
        <v>0</v>
      </c>
      <c r="AQ567" s="845">
        <f t="shared" ca="1" si="163"/>
        <v>119</v>
      </c>
      <c r="AR567" s="113" t="str">
        <f t="shared" si="164"/>
        <v>Delayed</v>
      </c>
    </row>
    <row r="568" spans="1:44" ht="12.75" x14ac:dyDescent="0.2">
      <c r="A568" s="102">
        <v>1162501808</v>
      </c>
      <c r="B568" s="133">
        <v>46066</v>
      </c>
      <c r="C568" s="100" t="s">
        <v>79</v>
      </c>
      <c r="D568" s="552">
        <v>46076</v>
      </c>
      <c r="E568" s="552" t="e">
        <f>IF(OR(#REF!="",J568=""),"",#REF!+7*J568)</f>
        <v>#REF!</v>
      </c>
      <c r="F568" s="149" t="str">
        <f t="shared" ca="1" si="165"/>
        <v>DELIVERED</v>
      </c>
      <c r="G568" s="120" t="s">
        <v>80</v>
      </c>
      <c r="H568" s="113" t="e">
        <f t="shared" si="170"/>
        <v>#REF!</v>
      </c>
      <c r="I568" s="113" t="e">
        <f t="shared" si="171"/>
        <v>#REF!</v>
      </c>
      <c r="J568" s="122">
        <v>1.5</v>
      </c>
      <c r="K568" s="122" t="s">
        <v>28</v>
      </c>
      <c r="L568" s="232" t="s">
        <v>81</v>
      </c>
      <c r="M568" s="13" t="s">
        <v>1195</v>
      </c>
      <c r="N568" s="399">
        <v>1</v>
      </c>
      <c r="O568" s="130">
        <v>1</v>
      </c>
      <c r="P568" s="218" t="s">
        <v>243</v>
      </c>
      <c r="Q568" s="122">
        <v>25201260</v>
      </c>
      <c r="R568" s="122" t="s">
        <v>84</v>
      </c>
      <c r="S568" s="130" t="s">
        <v>284</v>
      </c>
      <c r="T568" s="123" t="s">
        <v>285</v>
      </c>
      <c r="U568" s="102" t="s">
        <v>286</v>
      </c>
      <c r="V568" s="102" t="s">
        <v>1198</v>
      </c>
      <c r="W568" s="147">
        <v>1</v>
      </c>
      <c r="X568" s="122">
        <v>1</v>
      </c>
      <c r="Y568" s="130">
        <f t="shared" si="169"/>
        <v>0</v>
      </c>
      <c r="Z568" s="122">
        <v>0</v>
      </c>
      <c r="AA568" s="101">
        <v>14700</v>
      </c>
      <c r="AB568" s="131"/>
      <c r="AC568" s="151" t="str">
        <f t="shared" si="172"/>
        <v>April-26</v>
      </c>
      <c r="AD568" s="119">
        <v>46113</v>
      </c>
      <c r="AE568" s="142" t="s">
        <v>1199</v>
      </c>
      <c r="AF568" s="101">
        <f t="shared" si="174"/>
        <v>14700</v>
      </c>
      <c r="AG568" s="101">
        <f t="shared" si="175"/>
        <v>0</v>
      </c>
      <c r="AH568" s="101">
        <f t="shared" si="176"/>
        <v>14700</v>
      </c>
      <c r="AI568" s="101">
        <f t="shared" si="168"/>
        <v>0</v>
      </c>
      <c r="AJ568" s="101">
        <f t="shared" si="177"/>
        <v>0</v>
      </c>
      <c r="AK568" s="101">
        <f t="shared" si="166"/>
        <v>0</v>
      </c>
      <c r="AL568" s="102" t="s">
        <v>0</v>
      </c>
      <c r="AM568" s="143" t="s">
        <v>102</v>
      </c>
      <c r="AN568" s="823">
        <f t="shared" si="173"/>
        <v>14700</v>
      </c>
      <c r="AO568" s="844">
        <f t="shared" si="161"/>
        <v>1</v>
      </c>
      <c r="AP568" s="844">
        <f t="shared" si="162"/>
        <v>0</v>
      </c>
      <c r="AQ568" s="845">
        <f t="shared" ca="1" si="163"/>
        <v>119</v>
      </c>
      <c r="AR568" s="113" t="str">
        <f t="shared" si="164"/>
        <v>Delayed</v>
      </c>
    </row>
    <row r="569" spans="1:44" x14ac:dyDescent="0.25">
      <c r="A569" s="102" t="s">
        <v>1200</v>
      </c>
      <c r="B569" s="133">
        <v>46067</v>
      </c>
      <c r="C569" s="102" t="s">
        <v>79</v>
      </c>
      <c r="D569" s="552">
        <v>46095</v>
      </c>
      <c r="E569" s="552" t="e">
        <f>IF(OR(#REF!="",J569=""),"",#REF!+7*J569)</f>
        <v>#REF!</v>
      </c>
      <c r="F569" s="149" t="str">
        <f t="shared" ca="1" si="165"/>
        <v>DELIVERED</v>
      </c>
      <c r="G569" s="120" t="s">
        <v>80</v>
      </c>
      <c r="H569" s="113" t="e">
        <f t="shared" si="170"/>
        <v>#REF!</v>
      </c>
      <c r="I569" s="113" t="e">
        <f t="shared" si="171"/>
        <v>#REF!</v>
      </c>
      <c r="J569" s="122">
        <v>4</v>
      </c>
      <c r="K569" s="122" t="s">
        <v>19</v>
      </c>
      <c r="L569" s="232" t="s">
        <v>142</v>
      </c>
      <c r="M569" s="13" t="s">
        <v>1201</v>
      </c>
      <c r="N569" s="399">
        <v>0</v>
      </c>
      <c r="O569" s="216">
        <v>3</v>
      </c>
      <c r="P569" s="14" t="s">
        <v>1202</v>
      </c>
      <c r="Q569" s="242">
        <v>26200131</v>
      </c>
      <c r="R569" s="122" t="s">
        <v>84</v>
      </c>
      <c r="S569" s="122" t="s">
        <v>1070</v>
      </c>
      <c r="T569" s="136" t="s">
        <v>1071</v>
      </c>
      <c r="U569" s="102" t="s">
        <v>87</v>
      </c>
      <c r="V569" s="102" t="s">
        <v>1203</v>
      </c>
      <c r="W569" s="147">
        <v>10</v>
      </c>
      <c r="X569" s="122">
        <v>10</v>
      </c>
      <c r="Y569" s="130">
        <f t="shared" si="169"/>
        <v>0</v>
      </c>
      <c r="Z569" s="122">
        <v>0</v>
      </c>
      <c r="AA569" s="101">
        <v>72795.5</v>
      </c>
      <c r="AB569" s="131"/>
      <c r="AC569" s="151" t="str">
        <f t="shared" si="172"/>
        <v>April-26</v>
      </c>
      <c r="AD569" s="119">
        <v>46142</v>
      </c>
      <c r="AE569" s="142" t="s">
        <v>1204</v>
      </c>
      <c r="AF569" s="101">
        <f t="shared" si="174"/>
        <v>727955</v>
      </c>
      <c r="AG569" s="101">
        <f t="shared" si="175"/>
        <v>0</v>
      </c>
      <c r="AH569" s="101">
        <f t="shared" si="176"/>
        <v>727955</v>
      </c>
      <c r="AI569" s="101">
        <f t="shared" si="168"/>
        <v>0</v>
      </c>
      <c r="AJ569" s="101">
        <f t="shared" si="177"/>
        <v>0</v>
      </c>
      <c r="AK569" s="101">
        <f t="shared" si="166"/>
        <v>0</v>
      </c>
      <c r="AL569" s="102" t="s">
        <v>0</v>
      </c>
      <c r="AM569" s="143" t="s">
        <v>102</v>
      </c>
      <c r="AN569" s="823">
        <f t="shared" si="173"/>
        <v>727955</v>
      </c>
      <c r="AO569" s="844">
        <f t="shared" si="161"/>
        <v>1</v>
      </c>
      <c r="AP569" s="844">
        <f t="shared" si="162"/>
        <v>0</v>
      </c>
      <c r="AQ569" s="845">
        <f t="shared" ca="1" si="163"/>
        <v>118</v>
      </c>
      <c r="AR569" s="113" t="str">
        <f t="shared" si="164"/>
        <v>Delayed</v>
      </c>
    </row>
    <row r="570" spans="1:44" x14ac:dyDescent="0.25">
      <c r="A570" s="102">
        <v>1102500189</v>
      </c>
      <c r="B570" s="133">
        <v>46069</v>
      </c>
      <c r="C570" s="100" t="s">
        <v>79</v>
      </c>
      <c r="D570" s="552">
        <v>46078</v>
      </c>
      <c r="E570" s="552" t="e">
        <f>IF(OR(#REF!="",J570=""),"",#REF!+7*J570)</f>
        <v>#REF!</v>
      </c>
      <c r="F570" s="149" t="str">
        <f t="shared" ca="1" si="165"/>
        <v>DELIVERED</v>
      </c>
      <c r="G570" s="120" t="s">
        <v>80</v>
      </c>
      <c r="H570" s="113" t="e">
        <f t="shared" si="170"/>
        <v>#REF!</v>
      </c>
      <c r="I570" s="113" t="str">
        <f ca="1">TEXT(F570,"MMM-YY")</f>
        <v>DELIVERED</v>
      </c>
      <c r="J570" s="122">
        <v>1.4</v>
      </c>
      <c r="K570" s="122" t="s">
        <v>21</v>
      </c>
      <c r="L570" s="232" t="s">
        <v>81</v>
      </c>
      <c r="M570" s="13" t="s">
        <v>1205</v>
      </c>
      <c r="N570" s="399">
        <v>1</v>
      </c>
      <c r="O570" s="130">
        <v>1</v>
      </c>
      <c r="P570" s="219" t="s">
        <v>243</v>
      </c>
      <c r="Q570" s="122">
        <v>25201333</v>
      </c>
      <c r="R570" s="122" t="s">
        <v>84</v>
      </c>
      <c r="S570" s="130" t="s">
        <v>284</v>
      </c>
      <c r="T570" s="123" t="s">
        <v>285</v>
      </c>
      <c r="U570" s="102" t="s">
        <v>286</v>
      </c>
      <c r="V570" s="192" t="s">
        <v>1206</v>
      </c>
      <c r="W570" s="147">
        <v>3</v>
      </c>
      <c r="X570" s="122">
        <v>3</v>
      </c>
      <c r="Y570" s="130">
        <f t="shared" si="169"/>
        <v>0</v>
      </c>
      <c r="Z570" s="122">
        <v>0</v>
      </c>
      <c r="AA570" s="101">
        <v>733.33</v>
      </c>
      <c r="AB570" s="131"/>
      <c r="AC570" s="151" t="str">
        <f t="shared" si="172"/>
        <v>April-26</v>
      </c>
      <c r="AD570" s="119">
        <v>46114</v>
      </c>
      <c r="AE570" s="142" t="s">
        <v>1207</v>
      </c>
      <c r="AF570" s="101">
        <f t="shared" si="174"/>
        <v>2199.9900000000002</v>
      </c>
      <c r="AG570" s="101">
        <f t="shared" si="175"/>
        <v>0</v>
      </c>
      <c r="AH570" s="101">
        <f t="shared" si="176"/>
        <v>2199.9900000000002</v>
      </c>
      <c r="AI570" s="101">
        <f t="shared" si="168"/>
        <v>0</v>
      </c>
      <c r="AJ570" s="101">
        <f t="shared" si="177"/>
        <v>0</v>
      </c>
      <c r="AK570" s="101">
        <f t="shared" si="166"/>
        <v>0</v>
      </c>
      <c r="AL570" s="102" t="s">
        <v>0</v>
      </c>
      <c r="AM570" s="143" t="s">
        <v>102</v>
      </c>
      <c r="AN570" s="823">
        <f t="shared" si="173"/>
        <v>2199.9900000000002</v>
      </c>
      <c r="AO570" s="844">
        <f t="shared" si="161"/>
        <v>1</v>
      </c>
      <c r="AP570" s="844">
        <f t="shared" si="162"/>
        <v>0</v>
      </c>
      <c r="AQ570" s="845">
        <f t="shared" ca="1" si="163"/>
        <v>116</v>
      </c>
      <c r="AR570" s="113" t="str">
        <f t="shared" si="164"/>
        <v>Delayed</v>
      </c>
    </row>
    <row r="571" spans="1:44" x14ac:dyDescent="0.25">
      <c r="A571" s="102">
        <v>1162501810</v>
      </c>
      <c r="B571" s="133">
        <v>46069</v>
      </c>
      <c r="C571" s="100" t="s">
        <v>79</v>
      </c>
      <c r="D571" s="552">
        <v>46078</v>
      </c>
      <c r="E571" s="552" t="e">
        <f>IF(OR(#REF!="",J571=""),"",#REF!+7*J571)</f>
        <v>#REF!</v>
      </c>
      <c r="F571" s="149" t="str">
        <f t="shared" ca="1" si="165"/>
        <v>DELIVERED</v>
      </c>
      <c r="G571" s="120" t="s">
        <v>80</v>
      </c>
      <c r="H571" s="113" t="e">
        <f t="shared" si="170"/>
        <v>#REF!</v>
      </c>
      <c r="I571" s="113" t="str">
        <f ca="1">TEXT(F571,"MMM-YY")</f>
        <v>DELIVERED</v>
      </c>
      <c r="J571" s="122">
        <v>1.4</v>
      </c>
      <c r="K571" s="122" t="s">
        <v>28</v>
      </c>
      <c r="L571" s="232" t="s">
        <v>81</v>
      </c>
      <c r="M571" s="13" t="s">
        <v>1205</v>
      </c>
      <c r="N571" s="399">
        <v>1</v>
      </c>
      <c r="O571" s="130">
        <v>1</v>
      </c>
      <c r="P571" s="122" t="s">
        <v>243</v>
      </c>
      <c r="Q571" s="122">
        <v>25201279</v>
      </c>
      <c r="R571" s="122" t="s">
        <v>84</v>
      </c>
      <c r="S571" s="130" t="s">
        <v>284</v>
      </c>
      <c r="T571" s="123" t="s">
        <v>285</v>
      </c>
      <c r="U571" s="102" t="s">
        <v>286</v>
      </c>
      <c r="V571" s="192" t="s">
        <v>1208</v>
      </c>
      <c r="W571" s="147">
        <v>1</v>
      </c>
      <c r="X571" s="122">
        <v>1</v>
      </c>
      <c r="Y571" s="130">
        <f t="shared" si="169"/>
        <v>0</v>
      </c>
      <c r="Z571" s="122">
        <v>0</v>
      </c>
      <c r="AA571" s="101">
        <v>11900</v>
      </c>
      <c r="AB571" s="131"/>
      <c r="AC571" s="151" t="str">
        <f t="shared" si="172"/>
        <v>April-26</v>
      </c>
      <c r="AD571" s="119">
        <v>46114</v>
      </c>
      <c r="AE571" s="142" t="s">
        <v>1209</v>
      </c>
      <c r="AF571" s="101">
        <f t="shared" si="174"/>
        <v>11900</v>
      </c>
      <c r="AG571" s="101">
        <f t="shared" si="175"/>
        <v>0</v>
      </c>
      <c r="AH571" s="101">
        <f t="shared" si="176"/>
        <v>11900</v>
      </c>
      <c r="AI571" s="101">
        <f t="shared" si="168"/>
        <v>0</v>
      </c>
      <c r="AJ571" s="101">
        <f t="shared" si="177"/>
        <v>0</v>
      </c>
      <c r="AK571" s="101">
        <f t="shared" si="166"/>
        <v>0</v>
      </c>
      <c r="AL571" s="102" t="s">
        <v>0</v>
      </c>
      <c r="AM571" s="143" t="s">
        <v>102</v>
      </c>
      <c r="AN571" s="823">
        <f t="shared" si="173"/>
        <v>11900</v>
      </c>
      <c r="AO571" s="844">
        <f t="shared" si="161"/>
        <v>1</v>
      </c>
      <c r="AP571" s="844">
        <f t="shared" si="162"/>
        <v>0</v>
      </c>
      <c r="AQ571" s="845">
        <f t="shared" ca="1" si="163"/>
        <v>116</v>
      </c>
      <c r="AR571" s="113" t="str">
        <f t="shared" si="164"/>
        <v>Delayed</v>
      </c>
    </row>
    <row r="572" spans="1:44" ht="12.75" x14ac:dyDescent="0.2">
      <c r="A572" s="102" t="s">
        <v>1210</v>
      </c>
      <c r="B572" s="133">
        <v>46069</v>
      </c>
      <c r="C572" s="100" t="s">
        <v>79</v>
      </c>
      <c r="D572" s="552">
        <v>46097</v>
      </c>
      <c r="E572" s="552" t="e">
        <f>IF(OR(#REF!="",J572=""),"",#REF!+7*J572)</f>
        <v>#REF!</v>
      </c>
      <c r="F572" s="149" t="str">
        <f t="shared" ca="1" si="165"/>
        <v>DELIVERED</v>
      </c>
      <c r="G572" s="120" t="s">
        <v>80</v>
      </c>
      <c r="H572" s="113" t="e">
        <f t="shared" si="170"/>
        <v>#REF!</v>
      </c>
      <c r="I572" s="113" t="str">
        <f ca="1">TEXT(F572,"MMM-YY")</f>
        <v>DELIVERED</v>
      </c>
      <c r="J572" s="122">
        <v>4</v>
      </c>
      <c r="K572" s="122" t="s">
        <v>18</v>
      </c>
      <c r="L572" s="232" t="s">
        <v>81</v>
      </c>
      <c r="M572" s="13" t="s">
        <v>1211</v>
      </c>
      <c r="N572" s="399">
        <v>0</v>
      </c>
      <c r="O572" s="130">
        <v>3</v>
      </c>
      <c r="P572" s="18" t="s">
        <v>1212</v>
      </c>
      <c r="Q572" s="122">
        <v>26200009</v>
      </c>
      <c r="R572" s="122" t="s">
        <v>84</v>
      </c>
      <c r="S572" s="130" t="s">
        <v>1153</v>
      </c>
      <c r="T572" s="122" t="s">
        <v>1154</v>
      </c>
      <c r="U572" s="102" t="s">
        <v>193</v>
      </c>
      <c r="V572" s="102" t="s">
        <v>1213</v>
      </c>
      <c r="W572" s="147">
        <v>20</v>
      </c>
      <c r="X572" s="122">
        <v>20</v>
      </c>
      <c r="Y572" s="130">
        <f t="shared" si="169"/>
        <v>0</v>
      </c>
      <c r="Z572" s="122">
        <v>0</v>
      </c>
      <c r="AA572" s="101">
        <v>4139.7</v>
      </c>
      <c r="AB572" s="131"/>
      <c r="AC572" s="151" t="str">
        <f t="shared" si="172"/>
        <v>April-26</v>
      </c>
      <c r="AD572" s="119">
        <v>46118</v>
      </c>
      <c r="AE572" s="142" t="s">
        <v>1214</v>
      </c>
      <c r="AF572" s="101">
        <f t="shared" si="174"/>
        <v>82794</v>
      </c>
      <c r="AG572" s="101">
        <f t="shared" si="175"/>
        <v>0</v>
      </c>
      <c r="AH572" s="101">
        <f t="shared" si="176"/>
        <v>82794</v>
      </c>
      <c r="AI572" s="101">
        <f t="shared" si="168"/>
        <v>0</v>
      </c>
      <c r="AJ572" s="101">
        <f t="shared" si="177"/>
        <v>0</v>
      </c>
      <c r="AK572" s="101">
        <f t="shared" si="166"/>
        <v>0</v>
      </c>
      <c r="AL572" s="102" t="s">
        <v>0</v>
      </c>
      <c r="AM572" s="143" t="s">
        <v>102</v>
      </c>
      <c r="AN572" s="823">
        <f t="shared" si="173"/>
        <v>82794</v>
      </c>
      <c r="AO572" s="844">
        <f t="shared" si="161"/>
        <v>1</v>
      </c>
      <c r="AP572" s="844">
        <f t="shared" si="162"/>
        <v>0</v>
      </c>
      <c r="AQ572" s="845">
        <f t="shared" ca="1" si="163"/>
        <v>116</v>
      </c>
      <c r="AR572" s="113" t="str">
        <f t="shared" si="164"/>
        <v>Delayed</v>
      </c>
    </row>
    <row r="573" spans="1:44" s="138" customFormat="1" ht="12.75" x14ac:dyDescent="0.2">
      <c r="A573" s="102" t="s">
        <v>1215</v>
      </c>
      <c r="B573" s="133">
        <v>46070</v>
      </c>
      <c r="C573" s="128" t="s">
        <v>79</v>
      </c>
      <c r="D573" s="552">
        <v>46081</v>
      </c>
      <c r="E573" s="552" t="e">
        <f>IF(OR(#REF!="",J573=""),"",#REF!+7*J573)</f>
        <v>#REF!</v>
      </c>
      <c r="F573" s="149" t="str">
        <f t="shared" ca="1" si="165"/>
        <v>DELIVERED</v>
      </c>
      <c r="G573" s="120" t="s">
        <v>80</v>
      </c>
      <c r="H573" s="113" t="e">
        <f t="shared" si="170"/>
        <v>#REF!</v>
      </c>
      <c r="I573" s="113" t="e">
        <f t="shared" ref="I573:I636" si="178">TEXT(E573,"YYYY")</f>
        <v>#REF!</v>
      </c>
      <c r="J573" s="122">
        <v>1.6</v>
      </c>
      <c r="K573" s="122" t="s">
        <v>21</v>
      </c>
      <c r="L573" s="232" t="s">
        <v>81</v>
      </c>
      <c r="M573" s="13" t="s">
        <v>1216</v>
      </c>
      <c r="N573" s="405">
        <v>1</v>
      </c>
      <c r="O573" s="122">
        <v>1</v>
      </c>
      <c r="P573" s="122" t="s">
        <v>243</v>
      </c>
      <c r="Q573" s="122">
        <v>25100840</v>
      </c>
      <c r="R573" s="122" t="s">
        <v>84</v>
      </c>
      <c r="S573" s="122" t="s">
        <v>1217</v>
      </c>
      <c r="T573" s="102" t="s">
        <v>1218</v>
      </c>
      <c r="U573" s="102" t="s">
        <v>87</v>
      </c>
      <c r="V573" s="128" t="s">
        <v>1219</v>
      </c>
      <c r="W573" s="147">
        <v>90</v>
      </c>
      <c r="X573" s="122">
        <v>5</v>
      </c>
      <c r="Y573" s="122">
        <f t="shared" si="169"/>
        <v>85</v>
      </c>
      <c r="Z573" s="122">
        <v>0</v>
      </c>
      <c r="AA573" s="101">
        <v>6748.29</v>
      </c>
      <c r="AB573" s="131"/>
      <c r="AC573" s="151" t="str">
        <f t="shared" si="172"/>
        <v>April-26</v>
      </c>
      <c r="AD573" s="119">
        <v>46114</v>
      </c>
      <c r="AE573" s="142" t="s">
        <v>1220</v>
      </c>
      <c r="AF573" s="101">
        <f t="shared" si="174"/>
        <v>33741.449999999997</v>
      </c>
      <c r="AG573" s="101">
        <f t="shared" si="175"/>
        <v>0</v>
      </c>
      <c r="AH573" s="101">
        <f t="shared" si="176"/>
        <v>33741.449999999997</v>
      </c>
      <c r="AI573" s="101">
        <f t="shared" si="168"/>
        <v>0</v>
      </c>
      <c r="AJ573" s="101">
        <f t="shared" si="177"/>
        <v>0</v>
      </c>
      <c r="AK573" s="101">
        <f t="shared" si="166"/>
        <v>0</v>
      </c>
      <c r="AL573" s="102" t="s">
        <v>0</v>
      </c>
      <c r="AM573" s="143" t="s">
        <v>102</v>
      </c>
      <c r="AN573" s="823">
        <f t="shared" si="173"/>
        <v>33741.449999999997</v>
      </c>
      <c r="AO573" s="844">
        <f t="shared" si="161"/>
        <v>5.5555555555555552E-2</v>
      </c>
      <c r="AP573" s="844">
        <f t="shared" si="162"/>
        <v>0.94444444444444442</v>
      </c>
      <c r="AQ573" s="845">
        <f t="shared" ca="1" si="163"/>
        <v>115</v>
      </c>
      <c r="AR573" s="113" t="str">
        <f t="shared" si="164"/>
        <v>Delayed</v>
      </c>
    </row>
    <row r="574" spans="1:44" s="138" customFormat="1" x14ac:dyDescent="0.25">
      <c r="A574" s="171" t="s">
        <v>1215</v>
      </c>
      <c r="B574" s="196">
        <v>46070</v>
      </c>
      <c r="C574" s="197" t="s">
        <v>79</v>
      </c>
      <c r="D574" s="552">
        <v>46081</v>
      </c>
      <c r="E574" s="552" t="e">
        <f>IF(OR(#REF!="",J574=""),"",#REF!+7*J574)</f>
        <v>#REF!</v>
      </c>
      <c r="F574" s="149" t="str">
        <f t="shared" ca="1" si="165"/>
        <v>DELIVERED</v>
      </c>
      <c r="G574" s="198" t="s">
        <v>80</v>
      </c>
      <c r="H574" s="165" t="e">
        <f t="shared" si="170"/>
        <v>#REF!</v>
      </c>
      <c r="I574" s="165" t="e">
        <f t="shared" si="178"/>
        <v>#REF!</v>
      </c>
      <c r="J574" s="199">
        <v>1.6</v>
      </c>
      <c r="K574" s="199" t="s">
        <v>21</v>
      </c>
      <c r="L574" s="396" t="s">
        <v>81</v>
      </c>
      <c r="M574" s="22" t="s">
        <v>1216</v>
      </c>
      <c r="N574" s="402">
        <v>1</v>
      </c>
      <c r="O574" s="199">
        <v>1</v>
      </c>
      <c r="P574" s="173" t="s">
        <v>243</v>
      </c>
      <c r="Q574" s="199">
        <v>25100840</v>
      </c>
      <c r="R574" s="199" t="s">
        <v>84</v>
      </c>
      <c r="S574" s="199" t="s">
        <v>1217</v>
      </c>
      <c r="T574" s="171" t="s">
        <v>1218</v>
      </c>
      <c r="U574" s="171" t="s">
        <v>87</v>
      </c>
      <c r="V574" s="197" t="s">
        <v>1219</v>
      </c>
      <c r="W574" s="289">
        <v>105</v>
      </c>
      <c r="X574" s="199">
        <v>6</v>
      </c>
      <c r="Y574" s="199">
        <f t="shared" si="169"/>
        <v>99</v>
      </c>
      <c r="Z574" s="199">
        <v>0</v>
      </c>
      <c r="AA574" s="166">
        <v>6748.29</v>
      </c>
      <c r="AB574" s="201"/>
      <c r="AC574" s="151" t="str">
        <f t="shared" si="172"/>
        <v>April-26</v>
      </c>
      <c r="AD574" s="137">
        <v>46114</v>
      </c>
      <c r="AE574" s="142" t="s">
        <v>1221</v>
      </c>
      <c r="AF574" s="166">
        <f t="shared" si="174"/>
        <v>40489.74</v>
      </c>
      <c r="AG574" s="166">
        <f t="shared" si="175"/>
        <v>0</v>
      </c>
      <c r="AH574" s="166">
        <f t="shared" si="176"/>
        <v>40489.74</v>
      </c>
      <c r="AI574" s="166">
        <f t="shared" si="168"/>
        <v>0</v>
      </c>
      <c r="AJ574" s="166">
        <f t="shared" si="177"/>
        <v>0</v>
      </c>
      <c r="AK574" s="166">
        <f t="shared" si="166"/>
        <v>0</v>
      </c>
      <c r="AL574" s="171" t="s">
        <v>0</v>
      </c>
      <c r="AM574" s="143" t="s">
        <v>102</v>
      </c>
      <c r="AN574" s="826">
        <f t="shared" si="173"/>
        <v>40489.74</v>
      </c>
      <c r="AO574" s="844">
        <f t="shared" si="161"/>
        <v>5.7142857142857141E-2</v>
      </c>
      <c r="AP574" s="844">
        <f t="shared" si="162"/>
        <v>0.94285714285714284</v>
      </c>
      <c r="AQ574" s="845">
        <f t="shared" ca="1" si="163"/>
        <v>115</v>
      </c>
      <c r="AR574" s="113" t="str">
        <f t="shared" si="164"/>
        <v>Delayed</v>
      </c>
    </row>
    <row r="575" spans="1:44" s="138" customFormat="1" x14ac:dyDescent="0.25">
      <c r="A575" s="171" t="s">
        <v>1215</v>
      </c>
      <c r="B575" s="196">
        <v>46070</v>
      </c>
      <c r="C575" s="197" t="s">
        <v>79</v>
      </c>
      <c r="D575" s="552">
        <v>46081</v>
      </c>
      <c r="E575" s="552" t="e">
        <f>IF(OR(#REF!="",J575=""),"",#REF!+7*J575)</f>
        <v>#REF!</v>
      </c>
      <c r="F575" s="149" t="str">
        <f t="shared" ca="1" si="165"/>
        <v>DELIVERED</v>
      </c>
      <c r="G575" s="198" t="s">
        <v>80</v>
      </c>
      <c r="H575" s="165" t="e">
        <f t="shared" si="170"/>
        <v>#REF!</v>
      </c>
      <c r="I575" s="165" t="e">
        <f t="shared" si="178"/>
        <v>#REF!</v>
      </c>
      <c r="J575" s="199">
        <v>1.6</v>
      </c>
      <c r="K575" s="199" t="s">
        <v>21</v>
      </c>
      <c r="L575" s="396" t="s">
        <v>81</v>
      </c>
      <c r="M575" s="410" t="s">
        <v>1216</v>
      </c>
      <c r="N575" s="402">
        <v>1</v>
      </c>
      <c r="O575" s="199">
        <v>1</v>
      </c>
      <c r="P575" s="173" t="s">
        <v>243</v>
      </c>
      <c r="Q575" s="199">
        <v>25100840</v>
      </c>
      <c r="R575" s="199" t="s">
        <v>84</v>
      </c>
      <c r="S575" s="199" t="s">
        <v>1217</v>
      </c>
      <c r="T575" s="171" t="s">
        <v>1218</v>
      </c>
      <c r="U575" s="171" t="s">
        <v>87</v>
      </c>
      <c r="V575" s="197" t="s">
        <v>1219</v>
      </c>
      <c r="W575" s="289">
        <v>99</v>
      </c>
      <c r="X575" s="199">
        <v>20</v>
      </c>
      <c r="Y575" s="199">
        <f t="shared" si="169"/>
        <v>79</v>
      </c>
      <c r="Z575" s="199">
        <v>0</v>
      </c>
      <c r="AA575" s="166">
        <v>6748.29</v>
      </c>
      <c r="AB575" s="201"/>
      <c r="AC575" s="151" t="str">
        <f t="shared" si="172"/>
        <v>April-26</v>
      </c>
      <c r="AD575" s="137">
        <v>46115</v>
      </c>
      <c r="AE575" s="142" t="s">
        <v>1222</v>
      </c>
      <c r="AF575" s="166">
        <f t="shared" si="174"/>
        <v>134965.79999999999</v>
      </c>
      <c r="AG575" s="166">
        <f t="shared" si="175"/>
        <v>0</v>
      </c>
      <c r="AH575" s="166">
        <f t="shared" si="176"/>
        <v>134965.79999999999</v>
      </c>
      <c r="AI575" s="166">
        <f t="shared" si="168"/>
        <v>0</v>
      </c>
      <c r="AJ575" s="166">
        <f t="shared" si="177"/>
        <v>0</v>
      </c>
      <c r="AK575" s="166">
        <f t="shared" si="166"/>
        <v>0</v>
      </c>
      <c r="AL575" s="171" t="s">
        <v>0</v>
      </c>
      <c r="AM575" s="143" t="s">
        <v>102</v>
      </c>
      <c r="AN575" s="826">
        <f t="shared" si="173"/>
        <v>134965.79999999999</v>
      </c>
      <c r="AO575" s="844">
        <f t="shared" si="161"/>
        <v>0.20202020202020202</v>
      </c>
      <c r="AP575" s="844">
        <f t="shared" si="162"/>
        <v>0.79797979797979801</v>
      </c>
      <c r="AQ575" s="845">
        <f t="shared" ca="1" si="163"/>
        <v>115</v>
      </c>
      <c r="AR575" s="113" t="str">
        <f t="shared" si="164"/>
        <v>Delayed</v>
      </c>
    </row>
    <row r="576" spans="1:44" s="138" customFormat="1" x14ac:dyDescent="0.25">
      <c r="A576" s="171" t="s">
        <v>1215</v>
      </c>
      <c r="B576" s="196">
        <v>46070</v>
      </c>
      <c r="C576" s="197" t="s">
        <v>79</v>
      </c>
      <c r="D576" s="552">
        <v>46081</v>
      </c>
      <c r="E576" s="552" t="e">
        <f>IF(OR(#REF!="",J576=""),"",#REF!+7*J576)</f>
        <v>#REF!</v>
      </c>
      <c r="F576" s="149" t="str">
        <f t="shared" ca="1" si="165"/>
        <v>DELIVERED</v>
      </c>
      <c r="G576" s="198" t="s">
        <v>80</v>
      </c>
      <c r="H576" s="165" t="e">
        <f t="shared" si="170"/>
        <v>#REF!</v>
      </c>
      <c r="I576" s="165" t="e">
        <f t="shared" si="178"/>
        <v>#REF!</v>
      </c>
      <c r="J576" s="199">
        <v>1.6</v>
      </c>
      <c r="K576" s="199" t="s">
        <v>21</v>
      </c>
      <c r="L576" s="396" t="s">
        <v>81</v>
      </c>
      <c r="M576" s="410" t="s">
        <v>1216</v>
      </c>
      <c r="N576" s="402">
        <v>1</v>
      </c>
      <c r="O576" s="199">
        <v>1</v>
      </c>
      <c r="P576" s="173" t="s">
        <v>243</v>
      </c>
      <c r="Q576" s="199">
        <v>25100840</v>
      </c>
      <c r="R576" s="199" t="s">
        <v>84</v>
      </c>
      <c r="S576" s="199" t="s">
        <v>1217</v>
      </c>
      <c r="T576" s="171" t="s">
        <v>1218</v>
      </c>
      <c r="U576" s="171" t="s">
        <v>87</v>
      </c>
      <c r="V576" s="197" t="s">
        <v>1219</v>
      </c>
      <c r="W576" s="289">
        <v>79</v>
      </c>
      <c r="X576" s="199">
        <v>10</v>
      </c>
      <c r="Y576" s="199">
        <f t="shared" si="169"/>
        <v>69</v>
      </c>
      <c r="Z576" s="199">
        <v>0</v>
      </c>
      <c r="AA576" s="166">
        <v>6748.29</v>
      </c>
      <c r="AB576" s="201"/>
      <c r="AC576" s="151" t="str">
        <f t="shared" si="172"/>
        <v>April-26</v>
      </c>
      <c r="AD576" s="137">
        <v>46118</v>
      </c>
      <c r="AE576" s="142" t="s">
        <v>1223</v>
      </c>
      <c r="AF576" s="166">
        <f t="shared" si="174"/>
        <v>67482.899999999994</v>
      </c>
      <c r="AG576" s="166">
        <f t="shared" si="175"/>
        <v>0</v>
      </c>
      <c r="AH576" s="166">
        <f t="shared" si="176"/>
        <v>67482.899999999994</v>
      </c>
      <c r="AI576" s="166">
        <f t="shared" si="168"/>
        <v>0</v>
      </c>
      <c r="AJ576" s="166">
        <f t="shared" si="177"/>
        <v>0</v>
      </c>
      <c r="AK576" s="166">
        <f t="shared" si="166"/>
        <v>0</v>
      </c>
      <c r="AL576" s="171" t="s">
        <v>0</v>
      </c>
      <c r="AM576" s="143" t="s">
        <v>102</v>
      </c>
      <c r="AN576" s="826">
        <f t="shared" si="173"/>
        <v>67482.899999999994</v>
      </c>
      <c r="AO576" s="844">
        <f t="shared" si="161"/>
        <v>0.12658227848101267</v>
      </c>
      <c r="AP576" s="844">
        <f t="shared" si="162"/>
        <v>0.87341772151898733</v>
      </c>
      <c r="AQ576" s="845">
        <f t="shared" ca="1" si="163"/>
        <v>115</v>
      </c>
      <c r="AR576" s="113" t="str">
        <f t="shared" si="164"/>
        <v>Delayed</v>
      </c>
    </row>
    <row r="577" spans="1:45" s="138" customFormat="1" x14ac:dyDescent="0.25">
      <c r="A577" s="171" t="s">
        <v>1215</v>
      </c>
      <c r="B577" s="196">
        <v>46070</v>
      </c>
      <c r="C577" s="197" t="s">
        <v>79</v>
      </c>
      <c r="D577" s="552">
        <v>46081</v>
      </c>
      <c r="E577" s="552" t="e">
        <f>IF(OR(#REF!="",J577=""),"",#REF!+7*J577)</f>
        <v>#REF!</v>
      </c>
      <c r="F577" s="149" t="str">
        <f t="shared" ca="1" si="165"/>
        <v>DELIVERED</v>
      </c>
      <c r="G577" s="198" t="s">
        <v>80</v>
      </c>
      <c r="H577" s="165" t="e">
        <f t="shared" si="170"/>
        <v>#REF!</v>
      </c>
      <c r="I577" s="165" t="e">
        <f t="shared" si="178"/>
        <v>#REF!</v>
      </c>
      <c r="J577" s="199">
        <v>1.6</v>
      </c>
      <c r="K577" s="199" t="s">
        <v>21</v>
      </c>
      <c r="L577" s="396" t="s">
        <v>81</v>
      </c>
      <c r="M577" s="410" t="s">
        <v>1216</v>
      </c>
      <c r="N577" s="402">
        <v>1</v>
      </c>
      <c r="O577" s="199">
        <v>1</v>
      </c>
      <c r="P577" s="173" t="s">
        <v>243</v>
      </c>
      <c r="Q577" s="199">
        <v>25100840</v>
      </c>
      <c r="R577" s="199" t="s">
        <v>84</v>
      </c>
      <c r="S577" s="199" t="s">
        <v>1217</v>
      </c>
      <c r="T577" s="171" t="s">
        <v>1218</v>
      </c>
      <c r="U577" s="171" t="s">
        <v>87</v>
      </c>
      <c r="V577" s="197" t="s">
        <v>1219</v>
      </c>
      <c r="W577" s="289">
        <v>69</v>
      </c>
      <c r="X577" s="199">
        <v>20</v>
      </c>
      <c r="Y577" s="199">
        <f t="shared" si="169"/>
        <v>49</v>
      </c>
      <c r="Z577" s="199">
        <v>0</v>
      </c>
      <c r="AA577" s="166">
        <v>6748.29</v>
      </c>
      <c r="AB577" s="201"/>
      <c r="AC577" s="151" t="str">
        <f t="shared" si="172"/>
        <v>April-26</v>
      </c>
      <c r="AD577" s="137">
        <v>46118</v>
      </c>
      <c r="AE577" s="142" t="s">
        <v>1224</v>
      </c>
      <c r="AF577" s="166">
        <f t="shared" si="174"/>
        <v>134965.79999999999</v>
      </c>
      <c r="AG577" s="166">
        <f t="shared" si="175"/>
        <v>0</v>
      </c>
      <c r="AH577" s="166">
        <f t="shared" si="176"/>
        <v>134965.79999999999</v>
      </c>
      <c r="AI577" s="166">
        <f t="shared" si="168"/>
        <v>0</v>
      </c>
      <c r="AJ577" s="166">
        <f t="shared" si="177"/>
        <v>0</v>
      </c>
      <c r="AK577" s="166">
        <f t="shared" si="166"/>
        <v>0</v>
      </c>
      <c r="AL577" s="171" t="s">
        <v>0</v>
      </c>
      <c r="AM577" s="143" t="s">
        <v>102</v>
      </c>
      <c r="AN577" s="826">
        <f t="shared" si="173"/>
        <v>134965.79999999999</v>
      </c>
      <c r="AO577" s="844">
        <f t="shared" si="161"/>
        <v>0.28985507246376813</v>
      </c>
      <c r="AP577" s="844">
        <f t="shared" si="162"/>
        <v>0.71014492753623193</v>
      </c>
      <c r="AQ577" s="845">
        <f t="shared" ca="1" si="163"/>
        <v>115</v>
      </c>
      <c r="AR577" s="113" t="str">
        <f t="shared" si="164"/>
        <v>Delayed</v>
      </c>
    </row>
    <row r="578" spans="1:45" s="138" customFormat="1" x14ac:dyDescent="0.25">
      <c r="A578" s="171" t="s">
        <v>1215</v>
      </c>
      <c r="B578" s="196">
        <v>46070</v>
      </c>
      <c r="C578" s="197" t="s">
        <v>79</v>
      </c>
      <c r="D578" s="552">
        <v>46081</v>
      </c>
      <c r="E578" s="552" t="e">
        <f>IF(OR(#REF!="",J578=""),"",#REF!+7*J578)</f>
        <v>#REF!</v>
      </c>
      <c r="F578" s="149" t="str">
        <f t="shared" ca="1" si="165"/>
        <v>DELIVERED</v>
      </c>
      <c r="G578" s="198" t="s">
        <v>80</v>
      </c>
      <c r="H578" s="165" t="e">
        <f t="shared" si="170"/>
        <v>#REF!</v>
      </c>
      <c r="I578" s="165" t="e">
        <f t="shared" si="178"/>
        <v>#REF!</v>
      </c>
      <c r="J578" s="199">
        <v>1.6</v>
      </c>
      <c r="K578" s="199" t="s">
        <v>21</v>
      </c>
      <c r="L578" s="396" t="s">
        <v>81</v>
      </c>
      <c r="M578" s="410" t="s">
        <v>1216</v>
      </c>
      <c r="N578" s="402">
        <v>1</v>
      </c>
      <c r="O578" s="199">
        <v>1</v>
      </c>
      <c r="P578" s="173" t="s">
        <v>243</v>
      </c>
      <c r="Q578" s="199">
        <v>25100840</v>
      </c>
      <c r="R578" s="199" t="s">
        <v>84</v>
      </c>
      <c r="S578" s="199" t="s">
        <v>1217</v>
      </c>
      <c r="T578" s="171" t="s">
        <v>1218</v>
      </c>
      <c r="U578" s="171" t="s">
        <v>87</v>
      </c>
      <c r="V578" s="197" t="s">
        <v>1219</v>
      </c>
      <c r="W578" s="289">
        <v>49</v>
      </c>
      <c r="X578" s="199">
        <v>20</v>
      </c>
      <c r="Y578" s="199">
        <f t="shared" si="169"/>
        <v>29</v>
      </c>
      <c r="Z578" s="199">
        <v>0</v>
      </c>
      <c r="AA578" s="166">
        <v>6748.29</v>
      </c>
      <c r="AB578" s="201"/>
      <c r="AC578" s="151" t="str">
        <f t="shared" si="172"/>
        <v>April-26</v>
      </c>
      <c r="AD578" s="137">
        <v>46119</v>
      </c>
      <c r="AE578" s="226" t="s">
        <v>1225</v>
      </c>
      <c r="AF578" s="166">
        <f t="shared" si="174"/>
        <v>134965.79999999999</v>
      </c>
      <c r="AG578" s="166">
        <f t="shared" si="175"/>
        <v>0</v>
      </c>
      <c r="AH578" s="166">
        <f t="shared" si="176"/>
        <v>134965.79999999999</v>
      </c>
      <c r="AI578" s="166">
        <f t="shared" si="168"/>
        <v>0</v>
      </c>
      <c r="AJ578" s="166">
        <f t="shared" si="177"/>
        <v>0</v>
      </c>
      <c r="AK578" s="166">
        <f t="shared" si="166"/>
        <v>0</v>
      </c>
      <c r="AL578" s="171" t="s">
        <v>0</v>
      </c>
      <c r="AM578" s="143" t="s">
        <v>102</v>
      </c>
      <c r="AN578" s="826">
        <f t="shared" si="173"/>
        <v>134965.79999999999</v>
      </c>
      <c r="AO578" s="844">
        <f t="shared" si="161"/>
        <v>0.40816326530612246</v>
      </c>
      <c r="AP578" s="844">
        <f t="shared" si="162"/>
        <v>0.59183673469387754</v>
      </c>
      <c r="AQ578" s="845">
        <f t="shared" ca="1" si="163"/>
        <v>115</v>
      </c>
      <c r="AR578" s="113" t="str">
        <f t="shared" si="164"/>
        <v>Delayed</v>
      </c>
    </row>
    <row r="579" spans="1:45" s="138" customFormat="1" x14ac:dyDescent="0.25">
      <c r="A579" s="171" t="s">
        <v>1215</v>
      </c>
      <c r="B579" s="196">
        <v>46070</v>
      </c>
      <c r="C579" s="197" t="s">
        <v>79</v>
      </c>
      <c r="D579" s="552">
        <v>46081</v>
      </c>
      <c r="E579" s="552" t="e">
        <f>IF(OR(#REF!="",J579=""),"",#REF!+7*J579)</f>
        <v>#REF!</v>
      </c>
      <c r="F579" s="149" t="str">
        <f t="shared" ca="1" si="165"/>
        <v>DELIVERED</v>
      </c>
      <c r="G579" s="198" t="s">
        <v>80</v>
      </c>
      <c r="H579" s="165" t="e">
        <f t="shared" si="170"/>
        <v>#REF!</v>
      </c>
      <c r="I579" s="165" t="e">
        <f t="shared" si="178"/>
        <v>#REF!</v>
      </c>
      <c r="J579" s="199">
        <v>1.6</v>
      </c>
      <c r="K579" s="199" t="s">
        <v>21</v>
      </c>
      <c r="L579" s="396" t="s">
        <v>81</v>
      </c>
      <c r="M579" s="410" t="s">
        <v>1216</v>
      </c>
      <c r="N579" s="402">
        <v>1</v>
      </c>
      <c r="O579" s="199">
        <v>1</v>
      </c>
      <c r="P579" s="173" t="s">
        <v>243</v>
      </c>
      <c r="Q579" s="199">
        <v>25100840</v>
      </c>
      <c r="R579" s="199" t="s">
        <v>84</v>
      </c>
      <c r="S579" s="199" t="s">
        <v>1217</v>
      </c>
      <c r="T579" s="171" t="s">
        <v>1218</v>
      </c>
      <c r="U579" s="171" t="s">
        <v>87</v>
      </c>
      <c r="V579" s="197" t="s">
        <v>1219</v>
      </c>
      <c r="W579" s="289">
        <v>29</v>
      </c>
      <c r="X579" s="199">
        <v>9</v>
      </c>
      <c r="Y579" s="199">
        <f t="shared" si="169"/>
        <v>20</v>
      </c>
      <c r="Z579" s="199">
        <v>0</v>
      </c>
      <c r="AA579" s="166">
        <v>6748.29</v>
      </c>
      <c r="AB579" s="201"/>
      <c r="AC579" s="151" t="str">
        <f t="shared" si="172"/>
        <v>April-26</v>
      </c>
      <c r="AD579" s="258">
        <v>46121</v>
      </c>
      <c r="AE579" s="256" t="s">
        <v>1226</v>
      </c>
      <c r="AF579" s="259">
        <f t="shared" si="174"/>
        <v>60734.61</v>
      </c>
      <c r="AG579" s="166">
        <f t="shared" si="175"/>
        <v>0</v>
      </c>
      <c r="AH579" s="166">
        <f t="shared" si="176"/>
        <v>60734.61</v>
      </c>
      <c r="AI579" s="166">
        <f t="shared" si="168"/>
        <v>0</v>
      </c>
      <c r="AJ579" s="166">
        <f t="shared" si="177"/>
        <v>0</v>
      </c>
      <c r="AK579" s="166">
        <f t="shared" si="166"/>
        <v>0</v>
      </c>
      <c r="AL579" s="171" t="s">
        <v>0</v>
      </c>
      <c r="AM579" s="143" t="s">
        <v>102</v>
      </c>
      <c r="AN579" s="826">
        <f t="shared" si="173"/>
        <v>60734.61</v>
      </c>
      <c r="AO579" s="844">
        <f t="shared" ref="AO579:AO642" si="179">IF(W579=0,0,X579/W579)</f>
        <v>0.31034482758620691</v>
      </c>
      <c r="AP579" s="844">
        <f t="shared" ref="AP579:AP642" si="180">IF(W579=0,0,Y579/W579)</f>
        <v>0.68965517241379315</v>
      </c>
      <c r="AQ579" s="845">
        <f t="shared" ref="AQ579:AQ642" ca="1" si="181">TODAY()-B579</f>
        <v>115</v>
      </c>
      <c r="AR579" s="113" t="str">
        <f t="shared" ref="AR579:AR642" si="182">IF(AD579&lt;=D579,"On Time","Delayed")</f>
        <v>Delayed</v>
      </c>
    </row>
    <row r="580" spans="1:45" s="138" customFormat="1" x14ac:dyDescent="0.25">
      <c r="A580" s="171" t="s">
        <v>1215</v>
      </c>
      <c r="B580" s="196">
        <v>46070</v>
      </c>
      <c r="C580" s="197" t="s">
        <v>79</v>
      </c>
      <c r="D580" s="552">
        <v>46081</v>
      </c>
      <c r="E580" s="552" t="e">
        <f>IF(OR(#REF!="",J580=""),"",#REF!+7*J580)</f>
        <v>#REF!</v>
      </c>
      <c r="F580" s="149" t="e">
        <f t="shared" ca="1" si="165"/>
        <v>#REF!</v>
      </c>
      <c r="G580" s="198" t="s">
        <v>80</v>
      </c>
      <c r="H580" s="165" t="e">
        <f t="shared" si="170"/>
        <v>#REF!</v>
      </c>
      <c r="I580" s="165" t="e">
        <f t="shared" si="178"/>
        <v>#REF!</v>
      </c>
      <c r="J580" s="199">
        <v>1.6</v>
      </c>
      <c r="K580" s="199" t="s">
        <v>21</v>
      </c>
      <c r="L580" s="396" t="s">
        <v>81</v>
      </c>
      <c r="M580" s="410" t="s">
        <v>1216</v>
      </c>
      <c r="N580" s="402">
        <v>1</v>
      </c>
      <c r="O580" s="199">
        <v>1</v>
      </c>
      <c r="P580" s="173" t="s">
        <v>243</v>
      </c>
      <c r="Q580" s="199">
        <v>25100840</v>
      </c>
      <c r="R580" s="199" t="s">
        <v>84</v>
      </c>
      <c r="S580" s="199" t="s">
        <v>1217</v>
      </c>
      <c r="T580" s="171" t="s">
        <v>1218</v>
      </c>
      <c r="U580" s="171" t="s">
        <v>87</v>
      </c>
      <c r="V580" s="197" t="s">
        <v>1219</v>
      </c>
      <c r="W580" s="289">
        <v>20</v>
      </c>
      <c r="X580" s="199"/>
      <c r="Y580" s="199">
        <f t="shared" si="169"/>
        <v>20</v>
      </c>
      <c r="Z580" s="199">
        <v>20</v>
      </c>
      <c r="AA580" s="166">
        <v>6748.29</v>
      </c>
      <c r="AB580" s="201"/>
      <c r="AC580" s="151" t="str">
        <f t="shared" si="172"/>
        <v/>
      </c>
      <c r="AD580" s="198"/>
      <c r="AE580" s="437"/>
      <c r="AF580" s="166">
        <f t="shared" si="174"/>
        <v>0</v>
      </c>
      <c r="AG580" s="166">
        <f t="shared" si="175"/>
        <v>0</v>
      </c>
      <c r="AH580" s="166">
        <f t="shared" si="176"/>
        <v>0</v>
      </c>
      <c r="AI580" s="166">
        <f t="shared" si="168"/>
        <v>134965.79999999999</v>
      </c>
      <c r="AJ580" s="166">
        <f t="shared" si="177"/>
        <v>0</v>
      </c>
      <c r="AK580" s="166">
        <f t="shared" si="166"/>
        <v>134965.79999999999</v>
      </c>
      <c r="AL580" s="171" t="s">
        <v>9</v>
      </c>
      <c r="AM580" s="143"/>
      <c r="AN580" s="826">
        <f t="shared" si="173"/>
        <v>134965.79999999999</v>
      </c>
      <c r="AO580" s="844">
        <f t="shared" si="179"/>
        <v>0</v>
      </c>
      <c r="AP580" s="844">
        <f t="shared" si="180"/>
        <v>1</v>
      </c>
      <c r="AQ580" s="845">
        <f t="shared" ca="1" si="181"/>
        <v>115</v>
      </c>
      <c r="AR580" s="113" t="str">
        <f t="shared" si="182"/>
        <v>On Time</v>
      </c>
    </row>
    <row r="581" spans="1:45" ht="12.75" x14ac:dyDescent="0.2">
      <c r="A581" s="102">
        <v>4500006972</v>
      </c>
      <c r="B581" s="133">
        <v>46070</v>
      </c>
      <c r="C581" s="100" t="s">
        <v>79</v>
      </c>
      <c r="D581" s="552">
        <v>46098</v>
      </c>
      <c r="E581" s="552" t="e">
        <f>IF(OR(#REF!="",J581=""),"",#REF!+7*J581)</f>
        <v>#REF!</v>
      </c>
      <c r="F581" s="149" t="str">
        <f t="shared" ca="1" si="165"/>
        <v>DELIVERED</v>
      </c>
      <c r="G581" s="120" t="s">
        <v>80</v>
      </c>
      <c r="H581" s="113" t="e">
        <f t="shared" si="170"/>
        <v>#REF!</v>
      </c>
      <c r="I581" s="113" t="e">
        <f t="shared" si="178"/>
        <v>#REF!</v>
      </c>
      <c r="J581" s="122">
        <v>4</v>
      </c>
      <c r="K581" s="122" t="s">
        <v>18</v>
      </c>
      <c r="L581" s="232" t="s">
        <v>81</v>
      </c>
      <c r="M581" s="410" t="s">
        <v>1227</v>
      </c>
      <c r="N581" s="399">
        <v>0</v>
      </c>
      <c r="O581" s="130">
        <v>3</v>
      </c>
      <c r="P581" s="18" t="s">
        <v>1228</v>
      </c>
      <c r="Q581" s="122">
        <v>25201255</v>
      </c>
      <c r="R581" s="122" t="s">
        <v>84</v>
      </c>
      <c r="S581" s="122" t="s">
        <v>1229</v>
      </c>
      <c r="T581" s="113" t="s">
        <v>1230</v>
      </c>
      <c r="U581" s="102" t="s">
        <v>158</v>
      </c>
      <c r="V581" s="160" t="s">
        <v>1231</v>
      </c>
      <c r="W581" s="147">
        <v>3</v>
      </c>
      <c r="X581" s="122">
        <v>3</v>
      </c>
      <c r="Y581" s="130">
        <f t="shared" si="169"/>
        <v>0</v>
      </c>
      <c r="Z581" s="122">
        <v>0</v>
      </c>
      <c r="AA581" s="101">
        <v>31040.6</v>
      </c>
      <c r="AB581" s="131"/>
      <c r="AC581" s="151" t="str">
        <f t="shared" si="172"/>
        <v>April-26</v>
      </c>
      <c r="AD581" s="119">
        <v>46118</v>
      </c>
      <c r="AE581" s="142" t="s">
        <v>1232</v>
      </c>
      <c r="AF581" s="101">
        <f t="shared" si="174"/>
        <v>93121.799999999988</v>
      </c>
      <c r="AG581" s="101">
        <f t="shared" si="175"/>
        <v>0</v>
      </c>
      <c r="AH581" s="101">
        <f t="shared" si="176"/>
        <v>93121.799999999988</v>
      </c>
      <c r="AI581" s="101">
        <f t="shared" si="168"/>
        <v>0</v>
      </c>
      <c r="AJ581" s="101">
        <f t="shared" si="177"/>
        <v>0</v>
      </c>
      <c r="AK581" s="101">
        <f t="shared" si="166"/>
        <v>0</v>
      </c>
      <c r="AL581" s="102" t="s">
        <v>0</v>
      </c>
      <c r="AM581" s="143" t="s">
        <v>102</v>
      </c>
      <c r="AN581" s="823">
        <f t="shared" si="173"/>
        <v>93121.799999999988</v>
      </c>
      <c r="AO581" s="844">
        <f t="shared" si="179"/>
        <v>1</v>
      </c>
      <c r="AP581" s="844">
        <f t="shared" si="180"/>
        <v>0</v>
      </c>
      <c r="AQ581" s="845">
        <f t="shared" ca="1" si="181"/>
        <v>115</v>
      </c>
      <c r="AR581" s="113" t="str">
        <f t="shared" si="182"/>
        <v>Delayed</v>
      </c>
    </row>
    <row r="582" spans="1:45" ht="12.75" x14ac:dyDescent="0.2">
      <c r="A582" s="102">
        <v>4500006972</v>
      </c>
      <c r="B582" s="133">
        <v>46070</v>
      </c>
      <c r="C582" s="100" t="s">
        <v>79</v>
      </c>
      <c r="D582" s="552">
        <v>46098</v>
      </c>
      <c r="E582" s="552" t="e">
        <f>IF(OR(#REF!="",J582=""),"",#REF!+7*J582)</f>
        <v>#REF!</v>
      </c>
      <c r="F582" s="149" t="e">
        <f t="shared" ca="1" si="165"/>
        <v>#REF!</v>
      </c>
      <c r="G582" s="120" t="s">
        <v>80</v>
      </c>
      <c r="H582" s="113" t="e">
        <f t="shared" si="170"/>
        <v>#REF!</v>
      </c>
      <c r="I582" s="113" t="e">
        <f t="shared" si="178"/>
        <v>#REF!</v>
      </c>
      <c r="J582" s="122">
        <v>4</v>
      </c>
      <c r="K582" s="122" t="s">
        <v>18</v>
      </c>
      <c r="L582" s="232" t="s">
        <v>81</v>
      </c>
      <c r="M582" s="13" t="s">
        <v>1227</v>
      </c>
      <c r="N582" s="399">
        <v>0</v>
      </c>
      <c r="O582" s="130">
        <v>3</v>
      </c>
      <c r="P582" s="122"/>
      <c r="Q582" s="122"/>
      <c r="R582" s="122" t="s">
        <v>84</v>
      </c>
      <c r="S582" s="122" t="s">
        <v>1229</v>
      </c>
      <c r="T582" s="113" t="s">
        <v>1230</v>
      </c>
      <c r="U582" s="102" t="s">
        <v>158</v>
      </c>
      <c r="V582" s="160" t="s">
        <v>1233</v>
      </c>
      <c r="W582" s="147">
        <v>7</v>
      </c>
      <c r="X582" s="113"/>
      <c r="Y582" s="130">
        <f t="shared" si="169"/>
        <v>7</v>
      </c>
      <c r="Z582" s="122">
        <v>7</v>
      </c>
      <c r="AA582" s="101">
        <v>31040.6</v>
      </c>
      <c r="AB582" s="131"/>
      <c r="AC582" s="151" t="str">
        <f t="shared" si="172"/>
        <v/>
      </c>
      <c r="AD582" s="120"/>
      <c r="AE582" s="132"/>
      <c r="AF582" s="101">
        <f t="shared" si="174"/>
        <v>0</v>
      </c>
      <c r="AG582" s="101">
        <f t="shared" si="175"/>
        <v>0</v>
      </c>
      <c r="AH582" s="101">
        <f t="shared" si="176"/>
        <v>0</v>
      </c>
      <c r="AI582" s="101">
        <f t="shared" si="168"/>
        <v>217284.19999999998</v>
      </c>
      <c r="AJ582" s="101">
        <f t="shared" si="177"/>
        <v>0</v>
      </c>
      <c r="AK582" s="101">
        <f t="shared" si="166"/>
        <v>217284.19999999998</v>
      </c>
      <c r="AL582" s="102" t="s">
        <v>9</v>
      </c>
      <c r="AM582" s="144"/>
      <c r="AN582" s="823">
        <f t="shared" si="173"/>
        <v>217284.19999999998</v>
      </c>
      <c r="AO582" s="844">
        <f t="shared" si="179"/>
        <v>0</v>
      </c>
      <c r="AP582" s="844">
        <f t="shared" si="180"/>
        <v>1</v>
      </c>
      <c r="AQ582" s="845">
        <f t="shared" ca="1" si="181"/>
        <v>115</v>
      </c>
      <c r="AR582" s="113" t="str">
        <f t="shared" si="182"/>
        <v>On Time</v>
      </c>
    </row>
    <row r="583" spans="1:45" ht="12.75" x14ac:dyDescent="0.2">
      <c r="A583" s="102" t="s">
        <v>1234</v>
      </c>
      <c r="B583" s="133">
        <v>46070</v>
      </c>
      <c r="C583" s="102" t="s">
        <v>79</v>
      </c>
      <c r="D583" s="552">
        <v>46105</v>
      </c>
      <c r="E583" s="552" t="e">
        <f>IF(OR(#REF!="",J583=""),"",#REF!+7*J583)</f>
        <v>#REF!</v>
      </c>
      <c r="F583" s="149" t="e">
        <f t="shared" ca="1" si="165"/>
        <v>#REF!</v>
      </c>
      <c r="G583" s="120" t="s">
        <v>80</v>
      </c>
      <c r="H583" s="113" t="e">
        <f t="shared" si="170"/>
        <v>#REF!</v>
      </c>
      <c r="I583" s="113" t="e">
        <f t="shared" si="178"/>
        <v>#REF!</v>
      </c>
      <c r="J583" s="122">
        <v>5</v>
      </c>
      <c r="K583" s="122" t="s">
        <v>19</v>
      </c>
      <c r="L583" s="232" t="s">
        <v>142</v>
      </c>
      <c r="M583" s="13" t="s">
        <v>1235</v>
      </c>
      <c r="N583" s="399">
        <v>0</v>
      </c>
      <c r="O583" s="130">
        <v>3</v>
      </c>
      <c r="P583" s="122"/>
      <c r="Q583" s="122"/>
      <c r="R583" s="122" t="s">
        <v>84</v>
      </c>
      <c r="S583" s="122" t="s">
        <v>1070</v>
      </c>
      <c r="T583" s="113" t="s">
        <v>1071</v>
      </c>
      <c r="U583" s="102" t="s">
        <v>87</v>
      </c>
      <c r="V583" s="160" t="s">
        <v>1236</v>
      </c>
      <c r="W583" s="147">
        <v>25</v>
      </c>
      <c r="X583" s="113"/>
      <c r="Y583" s="130">
        <f t="shared" si="169"/>
        <v>25</v>
      </c>
      <c r="Z583" s="122">
        <v>25</v>
      </c>
      <c r="AA583" s="101">
        <v>59409.919999999998</v>
      </c>
      <c r="AB583" s="131"/>
      <c r="AC583" s="151" t="str">
        <f t="shared" si="172"/>
        <v/>
      </c>
      <c r="AD583" s="120"/>
      <c r="AE583" s="132"/>
      <c r="AF583" s="101">
        <f t="shared" si="174"/>
        <v>0</v>
      </c>
      <c r="AG583" s="101">
        <f t="shared" si="175"/>
        <v>0</v>
      </c>
      <c r="AH583" s="101">
        <f t="shared" si="176"/>
        <v>0</v>
      </c>
      <c r="AI583" s="101">
        <f t="shared" si="168"/>
        <v>1485248</v>
      </c>
      <c r="AJ583" s="101">
        <f t="shared" si="177"/>
        <v>0</v>
      </c>
      <c r="AK583" s="101">
        <f t="shared" si="166"/>
        <v>1485248</v>
      </c>
      <c r="AL583" s="102" t="s">
        <v>9</v>
      </c>
      <c r="AM583" s="144"/>
      <c r="AN583" s="823">
        <f t="shared" si="173"/>
        <v>1485248</v>
      </c>
      <c r="AO583" s="844">
        <f t="shared" si="179"/>
        <v>0</v>
      </c>
      <c r="AP583" s="844">
        <f t="shared" si="180"/>
        <v>1</v>
      </c>
      <c r="AQ583" s="845">
        <f t="shared" ca="1" si="181"/>
        <v>115</v>
      </c>
      <c r="AR583" s="113" t="str">
        <f t="shared" si="182"/>
        <v>On Time</v>
      </c>
    </row>
    <row r="584" spans="1:45" ht="12.75" x14ac:dyDescent="0.2">
      <c r="A584" s="102" t="s">
        <v>1234</v>
      </c>
      <c r="B584" s="133">
        <v>46070</v>
      </c>
      <c r="C584" s="102" t="s">
        <v>79</v>
      </c>
      <c r="D584" s="552">
        <v>46105</v>
      </c>
      <c r="E584" s="552" t="e">
        <f>IF(OR(#REF!="",J584=""),"",#REF!+7*J584)</f>
        <v>#REF!</v>
      </c>
      <c r="F584" s="149" t="e">
        <f t="shared" ca="1" si="165"/>
        <v>#REF!</v>
      </c>
      <c r="G584" s="120" t="s">
        <v>80</v>
      </c>
      <c r="H584" s="113" t="e">
        <f t="shared" si="170"/>
        <v>#REF!</v>
      </c>
      <c r="I584" s="113" t="e">
        <f t="shared" si="178"/>
        <v>#REF!</v>
      </c>
      <c r="J584" s="122">
        <v>5</v>
      </c>
      <c r="K584" s="122" t="s">
        <v>28</v>
      </c>
      <c r="L584" s="232" t="s">
        <v>142</v>
      </c>
      <c r="M584" s="238" t="s">
        <v>1235</v>
      </c>
      <c r="N584" s="399">
        <v>0</v>
      </c>
      <c r="O584" s="130">
        <v>3</v>
      </c>
      <c r="P584" s="122"/>
      <c r="Q584" s="122"/>
      <c r="R584" s="122" t="s">
        <v>84</v>
      </c>
      <c r="S584" s="122" t="s">
        <v>1070</v>
      </c>
      <c r="T584" s="113" t="s">
        <v>1071</v>
      </c>
      <c r="U584" s="102" t="s">
        <v>87</v>
      </c>
      <c r="V584" s="160" t="s">
        <v>1237</v>
      </c>
      <c r="W584" s="147">
        <v>1</v>
      </c>
      <c r="X584" s="113"/>
      <c r="Y584" s="130">
        <f t="shared" si="169"/>
        <v>1</v>
      </c>
      <c r="Z584" s="122">
        <v>1</v>
      </c>
      <c r="AA584" s="101">
        <v>19320</v>
      </c>
      <c r="AB584" s="131"/>
      <c r="AC584" s="151" t="str">
        <f t="shared" si="172"/>
        <v/>
      </c>
      <c r="AD584" s="120"/>
      <c r="AE584" s="132"/>
      <c r="AF584" s="101">
        <f t="shared" si="174"/>
        <v>0</v>
      </c>
      <c r="AG584" s="101">
        <f t="shared" si="175"/>
        <v>0</v>
      </c>
      <c r="AH584" s="101">
        <f t="shared" si="176"/>
        <v>0</v>
      </c>
      <c r="AI584" s="101">
        <f t="shared" si="168"/>
        <v>19320</v>
      </c>
      <c r="AJ584" s="101">
        <f t="shared" si="177"/>
        <v>0</v>
      </c>
      <c r="AK584" s="101">
        <f t="shared" si="166"/>
        <v>19320</v>
      </c>
      <c r="AL584" s="102" t="s">
        <v>9</v>
      </c>
      <c r="AM584" s="144"/>
      <c r="AN584" s="823">
        <f t="shared" si="173"/>
        <v>19320</v>
      </c>
      <c r="AO584" s="844">
        <f t="shared" si="179"/>
        <v>0</v>
      </c>
      <c r="AP584" s="844">
        <f t="shared" si="180"/>
        <v>1</v>
      </c>
      <c r="AQ584" s="845">
        <f t="shared" ca="1" si="181"/>
        <v>115</v>
      </c>
      <c r="AR584" s="113" t="str">
        <f t="shared" si="182"/>
        <v>On Time</v>
      </c>
    </row>
    <row r="585" spans="1:45" ht="12.75" x14ac:dyDescent="0.2">
      <c r="A585" s="102" t="s">
        <v>1238</v>
      </c>
      <c r="B585" s="133">
        <v>46070</v>
      </c>
      <c r="C585" s="102" t="s">
        <v>79</v>
      </c>
      <c r="D585" s="552">
        <v>46077</v>
      </c>
      <c r="E585" s="552" t="e">
        <f>IF(OR(#REF!="",J585=""),"",#REF!+7*J585)</f>
        <v>#REF!</v>
      </c>
      <c r="F585" s="149" t="str">
        <f t="shared" ca="1" si="165"/>
        <v>DELIVERED</v>
      </c>
      <c r="G585" s="120" t="s">
        <v>80</v>
      </c>
      <c r="H585" s="113" t="e">
        <f t="shared" si="170"/>
        <v>#REF!</v>
      </c>
      <c r="I585" s="113" t="e">
        <f t="shared" si="178"/>
        <v>#REF!</v>
      </c>
      <c r="J585" s="122">
        <v>1</v>
      </c>
      <c r="K585" s="122" t="s">
        <v>21</v>
      </c>
      <c r="L585" s="232" t="s">
        <v>142</v>
      </c>
      <c r="M585" s="238" t="s">
        <v>1239</v>
      </c>
      <c r="N585" s="399">
        <v>0</v>
      </c>
      <c r="O585" s="130">
        <v>3</v>
      </c>
      <c r="P585" s="122" t="s">
        <v>243</v>
      </c>
      <c r="Q585" s="122">
        <v>26200133</v>
      </c>
      <c r="R585" s="122" t="s">
        <v>84</v>
      </c>
      <c r="S585" s="122" t="s">
        <v>1070</v>
      </c>
      <c r="T585" s="113" t="s">
        <v>1071</v>
      </c>
      <c r="U585" s="102" t="s">
        <v>87</v>
      </c>
      <c r="V585" s="160" t="s">
        <v>1240</v>
      </c>
      <c r="W585" s="147">
        <v>10</v>
      </c>
      <c r="X585" s="122">
        <v>5</v>
      </c>
      <c r="Y585" s="130">
        <f t="shared" si="169"/>
        <v>5</v>
      </c>
      <c r="Z585" s="122">
        <v>0</v>
      </c>
      <c r="AA585" s="101">
        <v>32080.799999999999</v>
      </c>
      <c r="AB585" s="131"/>
      <c r="AC585" s="151" t="str">
        <f t="shared" si="172"/>
        <v>April-26</v>
      </c>
      <c r="AD585" s="119">
        <v>46142</v>
      </c>
      <c r="AE585" s="142" t="s">
        <v>1241</v>
      </c>
      <c r="AF585" s="101">
        <f t="shared" si="174"/>
        <v>160404</v>
      </c>
      <c r="AG585" s="101">
        <f t="shared" si="175"/>
        <v>0</v>
      </c>
      <c r="AH585" s="101">
        <f t="shared" si="176"/>
        <v>160404</v>
      </c>
      <c r="AI585" s="101">
        <f t="shared" si="168"/>
        <v>0</v>
      </c>
      <c r="AJ585" s="101">
        <f t="shared" si="177"/>
        <v>0</v>
      </c>
      <c r="AK585" s="101">
        <f t="shared" si="166"/>
        <v>0</v>
      </c>
      <c r="AL585" s="102" t="s">
        <v>0</v>
      </c>
      <c r="AM585" s="271" t="s">
        <v>102</v>
      </c>
      <c r="AN585" s="823">
        <f t="shared" si="173"/>
        <v>160404</v>
      </c>
      <c r="AO585" s="844">
        <f t="shared" si="179"/>
        <v>0.5</v>
      </c>
      <c r="AP585" s="844">
        <f t="shared" si="180"/>
        <v>0.5</v>
      </c>
      <c r="AQ585" s="845">
        <f t="shared" ca="1" si="181"/>
        <v>115</v>
      </c>
      <c r="AR585" s="113" t="str">
        <f t="shared" si="182"/>
        <v>Delayed</v>
      </c>
    </row>
    <row r="586" spans="1:45" ht="12.75" x14ac:dyDescent="0.2">
      <c r="A586" s="102" t="s">
        <v>1238</v>
      </c>
      <c r="B586" s="133">
        <v>46070</v>
      </c>
      <c r="C586" s="102" t="s">
        <v>79</v>
      </c>
      <c r="D586" s="552">
        <v>46077</v>
      </c>
      <c r="E586" s="552" t="e">
        <f>IF(OR(#REF!="",J586=""),"",#REF!+7*J586)</f>
        <v>#REF!</v>
      </c>
      <c r="F586" s="149" t="str">
        <f t="shared" ca="1" si="165"/>
        <v>DELIVERED</v>
      </c>
      <c r="G586" s="120" t="s">
        <v>80</v>
      </c>
      <c r="H586" s="113" t="e">
        <f t="shared" si="170"/>
        <v>#REF!</v>
      </c>
      <c r="I586" s="113" t="e">
        <f t="shared" si="178"/>
        <v>#REF!</v>
      </c>
      <c r="J586" s="122">
        <v>1</v>
      </c>
      <c r="K586" s="122" t="s">
        <v>21</v>
      </c>
      <c r="L586" s="232" t="s">
        <v>142</v>
      </c>
      <c r="M586" s="13" t="s">
        <v>1239</v>
      </c>
      <c r="N586" s="399">
        <v>0</v>
      </c>
      <c r="O586" s="130">
        <v>3</v>
      </c>
      <c r="P586" s="122" t="s">
        <v>243</v>
      </c>
      <c r="Q586" s="122">
        <v>26200133</v>
      </c>
      <c r="R586" s="122" t="s">
        <v>84</v>
      </c>
      <c r="S586" s="122" t="s">
        <v>1070</v>
      </c>
      <c r="T586" s="113" t="s">
        <v>1071</v>
      </c>
      <c r="U586" s="102" t="s">
        <v>87</v>
      </c>
      <c r="V586" s="160" t="s">
        <v>1240</v>
      </c>
      <c r="W586" s="147">
        <v>5</v>
      </c>
      <c r="X586" s="122">
        <v>5</v>
      </c>
      <c r="Y586" s="130">
        <f t="shared" si="169"/>
        <v>0</v>
      </c>
      <c r="Z586" s="122">
        <v>0</v>
      </c>
      <c r="AA586" s="101">
        <v>32080.799999999999</v>
      </c>
      <c r="AB586" s="131"/>
      <c r="AC586" s="151" t="str">
        <f t="shared" si="172"/>
        <v>May-26</v>
      </c>
      <c r="AD586" s="119">
        <v>46153</v>
      </c>
      <c r="AE586" s="142" t="s">
        <v>1242</v>
      </c>
      <c r="AF586" s="101">
        <f t="shared" si="174"/>
        <v>160404</v>
      </c>
      <c r="AG586" s="101">
        <f t="shared" si="175"/>
        <v>0</v>
      </c>
      <c r="AH586" s="101">
        <f t="shared" si="176"/>
        <v>160404</v>
      </c>
      <c r="AI586" s="101">
        <f t="shared" si="168"/>
        <v>0</v>
      </c>
      <c r="AJ586" s="101">
        <f t="shared" si="177"/>
        <v>0</v>
      </c>
      <c r="AK586" s="101">
        <f t="shared" si="166"/>
        <v>0</v>
      </c>
      <c r="AL586" s="102" t="s">
        <v>0</v>
      </c>
      <c r="AM586" s="271" t="s">
        <v>102</v>
      </c>
      <c r="AN586" s="823">
        <f t="shared" si="173"/>
        <v>160404</v>
      </c>
      <c r="AO586" s="844">
        <f t="shared" si="179"/>
        <v>1</v>
      </c>
      <c r="AP586" s="844">
        <f t="shared" si="180"/>
        <v>0</v>
      </c>
      <c r="AQ586" s="845">
        <f t="shared" ca="1" si="181"/>
        <v>115</v>
      </c>
      <c r="AR586" s="113" t="str">
        <f t="shared" si="182"/>
        <v>Delayed</v>
      </c>
    </row>
    <row r="587" spans="1:45" ht="12.75" x14ac:dyDescent="0.2">
      <c r="A587" s="240" t="s">
        <v>1238</v>
      </c>
      <c r="B587" s="244">
        <v>46070</v>
      </c>
      <c r="C587" s="240" t="s">
        <v>79</v>
      </c>
      <c r="D587" s="552">
        <v>46077</v>
      </c>
      <c r="E587" s="552" t="e">
        <f>IF(OR(#REF!="",J587=""),"",#REF!+7*J587)</f>
        <v>#REF!</v>
      </c>
      <c r="F587" s="264" t="str">
        <f t="shared" ca="1" si="165"/>
        <v>DELIVERED</v>
      </c>
      <c r="G587" s="221" t="s">
        <v>80</v>
      </c>
      <c r="H587" s="207" t="e">
        <f t="shared" si="170"/>
        <v>#REF!</v>
      </c>
      <c r="I587" s="207" t="e">
        <f t="shared" si="178"/>
        <v>#REF!</v>
      </c>
      <c r="J587" s="218">
        <v>1</v>
      </c>
      <c r="K587" s="218" t="s">
        <v>28</v>
      </c>
      <c r="L587" s="125" t="s">
        <v>142</v>
      </c>
      <c r="M587" s="13" t="s">
        <v>1239</v>
      </c>
      <c r="N587" s="298">
        <v>0</v>
      </c>
      <c r="O587" s="278">
        <v>3</v>
      </c>
      <c r="P587" s="218" t="s">
        <v>243</v>
      </c>
      <c r="Q587" s="122">
        <v>26200133</v>
      </c>
      <c r="R587" s="218" t="s">
        <v>84</v>
      </c>
      <c r="S587" s="218" t="s">
        <v>1070</v>
      </c>
      <c r="T587" s="207" t="s">
        <v>1071</v>
      </c>
      <c r="U587" s="240" t="s">
        <v>87</v>
      </c>
      <c r="V587" s="375" t="s">
        <v>1243</v>
      </c>
      <c r="W587" s="293">
        <v>1</v>
      </c>
      <c r="X587" s="218">
        <v>1</v>
      </c>
      <c r="Y587" s="278">
        <f t="shared" si="169"/>
        <v>0</v>
      </c>
      <c r="Z587" s="218">
        <v>0</v>
      </c>
      <c r="AA587" s="266">
        <v>19320</v>
      </c>
      <c r="AB587" s="222"/>
      <c r="AC587" s="151" t="str">
        <f t="shared" si="172"/>
        <v>April-26</v>
      </c>
      <c r="AD587" s="389">
        <v>46142</v>
      </c>
      <c r="AE587" s="142" t="s">
        <v>1241</v>
      </c>
      <c r="AF587" s="266">
        <f t="shared" si="174"/>
        <v>19320</v>
      </c>
      <c r="AG587" s="266">
        <f t="shared" si="175"/>
        <v>0</v>
      </c>
      <c r="AH587" s="266">
        <f t="shared" si="176"/>
        <v>19320</v>
      </c>
      <c r="AI587" s="266">
        <f t="shared" si="168"/>
        <v>0</v>
      </c>
      <c r="AJ587" s="266">
        <f t="shared" si="177"/>
        <v>0</v>
      </c>
      <c r="AK587" s="266">
        <f t="shared" si="166"/>
        <v>0</v>
      </c>
      <c r="AL587" s="16" t="s">
        <v>0</v>
      </c>
      <c r="AM587" s="271" t="s">
        <v>102</v>
      </c>
      <c r="AN587" s="827">
        <f t="shared" si="173"/>
        <v>19320</v>
      </c>
      <c r="AO587" s="844">
        <f t="shared" si="179"/>
        <v>1</v>
      </c>
      <c r="AP587" s="844">
        <f t="shared" si="180"/>
        <v>0</v>
      </c>
      <c r="AQ587" s="845">
        <f t="shared" ca="1" si="181"/>
        <v>115</v>
      </c>
      <c r="AR587" s="113" t="str">
        <f t="shared" si="182"/>
        <v>Delayed</v>
      </c>
    </row>
    <row r="588" spans="1:45" s="23" customFormat="1" ht="15" x14ac:dyDescent="0.25">
      <c r="A588" s="16">
        <v>4000600741</v>
      </c>
      <c r="B588" s="243">
        <v>46069</v>
      </c>
      <c r="C588" s="6" t="s">
        <v>79</v>
      </c>
      <c r="D588" s="552">
        <v>46111</v>
      </c>
      <c r="E588" s="552" t="e">
        <f>IF(OR(#REF!="",J588=""),"",#REF!+7*J588)</f>
        <v>#REF!</v>
      </c>
      <c r="F588" s="271" t="str">
        <f t="shared" ca="1" si="165"/>
        <v>DELIVERED</v>
      </c>
      <c r="G588" s="65" t="s">
        <v>94</v>
      </c>
      <c r="H588" s="23" t="e">
        <f t="shared" si="170"/>
        <v>#REF!</v>
      </c>
      <c r="I588" s="23" t="e">
        <f t="shared" si="178"/>
        <v>#REF!</v>
      </c>
      <c r="J588" s="24">
        <v>6</v>
      </c>
      <c r="K588" s="24" t="s">
        <v>23</v>
      </c>
      <c r="L588" s="38" t="s">
        <v>81</v>
      </c>
      <c r="M588" s="13" t="s">
        <v>1244</v>
      </c>
      <c r="N588" s="91">
        <v>0</v>
      </c>
      <c r="O588" s="9">
        <v>3</v>
      </c>
      <c r="P588" s="459" t="s">
        <v>1245</v>
      </c>
      <c r="Q588" s="24">
        <v>26100006</v>
      </c>
      <c r="R588" s="24" t="s">
        <v>84</v>
      </c>
      <c r="S588" s="9" t="s">
        <v>97</v>
      </c>
      <c r="T588" s="7" t="s">
        <v>1139</v>
      </c>
      <c r="U588" s="7" t="s">
        <v>99</v>
      </c>
      <c r="V588" s="19" t="s">
        <v>1246</v>
      </c>
      <c r="W588" s="294">
        <v>4</v>
      </c>
      <c r="X588" s="24">
        <v>4</v>
      </c>
      <c r="Y588" s="9">
        <f t="shared" si="169"/>
        <v>0</v>
      </c>
      <c r="Z588" s="24">
        <v>0</v>
      </c>
      <c r="AA588" s="58">
        <v>39800</v>
      </c>
      <c r="AB588" s="66"/>
      <c r="AC588" s="62" t="str">
        <f t="shared" si="172"/>
        <v>April-26</v>
      </c>
      <c r="AD588" s="25">
        <v>46139</v>
      </c>
      <c r="AE588" s="257" t="s">
        <v>1247</v>
      </c>
      <c r="AF588" s="58">
        <f t="shared" si="174"/>
        <v>159200</v>
      </c>
      <c r="AG588" s="58">
        <f t="shared" si="175"/>
        <v>0</v>
      </c>
      <c r="AH588" s="58">
        <f t="shared" si="176"/>
        <v>159200</v>
      </c>
      <c r="AI588" s="58">
        <f t="shared" si="168"/>
        <v>0</v>
      </c>
      <c r="AJ588" s="58">
        <f t="shared" si="177"/>
        <v>0</v>
      </c>
      <c r="AK588" s="58">
        <f t="shared" si="166"/>
        <v>0</v>
      </c>
      <c r="AL588" s="16" t="s">
        <v>0</v>
      </c>
      <c r="AM588" s="271" t="s">
        <v>102</v>
      </c>
      <c r="AN588" s="59">
        <f t="shared" si="173"/>
        <v>159200</v>
      </c>
      <c r="AO588" s="844">
        <f t="shared" si="179"/>
        <v>1</v>
      </c>
      <c r="AP588" s="844">
        <f t="shared" si="180"/>
        <v>0</v>
      </c>
      <c r="AQ588" s="845">
        <f t="shared" ca="1" si="181"/>
        <v>116</v>
      </c>
      <c r="AR588" s="113" t="str">
        <f t="shared" si="182"/>
        <v>Delayed</v>
      </c>
      <c r="AS588" s="326"/>
    </row>
    <row r="589" spans="1:45" ht="15" x14ac:dyDescent="0.25">
      <c r="A589" s="241">
        <v>4000600741</v>
      </c>
      <c r="B589" s="246">
        <v>46069</v>
      </c>
      <c r="C589" s="312" t="s">
        <v>79</v>
      </c>
      <c r="D589" s="552">
        <v>46111</v>
      </c>
      <c r="E589" s="552" t="e">
        <f>IF(OR(#REF!="",J589=""),"",#REF!+7*J589)</f>
        <v>#REF!</v>
      </c>
      <c r="F589" s="267" t="str">
        <f t="shared" ca="1" si="165"/>
        <v>DELIVERED</v>
      </c>
      <c r="G589" s="223" t="s">
        <v>94</v>
      </c>
      <c r="H589" s="215" t="e">
        <f t="shared" si="170"/>
        <v>#REF!</v>
      </c>
      <c r="I589" s="215" t="e">
        <f t="shared" si="178"/>
        <v>#REF!</v>
      </c>
      <c r="J589" s="219">
        <v>6</v>
      </c>
      <c r="K589" s="219" t="s">
        <v>23</v>
      </c>
      <c r="L589" s="332" t="s">
        <v>81</v>
      </c>
      <c r="M589" s="13" t="s">
        <v>1248</v>
      </c>
      <c r="N589" s="398">
        <v>0</v>
      </c>
      <c r="O589" s="313">
        <v>3</v>
      </c>
      <c r="P589" s="107" t="s">
        <v>1249</v>
      </c>
      <c r="Q589" s="219">
        <v>26100006</v>
      </c>
      <c r="R589" s="219" t="s">
        <v>84</v>
      </c>
      <c r="S589" s="313" t="s">
        <v>97</v>
      </c>
      <c r="T589" s="255" t="s">
        <v>1139</v>
      </c>
      <c r="U589" s="255" t="s">
        <v>99</v>
      </c>
      <c r="V589" s="376" t="s">
        <v>1250</v>
      </c>
      <c r="W589" s="295">
        <v>4</v>
      </c>
      <c r="X589" s="219">
        <v>4</v>
      </c>
      <c r="Y589" s="313">
        <f t="shared" si="169"/>
        <v>0</v>
      </c>
      <c r="Z589" s="219">
        <v>0</v>
      </c>
      <c r="AA589" s="269">
        <v>22475</v>
      </c>
      <c r="AB589" s="224"/>
      <c r="AC589" s="270" t="str">
        <f t="shared" si="172"/>
        <v>April-26</v>
      </c>
      <c r="AD589" s="377">
        <v>46121</v>
      </c>
      <c r="AE589" s="373" t="s">
        <v>1251</v>
      </c>
      <c r="AF589" s="124">
        <f t="shared" si="174"/>
        <v>89900</v>
      </c>
      <c r="AG589" s="269">
        <f t="shared" si="175"/>
        <v>0</v>
      </c>
      <c r="AH589" s="269">
        <f t="shared" si="176"/>
        <v>89900</v>
      </c>
      <c r="AI589" s="269">
        <f t="shared" si="168"/>
        <v>0</v>
      </c>
      <c r="AJ589" s="269">
        <f t="shared" si="177"/>
        <v>0</v>
      </c>
      <c r="AK589" s="269">
        <f t="shared" si="166"/>
        <v>0</v>
      </c>
      <c r="AL589" s="241" t="s">
        <v>0</v>
      </c>
      <c r="AM589" s="267" t="s">
        <v>102</v>
      </c>
      <c r="AN589" s="828">
        <f t="shared" si="173"/>
        <v>89900</v>
      </c>
      <c r="AO589" s="844">
        <f t="shared" si="179"/>
        <v>1</v>
      </c>
      <c r="AP589" s="844">
        <f t="shared" si="180"/>
        <v>0</v>
      </c>
      <c r="AQ589" s="845">
        <f t="shared" ca="1" si="181"/>
        <v>116</v>
      </c>
      <c r="AR589" s="113" t="str">
        <f t="shared" si="182"/>
        <v>Delayed</v>
      </c>
    </row>
    <row r="590" spans="1:45" ht="12.75" x14ac:dyDescent="0.2">
      <c r="A590" s="102">
        <v>4000579174</v>
      </c>
      <c r="B590" s="133">
        <v>45980</v>
      </c>
      <c r="C590" s="100" t="s">
        <v>79</v>
      </c>
      <c r="D590" s="552">
        <v>46246</v>
      </c>
      <c r="E590" s="552" t="e">
        <f>IF(OR(#REF!="",J590=""),"",#REF!+7*J590)</f>
        <v>#REF!</v>
      </c>
      <c r="F590" s="149" t="e">
        <f t="shared" ca="1" si="165"/>
        <v>#REF!</v>
      </c>
      <c r="G590" s="120" t="s">
        <v>94</v>
      </c>
      <c r="H590" s="113" t="e">
        <f t="shared" si="170"/>
        <v>#REF!</v>
      </c>
      <c r="I590" s="113" t="e">
        <f t="shared" si="178"/>
        <v>#REF!</v>
      </c>
      <c r="J590" s="122">
        <v>25</v>
      </c>
      <c r="K590" s="122" t="s">
        <v>18</v>
      </c>
      <c r="L590" s="232" t="s">
        <v>142</v>
      </c>
      <c r="M590" s="13" t="s">
        <v>90</v>
      </c>
      <c r="N590" s="399">
        <v>0</v>
      </c>
      <c r="O590" s="130">
        <v>3</v>
      </c>
      <c r="P590" s="122"/>
      <c r="Q590" s="122"/>
      <c r="R590" s="122" t="s">
        <v>84</v>
      </c>
      <c r="S590" s="130" t="s">
        <v>97</v>
      </c>
      <c r="T590" s="123" t="s">
        <v>586</v>
      </c>
      <c r="U590" s="123" t="s">
        <v>99</v>
      </c>
      <c r="V590" s="160" t="s">
        <v>384</v>
      </c>
      <c r="W590" s="147">
        <v>4</v>
      </c>
      <c r="X590" s="113"/>
      <c r="Y590" s="130">
        <f t="shared" si="169"/>
        <v>4</v>
      </c>
      <c r="Z590" s="122">
        <v>4</v>
      </c>
      <c r="AA590" s="101">
        <v>165343</v>
      </c>
      <c r="AB590" s="131"/>
      <c r="AC590" s="151" t="str">
        <f t="shared" si="172"/>
        <v/>
      </c>
      <c r="AD590" s="120"/>
      <c r="AE590" s="261"/>
      <c r="AF590" s="101">
        <f t="shared" si="174"/>
        <v>0</v>
      </c>
      <c r="AG590" s="101">
        <f t="shared" si="175"/>
        <v>0</v>
      </c>
      <c r="AH590" s="101">
        <f t="shared" si="176"/>
        <v>0</v>
      </c>
      <c r="AI590" s="101">
        <f t="shared" si="168"/>
        <v>661372</v>
      </c>
      <c r="AJ590" s="101">
        <f t="shared" si="177"/>
        <v>0</v>
      </c>
      <c r="AK590" s="101">
        <f t="shared" si="166"/>
        <v>661372</v>
      </c>
      <c r="AL590" s="102" t="s">
        <v>9</v>
      </c>
      <c r="AM590" s="144"/>
      <c r="AN590" s="823">
        <f t="shared" si="173"/>
        <v>661372</v>
      </c>
      <c r="AO590" s="844">
        <f t="shared" si="179"/>
        <v>0</v>
      </c>
      <c r="AP590" s="844">
        <f t="shared" si="180"/>
        <v>1</v>
      </c>
      <c r="AQ590" s="845">
        <f t="shared" ca="1" si="181"/>
        <v>205</v>
      </c>
      <c r="AR590" s="113" t="str">
        <f t="shared" si="182"/>
        <v>On Time</v>
      </c>
    </row>
    <row r="591" spans="1:45" ht="12.75" x14ac:dyDescent="0.2">
      <c r="A591" s="102">
        <v>4300036109</v>
      </c>
      <c r="B591" s="133">
        <v>46071</v>
      </c>
      <c r="C591" s="100" t="s">
        <v>79</v>
      </c>
      <c r="D591" s="552">
        <v>46211</v>
      </c>
      <c r="E591" s="552" t="e">
        <f>IF(OR(#REF!="",J591=""),"",#REF!+7*J591)</f>
        <v>#REF!</v>
      </c>
      <c r="F591" s="149" t="e">
        <f t="shared" ca="1" si="165"/>
        <v>#REF!</v>
      </c>
      <c r="G591" s="120" t="s">
        <v>94</v>
      </c>
      <c r="H591" s="113" t="e">
        <f t="shared" si="170"/>
        <v>#REF!</v>
      </c>
      <c r="I591" s="113" t="e">
        <f t="shared" si="178"/>
        <v>#REF!</v>
      </c>
      <c r="J591" s="122">
        <v>20</v>
      </c>
      <c r="K591" s="122" t="s">
        <v>19</v>
      </c>
      <c r="L591" s="232" t="s">
        <v>81</v>
      </c>
      <c r="M591" s="13" t="s">
        <v>1080</v>
      </c>
      <c r="N591" s="399">
        <v>0</v>
      </c>
      <c r="O591" s="130">
        <v>3</v>
      </c>
      <c r="P591" s="122"/>
      <c r="Q591" s="122"/>
      <c r="R591" s="122" t="s">
        <v>84</v>
      </c>
      <c r="S591" s="130" t="s">
        <v>97</v>
      </c>
      <c r="T591" s="123" t="s">
        <v>130</v>
      </c>
      <c r="U591" s="100" t="s">
        <v>99</v>
      </c>
      <c r="V591" s="102" t="s">
        <v>1081</v>
      </c>
      <c r="W591" s="147">
        <v>1</v>
      </c>
      <c r="X591" s="113"/>
      <c r="Y591" s="130">
        <f t="shared" si="169"/>
        <v>1</v>
      </c>
      <c r="Z591" s="122">
        <v>1</v>
      </c>
      <c r="AA591" s="101">
        <v>72621</v>
      </c>
      <c r="AB591" s="131"/>
      <c r="AC591" s="151" t="str">
        <f t="shared" si="172"/>
        <v/>
      </c>
      <c r="AD591" s="120"/>
      <c r="AE591" s="132"/>
      <c r="AF591" s="101">
        <f t="shared" si="174"/>
        <v>0</v>
      </c>
      <c r="AG591" s="101">
        <f t="shared" si="175"/>
        <v>0</v>
      </c>
      <c r="AH591" s="101">
        <f t="shared" si="176"/>
        <v>0</v>
      </c>
      <c r="AI591" s="101">
        <f t="shared" si="168"/>
        <v>72621</v>
      </c>
      <c r="AJ591" s="101">
        <f t="shared" si="177"/>
        <v>0</v>
      </c>
      <c r="AK591" s="101">
        <f t="shared" si="166"/>
        <v>72621</v>
      </c>
      <c r="AL591" s="102" t="s">
        <v>9</v>
      </c>
      <c r="AM591" s="144"/>
      <c r="AN591" s="823">
        <f t="shared" si="173"/>
        <v>72621</v>
      </c>
      <c r="AO591" s="844">
        <f t="shared" si="179"/>
        <v>0</v>
      </c>
      <c r="AP591" s="844">
        <f t="shared" si="180"/>
        <v>1</v>
      </c>
      <c r="AQ591" s="845">
        <f t="shared" ca="1" si="181"/>
        <v>114</v>
      </c>
      <c r="AR591" s="113" t="str">
        <f t="shared" si="182"/>
        <v>On Time</v>
      </c>
    </row>
    <row r="592" spans="1:45" ht="12.75" x14ac:dyDescent="0.2">
      <c r="A592" s="102">
        <v>4300036109</v>
      </c>
      <c r="B592" s="133">
        <v>46071</v>
      </c>
      <c r="C592" s="100" t="s">
        <v>79</v>
      </c>
      <c r="D592" s="552">
        <v>46211</v>
      </c>
      <c r="E592" s="552" t="e">
        <f>IF(OR(#REF!="",J592=""),"",#REF!+7*J592)</f>
        <v>#REF!</v>
      </c>
      <c r="F592" s="149" t="e">
        <f t="shared" ref="F592:F655" ca="1" si="183">IF(AL592="PO CLOSED",
"DELIVERED",
IF(TODAY()&gt;E592,
"-"&amp;ROUNDUP(TODAY()-E592,0)&amp;" days overdue",
"+" &amp;ROUNDUP(E592-TODAY(),0)&amp;" days remaining"))</f>
        <v>#REF!</v>
      </c>
      <c r="G592" s="120" t="s">
        <v>94</v>
      </c>
      <c r="H592" s="113" t="e">
        <f t="shared" si="170"/>
        <v>#REF!</v>
      </c>
      <c r="I592" s="113" t="e">
        <f t="shared" si="178"/>
        <v>#REF!</v>
      </c>
      <c r="J592" s="122">
        <v>20</v>
      </c>
      <c r="K592" s="122" t="s">
        <v>19</v>
      </c>
      <c r="L592" s="232" t="s">
        <v>81</v>
      </c>
      <c r="M592" s="13" t="s">
        <v>1082</v>
      </c>
      <c r="N592" s="399">
        <v>0</v>
      </c>
      <c r="O592" s="130">
        <v>3</v>
      </c>
      <c r="P592" s="122"/>
      <c r="Q592" s="122"/>
      <c r="R592" s="122" t="s">
        <v>84</v>
      </c>
      <c r="S592" s="130" t="s">
        <v>97</v>
      </c>
      <c r="T592" s="123" t="s">
        <v>130</v>
      </c>
      <c r="U592" s="100" t="s">
        <v>99</v>
      </c>
      <c r="V592" s="102" t="s">
        <v>1083</v>
      </c>
      <c r="W592" s="147">
        <v>1</v>
      </c>
      <c r="X592" s="113"/>
      <c r="Y592" s="130">
        <v>1</v>
      </c>
      <c r="Z592" s="122">
        <v>1</v>
      </c>
      <c r="AA592" s="101">
        <v>39182</v>
      </c>
      <c r="AB592" s="131"/>
      <c r="AC592" s="151" t="str">
        <f t="shared" si="172"/>
        <v/>
      </c>
      <c r="AD592" s="120"/>
      <c r="AE592" s="132"/>
      <c r="AF592" s="101">
        <f t="shared" si="174"/>
        <v>0</v>
      </c>
      <c r="AG592" s="101">
        <f t="shared" si="175"/>
        <v>0</v>
      </c>
      <c r="AH592" s="101">
        <f t="shared" si="176"/>
        <v>0</v>
      </c>
      <c r="AI592" s="101">
        <f t="shared" si="168"/>
        <v>39182</v>
      </c>
      <c r="AJ592" s="101">
        <f t="shared" si="177"/>
        <v>0</v>
      </c>
      <c r="AK592" s="101">
        <f t="shared" ref="AK592:AK655" si="184">SUM(AI592:AJ592)</f>
        <v>39182</v>
      </c>
      <c r="AL592" s="102" t="s">
        <v>9</v>
      </c>
      <c r="AM592" s="144"/>
      <c r="AN592" s="823">
        <f t="shared" si="173"/>
        <v>39182</v>
      </c>
      <c r="AO592" s="844">
        <f t="shared" si="179"/>
        <v>0</v>
      </c>
      <c r="AP592" s="844">
        <f t="shared" si="180"/>
        <v>1</v>
      </c>
      <c r="AQ592" s="845">
        <f t="shared" ca="1" si="181"/>
        <v>114</v>
      </c>
      <c r="AR592" s="113" t="str">
        <f t="shared" si="182"/>
        <v>On Time</v>
      </c>
    </row>
    <row r="593" spans="1:44" ht="15" x14ac:dyDescent="0.25">
      <c r="A593" s="102">
        <v>4000603493</v>
      </c>
      <c r="B593" s="133">
        <v>46072</v>
      </c>
      <c r="C593" s="100" t="s">
        <v>79</v>
      </c>
      <c r="D593" s="552">
        <v>46170</v>
      </c>
      <c r="E593" s="552" t="e">
        <f>IF(OR(#REF!="",J593=""),"",#REF!+7*J593)</f>
        <v>#REF!</v>
      </c>
      <c r="F593" s="149" t="str">
        <f t="shared" ca="1" si="183"/>
        <v>DELIVERED</v>
      </c>
      <c r="G593" s="120" t="s">
        <v>94</v>
      </c>
      <c r="H593" s="113" t="e">
        <f t="shared" si="170"/>
        <v>#REF!</v>
      </c>
      <c r="I593" s="113" t="e">
        <f t="shared" si="178"/>
        <v>#REF!</v>
      </c>
      <c r="J593" s="122">
        <v>14</v>
      </c>
      <c r="K593" s="122" t="s">
        <v>18</v>
      </c>
      <c r="L593" s="232" t="s">
        <v>142</v>
      </c>
      <c r="M593" s="13" t="s">
        <v>1252</v>
      </c>
      <c r="N593" s="399">
        <v>0</v>
      </c>
      <c r="O593" s="130">
        <v>3</v>
      </c>
      <c r="P593" s="459" t="s">
        <v>1253</v>
      </c>
      <c r="Q593" s="122">
        <v>25100911</v>
      </c>
      <c r="R593" s="122" t="s">
        <v>84</v>
      </c>
      <c r="S593" s="122" t="s">
        <v>97</v>
      </c>
      <c r="T593" s="113" t="s">
        <v>138</v>
      </c>
      <c r="U593" s="102" t="s">
        <v>99</v>
      </c>
      <c r="V593" s="102" t="s">
        <v>271</v>
      </c>
      <c r="W593" s="147">
        <v>55</v>
      </c>
      <c r="X593" s="122">
        <v>55</v>
      </c>
      <c r="Y593" s="130">
        <f t="shared" ref="Y593:Y638" si="185">W593-X593</f>
        <v>0</v>
      </c>
      <c r="Z593" s="122">
        <v>0</v>
      </c>
      <c r="AA593" s="185">
        <v>9104</v>
      </c>
      <c r="AB593" s="131"/>
      <c r="AC593" s="151" t="str">
        <f t="shared" si="172"/>
        <v>April-26</v>
      </c>
      <c r="AD593" s="225">
        <v>46123</v>
      </c>
      <c r="AE593" s="132" t="s">
        <v>1254</v>
      </c>
      <c r="AF593" s="101">
        <f t="shared" si="174"/>
        <v>500720</v>
      </c>
      <c r="AG593" s="101">
        <f t="shared" si="175"/>
        <v>0</v>
      </c>
      <c r="AH593" s="101">
        <f t="shared" si="176"/>
        <v>500720</v>
      </c>
      <c r="AI593" s="101">
        <f t="shared" si="168"/>
        <v>0</v>
      </c>
      <c r="AJ593" s="185">
        <f t="shared" si="177"/>
        <v>0</v>
      </c>
      <c r="AK593" s="185">
        <f t="shared" si="184"/>
        <v>0</v>
      </c>
      <c r="AL593" s="174" t="s">
        <v>0</v>
      </c>
      <c r="AM593" s="149" t="s">
        <v>102</v>
      </c>
      <c r="AN593" s="825">
        <f t="shared" si="173"/>
        <v>500720</v>
      </c>
      <c r="AO593" s="844">
        <f t="shared" si="179"/>
        <v>1</v>
      </c>
      <c r="AP593" s="844">
        <f t="shared" si="180"/>
        <v>0</v>
      </c>
      <c r="AQ593" s="845">
        <f t="shared" ca="1" si="181"/>
        <v>113</v>
      </c>
      <c r="AR593" s="113" t="str">
        <f t="shared" si="182"/>
        <v>On Time</v>
      </c>
    </row>
    <row r="594" spans="1:44" ht="12.75" x14ac:dyDescent="0.2">
      <c r="A594" s="102">
        <v>4000603545</v>
      </c>
      <c r="B594" s="133">
        <v>46072</v>
      </c>
      <c r="C594" s="100" t="s">
        <v>79</v>
      </c>
      <c r="D594" s="552">
        <v>46170</v>
      </c>
      <c r="E594" s="552" t="e">
        <f>IF(OR(#REF!="",J594=""),"",#REF!+7*J594)</f>
        <v>#REF!</v>
      </c>
      <c r="F594" s="149" t="e">
        <f t="shared" ca="1" si="183"/>
        <v>#REF!</v>
      </c>
      <c r="G594" s="120" t="s">
        <v>94</v>
      </c>
      <c r="H594" s="113" t="e">
        <f t="shared" si="170"/>
        <v>#REF!</v>
      </c>
      <c r="I594" s="113" t="e">
        <f t="shared" si="178"/>
        <v>#REF!</v>
      </c>
      <c r="J594" s="122">
        <v>14</v>
      </c>
      <c r="K594" s="122" t="s">
        <v>18</v>
      </c>
      <c r="L594" s="232" t="s">
        <v>81</v>
      </c>
      <c r="M594" s="23" t="s">
        <v>1255</v>
      </c>
      <c r="N594" s="399">
        <v>0</v>
      </c>
      <c r="O594" s="130">
        <v>3</v>
      </c>
      <c r="P594" s="122"/>
      <c r="Q594" s="122"/>
      <c r="R594" s="122" t="s">
        <v>84</v>
      </c>
      <c r="S594" s="122" t="s">
        <v>97</v>
      </c>
      <c r="T594" s="123" t="s">
        <v>138</v>
      </c>
      <c r="U594" s="100" t="s">
        <v>99</v>
      </c>
      <c r="V594" s="102" t="s">
        <v>1256</v>
      </c>
      <c r="W594" s="147">
        <v>5</v>
      </c>
      <c r="X594" s="113"/>
      <c r="Y594" s="130">
        <f t="shared" si="185"/>
        <v>5</v>
      </c>
      <c r="Z594" s="122">
        <v>5</v>
      </c>
      <c r="AA594" s="101">
        <v>14750</v>
      </c>
      <c r="AB594" s="131"/>
      <c r="AC594" s="151" t="str">
        <f t="shared" si="172"/>
        <v/>
      </c>
      <c r="AD594" s="120"/>
      <c r="AE594" s="132"/>
      <c r="AF594" s="101">
        <f t="shared" si="174"/>
        <v>0</v>
      </c>
      <c r="AG594" s="101">
        <f t="shared" si="175"/>
        <v>0</v>
      </c>
      <c r="AH594" s="101">
        <f t="shared" si="176"/>
        <v>0</v>
      </c>
      <c r="AI594" s="101">
        <f t="shared" si="168"/>
        <v>73750</v>
      </c>
      <c r="AJ594" s="101">
        <f t="shared" si="177"/>
        <v>0</v>
      </c>
      <c r="AK594" s="101">
        <f t="shared" si="184"/>
        <v>73750</v>
      </c>
      <c r="AL594" s="102" t="s">
        <v>2</v>
      </c>
      <c r="AM594" s="144" t="s">
        <v>112</v>
      </c>
      <c r="AN594" s="823">
        <f t="shared" si="173"/>
        <v>73750</v>
      </c>
      <c r="AO594" s="844">
        <f t="shared" si="179"/>
        <v>0</v>
      </c>
      <c r="AP594" s="844">
        <f t="shared" si="180"/>
        <v>1</v>
      </c>
      <c r="AQ594" s="845">
        <f t="shared" ca="1" si="181"/>
        <v>113</v>
      </c>
      <c r="AR594" s="113" t="str">
        <f t="shared" si="182"/>
        <v>On Time</v>
      </c>
    </row>
    <row r="595" spans="1:44" ht="12.75" x14ac:dyDescent="0.2">
      <c r="A595" s="102">
        <v>4000595507</v>
      </c>
      <c r="B595" s="133">
        <v>46071</v>
      </c>
      <c r="C595" s="100" t="s">
        <v>79</v>
      </c>
      <c r="D595" s="552">
        <v>46225</v>
      </c>
      <c r="E595" s="552" t="e">
        <f>IF(OR(#REF!="",J595=""),"",#REF!+7*J595)</f>
        <v>#REF!</v>
      </c>
      <c r="F595" s="149" t="e">
        <f t="shared" ca="1" si="183"/>
        <v>#REF!</v>
      </c>
      <c r="G595" s="120" t="s">
        <v>94</v>
      </c>
      <c r="H595" s="113" t="e">
        <f t="shared" si="170"/>
        <v>#REF!</v>
      </c>
      <c r="I595" s="113" t="e">
        <f t="shared" si="178"/>
        <v>#REF!</v>
      </c>
      <c r="J595" s="122">
        <v>22</v>
      </c>
      <c r="K595" s="122" t="s">
        <v>18</v>
      </c>
      <c r="L595" s="232" t="s">
        <v>81</v>
      </c>
      <c r="M595" s="13" t="s">
        <v>1257</v>
      </c>
      <c r="N595" s="399">
        <v>0</v>
      </c>
      <c r="O595" s="130">
        <v>3</v>
      </c>
      <c r="P595" s="122"/>
      <c r="Q595" s="122"/>
      <c r="R595" s="122" t="s">
        <v>84</v>
      </c>
      <c r="S595" s="122" t="s">
        <v>97</v>
      </c>
      <c r="T595" s="123" t="s">
        <v>1258</v>
      </c>
      <c r="U595" s="100" t="s">
        <v>99</v>
      </c>
      <c r="V595" s="102" t="s">
        <v>1259</v>
      </c>
      <c r="W595" s="147">
        <v>10</v>
      </c>
      <c r="X595" s="113"/>
      <c r="Y595" s="130">
        <f t="shared" si="185"/>
        <v>10</v>
      </c>
      <c r="Z595" s="122">
        <v>10</v>
      </c>
      <c r="AA595" s="101">
        <v>62005</v>
      </c>
      <c r="AB595" s="131"/>
      <c r="AC595" s="151" t="str">
        <f t="shared" si="172"/>
        <v/>
      </c>
      <c r="AD595" s="120"/>
      <c r="AE595" s="132"/>
      <c r="AF595" s="101">
        <f t="shared" si="174"/>
        <v>0</v>
      </c>
      <c r="AG595" s="101">
        <f t="shared" si="175"/>
        <v>0</v>
      </c>
      <c r="AH595" s="101">
        <f t="shared" si="176"/>
        <v>0</v>
      </c>
      <c r="AI595" s="101">
        <f t="shared" si="168"/>
        <v>620050</v>
      </c>
      <c r="AJ595" s="101">
        <f t="shared" si="177"/>
        <v>0</v>
      </c>
      <c r="AK595" s="101">
        <f t="shared" si="184"/>
        <v>620050</v>
      </c>
      <c r="AL595" s="102" t="s">
        <v>9</v>
      </c>
      <c r="AM595" s="144"/>
      <c r="AN595" s="823">
        <f t="shared" si="173"/>
        <v>620050</v>
      </c>
      <c r="AO595" s="844">
        <f t="shared" si="179"/>
        <v>0</v>
      </c>
      <c r="AP595" s="844">
        <f t="shared" si="180"/>
        <v>1</v>
      </c>
      <c r="AQ595" s="845">
        <f t="shared" ca="1" si="181"/>
        <v>114</v>
      </c>
      <c r="AR595" s="113" t="str">
        <f t="shared" si="182"/>
        <v>On Time</v>
      </c>
    </row>
    <row r="596" spans="1:44" x14ac:dyDescent="0.25">
      <c r="A596" s="102">
        <v>4800094342</v>
      </c>
      <c r="B596" s="133">
        <v>46073</v>
      </c>
      <c r="C596" s="100" t="s">
        <v>79</v>
      </c>
      <c r="D596" s="552">
        <v>46102</v>
      </c>
      <c r="E596" s="552" t="e">
        <f>IF(OR(#REF!="",J596=""),"",#REF!+7*J596)</f>
        <v>#REF!</v>
      </c>
      <c r="F596" s="149" t="str">
        <f t="shared" ca="1" si="183"/>
        <v>DELIVERED</v>
      </c>
      <c r="G596" s="120" t="s">
        <v>94</v>
      </c>
      <c r="H596" s="113" t="e">
        <f t="shared" si="170"/>
        <v>#REF!</v>
      </c>
      <c r="I596" s="113" t="e">
        <f t="shared" si="178"/>
        <v>#REF!</v>
      </c>
      <c r="J596" s="122">
        <v>4</v>
      </c>
      <c r="K596" s="122" t="s">
        <v>24</v>
      </c>
      <c r="L596" s="232" t="s">
        <v>81</v>
      </c>
      <c r="M596" s="13" t="s">
        <v>1260</v>
      </c>
      <c r="N596" s="399">
        <v>0</v>
      </c>
      <c r="O596" s="130">
        <v>3</v>
      </c>
      <c r="P596" s="218" t="s">
        <v>243</v>
      </c>
      <c r="Q596" s="122">
        <v>25100834</v>
      </c>
      <c r="R596" s="122" t="s">
        <v>84</v>
      </c>
      <c r="S596" s="122" t="s">
        <v>97</v>
      </c>
      <c r="T596" s="123" t="s">
        <v>565</v>
      </c>
      <c r="U596" s="100" t="s">
        <v>99</v>
      </c>
      <c r="V596" s="102" t="s">
        <v>1261</v>
      </c>
      <c r="W596" s="147">
        <v>9</v>
      </c>
      <c r="X596" s="122">
        <v>3</v>
      </c>
      <c r="Y596" s="130">
        <f t="shared" si="185"/>
        <v>6</v>
      </c>
      <c r="Z596" s="122">
        <v>0</v>
      </c>
      <c r="AA596" s="101">
        <v>903</v>
      </c>
      <c r="AB596" s="131"/>
      <c r="AC596" s="151" t="str">
        <f t="shared" si="172"/>
        <v>April-26</v>
      </c>
      <c r="AD596" s="119">
        <v>46136</v>
      </c>
      <c r="AE596" s="257" t="s">
        <v>1262</v>
      </c>
      <c r="AF596" s="101">
        <f t="shared" si="174"/>
        <v>2709</v>
      </c>
      <c r="AG596" s="101">
        <f t="shared" si="175"/>
        <v>0</v>
      </c>
      <c r="AH596" s="101">
        <f t="shared" si="176"/>
        <v>2709</v>
      </c>
      <c r="AI596" s="101">
        <f t="shared" si="168"/>
        <v>0</v>
      </c>
      <c r="AJ596" s="101">
        <f t="shared" si="177"/>
        <v>0</v>
      </c>
      <c r="AK596" s="101">
        <f t="shared" si="184"/>
        <v>0</v>
      </c>
      <c r="AL596" s="102" t="s">
        <v>0</v>
      </c>
      <c r="AM596" s="149" t="s">
        <v>102</v>
      </c>
      <c r="AN596" s="823">
        <f t="shared" si="173"/>
        <v>2709</v>
      </c>
      <c r="AO596" s="844">
        <f t="shared" si="179"/>
        <v>0.33333333333333331</v>
      </c>
      <c r="AP596" s="844">
        <f t="shared" si="180"/>
        <v>0.66666666666666663</v>
      </c>
      <c r="AQ596" s="845">
        <f t="shared" ca="1" si="181"/>
        <v>112</v>
      </c>
      <c r="AR596" s="113" t="str">
        <f t="shared" si="182"/>
        <v>Delayed</v>
      </c>
    </row>
    <row r="597" spans="1:44" ht="12.75" x14ac:dyDescent="0.2">
      <c r="A597" s="102">
        <v>4800094342</v>
      </c>
      <c r="B597" s="133">
        <v>46073</v>
      </c>
      <c r="C597" s="100" t="s">
        <v>79</v>
      </c>
      <c r="D597" s="552">
        <v>46102</v>
      </c>
      <c r="E597" s="552" t="e">
        <f>IF(OR(#REF!="",J597=""),"",#REF!+7*J597)</f>
        <v>#REF!</v>
      </c>
      <c r="F597" s="149" t="e">
        <f t="shared" ca="1" si="183"/>
        <v>#REF!</v>
      </c>
      <c r="G597" s="120" t="s">
        <v>94</v>
      </c>
      <c r="H597" s="113" t="e">
        <f t="shared" si="170"/>
        <v>#REF!</v>
      </c>
      <c r="I597" s="113" t="e">
        <f t="shared" si="178"/>
        <v>#REF!</v>
      </c>
      <c r="J597" s="122">
        <v>4</v>
      </c>
      <c r="K597" s="122" t="s">
        <v>24</v>
      </c>
      <c r="L597" s="232" t="s">
        <v>81</v>
      </c>
      <c r="M597" s="13" t="s">
        <v>1260</v>
      </c>
      <c r="N597" s="399">
        <v>0</v>
      </c>
      <c r="O597" s="130">
        <v>3</v>
      </c>
      <c r="P597" s="218" t="s">
        <v>243</v>
      </c>
      <c r="Q597" s="122">
        <v>25100834</v>
      </c>
      <c r="R597" s="122" t="s">
        <v>84</v>
      </c>
      <c r="S597" s="122" t="s">
        <v>97</v>
      </c>
      <c r="T597" s="123" t="s">
        <v>565</v>
      </c>
      <c r="U597" s="100" t="s">
        <v>99</v>
      </c>
      <c r="V597" s="102" t="s">
        <v>1261</v>
      </c>
      <c r="W597" s="147">
        <v>6</v>
      </c>
      <c r="X597" s="122"/>
      <c r="Y597" s="130">
        <f t="shared" si="185"/>
        <v>6</v>
      </c>
      <c r="Z597" s="122">
        <v>6</v>
      </c>
      <c r="AA597" s="101">
        <v>903</v>
      </c>
      <c r="AB597" s="131"/>
      <c r="AC597" s="151" t="str">
        <f t="shared" si="172"/>
        <v/>
      </c>
      <c r="AD597" s="120"/>
      <c r="AE597" s="132"/>
      <c r="AF597" s="101">
        <f t="shared" si="174"/>
        <v>0</v>
      </c>
      <c r="AG597" s="101">
        <f t="shared" si="175"/>
        <v>0</v>
      </c>
      <c r="AH597" s="101">
        <f t="shared" si="176"/>
        <v>0</v>
      </c>
      <c r="AI597" s="101">
        <f t="shared" si="168"/>
        <v>5418</v>
      </c>
      <c r="AJ597" s="101">
        <f t="shared" si="177"/>
        <v>0</v>
      </c>
      <c r="AK597" s="101">
        <f t="shared" si="184"/>
        <v>5418</v>
      </c>
      <c r="AL597" s="102" t="s">
        <v>9</v>
      </c>
      <c r="AM597" s="144"/>
      <c r="AN597" s="823">
        <f t="shared" si="173"/>
        <v>5418</v>
      </c>
      <c r="AO597" s="844">
        <f t="shared" si="179"/>
        <v>0</v>
      </c>
      <c r="AP597" s="844">
        <f t="shared" si="180"/>
        <v>1</v>
      </c>
      <c r="AQ597" s="845">
        <f t="shared" ca="1" si="181"/>
        <v>112</v>
      </c>
      <c r="AR597" s="113" t="str">
        <f t="shared" si="182"/>
        <v>On Time</v>
      </c>
    </row>
    <row r="598" spans="1:44" ht="15" x14ac:dyDescent="0.25">
      <c r="A598" s="102">
        <v>4516483906</v>
      </c>
      <c r="B598" s="133">
        <v>46073</v>
      </c>
      <c r="C598" s="100" t="s">
        <v>79</v>
      </c>
      <c r="D598" s="552">
        <v>46112</v>
      </c>
      <c r="E598" s="552" t="e">
        <f>IF(OR(#REF!="",J598=""),"",#REF!+7*J598)</f>
        <v>#REF!</v>
      </c>
      <c r="F598" s="149" t="str">
        <f t="shared" ca="1" si="183"/>
        <v>DELIVERED</v>
      </c>
      <c r="G598" s="120" t="s">
        <v>80</v>
      </c>
      <c r="H598" s="113" t="e">
        <f t="shared" si="170"/>
        <v>#REF!</v>
      </c>
      <c r="I598" s="113" t="e">
        <f t="shared" si="178"/>
        <v>#REF!</v>
      </c>
      <c r="J598" s="122">
        <v>5</v>
      </c>
      <c r="K598" s="122" t="s">
        <v>18</v>
      </c>
      <c r="L598" s="232" t="s">
        <v>81</v>
      </c>
      <c r="M598" s="13" t="s">
        <v>1263</v>
      </c>
      <c r="N598" s="399">
        <v>1</v>
      </c>
      <c r="O598" s="216">
        <v>1</v>
      </c>
      <c r="P598" s="459" t="s">
        <v>1264</v>
      </c>
      <c r="Q598" s="242">
        <v>26100013</v>
      </c>
      <c r="R598" s="122" t="s">
        <v>84</v>
      </c>
      <c r="S598" s="122" t="s">
        <v>620</v>
      </c>
      <c r="T598" s="123" t="s">
        <v>621</v>
      </c>
      <c r="U598" s="102" t="s">
        <v>212</v>
      </c>
      <c r="V598" s="102" t="s">
        <v>1265</v>
      </c>
      <c r="W598" s="147">
        <v>30</v>
      </c>
      <c r="X598" s="122">
        <v>9</v>
      </c>
      <c r="Y598" s="130">
        <f t="shared" si="185"/>
        <v>21</v>
      </c>
      <c r="Z598" s="122">
        <v>0</v>
      </c>
      <c r="AA598" s="185">
        <v>30774</v>
      </c>
      <c r="AB598" s="131"/>
      <c r="AC598" s="151" t="str">
        <f t="shared" si="172"/>
        <v>April-26</v>
      </c>
      <c r="AD598" s="119">
        <v>46122</v>
      </c>
      <c r="AE598" s="257" t="s">
        <v>1266</v>
      </c>
      <c r="AF598" s="101">
        <f t="shared" si="174"/>
        <v>276966</v>
      </c>
      <c r="AG598" s="101">
        <f t="shared" si="175"/>
        <v>0</v>
      </c>
      <c r="AH598" s="101">
        <f t="shared" si="176"/>
        <v>276966</v>
      </c>
      <c r="AI598" s="101">
        <f t="shared" ref="AI598:AI661" si="186">Z598*AA598</f>
        <v>0</v>
      </c>
      <c r="AJ598" s="185">
        <f t="shared" si="177"/>
        <v>0</v>
      </c>
      <c r="AK598" s="185">
        <f t="shared" si="184"/>
        <v>0</v>
      </c>
      <c r="AL598" s="174" t="s">
        <v>0</v>
      </c>
      <c r="AM598" s="149" t="s">
        <v>102</v>
      </c>
      <c r="AN598" s="825">
        <f t="shared" si="173"/>
        <v>276966</v>
      </c>
      <c r="AO598" s="844">
        <f t="shared" si="179"/>
        <v>0.3</v>
      </c>
      <c r="AP598" s="844">
        <f t="shared" si="180"/>
        <v>0.7</v>
      </c>
      <c r="AQ598" s="845">
        <f t="shared" ca="1" si="181"/>
        <v>112</v>
      </c>
      <c r="AR598" s="113" t="str">
        <f t="shared" si="182"/>
        <v>Delayed</v>
      </c>
    </row>
    <row r="599" spans="1:44" ht="15" x14ac:dyDescent="0.25">
      <c r="A599" s="102">
        <v>4516483906</v>
      </c>
      <c r="B599" s="133">
        <v>46073</v>
      </c>
      <c r="C599" s="100" t="s">
        <v>79</v>
      </c>
      <c r="D599" s="552">
        <v>46112</v>
      </c>
      <c r="E599" s="552" t="e">
        <f>IF(OR(#REF!="",J599=""),"",#REF!+7*J599)</f>
        <v>#REF!</v>
      </c>
      <c r="F599" s="149" t="str">
        <f t="shared" ca="1" si="183"/>
        <v>DELIVERED</v>
      </c>
      <c r="G599" s="120" t="s">
        <v>80</v>
      </c>
      <c r="H599" s="113" t="e">
        <f t="shared" si="170"/>
        <v>#REF!</v>
      </c>
      <c r="I599" s="113" t="e">
        <f t="shared" si="178"/>
        <v>#REF!</v>
      </c>
      <c r="J599" s="122">
        <v>5</v>
      </c>
      <c r="K599" s="122" t="s">
        <v>18</v>
      </c>
      <c r="L599" s="232" t="s">
        <v>81</v>
      </c>
      <c r="M599" s="13" t="s">
        <v>1263</v>
      </c>
      <c r="N599" s="399">
        <v>1</v>
      </c>
      <c r="O599" s="216">
        <v>1</v>
      </c>
      <c r="P599" s="459" t="s">
        <v>1264</v>
      </c>
      <c r="Q599" s="242">
        <v>26100013</v>
      </c>
      <c r="R599" s="122" t="s">
        <v>84</v>
      </c>
      <c r="S599" s="122" t="s">
        <v>620</v>
      </c>
      <c r="T599" s="123" t="s">
        <v>621</v>
      </c>
      <c r="U599" s="102" t="s">
        <v>212</v>
      </c>
      <c r="V599" s="102" t="s">
        <v>1265</v>
      </c>
      <c r="W599" s="147">
        <v>21</v>
      </c>
      <c r="X599" s="122">
        <v>21</v>
      </c>
      <c r="Y599" s="130">
        <f t="shared" si="185"/>
        <v>0</v>
      </c>
      <c r="Z599" s="122">
        <v>0</v>
      </c>
      <c r="AA599" s="185">
        <v>30774</v>
      </c>
      <c r="AB599" s="131"/>
      <c r="AC599" s="151" t="str">
        <f t="shared" si="172"/>
        <v>April-26</v>
      </c>
      <c r="AD599" s="119">
        <v>46123</v>
      </c>
      <c r="AE599" s="257" t="s">
        <v>1267</v>
      </c>
      <c r="AF599" s="101">
        <f t="shared" si="174"/>
        <v>646254</v>
      </c>
      <c r="AG599" s="101">
        <f t="shared" si="175"/>
        <v>0</v>
      </c>
      <c r="AH599" s="101">
        <f t="shared" si="176"/>
        <v>646254</v>
      </c>
      <c r="AI599" s="101">
        <f t="shared" si="186"/>
        <v>0</v>
      </c>
      <c r="AJ599" s="185">
        <f t="shared" si="177"/>
        <v>0</v>
      </c>
      <c r="AK599" s="185">
        <f t="shared" si="184"/>
        <v>0</v>
      </c>
      <c r="AL599" s="174" t="s">
        <v>0</v>
      </c>
      <c r="AM599" s="149" t="s">
        <v>102</v>
      </c>
      <c r="AN599" s="825">
        <f t="shared" si="173"/>
        <v>646254</v>
      </c>
      <c r="AO599" s="844">
        <f t="shared" si="179"/>
        <v>1</v>
      </c>
      <c r="AP599" s="844">
        <f t="shared" si="180"/>
        <v>0</v>
      </c>
      <c r="AQ599" s="845">
        <f t="shared" ca="1" si="181"/>
        <v>112</v>
      </c>
      <c r="AR599" s="113" t="str">
        <f t="shared" si="182"/>
        <v>Delayed</v>
      </c>
    </row>
    <row r="600" spans="1:44" ht="12.75" x14ac:dyDescent="0.2">
      <c r="A600" s="102">
        <v>4000602355</v>
      </c>
      <c r="B600" s="133">
        <v>46073</v>
      </c>
      <c r="C600" s="100" t="s">
        <v>79</v>
      </c>
      <c r="D600" s="552">
        <v>46185</v>
      </c>
      <c r="E600" s="552" t="e">
        <f>IF(OR(#REF!="",J600=""),"",#REF!+7*J600)</f>
        <v>#REF!</v>
      </c>
      <c r="F600" s="149" t="e">
        <f t="shared" ca="1" si="183"/>
        <v>#REF!</v>
      </c>
      <c r="G600" s="120" t="s">
        <v>94</v>
      </c>
      <c r="H600" s="113" t="e">
        <f t="shared" si="170"/>
        <v>#REF!</v>
      </c>
      <c r="I600" s="113" t="e">
        <f t="shared" si="178"/>
        <v>#REF!</v>
      </c>
      <c r="J600" s="122">
        <v>16</v>
      </c>
      <c r="K600" s="122" t="s">
        <v>18</v>
      </c>
      <c r="L600" s="232" t="s">
        <v>81</v>
      </c>
      <c r="M600" s="13" t="s">
        <v>1268</v>
      </c>
      <c r="N600" s="399">
        <v>0</v>
      </c>
      <c r="O600" s="130">
        <v>3</v>
      </c>
      <c r="P600" s="219"/>
      <c r="Q600" s="122"/>
      <c r="R600" s="122" t="s">
        <v>84</v>
      </c>
      <c r="S600" s="122" t="s">
        <v>97</v>
      </c>
      <c r="T600" s="113" t="s">
        <v>114</v>
      </c>
      <c r="U600" s="102" t="s">
        <v>99</v>
      </c>
      <c r="V600" s="102" t="s">
        <v>465</v>
      </c>
      <c r="W600" s="147">
        <v>20</v>
      </c>
      <c r="X600" s="122"/>
      <c r="Y600" s="130">
        <f t="shared" si="185"/>
        <v>20</v>
      </c>
      <c r="Z600" s="122">
        <v>20</v>
      </c>
      <c r="AA600" s="101">
        <v>10597</v>
      </c>
      <c r="AB600" s="131"/>
      <c r="AC600" s="151" t="str">
        <f t="shared" si="172"/>
        <v/>
      </c>
      <c r="AD600" s="120"/>
      <c r="AE600" s="260"/>
      <c r="AF600" s="101">
        <f t="shared" si="174"/>
        <v>0</v>
      </c>
      <c r="AG600" s="101">
        <f t="shared" si="175"/>
        <v>0</v>
      </c>
      <c r="AH600" s="101">
        <f t="shared" si="176"/>
        <v>0</v>
      </c>
      <c r="AI600" s="101">
        <f t="shared" si="186"/>
        <v>211940</v>
      </c>
      <c r="AJ600" s="101">
        <f t="shared" si="177"/>
        <v>0</v>
      </c>
      <c r="AK600" s="101">
        <f t="shared" si="184"/>
        <v>211940</v>
      </c>
      <c r="AL600" s="102" t="s">
        <v>9</v>
      </c>
      <c r="AM600" s="144"/>
      <c r="AN600" s="823">
        <f t="shared" si="173"/>
        <v>211940</v>
      </c>
      <c r="AO600" s="844">
        <f t="shared" si="179"/>
        <v>0</v>
      </c>
      <c r="AP600" s="844">
        <f t="shared" si="180"/>
        <v>1</v>
      </c>
      <c r="AQ600" s="845">
        <f t="shared" ca="1" si="181"/>
        <v>112</v>
      </c>
      <c r="AR600" s="113" t="str">
        <f t="shared" si="182"/>
        <v>On Time</v>
      </c>
    </row>
    <row r="601" spans="1:44" x14ac:dyDescent="0.25">
      <c r="A601" s="102" t="s">
        <v>1269</v>
      </c>
      <c r="B601" s="133">
        <v>46076</v>
      </c>
      <c r="C601" s="100" t="s">
        <v>79</v>
      </c>
      <c r="D601" s="552">
        <v>46085</v>
      </c>
      <c r="E601" s="552" t="e">
        <f>IF(OR(#REF!="",J601=""),"",#REF!+7*J601)</f>
        <v>#REF!</v>
      </c>
      <c r="F601" s="149" t="str">
        <f t="shared" ca="1" si="183"/>
        <v>DELIVERED</v>
      </c>
      <c r="G601" s="120" t="s">
        <v>80</v>
      </c>
      <c r="H601" s="113" t="e">
        <f t="shared" si="170"/>
        <v>#REF!</v>
      </c>
      <c r="I601" s="113" t="e">
        <f t="shared" si="178"/>
        <v>#REF!</v>
      </c>
      <c r="J601" s="122">
        <v>1.4</v>
      </c>
      <c r="K601" s="122" t="s">
        <v>21</v>
      </c>
      <c r="L601" s="232" t="s">
        <v>81</v>
      </c>
      <c r="M601" s="23" t="s">
        <v>1270</v>
      </c>
      <c r="N601" s="399">
        <v>0</v>
      </c>
      <c r="O601" s="130">
        <v>3</v>
      </c>
      <c r="P601" s="122" t="s">
        <v>243</v>
      </c>
      <c r="Q601" s="122">
        <v>26200027</v>
      </c>
      <c r="R601" s="122" t="s">
        <v>84</v>
      </c>
      <c r="S601" s="122" t="s">
        <v>1271</v>
      </c>
      <c r="T601" s="113" t="s">
        <v>1272</v>
      </c>
      <c r="U601" s="102" t="s">
        <v>1273</v>
      </c>
      <c r="V601" s="186" t="s">
        <v>1274</v>
      </c>
      <c r="W601" s="147">
        <v>36</v>
      </c>
      <c r="X601" s="122">
        <v>22</v>
      </c>
      <c r="Y601" s="130">
        <f t="shared" si="185"/>
        <v>14</v>
      </c>
      <c r="Z601" s="122">
        <v>0</v>
      </c>
      <c r="AA601" s="185">
        <v>3557</v>
      </c>
      <c r="AB601" s="131"/>
      <c r="AC601" s="151" t="str">
        <f t="shared" si="172"/>
        <v>April-26</v>
      </c>
      <c r="AD601" s="225">
        <v>46121</v>
      </c>
      <c r="AE601" s="257" t="s">
        <v>1275</v>
      </c>
      <c r="AF601" s="114">
        <f t="shared" si="174"/>
        <v>78254</v>
      </c>
      <c r="AG601" s="101">
        <f t="shared" si="175"/>
        <v>0</v>
      </c>
      <c r="AH601" s="101">
        <f t="shared" si="176"/>
        <v>78254</v>
      </c>
      <c r="AI601" s="101">
        <f t="shared" si="186"/>
        <v>0</v>
      </c>
      <c r="AJ601" s="185">
        <f t="shared" si="177"/>
        <v>0</v>
      </c>
      <c r="AK601" s="185">
        <f t="shared" si="184"/>
        <v>0</v>
      </c>
      <c r="AL601" s="174" t="s">
        <v>0</v>
      </c>
      <c r="AM601" s="143" t="s">
        <v>102</v>
      </c>
      <c r="AN601" s="825">
        <f t="shared" si="173"/>
        <v>78254</v>
      </c>
      <c r="AO601" s="844">
        <f t="shared" si="179"/>
        <v>0.61111111111111116</v>
      </c>
      <c r="AP601" s="844">
        <f t="shared" si="180"/>
        <v>0.3888888888888889</v>
      </c>
      <c r="AQ601" s="845">
        <f t="shared" ca="1" si="181"/>
        <v>109</v>
      </c>
      <c r="AR601" s="113" t="str">
        <f t="shared" si="182"/>
        <v>Delayed</v>
      </c>
    </row>
    <row r="602" spans="1:44" x14ac:dyDescent="0.25">
      <c r="A602" s="102" t="s">
        <v>1269</v>
      </c>
      <c r="B602" s="133">
        <v>46076</v>
      </c>
      <c r="C602" s="100" t="s">
        <v>79</v>
      </c>
      <c r="D602" s="552">
        <v>46085</v>
      </c>
      <c r="E602" s="552" t="e">
        <f>IF(OR(#REF!="",J602=""),"",#REF!+7*J602)</f>
        <v>#REF!</v>
      </c>
      <c r="F602" s="149" t="str">
        <f t="shared" ca="1" si="183"/>
        <v>DELIVERED</v>
      </c>
      <c r="G602" s="120" t="s">
        <v>80</v>
      </c>
      <c r="H602" s="113" t="e">
        <f t="shared" si="170"/>
        <v>#REF!</v>
      </c>
      <c r="I602" s="113" t="e">
        <f t="shared" si="178"/>
        <v>#REF!</v>
      </c>
      <c r="J602" s="122">
        <v>1.4</v>
      </c>
      <c r="K602" s="122" t="s">
        <v>21</v>
      </c>
      <c r="L602" s="232" t="s">
        <v>81</v>
      </c>
      <c r="M602" s="23" t="s">
        <v>1270</v>
      </c>
      <c r="N602" s="399">
        <v>0</v>
      </c>
      <c r="O602" s="130">
        <v>3</v>
      </c>
      <c r="P602" s="122" t="s">
        <v>243</v>
      </c>
      <c r="Q602" s="122">
        <v>26200027</v>
      </c>
      <c r="R602" s="122" t="s">
        <v>84</v>
      </c>
      <c r="S602" s="122" t="s">
        <v>1271</v>
      </c>
      <c r="T602" s="113" t="s">
        <v>1272</v>
      </c>
      <c r="U602" s="102" t="s">
        <v>1273</v>
      </c>
      <c r="V602" s="160" t="s">
        <v>1274</v>
      </c>
      <c r="W602" s="147">
        <v>14</v>
      </c>
      <c r="X602" s="122">
        <v>12</v>
      </c>
      <c r="Y602" s="130">
        <f t="shared" si="185"/>
        <v>2</v>
      </c>
      <c r="Z602" s="122">
        <v>0</v>
      </c>
      <c r="AA602" s="185">
        <v>3557</v>
      </c>
      <c r="AB602" s="131"/>
      <c r="AC602" s="151" t="str">
        <f t="shared" si="172"/>
        <v>April-26</v>
      </c>
      <c r="AD602" s="225">
        <v>46122</v>
      </c>
      <c r="AE602" s="257" t="s">
        <v>1276</v>
      </c>
      <c r="AF602" s="114">
        <f t="shared" si="174"/>
        <v>42684</v>
      </c>
      <c r="AG602" s="101">
        <f t="shared" si="175"/>
        <v>0</v>
      </c>
      <c r="AH602" s="101">
        <f t="shared" si="176"/>
        <v>42684</v>
      </c>
      <c r="AI602" s="101">
        <f t="shared" si="186"/>
        <v>0</v>
      </c>
      <c r="AJ602" s="185">
        <f t="shared" si="177"/>
        <v>0</v>
      </c>
      <c r="AK602" s="185">
        <f t="shared" si="184"/>
        <v>0</v>
      </c>
      <c r="AL602" s="174" t="s">
        <v>0</v>
      </c>
      <c r="AM602" s="143" t="s">
        <v>102</v>
      </c>
      <c r="AN602" s="825">
        <f t="shared" si="173"/>
        <v>42684</v>
      </c>
      <c r="AO602" s="844">
        <f t="shared" si="179"/>
        <v>0.8571428571428571</v>
      </c>
      <c r="AP602" s="844">
        <f t="shared" si="180"/>
        <v>0.14285714285714285</v>
      </c>
      <c r="AQ602" s="845">
        <f t="shared" ca="1" si="181"/>
        <v>109</v>
      </c>
      <c r="AR602" s="113" t="str">
        <f t="shared" si="182"/>
        <v>Delayed</v>
      </c>
    </row>
    <row r="603" spans="1:44" x14ac:dyDescent="0.25">
      <c r="A603" s="102" t="s">
        <v>1269</v>
      </c>
      <c r="B603" s="133">
        <v>46076</v>
      </c>
      <c r="C603" s="100" t="s">
        <v>79</v>
      </c>
      <c r="D603" s="552">
        <v>46085</v>
      </c>
      <c r="E603" s="552" t="e">
        <f>IF(OR(#REF!="",J603=""),"",#REF!+7*J603)</f>
        <v>#REF!</v>
      </c>
      <c r="F603" s="149" t="str">
        <f t="shared" ca="1" si="183"/>
        <v>DELIVERED</v>
      </c>
      <c r="G603" s="120" t="s">
        <v>80</v>
      </c>
      <c r="H603" s="113" t="e">
        <f t="shared" si="170"/>
        <v>#REF!</v>
      </c>
      <c r="I603" s="113" t="e">
        <f t="shared" si="178"/>
        <v>#REF!</v>
      </c>
      <c r="J603" s="122">
        <v>1.4</v>
      </c>
      <c r="K603" s="122" t="s">
        <v>21</v>
      </c>
      <c r="L603" s="232" t="s">
        <v>81</v>
      </c>
      <c r="M603" s="23" t="s">
        <v>1270</v>
      </c>
      <c r="N603" s="399">
        <v>0</v>
      </c>
      <c r="O603" s="130">
        <v>3</v>
      </c>
      <c r="P603" s="122" t="s">
        <v>243</v>
      </c>
      <c r="Q603" s="122">
        <v>26200027</v>
      </c>
      <c r="R603" s="122" t="s">
        <v>84</v>
      </c>
      <c r="S603" s="122" t="s">
        <v>1271</v>
      </c>
      <c r="T603" s="113" t="s">
        <v>1272</v>
      </c>
      <c r="U603" s="102" t="s">
        <v>1273</v>
      </c>
      <c r="V603" s="160" t="s">
        <v>1274</v>
      </c>
      <c r="W603" s="147">
        <v>2</v>
      </c>
      <c r="X603" s="122">
        <v>2</v>
      </c>
      <c r="Y603" s="130">
        <f t="shared" si="185"/>
        <v>0</v>
      </c>
      <c r="Z603" s="122">
        <v>0</v>
      </c>
      <c r="AA603" s="185">
        <v>3557</v>
      </c>
      <c r="AB603" s="131"/>
      <c r="AC603" s="151" t="str">
        <f t="shared" si="172"/>
        <v>April-26</v>
      </c>
      <c r="AD603" s="225">
        <v>46127</v>
      </c>
      <c r="AE603" s="257" t="s">
        <v>1277</v>
      </c>
      <c r="AF603" s="114">
        <f t="shared" si="174"/>
        <v>7114</v>
      </c>
      <c r="AG603" s="101">
        <f t="shared" si="175"/>
        <v>0</v>
      </c>
      <c r="AH603" s="101">
        <f t="shared" si="176"/>
        <v>7114</v>
      </c>
      <c r="AI603" s="101">
        <f t="shared" si="186"/>
        <v>0</v>
      </c>
      <c r="AJ603" s="185">
        <f t="shared" si="177"/>
        <v>0</v>
      </c>
      <c r="AK603" s="185">
        <f t="shared" si="184"/>
        <v>0</v>
      </c>
      <c r="AL603" s="174" t="s">
        <v>0</v>
      </c>
      <c r="AM603" s="143" t="s">
        <v>102</v>
      </c>
      <c r="AN603" s="825">
        <f t="shared" si="173"/>
        <v>7114</v>
      </c>
      <c r="AO603" s="844">
        <f t="shared" si="179"/>
        <v>1</v>
      </c>
      <c r="AP603" s="844">
        <f t="shared" si="180"/>
        <v>0</v>
      </c>
      <c r="AQ603" s="845">
        <f t="shared" ca="1" si="181"/>
        <v>109</v>
      </c>
      <c r="AR603" s="113" t="str">
        <f t="shared" si="182"/>
        <v>Delayed</v>
      </c>
    </row>
    <row r="604" spans="1:44" ht="12.75" x14ac:dyDescent="0.2">
      <c r="A604" s="102" t="s">
        <v>1269</v>
      </c>
      <c r="B604" s="133">
        <v>46076</v>
      </c>
      <c r="C604" s="100" t="s">
        <v>79</v>
      </c>
      <c r="D604" s="552">
        <v>46085</v>
      </c>
      <c r="E604" s="552" t="e">
        <f>IF(OR(#REF!="",J604=""),"",#REF!+7*J604)</f>
        <v>#REF!</v>
      </c>
      <c r="F604" s="149" t="e">
        <f t="shared" ca="1" si="183"/>
        <v>#REF!</v>
      </c>
      <c r="G604" s="120" t="s">
        <v>80</v>
      </c>
      <c r="H604" s="113" t="e">
        <f t="shared" si="170"/>
        <v>#REF!</v>
      </c>
      <c r="I604" s="113" t="e">
        <f t="shared" si="178"/>
        <v>#REF!</v>
      </c>
      <c r="J604" s="122">
        <v>1.4</v>
      </c>
      <c r="K604" s="122" t="s">
        <v>28</v>
      </c>
      <c r="L604" s="232" t="s">
        <v>81</v>
      </c>
      <c r="M604" s="23" t="s">
        <v>1270</v>
      </c>
      <c r="N604" s="399">
        <v>0</v>
      </c>
      <c r="O604" s="130">
        <v>3</v>
      </c>
      <c r="P604" s="122" t="s">
        <v>243</v>
      </c>
      <c r="Q604" s="122">
        <v>26200027</v>
      </c>
      <c r="R604" s="122" t="s">
        <v>84</v>
      </c>
      <c r="S604" s="122" t="s">
        <v>1271</v>
      </c>
      <c r="T604" s="113" t="s">
        <v>1272</v>
      </c>
      <c r="U604" s="102" t="s">
        <v>1273</v>
      </c>
      <c r="V604" s="160" t="s">
        <v>1278</v>
      </c>
      <c r="W604" s="147">
        <v>36</v>
      </c>
      <c r="X604" s="113"/>
      <c r="Y604" s="130">
        <f t="shared" si="185"/>
        <v>36</v>
      </c>
      <c r="Z604" s="122">
        <v>36</v>
      </c>
      <c r="AA604" s="185">
        <v>592</v>
      </c>
      <c r="AB604" s="131"/>
      <c r="AC604" s="151" t="str">
        <f t="shared" si="172"/>
        <v/>
      </c>
      <c r="AD604" s="225"/>
      <c r="AE604" s="256"/>
      <c r="AF604" s="114">
        <f t="shared" si="174"/>
        <v>0</v>
      </c>
      <c r="AG604" s="101">
        <f t="shared" si="175"/>
        <v>0</v>
      </c>
      <c r="AH604" s="101">
        <f t="shared" si="176"/>
        <v>0</v>
      </c>
      <c r="AI604" s="101">
        <f t="shared" si="186"/>
        <v>21312</v>
      </c>
      <c r="AJ604" s="185">
        <f t="shared" si="177"/>
        <v>0</v>
      </c>
      <c r="AK604" s="185">
        <f t="shared" si="184"/>
        <v>21312</v>
      </c>
      <c r="AL604" s="174" t="s">
        <v>9</v>
      </c>
      <c r="AM604" s="233"/>
      <c r="AN604" s="825">
        <f t="shared" si="173"/>
        <v>21312</v>
      </c>
      <c r="AO604" s="844">
        <f t="shared" si="179"/>
        <v>0</v>
      </c>
      <c r="AP604" s="844">
        <f t="shared" si="180"/>
        <v>1</v>
      </c>
      <c r="AQ604" s="845">
        <f t="shared" ca="1" si="181"/>
        <v>109</v>
      </c>
      <c r="AR604" s="113" t="str">
        <f t="shared" si="182"/>
        <v>On Time</v>
      </c>
    </row>
    <row r="605" spans="1:44" x14ac:dyDescent="0.25">
      <c r="A605" s="102" t="s">
        <v>1269</v>
      </c>
      <c r="B605" s="133">
        <v>46076</v>
      </c>
      <c r="C605" s="100" t="s">
        <v>79</v>
      </c>
      <c r="D605" s="552">
        <v>46085</v>
      </c>
      <c r="E605" s="552" t="e">
        <f>IF(OR(#REF!="",J605=""),"",#REF!+7*J605)</f>
        <v>#REF!</v>
      </c>
      <c r="F605" s="149" t="str">
        <f t="shared" ca="1" si="183"/>
        <v>DELIVERED</v>
      </c>
      <c r="G605" s="120" t="s">
        <v>80</v>
      </c>
      <c r="H605" s="113" t="e">
        <f t="shared" si="170"/>
        <v>#REF!</v>
      </c>
      <c r="I605" s="113" t="e">
        <f t="shared" si="178"/>
        <v>#REF!</v>
      </c>
      <c r="J605" s="122">
        <v>1.4</v>
      </c>
      <c r="K605" s="122" t="s">
        <v>28</v>
      </c>
      <c r="L605" s="232" t="s">
        <v>81</v>
      </c>
      <c r="M605" s="23" t="s">
        <v>1270</v>
      </c>
      <c r="N605" s="399">
        <v>0</v>
      </c>
      <c r="O605" s="130">
        <v>3</v>
      </c>
      <c r="P605" s="122" t="s">
        <v>243</v>
      </c>
      <c r="Q605" s="122">
        <v>26200027</v>
      </c>
      <c r="R605" s="122" t="s">
        <v>84</v>
      </c>
      <c r="S605" s="122" t="s">
        <v>1271</v>
      </c>
      <c r="T605" s="113" t="s">
        <v>1272</v>
      </c>
      <c r="U605" s="102" t="s">
        <v>1273</v>
      </c>
      <c r="V605" s="160" t="s">
        <v>1279</v>
      </c>
      <c r="W605" s="147">
        <v>1</v>
      </c>
      <c r="X605" s="122">
        <v>1</v>
      </c>
      <c r="Y605" s="130">
        <f t="shared" si="185"/>
        <v>0</v>
      </c>
      <c r="Z605" s="122">
        <v>0</v>
      </c>
      <c r="AA605" s="185">
        <v>4900</v>
      </c>
      <c r="AB605" s="131"/>
      <c r="AC605" s="151" t="str">
        <f t="shared" si="172"/>
        <v>April-26</v>
      </c>
      <c r="AD605" s="225">
        <v>46121</v>
      </c>
      <c r="AE605" s="257" t="s">
        <v>1275</v>
      </c>
      <c r="AF605" s="114">
        <f t="shared" si="174"/>
        <v>4900</v>
      </c>
      <c r="AG605" s="101">
        <f t="shared" si="175"/>
        <v>0</v>
      </c>
      <c r="AH605" s="101">
        <f t="shared" si="176"/>
        <v>4900</v>
      </c>
      <c r="AI605" s="101">
        <f t="shared" si="186"/>
        <v>0</v>
      </c>
      <c r="AJ605" s="185">
        <f t="shared" si="177"/>
        <v>0</v>
      </c>
      <c r="AK605" s="185">
        <f t="shared" si="184"/>
        <v>0</v>
      </c>
      <c r="AL605" s="174" t="s">
        <v>0</v>
      </c>
      <c r="AM605" s="143" t="s">
        <v>102</v>
      </c>
      <c r="AN605" s="825">
        <f t="shared" si="173"/>
        <v>4900</v>
      </c>
      <c r="AO605" s="844">
        <f t="shared" si="179"/>
        <v>1</v>
      </c>
      <c r="AP605" s="844">
        <f t="shared" si="180"/>
        <v>0</v>
      </c>
      <c r="AQ605" s="845">
        <f t="shared" ca="1" si="181"/>
        <v>109</v>
      </c>
      <c r="AR605" s="113" t="str">
        <f t="shared" si="182"/>
        <v>Delayed</v>
      </c>
    </row>
    <row r="606" spans="1:44" x14ac:dyDescent="0.25">
      <c r="A606" s="102" t="s">
        <v>1269</v>
      </c>
      <c r="B606" s="133">
        <v>46076</v>
      </c>
      <c r="C606" s="100" t="s">
        <v>79</v>
      </c>
      <c r="D606" s="552">
        <v>46085</v>
      </c>
      <c r="E606" s="552" t="e">
        <f>IF(OR(#REF!="",J606=""),"",#REF!+7*J606)</f>
        <v>#REF!</v>
      </c>
      <c r="F606" s="149" t="str">
        <f t="shared" ca="1" si="183"/>
        <v>DELIVERED</v>
      </c>
      <c r="G606" s="120" t="s">
        <v>80</v>
      </c>
      <c r="H606" s="113" t="e">
        <f t="shared" si="170"/>
        <v>#REF!</v>
      </c>
      <c r="I606" s="113" t="e">
        <f t="shared" si="178"/>
        <v>#REF!</v>
      </c>
      <c r="J606" s="122">
        <v>1.4</v>
      </c>
      <c r="K606" s="122" t="s">
        <v>28</v>
      </c>
      <c r="L606" s="232" t="s">
        <v>81</v>
      </c>
      <c r="M606" s="23" t="s">
        <v>1270</v>
      </c>
      <c r="N606" s="399">
        <v>0</v>
      </c>
      <c r="O606" s="130">
        <v>3</v>
      </c>
      <c r="P606" s="122" t="s">
        <v>243</v>
      </c>
      <c r="Q606" s="122">
        <v>26200027</v>
      </c>
      <c r="R606" s="122" t="s">
        <v>84</v>
      </c>
      <c r="S606" s="122" t="s">
        <v>1271</v>
      </c>
      <c r="T606" s="113" t="s">
        <v>1272</v>
      </c>
      <c r="U606" s="102" t="s">
        <v>1273</v>
      </c>
      <c r="V606" s="160" t="s">
        <v>1280</v>
      </c>
      <c r="W606" s="147">
        <v>1</v>
      </c>
      <c r="X606" s="122">
        <v>1</v>
      </c>
      <c r="Y606" s="130">
        <f t="shared" si="185"/>
        <v>0</v>
      </c>
      <c r="Z606" s="122">
        <v>0</v>
      </c>
      <c r="AA606" s="185">
        <v>1465</v>
      </c>
      <c r="AB606" s="131"/>
      <c r="AC606" s="151" t="str">
        <f t="shared" si="172"/>
        <v>April-26</v>
      </c>
      <c r="AD606" s="225">
        <v>46121</v>
      </c>
      <c r="AE606" s="257" t="s">
        <v>1275</v>
      </c>
      <c r="AF606" s="114">
        <f t="shared" si="174"/>
        <v>1465</v>
      </c>
      <c r="AG606" s="101">
        <f t="shared" si="175"/>
        <v>0</v>
      </c>
      <c r="AH606" s="101">
        <f t="shared" si="176"/>
        <v>1465</v>
      </c>
      <c r="AI606" s="101">
        <f t="shared" si="186"/>
        <v>0</v>
      </c>
      <c r="AJ606" s="185">
        <f t="shared" si="177"/>
        <v>0</v>
      </c>
      <c r="AK606" s="185">
        <f t="shared" si="184"/>
        <v>0</v>
      </c>
      <c r="AL606" s="174" t="s">
        <v>0</v>
      </c>
      <c r="AM606" s="143" t="s">
        <v>102</v>
      </c>
      <c r="AN606" s="825">
        <f t="shared" si="173"/>
        <v>1465</v>
      </c>
      <c r="AO606" s="844">
        <f t="shared" si="179"/>
        <v>1</v>
      </c>
      <c r="AP606" s="844">
        <f t="shared" si="180"/>
        <v>0</v>
      </c>
      <c r="AQ606" s="845">
        <f t="shared" ca="1" si="181"/>
        <v>109</v>
      </c>
      <c r="AR606" s="113" t="str">
        <f t="shared" si="182"/>
        <v>Delayed</v>
      </c>
    </row>
    <row r="607" spans="1:44" x14ac:dyDescent="0.25">
      <c r="A607" s="102" t="s">
        <v>1281</v>
      </c>
      <c r="B607" s="133">
        <v>46076</v>
      </c>
      <c r="C607" s="100" t="s">
        <v>79</v>
      </c>
      <c r="D607" s="552">
        <v>46104</v>
      </c>
      <c r="E607" s="552" t="e">
        <f>IF(OR(#REF!="",J607=""),"",#REF!+7*J607)</f>
        <v>#REF!</v>
      </c>
      <c r="F607" s="149" t="str">
        <f t="shared" ca="1" si="183"/>
        <v>DELIVERED</v>
      </c>
      <c r="G607" s="120" t="s">
        <v>80</v>
      </c>
      <c r="H607" s="113" t="e">
        <f t="shared" si="170"/>
        <v>#REF!</v>
      </c>
      <c r="I607" s="113" t="e">
        <f t="shared" si="178"/>
        <v>#REF!</v>
      </c>
      <c r="J607" s="122">
        <v>4</v>
      </c>
      <c r="K607" s="122" t="s">
        <v>18</v>
      </c>
      <c r="L607" s="232" t="s">
        <v>81</v>
      </c>
      <c r="M607" s="23" t="s">
        <v>1282</v>
      </c>
      <c r="N607" s="399">
        <v>0</v>
      </c>
      <c r="O607" s="130">
        <v>3</v>
      </c>
      <c r="P607" s="122" t="s">
        <v>1283</v>
      </c>
      <c r="Q607" s="122">
        <v>26100069</v>
      </c>
      <c r="R607" s="122" t="s">
        <v>84</v>
      </c>
      <c r="S607" s="122" t="s">
        <v>1284</v>
      </c>
      <c r="T607" s="113" t="s">
        <v>1285</v>
      </c>
      <c r="U607" s="102" t="s">
        <v>87</v>
      </c>
      <c r="V607" s="186" t="s">
        <v>1286</v>
      </c>
      <c r="W607" s="147">
        <v>6</v>
      </c>
      <c r="X607" s="193">
        <v>6</v>
      </c>
      <c r="Y607" s="130">
        <f t="shared" si="185"/>
        <v>0</v>
      </c>
      <c r="Z607" s="122">
        <v>0</v>
      </c>
      <c r="AA607" s="101">
        <v>22917.33</v>
      </c>
      <c r="AB607" s="131"/>
      <c r="AC607" s="151" t="str">
        <f t="shared" si="172"/>
        <v>April-26</v>
      </c>
      <c r="AD607" s="119">
        <v>46140</v>
      </c>
      <c r="AE607" s="257" t="s">
        <v>1287</v>
      </c>
      <c r="AF607" s="101">
        <f t="shared" si="174"/>
        <v>137503.98000000001</v>
      </c>
      <c r="AG607" s="101">
        <f t="shared" si="175"/>
        <v>0</v>
      </c>
      <c r="AH607" s="101">
        <f t="shared" si="176"/>
        <v>137503.98000000001</v>
      </c>
      <c r="AI607" s="101">
        <f t="shared" si="186"/>
        <v>0</v>
      </c>
      <c r="AJ607" s="101">
        <f t="shared" si="177"/>
        <v>0</v>
      </c>
      <c r="AK607" s="101">
        <f t="shared" si="184"/>
        <v>0</v>
      </c>
      <c r="AL607" s="102" t="s">
        <v>0</v>
      </c>
      <c r="AM607" s="144" t="s">
        <v>102</v>
      </c>
      <c r="AN607" s="823">
        <f t="shared" si="173"/>
        <v>137503.98000000001</v>
      </c>
      <c r="AO607" s="844">
        <f t="shared" si="179"/>
        <v>1</v>
      </c>
      <c r="AP607" s="844">
        <f t="shared" si="180"/>
        <v>0</v>
      </c>
      <c r="AQ607" s="845">
        <f t="shared" ca="1" si="181"/>
        <v>109</v>
      </c>
      <c r="AR607" s="113" t="str">
        <f t="shared" si="182"/>
        <v>Delayed</v>
      </c>
    </row>
    <row r="608" spans="1:44" ht="12.75" x14ac:dyDescent="0.2">
      <c r="A608" s="102" t="s">
        <v>1288</v>
      </c>
      <c r="B608" s="133">
        <v>46076</v>
      </c>
      <c r="C608" s="100" t="s">
        <v>79</v>
      </c>
      <c r="D608" s="552">
        <v>46085</v>
      </c>
      <c r="E608" s="552" t="e">
        <f>IF(OR(#REF!="",J608=""),"",#REF!+7*J608)</f>
        <v>#REF!</v>
      </c>
      <c r="F608" s="149" t="str">
        <f t="shared" ca="1" si="183"/>
        <v>DELIVERED</v>
      </c>
      <c r="G608" s="120" t="s">
        <v>80</v>
      </c>
      <c r="H608" s="113" t="e">
        <f t="shared" ref="H608:H671" si="187">TEXT(E608,"MMM-YY")</f>
        <v>#REF!</v>
      </c>
      <c r="I608" s="113" t="e">
        <f t="shared" si="178"/>
        <v>#REF!</v>
      </c>
      <c r="J608" s="122">
        <v>1.4</v>
      </c>
      <c r="K608" s="122" t="s">
        <v>21</v>
      </c>
      <c r="L608" s="232" t="s">
        <v>81</v>
      </c>
      <c r="M608" s="23" t="s">
        <v>1289</v>
      </c>
      <c r="N608" s="399">
        <v>0</v>
      </c>
      <c r="O608" s="130">
        <v>3</v>
      </c>
      <c r="P608" s="122" t="s">
        <v>243</v>
      </c>
      <c r="Q608" s="122">
        <v>25201479</v>
      </c>
      <c r="R608" s="122" t="s">
        <v>84</v>
      </c>
      <c r="S608" s="122" t="s">
        <v>1271</v>
      </c>
      <c r="T608" s="113" t="s">
        <v>1272</v>
      </c>
      <c r="U608" s="102" t="s">
        <v>1273</v>
      </c>
      <c r="V608" s="160" t="s">
        <v>1290</v>
      </c>
      <c r="W608" s="147">
        <v>32</v>
      </c>
      <c r="X608" s="122">
        <v>10</v>
      </c>
      <c r="Y608" s="130">
        <f t="shared" si="185"/>
        <v>22</v>
      </c>
      <c r="Z608" s="122">
        <v>0</v>
      </c>
      <c r="AA608" s="101">
        <v>3557</v>
      </c>
      <c r="AB608" s="131"/>
      <c r="AC608" s="151" t="str">
        <f t="shared" si="172"/>
        <v>April-26</v>
      </c>
      <c r="AD608" s="119">
        <v>46115</v>
      </c>
      <c r="AE608" s="142" t="s">
        <v>1291</v>
      </c>
      <c r="AF608" s="101">
        <f t="shared" si="174"/>
        <v>35570</v>
      </c>
      <c r="AG608" s="101">
        <f t="shared" si="175"/>
        <v>0</v>
      </c>
      <c r="AH608" s="101">
        <f t="shared" si="176"/>
        <v>35570</v>
      </c>
      <c r="AI608" s="101">
        <f t="shared" si="186"/>
        <v>0</v>
      </c>
      <c r="AJ608" s="101">
        <f t="shared" si="177"/>
        <v>0</v>
      </c>
      <c r="AK608" s="101">
        <f t="shared" si="184"/>
        <v>0</v>
      </c>
      <c r="AL608" s="102" t="s">
        <v>0</v>
      </c>
      <c r="AM608" s="144" t="s">
        <v>102</v>
      </c>
      <c r="AN608" s="823">
        <f t="shared" si="173"/>
        <v>35570</v>
      </c>
      <c r="AO608" s="844">
        <f t="shared" si="179"/>
        <v>0.3125</v>
      </c>
      <c r="AP608" s="844">
        <f t="shared" si="180"/>
        <v>0.6875</v>
      </c>
      <c r="AQ608" s="845">
        <f t="shared" ca="1" si="181"/>
        <v>109</v>
      </c>
      <c r="AR608" s="113" t="str">
        <f t="shared" si="182"/>
        <v>Delayed</v>
      </c>
    </row>
    <row r="609" spans="1:44" ht="12.75" x14ac:dyDescent="0.2">
      <c r="A609" s="102" t="s">
        <v>1288</v>
      </c>
      <c r="B609" s="133">
        <v>46076</v>
      </c>
      <c r="C609" s="100" t="s">
        <v>79</v>
      </c>
      <c r="D609" s="552">
        <v>46085</v>
      </c>
      <c r="E609" s="552" t="e">
        <f>IF(OR(#REF!="",J609=""),"",#REF!+7*J609)</f>
        <v>#REF!</v>
      </c>
      <c r="F609" s="149" t="str">
        <f t="shared" ca="1" si="183"/>
        <v>DELIVERED</v>
      </c>
      <c r="G609" s="120" t="s">
        <v>80</v>
      </c>
      <c r="H609" s="113" t="e">
        <f t="shared" si="187"/>
        <v>#REF!</v>
      </c>
      <c r="I609" s="113" t="e">
        <f t="shared" si="178"/>
        <v>#REF!</v>
      </c>
      <c r="J609" s="122">
        <v>1.4</v>
      </c>
      <c r="K609" s="122" t="s">
        <v>21</v>
      </c>
      <c r="L609" s="232" t="s">
        <v>81</v>
      </c>
      <c r="M609" s="23" t="s">
        <v>1289</v>
      </c>
      <c r="N609" s="399">
        <v>0</v>
      </c>
      <c r="O609" s="130">
        <v>3</v>
      </c>
      <c r="P609" s="122" t="s">
        <v>243</v>
      </c>
      <c r="Q609" s="122">
        <v>25201479</v>
      </c>
      <c r="R609" s="122" t="s">
        <v>84</v>
      </c>
      <c r="S609" s="122" t="s">
        <v>1271</v>
      </c>
      <c r="T609" s="113" t="s">
        <v>1272</v>
      </c>
      <c r="U609" s="102" t="s">
        <v>1273</v>
      </c>
      <c r="V609" s="160" t="s">
        <v>1290</v>
      </c>
      <c r="W609" s="147">
        <v>22</v>
      </c>
      <c r="X609" s="122">
        <v>15</v>
      </c>
      <c r="Y609" s="130">
        <f t="shared" si="185"/>
        <v>7</v>
      </c>
      <c r="Z609" s="122">
        <v>0</v>
      </c>
      <c r="AA609" s="101">
        <v>3557</v>
      </c>
      <c r="AB609" s="131"/>
      <c r="AC609" s="151" t="str">
        <f t="shared" si="172"/>
        <v>April-26</v>
      </c>
      <c r="AD609" s="119">
        <v>46115</v>
      </c>
      <c r="AE609" s="142" t="s">
        <v>1292</v>
      </c>
      <c r="AF609" s="101">
        <f t="shared" si="174"/>
        <v>53355</v>
      </c>
      <c r="AG609" s="101">
        <f t="shared" si="175"/>
        <v>0</v>
      </c>
      <c r="AH609" s="101">
        <f t="shared" si="176"/>
        <v>53355</v>
      </c>
      <c r="AI609" s="101">
        <f t="shared" si="186"/>
        <v>0</v>
      </c>
      <c r="AJ609" s="101">
        <f t="shared" si="177"/>
        <v>0</v>
      </c>
      <c r="AK609" s="101">
        <f t="shared" si="184"/>
        <v>0</v>
      </c>
      <c r="AL609" s="102" t="s">
        <v>0</v>
      </c>
      <c r="AM609" s="144" t="s">
        <v>102</v>
      </c>
      <c r="AN609" s="823">
        <f t="shared" si="173"/>
        <v>53355</v>
      </c>
      <c r="AO609" s="844">
        <f t="shared" si="179"/>
        <v>0.68181818181818177</v>
      </c>
      <c r="AP609" s="844">
        <f t="shared" si="180"/>
        <v>0.31818181818181818</v>
      </c>
      <c r="AQ609" s="845">
        <f t="shared" ca="1" si="181"/>
        <v>109</v>
      </c>
      <c r="AR609" s="113" t="str">
        <f t="shared" si="182"/>
        <v>Delayed</v>
      </c>
    </row>
    <row r="610" spans="1:44" ht="12.75" x14ac:dyDescent="0.2">
      <c r="A610" s="102" t="s">
        <v>1288</v>
      </c>
      <c r="B610" s="133">
        <v>46076</v>
      </c>
      <c r="C610" s="100" t="s">
        <v>79</v>
      </c>
      <c r="D610" s="552">
        <v>46085</v>
      </c>
      <c r="E610" s="552" t="e">
        <f>IF(OR(#REF!="",J610=""),"",#REF!+7*J610)</f>
        <v>#REF!</v>
      </c>
      <c r="F610" s="149" t="str">
        <f t="shared" ca="1" si="183"/>
        <v>DELIVERED</v>
      </c>
      <c r="G610" s="120" t="s">
        <v>80</v>
      </c>
      <c r="H610" s="113" t="e">
        <f t="shared" si="187"/>
        <v>#REF!</v>
      </c>
      <c r="I610" s="113" t="e">
        <f t="shared" si="178"/>
        <v>#REF!</v>
      </c>
      <c r="J610" s="122">
        <v>1.4</v>
      </c>
      <c r="K610" s="122" t="s">
        <v>21</v>
      </c>
      <c r="L610" s="232" t="s">
        <v>81</v>
      </c>
      <c r="M610" s="23" t="s">
        <v>1289</v>
      </c>
      <c r="N610" s="399">
        <v>0</v>
      </c>
      <c r="O610" s="130">
        <v>3</v>
      </c>
      <c r="P610" s="122" t="s">
        <v>243</v>
      </c>
      <c r="Q610" s="122">
        <v>25201479</v>
      </c>
      <c r="R610" s="122" t="s">
        <v>84</v>
      </c>
      <c r="S610" s="122" t="s">
        <v>1271</v>
      </c>
      <c r="T610" s="113" t="s">
        <v>1272</v>
      </c>
      <c r="U610" s="102" t="s">
        <v>1273</v>
      </c>
      <c r="V610" s="160" t="s">
        <v>1290</v>
      </c>
      <c r="W610" s="147">
        <v>7</v>
      </c>
      <c r="X610" s="122">
        <v>7</v>
      </c>
      <c r="Y610" s="130">
        <f t="shared" si="185"/>
        <v>0</v>
      </c>
      <c r="Z610" s="122">
        <v>0</v>
      </c>
      <c r="AA610" s="101">
        <v>3557</v>
      </c>
      <c r="AB610" s="131"/>
      <c r="AC610" s="151" t="str">
        <f t="shared" si="172"/>
        <v>April-26</v>
      </c>
      <c r="AD610" s="119">
        <v>46118</v>
      </c>
      <c r="AE610" s="142" t="s">
        <v>1293</v>
      </c>
      <c r="AF610" s="101">
        <f t="shared" si="174"/>
        <v>24899</v>
      </c>
      <c r="AG610" s="101">
        <f t="shared" si="175"/>
        <v>0</v>
      </c>
      <c r="AH610" s="101">
        <f t="shared" si="176"/>
        <v>24899</v>
      </c>
      <c r="AI610" s="101">
        <f t="shared" si="186"/>
        <v>0</v>
      </c>
      <c r="AJ610" s="101">
        <f t="shared" si="177"/>
        <v>0</v>
      </c>
      <c r="AK610" s="101">
        <f t="shared" si="184"/>
        <v>0</v>
      </c>
      <c r="AL610" s="102" t="s">
        <v>0</v>
      </c>
      <c r="AM610" s="144" t="s">
        <v>102</v>
      </c>
      <c r="AN610" s="823">
        <f t="shared" si="173"/>
        <v>24899</v>
      </c>
      <c r="AO610" s="844">
        <f t="shared" si="179"/>
        <v>1</v>
      </c>
      <c r="AP610" s="844">
        <f t="shared" si="180"/>
        <v>0</v>
      </c>
      <c r="AQ610" s="845">
        <f t="shared" ca="1" si="181"/>
        <v>109</v>
      </c>
      <c r="AR610" s="113" t="str">
        <f t="shared" si="182"/>
        <v>Delayed</v>
      </c>
    </row>
    <row r="611" spans="1:44" ht="12.75" x14ac:dyDescent="0.2">
      <c r="A611" s="102" t="s">
        <v>1288</v>
      </c>
      <c r="B611" s="133">
        <v>46076</v>
      </c>
      <c r="C611" s="100" t="s">
        <v>79</v>
      </c>
      <c r="D611" s="552">
        <v>46085</v>
      </c>
      <c r="E611" s="552" t="e">
        <f>IF(OR(#REF!="",J611=""),"",#REF!+7*J611)</f>
        <v>#REF!</v>
      </c>
      <c r="F611" s="149" t="e">
        <f t="shared" ca="1" si="183"/>
        <v>#REF!</v>
      </c>
      <c r="G611" s="120" t="s">
        <v>80</v>
      </c>
      <c r="H611" s="113" t="e">
        <f t="shared" si="187"/>
        <v>#REF!</v>
      </c>
      <c r="I611" s="113" t="e">
        <f t="shared" si="178"/>
        <v>#REF!</v>
      </c>
      <c r="J611" s="122">
        <v>1.4</v>
      </c>
      <c r="K611" s="122" t="s">
        <v>21</v>
      </c>
      <c r="L611" s="232" t="s">
        <v>81</v>
      </c>
      <c r="M611" s="23" t="s">
        <v>1289</v>
      </c>
      <c r="N611" s="399">
        <v>0</v>
      </c>
      <c r="O611" s="130">
        <v>3</v>
      </c>
      <c r="P611" s="122" t="s">
        <v>243</v>
      </c>
      <c r="Q611" s="122">
        <v>25201479</v>
      </c>
      <c r="R611" s="122" t="s">
        <v>84</v>
      </c>
      <c r="S611" s="122" t="s">
        <v>1271</v>
      </c>
      <c r="T611" s="113" t="s">
        <v>1272</v>
      </c>
      <c r="U611" s="102" t="s">
        <v>1273</v>
      </c>
      <c r="V611" s="160" t="s">
        <v>1294</v>
      </c>
      <c r="W611" s="147">
        <v>36</v>
      </c>
      <c r="X611" s="122"/>
      <c r="Y611" s="130">
        <f t="shared" si="185"/>
        <v>36</v>
      </c>
      <c r="Z611" s="122">
        <v>36</v>
      </c>
      <c r="AA611" s="185">
        <v>592</v>
      </c>
      <c r="AB611" s="131"/>
      <c r="AC611" s="151" t="str">
        <f t="shared" si="172"/>
        <v/>
      </c>
      <c r="AD611" s="120"/>
      <c r="AE611" s="132"/>
      <c r="AF611" s="101">
        <f t="shared" si="174"/>
        <v>0</v>
      </c>
      <c r="AG611" s="101">
        <f t="shared" si="175"/>
        <v>0</v>
      </c>
      <c r="AH611" s="101">
        <f t="shared" si="176"/>
        <v>0</v>
      </c>
      <c r="AI611" s="101">
        <f t="shared" si="186"/>
        <v>21312</v>
      </c>
      <c r="AJ611" s="185">
        <f t="shared" si="177"/>
        <v>0</v>
      </c>
      <c r="AK611" s="185">
        <f t="shared" si="184"/>
        <v>21312</v>
      </c>
      <c r="AL611" s="174" t="s">
        <v>9</v>
      </c>
      <c r="AM611" s="233"/>
      <c r="AN611" s="825">
        <f t="shared" si="173"/>
        <v>21312</v>
      </c>
      <c r="AO611" s="844">
        <f t="shared" si="179"/>
        <v>0</v>
      </c>
      <c r="AP611" s="844">
        <f t="shared" si="180"/>
        <v>1</v>
      </c>
      <c r="AQ611" s="845">
        <f t="shared" ca="1" si="181"/>
        <v>109</v>
      </c>
      <c r="AR611" s="113" t="str">
        <f t="shared" si="182"/>
        <v>On Time</v>
      </c>
    </row>
    <row r="612" spans="1:44" x14ac:dyDescent="0.25">
      <c r="A612" s="102">
        <v>4300035751</v>
      </c>
      <c r="B612" s="133">
        <v>46074</v>
      </c>
      <c r="C612" s="100" t="s">
        <v>79</v>
      </c>
      <c r="D612" s="552">
        <v>46215</v>
      </c>
      <c r="E612" s="552" t="e">
        <f>IF(OR(#REF!="",J612=""),"",#REF!+7*J612)</f>
        <v>#REF!</v>
      </c>
      <c r="F612" s="149" t="str">
        <f t="shared" ca="1" si="183"/>
        <v>DELIVERED</v>
      </c>
      <c r="G612" s="120" t="s">
        <v>94</v>
      </c>
      <c r="H612" s="113" t="e">
        <f t="shared" si="187"/>
        <v>#REF!</v>
      </c>
      <c r="I612" s="113" t="e">
        <f t="shared" si="178"/>
        <v>#REF!</v>
      </c>
      <c r="J612" s="122">
        <v>20</v>
      </c>
      <c r="K612" s="122" t="s">
        <v>19</v>
      </c>
      <c r="L612" s="232" t="s">
        <v>81</v>
      </c>
      <c r="M612" s="23" t="s">
        <v>1295</v>
      </c>
      <c r="N612" s="399">
        <v>0</v>
      </c>
      <c r="O612" s="130">
        <v>3</v>
      </c>
      <c r="P612" s="122" t="s">
        <v>1296</v>
      </c>
      <c r="Q612" s="122">
        <v>26100035</v>
      </c>
      <c r="R612" s="122" t="s">
        <v>84</v>
      </c>
      <c r="S612" s="122" t="s">
        <v>97</v>
      </c>
      <c r="T612" s="113" t="s">
        <v>98</v>
      </c>
      <c r="U612" s="102" t="s">
        <v>99</v>
      </c>
      <c r="V612" s="102" t="s">
        <v>1297</v>
      </c>
      <c r="W612" s="147">
        <v>51</v>
      </c>
      <c r="X612" s="122">
        <v>42</v>
      </c>
      <c r="Y612" s="130">
        <f t="shared" si="185"/>
        <v>9</v>
      </c>
      <c r="Z612" s="122">
        <v>0</v>
      </c>
      <c r="AA612" s="101">
        <v>5082.9399999999996</v>
      </c>
      <c r="AB612" s="131"/>
      <c r="AC612" s="151" t="str">
        <f t="shared" si="172"/>
        <v>April-26</v>
      </c>
      <c r="AD612" s="119">
        <v>46140</v>
      </c>
      <c r="AE612" s="476" t="s">
        <v>1298</v>
      </c>
      <c r="AF612" s="101">
        <f t="shared" si="174"/>
        <v>213483.47999999998</v>
      </c>
      <c r="AG612" s="101">
        <f t="shared" si="175"/>
        <v>0</v>
      </c>
      <c r="AH612" s="101">
        <f t="shared" si="176"/>
        <v>213483.47999999998</v>
      </c>
      <c r="AI612" s="101">
        <f t="shared" si="186"/>
        <v>0</v>
      </c>
      <c r="AJ612" s="101">
        <f t="shared" si="177"/>
        <v>0</v>
      </c>
      <c r="AK612" s="101">
        <f t="shared" si="184"/>
        <v>0</v>
      </c>
      <c r="AL612" s="102" t="s">
        <v>0</v>
      </c>
      <c r="AM612" s="143" t="s">
        <v>102</v>
      </c>
      <c r="AN612" s="823">
        <f t="shared" si="173"/>
        <v>213483.47999999998</v>
      </c>
      <c r="AO612" s="844">
        <f t="shared" si="179"/>
        <v>0.82352941176470584</v>
      </c>
      <c r="AP612" s="844">
        <f t="shared" si="180"/>
        <v>0.17647058823529413</v>
      </c>
      <c r="AQ612" s="845">
        <f t="shared" ca="1" si="181"/>
        <v>111</v>
      </c>
      <c r="AR612" s="113" t="str">
        <f t="shared" si="182"/>
        <v>On Time</v>
      </c>
    </row>
    <row r="613" spans="1:44" ht="12.75" x14ac:dyDescent="0.2">
      <c r="A613" s="102">
        <v>4300035751</v>
      </c>
      <c r="B613" s="133">
        <v>46074</v>
      </c>
      <c r="C613" s="100" t="s">
        <v>79</v>
      </c>
      <c r="D613" s="552">
        <v>46215</v>
      </c>
      <c r="E613" s="552" t="e">
        <f>IF(OR(#REF!="",J613=""),"",#REF!+7*J613)</f>
        <v>#REF!</v>
      </c>
      <c r="F613" s="149" t="e">
        <f t="shared" ca="1" si="183"/>
        <v>#REF!</v>
      </c>
      <c r="G613" s="120" t="s">
        <v>94</v>
      </c>
      <c r="H613" s="113" t="e">
        <f t="shared" si="187"/>
        <v>#REF!</v>
      </c>
      <c r="I613" s="113" t="e">
        <f t="shared" si="178"/>
        <v>#REF!</v>
      </c>
      <c r="J613" s="122">
        <v>20</v>
      </c>
      <c r="K613" s="122" t="s">
        <v>19</v>
      </c>
      <c r="L613" s="232" t="s">
        <v>81</v>
      </c>
      <c r="M613" s="23" t="s">
        <v>1295</v>
      </c>
      <c r="N613" s="399">
        <v>0</v>
      </c>
      <c r="O613" s="130">
        <v>3</v>
      </c>
      <c r="P613" s="122" t="s">
        <v>1296</v>
      </c>
      <c r="Q613" s="122">
        <v>26100035</v>
      </c>
      <c r="R613" s="122" t="s">
        <v>84</v>
      </c>
      <c r="S613" s="122" t="s">
        <v>97</v>
      </c>
      <c r="T613" s="113" t="s">
        <v>98</v>
      </c>
      <c r="U613" s="102" t="s">
        <v>99</v>
      </c>
      <c r="V613" s="102" t="s">
        <v>1297</v>
      </c>
      <c r="W613" s="147">
        <v>9</v>
      </c>
      <c r="X613" s="122"/>
      <c r="Y613" s="130">
        <f t="shared" si="185"/>
        <v>9</v>
      </c>
      <c r="Z613" s="122">
        <v>9</v>
      </c>
      <c r="AA613" s="101">
        <v>5082.9399999999996</v>
      </c>
      <c r="AB613" s="131"/>
      <c r="AC613" s="151" t="str">
        <f t="shared" si="172"/>
        <v/>
      </c>
      <c r="AD613" s="120"/>
      <c r="AE613" s="132"/>
      <c r="AF613" s="101">
        <f t="shared" si="174"/>
        <v>0</v>
      </c>
      <c r="AG613" s="101">
        <f t="shared" si="175"/>
        <v>0</v>
      </c>
      <c r="AH613" s="101">
        <f t="shared" si="176"/>
        <v>0</v>
      </c>
      <c r="AI613" s="101">
        <f t="shared" si="186"/>
        <v>45746.46</v>
      </c>
      <c r="AJ613" s="101">
        <f t="shared" si="177"/>
        <v>0</v>
      </c>
      <c r="AK613" s="101">
        <f t="shared" si="184"/>
        <v>45746.46</v>
      </c>
      <c r="AL613" s="102" t="s">
        <v>2</v>
      </c>
      <c r="AM613" s="144" t="s">
        <v>112</v>
      </c>
      <c r="AN613" s="823">
        <f t="shared" si="173"/>
        <v>45746.46</v>
      </c>
      <c r="AO613" s="844">
        <f t="shared" si="179"/>
        <v>0</v>
      </c>
      <c r="AP613" s="844">
        <f t="shared" si="180"/>
        <v>1</v>
      </c>
      <c r="AQ613" s="845">
        <f t="shared" ca="1" si="181"/>
        <v>111</v>
      </c>
      <c r="AR613" s="113" t="str">
        <f t="shared" si="182"/>
        <v>On Time</v>
      </c>
    </row>
    <row r="614" spans="1:44" ht="12.75" x14ac:dyDescent="0.2">
      <c r="A614" s="102">
        <v>4000602622</v>
      </c>
      <c r="B614" s="133">
        <v>46074</v>
      </c>
      <c r="C614" s="100" t="s">
        <v>79</v>
      </c>
      <c r="D614" s="552">
        <v>46144</v>
      </c>
      <c r="E614" s="552" t="e">
        <f>IF(OR(#REF!="",J614=""),"",#REF!+7*J614)</f>
        <v>#REF!</v>
      </c>
      <c r="F614" s="149" t="e">
        <f t="shared" ca="1" si="183"/>
        <v>#REF!</v>
      </c>
      <c r="G614" s="120" t="s">
        <v>94</v>
      </c>
      <c r="H614" s="113" t="e">
        <f t="shared" si="187"/>
        <v>#REF!</v>
      </c>
      <c r="I614" s="113" t="e">
        <f t="shared" si="178"/>
        <v>#REF!</v>
      </c>
      <c r="J614" s="122">
        <v>10</v>
      </c>
      <c r="K614" s="122" t="s">
        <v>18</v>
      </c>
      <c r="L614" s="232" t="s">
        <v>81</v>
      </c>
      <c r="M614" s="23" t="s">
        <v>90</v>
      </c>
      <c r="N614" s="399">
        <v>0</v>
      </c>
      <c r="O614" s="130">
        <v>3</v>
      </c>
      <c r="P614" s="122"/>
      <c r="Q614" s="122"/>
      <c r="R614" s="122" t="s">
        <v>84</v>
      </c>
      <c r="S614" s="122" t="s">
        <v>97</v>
      </c>
      <c r="T614" s="113" t="s">
        <v>138</v>
      </c>
      <c r="U614" s="102" t="s">
        <v>99</v>
      </c>
      <c r="V614" s="102" t="s">
        <v>1299</v>
      </c>
      <c r="W614" s="147">
        <v>8</v>
      </c>
      <c r="X614" s="122"/>
      <c r="Y614" s="130">
        <f t="shared" si="185"/>
        <v>8</v>
      </c>
      <c r="Z614" s="122">
        <v>8</v>
      </c>
      <c r="AA614" s="101">
        <v>371000</v>
      </c>
      <c r="AB614" s="131"/>
      <c r="AC614" s="151" t="str">
        <f t="shared" si="172"/>
        <v/>
      </c>
      <c r="AD614" s="120"/>
      <c r="AE614" s="132"/>
      <c r="AF614" s="101">
        <f t="shared" si="174"/>
        <v>0</v>
      </c>
      <c r="AG614" s="101">
        <f t="shared" si="175"/>
        <v>0</v>
      </c>
      <c r="AH614" s="101">
        <f t="shared" si="176"/>
        <v>0</v>
      </c>
      <c r="AI614" s="101">
        <f t="shared" si="186"/>
        <v>2968000</v>
      </c>
      <c r="AJ614" s="101">
        <f t="shared" si="177"/>
        <v>0</v>
      </c>
      <c r="AK614" s="101">
        <f t="shared" si="184"/>
        <v>2968000</v>
      </c>
      <c r="AL614" s="102" t="s">
        <v>9</v>
      </c>
      <c r="AM614" s="144"/>
      <c r="AN614" s="823">
        <f t="shared" si="173"/>
        <v>2968000</v>
      </c>
      <c r="AO614" s="844">
        <f t="shared" si="179"/>
        <v>0</v>
      </c>
      <c r="AP614" s="844">
        <f t="shared" si="180"/>
        <v>1</v>
      </c>
      <c r="AQ614" s="845">
        <f t="shared" ca="1" si="181"/>
        <v>111</v>
      </c>
      <c r="AR614" s="113" t="str">
        <f t="shared" si="182"/>
        <v>On Time</v>
      </c>
    </row>
    <row r="615" spans="1:44" ht="12.75" x14ac:dyDescent="0.2">
      <c r="A615" s="102">
        <v>4000603122</v>
      </c>
      <c r="B615" s="133">
        <v>46076</v>
      </c>
      <c r="C615" s="100" t="s">
        <v>79</v>
      </c>
      <c r="D615" s="552">
        <v>46216</v>
      </c>
      <c r="E615" s="552" t="e">
        <f>IF(OR(#REF!="",J615=""),"",#REF!+7*J615)</f>
        <v>#REF!</v>
      </c>
      <c r="F615" s="149" t="e">
        <f t="shared" ca="1" si="183"/>
        <v>#REF!</v>
      </c>
      <c r="G615" s="120" t="s">
        <v>94</v>
      </c>
      <c r="H615" s="113" t="e">
        <f t="shared" si="187"/>
        <v>#REF!</v>
      </c>
      <c r="I615" s="113" t="e">
        <f t="shared" si="178"/>
        <v>#REF!</v>
      </c>
      <c r="J615" s="122">
        <v>20</v>
      </c>
      <c r="K615" s="122" t="s">
        <v>18</v>
      </c>
      <c r="L615" s="232" t="s">
        <v>81</v>
      </c>
      <c r="M615" s="23" t="s">
        <v>1300</v>
      </c>
      <c r="N615" s="399">
        <v>0</v>
      </c>
      <c r="O615" s="130">
        <v>3</v>
      </c>
      <c r="P615" s="122"/>
      <c r="Q615" s="122"/>
      <c r="R615" s="122" t="s">
        <v>84</v>
      </c>
      <c r="S615" s="122" t="s">
        <v>97</v>
      </c>
      <c r="T615" s="113" t="s">
        <v>114</v>
      </c>
      <c r="U615" s="102" t="s">
        <v>99</v>
      </c>
      <c r="V615" s="102" t="s">
        <v>1301</v>
      </c>
      <c r="W615" s="147">
        <v>66</v>
      </c>
      <c r="X615" s="122"/>
      <c r="Y615" s="130">
        <f t="shared" si="185"/>
        <v>66</v>
      </c>
      <c r="Z615" s="122">
        <v>66</v>
      </c>
      <c r="AA615" s="101">
        <v>12042</v>
      </c>
      <c r="AB615" s="131"/>
      <c r="AC615" s="151" t="str">
        <f t="shared" si="172"/>
        <v/>
      </c>
      <c r="AD615" s="120"/>
      <c r="AE615" s="132"/>
      <c r="AF615" s="101">
        <f t="shared" si="174"/>
        <v>0</v>
      </c>
      <c r="AG615" s="101">
        <f t="shared" si="175"/>
        <v>0</v>
      </c>
      <c r="AH615" s="101">
        <f t="shared" si="176"/>
        <v>0</v>
      </c>
      <c r="AI615" s="101">
        <f t="shared" si="186"/>
        <v>794772</v>
      </c>
      <c r="AJ615" s="101">
        <f t="shared" si="177"/>
        <v>0</v>
      </c>
      <c r="AK615" s="101">
        <f t="shared" si="184"/>
        <v>794772</v>
      </c>
      <c r="AL615" s="102" t="s">
        <v>9</v>
      </c>
      <c r="AM615" s="144"/>
      <c r="AN615" s="823">
        <f t="shared" si="173"/>
        <v>794772</v>
      </c>
      <c r="AO615" s="844">
        <f t="shared" si="179"/>
        <v>0</v>
      </c>
      <c r="AP615" s="844">
        <f t="shared" si="180"/>
        <v>1</v>
      </c>
      <c r="AQ615" s="845">
        <f t="shared" ca="1" si="181"/>
        <v>109</v>
      </c>
      <c r="AR615" s="113" t="str">
        <f t="shared" si="182"/>
        <v>On Time</v>
      </c>
    </row>
    <row r="616" spans="1:44" ht="12.75" x14ac:dyDescent="0.2">
      <c r="A616" s="102">
        <v>4000593215</v>
      </c>
      <c r="B616" s="133">
        <v>46074</v>
      </c>
      <c r="C616" s="100" t="s">
        <v>79</v>
      </c>
      <c r="D616" s="552">
        <v>46221</v>
      </c>
      <c r="E616" s="552" t="e">
        <f>IF(OR(#REF!="",J616=""),"",#REF!+7*J616)</f>
        <v>#REF!</v>
      </c>
      <c r="F616" s="149" t="e">
        <f t="shared" ca="1" si="183"/>
        <v>#REF!</v>
      </c>
      <c r="G616" s="120" t="s">
        <v>94</v>
      </c>
      <c r="H616" s="113" t="e">
        <f t="shared" si="187"/>
        <v>#REF!</v>
      </c>
      <c r="I616" s="113" t="e">
        <f t="shared" si="178"/>
        <v>#REF!</v>
      </c>
      <c r="J616" s="122">
        <v>20.7</v>
      </c>
      <c r="K616" s="122" t="s">
        <v>18</v>
      </c>
      <c r="L616" s="232" t="s">
        <v>81</v>
      </c>
      <c r="M616" s="23" t="s">
        <v>1302</v>
      </c>
      <c r="N616" s="399">
        <v>0</v>
      </c>
      <c r="O616" s="130">
        <v>3</v>
      </c>
      <c r="P616" s="122"/>
      <c r="Q616" s="122"/>
      <c r="R616" s="122" t="s">
        <v>84</v>
      </c>
      <c r="S616" s="122" t="s">
        <v>97</v>
      </c>
      <c r="T616" s="113" t="s">
        <v>179</v>
      </c>
      <c r="U616" s="102" t="s">
        <v>99</v>
      </c>
      <c r="V616" s="102" t="s">
        <v>1303</v>
      </c>
      <c r="W616" s="147">
        <v>3</v>
      </c>
      <c r="X616" s="122"/>
      <c r="Y616" s="130">
        <f t="shared" si="185"/>
        <v>3</v>
      </c>
      <c r="Z616" s="122">
        <v>3</v>
      </c>
      <c r="AA616" s="101">
        <v>259314</v>
      </c>
      <c r="AB616" s="131"/>
      <c r="AC616" s="151" t="str">
        <f t="shared" si="172"/>
        <v/>
      </c>
      <c r="AD616" s="120"/>
      <c r="AE616" s="132"/>
      <c r="AF616" s="101">
        <f t="shared" si="174"/>
        <v>0</v>
      </c>
      <c r="AG616" s="101">
        <f t="shared" si="175"/>
        <v>0</v>
      </c>
      <c r="AH616" s="101">
        <f t="shared" si="176"/>
        <v>0</v>
      </c>
      <c r="AI616" s="101">
        <f t="shared" si="186"/>
        <v>777942</v>
      </c>
      <c r="AJ616" s="101">
        <f t="shared" si="177"/>
        <v>0</v>
      </c>
      <c r="AK616" s="101">
        <f t="shared" si="184"/>
        <v>777942</v>
      </c>
      <c r="AL616" s="102" t="s">
        <v>9</v>
      </c>
      <c r="AM616" s="144"/>
      <c r="AN616" s="823">
        <f t="shared" si="173"/>
        <v>777942</v>
      </c>
      <c r="AO616" s="844">
        <f t="shared" si="179"/>
        <v>0</v>
      </c>
      <c r="AP616" s="844">
        <f t="shared" si="180"/>
        <v>1</v>
      </c>
      <c r="AQ616" s="845">
        <f t="shared" ca="1" si="181"/>
        <v>111</v>
      </c>
      <c r="AR616" s="113" t="str">
        <f t="shared" si="182"/>
        <v>On Time</v>
      </c>
    </row>
    <row r="617" spans="1:44" ht="12.75" x14ac:dyDescent="0.2">
      <c r="A617" s="102">
        <v>4300036019</v>
      </c>
      <c r="B617" s="133">
        <v>46076</v>
      </c>
      <c r="C617" s="100" t="s">
        <v>79</v>
      </c>
      <c r="D617" s="552">
        <v>46258</v>
      </c>
      <c r="E617" s="552" t="e">
        <f>IF(OR(#REF!="",J617=""),"",#REF!+7*J617)</f>
        <v>#REF!</v>
      </c>
      <c r="F617" s="149" t="e">
        <f t="shared" ca="1" si="183"/>
        <v>#REF!</v>
      </c>
      <c r="G617" s="120" t="s">
        <v>94</v>
      </c>
      <c r="H617" s="113" t="e">
        <f t="shared" si="187"/>
        <v>#REF!</v>
      </c>
      <c r="I617" s="113" t="e">
        <f t="shared" si="178"/>
        <v>#REF!</v>
      </c>
      <c r="J617" s="122">
        <v>26</v>
      </c>
      <c r="K617" s="122" t="s">
        <v>18</v>
      </c>
      <c r="L617" s="232" t="s">
        <v>81</v>
      </c>
      <c r="M617" s="23" t="s">
        <v>1304</v>
      </c>
      <c r="N617" s="399">
        <v>0</v>
      </c>
      <c r="O617" s="130">
        <v>3</v>
      </c>
      <c r="P617" s="122"/>
      <c r="Q617" s="122"/>
      <c r="R617" s="122" t="s">
        <v>84</v>
      </c>
      <c r="S617" s="122" t="s">
        <v>97</v>
      </c>
      <c r="T617" s="113" t="s">
        <v>179</v>
      </c>
      <c r="U617" s="102" t="s">
        <v>99</v>
      </c>
      <c r="V617" s="102" t="s">
        <v>1305</v>
      </c>
      <c r="W617" s="147">
        <v>4</v>
      </c>
      <c r="X617" s="122"/>
      <c r="Y617" s="130">
        <f t="shared" si="185"/>
        <v>4</v>
      </c>
      <c r="Z617" s="122">
        <v>4</v>
      </c>
      <c r="AA617" s="101">
        <v>167825</v>
      </c>
      <c r="AB617" s="131"/>
      <c r="AC617" s="151" t="str">
        <f t="shared" si="172"/>
        <v/>
      </c>
      <c r="AD617" s="120"/>
      <c r="AE617" s="132"/>
      <c r="AF617" s="101">
        <f t="shared" si="174"/>
        <v>0</v>
      </c>
      <c r="AG617" s="101">
        <f t="shared" si="175"/>
        <v>0</v>
      </c>
      <c r="AH617" s="101">
        <f t="shared" si="176"/>
        <v>0</v>
      </c>
      <c r="AI617" s="101">
        <f t="shared" si="186"/>
        <v>671300</v>
      </c>
      <c r="AJ617" s="101">
        <f t="shared" si="177"/>
        <v>0</v>
      </c>
      <c r="AK617" s="101">
        <f t="shared" si="184"/>
        <v>671300</v>
      </c>
      <c r="AL617" s="102" t="s">
        <v>9</v>
      </c>
      <c r="AM617" s="144"/>
      <c r="AN617" s="823">
        <f t="shared" si="173"/>
        <v>671300</v>
      </c>
      <c r="AO617" s="844">
        <f t="shared" si="179"/>
        <v>0</v>
      </c>
      <c r="AP617" s="844">
        <f t="shared" si="180"/>
        <v>1</v>
      </c>
      <c r="AQ617" s="845">
        <f t="shared" ca="1" si="181"/>
        <v>109</v>
      </c>
      <c r="AR617" s="113" t="str">
        <f t="shared" si="182"/>
        <v>On Time</v>
      </c>
    </row>
    <row r="618" spans="1:44" ht="12.75" x14ac:dyDescent="0.2">
      <c r="A618" s="102">
        <v>4516475955</v>
      </c>
      <c r="B618" s="133">
        <v>46077</v>
      </c>
      <c r="C618" s="100" t="s">
        <v>79</v>
      </c>
      <c r="D618" s="552">
        <v>46086</v>
      </c>
      <c r="E618" s="552" t="e">
        <f>IF(OR(#REF!="",J618=""),"",#REF!+7*J618)</f>
        <v>#REF!</v>
      </c>
      <c r="F618" s="149" t="str">
        <f t="shared" ca="1" si="183"/>
        <v>DELIVERED</v>
      </c>
      <c r="G618" s="120" t="s">
        <v>80</v>
      </c>
      <c r="H618" s="113" t="e">
        <f t="shared" si="187"/>
        <v>#REF!</v>
      </c>
      <c r="I618" s="113" t="e">
        <f t="shared" si="178"/>
        <v>#REF!</v>
      </c>
      <c r="J618" s="122">
        <v>3</v>
      </c>
      <c r="K618" s="122" t="s">
        <v>19</v>
      </c>
      <c r="L618" s="232" t="s">
        <v>142</v>
      </c>
      <c r="M618" s="23" t="s">
        <v>1306</v>
      </c>
      <c r="N618" s="399">
        <v>1</v>
      </c>
      <c r="O618" s="130">
        <v>1</v>
      </c>
      <c r="P618" s="122" t="s">
        <v>1307</v>
      </c>
      <c r="Q618" s="122">
        <v>26100027</v>
      </c>
      <c r="R618" s="122" t="s">
        <v>84</v>
      </c>
      <c r="S618" s="122" t="s">
        <v>620</v>
      </c>
      <c r="T618" s="113" t="s">
        <v>621</v>
      </c>
      <c r="U618" s="102" t="s">
        <v>212</v>
      </c>
      <c r="V618" s="102" t="s">
        <v>1308</v>
      </c>
      <c r="W618" s="147">
        <v>20</v>
      </c>
      <c r="X618" s="122">
        <v>18</v>
      </c>
      <c r="Y618" s="130">
        <f t="shared" si="185"/>
        <v>2</v>
      </c>
      <c r="Z618" s="122">
        <v>0</v>
      </c>
      <c r="AA618" s="101">
        <v>4544.6000000000004</v>
      </c>
      <c r="AB618" s="131"/>
      <c r="AC618" s="151" t="str">
        <f t="shared" si="172"/>
        <v>April-26</v>
      </c>
      <c r="AD618" s="119">
        <v>46129</v>
      </c>
      <c r="AE618" s="142" t="s">
        <v>1309</v>
      </c>
      <c r="AF618" s="101">
        <f t="shared" si="174"/>
        <v>81802.8</v>
      </c>
      <c r="AG618" s="101">
        <f t="shared" si="175"/>
        <v>0</v>
      </c>
      <c r="AH618" s="101">
        <f t="shared" si="176"/>
        <v>81802.8</v>
      </c>
      <c r="AI618" s="101">
        <f t="shared" si="186"/>
        <v>0</v>
      </c>
      <c r="AJ618" s="101">
        <f t="shared" si="177"/>
        <v>0</v>
      </c>
      <c r="AK618" s="101">
        <f t="shared" si="184"/>
        <v>0</v>
      </c>
      <c r="AL618" s="102" t="s">
        <v>0</v>
      </c>
      <c r="AM618" s="143" t="s">
        <v>102</v>
      </c>
      <c r="AN618" s="823">
        <f t="shared" si="173"/>
        <v>81802.8</v>
      </c>
      <c r="AO618" s="844">
        <f t="shared" si="179"/>
        <v>0.9</v>
      </c>
      <c r="AP618" s="844">
        <f t="shared" si="180"/>
        <v>0.1</v>
      </c>
      <c r="AQ618" s="845">
        <f t="shared" ca="1" si="181"/>
        <v>108</v>
      </c>
      <c r="AR618" s="113" t="str">
        <f t="shared" si="182"/>
        <v>Delayed</v>
      </c>
    </row>
    <row r="619" spans="1:44" ht="12.75" x14ac:dyDescent="0.2">
      <c r="A619" s="102">
        <v>4516475955</v>
      </c>
      <c r="B619" s="133">
        <v>46077</v>
      </c>
      <c r="C619" s="100" t="s">
        <v>79</v>
      </c>
      <c r="D619" s="552">
        <v>46086</v>
      </c>
      <c r="E619" s="552" t="e">
        <f>IF(OR(#REF!="",J619=""),"",#REF!+7*J619)</f>
        <v>#REF!</v>
      </c>
      <c r="F619" s="149" t="e">
        <f t="shared" ca="1" si="183"/>
        <v>#REF!</v>
      </c>
      <c r="G619" s="120" t="s">
        <v>80</v>
      </c>
      <c r="H619" s="113" t="e">
        <f t="shared" si="187"/>
        <v>#REF!</v>
      </c>
      <c r="I619" s="113" t="e">
        <f t="shared" si="178"/>
        <v>#REF!</v>
      </c>
      <c r="J619" s="122">
        <v>3</v>
      </c>
      <c r="K619" s="122" t="s">
        <v>19</v>
      </c>
      <c r="L619" s="232" t="s">
        <v>142</v>
      </c>
      <c r="M619" s="23" t="s">
        <v>1306</v>
      </c>
      <c r="N619" s="399">
        <v>1</v>
      </c>
      <c r="O619" s="130">
        <v>1</v>
      </c>
      <c r="P619" s="122" t="s">
        <v>1307</v>
      </c>
      <c r="Q619" s="122">
        <v>26100027</v>
      </c>
      <c r="R619" s="122" t="s">
        <v>84</v>
      </c>
      <c r="S619" s="122" t="s">
        <v>620</v>
      </c>
      <c r="T619" s="113" t="s">
        <v>621</v>
      </c>
      <c r="U619" s="102" t="s">
        <v>212</v>
      </c>
      <c r="V619" s="102" t="s">
        <v>1308</v>
      </c>
      <c r="W619" s="147">
        <v>2</v>
      </c>
      <c r="X619" s="122"/>
      <c r="Y619" s="130">
        <f t="shared" si="185"/>
        <v>2</v>
      </c>
      <c r="Z619" s="122">
        <v>2</v>
      </c>
      <c r="AA619" s="101">
        <v>4544.6000000000004</v>
      </c>
      <c r="AB619" s="131"/>
      <c r="AC619" s="151" t="str">
        <f t="shared" si="172"/>
        <v/>
      </c>
      <c r="AD619" s="119"/>
      <c r="AE619" s="142"/>
      <c r="AF619" s="101">
        <f t="shared" si="174"/>
        <v>0</v>
      </c>
      <c r="AG619" s="101">
        <f t="shared" si="175"/>
        <v>0</v>
      </c>
      <c r="AH619" s="101">
        <f t="shared" si="176"/>
        <v>0</v>
      </c>
      <c r="AI619" s="101">
        <f t="shared" si="186"/>
        <v>9089.2000000000007</v>
      </c>
      <c r="AJ619" s="101">
        <f t="shared" si="177"/>
        <v>0</v>
      </c>
      <c r="AK619" s="101">
        <f t="shared" si="184"/>
        <v>9089.2000000000007</v>
      </c>
      <c r="AL619" s="102" t="s">
        <v>9</v>
      </c>
      <c r="AM619" s="144"/>
      <c r="AN619" s="823">
        <f t="shared" si="173"/>
        <v>9089.2000000000007</v>
      </c>
      <c r="AO619" s="844">
        <f t="shared" si="179"/>
        <v>0</v>
      </c>
      <c r="AP619" s="844">
        <f t="shared" si="180"/>
        <v>1</v>
      </c>
      <c r="AQ619" s="845">
        <f t="shared" ca="1" si="181"/>
        <v>108</v>
      </c>
      <c r="AR619" s="113" t="str">
        <f t="shared" si="182"/>
        <v>On Time</v>
      </c>
    </row>
    <row r="620" spans="1:44" ht="12.75" x14ac:dyDescent="0.2">
      <c r="A620" s="102">
        <v>4516475955</v>
      </c>
      <c r="B620" s="133">
        <v>46077</v>
      </c>
      <c r="C620" s="100" t="s">
        <v>79</v>
      </c>
      <c r="D620" s="552">
        <v>46086</v>
      </c>
      <c r="E620" s="552" t="e">
        <f>IF(OR(#REF!="",J620=""),"",#REF!+7*J620)</f>
        <v>#REF!</v>
      </c>
      <c r="F620" s="149" t="str">
        <f t="shared" ca="1" si="183"/>
        <v>DELIVERED</v>
      </c>
      <c r="G620" s="120" t="s">
        <v>80</v>
      </c>
      <c r="H620" s="113" t="e">
        <f t="shared" si="187"/>
        <v>#REF!</v>
      </c>
      <c r="I620" s="113" t="e">
        <f t="shared" si="178"/>
        <v>#REF!</v>
      </c>
      <c r="J620" s="122">
        <v>3</v>
      </c>
      <c r="K620" s="122" t="s">
        <v>19</v>
      </c>
      <c r="L620" s="232" t="s">
        <v>142</v>
      </c>
      <c r="M620" s="23" t="s">
        <v>1306</v>
      </c>
      <c r="N620" s="399">
        <v>1</v>
      </c>
      <c r="O620" s="130">
        <v>1</v>
      </c>
      <c r="P620" s="122" t="s">
        <v>1310</v>
      </c>
      <c r="Q620" s="122">
        <v>26100027</v>
      </c>
      <c r="R620" s="122" t="s">
        <v>84</v>
      </c>
      <c r="S620" s="122" t="s">
        <v>620</v>
      </c>
      <c r="T620" s="113" t="s">
        <v>621</v>
      </c>
      <c r="U620" s="102" t="s">
        <v>212</v>
      </c>
      <c r="V620" s="102" t="s">
        <v>1311</v>
      </c>
      <c r="W620" s="147">
        <v>20</v>
      </c>
      <c r="X620" s="122">
        <v>17</v>
      </c>
      <c r="Y620" s="130">
        <f t="shared" si="185"/>
        <v>3</v>
      </c>
      <c r="Z620" s="122">
        <v>0</v>
      </c>
      <c r="AA620" s="101">
        <v>4544.6000000000004</v>
      </c>
      <c r="AB620" s="131"/>
      <c r="AC620" s="151" t="str">
        <f t="shared" si="172"/>
        <v>April-26</v>
      </c>
      <c r="AD620" s="119">
        <v>46129</v>
      </c>
      <c r="AE620" s="142" t="s">
        <v>1309</v>
      </c>
      <c r="AF620" s="101">
        <f t="shared" si="174"/>
        <v>77258.200000000012</v>
      </c>
      <c r="AG620" s="101">
        <f t="shared" si="175"/>
        <v>0</v>
      </c>
      <c r="AH620" s="101">
        <f t="shared" si="176"/>
        <v>77258.200000000012</v>
      </c>
      <c r="AI620" s="101">
        <f t="shared" si="186"/>
        <v>0</v>
      </c>
      <c r="AJ620" s="101">
        <f t="shared" si="177"/>
        <v>0</v>
      </c>
      <c r="AK620" s="101">
        <f t="shared" si="184"/>
        <v>0</v>
      </c>
      <c r="AL620" s="102" t="s">
        <v>0</v>
      </c>
      <c r="AM620" s="143" t="s">
        <v>102</v>
      </c>
      <c r="AN620" s="823">
        <f t="shared" si="173"/>
        <v>77258.200000000012</v>
      </c>
      <c r="AO620" s="844">
        <f t="shared" si="179"/>
        <v>0.85</v>
      </c>
      <c r="AP620" s="844">
        <f t="shared" si="180"/>
        <v>0.15</v>
      </c>
      <c r="AQ620" s="845">
        <f t="shared" ca="1" si="181"/>
        <v>108</v>
      </c>
      <c r="AR620" s="113" t="str">
        <f t="shared" si="182"/>
        <v>Delayed</v>
      </c>
    </row>
    <row r="621" spans="1:44" ht="12.75" x14ac:dyDescent="0.2">
      <c r="A621" s="102">
        <v>4516475955</v>
      </c>
      <c r="B621" s="133">
        <v>46077</v>
      </c>
      <c r="C621" s="100" t="s">
        <v>79</v>
      </c>
      <c r="D621" s="552">
        <v>46086</v>
      </c>
      <c r="E621" s="552" t="e">
        <f>IF(OR(#REF!="",J621=""),"",#REF!+7*J621)</f>
        <v>#REF!</v>
      </c>
      <c r="F621" s="149" t="str">
        <f t="shared" ca="1" si="183"/>
        <v>DELIVERED</v>
      </c>
      <c r="G621" s="120" t="s">
        <v>80</v>
      </c>
      <c r="H621" s="113" t="e">
        <f t="shared" si="187"/>
        <v>#REF!</v>
      </c>
      <c r="I621" s="113" t="e">
        <f t="shared" si="178"/>
        <v>#REF!</v>
      </c>
      <c r="J621" s="122">
        <v>3</v>
      </c>
      <c r="K621" s="122" t="s">
        <v>19</v>
      </c>
      <c r="L621" s="232" t="s">
        <v>142</v>
      </c>
      <c r="M621" s="23" t="s">
        <v>1306</v>
      </c>
      <c r="N621" s="399">
        <v>1</v>
      </c>
      <c r="O621" s="130">
        <v>1</v>
      </c>
      <c r="P621" s="122" t="s">
        <v>1310</v>
      </c>
      <c r="Q621" s="122">
        <v>26100027</v>
      </c>
      <c r="R621" s="122" t="s">
        <v>84</v>
      </c>
      <c r="S621" s="122" t="s">
        <v>620</v>
      </c>
      <c r="T621" s="113" t="s">
        <v>621</v>
      </c>
      <c r="U621" s="102" t="s">
        <v>212</v>
      </c>
      <c r="V621" s="102" t="s">
        <v>1311</v>
      </c>
      <c r="W621" s="147">
        <v>3</v>
      </c>
      <c r="X621" s="122">
        <v>3</v>
      </c>
      <c r="Y621" s="130">
        <f t="shared" si="185"/>
        <v>0</v>
      </c>
      <c r="Z621" s="122">
        <v>0</v>
      </c>
      <c r="AA621" s="101">
        <v>4544.6000000000004</v>
      </c>
      <c r="AB621" s="131"/>
      <c r="AC621" s="151" t="str">
        <f t="shared" si="172"/>
        <v>May-26</v>
      </c>
      <c r="AD621" s="119">
        <v>46149</v>
      </c>
      <c r="AE621" s="142" t="s">
        <v>1312</v>
      </c>
      <c r="AF621" s="101">
        <f t="shared" si="174"/>
        <v>13633.800000000001</v>
      </c>
      <c r="AG621" s="101">
        <f t="shared" si="175"/>
        <v>0</v>
      </c>
      <c r="AH621" s="101">
        <f t="shared" si="176"/>
        <v>13633.800000000001</v>
      </c>
      <c r="AI621" s="101">
        <f t="shared" si="186"/>
        <v>0</v>
      </c>
      <c r="AJ621" s="101">
        <f t="shared" si="177"/>
        <v>0</v>
      </c>
      <c r="AK621" s="101">
        <f t="shared" si="184"/>
        <v>0</v>
      </c>
      <c r="AL621" s="102" t="s">
        <v>0</v>
      </c>
      <c r="AM621" s="143" t="s">
        <v>102</v>
      </c>
      <c r="AN621" s="823">
        <f t="shared" si="173"/>
        <v>13633.800000000001</v>
      </c>
      <c r="AO621" s="844">
        <f t="shared" si="179"/>
        <v>1</v>
      </c>
      <c r="AP621" s="844">
        <f t="shared" si="180"/>
        <v>0</v>
      </c>
      <c r="AQ621" s="845">
        <f t="shared" ca="1" si="181"/>
        <v>108</v>
      </c>
      <c r="AR621" s="113" t="str">
        <f t="shared" si="182"/>
        <v>Delayed</v>
      </c>
    </row>
    <row r="622" spans="1:44" ht="12.75" x14ac:dyDescent="0.2">
      <c r="A622" s="102">
        <v>4516475955</v>
      </c>
      <c r="B622" s="133">
        <v>46077</v>
      </c>
      <c r="C622" s="100" t="s">
        <v>79</v>
      </c>
      <c r="D622" s="552">
        <v>46086</v>
      </c>
      <c r="E622" s="552" t="e">
        <f>IF(OR(#REF!="",J622=""),"",#REF!+7*J622)</f>
        <v>#REF!</v>
      </c>
      <c r="F622" s="149" t="str">
        <f t="shared" ca="1" si="183"/>
        <v>DELIVERED</v>
      </c>
      <c r="G622" s="120" t="s">
        <v>80</v>
      </c>
      <c r="H622" s="113" t="e">
        <f t="shared" si="187"/>
        <v>#REF!</v>
      </c>
      <c r="I622" s="113" t="e">
        <f t="shared" si="178"/>
        <v>#REF!</v>
      </c>
      <c r="J622" s="122">
        <v>3</v>
      </c>
      <c r="K622" s="122" t="s">
        <v>19</v>
      </c>
      <c r="L622" s="232" t="s">
        <v>142</v>
      </c>
      <c r="M622" s="23" t="s">
        <v>1306</v>
      </c>
      <c r="N622" s="399">
        <v>1</v>
      </c>
      <c r="O622" s="130">
        <v>1</v>
      </c>
      <c r="P622" s="122" t="s">
        <v>1313</v>
      </c>
      <c r="Q622" s="122">
        <v>26100027</v>
      </c>
      <c r="R622" s="122" t="s">
        <v>84</v>
      </c>
      <c r="S622" s="122" t="s">
        <v>620</v>
      </c>
      <c r="T622" s="113" t="s">
        <v>621</v>
      </c>
      <c r="U622" s="102" t="s">
        <v>212</v>
      </c>
      <c r="V622" s="102" t="s">
        <v>1314</v>
      </c>
      <c r="W622" s="147">
        <v>20</v>
      </c>
      <c r="X622" s="122">
        <v>20</v>
      </c>
      <c r="Y622" s="130">
        <f t="shared" si="185"/>
        <v>0</v>
      </c>
      <c r="Z622" s="122">
        <v>0</v>
      </c>
      <c r="AA622" s="101">
        <v>4544.6000000000004</v>
      </c>
      <c r="AB622" s="131"/>
      <c r="AC622" s="151" t="str">
        <f t="shared" ref="AC622:AC685" si="188">IF(AD622="","",TEXT(AD622,"mmmm-yy"))</f>
        <v>April-26</v>
      </c>
      <c r="AD622" s="119">
        <v>46129</v>
      </c>
      <c r="AE622" s="142" t="s">
        <v>1309</v>
      </c>
      <c r="AF622" s="101">
        <f t="shared" si="174"/>
        <v>90892</v>
      </c>
      <c r="AG622" s="101">
        <f t="shared" si="175"/>
        <v>0</v>
      </c>
      <c r="AH622" s="101">
        <f t="shared" si="176"/>
        <v>90892</v>
      </c>
      <c r="AI622" s="101">
        <f t="shared" si="186"/>
        <v>0</v>
      </c>
      <c r="AJ622" s="101">
        <f t="shared" si="177"/>
        <v>0</v>
      </c>
      <c r="AK622" s="101">
        <f t="shared" si="184"/>
        <v>0</v>
      </c>
      <c r="AL622" s="102" t="s">
        <v>0</v>
      </c>
      <c r="AM622" s="143" t="s">
        <v>102</v>
      </c>
      <c r="AN622" s="823">
        <f t="shared" si="173"/>
        <v>90892</v>
      </c>
      <c r="AO622" s="844">
        <f t="shared" si="179"/>
        <v>1</v>
      </c>
      <c r="AP622" s="844">
        <f t="shared" si="180"/>
        <v>0</v>
      </c>
      <c r="AQ622" s="845">
        <f t="shared" ca="1" si="181"/>
        <v>108</v>
      </c>
      <c r="AR622" s="113" t="str">
        <f t="shared" si="182"/>
        <v>Delayed</v>
      </c>
    </row>
    <row r="623" spans="1:44" ht="12.75" x14ac:dyDescent="0.2">
      <c r="A623" s="102">
        <v>4516475953</v>
      </c>
      <c r="B623" s="133">
        <v>46077</v>
      </c>
      <c r="C623" s="100" t="s">
        <v>79</v>
      </c>
      <c r="D623" s="552">
        <v>46086</v>
      </c>
      <c r="E623" s="552" t="e">
        <f>IF(OR(#REF!="",J623=""),"",#REF!+7*J623)</f>
        <v>#REF!</v>
      </c>
      <c r="F623" s="149" t="str">
        <f t="shared" ca="1" si="183"/>
        <v>DELIVERED</v>
      </c>
      <c r="G623" s="120" t="s">
        <v>80</v>
      </c>
      <c r="H623" s="113" t="e">
        <f t="shared" si="187"/>
        <v>#REF!</v>
      </c>
      <c r="I623" s="113" t="e">
        <f t="shared" si="178"/>
        <v>#REF!</v>
      </c>
      <c r="J623" s="122">
        <v>3</v>
      </c>
      <c r="K623" s="122" t="s">
        <v>19</v>
      </c>
      <c r="L623" s="232" t="s">
        <v>142</v>
      </c>
      <c r="M623" s="23" t="s">
        <v>1315</v>
      </c>
      <c r="N623" s="399">
        <v>1</v>
      </c>
      <c r="O623" s="130">
        <v>1</v>
      </c>
      <c r="P623" s="122" t="s">
        <v>1316</v>
      </c>
      <c r="Q623" s="122">
        <v>26100015</v>
      </c>
      <c r="R623" s="122" t="s">
        <v>84</v>
      </c>
      <c r="S623" s="122" t="s">
        <v>620</v>
      </c>
      <c r="T623" s="113" t="s">
        <v>621</v>
      </c>
      <c r="U623" s="102" t="s">
        <v>212</v>
      </c>
      <c r="V623" s="102" t="s">
        <v>1317</v>
      </c>
      <c r="W623" s="147">
        <v>15</v>
      </c>
      <c r="X623" s="122">
        <v>15</v>
      </c>
      <c r="Y623" s="130">
        <f t="shared" si="185"/>
        <v>0</v>
      </c>
      <c r="Z623" s="122">
        <v>0</v>
      </c>
      <c r="AA623" s="101">
        <v>4368.67</v>
      </c>
      <c r="AB623" s="131"/>
      <c r="AC623" s="151" t="str">
        <f t="shared" si="188"/>
        <v>April-26</v>
      </c>
      <c r="AD623" s="119">
        <v>46125</v>
      </c>
      <c r="AE623" s="142" t="s">
        <v>1318</v>
      </c>
      <c r="AF623" s="101">
        <f t="shared" si="174"/>
        <v>65530.05</v>
      </c>
      <c r="AG623" s="101">
        <f t="shared" si="175"/>
        <v>0</v>
      </c>
      <c r="AH623" s="101">
        <f t="shared" si="176"/>
        <v>65530.05</v>
      </c>
      <c r="AI623" s="101">
        <f t="shared" si="186"/>
        <v>0</v>
      </c>
      <c r="AJ623" s="101">
        <f t="shared" si="177"/>
        <v>0</v>
      </c>
      <c r="AK623" s="101">
        <f t="shared" si="184"/>
        <v>0</v>
      </c>
      <c r="AL623" s="102" t="s">
        <v>0</v>
      </c>
      <c r="AM623" s="143" t="s">
        <v>102</v>
      </c>
      <c r="AN623" s="823">
        <f t="shared" si="173"/>
        <v>65530.05</v>
      </c>
      <c r="AO623" s="844">
        <f t="shared" si="179"/>
        <v>1</v>
      </c>
      <c r="AP623" s="844">
        <f t="shared" si="180"/>
        <v>0</v>
      </c>
      <c r="AQ623" s="845">
        <f t="shared" ca="1" si="181"/>
        <v>108</v>
      </c>
      <c r="AR623" s="113" t="str">
        <f t="shared" si="182"/>
        <v>Delayed</v>
      </c>
    </row>
    <row r="624" spans="1:44" ht="12.75" x14ac:dyDescent="0.2">
      <c r="A624" s="102">
        <v>4516475953</v>
      </c>
      <c r="B624" s="133">
        <v>46077</v>
      </c>
      <c r="C624" s="100" t="s">
        <v>79</v>
      </c>
      <c r="D624" s="552">
        <v>46086</v>
      </c>
      <c r="E624" s="552" t="e">
        <f>IF(OR(#REF!="",J624=""),"",#REF!+7*J624)</f>
        <v>#REF!</v>
      </c>
      <c r="F624" s="149" t="str">
        <f t="shared" ca="1" si="183"/>
        <v>DELIVERED</v>
      </c>
      <c r="G624" s="120" t="s">
        <v>80</v>
      </c>
      <c r="H624" s="113" t="e">
        <f t="shared" si="187"/>
        <v>#REF!</v>
      </c>
      <c r="I624" s="113" t="e">
        <f t="shared" si="178"/>
        <v>#REF!</v>
      </c>
      <c r="J624" s="122">
        <v>3</v>
      </c>
      <c r="K624" s="122" t="s">
        <v>19</v>
      </c>
      <c r="L624" s="232" t="s">
        <v>142</v>
      </c>
      <c r="M624" s="23" t="s">
        <v>1315</v>
      </c>
      <c r="N624" s="399">
        <v>1</v>
      </c>
      <c r="O624" s="130">
        <v>1</v>
      </c>
      <c r="P624" s="122" t="s">
        <v>1319</v>
      </c>
      <c r="Q624" s="122">
        <v>26100015</v>
      </c>
      <c r="R624" s="122" t="s">
        <v>84</v>
      </c>
      <c r="S624" s="122" t="s">
        <v>620</v>
      </c>
      <c r="T624" s="113" t="s">
        <v>621</v>
      </c>
      <c r="U624" s="102" t="s">
        <v>212</v>
      </c>
      <c r="V624" s="102" t="s">
        <v>1320</v>
      </c>
      <c r="W624" s="147">
        <v>15</v>
      </c>
      <c r="X624" s="122">
        <v>15</v>
      </c>
      <c r="Y624" s="130">
        <f t="shared" si="185"/>
        <v>0</v>
      </c>
      <c r="Z624" s="122">
        <v>0</v>
      </c>
      <c r="AA624" s="101">
        <v>4368.67</v>
      </c>
      <c r="AB624" s="131"/>
      <c r="AC624" s="151" t="str">
        <f t="shared" si="188"/>
        <v>April-26</v>
      </c>
      <c r="AD624" s="119">
        <v>46125</v>
      </c>
      <c r="AE624" s="142" t="s">
        <v>1318</v>
      </c>
      <c r="AF624" s="101">
        <f t="shared" si="174"/>
        <v>65530.05</v>
      </c>
      <c r="AG624" s="101">
        <f t="shared" si="175"/>
        <v>0</v>
      </c>
      <c r="AH624" s="101">
        <f t="shared" si="176"/>
        <v>65530.05</v>
      </c>
      <c r="AI624" s="101">
        <f t="shared" si="186"/>
        <v>0</v>
      </c>
      <c r="AJ624" s="101">
        <f t="shared" si="177"/>
        <v>0</v>
      </c>
      <c r="AK624" s="101">
        <f t="shared" si="184"/>
        <v>0</v>
      </c>
      <c r="AL624" s="102" t="s">
        <v>0</v>
      </c>
      <c r="AM624" s="143" t="s">
        <v>102</v>
      </c>
      <c r="AN624" s="823">
        <f t="shared" si="173"/>
        <v>65530.05</v>
      </c>
      <c r="AO624" s="844">
        <f t="shared" si="179"/>
        <v>1</v>
      </c>
      <c r="AP624" s="844">
        <f t="shared" si="180"/>
        <v>0</v>
      </c>
      <c r="AQ624" s="845">
        <f t="shared" ca="1" si="181"/>
        <v>108</v>
      </c>
      <c r="AR624" s="113" t="str">
        <f t="shared" si="182"/>
        <v>Delayed</v>
      </c>
    </row>
    <row r="625" spans="1:44" ht="12.75" x14ac:dyDescent="0.2">
      <c r="A625" s="102">
        <v>4516475953</v>
      </c>
      <c r="B625" s="133">
        <v>46077</v>
      </c>
      <c r="C625" s="100" t="s">
        <v>79</v>
      </c>
      <c r="D625" s="552">
        <v>46086</v>
      </c>
      <c r="E625" s="552" t="e">
        <f>IF(OR(#REF!="",J625=""),"",#REF!+7*J625)</f>
        <v>#REF!</v>
      </c>
      <c r="F625" s="149" t="str">
        <f t="shared" ca="1" si="183"/>
        <v>DELIVERED</v>
      </c>
      <c r="G625" s="120" t="s">
        <v>80</v>
      </c>
      <c r="H625" s="113" t="e">
        <f t="shared" si="187"/>
        <v>#REF!</v>
      </c>
      <c r="I625" s="113" t="e">
        <f t="shared" si="178"/>
        <v>#REF!</v>
      </c>
      <c r="J625" s="122">
        <v>3</v>
      </c>
      <c r="K625" s="122" t="s">
        <v>19</v>
      </c>
      <c r="L625" s="232" t="s">
        <v>142</v>
      </c>
      <c r="M625" s="23" t="s">
        <v>1315</v>
      </c>
      <c r="N625" s="399">
        <v>1</v>
      </c>
      <c r="O625" s="130">
        <v>1</v>
      </c>
      <c r="P625" s="122" t="s">
        <v>1321</v>
      </c>
      <c r="Q625" s="122">
        <v>26100015</v>
      </c>
      <c r="R625" s="122" t="s">
        <v>84</v>
      </c>
      <c r="S625" s="122" t="s">
        <v>620</v>
      </c>
      <c r="T625" s="113" t="s">
        <v>621</v>
      </c>
      <c r="U625" s="102" t="s">
        <v>212</v>
      </c>
      <c r="V625" s="102" t="s">
        <v>1322</v>
      </c>
      <c r="W625" s="147">
        <v>15</v>
      </c>
      <c r="X625" s="122">
        <v>15</v>
      </c>
      <c r="Y625" s="130">
        <f t="shared" si="185"/>
        <v>0</v>
      </c>
      <c r="Z625" s="122">
        <v>0</v>
      </c>
      <c r="AA625" s="101">
        <v>4368.67</v>
      </c>
      <c r="AB625" s="131"/>
      <c r="AC625" s="151" t="str">
        <f t="shared" si="188"/>
        <v>April-26</v>
      </c>
      <c r="AD625" s="119">
        <v>46125</v>
      </c>
      <c r="AE625" s="142" t="s">
        <v>1318</v>
      </c>
      <c r="AF625" s="101">
        <f t="shared" si="174"/>
        <v>65530.05</v>
      </c>
      <c r="AG625" s="101">
        <f t="shared" si="175"/>
        <v>0</v>
      </c>
      <c r="AH625" s="101">
        <f t="shared" si="176"/>
        <v>65530.05</v>
      </c>
      <c r="AI625" s="101">
        <f t="shared" si="186"/>
        <v>0</v>
      </c>
      <c r="AJ625" s="101">
        <f t="shared" si="177"/>
        <v>0</v>
      </c>
      <c r="AK625" s="101">
        <f t="shared" si="184"/>
        <v>0</v>
      </c>
      <c r="AL625" s="102" t="s">
        <v>0</v>
      </c>
      <c r="AM625" s="143" t="s">
        <v>102</v>
      </c>
      <c r="AN625" s="823">
        <f t="shared" si="173"/>
        <v>65530.05</v>
      </c>
      <c r="AO625" s="844">
        <f t="shared" si="179"/>
        <v>1</v>
      </c>
      <c r="AP625" s="844">
        <f t="shared" si="180"/>
        <v>0</v>
      </c>
      <c r="AQ625" s="845">
        <f t="shared" ca="1" si="181"/>
        <v>108</v>
      </c>
      <c r="AR625" s="113" t="str">
        <f t="shared" si="182"/>
        <v>Delayed</v>
      </c>
    </row>
    <row r="626" spans="1:44" ht="12.75" x14ac:dyDescent="0.2">
      <c r="A626" s="102" t="s">
        <v>1323</v>
      </c>
      <c r="B626" s="133">
        <v>46077</v>
      </c>
      <c r="C626" s="100" t="s">
        <v>79</v>
      </c>
      <c r="D626" s="552">
        <v>46119</v>
      </c>
      <c r="E626" s="552" t="e">
        <f>IF(OR(#REF!="",J626=""),"",#REF!+7*J626)</f>
        <v>#REF!</v>
      </c>
      <c r="F626" s="149" t="str">
        <f t="shared" ca="1" si="183"/>
        <v>DELIVERED</v>
      </c>
      <c r="G626" s="120" t="s">
        <v>80</v>
      </c>
      <c r="H626" s="113" t="e">
        <f t="shared" si="187"/>
        <v>#REF!</v>
      </c>
      <c r="I626" s="113" t="e">
        <f t="shared" si="178"/>
        <v>#REF!</v>
      </c>
      <c r="J626" s="122">
        <v>6</v>
      </c>
      <c r="K626" s="122" t="s">
        <v>23</v>
      </c>
      <c r="L626" s="232" t="s">
        <v>81</v>
      </c>
      <c r="M626" s="23" t="s">
        <v>1324</v>
      </c>
      <c r="N626" s="399">
        <v>0</v>
      </c>
      <c r="O626" s="130">
        <v>3</v>
      </c>
      <c r="P626" s="122" t="s">
        <v>1325</v>
      </c>
      <c r="Q626" s="122">
        <v>26100003</v>
      </c>
      <c r="R626" s="122" t="s">
        <v>84</v>
      </c>
      <c r="S626" s="130" t="s">
        <v>191</v>
      </c>
      <c r="T626" s="123" t="s">
        <v>745</v>
      </c>
      <c r="U626" s="100" t="s">
        <v>193</v>
      </c>
      <c r="V626" s="186" t="s">
        <v>1326</v>
      </c>
      <c r="W626" s="147">
        <v>60</v>
      </c>
      <c r="X626" s="122">
        <v>60</v>
      </c>
      <c r="Y626" s="130">
        <f t="shared" si="185"/>
        <v>0</v>
      </c>
      <c r="Z626" s="122">
        <v>0</v>
      </c>
      <c r="AA626" s="101">
        <v>742.92</v>
      </c>
      <c r="AB626" s="131"/>
      <c r="AC626" s="151" t="str">
        <f t="shared" si="188"/>
        <v>April-26</v>
      </c>
      <c r="AD626" s="119">
        <v>46118</v>
      </c>
      <c r="AE626" s="142" t="s">
        <v>1327</v>
      </c>
      <c r="AF626" s="101">
        <f t="shared" si="174"/>
        <v>44575.199999999997</v>
      </c>
      <c r="AG626" s="101">
        <f t="shared" si="175"/>
        <v>0</v>
      </c>
      <c r="AH626" s="101">
        <f t="shared" si="176"/>
        <v>44575.199999999997</v>
      </c>
      <c r="AI626" s="101">
        <f t="shared" si="186"/>
        <v>0</v>
      </c>
      <c r="AJ626" s="101">
        <f t="shared" si="177"/>
        <v>0</v>
      </c>
      <c r="AK626" s="101">
        <f t="shared" si="184"/>
        <v>0</v>
      </c>
      <c r="AL626" s="102" t="s">
        <v>0</v>
      </c>
      <c r="AM626" s="213" t="s">
        <v>102</v>
      </c>
      <c r="AN626" s="823">
        <f t="shared" ref="AN626:AN689" si="189">SUM(AH626,AK626)</f>
        <v>44575.199999999997</v>
      </c>
      <c r="AO626" s="844">
        <f t="shared" si="179"/>
        <v>1</v>
      </c>
      <c r="AP626" s="844">
        <f t="shared" si="180"/>
        <v>0</v>
      </c>
      <c r="AQ626" s="845">
        <f t="shared" ca="1" si="181"/>
        <v>108</v>
      </c>
      <c r="AR626" s="113" t="str">
        <f t="shared" si="182"/>
        <v>On Time</v>
      </c>
    </row>
    <row r="627" spans="1:44" ht="12.75" x14ac:dyDescent="0.2">
      <c r="A627" s="102" t="s">
        <v>1328</v>
      </c>
      <c r="B627" s="133">
        <v>46077</v>
      </c>
      <c r="C627" s="100" t="s">
        <v>79</v>
      </c>
      <c r="D627" s="552">
        <v>46105</v>
      </c>
      <c r="E627" s="552" t="e">
        <f>IF(OR(#REF!="",J627=""),"",#REF!+7*J627)</f>
        <v>#REF!</v>
      </c>
      <c r="F627" s="149" t="str">
        <f t="shared" ca="1" si="183"/>
        <v>DELIVERED</v>
      </c>
      <c r="G627" s="120" t="s">
        <v>80</v>
      </c>
      <c r="H627" s="113" t="e">
        <f t="shared" si="187"/>
        <v>#REF!</v>
      </c>
      <c r="I627" s="113" t="e">
        <f t="shared" si="178"/>
        <v>#REF!</v>
      </c>
      <c r="J627" s="122">
        <v>4</v>
      </c>
      <c r="K627" s="122" t="s">
        <v>18</v>
      </c>
      <c r="L627" s="232" t="s">
        <v>81</v>
      </c>
      <c r="M627" s="23" t="s">
        <v>1329</v>
      </c>
      <c r="N627" s="399">
        <v>0</v>
      </c>
      <c r="O627" s="130">
        <v>3</v>
      </c>
      <c r="P627" s="122" t="s">
        <v>1330</v>
      </c>
      <c r="Q627" s="122">
        <v>25201311</v>
      </c>
      <c r="R627" s="122" t="s">
        <v>84</v>
      </c>
      <c r="S627" s="122" t="s">
        <v>671</v>
      </c>
      <c r="T627" s="113" t="s">
        <v>672</v>
      </c>
      <c r="U627" s="123" t="s">
        <v>193</v>
      </c>
      <c r="V627" s="102" t="s">
        <v>1331</v>
      </c>
      <c r="W627" s="147">
        <v>10</v>
      </c>
      <c r="X627" s="122">
        <v>10</v>
      </c>
      <c r="Y627" s="130">
        <f t="shared" si="185"/>
        <v>0</v>
      </c>
      <c r="Z627" s="122">
        <v>0</v>
      </c>
      <c r="AA627" s="101">
        <v>8500</v>
      </c>
      <c r="AB627" s="131"/>
      <c r="AC627" s="151" t="str">
        <f t="shared" si="188"/>
        <v>April-26</v>
      </c>
      <c r="AD627" s="119">
        <v>46114</v>
      </c>
      <c r="AE627" s="142" t="s">
        <v>1332</v>
      </c>
      <c r="AF627" s="101">
        <f t="shared" si="174"/>
        <v>85000</v>
      </c>
      <c r="AG627" s="101">
        <f t="shared" si="175"/>
        <v>0</v>
      </c>
      <c r="AH627" s="101">
        <f t="shared" si="176"/>
        <v>85000</v>
      </c>
      <c r="AI627" s="101">
        <f t="shared" si="186"/>
        <v>0</v>
      </c>
      <c r="AJ627" s="101">
        <f t="shared" si="177"/>
        <v>0</v>
      </c>
      <c r="AK627" s="101">
        <f t="shared" si="184"/>
        <v>0</v>
      </c>
      <c r="AL627" s="102" t="s">
        <v>0</v>
      </c>
      <c r="AM627" s="213" t="s">
        <v>102</v>
      </c>
      <c r="AN627" s="823">
        <f t="shared" si="189"/>
        <v>85000</v>
      </c>
      <c r="AO627" s="844">
        <f t="shared" si="179"/>
        <v>1</v>
      </c>
      <c r="AP627" s="844">
        <f t="shared" si="180"/>
        <v>0</v>
      </c>
      <c r="AQ627" s="845">
        <f t="shared" ca="1" si="181"/>
        <v>108</v>
      </c>
      <c r="AR627" s="113" t="str">
        <f t="shared" si="182"/>
        <v>Delayed</v>
      </c>
    </row>
    <row r="628" spans="1:44" ht="12.75" x14ac:dyDescent="0.2">
      <c r="A628" s="102">
        <v>4516477818</v>
      </c>
      <c r="B628" s="133">
        <v>46077</v>
      </c>
      <c r="C628" s="100" t="s">
        <v>79</v>
      </c>
      <c r="D628" s="552">
        <v>46105</v>
      </c>
      <c r="E628" s="552" t="e">
        <f>IF(OR(#REF!="",J628=""),"",#REF!+7*J628)</f>
        <v>#REF!</v>
      </c>
      <c r="F628" s="149" t="str">
        <f t="shared" ca="1" si="183"/>
        <v>DELIVERED</v>
      </c>
      <c r="G628" s="120" t="s">
        <v>80</v>
      </c>
      <c r="H628" s="113" t="e">
        <f t="shared" si="187"/>
        <v>#REF!</v>
      </c>
      <c r="I628" s="113" t="e">
        <f t="shared" si="178"/>
        <v>#REF!</v>
      </c>
      <c r="J628" s="122">
        <v>3</v>
      </c>
      <c r="K628" s="122" t="s">
        <v>18</v>
      </c>
      <c r="L628" s="232" t="s">
        <v>81</v>
      </c>
      <c r="M628" s="23" t="s">
        <v>1333</v>
      </c>
      <c r="N628" s="399">
        <v>1</v>
      </c>
      <c r="O628" s="130">
        <v>1</v>
      </c>
      <c r="P628" s="122" t="s">
        <v>1334</v>
      </c>
      <c r="Q628" s="122">
        <v>26100041</v>
      </c>
      <c r="R628" s="122" t="s">
        <v>84</v>
      </c>
      <c r="S628" s="122" t="s">
        <v>620</v>
      </c>
      <c r="T628" s="113" t="s">
        <v>621</v>
      </c>
      <c r="U628" s="102" t="s">
        <v>212</v>
      </c>
      <c r="V628" s="186" t="s">
        <v>1335</v>
      </c>
      <c r="W628" s="147">
        <v>12</v>
      </c>
      <c r="X628" s="122">
        <v>12</v>
      </c>
      <c r="Y628" s="130">
        <f t="shared" si="185"/>
        <v>0</v>
      </c>
      <c r="Z628" s="122">
        <v>0</v>
      </c>
      <c r="AA628" s="101">
        <v>59495</v>
      </c>
      <c r="AB628" s="131"/>
      <c r="AC628" s="151" t="str">
        <f t="shared" si="188"/>
        <v>April-26</v>
      </c>
      <c r="AD628" s="119">
        <v>46132</v>
      </c>
      <c r="AE628" s="142" t="s">
        <v>1336</v>
      </c>
      <c r="AF628" s="101">
        <f t="shared" si="174"/>
        <v>713940</v>
      </c>
      <c r="AG628" s="101">
        <f t="shared" si="175"/>
        <v>0</v>
      </c>
      <c r="AH628" s="101">
        <f t="shared" si="176"/>
        <v>713940</v>
      </c>
      <c r="AI628" s="101">
        <f t="shared" si="186"/>
        <v>0</v>
      </c>
      <c r="AJ628" s="101">
        <f t="shared" si="177"/>
        <v>0</v>
      </c>
      <c r="AK628" s="101">
        <f t="shared" si="184"/>
        <v>0</v>
      </c>
      <c r="AL628" s="102" t="s">
        <v>0</v>
      </c>
      <c r="AM628" s="213" t="s">
        <v>102</v>
      </c>
      <c r="AN628" s="823">
        <f t="shared" si="189"/>
        <v>713940</v>
      </c>
      <c r="AO628" s="844">
        <f t="shared" si="179"/>
        <v>1</v>
      </c>
      <c r="AP628" s="844">
        <f t="shared" si="180"/>
        <v>0</v>
      </c>
      <c r="AQ628" s="845">
        <f t="shared" ca="1" si="181"/>
        <v>108</v>
      </c>
      <c r="AR628" s="113" t="str">
        <f t="shared" si="182"/>
        <v>Delayed</v>
      </c>
    </row>
    <row r="629" spans="1:44" ht="12.75" x14ac:dyDescent="0.2">
      <c r="A629" s="102">
        <v>1102500195</v>
      </c>
      <c r="B629" s="133">
        <v>46078</v>
      </c>
      <c r="C629" s="100" t="s">
        <v>79</v>
      </c>
      <c r="D629" s="552">
        <v>46087</v>
      </c>
      <c r="E629" s="552" t="e">
        <f>IF(OR(#REF!="",J629=""),"",#REF!+7*J629)</f>
        <v>#REF!</v>
      </c>
      <c r="F629" s="149" t="str">
        <f t="shared" ca="1" si="183"/>
        <v>DELIVERED</v>
      </c>
      <c r="G629" s="120" t="s">
        <v>80</v>
      </c>
      <c r="H629" s="113" t="e">
        <f t="shared" si="187"/>
        <v>#REF!</v>
      </c>
      <c r="I629" s="113" t="e">
        <f t="shared" si="178"/>
        <v>#REF!</v>
      </c>
      <c r="J629" s="122">
        <v>1.4</v>
      </c>
      <c r="K629" s="122" t="s">
        <v>21</v>
      </c>
      <c r="L629" s="232" t="s">
        <v>81</v>
      </c>
      <c r="M629" s="23" t="s">
        <v>1337</v>
      </c>
      <c r="N629" s="399">
        <v>1</v>
      </c>
      <c r="O629" s="130">
        <v>1</v>
      </c>
      <c r="P629" s="122" t="s">
        <v>243</v>
      </c>
      <c r="Q629" s="122">
        <v>26200002</v>
      </c>
      <c r="R629" s="122" t="s">
        <v>84</v>
      </c>
      <c r="S629" s="130" t="s">
        <v>284</v>
      </c>
      <c r="T629" s="123" t="s">
        <v>285</v>
      </c>
      <c r="U629" s="102" t="s">
        <v>286</v>
      </c>
      <c r="V629" s="102" t="s">
        <v>1338</v>
      </c>
      <c r="W629" s="147">
        <v>10</v>
      </c>
      <c r="X629" s="122">
        <v>10</v>
      </c>
      <c r="Y629" s="130">
        <f t="shared" si="185"/>
        <v>0</v>
      </c>
      <c r="Z629" s="122">
        <v>0</v>
      </c>
      <c r="AA629" s="101">
        <v>2174</v>
      </c>
      <c r="AB629" s="131"/>
      <c r="AC629" s="151" t="str">
        <f t="shared" si="188"/>
        <v>April-26</v>
      </c>
      <c r="AD629" s="119">
        <v>46113</v>
      </c>
      <c r="AE629" s="176" t="s">
        <v>1339</v>
      </c>
      <c r="AF629" s="101">
        <f t="shared" ref="AF629:AF692" si="190">X629*AA629</f>
        <v>21740</v>
      </c>
      <c r="AG629" s="101">
        <f t="shared" ref="AG629:AG692" si="191">(X629*AB629)*86</f>
        <v>0</v>
      </c>
      <c r="AH629" s="101">
        <f t="shared" ref="AH629:AH692" si="192">SUM(AF629:AG629)</f>
        <v>21740</v>
      </c>
      <c r="AI629" s="101">
        <f t="shared" si="186"/>
        <v>0</v>
      </c>
      <c r="AJ629" s="101">
        <f t="shared" ref="AJ629:AJ692" si="193">(Z629*AB629)*86</f>
        <v>0</v>
      </c>
      <c r="AK629" s="101">
        <f t="shared" si="184"/>
        <v>0</v>
      </c>
      <c r="AL629" s="102" t="s">
        <v>0</v>
      </c>
      <c r="AM629" s="143" t="s">
        <v>102</v>
      </c>
      <c r="AN629" s="823">
        <f t="shared" si="189"/>
        <v>21740</v>
      </c>
      <c r="AO629" s="844">
        <f t="shared" si="179"/>
        <v>1</v>
      </c>
      <c r="AP629" s="844">
        <f t="shared" si="180"/>
        <v>0</v>
      </c>
      <c r="AQ629" s="845">
        <f t="shared" ca="1" si="181"/>
        <v>107</v>
      </c>
      <c r="AR629" s="113" t="str">
        <f t="shared" si="182"/>
        <v>Delayed</v>
      </c>
    </row>
    <row r="630" spans="1:44" ht="12.75" x14ac:dyDescent="0.2">
      <c r="A630" s="102">
        <v>1162501884</v>
      </c>
      <c r="B630" s="133">
        <v>46078</v>
      </c>
      <c r="C630" s="100" t="s">
        <v>79</v>
      </c>
      <c r="D630" s="552">
        <v>46087</v>
      </c>
      <c r="E630" s="552" t="e">
        <f>IF(OR(#REF!="",J630=""),"",#REF!+7*J630)</f>
        <v>#REF!</v>
      </c>
      <c r="F630" s="149" t="str">
        <f t="shared" ca="1" si="183"/>
        <v>DELIVERED</v>
      </c>
      <c r="G630" s="120" t="s">
        <v>80</v>
      </c>
      <c r="H630" s="113" t="e">
        <f t="shared" si="187"/>
        <v>#REF!</v>
      </c>
      <c r="I630" s="113" t="e">
        <f t="shared" si="178"/>
        <v>#REF!</v>
      </c>
      <c r="J630" s="122">
        <v>1.4</v>
      </c>
      <c r="K630" s="122" t="s">
        <v>28</v>
      </c>
      <c r="L630" s="232" t="s">
        <v>81</v>
      </c>
      <c r="M630" s="23" t="s">
        <v>1337</v>
      </c>
      <c r="N630" s="399">
        <v>1</v>
      </c>
      <c r="O630" s="130">
        <v>1</v>
      </c>
      <c r="P630" s="122" t="s">
        <v>243</v>
      </c>
      <c r="Q630" s="122">
        <v>26200001</v>
      </c>
      <c r="R630" s="122" t="s">
        <v>84</v>
      </c>
      <c r="S630" s="130" t="s">
        <v>284</v>
      </c>
      <c r="T630" s="123" t="s">
        <v>285</v>
      </c>
      <c r="U630" s="102" t="s">
        <v>286</v>
      </c>
      <c r="V630" s="102" t="s">
        <v>1340</v>
      </c>
      <c r="W630" s="147">
        <v>1</v>
      </c>
      <c r="X630" s="122">
        <v>1</v>
      </c>
      <c r="Y630" s="130">
        <f t="shared" si="185"/>
        <v>0</v>
      </c>
      <c r="Z630" s="122">
        <v>0</v>
      </c>
      <c r="AA630" s="101">
        <v>32600</v>
      </c>
      <c r="AB630" s="131"/>
      <c r="AC630" s="151" t="str">
        <f t="shared" si="188"/>
        <v>April-26</v>
      </c>
      <c r="AD630" s="119">
        <v>46113</v>
      </c>
      <c r="AE630" s="176" t="s">
        <v>1341</v>
      </c>
      <c r="AF630" s="101">
        <f t="shared" si="190"/>
        <v>32600</v>
      </c>
      <c r="AG630" s="101">
        <f t="shared" si="191"/>
        <v>0</v>
      </c>
      <c r="AH630" s="101">
        <f t="shared" si="192"/>
        <v>32600</v>
      </c>
      <c r="AI630" s="101">
        <f t="shared" si="186"/>
        <v>0</v>
      </c>
      <c r="AJ630" s="101">
        <f t="shared" si="193"/>
        <v>0</v>
      </c>
      <c r="AK630" s="101">
        <f t="shared" si="184"/>
        <v>0</v>
      </c>
      <c r="AL630" s="102" t="s">
        <v>0</v>
      </c>
      <c r="AM630" s="143" t="s">
        <v>102</v>
      </c>
      <c r="AN630" s="823">
        <f t="shared" si="189"/>
        <v>32600</v>
      </c>
      <c r="AO630" s="844">
        <f t="shared" si="179"/>
        <v>1</v>
      </c>
      <c r="AP630" s="844">
        <f t="shared" si="180"/>
        <v>0</v>
      </c>
      <c r="AQ630" s="845">
        <f t="shared" ca="1" si="181"/>
        <v>107</v>
      </c>
      <c r="AR630" s="113" t="str">
        <f t="shared" si="182"/>
        <v>Delayed</v>
      </c>
    </row>
    <row r="631" spans="1:44" ht="12.75" x14ac:dyDescent="0.2">
      <c r="A631" s="102">
        <v>1102600008</v>
      </c>
      <c r="B631" s="133">
        <v>46136</v>
      </c>
      <c r="C631" s="100" t="s">
        <v>79</v>
      </c>
      <c r="D631" s="552">
        <v>46087</v>
      </c>
      <c r="E631" s="552" t="e">
        <f>IF(OR(#REF!="",J631=""),"",#REF!+7*J631)</f>
        <v>#REF!</v>
      </c>
      <c r="F631" s="149" t="str">
        <f t="shared" ca="1" si="183"/>
        <v>DELIVERED</v>
      </c>
      <c r="G631" s="120" t="s">
        <v>80</v>
      </c>
      <c r="H631" s="113" t="e">
        <f t="shared" si="187"/>
        <v>#REF!</v>
      </c>
      <c r="I631" s="113" t="e">
        <f t="shared" si="178"/>
        <v>#REF!</v>
      </c>
      <c r="J631" s="122">
        <v>1.4</v>
      </c>
      <c r="K631" s="122" t="s">
        <v>21</v>
      </c>
      <c r="L631" s="232" t="s">
        <v>81</v>
      </c>
      <c r="M631" s="23" t="s">
        <v>1337</v>
      </c>
      <c r="N631" s="399">
        <v>1</v>
      </c>
      <c r="O631" s="130">
        <v>1</v>
      </c>
      <c r="P631" s="122" t="s">
        <v>243</v>
      </c>
      <c r="Q631" s="122">
        <v>26200081</v>
      </c>
      <c r="R631" s="122" t="s">
        <v>84</v>
      </c>
      <c r="S631" s="130" t="s">
        <v>284</v>
      </c>
      <c r="T631" s="123" t="s">
        <v>285</v>
      </c>
      <c r="U631" s="102" t="s">
        <v>286</v>
      </c>
      <c r="V631" s="102" t="s">
        <v>1342</v>
      </c>
      <c r="W631" s="147">
        <v>2</v>
      </c>
      <c r="X631" s="122">
        <v>2</v>
      </c>
      <c r="Y631" s="130">
        <f t="shared" si="185"/>
        <v>0</v>
      </c>
      <c r="Z631" s="122">
        <v>0</v>
      </c>
      <c r="AA631" s="101">
        <v>2775</v>
      </c>
      <c r="AB631" s="131"/>
      <c r="AC631" s="151" t="str">
        <f t="shared" si="188"/>
        <v>April-26</v>
      </c>
      <c r="AD631" s="119">
        <v>46136</v>
      </c>
      <c r="AE631" s="176" t="s">
        <v>1343</v>
      </c>
      <c r="AF631" s="101">
        <f t="shared" si="190"/>
        <v>5550</v>
      </c>
      <c r="AG631" s="101">
        <f t="shared" si="191"/>
        <v>0</v>
      </c>
      <c r="AH631" s="101">
        <f t="shared" si="192"/>
        <v>5550</v>
      </c>
      <c r="AI631" s="101">
        <f t="shared" si="186"/>
        <v>0</v>
      </c>
      <c r="AJ631" s="101">
        <f t="shared" si="193"/>
        <v>0</v>
      </c>
      <c r="AK631" s="101">
        <f t="shared" si="184"/>
        <v>0</v>
      </c>
      <c r="AL631" s="102" t="s">
        <v>0</v>
      </c>
      <c r="AM631" s="143" t="s">
        <v>102</v>
      </c>
      <c r="AN631" s="823">
        <f t="shared" si="189"/>
        <v>5550</v>
      </c>
      <c r="AO631" s="844">
        <f t="shared" si="179"/>
        <v>1</v>
      </c>
      <c r="AP631" s="844">
        <f t="shared" si="180"/>
        <v>0</v>
      </c>
      <c r="AQ631" s="845">
        <f t="shared" ca="1" si="181"/>
        <v>49</v>
      </c>
      <c r="AR631" s="113" t="str">
        <f t="shared" si="182"/>
        <v>Delayed</v>
      </c>
    </row>
    <row r="632" spans="1:44" ht="12.75" x14ac:dyDescent="0.2">
      <c r="A632" s="102">
        <v>1162600064</v>
      </c>
      <c r="B632" s="133">
        <v>46136</v>
      </c>
      <c r="C632" s="100" t="s">
        <v>79</v>
      </c>
      <c r="D632" s="552">
        <v>46087</v>
      </c>
      <c r="E632" s="552" t="e">
        <f>IF(OR(#REF!="",J632=""),"",#REF!+7*J632)</f>
        <v>#REF!</v>
      </c>
      <c r="F632" s="149" t="str">
        <f t="shared" ca="1" si="183"/>
        <v>DELIVERED</v>
      </c>
      <c r="G632" s="120" t="s">
        <v>80</v>
      </c>
      <c r="H632" s="113" t="e">
        <f t="shared" si="187"/>
        <v>#REF!</v>
      </c>
      <c r="I632" s="113" t="e">
        <f t="shared" si="178"/>
        <v>#REF!</v>
      </c>
      <c r="J632" s="122">
        <v>1.4</v>
      </c>
      <c r="K632" s="122" t="s">
        <v>28</v>
      </c>
      <c r="L632" s="232" t="s">
        <v>81</v>
      </c>
      <c r="M632" s="23" t="s">
        <v>1337</v>
      </c>
      <c r="N632" s="399">
        <v>1</v>
      </c>
      <c r="O632" s="130">
        <v>1</v>
      </c>
      <c r="P632" s="122" t="s">
        <v>243</v>
      </c>
      <c r="Q632" s="122">
        <v>26200082</v>
      </c>
      <c r="R632" s="122" t="s">
        <v>84</v>
      </c>
      <c r="S632" s="130" t="s">
        <v>284</v>
      </c>
      <c r="T632" s="123" t="s">
        <v>285</v>
      </c>
      <c r="U632" s="102" t="s">
        <v>286</v>
      </c>
      <c r="V632" s="102" t="s">
        <v>1344</v>
      </c>
      <c r="W632" s="147">
        <v>1</v>
      </c>
      <c r="X632" s="122">
        <v>1</v>
      </c>
      <c r="Y632" s="130">
        <f t="shared" si="185"/>
        <v>0</v>
      </c>
      <c r="Z632" s="122">
        <v>0</v>
      </c>
      <c r="AA632" s="101">
        <v>1400</v>
      </c>
      <c r="AB632" s="131"/>
      <c r="AC632" s="151" t="str">
        <f t="shared" si="188"/>
        <v>April-26</v>
      </c>
      <c r="AD632" s="119">
        <v>46136</v>
      </c>
      <c r="AE632" s="176" t="s">
        <v>1345</v>
      </c>
      <c r="AF632" s="101">
        <f t="shared" si="190"/>
        <v>1400</v>
      </c>
      <c r="AG632" s="101">
        <f t="shared" si="191"/>
        <v>0</v>
      </c>
      <c r="AH632" s="101">
        <f t="shared" si="192"/>
        <v>1400</v>
      </c>
      <c r="AI632" s="101">
        <f t="shared" si="186"/>
        <v>0</v>
      </c>
      <c r="AJ632" s="101">
        <f t="shared" si="193"/>
        <v>0</v>
      </c>
      <c r="AK632" s="101">
        <f t="shared" si="184"/>
        <v>0</v>
      </c>
      <c r="AL632" s="102" t="s">
        <v>0</v>
      </c>
      <c r="AM632" s="143" t="s">
        <v>102</v>
      </c>
      <c r="AN632" s="823">
        <f t="shared" si="189"/>
        <v>1400</v>
      </c>
      <c r="AO632" s="844">
        <f t="shared" si="179"/>
        <v>1</v>
      </c>
      <c r="AP632" s="844">
        <f t="shared" si="180"/>
        <v>0</v>
      </c>
      <c r="AQ632" s="845">
        <f t="shared" ca="1" si="181"/>
        <v>49</v>
      </c>
      <c r="AR632" s="113" t="str">
        <f t="shared" si="182"/>
        <v>Delayed</v>
      </c>
    </row>
    <row r="633" spans="1:44" x14ac:dyDescent="0.25">
      <c r="A633" s="102">
        <v>4000605032</v>
      </c>
      <c r="B633" s="133">
        <v>46078</v>
      </c>
      <c r="C633" s="100" t="s">
        <v>79</v>
      </c>
      <c r="D633" s="552">
        <v>46260</v>
      </c>
      <c r="E633" s="552" t="e">
        <f>IF(OR(#REF!="",J633=""),"",#REF!+7*J633)</f>
        <v>#REF!</v>
      </c>
      <c r="F633" s="149" t="e">
        <f t="shared" ca="1" si="183"/>
        <v>#REF!</v>
      </c>
      <c r="G633" s="120" t="s">
        <v>94</v>
      </c>
      <c r="H633" s="113" t="e">
        <f t="shared" si="187"/>
        <v>#REF!</v>
      </c>
      <c r="I633" s="113" t="e">
        <f t="shared" si="178"/>
        <v>#REF!</v>
      </c>
      <c r="J633" s="122">
        <v>26</v>
      </c>
      <c r="K633" s="122" t="s">
        <v>18</v>
      </c>
      <c r="L633" s="232" t="s">
        <v>142</v>
      </c>
      <c r="M633" s="23" t="s">
        <v>1346</v>
      </c>
      <c r="N633" s="399">
        <v>0</v>
      </c>
      <c r="O633" s="130">
        <v>3</v>
      </c>
      <c r="P633" s="122"/>
      <c r="Q633" s="122"/>
      <c r="R633" s="122" t="s">
        <v>84</v>
      </c>
      <c r="S633" s="122" t="s">
        <v>97</v>
      </c>
      <c r="T633" s="113" t="s">
        <v>119</v>
      </c>
      <c r="U633" s="102" t="s">
        <v>99</v>
      </c>
      <c r="V633" s="102" t="s">
        <v>617</v>
      </c>
      <c r="W633" s="147">
        <v>11</v>
      </c>
      <c r="X633" s="122"/>
      <c r="Y633" s="130">
        <f t="shared" si="185"/>
        <v>11</v>
      </c>
      <c r="Z633" s="122">
        <v>11</v>
      </c>
      <c r="AA633" s="101">
        <v>79979</v>
      </c>
      <c r="AB633" s="131"/>
      <c r="AC633" s="151" t="str">
        <f t="shared" si="188"/>
        <v/>
      </c>
      <c r="AD633" s="120"/>
      <c r="AE633" s="178"/>
      <c r="AF633" s="101">
        <f t="shared" si="190"/>
        <v>0</v>
      </c>
      <c r="AG633" s="101">
        <f t="shared" si="191"/>
        <v>0</v>
      </c>
      <c r="AH633" s="101">
        <f t="shared" si="192"/>
        <v>0</v>
      </c>
      <c r="AI633" s="101">
        <f t="shared" si="186"/>
        <v>879769</v>
      </c>
      <c r="AJ633" s="101">
        <f t="shared" si="193"/>
        <v>0</v>
      </c>
      <c r="AK633" s="101">
        <f t="shared" si="184"/>
        <v>879769</v>
      </c>
      <c r="AL633" s="102" t="s">
        <v>9</v>
      </c>
      <c r="AM633" s="143"/>
      <c r="AN633" s="823">
        <f t="shared" si="189"/>
        <v>879769</v>
      </c>
      <c r="AO633" s="844">
        <f t="shared" si="179"/>
        <v>0</v>
      </c>
      <c r="AP633" s="844">
        <f t="shared" si="180"/>
        <v>1</v>
      </c>
      <c r="AQ633" s="845">
        <f t="shared" ca="1" si="181"/>
        <v>107</v>
      </c>
      <c r="AR633" s="113" t="str">
        <f t="shared" si="182"/>
        <v>On Time</v>
      </c>
    </row>
    <row r="634" spans="1:44" ht="12.75" x14ac:dyDescent="0.2">
      <c r="A634" s="102">
        <v>4520458857</v>
      </c>
      <c r="B634" s="133">
        <v>46079</v>
      </c>
      <c r="C634" s="100" t="s">
        <v>79</v>
      </c>
      <c r="D634" s="552">
        <v>46100</v>
      </c>
      <c r="E634" s="552" t="e">
        <f>IF(OR(#REF!="",J634=""),"",#REF!+7*J634)</f>
        <v>#REF!</v>
      </c>
      <c r="F634" s="149" t="str">
        <f t="shared" ca="1" si="183"/>
        <v>DELIVERED</v>
      </c>
      <c r="G634" s="120" t="s">
        <v>80</v>
      </c>
      <c r="H634" s="113" t="e">
        <f t="shared" si="187"/>
        <v>#REF!</v>
      </c>
      <c r="I634" s="113" t="e">
        <f t="shared" si="178"/>
        <v>#REF!</v>
      </c>
      <c r="J634" s="122">
        <v>3</v>
      </c>
      <c r="K634" s="122" t="s">
        <v>22</v>
      </c>
      <c r="L634" s="232" t="s">
        <v>81</v>
      </c>
      <c r="M634" s="23" t="s">
        <v>1347</v>
      </c>
      <c r="N634" s="399">
        <v>1</v>
      </c>
      <c r="O634" s="130">
        <v>1</v>
      </c>
      <c r="P634" s="122" t="s">
        <v>1152</v>
      </c>
      <c r="Q634" s="122">
        <v>26200052</v>
      </c>
      <c r="R634" s="122" t="s">
        <v>84</v>
      </c>
      <c r="S634" s="130" t="s">
        <v>210</v>
      </c>
      <c r="T634" s="123" t="s">
        <v>211</v>
      </c>
      <c r="U634" s="102" t="s">
        <v>212</v>
      </c>
      <c r="V634" s="195" t="s">
        <v>1348</v>
      </c>
      <c r="W634" s="147">
        <v>1</v>
      </c>
      <c r="X634" s="122">
        <v>1</v>
      </c>
      <c r="Y634" s="130">
        <f t="shared" si="185"/>
        <v>0</v>
      </c>
      <c r="Z634" s="122">
        <v>0</v>
      </c>
      <c r="AA634" s="101">
        <v>7078.22</v>
      </c>
      <c r="AB634" s="131"/>
      <c r="AC634" s="151" t="str">
        <f t="shared" si="188"/>
        <v>April-26</v>
      </c>
      <c r="AD634" s="119">
        <v>46127</v>
      </c>
      <c r="AE634" s="176" t="s">
        <v>1349</v>
      </c>
      <c r="AF634" s="101">
        <f t="shared" si="190"/>
        <v>7078.22</v>
      </c>
      <c r="AG634" s="101">
        <f t="shared" si="191"/>
        <v>0</v>
      </c>
      <c r="AH634" s="101">
        <f t="shared" si="192"/>
        <v>7078.22</v>
      </c>
      <c r="AI634" s="101">
        <f t="shared" si="186"/>
        <v>0</v>
      </c>
      <c r="AJ634" s="101">
        <f t="shared" si="193"/>
        <v>0</v>
      </c>
      <c r="AK634" s="101">
        <f t="shared" si="184"/>
        <v>0</v>
      </c>
      <c r="AL634" s="102" t="s">
        <v>0</v>
      </c>
      <c r="AM634" s="143" t="s">
        <v>102</v>
      </c>
      <c r="AN634" s="823">
        <f t="shared" si="189"/>
        <v>7078.22</v>
      </c>
      <c r="AO634" s="844">
        <f t="shared" si="179"/>
        <v>1</v>
      </c>
      <c r="AP634" s="844">
        <f t="shared" si="180"/>
        <v>0</v>
      </c>
      <c r="AQ634" s="845">
        <f t="shared" ca="1" si="181"/>
        <v>106</v>
      </c>
      <c r="AR634" s="113" t="str">
        <f t="shared" si="182"/>
        <v>Delayed</v>
      </c>
    </row>
    <row r="635" spans="1:44" ht="12.75" x14ac:dyDescent="0.2">
      <c r="A635" s="102">
        <v>4000605689</v>
      </c>
      <c r="B635" s="133">
        <v>46078</v>
      </c>
      <c r="C635" s="100" t="s">
        <v>79</v>
      </c>
      <c r="D635" s="552">
        <v>46218</v>
      </c>
      <c r="E635" s="552" t="e">
        <f>IF(OR(#REF!="",J635=""),"",#REF!+7*J635)</f>
        <v>#REF!</v>
      </c>
      <c r="F635" s="149" t="e">
        <f t="shared" ca="1" si="183"/>
        <v>#REF!</v>
      </c>
      <c r="G635" s="120" t="s">
        <v>94</v>
      </c>
      <c r="H635" s="113" t="e">
        <f t="shared" si="187"/>
        <v>#REF!</v>
      </c>
      <c r="I635" s="113" t="e">
        <f t="shared" si="178"/>
        <v>#REF!</v>
      </c>
      <c r="J635" s="122">
        <v>20</v>
      </c>
      <c r="K635" s="122" t="s">
        <v>18</v>
      </c>
      <c r="L635" s="232" t="s">
        <v>81</v>
      </c>
      <c r="M635" s="23" t="s">
        <v>1350</v>
      </c>
      <c r="N635" s="399">
        <v>0</v>
      </c>
      <c r="O635" s="130">
        <v>3</v>
      </c>
      <c r="P635" s="122"/>
      <c r="Q635" s="122"/>
      <c r="R635" s="122" t="s">
        <v>84</v>
      </c>
      <c r="S635" s="122" t="s">
        <v>97</v>
      </c>
      <c r="T635" s="113" t="s">
        <v>138</v>
      </c>
      <c r="U635" s="102" t="s">
        <v>99</v>
      </c>
      <c r="V635" s="102" t="s">
        <v>1351</v>
      </c>
      <c r="W635" s="147">
        <v>5</v>
      </c>
      <c r="X635" s="122"/>
      <c r="Y635" s="130">
        <f t="shared" si="185"/>
        <v>5</v>
      </c>
      <c r="Z635" s="122">
        <v>5</v>
      </c>
      <c r="AA635" s="101">
        <v>58106</v>
      </c>
      <c r="AB635" s="131"/>
      <c r="AC635" s="151" t="str">
        <f t="shared" si="188"/>
        <v/>
      </c>
      <c r="AD635" s="120"/>
      <c r="AE635" s="132"/>
      <c r="AF635" s="101">
        <f t="shared" si="190"/>
        <v>0</v>
      </c>
      <c r="AG635" s="101">
        <f t="shared" si="191"/>
        <v>0</v>
      </c>
      <c r="AH635" s="101">
        <f t="shared" si="192"/>
        <v>0</v>
      </c>
      <c r="AI635" s="101">
        <f t="shared" si="186"/>
        <v>290530</v>
      </c>
      <c r="AJ635" s="101">
        <f t="shared" si="193"/>
        <v>0</v>
      </c>
      <c r="AK635" s="101">
        <f t="shared" si="184"/>
        <v>290530</v>
      </c>
      <c r="AL635" s="102" t="s">
        <v>9</v>
      </c>
      <c r="AM635" s="144"/>
      <c r="AN635" s="823">
        <f t="shared" si="189"/>
        <v>290530</v>
      </c>
      <c r="AO635" s="844">
        <f t="shared" si="179"/>
        <v>0</v>
      </c>
      <c r="AP635" s="844">
        <f t="shared" si="180"/>
        <v>1</v>
      </c>
      <c r="AQ635" s="845">
        <f t="shared" ca="1" si="181"/>
        <v>107</v>
      </c>
      <c r="AR635" s="113" t="str">
        <f t="shared" si="182"/>
        <v>On Time</v>
      </c>
    </row>
    <row r="636" spans="1:44" ht="12.75" x14ac:dyDescent="0.2">
      <c r="A636" s="102">
        <v>4000605665</v>
      </c>
      <c r="B636" s="133">
        <v>46077</v>
      </c>
      <c r="C636" s="100" t="s">
        <v>79</v>
      </c>
      <c r="D636" s="552">
        <v>46175</v>
      </c>
      <c r="E636" s="552" t="e">
        <f>IF(OR(#REF!="",J636=""),"",#REF!+7*J636)</f>
        <v>#REF!</v>
      </c>
      <c r="F636" s="149" t="str">
        <f t="shared" ca="1" si="183"/>
        <v>DELIVERED</v>
      </c>
      <c r="G636" s="120" t="s">
        <v>94</v>
      </c>
      <c r="H636" s="113" t="e">
        <f t="shared" si="187"/>
        <v>#REF!</v>
      </c>
      <c r="I636" s="113" t="e">
        <f t="shared" si="178"/>
        <v>#REF!</v>
      </c>
      <c r="J636" s="122">
        <v>14</v>
      </c>
      <c r="K636" s="122" t="s">
        <v>18</v>
      </c>
      <c r="L636" s="232" t="s">
        <v>142</v>
      </c>
      <c r="M636" s="23" t="s">
        <v>1352</v>
      </c>
      <c r="N636" s="399">
        <v>0</v>
      </c>
      <c r="O636" s="130">
        <v>3</v>
      </c>
      <c r="P636" s="122" t="s">
        <v>1353</v>
      </c>
      <c r="Q636" s="122">
        <v>26100037</v>
      </c>
      <c r="R636" s="122" t="s">
        <v>84</v>
      </c>
      <c r="S636" s="122" t="s">
        <v>97</v>
      </c>
      <c r="T636" s="113" t="s">
        <v>138</v>
      </c>
      <c r="U636" s="102" t="s">
        <v>99</v>
      </c>
      <c r="V636" s="102" t="s">
        <v>1354</v>
      </c>
      <c r="W636" s="147">
        <v>40</v>
      </c>
      <c r="X636" s="122">
        <v>32</v>
      </c>
      <c r="Y636" s="130">
        <f t="shared" si="185"/>
        <v>8</v>
      </c>
      <c r="Z636" s="122">
        <v>0</v>
      </c>
      <c r="AA636" s="101">
        <v>2359.8000000000002</v>
      </c>
      <c r="AB636" s="131"/>
      <c r="AC636" s="151" t="str">
        <f t="shared" si="188"/>
        <v>April-26</v>
      </c>
      <c r="AD636" s="119">
        <v>46136</v>
      </c>
      <c r="AE636" s="393" t="s">
        <v>1355</v>
      </c>
      <c r="AF636" s="101">
        <f t="shared" si="190"/>
        <v>75513.600000000006</v>
      </c>
      <c r="AG636" s="101">
        <f t="shared" si="191"/>
        <v>0</v>
      </c>
      <c r="AH636" s="101">
        <f t="shared" si="192"/>
        <v>75513.600000000006</v>
      </c>
      <c r="AI636" s="101">
        <f t="shared" si="186"/>
        <v>0</v>
      </c>
      <c r="AJ636" s="101">
        <f t="shared" si="193"/>
        <v>0</v>
      </c>
      <c r="AK636" s="101">
        <f t="shared" si="184"/>
        <v>0</v>
      </c>
      <c r="AL636" s="102" t="s">
        <v>0</v>
      </c>
      <c r="AM636" s="143" t="s">
        <v>102</v>
      </c>
      <c r="AN636" s="823">
        <f t="shared" si="189"/>
        <v>75513.600000000006</v>
      </c>
      <c r="AO636" s="844">
        <f t="shared" si="179"/>
        <v>0.8</v>
      </c>
      <c r="AP636" s="844">
        <f t="shared" si="180"/>
        <v>0.2</v>
      </c>
      <c r="AQ636" s="845">
        <f t="shared" ca="1" si="181"/>
        <v>108</v>
      </c>
      <c r="AR636" s="113" t="str">
        <f t="shared" si="182"/>
        <v>On Time</v>
      </c>
    </row>
    <row r="637" spans="1:44" x14ac:dyDescent="0.25">
      <c r="A637" s="102">
        <v>4000605665</v>
      </c>
      <c r="B637" s="133">
        <v>46077</v>
      </c>
      <c r="C637" s="100" t="s">
        <v>79</v>
      </c>
      <c r="D637" s="552">
        <v>46175</v>
      </c>
      <c r="E637" s="552" t="e">
        <f>IF(OR(#REF!="",J637=""),"",#REF!+7*J637)</f>
        <v>#REF!</v>
      </c>
      <c r="F637" s="149" t="str">
        <f t="shared" ca="1" si="183"/>
        <v>DELIVERED</v>
      </c>
      <c r="G637" s="120" t="s">
        <v>94</v>
      </c>
      <c r="H637" s="113" t="e">
        <f t="shared" si="187"/>
        <v>#REF!</v>
      </c>
      <c r="I637" s="113" t="e">
        <f t="shared" ref="I637:I700" si="194">TEXT(E637,"YYYY")</f>
        <v>#REF!</v>
      </c>
      <c r="J637" s="122">
        <v>14</v>
      </c>
      <c r="K637" s="122" t="s">
        <v>18</v>
      </c>
      <c r="L637" s="232" t="s">
        <v>142</v>
      </c>
      <c r="M637" s="23" t="s">
        <v>1352</v>
      </c>
      <c r="N637" s="399">
        <v>0</v>
      </c>
      <c r="O637" s="130">
        <v>3</v>
      </c>
      <c r="P637" s="122" t="s">
        <v>1353</v>
      </c>
      <c r="Q637" s="122">
        <v>26100037</v>
      </c>
      <c r="R637" s="122" t="s">
        <v>84</v>
      </c>
      <c r="S637" s="122" t="s">
        <v>97</v>
      </c>
      <c r="T637" s="113" t="s">
        <v>138</v>
      </c>
      <c r="U637" s="102" t="s">
        <v>99</v>
      </c>
      <c r="V637" s="102" t="s">
        <v>1354</v>
      </c>
      <c r="W637" s="147">
        <v>8</v>
      </c>
      <c r="X637" s="122">
        <v>8</v>
      </c>
      <c r="Y637" s="130">
        <f t="shared" si="185"/>
        <v>0</v>
      </c>
      <c r="Z637" s="122">
        <v>0</v>
      </c>
      <c r="AA637" s="101">
        <v>2359.8000000000002</v>
      </c>
      <c r="AB637" s="131"/>
      <c r="AC637" s="151" t="str">
        <f t="shared" si="188"/>
        <v>April-26</v>
      </c>
      <c r="AD637" s="225">
        <v>46141</v>
      </c>
      <c r="AE637" s="257" t="s">
        <v>1356</v>
      </c>
      <c r="AF637" s="114">
        <f t="shared" si="190"/>
        <v>18878.400000000001</v>
      </c>
      <c r="AG637" s="101">
        <f t="shared" si="191"/>
        <v>0</v>
      </c>
      <c r="AH637" s="101">
        <f t="shared" si="192"/>
        <v>18878.400000000001</v>
      </c>
      <c r="AI637" s="101">
        <f t="shared" si="186"/>
        <v>0</v>
      </c>
      <c r="AJ637" s="101">
        <f t="shared" si="193"/>
        <v>0</v>
      </c>
      <c r="AK637" s="101">
        <f t="shared" si="184"/>
        <v>0</v>
      </c>
      <c r="AL637" s="102" t="s">
        <v>0</v>
      </c>
      <c r="AM637" s="143" t="s">
        <v>102</v>
      </c>
      <c r="AN637" s="823">
        <f t="shared" si="189"/>
        <v>18878.400000000001</v>
      </c>
      <c r="AO637" s="844">
        <f t="shared" si="179"/>
        <v>1</v>
      </c>
      <c r="AP637" s="844">
        <f t="shared" si="180"/>
        <v>0</v>
      </c>
      <c r="AQ637" s="845">
        <f t="shared" ca="1" si="181"/>
        <v>108</v>
      </c>
      <c r="AR637" s="113" t="str">
        <f t="shared" si="182"/>
        <v>On Time</v>
      </c>
    </row>
    <row r="638" spans="1:44" ht="12.75" x14ac:dyDescent="0.2">
      <c r="A638" s="102">
        <v>4000606482</v>
      </c>
      <c r="B638" s="133">
        <v>46079</v>
      </c>
      <c r="C638" s="100" t="s">
        <v>79</v>
      </c>
      <c r="D638" s="552">
        <v>46205</v>
      </c>
      <c r="E638" s="552" t="e">
        <f>IF(OR(#REF!="",J638=""),"",#REF!+7*J638)</f>
        <v>#REF!</v>
      </c>
      <c r="F638" s="149" t="e">
        <f t="shared" ca="1" si="183"/>
        <v>#REF!</v>
      </c>
      <c r="G638" s="120" t="s">
        <v>94</v>
      </c>
      <c r="H638" s="113" t="e">
        <f t="shared" si="187"/>
        <v>#REF!</v>
      </c>
      <c r="I638" s="113" t="e">
        <f t="shared" si="194"/>
        <v>#REF!</v>
      </c>
      <c r="J638" s="122">
        <v>18</v>
      </c>
      <c r="K638" s="122" t="s">
        <v>18</v>
      </c>
      <c r="L638" s="232" t="s">
        <v>81</v>
      </c>
      <c r="M638" s="23" t="s">
        <v>1357</v>
      </c>
      <c r="N638" s="399">
        <v>0</v>
      </c>
      <c r="O638" s="130">
        <v>3</v>
      </c>
      <c r="P638" s="122"/>
      <c r="Q638" s="122"/>
      <c r="R638" s="122" t="s">
        <v>84</v>
      </c>
      <c r="S638" s="122" t="s">
        <v>97</v>
      </c>
      <c r="T638" s="113" t="s">
        <v>138</v>
      </c>
      <c r="U638" s="102" t="s">
        <v>99</v>
      </c>
      <c r="V638" s="102" t="s">
        <v>1034</v>
      </c>
      <c r="W638" s="147">
        <v>3</v>
      </c>
      <c r="X638" s="122"/>
      <c r="Y638" s="130">
        <f t="shared" si="185"/>
        <v>3</v>
      </c>
      <c r="Z638" s="122">
        <v>3</v>
      </c>
      <c r="AA638" s="101">
        <v>48900</v>
      </c>
      <c r="AB638" s="131"/>
      <c r="AC638" s="151" t="str">
        <f t="shared" si="188"/>
        <v/>
      </c>
      <c r="AD638" s="120"/>
      <c r="AE638" s="261"/>
      <c r="AF638" s="101">
        <f t="shared" si="190"/>
        <v>0</v>
      </c>
      <c r="AG638" s="101">
        <f t="shared" si="191"/>
        <v>0</v>
      </c>
      <c r="AH638" s="101">
        <f t="shared" si="192"/>
        <v>0</v>
      </c>
      <c r="AI638" s="101">
        <f t="shared" si="186"/>
        <v>146700</v>
      </c>
      <c r="AJ638" s="101">
        <f t="shared" si="193"/>
        <v>0</v>
      </c>
      <c r="AK638" s="101">
        <f t="shared" si="184"/>
        <v>146700</v>
      </c>
      <c r="AL638" s="102" t="s">
        <v>9</v>
      </c>
      <c r="AM638" s="144"/>
      <c r="AN638" s="823">
        <f t="shared" si="189"/>
        <v>146700</v>
      </c>
      <c r="AO638" s="844">
        <f t="shared" si="179"/>
        <v>0</v>
      </c>
      <c r="AP638" s="844">
        <f t="shared" si="180"/>
        <v>1</v>
      </c>
      <c r="AQ638" s="845">
        <f t="shared" ca="1" si="181"/>
        <v>106</v>
      </c>
      <c r="AR638" s="113" t="str">
        <f t="shared" si="182"/>
        <v>On Time</v>
      </c>
    </row>
    <row r="639" spans="1:44" ht="12.75" x14ac:dyDescent="0.2">
      <c r="A639" s="569">
        <v>4000606482</v>
      </c>
      <c r="B639" s="570">
        <v>46079</v>
      </c>
      <c r="C639" s="562" t="s">
        <v>79</v>
      </c>
      <c r="D639" s="552">
        <v>46205</v>
      </c>
      <c r="E639" s="552" t="e">
        <f>IF(OR(#REF!="",J639=""),"",#REF!+7*J639)</f>
        <v>#REF!</v>
      </c>
      <c r="F639" s="572" t="e">
        <f t="shared" ca="1" si="183"/>
        <v>#REF!</v>
      </c>
      <c r="G639" s="571" t="s">
        <v>94</v>
      </c>
      <c r="H639" s="573" t="e">
        <f t="shared" si="187"/>
        <v>#REF!</v>
      </c>
      <c r="I639" s="573" t="e">
        <f t="shared" si="194"/>
        <v>#REF!</v>
      </c>
      <c r="J639" s="568">
        <v>18</v>
      </c>
      <c r="K639" s="568" t="s">
        <v>18</v>
      </c>
      <c r="L639" s="574" t="s">
        <v>81</v>
      </c>
      <c r="M639" s="23" t="s">
        <v>1357</v>
      </c>
      <c r="N639" s="576">
        <v>0</v>
      </c>
      <c r="O639" s="577">
        <v>3</v>
      </c>
      <c r="P639" s="568"/>
      <c r="Q639" s="568"/>
      <c r="R639" s="568" t="s">
        <v>84</v>
      </c>
      <c r="S639" s="568" t="s">
        <v>97</v>
      </c>
      <c r="T639" s="573" t="s">
        <v>138</v>
      </c>
      <c r="U639" s="569" t="s">
        <v>99</v>
      </c>
      <c r="V639" s="569" t="s">
        <v>1034</v>
      </c>
      <c r="W639" s="578">
        <v>2</v>
      </c>
      <c r="X639" s="568"/>
      <c r="Y639" s="577">
        <v>2</v>
      </c>
      <c r="Z639" s="568">
        <v>2</v>
      </c>
      <c r="AA639" s="579">
        <v>48900</v>
      </c>
      <c r="AB639" s="580"/>
      <c r="AC639" s="536" t="str">
        <f t="shared" si="188"/>
        <v/>
      </c>
      <c r="AD639" s="571"/>
      <c r="AE639" s="651"/>
      <c r="AF639" s="579">
        <f t="shared" si="190"/>
        <v>0</v>
      </c>
      <c r="AG639" s="579">
        <f t="shared" si="191"/>
        <v>0</v>
      </c>
      <c r="AH639" s="579">
        <f t="shared" si="192"/>
        <v>0</v>
      </c>
      <c r="AI639" s="579">
        <f t="shared" si="186"/>
        <v>97800</v>
      </c>
      <c r="AJ639" s="579">
        <f t="shared" si="193"/>
        <v>0</v>
      </c>
      <c r="AK639" s="579">
        <f t="shared" si="184"/>
        <v>97800</v>
      </c>
      <c r="AL639" s="569" t="s">
        <v>9</v>
      </c>
      <c r="AM639" s="540"/>
      <c r="AN639" s="824">
        <f t="shared" si="189"/>
        <v>97800</v>
      </c>
      <c r="AO639" s="844">
        <f t="shared" si="179"/>
        <v>0</v>
      </c>
      <c r="AP639" s="844">
        <f t="shared" si="180"/>
        <v>1</v>
      </c>
      <c r="AQ639" s="845">
        <f t="shared" ca="1" si="181"/>
        <v>106</v>
      </c>
      <c r="AR639" s="113" t="str">
        <f t="shared" si="182"/>
        <v>On Time</v>
      </c>
    </row>
    <row r="640" spans="1:44" ht="12.75" x14ac:dyDescent="0.2">
      <c r="A640" s="102">
        <v>4000606476</v>
      </c>
      <c r="B640" s="133">
        <v>46079</v>
      </c>
      <c r="C640" s="100" t="s">
        <v>79</v>
      </c>
      <c r="D640" s="552">
        <v>46205</v>
      </c>
      <c r="E640" s="552" t="e">
        <f>IF(OR(#REF!="",J640=""),"",#REF!+7*J640)</f>
        <v>#REF!</v>
      </c>
      <c r="F640" s="149" t="e">
        <f t="shared" ca="1" si="183"/>
        <v>#REF!</v>
      </c>
      <c r="G640" s="120" t="s">
        <v>94</v>
      </c>
      <c r="H640" s="113" t="e">
        <f t="shared" si="187"/>
        <v>#REF!</v>
      </c>
      <c r="I640" s="113" t="e">
        <f t="shared" si="194"/>
        <v>#REF!</v>
      </c>
      <c r="J640" s="122">
        <v>18</v>
      </c>
      <c r="K640" s="122" t="s">
        <v>18</v>
      </c>
      <c r="L640" s="232" t="s">
        <v>81</v>
      </c>
      <c r="M640" s="505" t="s">
        <v>1358</v>
      </c>
      <c r="N640" s="399">
        <v>0</v>
      </c>
      <c r="O640" s="130">
        <v>3</v>
      </c>
      <c r="P640" s="122"/>
      <c r="Q640" s="122"/>
      <c r="R640" s="122" t="s">
        <v>84</v>
      </c>
      <c r="S640" s="122" t="s">
        <v>97</v>
      </c>
      <c r="T640" s="113" t="s">
        <v>138</v>
      </c>
      <c r="U640" s="102" t="s">
        <v>99</v>
      </c>
      <c r="V640" s="102" t="s">
        <v>139</v>
      </c>
      <c r="W640" s="147">
        <v>5</v>
      </c>
      <c r="X640" s="218"/>
      <c r="Y640" s="130">
        <f t="shared" ref="Y640:Y703" si="195">W640-X640</f>
        <v>5</v>
      </c>
      <c r="Z640" s="122">
        <v>5</v>
      </c>
      <c r="AA640" s="101">
        <v>45776</v>
      </c>
      <c r="AB640" s="131"/>
      <c r="AC640" s="151" t="str">
        <f t="shared" si="188"/>
        <v/>
      </c>
      <c r="AD640" s="120"/>
      <c r="AE640" s="132"/>
      <c r="AF640" s="101">
        <f t="shared" si="190"/>
        <v>0</v>
      </c>
      <c r="AG640" s="101">
        <f t="shared" si="191"/>
        <v>0</v>
      </c>
      <c r="AH640" s="101">
        <f t="shared" si="192"/>
        <v>0</v>
      </c>
      <c r="AI640" s="101">
        <f t="shared" si="186"/>
        <v>228880</v>
      </c>
      <c r="AJ640" s="101">
        <f t="shared" si="193"/>
        <v>0</v>
      </c>
      <c r="AK640" s="101">
        <f t="shared" si="184"/>
        <v>228880</v>
      </c>
      <c r="AL640" s="102" t="s">
        <v>9</v>
      </c>
      <c r="AM640" s="144"/>
      <c r="AN640" s="823">
        <f t="shared" si="189"/>
        <v>228880</v>
      </c>
      <c r="AO640" s="844">
        <f t="shared" si="179"/>
        <v>0</v>
      </c>
      <c r="AP640" s="844">
        <f t="shared" si="180"/>
        <v>1</v>
      </c>
      <c r="AQ640" s="845">
        <f t="shared" ca="1" si="181"/>
        <v>106</v>
      </c>
      <c r="AR640" s="113" t="str">
        <f t="shared" si="182"/>
        <v>On Time</v>
      </c>
    </row>
    <row r="641" spans="1:44" ht="12.75" x14ac:dyDescent="0.2">
      <c r="A641" s="102">
        <v>4700955454</v>
      </c>
      <c r="B641" s="133">
        <v>46083</v>
      </c>
      <c r="C641" s="100" t="s">
        <v>79</v>
      </c>
      <c r="D641" s="552">
        <v>46111</v>
      </c>
      <c r="E641" s="552" t="e">
        <f>IF(OR(#REF!="",J641=""),"",#REF!+7*J641)</f>
        <v>#REF!</v>
      </c>
      <c r="F641" s="149" t="str">
        <f t="shared" ca="1" si="183"/>
        <v>DELIVERED</v>
      </c>
      <c r="G641" s="120" t="s">
        <v>80</v>
      </c>
      <c r="H641" s="113" t="e">
        <f t="shared" si="187"/>
        <v>#REF!</v>
      </c>
      <c r="I641" s="113" t="e">
        <f t="shared" si="194"/>
        <v>#REF!</v>
      </c>
      <c r="J641" s="122">
        <v>4</v>
      </c>
      <c r="K641" s="122" t="s">
        <v>18</v>
      </c>
      <c r="L641" s="232" t="s">
        <v>81</v>
      </c>
      <c r="M641" s="23" t="s">
        <v>1359</v>
      </c>
      <c r="N641" s="399">
        <v>0</v>
      </c>
      <c r="O641" s="130">
        <v>3</v>
      </c>
      <c r="P641" s="18" t="s">
        <v>1360</v>
      </c>
      <c r="Q641" s="122">
        <v>26200029</v>
      </c>
      <c r="R641" s="122" t="s">
        <v>84</v>
      </c>
      <c r="S641" s="122" t="s">
        <v>1361</v>
      </c>
      <c r="T641" s="113" t="s">
        <v>1362</v>
      </c>
      <c r="U641" s="102" t="s">
        <v>87</v>
      </c>
      <c r="V641" s="115" t="s">
        <v>1363</v>
      </c>
      <c r="W641" s="306">
        <v>11</v>
      </c>
      <c r="X641" s="24">
        <v>5</v>
      </c>
      <c r="Y641" s="307">
        <f t="shared" si="195"/>
        <v>6</v>
      </c>
      <c r="Z641" s="122">
        <v>0</v>
      </c>
      <c r="AA641" s="185">
        <v>45884.45</v>
      </c>
      <c r="AB641" s="131"/>
      <c r="AC641" s="151" t="str">
        <f t="shared" si="188"/>
        <v>April-26</v>
      </c>
      <c r="AD641" s="119">
        <v>46122</v>
      </c>
      <c r="AE641" s="176" t="s">
        <v>1364</v>
      </c>
      <c r="AF641" s="101">
        <f t="shared" si="190"/>
        <v>229422.25</v>
      </c>
      <c r="AG641" s="101">
        <f t="shared" si="191"/>
        <v>0</v>
      </c>
      <c r="AH641" s="101">
        <f t="shared" si="192"/>
        <v>229422.25</v>
      </c>
      <c r="AI641" s="101">
        <f t="shared" si="186"/>
        <v>0</v>
      </c>
      <c r="AJ641" s="185">
        <f t="shared" si="193"/>
        <v>0</v>
      </c>
      <c r="AK641" s="185">
        <f t="shared" si="184"/>
        <v>0</v>
      </c>
      <c r="AL641" s="174" t="s">
        <v>0</v>
      </c>
      <c r="AM641" s="143" t="s">
        <v>102</v>
      </c>
      <c r="AN641" s="825">
        <f t="shared" si="189"/>
        <v>229422.25</v>
      </c>
      <c r="AO641" s="844">
        <f t="shared" si="179"/>
        <v>0.45454545454545453</v>
      </c>
      <c r="AP641" s="844">
        <f t="shared" si="180"/>
        <v>0.54545454545454541</v>
      </c>
      <c r="AQ641" s="845">
        <f t="shared" ca="1" si="181"/>
        <v>102</v>
      </c>
      <c r="AR641" s="113" t="str">
        <f t="shared" si="182"/>
        <v>Delayed</v>
      </c>
    </row>
    <row r="642" spans="1:44" ht="12.75" x14ac:dyDescent="0.2">
      <c r="A642" s="102">
        <v>4700955454</v>
      </c>
      <c r="B642" s="133">
        <v>46083</v>
      </c>
      <c r="C642" s="100" t="s">
        <v>79</v>
      </c>
      <c r="D642" s="552">
        <v>46111</v>
      </c>
      <c r="E642" s="552" t="e">
        <f>IF(OR(#REF!="",J642=""),"",#REF!+7*J642)</f>
        <v>#REF!</v>
      </c>
      <c r="F642" s="149" t="str">
        <f t="shared" ca="1" si="183"/>
        <v>DELIVERED</v>
      </c>
      <c r="G642" s="120" t="s">
        <v>80</v>
      </c>
      <c r="H642" s="113" t="e">
        <f t="shared" si="187"/>
        <v>#REF!</v>
      </c>
      <c r="I642" s="113" t="e">
        <f t="shared" si="194"/>
        <v>#REF!</v>
      </c>
      <c r="J642" s="122">
        <v>4</v>
      </c>
      <c r="K642" s="122" t="s">
        <v>18</v>
      </c>
      <c r="L642" s="232" t="s">
        <v>81</v>
      </c>
      <c r="M642" s="13" t="s">
        <v>1359</v>
      </c>
      <c r="N642" s="399">
        <v>0</v>
      </c>
      <c r="O642" s="130">
        <v>3</v>
      </c>
      <c r="P642" s="18" t="s">
        <v>1360</v>
      </c>
      <c r="Q642" s="122">
        <v>26200029</v>
      </c>
      <c r="R642" s="122" t="s">
        <v>84</v>
      </c>
      <c r="S642" s="122" t="s">
        <v>1361</v>
      </c>
      <c r="T642" s="113" t="s">
        <v>1362</v>
      </c>
      <c r="U642" s="102" t="s">
        <v>87</v>
      </c>
      <c r="V642" s="115" t="s">
        <v>1363</v>
      </c>
      <c r="W642" s="306">
        <v>6</v>
      </c>
      <c r="X642" s="24">
        <v>6</v>
      </c>
      <c r="Y642" s="307">
        <f t="shared" si="195"/>
        <v>0</v>
      </c>
      <c r="Z642" s="122">
        <v>0</v>
      </c>
      <c r="AA642" s="185">
        <v>45884.45</v>
      </c>
      <c r="AB642" s="131"/>
      <c r="AC642" s="151" t="str">
        <f t="shared" si="188"/>
        <v>April-26</v>
      </c>
      <c r="AD642" s="119">
        <v>46122</v>
      </c>
      <c r="AE642" s="176" t="s">
        <v>1365</v>
      </c>
      <c r="AF642" s="101">
        <f t="shared" si="190"/>
        <v>275306.69999999995</v>
      </c>
      <c r="AG642" s="101">
        <f t="shared" si="191"/>
        <v>0</v>
      </c>
      <c r="AH642" s="101">
        <f t="shared" si="192"/>
        <v>275306.69999999995</v>
      </c>
      <c r="AI642" s="101">
        <f t="shared" si="186"/>
        <v>0</v>
      </c>
      <c r="AJ642" s="185">
        <f t="shared" si="193"/>
        <v>0</v>
      </c>
      <c r="AK642" s="185">
        <f t="shared" si="184"/>
        <v>0</v>
      </c>
      <c r="AL642" s="174" t="s">
        <v>0</v>
      </c>
      <c r="AM642" s="143" t="s">
        <v>102</v>
      </c>
      <c r="AN642" s="825">
        <f t="shared" si="189"/>
        <v>275306.69999999995</v>
      </c>
      <c r="AO642" s="844">
        <f t="shared" si="179"/>
        <v>1</v>
      </c>
      <c r="AP642" s="844">
        <f t="shared" si="180"/>
        <v>0</v>
      </c>
      <c r="AQ642" s="845">
        <f t="shared" ca="1" si="181"/>
        <v>102</v>
      </c>
      <c r="AR642" s="113" t="str">
        <f t="shared" si="182"/>
        <v>Delayed</v>
      </c>
    </row>
    <row r="643" spans="1:44" ht="12.75" x14ac:dyDescent="0.2">
      <c r="A643" s="102">
        <v>4700955454</v>
      </c>
      <c r="B643" s="133">
        <v>46083</v>
      </c>
      <c r="C643" s="100" t="s">
        <v>79</v>
      </c>
      <c r="D643" s="552">
        <v>46111</v>
      </c>
      <c r="E643" s="552" t="e">
        <f>IF(OR(#REF!="",J643=""),"",#REF!+7*J643)</f>
        <v>#REF!</v>
      </c>
      <c r="F643" s="149" t="str">
        <f t="shared" ca="1" si="183"/>
        <v>DELIVERED</v>
      </c>
      <c r="G643" s="120" t="s">
        <v>80</v>
      </c>
      <c r="H643" s="113" t="e">
        <f t="shared" si="187"/>
        <v>#REF!</v>
      </c>
      <c r="I643" s="113" t="e">
        <f t="shared" si="194"/>
        <v>#REF!</v>
      </c>
      <c r="J643" s="122">
        <v>4</v>
      </c>
      <c r="K643" s="122" t="s">
        <v>18</v>
      </c>
      <c r="L643" s="232" t="s">
        <v>81</v>
      </c>
      <c r="M643" s="13" t="s">
        <v>1366</v>
      </c>
      <c r="N643" s="399">
        <v>0</v>
      </c>
      <c r="O643" s="130">
        <v>3</v>
      </c>
      <c r="P643" s="18" t="s">
        <v>1367</v>
      </c>
      <c r="Q643" s="122">
        <v>26200029</v>
      </c>
      <c r="R643" s="122" t="s">
        <v>84</v>
      </c>
      <c r="S643" s="122" t="s">
        <v>1361</v>
      </c>
      <c r="T643" s="113" t="s">
        <v>1362</v>
      </c>
      <c r="U643" s="102" t="s">
        <v>87</v>
      </c>
      <c r="V643" s="115" t="s">
        <v>1368</v>
      </c>
      <c r="W643" s="306">
        <v>11</v>
      </c>
      <c r="X643" s="24">
        <v>5</v>
      </c>
      <c r="Y643" s="307">
        <f t="shared" si="195"/>
        <v>6</v>
      </c>
      <c r="Z643" s="122">
        <v>0</v>
      </c>
      <c r="AA643" s="185">
        <v>28886.639999999999</v>
      </c>
      <c r="AB643" s="131"/>
      <c r="AC643" s="151" t="str">
        <f t="shared" si="188"/>
        <v>April-26</v>
      </c>
      <c r="AD643" s="119">
        <v>46122</v>
      </c>
      <c r="AE643" s="176" t="s">
        <v>1364</v>
      </c>
      <c r="AF643" s="101">
        <f t="shared" si="190"/>
        <v>144433.20000000001</v>
      </c>
      <c r="AG643" s="101">
        <f t="shared" si="191"/>
        <v>0</v>
      </c>
      <c r="AH643" s="101">
        <f t="shared" si="192"/>
        <v>144433.20000000001</v>
      </c>
      <c r="AI643" s="101">
        <f t="shared" si="186"/>
        <v>0</v>
      </c>
      <c r="AJ643" s="185">
        <f t="shared" si="193"/>
        <v>0</v>
      </c>
      <c r="AK643" s="185">
        <f t="shared" si="184"/>
        <v>0</v>
      </c>
      <c r="AL643" s="174" t="s">
        <v>0</v>
      </c>
      <c r="AM643" s="143" t="s">
        <v>102</v>
      </c>
      <c r="AN643" s="825">
        <f t="shared" si="189"/>
        <v>144433.20000000001</v>
      </c>
      <c r="AO643" s="844">
        <f t="shared" ref="AO643:AO706" si="196">IF(W643=0,0,X643/W643)</f>
        <v>0.45454545454545453</v>
      </c>
      <c r="AP643" s="844">
        <f t="shared" ref="AP643:AP706" si="197">IF(W643=0,0,Y643/W643)</f>
        <v>0.54545454545454541</v>
      </c>
      <c r="AQ643" s="845">
        <f t="shared" ref="AQ643:AQ706" ca="1" si="198">TODAY()-B643</f>
        <v>102</v>
      </c>
      <c r="AR643" s="113" t="str">
        <f t="shared" ref="AR643:AR706" si="199">IF(AD643&lt;=D643,"On Time","Delayed")</f>
        <v>Delayed</v>
      </c>
    </row>
    <row r="644" spans="1:44" ht="12.75" x14ac:dyDescent="0.2">
      <c r="A644" s="102">
        <v>4700955454</v>
      </c>
      <c r="B644" s="133">
        <v>46083</v>
      </c>
      <c r="C644" s="100" t="s">
        <v>79</v>
      </c>
      <c r="D644" s="552">
        <v>46111</v>
      </c>
      <c r="E644" s="552" t="e">
        <f>IF(OR(#REF!="",J644=""),"",#REF!+7*J644)</f>
        <v>#REF!</v>
      </c>
      <c r="F644" s="149" t="str">
        <f t="shared" ca="1" si="183"/>
        <v>DELIVERED</v>
      </c>
      <c r="G644" s="120" t="s">
        <v>80</v>
      </c>
      <c r="H644" s="113" t="e">
        <f t="shared" si="187"/>
        <v>#REF!</v>
      </c>
      <c r="I644" s="113" t="e">
        <f t="shared" si="194"/>
        <v>#REF!</v>
      </c>
      <c r="J644" s="122">
        <v>4</v>
      </c>
      <c r="K644" s="122" t="s">
        <v>18</v>
      </c>
      <c r="L644" s="232" t="s">
        <v>81</v>
      </c>
      <c r="M644" s="13" t="s">
        <v>1366</v>
      </c>
      <c r="N644" s="399">
        <v>0</v>
      </c>
      <c r="O644" s="130">
        <v>3</v>
      </c>
      <c r="P644" s="18" t="s">
        <v>1367</v>
      </c>
      <c r="Q644" s="122">
        <v>26200029</v>
      </c>
      <c r="R644" s="122" t="s">
        <v>84</v>
      </c>
      <c r="S644" s="122" t="s">
        <v>1361</v>
      </c>
      <c r="T644" s="113" t="s">
        <v>1362</v>
      </c>
      <c r="U644" s="102" t="s">
        <v>87</v>
      </c>
      <c r="V644" s="115" t="s">
        <v>1368</v>
      </c>
      <c r="W644" s="306">
        <v>6</v>
      </c>
      <c r="X644" s="24">
        <v>6</v>
      </c>
      <c r="Y644" s="307">
        <f t="shared" si="195"/>
        <v>0</v>
      </c>
      <c r="Z644" s="122">
        <v>0</v>
      </c>
      <c r="AA644" s="185">
        <v>28886.639999999999</v>
      </c>
      <c r="AB644" s="131"/>
      <c r="AC644" s="151" t="str">
        <f t="shared" si="188"/>
        <v>April-26</v>
      </c>
      <c r="AD644" s="119">
        <v>46122</v>
      </c>
      <c r="AE644" s="176" t="s">
        <v>1365</v>
      </c>
      <c r="AF644" s="101">
        <f t="shared" si="190"/>
        <v>173319.84</v>
      </c>
      <c r="AG644" s="101">
        <f t="shared" si="191"/>
        <v>0</v>
      </c>
      <c r="AH644" s="101">
        <f t="shared" si="192"/>
        <v>173319.84</v>
      </c>
      <c r="AI644" s="101">
        <f t="shared" si="186"/>
        <v>0</v>
      </c>
      <c r="AJ644" s="185">
        <f t="shared" si="193"/>
        <v>0</v>
      </c>
      <c r="AK644" s="185">
        <f t="shared" si="184"/>
        <v>0</v>
      </c>
      <c r="AL644" s="174" t="s">
        <v>0</v>
      </c>
      <c r="AM644" s="143" t="s">
        <v>102</v>
      </c>
      <c r="AN644" s="825">
        <f t="shared" si="189"/>
        <v>173319.84</v>
      </c>
      <c r="AO644" s="844">
        <f t="shared" si="196"/>
        <v>1</v>
      </c>
      <c r="AP644" s="844">
        <f t="shared" si="197"/>
        <v>0</v>
      </c>
      <c r="AQ644" s="845">
        <f t="shared" ca="1" si="198"/>
        <v>102</v>
      </c>
      <c r="AR644" s="113" t="str">
        <f t="shared" si="199"/>
        <v>Delayed</v>
      </c>
    </row>
    <row r="645" spans="1:44" ht="12.75" x14ac:dyDescent="0.2">
      <c r="A645" s="102">
        <v>4520464822</v>
      </c>
      <c r="B645" s="133">
        <v>46083</v>
      </c>
      <c r="C645" s="100" t="s">
        <v>79</v>
      </c>
      <c r="D645" s="552">
        <v>46104</v>
      </c>
      <c r="E645" s="552" t="e">
        <f>IF(OR(#REF!="",J645=""),"",#REF!+7*J645)</f>
        <v>#REF!</v>
      </c>
      <c r="F645" s="149" t="e">
        <f t="shared" ca="1" si="183"/>
        <v>#REF!</v>
      </c>
      <c r="G645" s="120" t="s">
        <v>80</v>
      </c>
      <c r="H645" s="113" t="e">
        <f t="shared" si="187"/>
        <v>#REF!</v>
      </c>
      <c r="I645" s="113" t="e">
        <f t="shared" si="194"/>
        <v>#REF!</v>
      </c>
      <c r="J645" s="122">
        <v>3</v>
      </c>
      <c r="K645" s="122" t="s">
        <v>22</v>
      </c>
      <c r="L645" s="232" t="s">
        <v>81</v>
      </c>
      <c r="M645" s="13" t="s">
        <v>1369</v>
      </c>
      <c r="N645" s="399">
        <v>1</v>
      </c>
      <c r="O645" s="130">
        <v>1</v>
      </c>
      <c r="P645" s="122"/>
      <c r="Q645" s="122"/>
      <c r="R645" s="122" t="s">
        <v>84</v>
      </c>
      <c r="S645" s="130" t="s">
        <v>210</v>
      </c>
      <c r="T645" s="123" t="s">
        <v>211</v>
      </c>
      <c r="U645" s="102" t="s">
        <v>212</v>
      </c>
      <c r="V645" s="115" t="s">
        <v>1370</v>
      </c>
      <c r="W645" s="147">
        <v>1</v>
      </c>
      <c r="X645" s="219"/>
      <c r="Y645" s="130">
        <f t="shared" si="195"/>
        <v>1</v>
      </c>
      <c r="Z645" s="122">
        <v>1</v>
      </c>
      <c r="AA645" s="101">
        <v>186028</v>
      </c>
      <c r="AB645" s="131"/>
      <c r="AC645" s="151" t="str">
        <f t="shared" si="188"/>
        <v/>
      </c>
      <c r="AD645" s="120"/>
      <c r="AE645" s="132"/>
      <c r="AF645" s="101">
        <f t="shared" si="190"/>
        <v>0</v>
      </c>
      <c r="AG645" s="101">
        <f t="shared" si="191"/>
        <v>0</v>
      </c>
      <c r="AH645" s="101">
        <f t="shared" si="192"/>
        <v>0</v>
      </c>
      <c r="AI645" s="101">
        <f t="shared" si="186"/>
        <v>186028</v>
      </c>
      <c r="AJ645" s="101">
        <f t="shared" si="193"/>
        <v>0</v>
      </c>
      <c r="AK645" s="101">
        <f t="shared" si="184"/>
        <v>186028</v>
      </c>
      <c r="AL645" s="102" t="s">
        <v>9</v>
      </c>
      <c r="AM645" s="144"/>
      <c r="AN645" s="823">
        <f t="shared" si="189"/>
        <v>186028</v>
      </c>
      <c r="AO645" s="844">
        <f t="shared" si="196"/>
        <v>0</v>
      </c>
      <c r="AP645" s="844">
        <f t="shared" si="197"/>
        <v>1</v>
      </c>
      <c r="AQ645" s="845">
        <f t="shared" ca="1" si="198"/>
        <v>102</v>
      </c>
      <c r="AR645" s="113" t="str">
        <f t="shared" si="199"/>
        <v>On Time</v>
      </c>
    </row>
    <row r="646" spans="1:44" ht="12.75" x14ac:dyDescent="0.2">
      <c r="A646" s="102">
        <v>4000605724</v>
      </c>
      <c r="B646" s="133">
        <v>46081</v>
      </c>
      <c r="C646" s="100" t="s">
        <v>79</v>
      </c>
      <c r="D646" s="552">
        <v>46193</v>
      </c>
      <c r="E646" s="552" t="e">
        <f>IF(OR(#REF!="",J646=""),"",#REF!+7*J646)</f>
        <v>#REF!</v>
      </c>
      <c r="F646" s="149" t="e">
        <f t="shared" ca="1" si="183"/>
        <v>#REF!</v>
      </c>
      <c r="G646" s="120" t="s">
        <v>94</v>
      </c>
      <c r="H646" s="113" t="e">
        <f t="shared" si="187"/>
        <v>#REF!</v>
      </c>
      <c r="I646" s="113" t="e">
        <f t="shared" si="194"/>
        <v>#REF!</v>
      </c>
      <c r="J646" s="122">
        <v>15.8</v>
      </c>
      <c r="K646" s="122" t="s">
        <v>18</v>
      </c>
      <c r="L646" s="232" t="s">
        <v>81</v>
      </c>
      <c r="M646" s="13" t="s">
        <v>1371</v>
      </c>
      <c r="N646" s="399">
        <v>0</v>
      </c>
      <c r="O646" s="130">
        <v>3</v>
      </c>
      <c r="P646" s="122"/>
      <c r="Q646" s="122"/>
      <c r="R646" s="122" t="s">
        <v>84</v>
      </c>
      <c r="S646" s="122" t="s">
        <v>97</v>
      </c>
      <c r="T646" s="113" t="s">
        <v>179</v>
      </c>
      <c r="U646" s="102" t="s">
        <v>99</v>
      </c>
      <c r="V646" s="102" t="s">
        <v>1372</v>
      </c>
      <c r="W646" s="147">
        <v>4</v>
      </c>
      <c r="X646" s="122"/>
      <c r="Y646" s="130">
        <f t="shared" si="195"/>
        <v>4</v>
      </c>
      <c r="Z646" s="122">
        <v>4</v>
      </c>
      <c r="AA646" s="101">
        <v>72972</v>
      </c>
      <c r="AB646" s="131"/>
      <c r="AC646" s="151" t="str">
        <f t="shared" si="188"/>
        <v/>
      </c>
      <c r="AD646" s="120"/>
      <c r="AE646" s="132"/>
      <c r="AF646" s="101">
        <f t="shared" si="190"/>
        <v>0</v>
      </c>
      <c r="AG646" s="101">
        <f t="shared" si="191"/>
        <v>0</v>
      </c>
      <c r="AH646" s="101">
        <f t="shared" si="192"/>
        <v>0</v>
      </c>
      <c r="AI646" s="101">
        <f t="shared" si="186"/>
        <v>291888</v>
      </c>
      <c r="AJ646" s="101">
        <f t="shared" si="193"/>
        <v>0</v>
      </c>
      <c r="AK646" s="101">
        <f t="shared" si="184"/>
        <v>291888</v>
      </c>
      <c r="AL646" s="102" t="s">
        <v>9</v>
      </c>
      <c r="AM646" s="144"/>
      <c r="AN646" s="823">
        <f t="shared" si="189"/>
        <v>291888</v>
      </c>
      <c r="AO646" s="844">
        <f t="shared" si="196"/>
        <v>0</v>
      </c>
      <c r="AP646" s="844">
        <f t="shared" si="197"/>
        <v>1</v>
      </c>
      <c r="AQ646" s="845">
        <f t="shared" ca="1" si="198"/>
        <v>104</v>
      </c>
      <c r="AR646" s="113" t="str">
        <f t="shared" si="199"/>
        <v>On Time</v>
      </c>
    </row>
    <row r="647" spans="1:44" ht="12.75" x14ac:dyDescent="0.2">
      <c r="A647" s="102">
        <v>4300036167</v>
      </c>
      <c r="B647" s="133">
        <v>46083</v>
      </c>
      <c r="C647" s="100" t="s">
        <v>79</v>
      </c>
      <c r="D647" s="552">
        <v>46167</v>
      </c>
      <c r="E647" s="552" t="e">
        <f>IF(OR(#REF!="",J647=""),"",#REF!+7*J647)</f>
        <v>#REF!</v>
      </c>
      <c r="F647" s="149" t="e">
        <f t="shared" ca="1" si="183"/>
        <v>#REF!</v>
      </c>
      <c r="G647" s="120" t="s">
        <v>94</v>
      </c>
      <c r="H647" s="113" t="e">
        <f t="shared" si="187"/>
        <v>#REF!</v>
      </c>
      <c r="I647" s="113" t="e">
        <f t="shared" si="194"/>
        <v>#REF!</v>
      </c>
      <c r="J647" s="122">
        <v>12</v>
      </c>
      <c r="K647" s="122" t="s">
        <v>18</v>
      </c>
      <c r="L647" s="232" t="s">
        <v>81</v>
      </c>
      <c r="M647" s="23" t="s">
        <v>1373</v>
      </c>
      <c r="N647" s="399">
        <v>0</v>
      </c>
      <c r="O647" s="130">
        <v>3</v>
      </c>
      <c r="P647" s="122"/>
      <c r="Q647" s="122"/>
      <c r="R647" s="122" t="s">
        <v>84</v>
      </c>
      <c r="S647" s="122" t="s">
        <v>97</v>
      </c>
      <c r="T647" s="113" t="s">
        <v>255</v>
      </c>
      <c r="U647" s="102" t="s">
        <v>99</v>
      </c>
      <c r="V647" s="102" t="s">
        <v>1374</v>
      </c>
      <c r="W647" s="147">
        <v>15</v>
      </c>
      <c r="X647" s="122"/>
      <c r="Y647" s="130">
        <f t="shared" si="195"/>
        <v>15</v>
      </c>
      <c r="Z647" s="122">
        <v>15</v>
      </c>
      <c r="AA647" s="101">
        <v>15197</v>
      </c>
      <c r="AB647" s="131"/>
      <c r="AC647" s="151" t="str">
        <f t="shared" si="188"/>
        <v/>
      </c>
      <c r="AD647" s="120"/>
      <c r="AE647" s="132"/>
      <c r="AF647" s="101">
        <f t="shared" si="190"/>
        <v>0</v>
      </c>
      <c r="AG647" s="101">
        <f t="shared" si="191"/>
        <v>0</v>
      </c>
      <c r="AH647" s="101">
        <f t="shared" si="192"/>
        <v>0</v>
      </c>
      <c r="AI647" s="101">
        <f t="shared" si="186"/>
        <v>227955</v>
      </c>
      <c r="AJ647" s="101">
        <f t="shared" si="193"/>
        <v>0</v>
      </c>
      <c r="AK647" s="101">
        <f t="shared" si="184"/>
        <v>227955</v>
      </c>
      <c r="AL647" s="102" t="s">
        <v>9</v>
      </c>
      <c r="AM647" s="144"/>
      <c r="AN647" s="823">
        <f t="shared" si="189"/>
        <v>227955</v>
      </c>
      <c r="AO647" s="844">
        <f t="shared" si="196"/>
        <v>0</v>
      </c>
      <c r="AP647" s="844">
        <f t="shared" si="197"/>
        <v>1</v>
      </c>
      <c r="AQ647" s="845">
        <f t="shared" ca="1" si="198"/>
        <v>102</v>
      </c>
      <c r="AR647" s="113" t="str">
        <f t="shared" si="199"/>
        <v>On Time</v>
      </c>
    </row>
    <row r="648" spans="1:44" ht="12.75" x14ac:dyDescent="0.2">
      <c r="A648" s="102">
        <v>4000605627</v>
      </c>
      <c r="B648" s="133">
        <v>46083</v>
      </c>
      <c r="C648" s="100" t="s">
        <v>79</v>
      </c>
      <c r="D648" s="552">
        <v>46167</v>
      </c>
      <c r="E648" s="552" t="e">
        <f>IF(OR(#REF!="",J648=""),"",#REF!+7*J648)</f>
        <v>#REF!</v>
      </c>
      <c r="F648" s="149" t="e">
        <f t="shared" ca="1" si="183"/>
        <v>#REF!</v>
      </c>
      <c r="G648" s="120" t="s">
        <v>94</v>
      </c>
      <c r="H648" s="113" t="e">
        <f t="shared" si="187"/>
        <v>#REF!</v>
      </c>
      <c r="I648" s="113" t="e">
        <f t="shared" si="194"/>
        <v>#REF!</v>
      </c>
      <c r="J648" s="122">
        <v>12</v>
      </c>
      <c r="K648" s="122" t="s">
        <v>18</v>
      </c>
      <c r="L648" s="232" t="s">
        <v>81</v>
      </c>
      <c r="M648" s="23" t="s">
        <v>1375</v>
      </c>
      <c r="N648" s="399">
        <v>0</v>
      </c>
      <c r="O648" s="130">
        <v>3</v>
      </c>
      <c r="P648" s="122"/>
      <c r="Q648" s="122"/>
      <c r="R648" s="122" t="s">
        <v>84</v>
      </c>
      <c r="S648" s="122" t="s">
        <v>97</v>
      </c>
      <c r="T648" s="113" t="s">
        <v>138</v>
      </c>
      <c r="U648" s="102" t="s">
        <v>99</v>
      </c>
      <c r="V648" s="102" t="s">
        <v>1376</v>
      </c>
      <c r="W648" s="147">
        <v>5</v>
      </c>
      <c r="X648" s="113"/>
      <c r="Y648" s="130">
        <f t="shared" si="195"/>
        <v>5</v>
      </c>
      <c r="Z648" s="122">
        <v>5</v>
      </c>
      <c r="AA648" s="101">
        <v>31967</v>
      </c>
      <c r="AB648" s="131"/>
      <c r="AC648" s="151" t="str">
        <f t="shared" si="188"/>
        <v/>
      </c>
      <c r="AD648" s="120"/>
      <c r="AE648" s="132"/>
      <c r="AF648" s="101">
        <f t="shared" si="190"/>
        <v>0</v>
      </c>
      <c r="AG648" s="101">
        <f t="shared" si="191"/>
        <v>0</v>
      </c>
      <c r="AH648" s="101">
        <f t="shared" si="192"/>
        <v>0</v>
      </c>
      <c r="AI648" s="101">
        <f t="shared" si="186"/>
        <v>159835</v>
      </c>
      <c r="AJ648" s="101">
        <f t="shared" si="193"/>
        <v>0</v>
      </c>
      <c r="AK648" s="101">
        <f t="shared" si="184"/>
        <v>159835</v>
      </c>
      <c r="AL648" s="102" t="s">
        <v>9</v>
      </c>
      <c r="AM648" s="144"/>
      <c r="AN648" s="823">
        <f t="shared" si="189"/>
        <v>159835</v>
      </c>
      <c r="AO648" s="844">
        <f t="shared" si="196"/>
        <v>0</v>
      </c>
      <c r="AP648" s="844">
        <f t="shared" si="197"/>
        <v>1</v>
      </c>
      <c r="AQ648" s="845">
        <f t="shared" ca="1" si="198"/>
        <v>102</v>
      </c>
      <c r="AR648" s="113" t="str">
        <f t="shared" si="199"/>
        <v>On Time</v>
      </c>
    </row>
    <row r="649" spans="1:44" ht="12.75" x14ac:dyDescent="0.2">
      <c r="A649" s="102">
        <v>4000605627</v>
      </c>
      <c r="B649" s="133">
        <v>46083</v>
      </c>
      <c r="C649" s="100" t="s">
        <v>79</v>
      </c>
      <c r="D649" s="552">
        <v>46188</v>
      </c>
      <c r="E649" s="552" t="e">
        <f>IF(OR(#REF!="",J649=""),"",#REF!+7*J649)</f>
        <v>#REF!</v>
      </c>
      <c r="F649" s="149" t="e">
        <f t="shared" ca="1" si="183"/>
        <v>#REF!</v>
      </c>
      <c r="G649" s="120" t="s">
        <v>94</v>
      </c>
      <c r="H649" s="113" t="e">
        <f t="shared" si="187"/>
        <v>#REF!</v>
      </c>
      <c r="I649" s="113" t="e">
        <f t="shared" si="194"/>
        <v>#REF!</v>
      </c>
      <c r="J649" s="122">
        <v>15</v>
      </c>
      <c r="K649" s="122" t="s">
        <v>18</v>
      </c>
      <c r="L649" s="232" t="s">
        <v>81</v>
      </c>
      <c r="M649" s="23" t="s">
        <v>1375</v>
      </c>
      <c r="N649" s="399">
        <v>0</v>
      </c>
      <c r="O649" s="130">
        <v>3</v>
      </c>
      <c r="P649" s="122"/>
      <c r="Q649" s="122"/>
      <c r="R649" s="122" t="s">
        <v>84</v>
      </c>
      <c r="S649" s="122" t="s">
        <v>97</v>
      </c>
      <c r="T649" s="113" t="s">
        <v>138</v>
      </c>
      <c r="U649" s="102" t="s">
        <v>99</v>
      </c>
      <c r="V649" s="102" t="s">
        <v>1377</v>
      </c>
      <c r="W649" s="147">
        <v>75</v>
      </c>
      <c r="X649" s="113"/>
      <c r="Y649" s="130">
        <f t="shared" si="195"/>
        <v>75</v>
      </c>
      <c r="Z649" s="122">
        <v>75</v>
      </c>
      <c r="AA649" s="101">
        <v>31967</v>
      </c>
      <c r="AB649" s="131"/>
      <c r="AC649" s="151" t="str">
        <f t="shared" si="188"/>
        <v/>
      </c>
      <c r="AD649" s="120"/>
      <c r="AE649" s="132"/>
      <c r="AF649" s="101">
        <f t="shared" si="190"/>
        <v>0</v>
      </c>
      <c r="AG649" s="101">
        <f t="shared" si="191"/>
        <v>0</v>
      </c>
      <c r="AH649" s="101">
        <f t="shared" si="192"/>
        <v>0</v>
      </c>
      <c r="AI649" s="101">
        <f t="shared" si="186"/>
        <v>2397525</v>
      </c>
      <c r="AJ649" s="101">
        <f t="shared" si="193"/>
        <v>0</v>
      </c>
      <c r="AK649" s="101">
        <f t="shared" si="184"/>
        <v>2397525</v>
      </c>
      <c r="AL649" s="102" t="s">
        <v>9</v>
      </c>
      <c r="AM649" s="144"/>
      <c r="AN649" s="823">
        <f t="shared" si="189"/>
        <v>2397525</v>
      </c>
      <c r="AO649" s="844">
        <f t="shared" si="196"/>
        <v>0</v>
      </c>
      <c r="AP649" s="844">
        <f t="shared" si="197"/>
        <v>1</v>
      </c>
      <c r="AQ649" s="845">
        <f t="shared" ca="1" si="198"/>
        <v>102</v>
      </c>
      <c r="AR649" s="113" t="str">
        <f t="shared" si="199"/>
        <v>On Time</v>
      </c>
    </row>
    <row r="650" spans="1:44" x14ac:dyDescent="0.25">
      <c r="A650" s="180">
        <v>4516483908</v>
      </c>
      <c r="B650" s="133">
        <v>46084</v>
      </c>
      <c r="C650" s="100" t="s">
        <v>79</v>
      </c>
      <c r="D650" s="552">
        <v>46105</v>
      </c>
      <c r="E650" s="552" t="e">
        <f>IF(OR(#REF!="",J650=""),"",#REF!+7*J650)</f>
        <v>#REF!</v>
      </c>
      <c r="F650" s="149" t="str">
        <f t="shared" ca="1" si="183"/>
        <v>DELIVERED</v>
      </c>
      <c r="G650" s="120" t="s">
        <v>80</v>
      </c>
      <c r="H650" s="113" t="e">
        <f t="shared" si="187"/>
        <v>#REF!</v>
      </c>
      <c r="I650" s="113" t="e">
        <f t="shared" si="194"/>
        <v>#REF!</v>
      </c>
      <c r="J650" s="122">
        <v>3</v>
      </c>
      <c r="K650" s="122" t="s">
        <v>18</v>
      </c>
      <c r="L650" s="232" t="s">
        <v>81</v>
      </c>
      <c r="M650" s="23" t="s">
        <v>1378</v>
      </c>
      <c r="N650" s="399">
        <v>1</v>
      </c>
      <c r="O650" s="130">
        <v>1</v>
      </c>
      <c r="P650" s="18" t="s">
        <v>1379</v>
      </c>
      <c r="Q650" s="122">
        <v>26100023</v>
      </c>
      <c r="R650" s="122" t="s">
        <v>84</v>
      </c>
      <c r="S650" s="122" t="s">
        <v>620</v>
      </c>
      <c r="T650" s="113" t="s">
        <v>621</v>
      </c>
      <c r="U650" s="102" t="s">
        <v>212</v>
      </c>
      <c r="V650" s="195" t="s">
        <v>1380</v>
      </c>
      <c r="W650" s="147">
        <v>15</v>
      </c>
      <c r="X650" s="122">
        <v>15</v>
      </c>
      <c r="Y650" s="130">
        <f t="shared" si="195"/>
        <v>0</v>
      </c>
      <c r="Z650" s="122">
        <v>0</v>
      </c>
      <c r="AA650" s="185">
        <v>14679.22</v>
      </c>
      <c r="AB650" s="131"/>
      <c r="AC650" s="151" t="str">
        <f t="shared" si="188"/>
        <v>April-26</v>
      </c>
      <c r="AD650" s="119">
        <v>46127</v>
      </c>
      <c r="AE650" s="176" t="s">
        <v>1381</v>
      </c>
      <c r="AF650" s="101">
        <f t="shared" si="190"/>
        <v>220188.3</v>
      </c>
      <c r="AG650" s="101">
        <f t="shared" si="191"/>
        <v>0</v>
      </c>
      <c r="AH650" s="101">
        <f t="shared" si="192"/>
        <v>220188.3</v>
      </c>
      <c r="AI650" s="101">
        <f t="shared" si="186"/>
        <v>0</v>
      </c>
      <c r="AJ650" s="185">
        <f t="shared" si="193"/>
        <v>0</v>
      </c>
      <c r="AK650" s="185">
        <f t="shared" si="184"/>
        <v>0</v>
      </c>
      <c r="AL650" s="174" t="s">
        <v>0</v>
      </c>
      <c r="AM650" s="143" t="s">
        <v>102</v>
      </c>
      <c r="AN650" s="825">
        <f t="shared" si="189"/>
        <v>220188.3</v>
      </c>
      <c r="AO650" s="844">
        <f t="shared" si="196"/>
        <v>1</v>
      </c>
      <c r="AP650" s="844">
        <f t="shared" si="197"/>
        <v>0</v>
      </c>
      <c r="AQ650" s="845">
        <f t="shared" ca="1" si="198"/>
        <v>101</v>
      </c>
      <c r="AR650" s="113" t="str">
        <f t="shared" si="199"/>
        <v>Delayed</v>
      </c>
    </row>
    <row r="651" spans="1:44" x14ac:dyDescent="0.25">
      <c r="A651" s="180">
        <v>4516483908</v>
      </c>
      <c r="B651" s="133">
        <v>46084</v>
      </c>
      <c r="C651" s="100" t="s">
        <v>79</v>
      </c>
      <c r="D651" s="552">
        <v>46105</v>
      </c>
      <c r="E651" s="552" t="e">
        <f>IF(OR(#REF!="",J651=""),"",#REF!+7*J651)</f>
        <v>#REF!</v>
      </c>
      <c r="F651" s="149" t="str">
        <f t="shared" ca="1" si="183"/>
        <v>DELIVERED</v>
      </c>
      <c r="G651" s="120" t="s">
        <v>80</v>
      </c>
      <c r="H651" s="113" t="e">
        <f t="shared" si="187"/>
        <v>#REF!</v>
      </c>
      <c r="I651" s="113" t="e">
        <f t="shared" si="194"/>
        <v>#REF!</v>
      </c>
      <c r="J651" s="122">
        <v>2</v>
      </c>
      <c r="K651" s="122" t="s">
        <v>22</v>
      </c>
      <c r="L651" s="232" t="s">
        <v>81</v>
      </c>
      <c r="M651" s="13" t="s">
        <v>1378</v>
      </c>
      <c r="N651" s="399">
        <v>1</v>
      </c>
      <c r="O651" s="130">
        <v>1</v>
      </c>
      <c r="P651" s="18" t="s">
        <v>1382</v>
      </c>
      <c r="Q651" s="122">
        <v>26100024</v>
      </c>
      <c r="R651" s="122" t="s">
        <v>84</v>
      </c>
      <c r="S651" s="122" t="s">
        <v>620</v>
      </c>
      <c r="T651" s="113" t="s">
        <v>621</v>
      </c>
      <c r="U651" s="102" t="s">
        <v>212</v>
      </c>
      <c r="V651" s="195" t="s">
        <v>1383</v>
      </c>
      <c r="W651" s="147">
        <v>5</v>
      </c>
      <c r="X651" s="122">
        <v>5</v>
      </c>
      <c r="Y651" s="130">
        <f t="shared" si="195"/>
        <v>0</v>
      </c>
      <c r="Z651" s="122">
        <v>0</v>
      </c>
      <c r="AA651" s="101">
        <v>9318.9500000000007</v>
      </c>
      <c r="AB651" s="131"/>
      <c r="AC651" s="151" t="str">
        <f t="shared" si="188"/>
        <v>April-26</v>
      </c>
      <c r="AD651" s="119">
        <v>46127</v>
      </c>
      <c r="AE651" s="176" t="s">
        <v>1384</v>
      </c>
      <c r="AF651" s="101">
        <f t="shared" si="190"/>
        <v>46594.75</v>
      </c>
      <c r="AG651" s="101">
        <f t="shared" si="191"/>
        <v>0</v>
      </c>
      <c r="AH651" s="101">
        <f t="shared" si="192"/>
        <v>46594.75</v>
      </c>
      <c r="AI651" s="101">
        <f t="shared" si="186"/>
        <v>0</v>
      </c>
      <c r="AJ651" s="101">
        <f t="shared" si="193"/>
        <v>0</v>
      </c>
      <c r="AK651" s="101">
        <f t="shared" si="184"/>
        <v>0</v>
      </c>
      <c r="AL651" s="102" t="s">
        <v>0</v>
      </c>
      <c r="AM651" s="143" t="s">
        <v>102</v>
      </c>
      <c r="AN651" s="823">
        <f t="shared" si="189"/>
        <v>46594.75</v>
      </c>
      <c r="AO651" s="844">
        <f t="shared" si="196"/>
        <v>1</v>
      </c>
      <c r="AP651" s="844">
        <f t="shared" si="197"/>
        <v>0</v>
      </c>
      <c r="AQ651" s="845">
        <f t="shared" ca="1" si="198"/>
        <v>101</v>
      </c>
      <c r="AR651" s="113" t="str">
        <f t="shared" si="199"/>
        <v>Delayed</v>
      </c>
    </row>
    <row r="652" spans="1:44" x14ac:dyDescent="0.25">
      <c r="A652" s="192" t="s">
        <v>1385</v>
      </c>
      <c r="B652" s="133">
        <v>46084</v>
      </c>
      <c r="C652" s="100" t="s">
        <v>79</v>
      </c>
      <c r="D652" s="552">
        <v>46086</v>
      </c>
      <c r="E652" s="552" t="e">
        <f>IF(OR(#REF!="",J652=""),"",#REF!+7*J652)</f>
        <v>#REF!</v>
      </c>
      <c r="F652" s="149" t="e">
        <f t="shared" ca="1" si="183"/>
        <v>#REF!</v>
      </c>
      <c r="G652" s="120" t="s">
        <v>80</v>
      </c>
      <c r="H652" s="113" t="e">
        <f t="shared" si="187"/>
        <v>#REF!</v>
      </c>
      <c r="I652" s="113" t="e">
        <f t="shared" si="194"/>
        <v>#REF!</v>
      </c>
      <c r="J652" s="122">
        <v>0.4</v>
      </c>
      <c r="K652" s="122" t="s">
        <v>24</v>
      </c>
      <c r="L652" s="232" t="s">
        <v>142</v>
      </c>
      <c r="M652" s="13" t="s">
        <v>1386</v>
      </c>
      <c r="N652" s="399">
        <v>0</v>
      </c>
      <c r="O652" s="130">
        <v>3</v>
      </c>
      <c r="P652" s="122"/>
      <c r="Q652" s="122"/>
      <c r="R652" s="122" t="s">
        <v>84</v>
      </c>
      <c r="S652" s="122" t="s">
        <v>1070</v>
      </c>
      <c r="T652" s="113" t="s">
        <v>1071</v>
      </c>
      <c r="U652" s="102" t="s">
        <v>219</v>
      </c>
      <c r="V652" s="102" t="s">
        <v>1387</v>
      </c>
      <c r="W652" s="147">
        <v>4</v>
      </c>
      <c r="X652" s="113"/>
      <c r="Y652" s="130">
        <f t="shared" si="195"/>
        <v>4</v>
      </c>
      <c r="Z652" s="122">
        <v>4</v>
      </c>
      <c r="AA652" s="101">
        <v>2250</v>
      </c>
      <c r="AB652" s="131"/>
      <c r="AC652" s="151" t="str">
        <f t="shared" si="188"/>
        <v/>
      </c>
      <c r="AD652" s="120"/>
      <c r="AE652" s="132"/>
      <c r="AF652" s="101">
        <f t="shared" si="190"/>
        <v>0</v>
      </c>
      <c r="AG652" s="101">
        <f t="shared" si="191"/>
        <v>0</v>
      </c>
      <c r="AH652" s="101">
        <f t="shared" si="192"/>
        <v>0</v>
      </c>
      <c r="AI652" s="101">
        <f t="shared" si="186"/>
        <v>9000</v>
      </c>
      <c r="AJ652" s="101">
        <f t="shared" si="193"/>
        <v>0</v>
      </c>
      <c r="AK652" s="101">
        <f t="shared" si="184"/>
        <v>9000</v>
      </c>
      <c r="AL652" s="102" t="s">
        <v>9</v>
      </c>
      <c r="AM652" s="144"/>
      <c r="AN652" s="823">
        <f t="shared" si="189"/>
        <v>9000</v>
      </c>
      <c r="AO652" s="844">
        <f t="shared" si="196"/>
        <v>0</v>
      </c>
      <c r="AP652" s="844">
        <f t="shared" si="197"/>
        <v>1</v>
      </c>
      <c r="AQ652" s="845">
        <f t="shared" ca="1" si="198"/>
        <v>101</v>
      </c>
      <c r="AR652" s="113" t="str">
        <f t="shared" si="199"/>
        <v>On Time</v>
      </c>
    </row>
    <row r="653" spans="1:44" ht="12.75" x14ac:dyDescent="0.2">
      <c r="A653" s="234" t="s">
        <v>1385</v>
      </c>
      <c r="B653" s="133">
        <v>46084</v>
      </c>
      <c r="C653" s="100" t="s">
        <v>79</v>
      </c>
      <c r="D653" s="552">
        <v>46086</v>
      </c>
      <c r="E653" s="552" t="e">
        <f>IF(OR(#REF!="",J653=""),"",#REF!+7*J653)</f>
        <v>#REF!</v>
      </c>
      <c r="F653" s="149" t="e">
        <f t="shared" ca="1" si="183"/>
        <v>#REF!</v>
      </c>
      <c r="G653" s="120" t="s">
        <v>80</v>
      </c>
      <c r="H653" s="113" t="e">
        <f t="shared" si="187"/>
        <v>#REF!</v>
      </c>
      <c r="I653" s="113" t="e">
        <f t="shared" si="194"/>
        <v>#REF!</v>
      </c>
      <c r="J653" s="122">
        <v>0.4</v>
      </c>
      <c r="K653" s="122" t="s">
        <v>24</v>
      </c>
      <c r="L653" s="232" t="s">
        <v>81</v>
      </c>
      <c r="M653" s="13" t="s">
        <v>1388</v>
      </c>
      <c r="N653" s="399">
        <v>0</v>
      </c>
      <c r="O653" s="130">
        <v>3</v>
      </c>
      <c r="P653" s="122"/>
      <c r="Q653" s="122"/>
      <c r="R653" s="122" t="s">
        <v>84</v>
      </c>
      <c r="S653" s="122" t="s">
        <v>1070</v>
      </c>
      <c r="T653" s="113" t="s">
        <v>1071</v>
      </c>
      <c r="U653" s="102" t="s">
        <v>219</v>
      </c>
      <c r="V653" s="102" t="s">
        <v>1389</v>
      </c>
      <c r="W653" s="147">
        <v>4</v>
      </c>
      <c r="X653" s="113"/>
      <c r="Y653" s="130">
        <f t="shared" si="195"/>
        <v>4</v>
      </c>
      <c r="Z653" s="122">
        <v>4</v>
      </c>
      <c r="AA653" s="101">
        <v>4375</v>
      </c>
      <c r="AB653" s="131"/>
      <c r="AC653" s="151" t="str">
        <f t="shared" si="188"/>
        <v/>
      </c>
      <c r="AD653" s="120"/>
      <c r="AE653" s="132"/>
      <c r="AF653" s="101">
        <f t="shared" si="190"/>
        <v>0</v>
      </c>
      <c r="AG653" s="101">
        <f t="shared" si="191"/>
        <v>0</v>
      </c>
      <c r="AH653" s="101">
        <f t="shared" si="192"/>
        <v>0</v>
      </c>
      <c r="AI653" s="101">
        <f t="shared" si="186"/>
        <v>17500</v>
      </c>
      <c r="AJ653" s="101">
        <f t="shared" si="193"/>
        <v>0</v>
      </c>
      <c r="AK653" s="101">
        <f t="shared" si="184"/>
        <v>17500</v>
      </c>
      <c r="AL653" s="102" t="s">
        <v>9</v>
      </c>
      <c r="AM653" s="144"/>
      <c r="AN653" s="823">
        <f t="shared" si="189"/>
        <v>17500</v>
      </c>
      <c r="AO653" s="844">
        <f t="shared" si="196"/>
        <v>0</v>
      </c>
      <c r="AP653" s="844">
        <f t="shared" si="197"/>
        <v>1</v>
      </c>
      <c r="AQ653" s="845">
        <f t="shared" ca="1" si="198"/>
        <v>101</v>
      </c>
      <c r="AR653" s="113" t="str">
        <f t="shared" si="199"/>
        <v>On Time</v>
      </c>
    </row>
    <row r="654" spans="1:44" ht="12.75" x14ac:dyDescent="0.2">
      <c r="A654" s="102">
        <v>4516485157</v>
      </c>
      <c r="B654" s="133">
        <v>46085</v>
      </c>
      <c r="C654" s="100" t="s">
        <v>79</v>
      </c>
      <c r="D654" s="552">
        <v>46104</v>
      </c>
      <c r="E654" s="552" t="e">
        <f>IF(OR(#REF!="",J654=""),"",#REF!+7*J654)</f>
        <v>#REF!</v>
      </c>
      <c r="F654" s="149" t="str">
        <f t="shared" ca="1" si="183"/>
        <v>DELIVERED</v>
      </c>
      <c r="G654" s="120" t="s">
        <v>80</v>
      </c>
      <c r="H654" s="113" t="e">
        <f t="shared" si="187"/>
        <v>#REF!</v>
      </c>
      <c r="I654" s="113" t="e">
        <f t="shared" si="194"/>
        <v>#REF!</v>
      </c>
      <c r="J654" s="122">
        <v>3</v>
      </c>
      <c r="K654" s="122" t="s">
        <v>18</v>
      </c>
      <c r="L654" s="232" t="s">
        <v>81</v>
      </c>
      <c r="M654" s="13" t="s">
        <v>1390</v>
      </c>
      <c r="N654" s="399">
        <v>1</v>
      </c>
      <c r="O654" s="130">
        <v>1</v>
      </c>
      <c r="P654" s="18" t="s">
        <v>1391</v>
      </c>
      <c r="Q654" s="122">
        <v>25100904</v>
      </c>
      <c r="R654" s="122" t="s">
        <v>84</v>
      </c>
      <c r="S654" s="122" t="s">
        <v>620</v>
      </c>
      <c r="T654" s="113" t="s">
        <v>621</v>
      </c>
      <c r="U654" s="102" t="s">
        <v>212</v>
      </c>
      <c r="V654" s="195" t="s">
        <v>1392</v>
      </c>
      <c r="W654" s="147">
        <v>15</v>
      </c>
      <c r="X654" s="122">
        <v>15</v>
      </c>
      <c r="Y654" s="130">
        <f t="shared" si="195"/>
        <v>0</v>
      </c>
      <c r="Z654" s="122">
        <v>0</v>
      </c>
      <c r="AA654" s="101">
        <v>7352.5</v>
      </c>
      <c r="AB654" s="131"/>
      <c r="AC654" s="151" t="str">
        <f t="shared" si="188"/>
        <v>April-26</v>
      </c>
      <c r="AD654" s="119">
        <v>46128</v>
      </c>
      <c r="AE654" s="176" t="s">
        <v>1393</v>
      </c>
      <c r="AF654" s="101">
        <f t="shared" si="190"/>
        <v>110287.5</v>
      </c>
      <c r="AG654" s="101">
        <f t="shared" si="191"/>
        <v>0</v>
      </c>
      <c r="AH654" s="101">
        <f t="shared" si="192"/>
        <v>110287.5</v>
      </c>
      <c r="AI654" s="101">
        <f t="shared" si="186"/>
        <v>0</v>
      </c>
      <c r="AJ654" s="101">
        <f t="shared" si="193"/>
        <v>0</v>
      </c>
      <c r="AK654" s="101">
        <f t="shared" si="184"/>
        <v>0</v>
      </c>
      <c r="AL654" s="102" t="s">
        <v>0</v>
      </c>
      <c r="AM654" s="143" t="s">
        <v>102</v>
      </c>
      <c r="AN654" s="823">
        <f t="shared" si="189"/>
        <v>110287.5</v>
      </c>
      <c r="AO654" s="844">
        <f t="shared" si="196"/>
        <v>1</v>
      </c>
      <c r="AP654" s="844">
        <f t="shared" si="197"/>
        <v>0</v>
      </c>
      <c r="AQ654" s="845">
        <f t="shared" ca="1" si="198"/>
        <v>100</v>
      </c>
      <c r="AR654" s="113" t="str">
        <f t="shared" si="199"/>
        <v>Delayed</v>
      </c>
    </row>
    <row r="655" spans="1:44" ht="12.75" x14ac:dyDescent="0.2">
      <c r="A655" s="102" t="s">
        <v>1394</v>
      </c>
      <c r="B655" s="133">
        <v>46085</v>
      </c>
      <c r="C655" s="100" t="s">
        <v>79</v>
      </c>
      <c r="D655" s="552">
        <v>46120</v>
      </c>
      <c r="E655" s="552" t="e">
        <f>IF(OR(#REF!="",J655=""),"",#REF!+7*J655)</f>
        <v>#REF!</v>
      </c>
      <c r="F655" s="149" t="str">
        <f t="shared" ca="1" si="183"/>
        <v>DELIVERED</v>
      </c>
      <c r="G655" s="120" t="s">
        <v>80</v>
      </c>
      <c r="H655" s="113" t="e">
        <f t="shared" si="187"/>
        <v>#REF!</v>
      </c>
      <c r="I655" s="113" t="e">
        <f t="shared" si="194"/>
        <v>#REF!</v>
      </c>
      <c r="J655" s="122">
        <v>5</v>
      </c>
      <c r="K655" s="122" t="s">
        <v>18</v>
      </c>
      <c r="L655" s="232" t="s">
        <v>81</v>
      </c>
      <c r="M655" s="13" t="s">
        <v>1395</v>
      </c>
      <c r="N655" s="399">
        <v>0</v>
      </c>
      <c r="O655" s="130">
        <v>3</v>
      </c>
      <c r="P655" s="18" t="s">
        <v>1396</v>
      </c>
      <c r="Q655" s="122">
        <v>26200129</v>
      </c>
      <c r="R655" s="122" t="s">
        <v>84</v>
      </c>
      <c r="S655" s="130" t="s">
        <v>1153</v>
      </c>
      <c r="T655" s="102" t="s">
        <v>1154</v>
      </c>
      <c r="U655" s="102" t="s">
        <v>193</v>
      </c>
      <c r="V655" s="195" t="s">
        <v>1397</v>
      </c>
      <c r="W655" s="147">
        <v>50</v>
      </c>
      <c r="X655" s="122">
        <v>50</v>
      </c>
      <c r="Y655" s="130">
        <f t="shared" si="195"/>
        <v>0</v>
      </c>
      <c r="Z655" s="122">
        <v>0</v>
      </c>
      <c r="AA655" s="101">
        <v>5833.58</v>
      </c>
      <c r="AB655" s="131"/>
      <c r="AC655" s="151" t="str">
        <f t="shared" si="188"/>
        <v>May-26</v>
      </c>
      <c r="AD655" s="379">
        <v>46157</v>
      </c>
      <c r="AE655" s="176" t="s">
        <v>1398</v>
      </c>
      <c r="AF655" s="101">
        <f t="shared" si="190"/>
        <v>291679</v>
      </c>
      <c r="AG655" s="101">
        <f t="shared" si="191"/>
        <v>0</v>
      </c>
      <c r="AH655" s="101">
        <f t="shared" si="192"/>
        <v>291679</v>
      </c>
      <c r="AI655" s="101">
        <f t="shared" si="186"/>
        <v>0</v>
      </c>
      <c r="AJ655" s="101">
        <f t="shared" si="193"/>
        <v>0</v>
      </c>
      <c r="AK655" s="101">
        <f t="shared" si="184"/>
        <v>0</v>
      </c>
      <c r="AL655" s="102" t="s">
        <v>0</v>
      </c>
      <c r="AM655" s="143" t="s">
        <v>102</v>
      </c>
      <c r="AN655" s="823">
        <f t="shared" si="189"/>
        <v>291679</v>
      </c>
      <c r="AO655" s="844">
        <f t="shared" si="196"/>
        <v>1</v>
      </c>
      <c r="AP655" s="844">
        <f t="shared" si="197"/>
        <v>0</v>
      </c>
      <c r="AQ655" s="845">
        <f t="shared" ca="1" si="198"/>
        <v>100</v>
      </c>
      <c r="AR655" s="113" t="str">
        <f t="shared" si="199"/>
        <v>Delayed</v>
      </c>
    </row>
    <row r="656" spans="1:44" ht="12.75" x14ac:dyDescent="0.2">
      <c r="A656" s="102" t="s">
        <v>1399</v>
      </c>
      <c r="B656" s="133">
        <v>46085</v>
      </c>
      <c r="C656" s="100" t="s">
        <v>79</v>
      </c>
      <c r="D656" s="552">
        <v>46120</v>
      </c>
      <c r="E656" s="552" t="e">
        <f>IF(OR(#REF!="",J656=""),"",#REF!+7*J656)</f>
        <v>#REF!</v>
      </c>
      <c r="F656" s="149" t="str">
        <f t="shared" ref="F656:F719" ca="1" si="200">IF(AL656="PO CLOSED",
"DELIVERED",
IF(TODAY()&gt;E656,
"-"&amp;ROUNDUP(TODAY()-E656,0)&amp;" days overdue",
"+" &amp;ROUNDUP(E656-TODAY(),0)&amp;" days remaining"))</f>
        <v>DELIVERED</v>
      </c>
      <c r="G656" s="120" t="s">
        <v>80</v>
      </c>
      <c r="H656" s="113" t="e">
        <f t="shared" si="187"/>
        <v>#REF!</v>
      </c>
      <c r="I656" s="113" t="e">
        <f t="shared" si="194"/>
        <v>#REF!</v>
      </c>
      <c r="J656" s="122">
        <v>5</v>
      </c>
      <c r="K656" s="122" t="s">
        <v>28</v>
      </c>
      <c r="L656" s="232" t="s">
        <v>81</v>
      </c>
      <c r="M656" s="13" t="s">
        <v>1395</v>
      </c>
      <c r="N656" s="399">
        <v>0</v>
      </c>
      <c r="O656" s="130">
        <v>3</v>
      </c>
      <c r="P656" s="122" t="s">
        <v>243</v>
      </c>
      <c r="Q656" s="122">
        <v>26200145</v>
      </c>
      <c r="R656" s="122" t="s">
        <v>84</v>
      </c>
      <c r="S656" s="130" t="s">
        <v>1153</v>
      </c>
      <c r="T656" s="102" t="s">
        <v>1154</v>
      </c>
      <c r="U656" s="102" t="s">
        <v>193</v>
      </c>
      <c r="V656" s="115" t="s">
        <v>1400</v>
      </c>
      <c r="W656" s="147">
        <v>1</v>
      </c>
      <c r="X656" s="122">
        <v>1</v>
      </c>
      <c r="Y656" s="130">
        <f t="shared" si="195"/>
        <v>0</v>
      </c>
      <c r="Z656" s="122">
        <v>0</v>
      </c>
      <c r="AA656" s="101">
        <v>15737</v>
      </c>
      <c r="AB656" s="131"/>
      <c r="AC656" s="151" t="str">
        <f t="shared" si="188"/>
        <v>May-26</v>
      </c>
      <c r="AD656" s="119">
        <v>46165</v>
      </c>
      <c r="AE656" s="176" t="s">
        <v>1401</v>
      </c>
      <c r="AF656" s="101">
        <f t="shared" si="190"/>
        <v>15737</v>
      </c>
      <c r="AG656" s="101">
        <f t="shared" si="191"/>
        <v>0</v>
      </c>
      <c r="AH656" s="101">
        <f t="shared" si="192"/>
        <v>15737</v>
      </c>
      <c r="AI656" s="101">
        <f t="shared" si="186"/>
        <v>0</v>
      </c>
      <c r="AJ656" s="101">
        <f t="shared" si="193"/>
        <v>0</v>
      </c>
      <c r="AK656" s="101">
        <f t="shared" ref="AK656:AK719" si="201">SUM(AI656:AJ656)</f>
        <v>0</v>
      </c>
      <c r="AL656" s="102" t="s">
        <v>0</v>
      </c>
      <c r="AM656" s="144" t="s">
        <v>102</v>
      </c>
      <c r="AN656" s="823">
        <f t="shared" si="189"/>
        <v>15737</v>
      </c>
      <c r="AO656" s="844">
        <f t="shared" si="196"/>
        <v>1</v>
      </c>
      <c r="AP656" s="844">
        <f t="shared" si="197"/>
        <v>0</v>
      </c>
      <c r="AQ656" s="845">
        <f t="shared" ca="1" si="198"/>
        <v>100</v>
      </c>
      <c r="AR656" s="113" t="str">
        <f t="shared" si="199"/>
        <v>Delayed</v>
      </c>
    </row>
    <row r="657" spans="1:44" ht="12.75" x14ac:dyDescent="0.2">
      <c r="A657" s="102">
        <v>4520466365</v>
      </c>
      <c r="B657" s="158">
        <v>46085</v>
      </c>
      <c r="C657" s="102" t="s">
        <v>305</v>
      </c>
      <c r="D657" s="552">
        <v>46127</v>
      </c>
      <c r="E657" s="552" t="e">
        <f>IF(OR(#REF!="",J657=""),"",#REF!+7*J657)</f>
        <v>#REF!</v>
      </c>
      <c r="F657" s="149" t="e">
        <f t="shared" ca="1" si="200"/>
        <v>#REF!</v>
      </c>
      <c r="G657" s="120" t="s">
        <v>80</v>
      </c>
      <c r="H657" s="113" t="e">
        <f t="shared" si="187"/>
        <v>#REF!</v>
      </c>
      <c r="I657" s="113" t="e">
        <f t="shared" si="194"/>
        <v>#REF!</v>
      </c>
      <c r="J657" s="122">
        <v>6</v>
      </c>
      <c r="K657" s="122" t="s">
        <v>19</v>
      </c>
      <c r="L657" s="232" t="s">
        <v>81</v>
      </c>
      <c r="M657" s="13" t="s">
        <v>1402</v>
      </c>
      <c r="N657" s="399">
        <v>1</v>
      </c>
      <c r="O657" s="130">
        <v>1</v>
      </c>
      <c r="P657" s="122"/>
      <c r="Q657" s="122"/>
      <c r="R657" s="122" t="s">
        <v>307</v>
      </c>
      <c r="S657" s="122" t="s">
        <v>210</v>
      </c>
      <c r="T657" s="123" t="s">
        <v>445</v>
      </c>
      <c r="U657" s="123" t="s">
        <v>212</v>
      </c>
      <c r="V657" s="195" t="s">
        <v>1403</v>
      </c>
      <c r="W657" s="147">
        <v>100</v>
      </c>
      <c r="X657" s="113"/>
      <c r="Y657" s="126">
        <f t="shared" si="195"/>
        <v>100</v>
      </c>
      <c r="Z657" s="122">
        <v>100</v>
      </c>
      <c r="AA657" s="101"/>
      <c r="AB657" s="131">
        <v>75.55</v>
      </c>
      <c r="AC657" s="151" t="str">
        <f t="shared" si="188"/>
        <v/>
      </c>
      <c r="AD657" s="120"/>
      <c r="AE657" s="132"/>
      <c r="AF657" s="101">
        <f t="shared" si="190"/>
        <v>0</v>
      </c>
      <c r="AG657" s="101">
        <f t="shared" si="191"/>
        <v>0</v>
      </c>
      <c r="AH657" s="101">
        <f t="shared" si="192"/>
        <v>0</v>
      </c>
      <c r="AI657" s="101">
        <f t="shared" si="186"/>
        <v>0</v>
      </c>
      <c r="AJ657" s="101">
        <f t="shared" si="193"/>
        <v>649730</v>
      </c>
      <c r="AK657" s="101">
        <f t="shared" si="201"/>
        <v>649730</v>
      </c>
      <c r="AL657" s="102" t="s">
        <v>9</v>
      </c>
      <c r="AM657" s="144"/>
      <c r="AN657" s="823">
        <f t="shared" si="189"/>
        <v>649730</v>
      </c>
      <c r="AO657" s="844">
        <f t="shared" si="196"/>
        <v>0</v>
      </c>
      <c r="AP657" s="844">
        <f t="shared" si="197"/>
        <v>1</v>
      </c>
      <c r="AQ657" s="845">
        <f t="shared" ca="1" si="198"/>
        <v>100</v>
      </c>
      <c r="AR657" s="113" t="str">
        <f t="shared" si="199"/>
        <v>On Time</v>
      </c>
    </row>
    <row r="658" spans="1:44" ht="12.75" x14ac:dyDescent="0.2">
      <c r="A658" s="102">
        <v>4520466365</v>
      </c>
      <c r="B658" s="158">
        <v>46085</v>
      </c>
      <c r="C658" s="102" t="s">
        <v>305</v>
      </c>
      <c r="D658" s="552">
        <v>46113</v>
      </c>
      <c r="E658" s="552" t="e">
        <f>IF(OR(#REF!="",J658=""),"",#REF!+7*J658)</f>
        <v>#REF!</v>
      </c>
      <c r="F658" s="149" t="e">
        <f t="shared" ca="1" si="200"/>
        <v>#REF!</v>
      </c>
      <c r="G658" s="120" t="s">
        <v>80</v>
      </c>
      <c r="H658" s="113" t="e">
        <f t="shared" si="187"/>
        <v>#REF!</v>
      </c>
      <c r="I658" s="113" t="e">
        <f t="shared" si="194"/>
        <v>#REF!</v>
      </c>
      <c r="J658" s="122">
        <v>4</v>
      </c>
      <c r="K658" s="122" t="s">
        <v>19</v>
      </c>
      <c r="L658" s="232" t="s">
        <v>142</v>
      </c>
      <c r="M658" s="13" t="s">
        <v>1404</v>
      </c>
      <c r="N658" s="399">
        <v>1</v>
      </c>
      <c r="O658" s="130">
        <v>1</v>
      </c>
      <c r="P658" s="122"/>
      <c r="Q658" s="122"/>
      <c r="R658" s="122" t="s">
        <v>307</v>
      </c>
      <c r="S658" s="122" t="s">
        <v>210</v>
      </c>
      <c r="T658" s="123" t="s">
        <v>445</v>
      </c>
      <c r="U658" s="123" t="s">
        <v>212</v>
      </c>
      <c r="V658" s="195" t="s">
        <v>1405</v>
      </c>
      <c r="W658" s="147">
        <v>200</v>
      </c>
      <c r="X658" s="113"/>
      <c r="Y658" s="126">
        <f t="shared" si="195"/>
        <v>200</v>
      </c>
      <c r="Z658" s="122">
        <v>200</v>
      </c>
      <c r="AA658" s="101"/>
      <c r="AB658" s="131">
        <v>7.87</v>
      </c>
      <c r="AC658" s="151" t="str">
        <f t="shared" si="188"/>
        <v/>
      </c>
      <c r="AD658" s="120"/>
      <c r="AE658" s="132"/>
      <c r="AF658" s="101">
        <f t="shared" si="190"/>
        <v>0</v>
      </c>
      <c r="AG658" s="101">
        <f t="shared" si="191"/>
        <v>0</v>
      </c>
      <c r="AH658" s="101">
        <f t="shared" si="192"/>
        <v>0</v>
      </c>
      <c r="AI658" s="101">
        <f t="shared" si="186"/>
        <v>0</v>
      </c>
      <c r="AJ658" s="101">
        <f t="shared" si="193"/>
        <v>135364</v>
      </c>
      <c r="AK658" s="101">
        <f t="shared" si="201"/>
        <v>135364</v>
      </c>
      <c r="AL658" s="102" t="s">
        <v>9</v>
      </c>
      <c r="AM658" s="144"/>
      <c r="AN658" s="823">
        <f t="shared" si="189"/>
        <v>135364</v>
      </c>
      <c r="AO658" s="844">
        <f t="shared" si="196"/>
        <v>0</v>
      </c>
      <c r="AP658" s="844">
        <f t="shared" si="197"/>
        <v>1</v>
      </c>
      <c r="AQ658" s="845">
        <f t="shared" ca="1" si="198"/>
        <v>100</v>
      </c>
      <c r="AR658" s="113" t="str">
        <f t="shared" si="199"/>
        <v>On Time</v>
      </c>
    </row>
    <row r="659" spans="1:44" ht="12.75" x14ac:dyDescent="0.2">
      <c r="A659" s="102">
        <v>4520466365</v>
      </c>
      <c r="B659" s="158">
        <v>46085</v>
      </c>
      <c r="C659" s="102" t="s">
        <v>305</v>
      </c>
      <c r="D659" s="552">
        <v>46113</v>
      </c>
      <c r="E659" s="552" t="e">
        <f>IF(OR(#REF!="",J659=""),"",#REF!+7*J659)</f>
        <v>#REF!</v>
      </c>
      <c r="F659" s="149" t="e">
        <f t="shared" ca="1" si="200"/>
        <v>#REF!</v>
      </c>
      <c r="G659" s="120" t="s">
        <v>80</v>
      </c>
      <c r="H659" s="113" t="e">
        <f t="shared" si="187"/>
        <v>#REF!</v>
      </c>
      <c r="I659" s="113" t="e">
        <f t="shared" si="194"/>
        <v>#REF!</v>
      </c>
      <c r="J659" s="122">
        <v>4</v>
      </c>
      <c r="K659" s="122" t="s">
        <v>19</v>
      </c>
      <c r="L659" s="232" t="s">
        <v>142</v>
      </c>
      <c r="M659" s="13" t="s">
        <v>1406</v>
      </c>
      <c r="N659" s="399">
        <v>1</v>
      </c>
      <c r="O659" s="130">
        <v>1</v>
      </c>
      <c r="P659" s="122"/>
      <c r="Q659" s="122"/>
      <c r="R659" s="122" t="s">
        <v>307</v>
      </c>
      <c r="S659" s="122" t="s">
        <v>210</v>
      </c>
      <c r="T659" s="123" t="s">
        <v>445</v>
      </c>
      <c r="U659" s="123" t="s">
        <v>212</v>
      </c>
      <c r="V659" s="195" t="s">
        <v>1407</v>
      </c>
      <c r="W659" s="147">
        <v>100</v>
      </c>
      <c r="X659" s="113"/>
      <c r="Y659" s="126">
        <f t="shared" si="195"/>
        <v>100</v>
      </c>
      <c r="Z659" s="122">
        <v>100</v>
      </c>
      <c r="AA659" s="101"/>
      <c r="AB659" s="131">
        <v>11.93</v>
      </c>
      <c r="AC659" s="151" t="str">
        <f t="shared" si="188"/>
        <v/>
      </c>
      <c r="AD659" s="120"/>
      <c r="AE659" s="132"/>
      <c r="AF659" s="101">
        <f t="shared" si="190"/>
        <v>0</v>
      </c>
      <c r="AG659" s="101">
        <f t="shared" si="191"/>
        <v>0</v>
      </c>
      <c r="AH659" s="101">
        <f t="shared" si="192"/>
        <v>0</v>
      </c>
      <c r="AI659" s="101">
        <f t="shared" si="186"/>
        <v>0</v>
      </c>
      <c r="AJ659" s="101">
        <f t="shared" si="193"/>
        <v>102598</v>
      </c>
      <c r="AK659" s="101">
        <f t="shared" si="201"/>
        <v>102598</v>
      </c>
      <c r="AL659" s="102" t="s">
        <v>9</v>
      </c>
      <c r="AM659" s="144"/>
      <c r="AN659" s="823">
        <f t="shared" si="189"/>
        <v>102598</v>
      </c>
      <c r="AO659" s="844">
        <f t="shared" si="196"/>
        <v>0</v>
      </c>
      <c r="AP659" s="844">
        <f t="shared" si="197"/>
        <v>1</v>
      </c>
      <c r="AQ659" s="845">
        <f t="shared" ca="1" si="198"/>
        <v>100</v>
      </c>
      <c r="AR659" s="113" t="str">
        <f t="shared" si="199"/>
        <v>On Time</v>
      </c>
    </row>
    <row r="660" spans="1:44" ht="12.75" x14ac:dyDescent="0.2">
      <c r="A660" s="102">
        <v>4520466364</v>
      </c>
      <c r="B660" s="158">
        <v>46085</v>
      </c>
      <c r="C660" s="100" t="s">
        <v>79</v>
      </c>
      <c r="D660" s="552">
        <v>46113</v>
      </c>
      <c r="E660" s="552" t="e">
        <f>IF(OR(#REF!="",J660=""),"",#REF!+7*J660)</f>
        <v>#REF!</v>
      </c>
      <c r="F660" s="149" t="e">
        <f t="shared" ca="1" si="200"/>
        <v>#REF!</v>
      </c>
      <c r="G660" s="120" t="s">
        <v>80</v>
      </c>
      <c r="H660" s="113" t="e">
        <f t="shared" si="187"/>
        <v>#REF!</v>
      </c>
      <c r="I660" s="113" t="e">
        <f t="shared" si="194"/>
        <v>#REF!</v>
      </c>
      <c r="J660" s="122">
        <v>4</v>
      </c>
      <c r="K660" s="122" t="s">
        <v>19</v>
      </c>
      <c r="L660" s="232" t="s">
        <v>81</v>
      </c>
      <c r="M660" s="13" t="s">
        <v>1408</v>
      </c>
      <c r="N660" s="399">
        <v>1</v>
      </c>
      <c r="O660" s="130">
        <v>1</v>
      </c>
      <c r="P660" s="122"/>
      <c r="Q660" s="122"/>
      <c r="R660" s="122" t="s">
        <v>84</v>
      </c>
      <c r="S660" s="130" t="s">
        <v>210</v>
      </c>
      <c r="T660" s="123" t="s">
        <v>211</v>
      </c>
      <c r="U660" s="102" t="s">
        <v>212</v>
      </c>
      <c r="V660" s="195" t="s">
        <v>1409</v>
      </c>
      <c r="W660" s="147">
        <v>100</v>
      </c>
      <c r="X660" s="113"/>
      <c r="Y660" s="126">
        <f t="shared" si="195"/>
        <v>100</v>
      </c>
      <c r="Z660" s="122">
        <v>100</v>
      </c>
      <c r="AA660" s="101">
        <v>1097</v>
      </c>
      <c r="AB660" s="131"/>
      <c r="AC660" s="151" t="str">
        <f t="shared" si="188"/>
        <v/>
      </c>
      <c r="AD660" s="120"/>
      <c r="AE660" s="132"/>
      <c r="AF660" s="101">
        <f t="shared" si="190"/>
        <v>0</v>
      </c>
      <c r="AG660" s="101">
        <f t="shared" si="191"/>
        <v>0</v>
      </c>
      <c r="AH660" s="101">
        <f t="shared" si="192"/>
        <v>0</v>
      </c>
      <c r="AI660" s="101">
        <f t="shared" si="186"/>
        <v>109700</v>
      </c>
      <c r="AJ660" s="101">
        <f t="shared" si="193"/>
        <v>0</v>
      </c>
      <c r="AK660" s="101">
        <f t="shared" si="201"/>
        <v>109700</v>
      </c>
      <c r="AL660" s="102" t="s">
        <v>9</v>
      </c>
      <c r="AM660" s="144"/>
      <c r="AN660" s="823">
        <f t="shared" si="189"/>
        <v>109700</v>
      </c>
      <c r="AO660" s="844">
        <f t="shared" si="196"/>
        <v>0</v>
      </c>
      <c r="AP660" s="844">
        <f t="shared" si="197"/>
        <v>1</v>
      </c>
      <c r="AQ660" s="845">
        <f t="shared" ca="1" si="198"/>
        <v>100</v>
      </c>
      <c r="AR660" s="113" t="str">
        <f t="shared" si="199"/>
        <v>On Time</v>
      </c>
    </row>
    <row r="661" spans="1:44" ht="15" x14ac:dyDescent="0.25">
      <c r="A661" s="102">
        <v>4520466364</v>
      </c>
      <c r="B661" s="158">
        <v>46085</v>
      </c>
      <c r="C661" s="100" t="s">
        <v>79</v>
      </c>
      <c r="D661" s="552">
        <v>46113</v>
      </c>
      <c r="E661" s="552" t="e">
        <f>IF(OR(#REF!="",J661=""),"",#REF!+7*J661)</f>
        <v>#REF!</v>
      </c>
      <c r="F661" s="149" t="str">
        <f t="shared" ca="1" si="200"/>
        <v>DELIVERED</v>
      </c>
      <c r="G661" s="120" t="s">
        <v>80</v>
      </c>
      <c r="H661" s="113" t="e">
        <f t="shared" si="187"/>
        <v>#REF!</v>
      </c>
      <c r="I661" s="113" t="e">
        <f t="shared" si="194"/>
        <v>#REF!</v>
      </c>
      <c r="J661" s="122">
        <v>4</v>
      </c>
      <c r="K661" s="122" t="s">
        <v>19</v>
      </c>
      <c r="L661" s="232" t="s">
        <v>142</v>
      </c>
      <c r="M661" s="716" t="s">
        <v>1410</v>
      </c>
      <c r="N661" s="399">
        <v>1</v>
      </c>
      <c r="O661" s="130">
        <v>1</v>
      </c>
      <c r="P661" s="122" t="s">
        <v>1411</v>
      </c>
      <c r="Q661" s="122">
        <v>25201351</v>
      </c>
      <c r="R661" s="122" t="s">
        <v>84</v>
      </c>
      <c r="S661" s="130" t="s">
        <v>210</v>
      </c>
      <c r="T661" s="123" t="s">
        <v>211</v>
      </c>
      <c r="U661" s="102" t="s">
        <v>212</v>
      </c>
      <c r="V661" s="195" t="s">
        <v>572</v>
      </c>
      <c r="W661" s="147">
        <v>100</v>
      </c>
      <c r="X661" s="122">
        <v>100</v>
      </c>
      <c r="Y661" s="126">
        <f t="shared" si="195"/>
        <v>0</v>
      </c>
      <c r="Z661" s="122">
        <v>0</v>
      </c>
      <c r="AA661" s="101">
        <v>898</v>
      </c>
      <c r="AB661" s="131"/>
      <c r="AC661" s="151" t="str">
        <f t="shared" si="188"/>
        <v>June-26</v>
      </c>
      <c r="AD661" s="119">
        <v>46174</v>
      </c>
      <c r="AE661" s="257" t="s">
        <v>1412</v>
      </c>
      <c r="AF661" s="101">
        <f t="shared" si="190"/>
        <v>89800</v>
      </c>
      <c r="AG661" s="101">
        <f t="shared" si="191"/>
        <v>0</v>
      </c>
      <c r="AH661" s="101">
        <f t="shared" si="192"/>
        <v>89800</v>
      </c>
      <c r="AI661" s="101">
        <f t="shared" si="186"/>
        <v>0</v>
      </c>
      <c r="AJ661" s="101">
        <f t="shared" si="193"/>
        <v>0</v>
      </c>
      <c r="AK661" s="101">
        <f t="shared" si="201"/>
        <v>0</v>
      </c>
      <c r="AL661" s="102" t="s">
        <v>0</v>
      </c>
      <c r="AM661" s="144" t="s">
        <v>102</v>
      </c>
      <c r="AN661" s="823">
        <f t="shared" si="189"/>
        <v>89800</v>
      </c>
      <c r="AO661" s="844">
        <f t="shared" si="196"/>
        <v>1</v>
      </c>
      <c r="AP661" s="844">
        <f t="shared" si="197"/>
        <v>0</v>
      </c>
      <c r="AQ661" s="845">
        <f t="shared" ca="1" si="198"/>
        <v>100</v>
      </c>
      <c r="AR661" s="113" t="str">
        <f t="shared" si="199"/>
        <v>Delayed</v>
      </c>
    </row>
    <row r="662" spans="1:44" ht="15" x14ac:dyDescent="0.25">
      <c r="A662" s="102">
        <v>4520466364</v>
      </c>
      <c r="B662" s="158">
        <v>46085</v>
      </c>
      <c r="C662" s="100" t="s">
        <v>79</v>
      </c>
      <c r="D662" s="552">
        <v>46113</v>
      </c>
      <c r="E662" s="552" t="e">
        <f>IF(OR(#REF!="",J662=""),"",#REF!+7*J662)</f>
        <v>#REF!</v>
      </c>
      <c r="F662" s="149" t="e">
        <f t="shared" ca="1" si="200"/>
        <v>#REF!</v>
      </c>
      <c r="G662" s="120" t="s">
        <v>80</v>
      </c>
      <c r="H662" s="113" t="e">
        <f t="shared" si="187"/>
        <v>#REF!</v>
      </c>
      <c r="I662" s="113" t="e">
        <f t="shared" si="194"/>
        <v>#REF!</v>
      </c>
      <c r="J662" s="122">
        <v>4</v>
      </c>
      <c r="K662" s="122" t="s">
        <v>19</v>
      </c>
      <c r="L662" s="232" t="s">
        <v>142</v>
      </c>
      <c r="M662" s="247" t="s">
        <v>1413</v>
      </c>
      <c r="N662" s="399">
        <v>1</v>
      </c>
      <c r="O662" s="130">
        <v>1</v>
      </c>
      <c r="P662" s="218"/>
      <c r="Q662" s="218"/>
      <c r="R662" s="122" t="s">
        <v>84</v>
      </c>
      <c r="S662" s="130" t="s">
        <v>210</v>
      </c>
      <c r="T662" s="123" t="s">
        <v>211</v>
      </c>
      <c r="U662" s="102" t="s">
        <v>212</v>
      </c>
      <c r="V662" s="195" t="s">
        <v>333</v>
      </c>
      <c r="W662" s="147">
        <v>100</v>
      </c>
      <c r="X662" s="113"/>
      <c r="Y662" s="126">
        <f t="shared" si="195"/>
        <v>100</v>
      </c>
      <c r="Z662" s="122">
        <v>100</v>
      </c>
      <c r="AA662" s="101">
        <v>881</v>
      </c>
      <c r="AB662" s="131"/>
      <c r="AC662" s="151" t="str">
        <f t="shared" si="188"/>
        <v/>
      </c>
      <c r="AD662" s="120"/>
      <c r="AE662" s="438"/>
      <c r="AF662" s="101">
        <f t="shared" si="190"/>
        <v>0</v>
      </c>
      <c r="AG662" s="101">
        <f t="shared" si="191"/>
        <v>0</v>
      </c>
      <c r="AH662" s="101">
        <f t="shared" si="192"/>
        <v>0</v>
      </c>
      <c r="AI662" s="101">
        <f t="shared" ref="AI662:AI725" si="202">Z662*AA662</f>
        <v>88100</v>
      </c>
      <c r="AJ662" s="101">
        <f t="shared" si="193"/>
        <v>0</v>
      </c>
      <c r="AK662" s="101">
        <f t="shared" si="201"/>
        <v>88100</v>
      </c>
      <c r="AL662" s="102" t="s">
        <v>9</v>
      </c>
      <c r="AM662" s="144"/>
      <c r="AN662" s="823">
        <f t="shared" si="189"/>
        <v>88100</v>
      </c>
      <c r="AO662" s="844">
        <f t="shared" si="196"/>
        <v>0</v>
      </c>
      <c r="AP662" s="844">
        <f t="shared" si="197"/>
        <v>1</v>
      </c>
      <c r="AQ662" s="845">
        <f t="shared" ca="1" si="198"/>
        <v>100</v>
      </c>
      <c r="AR662" s="113" t="str">
        <f t="shared" si="199"/>
        <v>On Time</v>
      </c>
    </row>
    <row r="663" spans="1:44" ht="15" x14ac:dyDescent="0.25">
      <c r="A663" s="102">
        <v>4520466670</v>
      </c>
      <c r="B663" s="158">
        <v>46085</v>
      </c>
      <c r="C663" s="100" t="s">
        <v>79</v>
      </c>
      <c r="D663" s="552">
        <v>46106</v>
      </c>
      <c r="E663" s="552" t="e">
        <f>IF(OR(#REF!="",J663=""),"",#REF!+7*J663)</f>
        <v>#REF!</v>
      </c>
      <c r="F663" s="149" t="str">
        <f t="shared" ca="1" si="200"/>
        <v>DELIVERED</v>
      </c>
      <c r="G663" s="120" t="s">
        <v>80</v>
      </c>
      <c r="H663" s="113" t="e">
        <f t="shared" si="187"/>
        <v>#REF!</v>
      </c>
      <c r="I663" s="113" t="e">
        <f t="shared" si="194"/>
        <v>#REF!</v>
      </c>
      <c r="J663" s="122">
        <v>3</v>
      </c>
      <c r="K663" s="122" t="s">
        <v>22</v>
      </c>
      <c r="L663" s="232" t="s">
        <v>81</v>
      </c>
      <c r="M663" s="247" t="s">
        <v>1414</v>
      </c>
      <c r="N663" s="399">
        <v>1</v>
      </c>
      <c r="O663" s="216">
        <v>1</v>
      </c>
      <c r="P663" s="14" t="s">
        <v>1152</v>
      </c>
      <c r="Q663" s="24">
        <v>26200082</v>
      </c>
      <c r="R663" s="242" t="s">
        <v>84</v>
      </c>
      <c r="S663" s="130" t="s">
        <v>210</v>
      </c>
      <c r="T663" s="123" t="s">
        <v>211</v>
      </c>
      <c r="U663" s="102" t="s">
        <v>212</v>
      </c>
      <c r="V663" s="195" t="s">
        <v>1415</v>
      </c>
      <c r="W663" s="147">
        <v>1</v>
      </c>
      <c r="X663" s="122">
        <v>1</v>
      </c>
      <c r="Y663" s="126">
        <f t="shared" si="195"/>
        <v>0</v>
      </c>
      <c r="Z663" s="122">
        <v>0</v>
      </c>
      <c r="AA663" s="101">
        <v>18488.400000000001</v>
      </c>
      <c r="AB663" s="131"/>
      <c r="AC663" s="151" t="str">
        <f t="shared" si="188"/>
        <v>April-26</v>
      </c>
      <c r="AD663" s="225">
        <v>46139</v>
      </c>
      <c r="AE663" s="257" t="s">
        <v>1416</v>
      </c>
      <c r="AF663" s="114">
        <f t="shared" si="190"/>
        <v>18488.400000000001</v>
      </c>
      <c r="AG663" s="101">
        <f t="shared" si="191"/>
        <v>0</v>
      </c>
      <c r="AH663" s="101">
        <f t="shared" si="192"/>
        <v>18488.400000000001</v>
      </c>
      <c r="AI663" s="101">
        <f t="shared" si="202"/>
        <v>0</v>
      </c>
      <c r="AJ663" s="101">
        <f t="shared" si="193"/>
        <v>0</v>
      </c>
      <c r="AK663" s="101">
        <f t="shared" si="201"/>
        <v>0</v>
      </c>
      <c r="AL663" s="102" t="s">
        <v>0</v>
      </c>
      <c r="AM663" s="144" t="s">
        <v>102</v>
      </c>
      <c r="AN663" s="823">
        <f t="shared" si="189"/>
        <v>18488.400000000001</v>
      </c>
      <c r="AO663" s="844">
        <f t="shared" si="196"/>
        <v>1</v>
      </c>
      <c r="AP663" s="844">
        <f t="shared" si="197"/>
        <v>0</v>
      </c>
      <c r="AQ663" s="845">
        <f t="shared" ca="1" si="198"/>
        <v>100</v>
      </c>
      <c r="AR663" s="113" t="str">
        <f t="shared" si="199"/>
        <v>Delayed</v>
      </c>
    </row>
    <row r="664" spans="1:44" ht="15" x14ac:dyDescent="0.25">
      <c r="A664" s="102">
        <v>4520466670</v>
      </c>
      <c r="B664" s="158">
        <v>46085</v>
      </c>
      <c r="C664" s="100" t="s">
        <v>79</v>
      </c>
      <c r="D664" s="552">
        <v>46106</v>
      </c>
      <c r="E664" s="552" t="e">
        <f>IF(OR(#REF!="",J664=""),"",#REF!+7*J664)</f>
        <v>#REF!</v>
      </c>
      <c r="F664" s="149" t="str">
        <f t="shared" ca="1" si="200"/>
        <v>DELIVERED</v>
      </c>
      <c r="G664" s="120" t="s">
        <v>80</v>
      </c>
      <c r="H664" s="113" t="e">
        <f t="shared" si="187"/>
        <v>#REF!</v>
      </c>
      <c r="I664" s="113" t="e">
        <f t="shared" si="194"/>
        <v>#REF!</v>
      </c>
      <c r="J664" s="122">
        <v>3</v>
      </c>
      <c r="K664" s="122" t="s">
        <v>22</v>
      </c>
      <c r="L664" s="232" t="s">
        <v>81</v>
      </c>
      <c r="M664" s="247" t="s">
        <v>1414</v>
      </c>
      <c r="N664" s="399">
        <v>1</v>
      </c>
      <c r="O664" s="216">
        <v>1</v>
      </c>
      <c r="P664" s="14" t="s">
        <v>1152</v>
      </c>
      <c r="Q664" s="24">
        <v>26200082</v>
      </c>
      <c r="R664" s="242" t="s">
        <v>84</v>
      </c>
      <c r="S664" s="130" t="s">
        <v>210</v>
      </c>
      <c r="T664" s="123" t="s">
        <v>211</v>
      </c>
      <c r="U664" s="102" t="s">
        <v>212</v>
      </c>
      <c r="V664" s="195" t="s">
        <v>1417</v>
      </c>
      <c r="W664" s="147">
        <v>4</v>
      </c>
      <c r="X664" s="122">
        <v>4</v>
      </c>
      <c r="Y664" s="126">
        <f t="shared" si="195"/>
        <v>0</v>
      </c>
      <c r="Z664" s="122">
        <v>0</v>
      </c>
      <c r="AA664" s="101">
        <v>3807.42</v>
      </c>
      <c r="AB664" s="131"/>
      <c r="AC664" s="151" t="str">
        <f t="shared" si="188"/>
        <v>April-26</v>
      </c>
      <c r="AD664" s="225">
        <v>46139</v>
      </c>
      <c r="AE664" s="257" t="s">
        <v>1416</v>
      </c>
      <c r="AF664" s="114">
        <f t="shared" si="190"/>
        <v>15229.68</v>
      </c>
      <c r="AG664" s="101">
        <f t="shared" si="191"/>
        <v>0</v>
      </c>
      <c r="AH664" s="101">
        <f t="shared" si="192"/>
        <v>15229.68</v>
      </c>
      <c r="AI664" s="101">
        <f t="shared" si="202"/>
        <v>0</v>
      </c>
      <c r="AJ664" s="101">
        <f t="shared" si="193"/>
        <v>0</v>
      </c>
      <c r="AK664" s="101">
        <f t="shared" si="201"/>
        <v>0</v>
      </c>
      <c r="AL664" s="102" t="s">
        <v>0</v>
      </c>
      <c r="AM664" s="144" t="s">
        <v>102</v>
      </c>
      <c r="AN664" s="823">
        <f t="shared" si="189"/>
        <v>15229.68</v>
      </c>
      <c r="AO664" s="844">
        <f t="shared" si="196"/>
        <v>1</v>
      </c>
      <c r="AP664" s="844">
        <f t="shared" si="197"/>
        <v>0</v>
      </c>
      <c r="AQ664" s="845">
        <f t="shared" ca="1" si="198"/>
        <v>100</v>
      </c>
      <c r="AR664" s="113" t="str">
        <f t="shared" si="199"/>
        <v>Delayed</v>
      </c>
    </row>
    <row r="665" spans="1:44" ht="15" x14ac:dyDescent="0.25">
      <c r="A665" s="102">
        <v>4520466670</v>
      </c>
      <c r="B665" s="158">
        <v>46085</v>
      </c>
      <c r="C665" s="100" t="s">
        <v>79</v>
      </c>
      <c r="D665" s="552">
        <v>46106</v>
      </c>
      <c r="E665" s="552" t="e">
        <f>IF(OR(#REF!="",J665=""),"",#REF!+7*J665)</f>
        <v>#REF!</v>
      </c>
      <c r="F665" s="149" t="str">
        <f t="shared" ca="1" si="200"/>
        <v>DELIVERED</v>
      </c>
      <c r="G665" s="120" t="s">
        <v>80</v>
      </c>
      <c r="H665" s="113" t="e">
        <f t="shared" si="187"/>
        <v>#REF!</v>
      </c>
      <c r="I665" s="113" t="e">
        <f t="shared" si="194"/>
        <v>#REF!</v>
      </c>
      <c r="J665" s="122">
        <v>3</v>
      </c>
      <c r="K665" s="122" t="s">
        <v>22</v>
      </c>
      <c r="L665" s="232" t="s">
        <v>81</v>
      </c>
      <c r="M665" s="247" t="s">
        <v>1414</v>
      </c>
      <c r="N665" s="399">
        <v>1</v>
      </c>
      <c r="O665" s="216">
        <v>1</v>
      </c>
      <c r="P665" s="14" t="s">
        <v>1152</v>
      </c>
      <c r="Q665" s="24">
        <v>26200082</v>
      </c>
      <c r="R665" s="242" t="s">
        <v>84</v>
      </c>
      <c r="S665" s="130" t="s">
        <v>210</v>
      </c>
      <c r="T665" s="123" t="s">
        <v>211</v>
      </c>
      <c r="U665" s="102" t="s">
        <v>212</v>
      </c>
      <c r="V665" s="195" t="s">
        <v>1418</v>
      </c>
      <c r="W665" s="147">
        <v>6</v>
      </c>
      <c r="X665" s="122">
        <v>6</v>
      </c>
      <c r="Y665" s="126">
        <f t="shared" si="195"/>
        <v>0</v>
      </c>
      <c r="Z665" s="122">
        <v>0</v>
      </c>
      <c r="AA665" s="101">
        <v>1420.42</v>
      </c>
      <c r="AB665" s="131"/>
      <c r="AC665" s="151" t="str">
        <f t="shared" si="188"/>
        <v>April-26</v>
      </c>
      <c r="AD665" s="225">
        <v>46139</v>
      </c>
      <c r="AE665" s="257" t="s">
        <v>1416</v>
      </c>
      <c r="AF665" s="114">
        <f t="shared" si="190"/>
        <v>8522.52</v>
      </c>
      <c r="AG665" s="101">
        <f t="shared" si="191"/>
        <v>0</v>
      </c>
      <c r="AH665" s="101">
        <f t="shared" si="192"/>
        <v>8522.52</v>
      </c>
      <c r="AI665" s="101">
        <f t="shared" si="202"/>
        <v>0</v>
      </c>
      <c r="AJ665" s="101">
        <f t="shared" si="193"/>
        <v>0</v>
      </c>
      <c r="AK665" s="101">
        <f t="shared" si="201"/>
        <v>0</v>
      </c>
      <c r="AL665" s="102" t="s">
        <v>0</v>
      </c>
      <c r="AM665" s="144" t="s">
        <v>102</v>
      </c>
      <c r="AN665" s="823">
        <f t="shared" si="189"/>
        <v>8522.52</v>
      </c>
      <c r="AO665" s="844">
        <f t="shared" si="196"/>
        <v>1</v>
      </c>
      <c r="AP665" s="844">
        <f t="shared" si="197"/>
        <v>0</v>
      </c>
      <c r="AQ665" s="845">
        <f t="shared" ca="1" si="198"/>
        <v>100</v>
      </c>
      <c r="AR665" s="113" t="str">
        <f t="shared" si="199"/>
        <v>Delayed</v>
      </c>
    </row>
    <row r="666" spans="1:44" ht="15" x14ac:dyDescent="0.25">
      <c r="A666" s="102">
        <v>4520466670</v>
      </c>
      <c r="B666" s="158">
        <v>46085</v>
      </c>
      <c r="C666" s="100" t="s">
        <v>79</v>
      </c>
      <c r="D666" s="552">
        <v>46106</v>
      </c>
      <c r="E666" s="552" t="e">
        <f>IF(OR(#REF!="",J666=""),"",#REF!+7*J666)</f>
        <v>#REF!</v>
      </c>
      <c r="F666" s="149" t="str">
        <f t="shared" ca="1" si="200"/>
        <v>DELIVERED</v>
      </c>
      <c r="G666" s="120" t="s">
        <v>80</v>
      </c>
      <c r="H666" s="113" t="e">
        <f t="shared" si="187"/>
        <v>#REF!</v>
      </c>
      <c r="I666" s="113" t="e">
        <f t="shared" si="194"/>
        <v>#REF!</v>
      </c>
      <c r="J666" s="122">
        <v>3</v>
      </c>
      <c r="K666" s="122" t="s">
        <v>22</v>
      </c>
      <c r="L666" s="232" t="s">
        <v>81</v>
      </c>
      <c r="M666" s="247" t="s">
        <v>1414</v>
      </c>
      <c r="N666" s="399">
        <v>1</v>
      </c>
      <c r="O666" s="216">
        <v>1</v>
      </c>
      <c r="P666" s="14" t="s">
        <v>1152</v>
      </c>
      <c r="Q666" s="24">
        <v>26200082</v>
      </c>
      <c r="R666" s="242" t="s">
        <v>84</v>
      </c>
      <c r="S666" s="130" t="s">
        <v>210</v>
      </c>
      <c r="T666" s="123" t="s">
        <v>211</v>
      </c>
      <c r="U666" s="102" t="s">
        <v>212</v>
      </c>
      <c r="V666" s="195" t="s">
        <v>1419</v>
      </c>
      <c r="W666" s="147">
        <v>4</v>
      </c>
      <c r="X666" s="122">
        <v>4</v>
      </c>
      <c r="Y666" s="126">
        <f t="shared" si="195"/>
        <v>0</v>
      </c>
      <c r="Z666" s="122">
        <v>0</v>
      </c>
      <c r="AA666" s="101">
        <v>3163.49</v>
      </c>
      <c r="AB666" s="131"/>
      <c r="AC666" s="151" t="str">
        <f t="shared" si="188"/>
        <v>April-26</v>
      </c>
      <c r="AD666" s="374">
        <v>46139</v>
      </c>
      <c r="AE666" s="257" t="s">
        <v>1416</v>
      </c>
      <c r="AF666" s="114">
        <f t="shared" si="190"/>
        <v>12653.96</v>
      </c>
      <c r="AG666" s="101">
        <f t="shared" si="191"/>
        <v>0</v>
      </c>
      <c r="AH666" s="101">
        <f t="shared" si="192"/>
        <v>12653.96</v>
      </c>
      <c r="AI666" s="101">
        <f t="shared" si="202"/>
        <v>0</v>
      </c>
      <c r="AJ666" s="101">
        <f t="shared" si="193"/>
        <v>0</v>
      </c>
      <c r="AK666" s="101">
        <f t="shared" si="201"/>
        <v>0</v>
      </c>
      <c r="AL666" s="102" t="s">
        <v>0</v>
      </c>
      <c r="AM666" s="144" t="s">
        <v>102</v>
      </c>
      <c r="AN666" s="823">
        <f t="shared" si="189"/>
        <v>12653.96</v>
      </c>
      <c r="AO666" s="844">
        <f t="shared" si="196"/>
        <v>1</v>
      </c>
      <c r="AP666" s="844">
        <f t="shared" si="197"/>
        <v>0</v>
      </c>
      <c r="AQ666" s="845">
        <f t="shared" ca="1" si="198"/>
        <v>100</v>
      </c>
      <c r="AR666" s="113" t="str">
        <f t="shared" si="199"/>
        <v>Delayed</v>
      </c>
    </row>
    <row r="667" spans="1:44" ht="15" x14ac:dyDescent="0.25">
      <c r="A667" s="102">
        <v>4516486933</v>
      </c>
      <c r="B667" s="158">
        <v>46085</v>
      </c>
      <c r="C667" s="100" t="s">
        <v>79</v>
      </c>
      <c r="D667" s="552">
        <v>46134</v>
      </c>
      <c r="E667" s="552" t="e">
        <f>IF(OR(#REF!="",J667=""),"",#REF!+7*J667)</f>
        <v>#REF!</v>
      </c>
      <c r="F667" s="149" t="str">
        <f t="shared" ca="1" si="200"/>
        <v>DELIVERED</v>
      </c>
      <c r="G667" s="120" t="s">
        <v>80</v>
      </c>
      <c r="H667" s="113" t="e">
        <f t="shared" si="187"/>
        <v>#REF!</v>
      </c>
      <c r="I667" s="113" t="e">
        <f t="shared" si="194"/>
        <v>#REF!</v>
      </c>
      <c r="J667" s="122">
        <v>3</v>
      </c>
      <c r="K667" s="122" t="s">
        <v>18</v>
      </c>
      <c r="L667" s="232" t="s">
        <v>81</v>
      </c>
      <c r="M667" s="247" t="s">
        <v>1420</v>
      </c>
      <c r="N667" s="399">
        <v>1</v>
      </c>
      <c r="O667" s="216">
        <v>1</v>
      </c>
      <c r="P667" s="219" t="s">
        <v>1421</v>
      </c>
      <c r="Q667" s="36">
        <v>25100878</v>
      </c>
      <c r="R667" s="242" t="s">
        <v>84</v>
      </c>
      <c r="S667" s="122" t="s">
        <v>620</v>
      </c>
      <c r="T667" s="113" t="s">
        <v>621</v>
      </c>
      <c r="U667" s="102" t="s">
        <v>212</v>
      </c>
      <c r="V667" s="195" t="s">
        <v>1422</v>
      </c>
      <c r="W667" s="147">
        <v>8</v>
      </c>
      <c r="X667" s="122">
        <v>8</v>
      </c>
      <c r="Y667" s="126">
        <f t="shared" si="195"/>
        <v>0</v>
      </c>
      <c r="Z667" s="122">
        <v>0</v>
      </c>
      <c r="AA667" s="101">
        <v>4593</v>
      </c>
      <c r="AB667" s="131"/>
      <c r="AC667" s="220" t="str">
        <f t="shared" si="188"/>
        <v>April-26</v>
      </c>
      <c r="AD667" s="25">
        <v>46118</v>
      </c>
      <c r="AE667" s="373" t="s">
        <v>1423</v>
      </c>
      <c r="AF667" s="114">
        <f t="shared" si="190"/>
        <v>36744</v>
      </c>
      <c r="AG667" s="101">
        <f t="shared" si="191"/>
        <v>0</v>
      </c>
      <c r="AH667" s="101">
        <f t="shared" si="192"/>
        <v>36744</v>
      </c>
      <c r="AI667" s="101">
        <f t="shared" si="202"/>
        <v>0</v>
      </c>
      <c r="AJ667" s="101">
        <f t="shared" si="193"/>
        <v>0</v>
      </c>
      <c r="AK667" s="101">
        <f t="shared" si="201"/>
        <v>0</v>
      </c>
      <c r="AL667" s="102" t="s">
        <v>0</v>
      </c>
      <c r="AM667" s="144" t="s">
        <v>102</v>
      </c>
      <c r="AN667" s="823">
        <f t="shared" si="189"/>
        <v>36744</v>
      </c>
      <c r="AO667" s="844">
        <f t="shared" si="196"/>
        <v>1</v>
      </c>
      <c r="AP667" s="844">
        <f t="shared" si="197"/>
        <v>0</v>
      </c>
      <c r="AQ667" s="845">
        <f t="shared" ca="1" si="198"/>
        <v>100</v>
      </c>
      <c r="AR667" s="113" t="str">
        <f t="shared" si="199"/>
        <v>On Time</v>
      </c>
    </row>
    <row r="668" spans="1:44" ht="13.5" customHeight="1" x14ac:dyDescent="0.25">
      <c r="A668" s="102">
        <v>4516486933</v>
      </c>
      <c r="B668" s="158">
        <v>46085</v>
      </c>
      <c r="C668" s="100" t="s">
        <v>79</v>
      </c>
      <c r="D668" s="552">
        <v>46134</v>
      </c>
      <c r="E668" s="552" t="e">
        <f>IF(OR(#REF!="",J668=""),"",#REF!+7*J668)</f>
        <v>#REF!</v>
      </c>
      <c r="F668" s="149" t="str">
        <f t="shared" ca="1" si="200"/>
        <v>DELIVERED</v>
      </c>
      <c r="G668" s="120" t="s">
        <v>80</v>
      </c>
      <c r="H668" s="113" t="e">
        <f t="shared" si="187"/>
        <v>#REF!</v>
      </c>
      <c r="I668" s="113" t="e">
        <f t="shared" si="194"/>
        <v>#REF!</v>
      </c>
      <c r="J668" s="122">
        <v>3</v>
      </c>
      <c r="K668" s="122" t="s">
        <v>18</v>
      </c>
      <c r="L668" s="232" t="s">
        <v>81</v>
      </c>
      <c r="M668" s="247" t="s">
        <v>1420</v>
      </c>
      <c r="N668" s="399">
        <v>1</v>
      </c>
      <c r="O668" s="216">
        <v>1</v>
      </c>
      <c r="P668" s="122" t="s">
        <v>1424</v>
      </c>
      <c r="Q668" s="24">
        <v>25100878</v>
      </c>
      <c r="R668" s="242" t="s">
        <v>84</v>
      </c>
      <c r="S668" s="122" t="s">
        <v>620</v>
      </c>
      <c r="T668" s="113" t="s">
        <v>621</v>
      </c>
      <c r="U668" s="102" t="s">
        <v>212</v>
      </c>
      <c r="V668" s="202" t="s">
        <v>1425</v>
      </c>
      <c r="W668" s="147">
        <v>45</v>
      </c>
      <c r="X668" s="122">
        <v>45</v>
      </c>
      <c r="Y668" s="126">
        <f t="shared" si="195"/>
        <v>0</v>
      </c>
      <c r="Z668" s="122">
        <v>0</v>
      </c>
      <c r="AA668" s="101">
        <v>3406</v>
      </c>
      <c r="AB668" s="131"/>
      <c r="AC668" s="220" t="str">
        <f t="shared" si="188"/>
        <v>April-26</v>
      </c>
      <c r="AD668" s="25">
        <v>46118</v>
      </c>
      <c r="AE668" s="257" t="s">
        <v>1423</v>
      </c>
      <c r="AF668" s="114">
        <f t="shared" si="190"/>
        <v>153270</v>
      </c>
      <c r="AG668" s="101">
        <f t="shared" si="191"/>
        <v>0</v>
      </c>
      <c r="AH668" s="101">
        <f t="shared" si="192"/>
        <v>153270</v>
      </c>
      <c r="AI668" s="101">
        <f t="shared" si="202"/>
        <v>0</v>
      </c>
      <c r="AJ668" s="101">
        <f t="shared" si="193"/>
        <v>0</v>
      </c>
      <c r="AK668" s="101">
        <f t="shared" si="201"/>
        <v>0</v>
      </c>
      <c r="AL668" s="102" t="s">
        <v>0</v>
      </c>
      <c r="AM668" s="144" t="s">
        <v>102</v>
      </c>
      <c r="AN668" s="823">
        <f t="shared" si="189"/>
        <v>153270</v>
      </c>
      <c r="AO668" s="844">
        <f t="shared" si="196"/>
        <v>1</v>
      </c>
      <c r="AP668" s="844">
        <f t="shared" si="197"/>
        <v>0</v>
      </c>
      <c r="AQ668" s="845">
        <f t="shared" ca="1" si="198"/>
        <v>100</v>
      </c>
      <c r="AR668" s="113" t="str">
        <f t="shared" si="199"/>
        <v>On Time</v>
      </c>
    </row>
    <row r="669" spans="1:44" ht="13.5" customHeight="1" x14ac:dyDescent="0.25">
      <c r="A669" s="102">
        <v>4516486933</v>
      </c>
      <c r="B669" s="158">
        <v>46085</v>
      </c>
      <c r="C669" s="100" t="s">
        <v>79</v>
      </c>
      <c r="D669" s="552">
        <v>46134</v>
      </c>
      <c r="E669" s="552" t="e">
        <f>IF(OR(#REF!="",J669=""),"",#REF!+7*J669)</f>
        <v>#REF!</v>
      </c>
      <c r="F669" s="149" t="str">
        <f t="shared" ca="1" si="200"/>
        <v>DELIVERED</v>
      </c>
      <c r="G669" s="120" t="s">
        <v>80</v>
      </c>
      <c r="H669" s="113" t="e">
        <f t="shared" si="187"/>
        <v>#REF!</v>
      </c>
      <c r="I669" s="113" t="e">
        <f t="shared" si="194"/>
        <v>#REF!</v>
      </c>
      <c r="J669" s="122">
        <v>2</v>
      </c>
      <c r="K669" s="122" t="s">
        <v>23</v>
      </c>
      <c r="L669" s="232" t="s">
        <v>81</v>
      </c>
      <c r="M669" s="247" t="s">
        <v>1420</v>
      </c>
      <c r="N669" s="399">
        <v>1</v>
      </c>
      <c r="O669" s="216">
        <v>1</v>
      </c>
      <c r="P669" s="122" t="s">
        <v>1426</v>
      </c>
      <c r="Q669" s="24">
        <v>25100878</v>
      </c>
      <c r="R669" s="242" t="s">
        <v>84</v>
      </c>
      <c r="S669" s="122" t="s">
        <v>620</v>
      </c>
      <c r="T669" s="113" t="s">
        <v>621</v>
      </c>
      <c r="U669" s="102" t="s">
        <v>212</v>
      </c>
      <c r="V669" s="202" t="s">
        <v>1427</v>
      </c>
      <c r="W669" s="147">
        <v>7</v>
      </c>
      <c r="X669" s="122">
        <v>7</v>
      </c>
      <c r="Y669" s="126">
        <f t="shared" si="195"/>
        <v>0</v>
      </c>
      <c r="Z669" s="122">
        <v>0</v>
      </c>
      <c r="AA669" s="101">
        <v>710</v>
      </c>
      <c r="AB669" s="131"/>
      <c r="AC669" s="220" t="str">
        <f t="shared" si="188"/>
        <v>April-26</v>
      </c>
      <c r="AD669" s="25">
        <v>46118</v>
      </c>
      <c r="AE669" s="257" t="s">
        <v>1423</v>
      </c>
      <c r="AF669" s="114">
        <f t="shared" si="190"/>
        <v>4970</v>
      </c>
      <c r="AG669" s="101">
        <f t="shared" si="191"/>
        <v>0</v>
      </c>
      <c r="AH669" s="101">
        <f t="shared" si="192"/>
        <v>4970</v>
      </c>
      <c r="AI669" s="101">
        <f t="shared" si="202"/>
        <v>0</v>
      </c>
      <c r="AJ669" s="101">
        <f t="shared" si="193"/>
        <v>0</v>
      </c>
      <c r="AK669" s="101">
        <f t="shared" si="201"/>
        <v>0</v>
      </c>
      <c r="AL669" s="102" t="s">
        <v>0</v>
      </c>
      <c r="AM669" s="144" t="s">
        <v>102</v>
      </c>
      <c r="AN669" s="823">
        <f t="shared" si="189"/>
        <v>4970</v>
      </c>
      <c r="AO669" s="844">
        <f t="shared" si="196"/>
        <v>1</v>
      </c>
      <c r="AP669" s="844">
        <f t="shared" si="197"/>
        <v>0</v>
      </c>
      <c r="AQ669" s="845">
        <f t="shared" ca="1" si="198"/>
        <v>100</v>
      </c>
      <c r="AR669" s="113" t="str">
        <f t="shared" si="199"/>
        <v>On Time</v>
      </c>
    </row>
    <row r="670" spans="1:44" ht="20.25" customHeight="1" x14ac:dyDescent="0.25">
      <c r="A670" s="102">
        <v>4516486933</v>
      </c>
      <c r="B670" s="158">
        <v>46085</v>
      </c>
      <c r="C670" s="100" t="s">
        <v>79</v>
      </c>
      <c r="D670" s="552">
        <v>46134</v>
      </c>
      <c r="E670" s="552" t="e">
        <f>IF(OR(#REF!="",J670=""),"",#REF!+7*J670)</f>
        <v>#REF!</v>
      </c>
      <c r="F670" s="149" t="str">
        <f t="shared" ca="1" si="200"/>
        <v>DELIVERED</v>
      </c>
      <c r="G670" s="120" t="s">
        <v>80</v>
      </c>
      <c r="H670" s="113" t="e">
        <f t="shared" si="187"/>
        <v>#REF!</v>
      </c>
      <c r="I670" s="113" t="e">
        <f t="shared" si="194"/>
        <v>#REF!</v>
      </c>
      <c r="J670" s="122">
        <v>3</v>
      </c>
      <c r="K670" s="122" t="s">
        <v>18</v>
      </c>
      <c r="L670" s="232" t="s">
        <v>81</v>
      </c>
      <c r="M670" s="247" t="s">
        <v>1420</v>
      </c>
      <c r="N670" s="399">
        <v>1</v>
      </c>
      <c r="O670" s="216">
        <v>1</v>
      </c>
      <c r="P670" s="122" t="s">
        <v>1428</v>
      </c>
      <c r="Q670" s="24">
        <v>25100878</v>
      </c>
      <c r="R670" s="242" t="s">
        <v>84</v>
      </c>
      <c r="S670" s="122" t="s">
        <v>620</v>
      </c>
      <c r="T670" s="113" t="s">
        <v>621</v>
      </c>
      <c r="U670" s="102" t="s">
        <v>212</v>
      </c>
      <c r="V670" s="202" t="s">
        <v>1429</v>
      </c>
      <c r="W670" s="147">
        <v>6</v>
      </c>
      <c r="X670" s="122">
        <v>6</v>
      </c>
      <c r="Y670" s="126">
        <f t="shared" si="195"/>
        <v>0</v>
      </c>
      <c r="Z670" s="122">
        <v>0</v>
      </c>
      <c r="AA670" s="101">
        <v>5420</v>
      </c>
      <c r="AB670" s="131"/>
      <c r="AC670" s="220" t="str">
        <f t="shared" si="188"/>
        <v>April-26</v>
      </c>
      <c r="AD670" s="25">
        <v>46118</v>
      </c>
      <c r="AE670" s="257" t="s">
        <v>1423</v>
      </c>
      <c r="AF670" s="114">
        <f t="shared" si="190"/>
        <v>32520</v>
      </c>
      <c r="AG670" s="101">
        <f t="shared" si="191"/>
        <v>0</v>
      </c>
      <c r="AH670" s="101">
        <f t="shared" si="192"/>
        <v>32520</v>
      </c>
      <c r="AI670" s="101">
        <f t="shared" si="202"/>
        <v>0</v>
      </c>
      <c r="AJ670" s="101">
        <f t="shared" si="193"/>
        <v>0</v>
      </c>
      <c r="AK670" s="101">
        <f t="shared" si="201"/>
        <v>0</v>
      </c>
      <c r="AL670" s="102" t="s">
        <v>0</v>
      </c>
      <c r="AM670" s="144" t="s">
        <v>102</v>
      </c>
      <c r="AN670" s="823">
        <f t="shared" si="189"/>
        <v>32520</v>
      </c>
      <c r="AO670" s="844">
        <f t="shared" si="196"/>
        <v>1</v>
      </c>
      <c r="AP670" s="844">
        <f t="shared" si="197"/>
        <v>0</v>
      </c>
      <c r="AQ670" s="845">
        <f t="shared" ca="1" si="198"/>
        <v>100</v>
      </c>
      <c r="AR670" s="113" t="str">
        <f t="shared" si="199"/>
        <v>On Time</v>
      </c>
    </row>
    <row r="671" spans="1:44" ht="18" customHeight="1" x14ac:dyDescent="0.25">
      <c r="A671" s="102">
        <v>4516486933</v>
      </c>
      <c r="B671" s="158">
        <v>46085</v>
      </c>
      <c r="C671" s="100" t="s">
        <v>79</v>
      </c>
      <c r="D671" s="552">
        <v>46134</v>
      </c>
      <c r="E671" s="552" t="e">
        <f>IF(OR(#REF!="",J671=""),"",#REF!+7*J671)</f>
        <v>#REF!</v>
      </c>
      <c r="F671" s="149" t="str">
        <f t="shared" ca="1" si="200"/>
        <v>DELIVERED</v>
      </c>
      <c r="G671" s="120" t="s">
        <v>80</v>
      </c>
      <c r="H671" s="113" t="e">
        <f t="shared" si="187"/>
        <v>#REF!</v>
      </c>
      <c r="I671" s="113" t="e">
        <f t="shared" si="194"/>
        <v>#REF!</v>
      </c>
      <c r="J671" s="122">
        <v>3</v>
      </c>
      <c r="K671" s="122" t="s">
        <v>18</v>
      </c>
      <c r="L671" s="232" t="s">
        <v>81</v>
      </c>
      <c r="M671" s="247" t="s">
        <v>1420</v>
      </c>
      <c r="N671" s="399">
        <v>1</v>
      </c>
      <c r="O671" s="216">
        <v>1</v>
      </c>
      <c r="P671" s="122" t="s">
        <v>1430</v>
      </c>
      <c r="Q671" s="24">
        <v>25100878</v>
      </c>
      <c r="R671" s="242" t="s">
        <v>84</v>
      </c>
      <c r="S671" s="122" t="s">
        <v>620</v>
      </c>
      <c r="T671" s="113" t="s">
        <v>621</v>
      </c>
      <c r="U671" s="102" t="s">
        <v>212</v>
      </c>
      <c r="V671" s="202" t="s">
        <v>1431</v>
      </c>
      <c r="W671" s="147">
        <v>19</v>
      </c>
      <c r="X671" s="122">
        <v>19</v>
      </c>
      <c r="Y671" s="126">
        <f t="shared" si="195"/>
        <v>0</v>
      </c>
      <c r="Z671" s="122">
        <v>0</v>
      </c>
      <c r="AA671" s="101">
        <v>4229</v>
      </c>
      <c r="AB671" s="131"/>
      <c r="AC671" s="220" t="str">
        <f t="shared" si="188"/>
        <v>April-26</v>
      </c>
      <c r="AD671" s="25">
        <v>46118</v>
      </c>
      <c r="AE671" s="257" t="s">
        <v>1423</v>
      </c>
      <c r="AF671" s="114">
        <f t="shared" si="190"/>
        <v>80351</v>
      </c>
      <c r="AG671" s="101">
        <f t="shared" si="191"/>
        <v>0</v>
      </c>
      <c r="AH671" s="101">
        <f t="shared" si="192"/>
        <v>80351</v>
      </c>
      <c r="AI671" s="101">
        <f t="shared" si="202"/>
        <v>0</v>
      </c>
      <c r="AJ671" s="101">
        <f t="shared" si="193"/>
        <v>0</v>
      </c>
      <c r="AK671" s="101">
        <f t="shared" si="201"/>
        <v>0</v>
      </c>
      <c r="AL671" s="102" t="s">
        <v>0</v>
      </c>
      <c r="AM671" s="144" t="s">
        <v>102</v>
      </c>
      <c r="AN671" s="823">
        <f t="shared" si="189"/>
        <v>80351</v>
      </c>
      <c r="AO671" s="844">
        <f t="shared" si="196"/>
        <v>1</v>
      </c>
      <c r="AP671" s="844">
        <f t="shared" si="197"/>
        <v>0</v>
      </c>
      <c r="AQ671" s="845">
        <f t="shared" ca="1" si="198"/>
        <v>100</v>
      </c>
      <c r="AR671" s="113" t="str">
        <f t="shared" si="199"/>
        <v>On Time</v>
      </c>
    </row>
    <row r="672" spans="1:44" ht="21.75" customHeight="1" x14ac:dyDescent="0.25">
      <c r="A672" s="102">
        <v>4516486933</v>
      </c>
      <c r="B672" s="158">
        <v>46085</v>
      </c>
      <c r="C672" s="100" t="s">
        <v>79</v>
      </c>
      <c r="D672" s="552">
        <v>46134</v>
      </c>
      <c r="E672" s="552" t="e">
        <f>IF(OR(#REF!="",J672=""),"",#REF!+7*J672)</f>
        <v>#REF!</v>
      </c>
      <c r="F672" s="149" t="str">
        <f t="shared" ca="1" si="200"/>
        <v>DELIVERED</v>
      </c>
      <c r="G672" s="120" t="s">
        <v>80</v>
      </c>
      <c r="H672" s="113" t="e">
        <f t="shared" ref="H672:H735" si="203">TEXT(E672,"MMM-YY")</f>
        <v>#REF!</v>
      </c>
      <c r="I672" s="113" t="e">
        <f t="shared" si="194"/>
        <v>#REF!</v>
      </c>
      <c r="J672" s="122">
        <v>2</v>
      </c>
      <c r="K672" s="122" t="s">
        <v>23</v>
      </c>
      <c r="L672" s="232" t="s">
        <v>81</v>
      </c>
      <c r="M672" s="247" t="s">
        <v>1420</v>
      </c>
      <c r="N672" s="399">
        <v>1</v>
      </c>
      <c r="O672" s="216">
        <v>1</v>
      </c>
      <c r="P672" s="122" t="s">
        <v>1432</v>
      </c>
      <c r="Q672" s="24">
        <v>25100878</v>
      </c>
      <c r="R672" s="242" t="s">
        <v>84</v>
      </c>
      <c r="S672" s="122" t="s">
        <v>620</v>
      </c>
      <c r="T672" s="113" t="s">
        <v>621</v>
      </c>
      <c r="U672" s="102" t="s">
        <v>212</v>
      </c>
      <c r="V672" s="202" t="s">
        <v>1433</v>
      </c>
      <c r="W672" s="147">
        <v>5</v>
      </c>
      <c r="X672" s="122">
        <v>5</v>
      </c>
      <c r="Y672" s="126">
        <f t="shared" si="195"/>
        <v>0</v>
      </c>
      <c r="Z672" s="122">
        <v>0</v>
      </c>
      <c r="AA672" s="101">
        <v>710</v>
      </c>
      <c r="AB672" s="131"/>
      <c r="AC672" s="220" t="str">
        <f t="shared" si="188"/>
        <v>April-26</v>
      </c>
      <c r="AD672" s="25">
        <v>46118</v>
      </c>
      <c r="AE672" s="257" t="s">
        <v>1423</v>
      </c>
      <c r="AF672" s="114">
        <f t="shared" si="190"/>
        <v>3550</v>
      </c>
      <c r="AG672" s="101">
        <f t="shared" si="191"/>
        <v>0</v>
      </c>
      <c r="AH672" s="101">
        <f t="shared" si="192"/>
        <v>3550</v>
      </c>
      <c r="AI672" s="101">
        <f t="shared" si="202"/>
        <v>0</v>
      </c>
      <c r="AJ672" s="101">
        <f t="shared" si="193"/>
        <v>0</v>
      </c>
      <c r="AK672" s="101">
        <f t="shared" si="201"/>
        <v>0</v>
      </c>
      <c r="AL672" s="102" t="s">
        <v>0</v>
      </c>
      <c r="AM672" s="144" t="s">
        <v>102</v>
      </c>
      <c r="AN672" s="823">
        <f t="shared" si="189"/>
        <v>3550</v>
      </c>
      <c r="AO672" s="844">
        <f t="shared" si="196"/>
        <v>1</v>
      </c>
      <c r="AP672" s="844">
        <f t="shared" si="197"/>
        <v>0</v>
      </c>
      <c r="AQ672" s="845">
        <f t="shared" ca="1" si="198"/>
        <v>100</v>
      </c>
      <c r="AR672" s="113" t="str">
        <f t="shared" si="199"/>
        <v>On Time</v>
      </c>
    </row>
    <row r="673" spans="1:44" ht="24.75" customHeight="1" x14ac:dyDescent="0.25">
      <c r="A673" s="102">
        <v>4000601500</v>
      </c>
      <c r="B673" s="158">
        <v>46085</v>
      </c>
      <c r="C673" s="100" t="s">
        <v>79</v>
      </c>
      <c r="D673" s="552">
        <v>46155</v>
      </c>
      <c r="E673" s="552" t="e">
        <f>IF(OR(#REF!="",J673=""),"",#REF!+7*J673)</f>
        <v>#REF!</v>
      </c>
      <c r="F673" s="149" t="str">
        <f t="shared" ca="1" si="200"/>
        <v>DELIVERED</v>
      </c>
      <c r="G673" s="120" t="s">
        <v>94</v>
      </c>
      <c r="H673" s="113" t="e">
        <f t="shared" si="203"/>
        <v>#REF!</v>
      </c>
      <c r="I673" s="113" t="e">
        <f t="shared" si="194"/>
        <v>#REF!</v>
      </c>
      <c r="J673" s="122">
        <v>10</v>
      </c>
      <c r="K673" s="122" t="s">
        <v>18</v>
      </c>
      <c r="L673" s="232" t="s">
        <v>81</v>
      </c>
      <c r="M673" s="247" t="s">
        <v>1434</v>
      </c>
      <c r="N673" s="399">
        <v>0</v>
      </c>
      <c r="O673" s="130">
        <v>3</v>
      </c>
      <c r="P673" s="568" t="s">
        <v>1435</v>
      </c>
      <c r="Q673" s="219">
        <v>26100103</v>
      </c>
      <c r="R673" s="122" t="s">
        <v>84</v>
      </c>
      <c r="S673" s="122" t="s">
        <v>97</v>
      </c>
      <c r="T673" s="113" t="s">
        <v>179</v>
      </c>
      <c r="U673" s="102" t="s">
        <v>99</v>
      </c>
      <c r="V673" s="203" t="s">
        <v>1436</v>
      </c>
      <c r="W673" s="147">
        <v>2</v>
      </c>
      <c r="X673" s="122">
        <v>2</v>
      </c>
      <c r="Y673" s="126">
        <f t="shared" si="195"/>
        <v>0</v>
      </c>
      <c r="Z673" s="122">
        <v>0</v>
      </c>
      <c r="AA673" s="101">
        <v>145077</v>
      </c>
      <c r="AB673" s="131"/>
      <c r="AC673" s="151" t="str">
        <f t="shared" si="188"/>
        <v>June-26</v>
      </c>
      <c r="AD673" s="310">
        <v>46181</v>
      </c>
      <c r="AE673" s="178" t="s">
        <v>1437</v>
      </c>
      <c r="AF673" s="101">
        <f t="shared" si="190"/>
        <v>290154</v>
      </c>
      <c r="AG673" s="101">
        <f t="shared" si="191"/>
        <v>0</v>
      </c>
      <c r="AH673" s="101">
        <f t="shared" si="192"/>
        <v>290154</v>
      </c>
      <c r="AI673" s="101">
        <f t="shared" si="202"/>
        <v>0</v>
      </c>
      <c r="AJ673" s="101">
        <f t="shared" si="193"/>
        <v>0</v>
      </c>
      <c r="AK673" s="101">
        <f t="shared" si="201"/>
        <v>0</v>
      </c>
      <c r="AL673" s="102" t="s">
        <v>0</v>
      </c>
      <c r="AM673" s="144" t="s">
        <v>102</v>
      </c>
      <c r="AN673" s="823">
        <f t="shared" si="189"/>
        <v>290154</v>
      </c>
      <c r="AO673" s="844">
        <f t="shared" si="196"/>
        <v>1</v>
      </c>
      <c r="AP673" s="844">
        <f t="shared" si="197"/>
        <v>0</v>
      </c>
      <c r="AQ673" s="845">
        <f t="shared" ca="1" si="198"/>
        <v>100</v>
      </c>
      <c r="AR673" s="113" t="str">
        <f t="shared" si="199"/>
        <v>Delayed</v>
      </c>
    </row>
    <row r="674" spans="1:44" ht="16.5" customHeight="1" x14ac:dyDescent="0.25">
      <c r="A674" s="102">
        <v>4000606466</v>
      </c>
      <c r="B674" s="158">
        <v>46084</v>
      </c>
      <c r="C674" s="100" t="s">
        <v>79</v>
      </c>
      <c r="D674" s="552">
        <v>46308</v>
      </c>
      <c r="E674" s="552" t="e">
        <f>IF(OR(#REF!="",J674=""),"",#REF!+7*J674)</f>
        <v>#REF!</v>
      </c>
      <c r="F674" s="149" t="e">
        <f t="shared" ca="1" si="200"/>
        <v>#REF!</v>
      </c>
      <c r="G674" s="120" t="s">
        <v>94</v>
      </c>
      <c r="H674" s="113" t="e">
        <f t="shared" si="203"/>
        <v>#REF!</v>
      </c>
      <c r="I674" s="113" t="e">
        <f t="shared" si="194"/>
        <v>#REF!</v>
      </c>
      <c r="J674" s="122">
        <v>31.5</v>
      </c>
      <c r="K674" s="122" t="s">
        <v>18</v>
      </c>
      <c r="L674" s="232" t="s">
        <v>81</v>
      </c>
      <c r="M674" s="77" t="s">
        <v>1438</v>
      </c>
      <c r="N674" s="399">
        <v>0</v>
      </c>
      <c r="O674" s="130">
        <v>3</v>
      </c>
      <c r="P674" s="122"/>
      <c r="Q674" s="122"/>
      <c r="R674" s="122" t="s">
        <v>84</v>
      </c>
      <c r="S674" s="122" t="s">
        <v>97</v>
      </c>
      <c r="T674" s="113" t="s">
        <v>130</v>
      </c>
      <c r="U674" s="102" t="s">
        <v>99</v>
      </c>
      <c r="V674" s="203" t="s">
        <v>1439</v>
      </c>
      <c r="W674" s="147">
        <v>2</v>
      </c>
      <c r="X674" s="113"/>
      <c r="Y674" s="126">
        <f t="shared" si="195"/>
        <v>2</v>
      </c>
      <c r="Z674" s="122">
        <v>2</v>
      </c>
      <c r="AA674" s="101">
        <v>1365000</v>
      </c>
      <c r="AB674" s="131"/>
      <c r="AC674" s="151" t="str">
        <f t="shared" si="188"/>
        <v/>
      </c>
      <c r="AD674" s="120"/>
      <c r="AE674" s="132"/>
      <c r="AF674" s="101">
        <f t="shared" si="190"/>
        <v>0</v>
      </c>
      <c r="AG674" s="101">
        <f t="shared" si="191"/>
        <v>0</v>
      </c>
      <c r="AH674" s="101">
        <f t="shared" si="192"/>
        <v>0</v>
      </c>
      <c r="AI674" s="101">
        <f t="shared" si="202"/>
        <v>2730000</v>
      </c>
      <c r="AJ674" s="101">
        <f t="shared" si="193"/>
        <v>0</v>
      </c>
      <c r="AK674" s="101">
        <f t="shared" si="201"/>
        <v>2730000</v>
      </c>
      <c r="AL674" s="102" t="s">
        <v>9</v>
      </c>
      <c r="AM674" s="144"/>
      <c r="AN674" s="823">
        <f t="shared" si="189"/>
        <v>2730000</v>
      </c>
      <c r="AO674" s="844">
        <f t="shared" si="196"/>
        <v>0</v>
      </c>
      <c r="AP674" s="844">
        <f t="shared" si="197"/>
        <v>1</v>
      </c>
      <c r="AQ674" s="845">
        <f t="shared" ca="1" si="198"/>
        <v>101</v>
      </c>
      <c r="AR674" s="113" t="str">
        <f t="shared" si="199"/>
        <v>On Time</v>
      </c>
    </row>
    <row r="675" spans="1:44" ht="15" x14ac:dyDescent="0.25">
      <c r="A675" s="102" t="s">
        <v>1440</v>
      </c>
      <c r="B675" s="158">
        <v>46087</v>
      </c>
      <c r="C675" s="100" t="s">
        <v>79</v>
      </c>
      <c r="D675" s="552">
        <v>46108</v>
      </c>
      <c r="E675" s="552" t="e">
        <f>IF(OR(#REF!="",J675=""),"",#REF!+7*J675)</f>
        <v>#REF!</v>
      </c>
      <c r="F675" s="149" t="str">
        <f t="shared" ca="1" si="200"/>
        <v>DELIVERED</v>
      </c>
      <c r="G675" s="120" t="s">
        <v>80</v>
      </c>
      <c r="H675" s="113" t="e">
        <f t="shared" si="203"/>
        <v>#REF!</v>
      </c>
      <c r="I675" s="113" t="e">
        <f t="shared" si="194"/>
        <v>#REF!</v>
      </c>
      <c r="J675" s="122">
        <v>3</v>
      </c>
      <c r="K675" s="122" t="s">
        <v>18</v>
      </c>
      <c r="L675" s="232" t="s">
        <v>142</v>
      </c>
      <c r="M675" s="77" t="s">
        <v>1441</v>
      </c>
      <c r="N675" s="399">
        <v>0</v>
      </c>
      <c r="O675" s="130">
        <v>3</v>
      </c>
      <c r="P675" s="122" t="s">
        <v>1442</v>
      </c>
      <c r="Q675" s="122">
        <v>25201353</v>
      </c>
      <c r="R675" s="122" t="s">
        <v>84</v>
      </c>
      <c r="S675" s="122" t="s">
        <v>671</v>
      </c>
      <c r="T675" s="113" t="s">
        <v>672</v>
      </c>
      <c r="U675" s="123" t="s">
        <v>193</v>
      </c>
      <c r="V675" s="115" t="s">
        <v>1443</v>
      </c>
      <c r="W675" s="147">
        <v>150</v>
      </c>
      <c r="X675" s="122">
        <v>150</v>
      </c>
      <c r="Y675" s="126">
        <f t="shared" si="195"/>
        <v>0</v>
      </c>
      <c r="Z675" s="122">
        <v>0</v>
      </c>
      <c r="AA675" s="101">
        <v>390</v>
      </c>
      <c r="AB675" s="131"/>
      <c r="AC675" s="151" t="str">
        <f t="shared" si="188"/>
        <v>April-26</v>
      </c>
      <c r="AD675" s="119">
        <v>46114</v>
      </c>
      <c r="AE675" s="178" t="s">
        <v>1444</v>
      </c>
      <c r="AF675" s="101">
        <f t="shared" si="190"/>
        <v>58500</v>
      </c>
      <c r="AG675" s="101">
        <f t="shared" si="191"/>
        <v>0</v>
      </c>
      <c r="AH675" s="101">
        <f t="shared" si="192"/>
        <v>58500</v>
      </c>
      <c r="AI675" s="101">
        <f t="shared" si="202"/>
        <v>0</v>
      </c>
      <c r="AJ675" s="101">
        <f t="shared" si="193"/>
        <v>0</v>
      </c>
      <c r="AK675" s="101">
        <f t="shared" si="201"/>
        <v>0</v>
      </c>
      <c r="AL675" s="102" t="s">
        <v>0</v>
      </c>
      <c r="AM675" s="144" t="s">
        <v>102</v>
      </c>
      <c r="AN675" s="823">
        <f t="shared" si="189"/>
        <v>58500</v>
      </c>
      <c r="AO675" s="844">
        <f t="shared" si="196"/>
        <v>1</v>
      </c>
      <c r="AP675" s="844">
        <f t="shared" si="197"/>
        <v>0</v>
      </c>
      <c r="AQ675" s="845">
        <f t="shared" ca="1" si="198"/>
        <v>98</v>
      </c>
      <c r="AR675" s="113" t="str">
        <f t="shared" si="199"/>
        <v>Delayed</v>
      </c>
    </row>
    <row r="676" spans="1:44" ht="15" x14ac:dyDescent="0.25">
      <c r="A676" s="102" t="s">
        <v>1440</v>
      </c>
      <c r="B676" s="158">
        <v>46087</v>
      </c>
      <c r="C676" s="100" t="s">
        <v>79</v>
      </c>
      <c r="D676" s="552">
        <v>46107</v>
      </c>
      <c r="E676" s="552" t="e">
        <f>IF(OR(#REF!="",J676=""),"",#REF!+7*J676)</f>
        <v>#REF!</v>
      </c>
      <c r="F676" s="149" t="str">
        <f t="shared" ca="1" si="200"/>
        <v>DELIVERED</v>
      </c>
      <c r="G676" s="120" t="s">
        <v>80</v>
      </c>
      <c r="H676" s="113" t="e">
        <f t="shared" si="203"/>
        <v>#REF!</v>
      </c>
      <c r="I676" s="113" t="e">
        <f t="shared" si="194"/>
        <v>#REF!</v>
      </c>
      <c r="J676" s="122">
        <v>3</v>
      </c>
      <c r="K676" s="122" t="s">
        <v>18</v>
      </c>
      <c r="L676" s="232" t="s">
        <v>142</v>
      </c>
      <c r="M676" s="77" t="s">
        <v>1445</v>
      </c>
      <c r="N676" s="399">
        <v>0</v>
      </c>
      <c r="O676" s="130">
        <v>3</v>
      </c>
      <c r="P676" s="122" t="s">
        <v>1446</v>
      </c>
      <c r="Q676" s="122">
        <v>25201353</v>
      </c>
      <c r="R676" s="122" t="s">
        <v>84</v>
      </c>
      <c r="S676" s="122" t="s">
        <v>671</v>
      </c>
      <c r="T676" s="113" t="s">
        <v>672</v>
      </c>
      <c r="U676" s="123" t="s">
        <v>193</v>
      </c>
      <c r="V676" s="115" t="s">
        <v>1447</v>
      </c>
      <c r="W676" s="147">
        <v>450</v>
      </c>
      <c r="X676" s="122">
        <v>450</v>
      </c>
      <c r="Y676" s="126">
        <f t="shared" si="195"/>
        <v>0</v>
      </c>
      <c r="Z676" s="122">
        <v>0</v>
      </c>
      <c r="AA676" s="101">
        <v>445</v>
      </c>
      <c r="AB676" s="131"/>
      <c r="AC676" s="151" t="str">
        <f t="shared" si="188"/>
        <v>April-26</v>
      </c>
      <c r="AD676" s="119">
        <v>46120</v>
      </c>
      <c r="AE676" s="178" t="s">
        <v>1448</v>
      </c>
      <c r="AF676" s="101">
        <f t="shared" si="190"/>
        <v>200250</v>
      </c>
      <c r="AG676" s="101">
        <f t="shared" si="191"/>
        <v>0</v>
      </c>
      <c r="AH676" s="101">
        <f t="shared" si="192"/>
        <v>200250</v>
      </c>
      <c r="AI676" s="101">
        <f t="shared" si="202"/>
        <v>0</v>
      </c>
      <c r="AJ676" s="101">
        <f t="shared" si="193"/>
        <v>0</v>
      </c>
      <c r="AK676" s="101">
        <f t="shared" si="201"/>
        <v>0</v>
      </c>
      <c r="AL676" s="102" t="s">
        <v>0</v>
      </c>
      <c r="AM676" s="144" t="s">
        <v>102</v>
      </c>
      <c r="AN676" s="823">
        <f t="shared" si="189"/>
        <v>200250</v>
      </c>
      <c r="AO676" s="844">
        <f t="shared" si="196"/>
        <v>1</v>
      </c>
      <c r="AP676" s="844">
        <f t="shared" si="197"/>
        <v>0</v>
      </c>
      <c r="AQ676" s="845">
        <f t="shared" ca="1" si="198"/>
        <v>98</v>
      </c>
      <c r="AR676" s="113" t="str">
        <f t="shared" si="199"/>
        <v>Delayed</v>
      </c>
    </row>
    <row r="677" spans="1:44" ht="15" x14ac:dyDescent="0.25">
      <c r="A677" s="102" t="s">
        <v>1449</v>
      </c>
      <c r="B677" s="158">
        <v>46087</v>
      </c>
      <c r="C677" s="100" t="s">
        <v>79</v>
      </c>
      <c r="D677" s="552">
        <v>46096</v>
      </c>
      <c r="E677" s="552" t="e">
        <f>IF(OR(#REF!="",J677=""),"",#REF!+7*J677)</f>
        <v>#REF!</v>
      </c>
      <c r="F677" s="149" t="str">
        <f t="shared" ca="1" si="200"/>
        <v>DELIVERED</v>
      </c>
      <c r="G677" s="120" t="s">
        <v>80</v>
      </c>
      <c r="H677" s="113" t="e">
        <f t="shared" si="203"/>
        <v>#REF!</v>
      </c>
      <c r="I677" s="113" t="e">
        <f t="shared" si="194"/>
        <v>#REF!</v>
      </c>
      <c r="J677" s="122">
        <v>10</v>
      </c>
      <c r="K677" s="122" t="s">
        <v>18</v>
      </c>
      <c r="L677" s="232" t="s">
        <v>81</v>
      </c>
      <c r="M677" s="386" t="s">
        <v>1450</v>
      </c>
      <c r="N677" s="399">
        <v>0</v>
      </c>
      <c r="O677" s="130">
        <v>3</v>
      </c>
      <c r="P677" s="107" t="s">
        <v>1451</v>
      </c>
      <c r="Q677" s="122">
        <v>26100102</v>
      </c>
      <c r="R677" s="122" t="s">
        <v>84</v>
      </c>
      <c r="S677" s="130" t="s">
        <v>951</v>
      </c>
      <c r="T677" s="123" t="s">
        <v>952</v>
      </c>
      <c r="U677" s="100" t="s">
        <v>212</v>
      </c>
      <c r="V677" s="115" t="s">
        <v>1452</v>
      </c>
      <c r="W677" s="147">
        <v>10</v>
      </c>
      <c r="X677" s="122">
        <v>10</v>
      </c>
      <c r="Y677" s="126">
        <f t="shared" si="195"/>
        <v>0</v>
      </c>
      <c r="Z677" s="122">
        <v>0</v>
      </c>
      <c r="AA677" s="101">
        <v>171090.4</v>
      </c>
      <c r="AB677" s="131"/>
      <c r="AC677" s="151" t="str">
        <f t="shared" si="188"/>
        <v>May-26</v>
      </c>
      <c r="AD677" s="119">
        <v>46162</v>
      </c>
      <c r="AE677" s="178" t="s">
        <v>1453</v>
      </c>
      <c r="AF677" s="101">
        <f t="shared" si="190"/>
        <v>1710904</v>
      </c>
      <c r="AG677" s="101">
        <f t="shared" si="191"/>
        <v>0</v>
      </c>
      <c r="AH677" s="101">
        <f t="shared" si="192"/>
        <v>1710904</v>
      </c>
      <c r="AI677" s="101">
        <f t="shared" si="202"/>
        <v>0</v>
      </c>
      <c r="AJ677" s="101">
        <f t="shared" si="193"/>
        <v>0</v>
      </c>
      <c r="AK677" s="101">
        <f t="shared" si="201"/>
        <v>0</v>
      </c>
      <c r="AL677" s="102" t="s">
        <v>0</v>
      </c>
      <c r="AM677" s="144" t="s">
        <v>102</v>
      </c>
      <c r="AN677" s="823">
        <f t="shared" si="189"/>
        <v>1710904</v>
      </c>
      <c r="AO677" s="844">
        <f t="shared" si="196"/>
        <v>1</v>
      </c>
      <c r="AP677" s="844">
        <f t="shared" si="197"/>
        <v>0</v>
      </c>
      <c r="AQ677" s="845">
        <f t="shared" ca="1" si="198"/>
        <v>98</v>
      </c>
      <c r="AR677" s="113" t="str">
        <f t="shared" si="199"/>
        <v>Delayed</v>
      </c>
    </row>
    <row r="678" spans="1:44" ht="30" x14ac:dyDescent="0.25">
      <c r="A678" s="102" t="s">
        <v>1454</v>
      </c>
      <c r="B678" s="158">
        <v>46088</v>
      </c>
      <c r="C678" s="100" t="s">
        <v>79</v>
      </c>
      <c r="D678" s="552">
        <v>46101</v>
      </c>
      <c r="E678" s="552" t="e">
        <f>IF(OR(#REF!="",J678=""),"",#REF!+7*J678)</f>
        <v>#REF!</v>
      </c>
      <c r="F678" s="149" t="e">
        <f t="shared" ca="1" si="200"/>
        <v>#REF!</v>
      </c>
      <c r="G678" s="120" t="s">
        <v>80</v>
      </c>
      <c r="H678" s="113" t="e">
        <f t="shared" si="203"/>
        <v>#REF!</v>
      </c>
      <c r="I678" s="113" t="e">
        <f t="shared" si="194"/>
        <v>#REF!</v>
      </c>
      <c r="J678" s="122">
        <v>1.9</v>
      </c>
      <c r="K678" s="122" t="s">
        <v>28</v>
      </c>
      <c r="L678" s="232" t="s">
        <v>81</v>
      </c>
      <c r="M678" s="712" t="s">
        <v>1455</v>
      </c>
      <c r="N678" s="399">
        <v>0</v>
      </c>
      <c r="O678" s="130">
        <v>3</v>
      </c>
      <c r="P678" s="122"/>
      <c r="Q678" s="122"/>
      <c r="R678" s="122" t="s">
        <v>84</v>
      </c>
      <c r="S678" s="130" t="s">
        <v>191</v>
      </c>
      <c r="T678" s="123" t="s">
        <v>1456</v>
      </c>
      <c r="U678" s="123" t="s">
        <v>193</v>
      </c>
      <c r="V678" s="115" t="s">
        <v>1278</v>
      </c>
      <c r="W678" s="147">
        <v>1</v>
      </c>
      <c r="X678" s="113"/>
      <c r="Y678" s="126">
        <f t="shared" si="195"/>
        <v>1</v>
      </c>
      <c r="Z678" s="122">
        <v>1</v>
      </c>
      <c r="AA678" s="101">
        <v>84388</v>
      </c>
      <c r="AB678" s="131"/>
      <c r="AC678" s="151" t="str">
        <f t="shared" si="188"/>
        <v/>
      </c>
      <c r="AD678" s="120"/>
      <c r="AE678" s="132"/>
      <c r="AF678" s="101">
        <f t="shared" si="190"/>
        <v>0</v>
      </c>
      <c r="AG678" s="101">
        <f t="shared" si="191"/>
        <v>0</v>
      </c>
      <c r="AH678" s="101">
        <f t="shared" si="192"/>
        <v>0</v>
      </c>
      <c r="AI678" s="101">
        <f t="shared" si="202"/>
        <v>84388</v>
      </c>
      <c r="AJ678" s="101">
        <f t="shared" si="193"/>
        <v>0</v>
      </c>
      <c r="AK678" s="101">
        <f t="shared" si="201"/>
        <v>84388</v>
      </c>
      <c r="AL678" s="102" t="s">
        <v>9</v>
      </c>
      <c r="AM678" s="144"/>
      <c r="AN678" s="823">
        <f t="shared" si="189"/>
        <v>84388</v>
      </c>
      <c r="AO678" s="844">
        <f t="shared" si="196"/>
        <v>0</v>
      </c>
      <c r="AP678" s="844">
        <f t="shared" si="197"/>
        <v>1</v>
      </c>
      <c r="AQ678" s="845">
        <f t="shared" ca="1" si="198"/>
        <v>97</v>
      </c>
      <c r="AR678" s="113" t="str">
        <f t="shared" si="199"/>
        <v>On Time</v>
      </c>
    </row>
    <row r="679" spans="1:44" ht="15" x14ac:dyDescent="0.25">
      <c r="A679" s="102">
        <v>4000602762</v>
      </c>
      <c r="B679" s="158">
        <v>46087</v>
      </c>
      <c r="C679" s="100" t="s">
        <v>79</v>
      </c>
      <c r="D679" s="552">
        <v>46157</v>
      </c>
      <c r="E679" s="552" t="e">
        <f>IF(OR(#REF!="",J679=""),"",#REF!+7*J679)</f>
        <v>#REF!</v>
      </c>
      <c r="F679" s="149" t="e">
        <f t="shared" ca="1" si="200"/>
        <v>#REF!</v>
      </c>
      <c r="G679" s="120" t="s">
        <v>94</v>
      </c>
      <c r="H679" s="113" t="e">
        <f t="shared" si="203"/>
        <v>#REF!</v>
      </c>
      <c r="I679" s="113" t="e">
        <f t="shared" si="194"/>
        <v>#REF!</v>
      </c>
      <c r="J679" s="122">
        <v>10</v>
      </c>
      <c r="K679" s="122" t="s">
        <v>18</v>
      </c>
      <c r="L679" s="232" t="s">
        <v>81</v>
      </c>
      <c r="M679" s="77" t="s">
        <v>1457</v>
      </c>
      <c r="N679" s="399">
        <v>0</v>
      </c>
      <c r="O679" s="130">
        <v>3</v>
      </c>
      <c r="P679" s="122"/>
      <c r="Q679" s="122"/>
      <c r="R679" s="122" t="s">
        <v>84</v>
      </c>
      <c r="S679" s="122" t="s">
        <v>97</v>
      </c>
      <c r="T679" s="113" t="s">
        <v>1458</v>
      </c>
      <c r="U679" s="102" t="s">
        <v>99</v>
      </c>
      <c r="V679" s="203" t="s">
        <v>1459</v>
      </c>
      <c r="W679" s="147">
        <v>43</v>
      </c>
      <c r="X679" s="113"/>
      <c r="Y679" s="126">
        <f t="shared" si="195"/>
        <v>43</v>
      </c>
      <c r="Z679" s="122">
        <v>43</v>
      </c>
      <c r="AA679" s="101">
        <v>12986</v>
      </c>
      <c r="AB679" s="131"/>
      <c r="AC679" s="151" t="str">
        <f t="shared" si="188"/>
        <v/>
      </c>
      <c r="AD679" s="120"/>
      <c r="AE679" s="132"/>
      <c r="AF679" s="101">
        <f t="shared" si="190"/>
        <v>0</v>
      </c>
      <c r="AG679" s="101">
        <f t="shared" si="191"/>
        <v>0</v>
      </c>
      <c r="AH679" s="101">
        <f t="shared" si="192"/>
        <v>0</v>
      </c>
      <c r="AI679" s="101">
        <f t="shared" si="202"/>
        <v>558398</v>
      </c>
      <c r="AJ679" s="101">
        <f t="shared" si="193"/>
        <v>0</v>
      </c>
      <c r="AK679" s="101">
        <f t="shared" si="201"/>
        <v>558398</v>
      </c>
      <c r="AL679" s="102" t="s">
        <v>9</v>
      </c>
      <c r="AM679" s="144"/>
      <c r="AN679" s="823">
        <f t="shared" si="189"/>
        <v>558398</v>
      </c>
      <c r="AO679" s="844">
        <f t="shared" si="196"/>
        <v>0</v>
      </c>
      <c r="AP679" s="844">
        <f t="shared" si="197"/>
        <v>1</v>
      </c>
      <c r="AQ679" s="845">
        <f t="shared" ca="1" si="198"/>
        <v>98</v>
      </c>
      <c r="AR679" s="113" t="str">
        <f t="shared" si="199"/>
        <v>On Time</v>
      </c>
    </row>
    <row r="680" spans="1:44" ht="15" x14ac:dyDescent="0.25">
      <c r="A680" s="102">
        <v>4000603225</v>
      </c>
      <c r="B680" s="158">
        <v>46090</v>
      </c>
      <c r="C680" s="100" t="s">
        <v>79</v>
      </c>
      <c r="D680" s="552">
        <v>46286</v>
      </c>
      <c r="E680" s="552" t="e">
        <f>IF(OR(#REF!="",J680=""),"",#REF!+7*J680)</f>
        <v>#REF!</v>
      </c>
      <c r="F680" s="149" t="e">
        <f t="shared" ca="1" si="200"/>
        <v>#REF!</v>
      </c>
      <c r="G680" s="120" t="s">
        <v>94</v>
      </c>
      <c r="H680" s="113" t="e">
        <f t="shared" si="203"/>
        <v>#REF!</v>
      </c>
      <c r="I680" s="113" t="e">
        <f t="shared" si="194"/>
        <v>#REF!</v>
      </c>
      <c r="J680" s="122">
        <v>28</v>
      </c>
      <c r="K680" s="122" t="s">
        <v>18</v>
      </c>
      <c r="L680" s="232" t="s">
        <v>81</v>
      </c>
      <c r="M680" s="77" t="s">
        <v>1460</v>
      </c>
      <c r="N680" s="399">
        <v>0</v>
      </c>
      <c r="O680" s="130">
        <v>3</v>
      </c>
      <c r="P680" s="122"/>
      <c r="Q680" s="122"/>
      <c r="R680" s="122" t="s">
        <v>84</v>
      </c>
      <c r="S680" s="130" t="s">
        <v>97</v>
      </c>
      <c r="T680" s="123" t="s">
        <v>114</v>
      </c>
      <c r="U680" s="123" t="s">
        <v>99</v>
      </c>
      <c r="V680" s="115" t="s">
        <v>1461</v>
      </c>
      <c r="W680" s="147">
        <v>12</v>
      </c>
      <c r="X680" s="122"/>
      <c r="Y680" s="126">
        <f t="shared" si="195"/>
        <v>12</v>
      </c>
      <c r="Z680" s="122">
        <v>12</v>
      </c>
      <c r="AA680" s="101">
        <v>72900</v>
      </c>
      <c r="AB680" s="131"/>
      <c r="AC680" s="151" t="str">
        <f t="shared" si="188"/>
        <v/>
      </c>
      <c r="AD680" s="120"/>
      <c r="AE680" s="132"/>
      <c r="AF680" s="101">
        <f t="shared" si="190"/>
        <v>0</v>
      </c>
      <c r="AG680" s="101">
        <f t="shared" si="191"/>
        <v>0</v>
      </c>
      <c r="AH680" s="101">
        <f t="shared" si="192"/>
        <v>0</v>
      </c>
      <c r="AI680" s="101">
        <f t="shared" si="202"/>
        <v>874800</v>
      </c>
      <c r="AJ680" s="101">
        <f t="shared" si="193"/>
        <v>0</v>
      </c>
      <c r="AK680" s="101">
        <f t="shared" si="201"/>
        <v>874800</v>
      </c>
      <c r="AL680" s="102" t="s">
        <v>9</v>
      </c>
      <c r="AM680" s="144"/>
      <c r="AN680" s="823">
        <f t="shared" si="189"/>
        <v>874800</v>
      </c>
      <c r="AO680" s="844">
        <f t="shared" si="196"/>
        <v>0</v>
      </c>
      <c r="AP680" s="844">
        <f t="shared" si="197"/>
        <v>1</v>
      </c>
      <c r="AQ680" s="845">
        <f t="shared" ca="1" si="198"/>
        <v>95</v>
      </c>
      <c r="AR680" s="113" t="str">
        <f t="shared" si="199"/>
        <v>On Time</v>
      </c>
    </row>
    <row r="681" spans="1:44" ht="15" x14ac:dyDescent="0.25">
      <c r="A681" s="102">
        <v>4520468289</v>
      </c>
      <c r="B681" s="133">
        <v>46090</v>
      </c>
      <c r="C681" s="100" t="s">
        <v>79</v>
      </c>
      <c r="D681" s="552">
        <v>46119</v>
      </c>
      <c r="E681" s="552" t="e">
        <f>IF(OR(#REF!="",J681=""),"",#REF!+7*J681)</f>
        <v>#REF!</v>
      </c>
      <c r="F681" s="149" t="str">
        <f t="shared" ca="1" si="200"/>
        <v>DELIVERED</v>
      </c>
      <c r="G681" s="120" t="s">
        <v>80</v>
      </c>
      <c r="H681" s="113" t="e">
        <f t="shared" si="203"/>
        <v>#REF!</v>
      </c>
      <c r="I681" s="113" t="e">
        <f t="shared" si="194"/>
        <v>#REF!</v>
      </c>
      <c r="J681" s="122">
        <v>4</v>
      </c>
      <c r="K681" s="122" t="s">
        <v>18</v>
      </c>
      <c r="L681" s="232" t="s">
        <v>81</v>
      </c>
      <c r="M681" s="77" t="s">
        <v>1462</v>
      </c>
      <c r="N681" s="399">
        <v>1</v>
      </c>
      <c r="O681" s="130">
        <v>1</v>
      </c>
      <c r="P681" s="107" t="s">
        <v>1463</v>
      </c>
      <c r="Q681" s="122">
        <v>26100891</v>
      </c>
      <c r="R681" s="122" t="s">
        <v>84</v>
      </c>
      <c r="S681" s="122" t="s">
        <v>210</v>
      </c>
      <c r="T681" s="113" t="s">
        <v>211</v>
      </c>
      <c r="U681" s="102" t="s">
        <v>212</v>
      </c>
      <c r="V681" s="102" t="s">
        <v>1464</v>
      </c>
      <c r="W681" s="147">
        <v>5</v>
      </c>
      <c r="X681" s="122">
        <v>5</v>
      </c>
      <c r="Y681" s="126">
        <f t="shared" si="195"/>
        <v>0</v>
      </c>
      <c r="Z681" s="122">
        <v>0</v>
      </c>
      <c r="AA681" s="101">
        <v>26670.6</v>
      </c>
      <c r="AB681" s="131"/>
      <c r="AC681" s="151" t="str">
        <f t="shared" si="188"/>
        <v>April-26</v>
      </c>
      <c r="AD681" s="119">
        <v>46128</v>
      </c>
      <c r="AE681" s="178" t="s">
        <v>1465</v>
      </c>
      <c r="AF681" s="101">
        <f t="shared" si="190"/>
        <v>133353</v>
      </c>
      <c r="AG681" s="101">
        <f t="shared" si="191"/>
        <v>0</v>
      </c>
      <c r="AH681" s="101">
        <f t="shared" si="192"/>
        <v>133353</v>
      </c>
      <c r="AI681" s="101">
        <f t="shared" si="202"/>
        <v>0</v>
      </c>
      <c r="AJ681" s="101">
        <f t="shared" si="193"/>
        <v>0</v>
      </c>
      <c r="AK681" s="101">
        <f t="shared" si="201"/>
        <v>0</v>
      </c>
      <c r="AL681" s="102" t="s">
        <v>0</v>
      </c>
      <c r="AM681" s="144" t="s">
        <v>102</v>
      </c>
      <c r="AN681" s="823">
        <f t="shared" si="189"/>
        <v>133353</v>
      </c>
      <c r="AO681" s="844">
        <f t="shared" si="196"/>
        <v>1</v>
      </c>
      <c r="AP681" s="844">
        <f t="shared" si="197"/>
        <v>0</v>
      </c>
      <c r="AQ681" s="845">
        <f t="shared" ca="1" si="198"/>
        <v>95</v>
      </c>
      <c r="AR681" s="113" t="str">
        <f t="shared" si="199"/>
        <v>Delayed</v>
      </c>
    </row>
    <row r="682" spans="1:44" ht="15" x14ac:dyDescent="0.25">
      <c r="A682" s="102">
        <v>4516481987</v>
      </c>
      <c r="B682" s="133">
        <v>46091</v>
      </c>
      <c r="C682" s="100" t="s">
        <v>79</v>
      </c>
      <c r="D682" s="552">
        <v>46099</v>
      </c>
      <c r="E682" s="552" t="e">
        <f>IF(OR(#REF!="",J682=""),"",#REF!+7*J682)</f>
        <v>#REF!</v>
      </c>
      <c r="F682" s="149" t="str">
        <f t="shared" ca="1" si="200"/>
        <v>DELIVERED</v>
      </c>
      <c r="G682" s="120" t="s">
        <v>80</v>
      </c>
      <c r="H682" s="113" t="e">
        <f t="shared" si="203"/>
        <v>#REF!</v>
      </c>
      <c r="I682" s="113" t="e">
        <f t="shared" si="194"/>
        <v>#REF!</v>
      </c>
      <c r="J682" s="122">
        <v>3</v>
      </c>
      <c r="K682" s="122" t="s">
        <v>18</v>
      </c>
      <c r="L682" s="232" t="s">
        <v>81</v>
      </c>
      <c r="M682" s="415" t="s">
        <v>1466</v>
      </c>
      <c r="N682" s="399">
        <v>1</v>
      </c>
      <c r="O682" s="130">
        <v>1</v>
      </c>
      <c r="P682" s="107" t="s">
        <v>1467</v>
      </c>
      <c r="Q682" s="122">
        <v>26100017</v>
      </c>
      <c r="R682" s="122" t="s">
        <v>84</v>
      </c>
      <c r="S682" s="122" t="s">
        <v>620</v>
      </c>
      <c r="T682" s="113" t="s">
        <v>621</v>
      </c>
      <c r="U682" s="102" t="s">
        <v>212</v>
      </c>
      <c r="V682" s="102" t="s">
        <v>1468</v>
      </c>
      <c r="W682" s="147">
        <v>20</v>
      </c>
      <c r="X682" s="122">
        <v>20</v>
      </c>
      <c r="Y682" s="126">
        <f t="shared" si="195"/>
        <v>0</v>
      </c>
      <c r="Z682" s="122">
        <v>0</v>
      </c>
      <c r="AA682" s="101">
        <v>14012.6</v>
      </c>
      <c r="AB682" s="131"/>
      <c r="AC682" s="151" t="str">
        <f t="shared" si="188"/>
        <v>April-26</v>
      </c>
      <c r="AD682" s="119">
        <v>46125</v>
      </c>
      <c r="AE682" s="178" t="s">
        <v>1469</v>
      </c>
      <c r="AF682" s="101">
        <f t="shared" si="190"/>
        <v>280252</v>
      </c>
      <c r="AG682" s="101">
        <f t="shared" si="191"/>
        <v>0</v>
      </c>
      <c r="AH682" s="101">
        <f t="shared" si="192"/>
        <v>280252</v>
      </c>
      <c r="AI682" s="101">
        <f t="shared" si="202"/>
        <v>0</v>
      </c>
      <c r="AJ682" s="101">
        <f t="shared" si="193"/>
        <v>0</v>
      </c>
      <c r="AK682" s="101">
        <f t="shared" si="201"/>
        <v>0</v>
      </c>
      <c r="AL682" s="102" t="s">
        <v>0</v>
      </c>
      <c r="AM682" s="144" t="s">
        <v>102</v>
      </c>
      <c r="AN682" s="823">
        <f t="shared" si="189"/>
        <v>280252</v>
      </c>
      <c r="AO682" s="844">
        <f t="shared" si="196"/>
        <v>1</v>
      </c>
      <c r="AP682" s="844">
        <f t="shared" si="197"/>
        <v>0</v>
      </c>
      <c r="AQ682" s="845">
        <f t="shared" ca="1" si="198"/>
        <v>94</v>
      </c>
      <c r="AR682" s="113" t="str">
        <f t="shared" si="199"/>
        <v>Delayed</v>
      </c>
    </row>
    <row r="683" spans="1:44" ht="12.75" x14ac:dyDescent="0.2">
      <c r="A683" s="102">
        <v>4300138608</v>
      </c>
      <c r="B683" s="133">
        <v>46091</v>
      </c>
      <c r="C683" s="100" t="s">
        <v>79</v>
      </c>
      <c r="D683" s="552" t="e">
        <f>#REF!+7*$J683</f>
        <v>#REF!</v>
      </c>
      <c r="E683" s="552" t="e">
        <f>IF(OR(#REF!="",J683=""),"",#REF!+7*J683)</f>
        <v>#REF!</v>
      </c>
      <c r="F683" s="149" t="e">
        <f t="shared" ca="1" si="200"/>
        <v>#REF!</v>
      </c>
      <c r="G683" s="120" t="s">
        <v>80</v>
      </c>
      <c r="H683" s="113" t="e">
        <f t="shared" si="203"/>
        <v>#REF!</v>
      </c>
      <c r="I683" s="113" t="e">
        <f t="shared" si="194"/>
        <v>#REF!</v>
      </c>
      <c r="J683" s="122">
        <v>6</v>
      </c>
      <c r="K683" s="122" t="s">
        <v>18</v>
      </c>
      <c r="L683" s="232" t="s">
        <v>81</v>
      </c>
      <c r="M683" s="416" t="s">
        <v>1470</v>
      </c>
      <c r="N683" s="399">
        <v>0</v>
      </c>
      <c r="O683" s="130">
        <v>3</v>
      </c>
      <c r="P683" s="122"/>
      <c r="Q683" s="122"/>
      <c r="R683" s="122" t="s">
        <v>84</v>
      </c>
      <c r="S683" s="122" t="s">
        <v>403</v>
      </c>
      <c r="T683" s="102" t="s">
        <v>1471</v>
      </c>
      <c r="U683" s="102" t="s">
        <v>193</v>
      </c>
      <c r="V683" s="102" t="s">
        <v>1472</v>
      </c>
      <c r="W683" s="147">
        <v>10</v>
      </c>
      <c r="X683" s="122"/>
      <c r="Y683" s="126">
        <f t="shared" si="195"/>
        <v>10</v>
      </c>
      <c r="Z683" s="122">
        <v>10</v>
      </c>
      <c r="AA683" s="101">
        <v>53329.9</v>
      </c>
      <c r="AB683" s="131"/>
      <c r="AC683" s="151" t="str">
        <f t="shared" si="188"/>
        <v/>
      </c>
      <c r="AD683" s="120"/>
      <c r="AE683" s="132"/>
      <c r="AF683" s="101">
        <f t="shared" si="190"/>
        <v>0</v>
      </c>
      <c r="AG683" s="101">
        <f t="shared" si="191"/>
        <v>0</v>
      </c>
      <c r="AH683" s="101">
        <f t="shared" si="192"/>
        <v>0</v>
      </c>
      <c r="AI683" s="101">
        <f t="shared" si="202"/>
        <v>533299</v>
      </c>
      <c r="AJ683" s="101">
        <f t="shared" si="193"/>
        <v>0</v>
      </c>
      <c r="AK683" s="101">
        <f t="shared" si="201"/>
        <v>533299</v>
      </c>
      <c r="AL683" s="102" t="s">
        <v>9</v>
      </c>
      <c r="AM683" s="144" t="s">
        <v>1473</v>
      </c>
      <c r="AN683" s="823">
        <f t="shared" si="189"/>
        <v>533299</v>
      </c>
      <c r="AO683" s="844">
        <f t="shared" si="196"/>
        <v>0</v>
      </c>
      <c r="AP683" s="844">
        <f t="shared" si="197"/>
        <v>1</v>
      </c>
      <c r="AQ683" s="845">
        <f t="shared" ca="1" si="198"/>
        <v>94</v>
      </c>
      <c r="AR683" s="113" t="e">
        <f t="shared" si="199"/>
        <v>#REF!</v>
      </c>
    </row>
    <row r="684" spans="1:44" ht="15" x14ac:dyDescent="0.25">
      <c r="A684" t="s">
        <v>1474</v>
      </c>
      <c r="B684" s="133">
        <v>46092</v>
      </c>
      <c r="C684" s="100" t="s">
        <v>79</v>
      </c>
      <c r="D684" s="552">
        <v>46120</v>
      </c>
      <c r="E684" s="552" t="e">
        <f>IF(OR(#REF!="",J684=""),"",#REF!+7*J684)</f>
        <v>#REF!</v>
      </c>
      <c r="F684" s="149" t="str">
        <f t="shared" ca="1" si="200"/>
        <v>DELIVERED</v>
      </c>
      <c r="G684" s="120" t="s">
        <v>80</v>
      </c>
      <c r="H684" s="113" t="e">
        <f t="shared" si="203"/>
        <v>#REF!</v>
      </c>
      <c r="I684" s="113" t="e">
        <f t="shared" si="194"/>
        <v>#REF!</v>
      </c>
      <c r="J684" s="122">
        <v>4</v>
      </c>
      <c r="K684" s="122" t="s">
        <v>18</v>
      </c>
      <c r="L684" s="232" t="s">
        <v>81</v>
      </c>
      <c r="M684" s="13" t="s">
        <v>1475</v>
      </c>
      <c r="N684" s="399">
        <v>0</v>
      </c>
      <c r="O684" s="130">
        <v>3</v>
      </c>
      <c r="P684" s="459" t="s">
        <v>1476</v>
      </c>
      <c r="Q684" s="122">
        <v>26200020</v>
      </c>
      <c r="R684" s="122" t="s">
        <v>84</v>
      </c>
      <c r="S684" s="122" t="s">
        <v>671</v>
      </c>
      <c r="T684" s="102" t="s">
        <v>672</v>
      </c>
      <c r="U684" s="123" t="s">
        <v>193</v>
      </c>
      <c r="V684" s="102" t="s">
        <v>1477</v>
      </c>
      <c r="W684" s="147">
        <v>6</v>
      </c>
      <c r="X684" s="122">
        <v>6</v>
      </c>
      <c r="Y684" s="126">
        <f t="shared" si="195"/>
        <v>0</v>
      </c>
      <c r="Z684" s="122">
        <v>0</v>
      </c>
      <c r="AA684" s="101">
        <v>21974</v>
      </c>
      <c r="AB684" s="131"/>
      <c r="AC684" s="151" t="str">
        <f t="shared" si="188"/>
        <v>April-26</v>
      </c>
      <c r="AD684" s="119">
        <v>46130</v>
      </c>
      <c r="AE684" s="257" t="s">
        <v>1478</v>
      </c>
      <c r="AF684" s="101">
        <f t="shared" si="190"/>
        <v>131844</v>
      </c>
      <c r="AG684" s="101">
        <f t="shared" si="191"/>
        <v>0</v>
      </c>
      <c r="AH684" s="101">
        <f t="shared" si="192"/>
        <v>131844</v>
      </c>
      <c r="AI684" s="101">
        <f t="shared" si="202"/>
        <v>0</v>
      </c>
      <c r="AJ684" s="101">
        <f t="shared" si="193"/>
        <v>0</v>
      </c>
      <c r="AK684" s="101">
        <f t="shared" si="201"/>
        <v>0</v>
      </c>
      <c r="AL684" s="102" t="s">
        <v>0</v>
      </c>
      <c r="AM684" s="144" t="s">
        <v>102</v>
      </c>
      <c r="AN684" s="823">
        <f t="shared" si="189"/>
        <v>131844</v>
      </c>
      <c r="AO684" s="844">
        <f t="shared" si="196"/>
        <v>1</v>
      </c>
      <c r="AP684" s="844">
        <f t="shared" si="197"/>
        <v>0</v>
      </c>
      <c r="AQ684" s="845">
        <f t="shared" ca="1" si="198"/>
        <v>93</v>
      </c>
      <c r="AR684" s="113" t="str">
        <f t="shared" si="199"/>
        <v>Delayed</v>
      </c>
    </row>
    <row r="685" spans="1:44" ht="15" x14ac:dyDescent="0.25">
      <c r="A685" s="102">
        <v>4700959321</v>
      </c>
      <c r="B685" s="133">
        <v>46092</v>
      </c>
      <c r="C685" s="100" t="s">
        <v>79</v>
      </c>
      <c r="D685" s="552">
        <v>46120</v>
      </c>
      <c r="E685" s="552" t="e">
        <f>IF(OR(#REF!="",J685=""),"",#REF!+7*J685)</f>
        <v>#REF!</v>
      </c>
      <c r="F685" s="149" t="str">
        <f t="shared" ca="1" si="200"/>
        <v>DELIVERED</v>
      </c>
      <c r="G685" s="120" t="s">
        <v>80</v>
      </c>
      <c r="H685" s="113" t="e">
        <f t="shared" si="203"/>
        <v>#REF!</v>
      </c>
      <c r="I685" s="113" t="e">
        <f t="shared" si="194"/>
        <v>#REF!</v>
      </c>
      <c r="J685" s="122">
        <v>4</v>
      </c>
      <c r="K685" s="122" t="s">
        <v>18</v>
      </c>
      <c r="L685" s="232" t="s">
        <v>81</v>
      </c>
      <c r="M685" s="343" t="s">
        <v>1479</v>
      </c>
      <c r="N685" s="399">
        <v>0</v>
      </c>
      <c r="O685" s="130">
        <v>3</v>
      </c>
      <c r="P685" s="459" t="s">
        <v>1480</v>
      </c>
      <c r="Q685" s="122">
        <v>26200022</v>
      </c>
      <c r="R685" s="122" t="s">
        <v>84</v>
      </c>
      <c r="S685" s="122" t="s">
        <v>1361</v>
      </c>
      <c r="T685" s="113" t="s">
        <v>1362</v>
      </c>
      <c r="U685" s="102" t="s">
        <v>87</v>
      </c>
      <c r="V685" s="115" t="s">
        <v>1481</v>
      </c>
      <c r="W685" s="147">
        <v>5</v>
      </c>
      <c r="X685" s="122">
        <v>5</v>
      </c>
      <c r="Y685" s="126">
        <f t="shared" si="195"/>
        <v>0</v>
      </c>
      <c r="Z685" s="122">
        <v>0</v>
      </c>
      <c r="AA685" s="101">
        <v>30454.400000000001</v>
      </c>
      <c r="AB685" s="131"/>
      <c r="AC685" s="151" t="str">
        <f t="shared" si="188"/>
        <v>April-26</v>
      </c>
      <c r="AD685" s="225">
        <v>46121</v>
      </c>
      <c r="AE685" s="257" t="s">
        <v>1482</v>
      </c>
      <c r="AF685" s="114">
        <f t="shared" si="190"/>
        <v>152272</v>
      </c>
      <c r="AG685" s="101">
        <f t="shared" si="191"/>
        <v>0</v>
      </c>
      <c r="AH685" s="101">
        <f t="shared" si="192"/>
        <v>152272</v>
      </c>
      <c r="AI685" s="101">
        <f t="shared" si="202"/>
        <v>0</v>
      </c>
      <c r="AJ685" s="101">
        <f t="shared" si="193"/>
        <v>0</v>
      </c>
      <c r="AK685" s="101">
        <f t="shared" si="201"/>
        <v>0</v>
      </c>
      <c r="AL685" s="102" t="s">
        <v>0</v>
      </c>
      <c r="AM685" s="144" t="s">
        <v>102</v>
      </c>
      <c r="AN685" s="823">
        <f t="shared" si="189"/>
        <v>152272</v>
      </c>
      <c r="AO685" s="844">
        <f t="shared" si="196"/>
        <v>1</v>
      </c>
      <c r="AP685" s="844">
        <f t="shared" si="197"/>
        <v>0</v>
      </c>
      <c r="AQ685" s="845">
        <f t="shared" ca="1" si="198"/>
        <v>93</v>
      </c>
      <c r="AR685" s="113" t="str">
        <f t="shared" si="199"/>
        <v>Delayed</v>
      </c>
    </row>
    <row r="686" spans="1:44" ht="12.75" x14ac:dyDescent="0.2">
      <c r="A686" s="102">
        <v>4000607472</v>
      </c>
      <c r="B686" s="133">
        <v>46092</v>
      </c>
      <c r="C686" s="100" t="s">
        <v>79</v>
      </c>
      <c r="D686" s="552">
        <v>46176</v>
      </c>
      <c r="E686" s="552" t="e">
        <f>IF(OR(#REF!="",J686=""),"",#REF!+7*J686)</f>
        <v>#REF!</v>
      </c>
      <c r="F686" s="149" t="e">
        <f t="shared" ca="1" si="200"/>
        <v>#REF!</v>
      </c>
      <c r="G686" s="120" t="s">
        <v>94</v>
      </c>
      <c r="H686" s="113" t="e">
        <f t="shared" si="203"/>
        <v>#REF!</v>
      </c>
      <c r="I686" s="113" t="e">
        <f t="shared" si="194"/>
        <v>#REF!</v>
      </c>
      <c r="J686" s="122">
        <v>12</v>
      </c>
      <c r="K686" s="122" t="s">
        <v>18</v>
      </c>
      <c r="L686" s="232" t="s">
        <v>81</v>
      </c>
      <c r="M686" s="343" t="s">
        <v>1479</v>
      </c>
      <c r="N686" s="399">
        <v>0</v>
      </c>
      <c r="O686" s="130">
        <v>3</v>
      </c>
      <c r="P686" s="122"/>
      <c r="Q686" s="122"/>
      <c r="R686" s="122" t="s">
        <v>84</v>
      </c>
      <c r="S686" s="122" t="s">
        <v>97</v>
      </c>
      <c r="T686" s="113" t="s">
        <v>138</v>
      </c>
      <c r="U686" s="102" t="s">
        <v>99</v>
      </c>
      <c r="V686" s="102" t="s">
        <v>1483</v>
      </c>
      <c r="W686" s="147">
        <v>6</v>
      </c>
      <c r="X686" s="113"/>
      <c r="Y686" s="126">
        <f t="shared" si="195"/>
        <v>6</v>
      </c>
      <c r="Z686" s="122">
        <v>6</v>
      </c>
      <c r="AA686" s="101">
        <v>170776</v>
      </c>
      <c r="AB686" s="131"/>
      <c r="AC686" s="151" t="str">
        <f t="shared" ref="AC686:AC749" si="204">IF(AD686="","",TEXT(AD686,"mmmm-yy"))</f>
        <v/>
      </c>
      <c r="AD686" s="120"/>
      <c r="AE686" s="261"/>
      <c r="AF686" s="101">
        <f t="shared" si="190"/>
        <v>0</v>
      </c>
      <c r="AG686" s="101">
        <f t="shared" si="191"/>
        <v>0</v>
      </c>
      <c r="AH686" s="101">
        <f t="shared" si="192"/>
        <v>0</v>
      </c>
      <c r="AI686" s="101">
        <f t="shared" si="202"/>
        <v>1024656</v>
      </c>
      <c r="AJ686" s="101">
        <f t="shared" si="193"/>
        <v>0</v>
      </c>
      <c r="AK686" s="101">
        <f t="shared" si="201"/>
        <v>1024656</v>
      </c>
      <c r="AL686" s="102" t="s">
        <v>9</v>
      </c>
      <c r="AM686" s="144"/>
      <c r="AN686" s="823">
        <f t="shared" si="189"/>
        <v>1024656</v>
      </c>
      <c r="AO686" s="844">
        <f t="shared" si="196"/>
        <v>0</v>
      </c>
      <c r="AP686" s="844">
        <f t="shared" si="197"/>
        <v>1</v>
      </c>
      <c r="AQ686" s="845">
        <f t="shared" ca="1" si="198"/>
        <v>93</v>
      </c>
      <c r="AR686" s="113" t="str">
        <f t="shared" si="199"/>
        <v>On Time</v>
      </c>
    </row>
    <row r="687" spans="1:44" ht="12.75" x14ac:dyDescent="0.2">
      <c r="A687" s="102">
        <v>4000607472</v>
      </c>
      <c r="B687" s="133">
        <v>46092</v>
      </c>
      <c r="C687" s="100" t="s">
        <v>79</v>
      </c>
      <c r="D687" s="552">
        <v>46197</v>
      </c>
      <c r="E687" s="552" t="e">
        <f>IF(OR(#REF!="",J687=""),"",#REF!+7*J687)</f>
        <v>#REF!</v>
      </c>
      <c r="F687" s="149" t="e">
        <f t="shared" ca="1" si="200"/>
        <v>#REF!</v>
      </c>
      <c r="G687" s="120" t="s">
        <v>94</v>
      </c>
      <c r="H687" s="113" t="e">
        <f t="shared" si="203"/>
        <v>#REF!</v>
      </c>
      <c r="I687" s="113" t="e">
        <f t="shared" si="194"/>
        <v>#REF!</v>
      </c>
      <c r="J687" s="122">
        <v>15</v>
      </c>
      <c r="K687" s="122" t="s">
        <v>18</v>
      </c>
      <c r="L687" s="232" t="s">
        <v>81</v>
      </c>
      <c r="M687" s="23" t="s">
        <v>1479</v>
      </c>
      <c r="N687" s="399">
        <v>0</v>
      </c>
      <c r="O687" s="130">
        <v>3</v>
      </c>
      <c r="P687" s="218"/>
      <c r="Q687" s="218"/>
      <c r="R687" s="122" t="s">
        <v>84</v>
      </c>
      <c r="S687" s="122" t="s">
        <v>97</v>
      </c>
      <c r="T687" s="113" t="s">
        <v>138</v>
      </c>
      <c r="U687" s="102" t="s">
        <v>99</v>
      </c>
      <c r="V687" s="102" t="s">
        <v>1483</v>
      </c>
      <c r="W687" s="147">
        <v>51</v>
      </c>
      <c r="X687" s="113"/>
      <c r="Y687" s="126">
        <f t="shared" si="195"/>
        <v>51</v>
      </c>
      <c r="Z687" s="122">
        <v>51</v>
      </c>
      <c r="AA687" s="101">
        <v>170776</v>
      </c>
      <c r="AB687" s="131"/>
      <c r="AC687" s="151" t="str">
        <f t="shared" si="204"/>
        <v/>
      </c>
      <c r="AD687" s="120"/>
      <c r="AE687" s="132"/>
      <c r="AF687" s="101">
        <f t="shared" si="190"/>
        <v>0</v>
      </c>
      <c r="AG687" s="101">
        <f t="shared" si="191"/>
        <v>0</v>
      </c>
      <c r="AH687" s="101">
        <f t="shared" si="192"/>
        <v>0</v>
      </c>
      <c r="AI687" s="101">
        <f t="shared" si="202"/>
        <v>8709576</v>
      </c>
      <c r="AJ687" s="101">
        <f t="shared" si="193"/>
        <v>0</v>
      </c>
      <c r="AK687" s="101">
        <f t="shared" si="201"/>
        <v>8709576</v>
      </c>
      <c r="AL687" s="102" t="s">
        <v>9</v>
      </c>
      <c r="AM687" s="144"/>
      <c r="AN687" s="823">
        <f t="shared" si="189"/>
        <v>8709576</v>
      </c>
      <c r="AO687" s="844">
        <f t="shared" si="196"/>
        <v>0</v>
      </c>
      <c r="AP687" s="844">
        <f t="shared" si="197"/>
        <v>1</v>
      </c>
      <c r="AQ687" s="845">
        <f t="shared" ca="1" si="198"/>
        <v>93</v>
      </c>
      <c r="AR687" s="113" t="str">
        <f t="shared" si="199"/>
        <v>On Time</v>
      </c>
    </row>
    <row r="688" spans="1:44" ht="15" x14ac:dyDescent="0.25">
      <c r="A688" s="102">
        <v>4500291494</v>
      </c>
      <c r="B688" s="133">
        <v>46090</v>
      </c>
      <c r="C688" s="100" t="s">
        <v>79</v>
      </c>
      <c r="D688" s="552" t="e">
        <f>#REF!+7*$J688</f>
        <v>#REF!</v>
      </c>
      <c r="E688" s="552" t="e">
        <f>IF(OR(#REF!="",J688=""),"",#REF!+7*J688)</f>
        <v>#REF!</v>
      </c>
      <c r="F688" s="149" t="str">
        <f t="shared" ca="1" si="200"/>
        <v>DELIVERED</v>
      </c>
      <c r="G688" s="120" t="s">
        <v>80</v>
      </c>
      <c r="H688" s="113" t="e">
        <f t="shared" si="203"/>
        <v>#REF!</v>
      </c>
      <c r="I688" s="113" t="e">
        <f t="shared" si="194"/>
        <v>#REF!</v>
      </c>
      <c r="J688" s="122">
        <v>4</v>
      </c>
      <c r="K688" s="122" t="s">
        <v>18</v>
      </c>
      <c r="L688" s="232" t="s">
        <v>81</v>
      </c>
      <c r="M688" s="23" t="s">
        <v>1484</v>
      </c>
      <c r="N688" s="399">
        <v>0</v>
      </c>
      <c r="O688" s="216">
        <v>3</v>
      </c>
      <c r="P688" s="459" t="s">
        <v>1485</v>
      </c>
      <c r="Q688" s="24">
        <v>26200018</v>
      </c>
      <c r="R688" s="242" t="s">
        <v>84</v>
      </c>
      <c r="S688" s="130" t="s">
        <v>1486</v>
      </c>
      <c r="T688" s="123" t="s">
        <v>1487</v>
      </c>
      <c r="U688" s="122" t="s">
        <v>87</v>
      </c>
      <c r="V688" s="102" t="s">
        <v>1488</v>
      </c>
      <c r="W688" s="147">
        <v>2</v>
      </c>
      <c r="X688" s="122">
        <v>2</v>
      </c>
      <c r="Y688" s="126">
        <f t="shared" si="195"/>
        <v>0</v>
      </c>
      <c r="Z688" s="122">
        <v>0</v>
      </c>
      <c r="AA688" s="101">
        <v>15038.19</v>
      </c>
      <c r="AB688" s="131"/>
      <c r="AC688" s="151" t="str">
        <f t="shared" si="204"/>
        <v>April-26</v>
      </c>
      <c r="AD688" s="119">
        <v>46120</v>
      </c>
      <c r="AE688" s="178" t="s">
        <v>1489</v>
      </c>
      <c r="AF688" s="101">
        <f t="shared" si="190"/>
        <v>30076.38</v>
      </c>
      <c r="AG688" s="101">
        <f t="shared" si="191"/>
        <v>0</v>
      </c>
      <c r="AH688" s="101">
        <f t="shared" si="192"/>
        <v>30076.38</v>
      </c>
      <c r="AI688" s="101">
        <f t="shared" si="202"/>
        <v>0</v>
      </c>
      <c r="AJ688" s="101">
        <f t="shared" si="193"/>
        <v>0</v>
      </c>
      <c r="AK688" s="101">
        <f t="shared" si="201"/>
        <v>0</v>
      </c>
      <c r="AL688" s="102" t="s">
        <v>0</v>
      </c>
      <c r="AM688" s="144" t="s">
        <v>102</v>
      </c>
      <c r="AN688" s="823">
        <f t="shared" si="189"/>
        <v>30076.38</v>
      </c>
      <c r="AO688" s="844">
        <f t="shared" si="196"/>
        <v>1</v>
      </c>
      <c r="AP688" s="844">
        <f t="shared" si="197"/>
        <v>0</v>
      </c>
      <c r="AQ688" s="845">
        <f t="shared" ca="1" si="198"/>
        <v>95</v>
      </c>
      <c r="AR688" s="113" t="e">
        <f t="shared" si="199"/>
        <v>#REF!</v>
      </c>
    </row>
    <row r="689" spans="1:44" ht="15" x14ac:dyDescent="0.25">
      <c r="A689" s="102">
        <v>4500291494</v>
      </c>
      <c r="B689" s="133">
        <v>46090</v>
      </c>
      <c r="C689" s="100" t="s">
        <v>79</v>
      </c>
      <c r="D689" s="552" t="e">
        <f>#REF!+7*$J689</f>
        <v>#REF!</v>
      </c>
      <c r="E689" s="552" t="e">
        <f>IF(OR(#REF!="",J689=""),"",#REF!+7*J689)</f>
        <v>#REF!</v>
      </c>
      <c r="F689" s="149" t="str">
        <f t="shared" ca="1" si="200"/>
        <v>DELIVERED</v>
      </c>
      <c r="G689" s="120" t="s">
        <v>80</v>
      </c>
      <c r="H689" s="113" t="e">
        <f t="shared" si="203"/>
        <v>#REF!</v>
      </c>
      <c r="I689" s="113" t="e">
        <f t="shared" si="194"/>
        <v>#REF!</v>
      </c>
      <c r="J689" s="122">
        <v>4</v>
      </c>
      <c r="K689" s="122" t="s">
        <v>18</v>
      </c>
      <c r="L689" s="232" t="s">
        <v>81</v>
      </c>
      <c r="M689" s="415" t="s">
        <v>1484</v>
      </c>
      <c r="N689" s="399">
        <v>0</v>
      </c>
      <c r="O689" s="216">
        <v>3</v>
      </c>
      <c r="P689" s="459" t="s">
        <v>1490</v>
      </c>
      <c r="Q689" s="24">
        <v>26200018</v>
      </c>
      <c r="R689" s="242" t="s">
        <v>84</v>
      </c>
      <c r="S689" s="130" t="s">
        <v>1486</v>
      </c>
      <c r="T689" s="123" t="s">
        <v>1487</v>
      </c>
      <c r="U689" s="122" t="s">
        <v>87</v>
      </c>
      <c r="V689" s="102" t="s">
        <v>1491</v>
      </c>
      <c r="W689" s="147">
        <v>2</v>
      </c>
      <c r="X689" s="122">
        <v>2</v>
      </c>
      <c r="Y689" s="126">
        <f t="shared" si="195"/>
        <v>0</v>
      </c>
      <c r="Z689" s="122">
        <v>0</v>
      </c>
      <c r="AA689" s="101">
        <v>15038.19</v>
      </c>
      <c r="AB689" s="131"/>
      <c r="AC689" s="151" t="str">
        <f t="shared" si="204"/>
        <v>April-26</v>
      </c>
      <c r="AD689" s="119">
        <v>46120</v>
      </c>
      <c r="AE689" s="178" t="s">
        <v>1489</v>
      </c>
      <c r="AF689" s="101">
        <f t="shared" si="190"/>
        <v>30076.38</v>
      </c>
      <c r="AG689" s="101">
        <f t="shared" si="191"/>
        <v>0</v>
      </c>
      <c r="AH689" s="101">
        <f t="shared" si="192"/>
        <v>30076.38</v>
      </c>
      <c r="AI689" s="101">
        <f t="shared" si="202"/>
        <v>0</v>
      </c>
      <c r="AJ689" s="101">
        <f t="shared" si="193"/>
        <v>0</v>
      </c>
      <c r="AK689" s="101">
        <f t="shared" si="201"/>
        <v>0</v>
      </c>
      <c r="AL689" s="102" t="s">
        <v>0</v>
      </c>
      <c r="AM689" s="144" t="s">
        <v>102</v>
      </c>
      <c r="AN689" s="823">
        <f t="shared" si="189"/>
        <v>30076.38</v>
      </c>
      <c r="AO689" s="844">
        <f t="shared" si="196"/>
        <v>1</v>
      </c>
      <c r="AP689" s="844">
        <f t="shared" si="197"/>
        <v>0</v>
      </c>
      <c r="AQ689" s="845">
        <f t="shared" ca="1" si="198"/>
        <v>95</v>
      </c>
      <c r="AR689" s="113" t="e">
        <f t="shared" si="199"/>
        <v>#REF!</v>
      </c>
    </row>
    <row r="690" spans="1:44" ht="15" x14ac:dyDescent="0.25">
      <c r="A690" s="102">
        <v>4500291494</v>
      </c>
      <c r="B690" s="133">
        <v>46090</v>
      </c>
      <c r="C690" s="100" t="s">
        <v>79</v>
      </c>
      <c r="D690" s="552" t="e">
        <f>#REF!+7*$J690</f>
        <v>#REF!</v>
      </c>
      <c r="E690" s="552" t="e">
        <f>IF(OR(#REF!="",J690=""),"",#REF!+7*J690)</f>
        <v>#REF!</v>
      </c>
      <c r="F690" s="149" t="str">
        <f t="shared" ca="1" si="200"/>
        <v>DELIVERED</v>
      </c>
      <c r="G690" s="120" t="s">
        <v>80</v>
      </c>
      <c r="H690" s="113" t="e">
        <f t="shared" si="203"/>
        <v>#REF!</v>
      </c>
      <c r="I690" s="113" t="e">
        <f t="shared" si="194"/>
        <v>#REF!</v>
      </c>
      <c r="J690" s="122">
        <v>4</v>
      </c>
      <c r="K690" s="122" t="s">
        <v>18</v>
      </c>
      <c r="L690" s="232" t="s">
        <v>81</v>
      </c>
      <c r="M690" s="415" t="s">
        <v>1484</v>
      </c>
      <c r="N690" s="399">
        <v>0</v>
      </c>
      <c r="O690" s="216">
        <v>3</v>
      </c>
      <c r="P690" s="459" t="s">
        <v>1492</v>
      </c>
      <c r="Q690" s="24">
        <v>26200018</v>
      </c>
      <c r="R690" s="242" t="s">
        <v>84</v>
      </c>
      <c r="S690" s="130" t="s">
        <v>1486</v>
      </c>
      <c r="T690" s="123" t="s">
        <v>1487</v>
      </c>
      <c r="U690" s="122" t="s">
        <v>87</v>
      </c>
      <c r="V690" s="102" t="s">
        <v>1493</v>
      </c>
      <c r="W690" s="147">
        <v>3</v>
      </c>
      <c r="X690" s="122">
        <v>3</v>
      </c>
      <c r="Y690" s="126">
        <f t="shared" si="195"/>
        <v>0</v>
      </c>
      <c r="Z690" s="122">
        <v>0</v>
      </c>
      <c r="AA690" s="101">
        <v>15038.19</v>
      </c>
      <c r="AB690" s="131"/>
      <c r="AC690" s="151" t="str">
        <f t="shared" si="204"/>
        <v>April-26</v>
      </c>
      <c r="AD690" s="119">
        <v>46120</v>
      </c>
      <c r="AE690" s="178" t="s">
        <v>1489</v>
      </c>
      <c r="AF690" s="101">
        <f t="shared" si="190"/>
        <v>45114.57</v>
      </c>
      <c r="AG690" s="101">
        <f t="shared" si="191"/>
        <v>0</v>
      </c>
      <c r="AH690" s="101">
        <f t="shared" si="192"/>
        <v>45114.57</v>
      </c>
      <c r="AI690" s="101">
        <f t="shared" si="202"/>
        <v>0</v>
      </c>
      <c r="AJ690" s="101">
        <f t="shared" si="193"/>
        <v>0</v>
      </c>
      <c r="AK690" s="101">
        <f t="shared" si="201"/>
        <v>0</v>
      </c>
      <c r="AL690" s="102" t="s">
        <v>0</v>
      </c>
      <c r="AM690" s="144" t="s">
        <v>102</v>
      </c>
      <c r="AN690" s="823">
        <f t="shared" ref="AN690:AN753" si="205">SUM(AH690,AK690)</f>
        <v>45114.57</v>
      </c>
      <c r="AO690" s="844">
        <f t="shared" si="196"/>
        <v>1</v>
      </c>
      <c r="AP690" s="844">
        <f t="shared" si="197"/>
        <v>0</v>
      </c>
      <c r="AQ690" s="845">
        <f t="shared" ca="1" si="198"/>
        <v>95</v>
      </c>
      <c r="AR690" s="113" t="e">
        <f t="shared" si="199"/>
        <v>#REF!</v>
      </c>
    </row>
    <row r="691" spans="1:44" ht="15" x14ac:dyDescent="0.25">
      <c r="A691" s="102">
        <v>4500291494</v>
      </c>
      <c r="B691" s="133">
        <v>46090</v>
      </c>
      <c r="C691" s="100" t="s">
        <v>79</v>
      </c>
      <c r="D691" s="552" t="e">
        <f>#REF!+7*$J691</f>
        <v>#REF!</v>
      </c>
      <c r="E691" s="552" t="e">
        <f>IF(OR(#REF!="",J691=""),"",#REF!+7*J691)</f>
        <v>#REF!</v>
      </c>
      <c r="F691" s="149" t="str">
        <f t="shared" ca="1" si="200"/>
        <v>DELIVERED</v>
      </c>
      <c r="G691" s="120" t="s">
        <v>80</v>
      </c>
      <c r="H691" s="113" t="e">
        <f t="shared" si="203"/>
        <v>#REF!</v>
      </c>
      <c r="I691" s="113" t="e">
        <f t="shared" si="194"/>
        <v>#REF!</v>
      </c>
      <c r="J691" s="122">
        <v>4</v>
      </c>
      <c r="K691" s="122" t="s">
        <v>18</v>
      </c>
      <c r="L691" s="232" t="s">
        <v>81</v>
      </c>
      <c r="M691" s="415" t="s">
        <v>1484</v>
      </c>
      <c r="N691" s="399">
        <v>0</v>
      </c>
      <c r="O691" s="216">
        <v>3</v>
      </c>
      <c r="P691" s="459" t="s">
        <v>1494</v>
      </c>
      <c r="Q691" s="24">
        <v>26200018</v>
      </c>
      <c r="R691" s="242" t="s">
        <v>84</v>
      </c>
      <c r="S691" s="130" t="s">
        <v>1486</v>
      </c>
      <c r="T691" s="123" t="s">
        <v>1487</v>
      </c>
      <c r="U691" s="122" t="s">
        <v>87</v>
      </c>
      <c r="V691" s="102" t="s">
        <v>1495</v>
      </c>
      <c r="W691" s="147">
        <v>3</v>
      </c>
      <c r="X691" s="122">
        <v>3</v>
      </c>
      <c r="Y691" s="126">
        <f t="shared" si="195"/>
        <v>0</v>
      </c>
      <c r="Z691" s="122">
        <v>0</v>
      </c>
      <c r="AA691" s="101">
        <v>15038.19</v>
      </c>
      <c r="AB691" s="131"/>
      <c r="AC691" s="151" t="str">
        <f t="shared" si="204"/>
        <v>April-26</v>
      </c>
      <c r="AD691" s="119">
        <v>46120</v>
      </c>
      <c r="AE691" s="178" t="s">
        <v>1489</v>
      </c>
      <c r="AF691" s="101">
        <f t="shared" si="190"/>
        <v>45114.57</v>
      </c>
      <c r="AG691" s="101">
        <f t="shared" si="191"/>
        <v>0</v>
      </c>
      <c r="AH691" s="101">
        <f t="shared" si="192"/>
        <v>45114.57</v>
      </c>
      <c r="AI691" s="101">
        <f t="shared" si="202"/>
        <v>0</v>
      </c>
      <c r="AJ691" s="101">
        <f t="shared" si="193"/>
        <v>0</v>
      </c>
      <c r="AK691" s="101">
        <f t="shared" si="201"/>
        <v>0</v>
      </c>
      <c r="AL691" s="102" t="s">
        <v>0</v>
      </c>
      <c r="AM691" s="144" t="s">
        <v>102</v>
      </c>
      <c r="AN691" s="823">
        <f t="shared" si="205"/>
        <v>45114.57</v>
      </c>
      <c r="AO691" s="844">
        <f t="shared" si="196"/>
        <v>1</v>
      </c>
      <c r="AP691" s="844">
        <f t="shared" si="197"/>
        <v>0</v>
      </c>
      <c r="AQ691" s="845">
        <f t="shared" ca="1" si="198"/>
        <v>95</v>
      </c>
      <c r="AR691" s="113" t="e">
        <f t="shared" si="199"/>
        <v>#REF!</v>
      </c>
    </row>
    <row r="692" spans="1:44" ht="15" x14ac:dyDescent="0.25">
      <c r="A692" s="102">
        <v>4500291494</v>
      </c>
      <c r="B692" s="133">
        <v>46090</v>
      </c>
      <c r="C692" s="100" t="s">
        <v>79</v>
      </c>
      <c r="D692" s="552" t="e">
        <f>#REF!+7*$J692</f>
        <v>#REF!</v>
      </c>
      <c r="E692" s="552" t="e">
        <f>IF(OR(#REF!="",J692=""),"",#REF!+7*J692)</f>
        <v>#REF!</v>
      </c>
      <c r="F692" s="149" t="str">
        <f t="shared" ca="1" si="200"/>
        <v>DELIVERED</v>
      </c>
      <c r="G692" s="120" t="s">
        <v>80</v>
      </c>
      <c r="H692" s="113" t="e">
        <f t="shared" si="203"/>
        <v>#REF!</v>
      </c>
      <c r="I692" s="113" t="e">
        <f t="shared" si="194"/>
        <v>#REF!</v>
      </c>
      <c r="J692" s="122">
        <v>4</v>
      </c>
      <c r="K692" s="122" t="s">
        <v>18</v>
      </c>
      <c r="L692" s="232" t="s">
        <v>81</v>
      </c>
      <c r="M692" s="415" t="s">
        <v>1484</v>
      </c>
      <c r="N692" s="399">
        <v>0</v>
      </c>
      <c r="O692" s="216">
        <v>3</v>
      </c>
      <c r="P692" s="459" t="s">
        <v>1496</v>
      </c>
      <c r="Q692" s="24">
        <v>26200018</v>
      </c>
      <c r="R692" s="242" t="s">
        <v>84</v>
      </c>
      <c r="S692" s="130" t="s">
        <v>1486</v>
      </c>
      <c r="T692" s="123" t="s">
        <v>1487</v>
      </c>
      <c r="U692" s="122" t="s">
        <v>87</v>
      </c>
      <c r="V692" s="102" t="s">
        <v>1497</v>
      </c>
      <c r="W692" s="147">
        <v>2</v>
      </c>
      <c r="X692" s="122">
        <v>2</v>
      </c>
      <c r="Y692" s="126">
        <f t="shared" si="195"/>
        <v>0</v>
      </c>
      <c r="Z692" s="122">
        <v>0</v>
      </c>
      <c r="AA692" s="101">
        <v>15038.19</v>
      </c>
      <c r="AB692" s="131"/>
      <c r="AC692" s="151" t="str">
        <f t="shared" si="204"/>
        <v>April-26</v>
      </c>
      <c r="AD692" s="119">
        <v>46120</v>
      </c>
      <c r="AE692" s="178" t="s">
        <v>1489</v>
      </c>
      <c r="AF692" s="101">
        <f t="shared" si="190"/>
        <v>30076.38</v>
      </c>
      <c r="AG692" s="101">
        <f t="shared" si="191"/>
        <v>0</v>
      </c>
      <c r="AH692" s="101">
        <f t="shared" si="192"/>
        <v>30076.38</v>
      </c>
      <c r="AI692" s="101">
        <f t="shared" si="202"/>
        <v>0</v>
      </c>
      <c r="AJ692" s="101">
        <f t="shared" si="193"/>
        <v>0</v>
      </c>
      <c r="AK692" s="101">
        <f t="shared" si="201"/>
        <v>0</v>
      </c>
      <c r="AL692" s="102" t="s">
        <v>0</v>
      </c>
      <c r="AM692" s="144" t="s">
        <v>102</v>
      </c>
      <c r="AN692" s="823">
        <f t="shared" si="205"/>
        <v>30076.38</v>
      </c>
      <c r="AO692" s="844">
        <f t="shared" si="196"/>
        <v>1</v>
      </c>
      <c r="AP692" s="844">
        <f t="shared" si="197"/>
        <v>0</v>
      </c>
      <c r="AQ692" s="845">
        <f t="shared" ca="1" si="198"/>
        <v>95</v>
      </c>
      <c r="AR692" s="113" t="e">
        <f t="shared" si="199"/>
        <v>#REF!</v>
      </c>
    </row>
    <row r="693" spans="1:44" ht="15" x14ac:dyDescent="0.25">
      <c r="A693" s="102">
        <v>4500291494</v>
      </c>
      <c r="B693" s="133">
        <v>46090</v>
      </c>
      <c r="C693" s="100" t="s">
        <v>79</v>
      </c>
      <c r="D693" s="552" t="e">
        <f>#REF!+7*$J693</f>
        <v>#REF!</v>
      </c>
      <c r="E693" s="552" t="e">
        <f>IF(OR(#REF!="",J693=""),"",#REF!+7*J693)</f>
        <v>#REF!</v>
      </c>
      <c r="F693" s="149" t="str">
        <f t="shared" ca="1" si="200"/>
        <v>DELIVERED</v>
      </c>
      <c r="G693" s="120" t="s">
        <v>80</v>
      </c>
      <c r="H693" s="113" t="e">
        <f t="shared" si="203"/>
        <v>#REF!</v>
      </c>
      <c r="I693" s="113" t="e">
        <f t="shared" si="194"/>
        <v>#REF!</v>
      </c>
      <c r="J693" s="122">
        <v>4</v>
      </c>
      <c r="K693" s="122" t="s">
        <v>18</v>
      </c>
      <c r="L693" s="232" t="s">
        <v>81</v>
      </c>
      <c r="M693" s="415" t="s">
        <v>1484</v>
      </c>
      <c r="N693" s="399">
        <v>0</v>
      </c>
      <c r="O693" s="216">
        <v>3</v>
      </c>
      <c r="P693" s="459" t="s">
        <v>1498</v>
      </c>
      <c r="Q693" s="24">
        <v>26200018</v>
      </c>
      <c r="R693" s="242" t="s">
        <v>84</v>
      </c>
      <c r="S693" s="130" t="s">
        <v>1486</v>
      </c>
      <c r="T693" s="123" t="s">
        <v>1487</v>
      </c>
      <c r="U693" s="122" t="s">
        <v>87</v>
      </c>
      <c r="V693" s="102" t="s">
        <v>1499</v>
      </c>
      <c r="W693" s="147">
        <v>2</v>
      </c>
      <c r="X693" s="122">
        <v>2</v>
      </c>
      <c r="Y693" s="126">
        <f t="shared" si="195"/>
        <v>0</v>
      </c>
      <c r="Z693" s="122">
        <v>0</v>
      </c>
      <c r="AA693" s="101">
        <v>15038.19</v>
      </c>
      <c r="AB693" s="131"/>
      <c r="AC693" s="151" t="str">
        <f t="shared" si="204"/>
        <v>April-26</v>
      </c>
      <c r="AD693" s="119">
        <v>46120</v>
      </c>
      <c r="AE693" s="178" t="s">
        <v>1489</v>
      </c>
      <c r="AF693" s="101">
        <f t="shared" ref="AF693:AF756" si="206">X693*AA693</f>
        <v>30076.38</v>
      </c>
      <c r="AG693" s="101">
        <f t="shared" ref="AG693:AG740" si="207">(X693*AB693)*86</f>
        <v>0</v>
      </c>
      <c r="AH693" s="101">
        <f t="shared" ref="AH693:AH756" si="208">SUM(AF693:AG693)</f>
        <v>30076.38</v>
      </c>
      <c r="AI693" s="101">
        <f t="shared" si="202"/>
        <v>0</v>
      </c>
      <c r="AJ693" s="101">
        <f t="shared" ref="AJ693:AJ740" si="209">(Z693*AB693)*86</f>
        <v>0</v>
      </c>
      <c r="AK693" s="101">
        <f t="shared" si="201"/>
        <v>0</v>
      </c>
      <c r="AL693" s="102" t="s">
        <v>0</v>
      </c>
      <c r="AM693" s="144" t="s">
        <v>102</v>
      </c>
      <c r="AN693" s="823">
        <f t="shared" si="205"/>
        <v>30076.38</v>
      </c>
      <c r="AO693" s="844">
        <f t="shared" si="196"/>
        <v>1</v>
      </c>
      <c r="AP693" s="844">
        <f t="shared" si="197"/>
        <v>0</v>
      </c>
      <c r="AQ693" s="845">
        <f t="shared" ca="1" si="198"/>
        <v>95</v>
      </c>
      <c r="AR693" s="113" t="e">
        <f t="shared" si="199"/>
        <v>#REF!</v>
      </c>
    </row>
    <row r="694" spans="1:44" ht="15" x14ac:dyDescent="0.25">
      <c r="A694" s="102">
        <v>4500291494</v>
      </c>
      <c r="B694" s="133">
        <v>46090</v>
      </c>
      <c r="C694" s="100" t="s">
        <v>79</v>
      </c>
      <c r="D694" s="552" t="e">
        <f>#REF!+7*$J694</f>
        <v>#REF!</v>
      </c>
      <c r="E694" s="552" t="e">
        <f>IF(OR(#REF!="",J694=""),"",#REF!+7*J694)</f>
        <v>#REF!</v>
      </c>
      <c r="F694" s="149" t="str">
        <f t="shared" ca="1" si="200"/>
        <v>DELIVERED</v>
      </c>
      <c r="G694" s="120" t="s">
        <v>80</v>
      </c>
      <c r="H694" s="113" t="e">
        <f t="shared" si="203"/>
        <v>#REF!</v>
      </c>
      <c r="I694" s="113" t="e">
        <f t="shared" si="194"/>
        <v>#REF!</v>
      </c>
      <c r="J694" s="122">
        <v>4</v>
      </c>
      <c r="K694" s="122" t="s">
        <v>18</v>
      </c>
      <c r="L694" s="232" t="s">
        <v>81</v>
      </c>
      <c r="M694" s="415" t="s">
        <v>1484</v>
      </c>
      <c r="N694" s="399">
        <v>0</v>
      </c>
      <c r="O694" s="216">
        <v>3</v>
      </c>
      <c r="P694" s="459" t="s">
        <v>1500</v>
      </c>
      <c r="Q694" s="24">
        <v>26200018</v>
      </c>
      <c r="R694" s="242" t="s">
        <v>84</v>
      </c>
      <c r="S694" s="130" t="s">
        <v>1486</v>
      </c>
      <c r="T694" s="123" t="s">
        <v>1487</v>
      </c>
      <c r="U694" s="122" t="s">
        <v>87</v>
      </c>
      <c r="V694" s="102" t="s">
        <v>1501</v>
      </c>
      <c r="W694" s="147">
        <v>1</v>
      </c>
      <c r="X694" s="122">
        <v>1</v>
      </c>
      <c r="Y694" s="126">
        <f t="shared" si="195"/>
        <v>0</v>
      </c>
      <c r="Z694" s="122">
        <v>0</v>
      </c>
      <c r="AA694" s="101">
        <v>15038.19</v>
      </c>
      <c r="AB694" s="131"/>
      <c r="AC694" s="151" t="str">
        <f t="shared" si="204"/>
        <v>April-26</v>
      </c>
      <c r="AD694" s="119">
        <v>46120</v>
      </c>
      <c r="AE694" s="178" t="s">
        <v>1489</v>
      </c>
      <c r="AF694" s="101">
        <f t="shared" si="206"/>
        <v>15038.19</v>
      </c>
      <c r="AG694" s="101">
        <f t="shared" si="207"/>
        <v>0</v>
      </c>
      <c r="AH694" s="101">
        <f t="shared" si="208"/>
        <v>15038.19</v>
      </c>
      <c r="AI694" s="101">
        <f t="shared" si="202"/>
        <v>0</v>
      </c>
      <c r="AJ694" s="101">
        <f t="shared" si="209"/>
        <v>0</v>
      </c>
      <c r="AK694" s="101">
        <f t="shared" si="201"/>
        <v>0</v>
      </c>
      <c r="AL694" s="102" t="s">
        <v>0</v>
      </c>
      <c r="AM694" s="144" t="s">
        <v>102</v>
      </c>
      <c r="AN694" s="823">
        <f t="shared" si="205"/>
        <v>15038.19</v>
      </c>
      <c r="AO694" s="844">
        <f t="shared" si="196"/>
        <v>1</v>
      </c>
      <c r="AP694" s="844">
        <f t="shared" si="197"/>
        <v>0</v>
      </c>
      <c r="AQ694" s="845">
        <f t="shared" ca="1" si="198"/>
        <v>95</v>
      </c>
      <c r="AR694" s="113" t="e">
        <f t="shared" si="199"/>
        <v>#REF!</v>
      </c>
    </row>
    <row r="695" spans="1:44" ht="15" x14ac:dyDescent="0.25">
      <c r="A695" s="102">
        <v>4500291494</v>
      </c>
      <c r="B695" s="133">
        <v>46090</v>
      </c>
      <c r="C695" s="100" t="s">
        <v>79</v>
      </c>
      <c r="D695" s="552" t="e">
        <f>#REF!+7*$J695</f>
        <v>#REF!</v>
      </c>
      <c r="E695" s="552" t="e">
        <f>IF(OR(#REF!="",J695=""),"",#REF!+7*J695)</f>
        <v>#REF!</v>
      </c>
      <c r="F695" s="149" t="str">
        <f t="shared" ca="1" si="200"/>
        <v>DELIVERED</v>
      </c>
      <c r="G695" s="120" t="s">
        <v>80</v>
      </c>
      <c r="H695" s="113" t="e">
        <f t="shared" si="203"/>
        <v>#REF!</v>
      </c>
      <c r="I695" s="113" t="e">
        <f t="shared" si="194"/>
        <v>#REF!</v>
      </c>
      <c r="J695" s="122">
        <v>4</v>
      </c>
      <c r="K695" s="122" t="s">
        <v>18</v>
      </c>
      <c r="L695" s="232" t="s">
        <v>81</v>
      </c>
      <c r="M695" s="415" t="s">
        <v>1484</v>
      </c>
      <c r="N695" s="399">
        <v>0</v>
      </c>
      <c r="O695" s="216">
        <v>3</v>
      </c>
      <c r="P695" s="459" t="s">
        <v>1502</v>
      </c>
      <c r="Q695" s="24">
        <v>26200018</v>
      </c>
      <c r="R695" s="242" t="s">
        <v>84</v>
      </c>
      <c r="S695" s="130" t="s">
        <v>1486</v>
      </c>
      <c r="T695" s="123" t="s">
        <v>1487</v>
      </c>
      <c r="U695" s="122" t="s">
        <v>87</v>
      </c>
      <c r="V695" s="102" t="s">
        <v>1503</v>
      </c>
      <c r="W695" s="147">
        <v>1</v>
      </c>
      <c r="X695" s="122">
        <v>1</v>
      </c>
      <c r="Y695" s="126">
        <f t="shared" si="195"/>
        <v>0</v>
      </c>
      <c r="Z695" s="122">
        <v>0</v>
      </c>
      <c r="AA695" s="101">
        <v>15038.19</v>
      </c>
      <c r="AB695" s="131"/>
      <c r="AC695" s="151" t="str">
        <f t="shared" si="204"/>
        <v>April-26</v>
      </c>
      <c r="AD695" s="119">
        <v>46120</v>
      </c>
      <c r="AE695" s="178" t="s">
        <v>1489</v>
      </c>
      <c r="AF695" s="101">
        <f t="shared" si="206"/>
        <v>15038.19</v>
      </c>
      <c r="AG695" s="101">
        <f t="shared" si="207"/>
        <v>0</v>
      </c>
      <c r="AH695" s="101">
        <f t="shared" si="208"/>
        <v>15038.19</v>
      </c>
      <c r="AI695" s="101">
        <f t="shared" si="202"/>
        <v>0</v>
      </c>
      <c r="AJ695" s="101">
        <f t="shared" si="209"/>
        <v>0</v>
      </c>
      <c r="AK695" s="101">
        <f t="shared" si="201"/>
        <v>0</v>
      </c>
      <c r="AL695" s="102" t="s">
        <v>0</v>
      </c>
      <c r="AM695" s="144" t="s">
        <v>102</v>
      </c>
      <c r="AN695" s="823">
        <f t="shared" si="205"/>
        <v>15038.19</v>
      </c>
      <c r="AO695" s="844">
        <f t="shared" si="196"/>
        <v>1</v>
      </c>
      <c r="AP695" s="844">
        <f t="shared" si="197"/>
        <v>0</v>
      </c>
      <c r="AQ695" s="845">
        <f t="shared" ca="1" si="198"/>
        <v>95</v>
      </c>
      <c r="AR695" s="113" t="e">
        <f t="shared" si="199"/>
        <v>#REF!</v>
      </c>
    </row>
    <row r="696" spans="1:44" ht="15" x14ac:dyDescent="0.25">
      <c r="A696" s="102">
        <v>4516486313</v>
      </c>
      <c r="B696" s="133">
        <v>46091</v>
      </c>
      <c r="C696" s="100" t="s">
        <v>79</v>
      </c>
      <c r="D696" s="552">
        <v>46112</v>
      </c>
      <c r="E696" s="552" t="e">
        <f>IF(OR(#REF!="",J696=""),"",#REF!+7*J696)</f>
        <v>#REF!</v>
      </c>
      <c r="F696" s="149" t="str">
        <f t="shared" ca="1" si="200"/>
        <v>DELIVERED</v>
      </c>
      <c r="G696" s="120" t="s">
        <v>80</v>
      </c>
      <c r="H696" s="113" t="e">
        <f t="shared" si="203"/>
        <v>#REF!</v>
      </c>
      <c r="I696" s="113" t="e">
        <f t="shared" si="194"/>
        <v>#REF!</v>
      </c>
      <c r="J696" s="122">
        <v>3</v>
      </c>
      <c r="K696" s="122" t="s">
        <v>18</v>
      </c>
      <c r="L696" s="232" t="s">
        <v>81</v>
      </c>
      <c r="M696" s="415" t="s">
        <v>1504</v>
      </c>
      <c r="N696" s="399">
        <v>1</v>
      </c>
      <c r="O696" s="130">
        <v>1</v>
      </c>
      <c r="P696" s="459" t="s">
        <v>1505</v>
      </c>
      <c r="Q696" s="219">
        <v>26100021</v>
      </c>
      <c r="R696" s="122" t="s">
        <v>84</v>
      </c>
      <c r="S696" s="122" t="s">
        <v>620</v>
      </c>
      <c r="T696" s="113" t="s">
        <v>621</v>
      </c>
      <c r="U696" s="102" t="s">
        <v>212</v>
      </c>
      <c r="V696" s="102" t="s">
        <v>1506</v>
      </c>
      <c r="W696" s="147">
        <v>3</v>
      </c>
      <c r="X696" s="122">
        <v>3</v>
      </c>
      <c r="Y696" s="126">
        <f t="shared" si="195"/>
        <v>0</v>
      </c>
      <c r="Z696" s="122">
        <v>0</v>
      </c>
      <c r="AA696" s="101">
        <v>118648</v>
      </c>
      <c r="AB696" s="131"/>
      <c r="AC696" s="151" t="str">
        <f t="shared" si="204"/>
        <v>April-26</v>
      </c>
      <c r="AD696" s="119">
        <v>46127</v>
      </c>
      <c r="AE696" s="178" t="s">
        <v>1507</v>
      </c>
      <c r="AF696" s="101">
        <f t="shared" si="206"/>
        <v>355944</v>
      </c>
      <c r="AG696" s="101">
        <f t="shared" si="207"/>
        <v>0</v>
      </c>
      <c r="AH696" s="101">
        <f t="shared" si="208"/>
        <v>355944</v>
      </c>
      <c r="AI696" s="101">
        <f t="shared" si="202"/>
        <v>0</v>
      </c>
      <c r="AJ696" s="101">
        <f t="shared" si="209"/>
        <v>0</v>
      </c>
      <c r="AK696" s="101">
        <f t="shared" si="201"/>
        <v>0</v>
      </c>
      <c r="AL696" s="102" t="s">
        <v>0</v>
      </c>
      <c r="AM696" s="144" t="s">
        <v>102</v>
      </c>
      <c r="AN696" s="823">
        <f t="shared" si="205"/>
        <v>355944</v>
      </c>
      <c r="AO696" s="844">
        <f t="shared" si="196"/>
        <v>1</v>
      </c>
      <c r="AP696" s="844">
        <f t="shared" si="197"/>
        <v>0</v>
      </c>
      <c r="AQ696" s="845">
        <f t="shared" ca="1" si="198"/>
        <v>94</v>
      </c>
      <c r="AR696" s="113" t="str">
        <f t="shared" si="199"/>
        <v>Delayed</v>
      </c>
    </row>
    <row r="697" spans="1:44" ht="15" x14ac:dyDescent="0.25">
      <c r="A697" s="102">
        <v>4516486373</v>
      </c>
      <c r="B697" s="133">
        <v>46093</v>
      </c>
      <c r="C697" s="100" t="s">
        <v>79</v>
      </c>
      <c r="D697" s="552">
        <v>46122</v>
      </c>
      <c r="E697" s="552" t="e">
        <f>IF(OR(#REF!="",J697=""),"",#REF!+7*J697)</f>
        <v>#REF!</v>
      </c>
      <c r="F697" s="149" t="str">
        <f t="shared" ca="1" si="200"/>
        <v>DELIVERED</v>
      </c>
      <c r="G697" s="120" t="s">
        <v>80</v>
      </c>
      <c r="H697" s="113" t="e">
        <f t="shared" si="203"/>
        <v>#REF!</v>
      </c>
      <c r="I697" s="113" t="e">
        <f t="shared" si="194"/>
        <v>#REF!</v>
      </c>
      <c r="J697" s="122">
        <v>4</v>
      </c>
      <c r="K697" s="122" t="s">
        <v>18</v>
      </c>
      <c r="L697" s="232" t="s">
        <v>142</v>
      </c>
      <c r="M697" s="415" t="s">
        <v>1508</v>
      </c>
      <c r="N697" s="399">
        <v>1</v>
      </c>
      <c r="O697" s="130">
        <v>1</v>
      </c>
      <c r="P697" s="107" t="s">
        <v>1509</v>
      </c>
      <c r="Q697" s="122">
        <v>26100051</v>
      </c>
      <c r="R697" s="18" t="s">
        <v>84</v>
      </c>
      <c r="S697" s="122" t="s">
        <v>620</v>
      </c>
      <c r="T697" s="113" t="s">
        <v>621</v>
      </c>
      <c r="U697" s="102" t="s">
        <v>212</v>
      </c>
      <c r="V697" s="204" t="s">
        <v>1510</v>
      </c>
      <c r="W697" s="147">
        <v>15</v>
      </c>
      <c r="X697" s="122">
        <v>15</v>
      </c>
      <c r="Y697" s="126">
        <f t="shared" si="195"/>
        <v>0</v>
      </c>
      <c r="Z697" s="122">
        <v>0</v>
      </c>
      <c r="AA697" s="101">
        <v>11463</v>
      </c>
      <c r="AB697" s="131"/>
      <c r="AC697" s="151" t="str">
        <f t="shared" si="204"/>
        <v>April-26</v>
      </c>
      <c r="AD697" s="119">
        <v>46139</v>
      </c>
      <c r="AE697" s="178" t="s">
        <v>1511</v>
      </c>
      <c r="AF697" s="101">
        <f t="shared" si="206"/>
        <v>171945</v>
      </c>
      <c r="AG697" s="101">
        <f t="shared" si="207"/>
        <v>0</v>
      </c>
      <c r="AH697" s="101">
        <f t="shared" si="208"/>
        <v>171945</v>
      </c>
      <c r="AI697" s="101">
        <f t="shared" si="202"/>
        <v>0</v>
      </c>
      <c r="AJ697" s="101">
        <f t="shared" si="209"/>
        <v>0</v>
      </c>
      <c r="AK697" s="101">
        <f t="shared" si="201"/>
        <v>0</v>
      </c>
      <c r="AL697" s="102" t="s">
        <v>0</v>
      </c>
      <c r="AM697" s="144" t="s">
        <v>102</v>
      </c>
      <c r="AN697" s="823">
        <f t="shared" si="205"/>
        <v>171945</v>
      </c>
      <c r="AO697" s="844">
        <f t="shared" si="196"/>
        <v>1</v>
      </c>
      <c r="AP697" s="844">
        <f t="shared" si="197"/>
        <v>0</v>
      </c>
      <c r="AQ697" s="845">
        <f t="shared" ca="1" si="198"/>
        <v>92</v>
      </c>
      <c r="AR697" s="113" t="str">
        <f t="shared" si="199"/>
        <v>Delayed</v>
      </c>
    </row>
    <row r="698" spans="1:44" ht="15" x14ac:dyDescent="0.25">
      <c r="A698" s="102">
        <v>4520470593</v>
      </c>
      <c r="B698" s="133">
        <v>46093</v>
      </c>
      <c r="C698" s="100" t="s">
        <v>79</v>
      </c>
      <c r="D698" s="552">
        <v>46107</v>
      </c>
      <c r="E698" s="552" t="e">
        <f>IF(OR(#REF!="",J698=""),"",#REF!+7*J698)</f>
        <v>#REF!</v>
      </c>
      <c r="F698" s="149" t="str">
        <f t="shared" ca="1" si="200"/>
        <v>DELIVERED</v>
      </c>
      <c r="G698" s="120" t="s">
        <v>80</v>
      </c>
      <c r="H698" s="113" t="e">
        <f t="shared" si="203"/>
        <v>#REF!</v>
      </c>
      <c r="I698" s="113" t="e">
        <f t="shared" si="194"/>
        <v>#REF!</v>
      </c>
      <c r="J698" s="122">
        <v>2</v>
      </c>
      <c r="K698" s="122" t="s">
        <v>22</v>
      </c>
      <c r="L698" s="232" t="s">
        <v>81</v>
      </c>
      <c r="M698" s="415" t="s">
        <v>1512</v>
      </c>
      <c r="N698" s="399">
        <v>1</v>
      </c>
      <c r="O698" s="130">
        <v>1</v>
      </c>
      <c r="P698" s="122" t="s">
        <v>1152</v>
      </c>
      <c r="Q698" s="122">
        <v>26200010</v>
      </c>
      <c r="R698" s="18" t="s">
        <v>84</v>
      </c>
      <c r="S698" s="122" t="s">
        <v>210</v>
      </c>
      <c r="T698" s="113" t="s">
        <v>211</v>
      </c>
      <c r="U698" s="102" t="s">
        <v>212</v>
      </c>
      <c r="V698" s="204" t="s">
        <v>1513</v>
      </c>
      <c r="W698" s="147">
        <v>6</v>
      </c>
      <c r="X698" s="122">
        <v>6</v>
      </c>
      <c r="Y698" s="126">
        <f t="shared" si="195"/>
        <v>0</v>
      </c>
      <c r="Z698" s="122">
        <v>0</v>
      </c>
      <c r="AA698" s="101">
        <v>753</v>
      </c>
      <c r="AB698" s="131"/>
      <c r="AC698" s="151" t="str">
        <f t="shared" si="204"/>
        <v>April-26</v>
      </c>
      <c r="AD698" s="119">
        <v>46115</v>
      </c>
      <c r="AE698" s="178" t="s">
        <v>1514</v>
      </c>
      <c r="AF698" s="101">
        <f t="shared" si="206"/>
        <v>4518</v>
      </c>
      <c r="AG698" s="101">
        <f t="shared" si="207"/>
        <v>0</v>
      </c>
      <c r="AH698" s="101">
        <f t="shared" si="208"/>
        <v>4518</v>
      </c>
      <c r="AI698" s="101">
        <f t="shared" si="202"/>
        <v>0</v>
      </c>
      <c r="AJ698" s="101">
        <f t="shared" si="209"/>
        <v>0</v>
      </c>
      <c r="AK698" s="101">
        <f t="shared" si="201"/>
        <v>0</v>
      </c>
      <c r="AL698" s="102" t="s">
        <v>0</v>
      </c>
      <c r="AM698" s="144" t="s">
        <v>102</v>
      </c>
      <c r="AN698" s="823">
        <f t="shared" si="205"/>
        <v>4518</v>
      </c>
      <c r="AO698" s="844">
        <f t="shared" si="196"/>
        <v>1</v>
      </c>
      <c r="AP698" s="844">
        <f t="shared" si="197"/>
        <v>0</v>
      </c>
      <c r="AQ698" s="845">
        <f t="shared" ca="1" si="198"/>
        <v>92</v>
      </c>
      <c r="AR698" s="113" t="str">
        <f t="shared" si="199"/>
        <v>Delayed</v>
      </c>
    </row>
    <row r="699" spans="1:44" ht="15" x14ac:dyDescent="0.25">
      <c r="A699" s="102">
        <v>4520470593</v>
      </c>
      <c r="B699" s="133">
        <v>46093</v>
      </c>
      <c r="C699" s="100" t="s">
        <v>79</v>
      </c>
      <c r="D699" s="552">
        <v>46107</v>
      </c>
      <c r="E699" s="552" t="e">
        <f>IF(OR(#REF!="",J699=""),"",#REF!+7*J699)</f>
        <v>#REF!</v>
      </c>
      <c r="F699" s="149" t="str">
        <f t="shared" ca="1" si="200"/>
        <v>DELIVERED</v>
      </c>
      <c r="G699" s="120" t="s">
        <v>80</v>
      </c>
      <c r="H699" s="113" t="e">
        <f t="shared" si="203"/>
        <v>#REF!</v>
      </c>
      <c r="I699" s="113" t="e">
        <f t="shared" si="194"/>
        <v>#REF!</v>
      </c>
      <c r="J699" s="122">
        <v>2</v>
      </c>
      <c r="K699" s="122" t="s">
        <v>22</v>
      </c>
      <c r="L699" s="232" t="s">
        <v>81</v>
      </c>
      <c r="M699" s="415" t="s">
        <v>1512</v>
      </c>
      <c r="N699" s="399">
        <v>1</v>
      </c>
      <c r="O699" s="130">
        <v>1</v>
      </c>
      <c r="P699" s="122" t="s">
        <v>1152</v>
      </c>
      <c r="Q699" s="122">
        <v>26200010</v>
      </c>
      <c r="R699" s="18" t="s">
        <v>84</v>
      </c>
      <c r="S699" s="122" t="s">
        <v>210</v>
      </c>
      <c r="T699" s="113" t="s">
        <v>211</v>
      </c>
      <c r="U699" s="102" t="s">
        <v>212</v>
      </c>
      <c r="V699" s="204" t="s">
        <v>1515</v>
      </c>
      <c r="W699" s="147">
        <v>6</v>
      </c>
      <c r="X699" s="122">
        <v>6</v>
      </c>
      <c r="Y699" s="126">
        <f t="shared" si="195"/>
        <v>0</v>
      </c>
      <c r="Z699" s="122">
        <v>0</v>
      </c>
      <c r="AA699" s="101">
        <v>708</v>
      </c>
      <c r="AB699" s="131"/>
      <c r="AC699" s="151" t="str">
        <f t="shared" si="204"/>
        <v>April-26</v>
      </c>
      <c r="AD699" s="119">
        <v>46115</v>
      </c>
      <c r="AE699" s="178" t="s">
        <v>1514</v>
      </c>
      <c r="AF699" s="101">
        <f t="shared" si="206"/>
        <v>4248</v>
      </c>
      <c r="AG699" s="101">
        <f t="shared" si="207"/>
        <v>0</v>
      </c>
      <c r="AH699" s="101">
        <f t="shared" si="208"/>
        <v>4248</v>
      </c>
      <c r="AI699" s="101">
        <f t="shared" si="202"/>
        <v>0</v>
      </c>
      <c r="AJ699" s="101">
        <f t="shared" si="209"/>
        <v>0</v>
      </c>
      <c r="AK699" s="101">
        <f t="shared" si="201"/>
        <v>0</v>
      </c>
      <c r="AL699" s="102" t="s">
        <v>0</v>
      </c>
      <c r="AM699" s="144" t="s">
        <v>102</v>
      </c>
      <c r="AN699" s="823">
        <f t="shared" si="205"/>
        <v>4248</v>
      </c>
      <c r="AO699" s="844">
        <f t="shared" si="196"/>
        <v>1</v>
      </c>
      <c r="AP699" s="844">
        <f t="shared" si="197"/>
        <v>0</v>
      </c>
      <c r="AQ699" s="845">
        <f t="shared" ca="1" si="198"/>
        <v>92</v>
      </c>
      <c r="AR699" s="113" t="str">
        <f t="shared" si="199"/>
        <v>Delayed</v>
      </c>
    </row>
    <row r="700" spans="1:44" ht="15" x14ac:dyDescent="0.25">
      <c r="A700" s="102">
        <v>4520470593</v>
      </c>
      <c r="B700" s="133">
        <v>46093</v>
      </c>
      <c r="C700" s="100" t="s">
        <v>79</v>
      </c>
      <c r="D700" s="552">
        <v>46107</v>
      </c>
      <c r="E700" s="552" t="e">
        <f>IF(OR(#REF!="",J700=""),"",#REF!+7*J700)</f>
        <v>#REF!</v>
      </c>
      <c r="F700" s="149" t="str">
        <f t="shared" ca="1" si="200"/>
        <v>DELIVERED</v>
      </c>
      <c r="G700" s="120" t="s">
        <v>80</v>
      </c>
      <c r="H700" s="113" t="e">
        <f t="shared" si="203"/>
        <v>#REF!</v>
      </c>
      <c r="I700" s="113" t="e">
        <f t="shared" si="194"/>
        <v>#REF!</v>
      </c>
      <c r="J700" s="122">
        <v>2</v>
      </c>
      <c r="K700" s="122" t="s">
        <v>22</v>
      </c>
      <c r="L700" s="232" t="s">
        <v>81</v>
      </c>
      <c r="M700" s="415" t="s">
        <v>1512</v>
      </c>
      <c r="N700" s="399">
        <v>1</v>
      </c>
      <c r="O700" s="130">
        <v>1</v>
      </c>
      <c r="P700" s="122" t="s">
        <v>1152</v>
      </c>
      <c r="Q700" s="122">
        <v>26200010</v>
      </c>
      <c r="R700" s="18" t="s">
        <v>84</v>
      </c>
      <c r="S700" s="122" t="s">
        <v>210</v>
      </c>
      <c r="T700" s="113" t="s">
        <v>211</v>
      </c>
      <c r="U700" s="102" t="s">
        <v>212</v>
      </c>
      <c r="V700" s="204" t="s">
        <v>1516</v>
      </c>
      <c r="W700" s="147">
        <v>6</v>
      </c>
      <c r="X700" s="122">
        <v>6</v>
      </c>
      <c r="Y700" s="126">
        <f t="shared" si="195"/>
        <v>0</v>
      </c>
      <c r="Z700" s="122">
        <v>0</v>
      </c>
      <c r="AA700" s="101">
        <v>847</v>
      </c>
      <c r="AB700" s="131"/>
      <c r="AC700" s="151" t="str">
        <f t="shared" si="204"/>
        <v>April-26</v>
      </c>
      <c r="AD700" s="119">
        <v>46115</v>
      </c>
      <c r="AE700" s="178" t="s">
        <v>1514</v>
      </c>
      <c r="AF700" s="101">
        <f t="shared" si="206"/>
        <v>5082</v>
      </c>
      <c r="AG700" s="101">
        <f t="shared" si="207"/>
        <v>0</v>
      </c>
      <c r="AH700" s="101">
        <f t="shared" si="208"/>
        <v>5082</v>
      </c>
      <c r="AI700" s="101">
        <f t="shared" si="202"/>
        <v>0</v>
      </c>
      <c r="AJ700" s="101">
        <f t="shared" si="209"/>
        <v>0</v>
      </c>
      <c r="AK700" s="101">
        <f t="shared" si="201"/>
        <v>0</v>
      </c>
      <c r="AL700" s="102" t="s">
        <v>0</v>
      </c>
      <c r="AM700" s="144" t="s">
        <v>102</v>
      </c>
      <c r="AN700" s="823">
        <f t="shared" si="205"/>
        <v>5082</v>
      </c>
      <c r="AO700" s="844">
        <f t="shared" si="196"/>
        <v>1</v>
      </c>
      <c r="AP700" s="844">
        <f t="shared" si="197"/>
        <v>0</v>
      </c>
      <c r="AQ700" s="845">
        <f t="shared" ca="1" si="198"/>
        <v>92</v>
      </c>
      <c r="AR700" s="113" t="str">
        <f t="shared" si="199"/>
        <v>Delayed</v>
      </c>
    </row>
    <row r="701" spans="1:44" ht="15" x14ac:dyDescent="0.25">
      <c r="A701" s="102" t="s">
        <v>1517</v>
      </c>
      <c r="B701" s="133">
        <v>46094</v>
      </c>
      <c r="C701" s="100" t="s">
        <v>79</v>
      </c>
      <c r="D701" s="552">
        <v>46115</v>
      </c>
      <c r="E701" s="552" t="e">
        <f>IF(OR(#REF!="",J701=""),"",#REF!+7*J701)</f>
        <v>#REF!</v>
      </c>
      <c r="F701" s="149" t="str">
        <f t="shared" ca="1" si="200"/>
        <v>DELIVERED</v>
      </c>
      <c r="G701" s="120" t="s">
        <v>80</v>
      </c>
      <c r="H701" s="113" t="e">
        <f t="shared" si="203"/>
        <v>#REF!</v>
      </c>
      <c r="I701" s="113" t="e">
        <f t="shared" ref="I701:I739" si="210">TEXT(E701,"YYYY")</f>
        <v>#REF!</v>
      </c>
      <c r="J701" s="122">
        <v>3</v>
      </c>
      <c r="K701" s="122" t="s">
        <v>18</v>
      </c>
      <c r="L701" s="232" t="s">
        <v>142</v>
      </c>
      <c r="M701" s="415" t="s">
        <v>1518</v>
      </c>
      <c r="N701" s="399">
        <v>0</v>
      </c>
      <c r="O701" s="130">
        <v>3</v>
      </c>
      <c r="P701" s="14" t="s">
        <v>1519</v>
      </c>
      <c r="Q701" s="122"/>
      <c r="R701" s="122" t="s">
        <v>84</v>
      </c>
      <c r="S701" s="122" t="s">
        <v>671</v>
      </c>
      <c r="T701" s="113" t="s">
        <v>672</v>
      </c>
      <c r="U701" s="123" t="s">
        <v>193</v>
      </c>
      <c r="V701" s="195" t="s">
        <v>1520</v>
      </c>
      <c r="W701" s="147">
        <v>40</v>
      </c>
      <c r="X701" s="122">
        <v>40</v>
      </c>
      <c r="Y701" s="126">
        <f t="shared" si="195"/>
        <v>0</v>
      </c>
      <c r="Z701" s="122">
        <v>0</v>
      </c>
      <c r="AA701" s="185">
        <v>2740</v>
      </c>
      <c r="AB701" s="131"/>
      <c r="AC701" s="151" t="str">
        <f t="shared" si="204"/>
        <v>April-26</v>
      </c>
      <c r="AD701" s="119">
        <v>46122</v>
      </c>
      <c r="AE701" s="178" t="s">
        <v>1521</v>
      </c>
      <c r="AF701" s="101">
        <f t="shared" si="206"/>
        <v>109600</v>
      </c>
      <c r="AG701" s="101">
        <f t="shared" si="207"/>
        <v>0</v>
      </c>
      <c r="AH701" s="101">
        <f t="shared" si="208"/>
        <v>109600</v>
      </c>
      <c r="AI701" s="101">
        <f t="shared" si="202"/>
        <v>0</v>
      </c>
      <c r="AJ701" s="185">
        <f t="shared" si="209"/>
        <v>0</v>
      </c>
      <c r="AK701" s="185">
        <f t="shared" si="201"/>
        <v>0</v>
      </c>
      <c r="AL701" s="174" t="s">
        <v>0</v>
      </c>
      <c r="AM701" s="144" t="s">
        <v>102</v>
      </c>
      <c r="AN701" s="825">
        <f t="shared" si="205"/>
        <v>109600</v>
      </c>
      <c r="AO701" s="844">
        <f t="shared" si="196"/>
        <v>1</v>
      </c>
      <c r="AP701" s="844">
        <f t="shared" si="197"/>
        <v>0</v>
      </c>
      <c r="AQ701" s="845">
        <f t="shared" ca="1" si="198"/>
        <v>91</v>
      </c>
      <c r="AR701" s="113" t="str">
        <f t="shared" si="199"/>
        <v>Delayed</v>
      </c>
    </row>
    <row r="702" spans="1:44" ht="15" x14ac:dyDescent="0.25">
      <c r="A702" s="102" t="s">
        <v>1517</v>
      </c>
      <c r="B702" s="133">
        <v>46094</v>
      </c>
      <c r="C702" s="100" t="s">
        <v>79</v>
      </c>
      <c r="D702" s="552">
        <v>46115</v>
      </c>
      <c r="E702" s="552" t="e">
        <f>IF(OR(#REF!="",J702=""),"",#REF!+7*J702)</f>
        <v>#REF!</v>
      </c>
      <c r="F702" s="149" t="str">
        <f t="shared" ca="1" si="200"/>
        <v>DELIVERED</v>
      </c>
      <c r="G702" s="120" t="s">
        <v>80</v>
      </c>
      <c r="H702" s="113" t="e">
        <f t="shared" si="203"/>
        <v>#REF!</v>
      </c>
      <c r="I702" s="113" t="e">
        <f t="shared" si="210"/>
        <v>#REF!</v>
      </c>
      <c r="J702" s="122">
        <v>3</v>
      </c>
      <c r="K702" s="122" t="s">
        <v>18</v>
      </c>
      <c r="L702" s="232" t="s">
        <v>142</v>
      </c>
      <c r="M702" s="415" t="s">
        <v>1522</v>
      </c>
      <c r="N702" s="399">
        <v>0</v>
      </c>
      <c r="O702" s="130">
        <v>3</v>
      </c>
      <c r="P702" s="311" t="s">
        <v>1523</v>
      </c>
      <c r="Q702" s="218"/>
      <c r="R702" s="122" t="s">
        <v>84</v>
      </c>
      <c r="S702" s="122" t="s">
        <v>671</v>
      </c>
      <c r="T702" s="113" t="s">
        <v>672</v>
      </c>
      <c r="U702" s="123" t="s">
        <v>193</v>
      </c>
      <c r="V702" s="195" t="s">
        <v>1524</v>
      </c>
      <c r="W702" s="147">
        <v>120</v>
      </c>
      <c r="X702" s="122">
        <v>120</v>
      </c>
      <c r="Y702" s="126">
        <f t="shared" si="195"/>
        <v>0</v>
      </c>
      <c r="Z702" s="122">
        <v>0</v>
      </c>
      <c r="AA702" s="185">
        <v>1355</v>
      </c>
      <c r="AB702" s="131"/>
      <c r="AC702" s="151" t="str">
        <f t="shared" si="204"/>
        <v>April-26</v>
      </c>
      <c r="AD702" s="119">
        <v>46122</v>
      </c>
      <c r="AE702" s="178" t="s">
        <v>1521</v>
      </c>
      <c r="AF702" s="101">
        <f t="shared" si="206"/>
        <v>162600</v>
      </c>
      <c r="AG702" s="101">
        <f t="shared" si="207"/>
        <v>0</v>
      </c>
      <c r="AH702" s="101">
        <f t="shared" si="208"/>
        <v>162600</v>
      </c>
      <c r="AI702" s="101">
        <f t="shared" si="202"/>
        <v>0</v>
      </c>
      <c r="AJ702" s="185">
        <f t="shared" si="209"/>
        <v>0</v>
      </c>
      <c r="AK702" s="185">
        <f t="shared" si="201"/>
        <v>0</v>
      </c>
      <c r="AL702" s="174" t="s">
        <v>0</v>
      </c>
      <c r="AM702" s="144" t="s">
        <v>102</v>
      </c>
      <c r="AN702" s="825">
        <f t="shared" si="205"/>
        <v>162600</v>
      </c>
      <c r="AO702" s="844">
        <f t="shared" si="196"/>
        <v>1</v>
      </c>
      <c r="AP702" s="844">
        <f t="shared" si="197"/>
        <v>0</v>
      </c>
      <c r="AQ702" s="845">
        <f t="shared" ca="1" si="198"/>
        <v>91</v>
      </c>
      <c r="AR702" s="113" t="str">
        <f t="shared" si="199"/>
        <v>Delayed</v>
      </c>
    </row>
    <row r="703" spans="1:44" ht="15" x14ac:dyDescent="0.25">
      <c r="A703" s="102">
        <v>9080142224</v>
      </c>
      <c r="B703" s="133">
        <v>46094</v>
      </c>
      <c r="C703" s="102" t="s">
        <v>305</v>
      </c>
      <c r="D703" s="552">
        <v>46115</v>
      </c>
      <c r="E703" s="552" t="e">
        <f>IF(OR(#REF!="",J703=""),"",#REF!+7*J703)</f>
        <v>#REF!</v>
      </c>
      <c r="F703" s="149" t="str">
        <f t="shared" ca="1" si="200"/>
        <v>DELIVERED</v>
      </c>
      <c r="G703" s="120" t="s">
        <v>80</v>
      </c>
      <c r="H703" s="113" t="e">
        <f t="shared" si="203"/>
        <v>#REF!</v>
      </c>
      <c r="I703" s="113" t="e">
        <f t="shared" si="210"/>
        <v>#REF!</v>
      </c>
      <c r="J703" s="122">
        <v>3</v>
      </c>
      <c r="K703" s="122" t="s">
        <v>18</v>
      </c>
      <c r="L703" s="232" t="s">
        <v>81</v>
      </c>
      <c r="M703" s="415" t="s">
        <v>1525</v>
      </c>
      <c r="N703" s="399">
        <v>0</v>
      </c>
      <c r="O703" s="216">
        <v>3</v>
      </c>
      <c r="P703" s="14" t="s">
        <v>1526</v>
      </c>
      <c r="Q703" s="24">
        <v>26200041</v>
      </c>
      <c r="R703" s="242" t="s">
        <v>307</v>
      </c>
      <c r="S703" s="122" t="s">
        <v>1527</v>
      </c>
      <c r="T703" s="113" t="s">
        <v>1528</v>
      </c>
      <c r="U703" s="102" t="s">
        <v>87</v>
      </c>
      <c r="V703" s="195" t="s">
        <v>1529</v>
      </c>
      <c r="W703" s="147">
        <v>4</v>
      </c>
      <c r="X703" s="122">
        <v>4</v>
      </c>
      <c r="Y703" s="126">
        <f t="shared" si="195"/>
        <v>0</v>
      </c>
      <c r="Z703" s="122">
        <v>0</v>
      </c>
      <c r="AA703" s="101"/>
      <c r="AB703" s="131">
        <v>550.6</v>
      </c>
      <c r="AC703" s="151" t="str">
        <f t="shared" si="204"/>
        <v>April-26</v>
      </c>
      <c r="AD703" s="119">
        <v>46125</v>
      </c>
      <c r="AE703" s="178" t="s">
        <v>1530</v>
      </c>
      <c r="AF703" s="101">
        <f t="shared" si="206"/>
        <v>0</v>
      </c>
      <c r="AG703" s="101">
        <f t="shared" si="207"/>
        <v>189406.4</v>
      </c>
      <c r="AH703" s="101">
        <f t="shared" si="208"/>
        <v>189406.4</v>
      </c>
      <c r="AI703" s="101">
        <f t="shared" si="202"/>
        <v>0</v>
      </c>
      <c r="AJ703" s="101">
        <f t="shared" si="209"/>
        <v>0</v>
      </c>
      <c r="AK703" s="101">
        <f t="shared" si="201"/>
        <v>0</v>
      </c>
      <c r="AL703" s="102" t="s">
        <v>0</v>
      </c>
      <c r="AM703" s="144" t="s">
        <v>102</v>
      </c>
      <c r="AN703" s="823">
        <f t="shared" si="205"/>
        <v>189406.4</v>
      </c>
      <c r="AO703" s="844">
        <f t="shared" si="196"/>
        <v>1</v>
      </c>
      <c r="AP703" s="844">
        <f t="shared" si="197"/>
        <v>0</v>
      </c>
      <c r="AQ703" s="845">
        <f t="shared" ca="1" si="198"/>
        <v>91</v>
      </c>
      <c r="AR703" s="113" t="str">
        <f t="shared" si="199"/>
        <v>Delayed</v>
      </c>
    </row>
    <row r="704" spans="1:44" ht="15" x14ac:dyDescent="0.25">
      <c r="A704" s="102">
        <v>9080142224</v>
      </c>
      <c r="B704" s="133">
        <v>46094</v>
      </c>
      <c r="C704" s="102" t="s">
        <v>305</v>
      </c>
      <c r="D704" s="552">
        <v>46108</v>
      </c>
      <c r="E704" s="552" t="e">
        <f>IF(OR(#REF!="",J704=""),"",#REF!+7*J704)</f>
        <v>#REF!</v>
      </c>
      <c r="F704" s="149" t="str">
        <f t="shared" ca="1" si="200"/>
        <v>DELIVERED</v>
      </c>
      <c r="G704" s="120" t="s">
        <v>80</v>
      </c>
      <c r="H704" s="113" t="e">
        <f t="shared" si="203"/>
        <v>#REF!</v>
      </c>
      <c r="I704" s="113" t="e">
        <f t="shared" si="210"/>
        <v>#REF!</v>
      </c>
      <c r="J704" s="122">
        <v>2</v>
      </c>
      <c r="K704" s="122" t="s">
        <v>23</v>
      </c>
      <c r="L704" s="232" t="s">
        <v>81</v>
      </c>
      <c r="M704" s="247" t="s">
        <v>1525</v>
      </c>
      <c r="N704" s="399">
        <v>0</v>
      </c>
      <c r="O704" s="216">
        <v>3</v>
      </c>
      <c r="P704" s="14" t="s">
        <v>1531</v>
      </c>
      <c r="Q704" s="24">
        <v>26200041</v>
      </c>
      <c r="R704" s="242" t="s">
        <v>307</v>
      </c>
      <c r="S704" s="122" t="s">
        <v>1527</v>
      </c>
      <c r="T704" s="113" t="s">
        <v>1528</v>
      </c>
      <c r="U704" s="102" t="s">
        <v>87</v>
      </c>
      <c r="V704" s="195" t="s">
        <v>1532</v>
      </c>
      <c r="W704" s="147">
        <v>2</v>
      </c>
      <c r="X704" s="122">
        <v>2</v>
      </c>
      <c r="Y704" s="126">
        <f t="shared" ref="Y704:Y767" si="211">W704-X704</f>
        <v>0</v>
      </c>
      <c r="Z704" s="122">
        <v>0</v>
      </c>
      <c r="AA704" s="101"/>
      <c r="AB704" s="131">
        <v>399.6</v>
      </c>
      <c r="AC704" s="151" t="str">
        <f t="shared" si="204"/>
        <v>April-26</v>
      </c>
      <c r="AD704" s="119">
        <v>46125</v>
      </c>
      <c r="AE704" s="178" t="s">
        <v>1530</v>
      </c>
      <c r="AF704" s="101">
        <f t="shared" si="206"/>
        <v>0</v>
      </c>
      <c r="AG704" s="101">
        <f t="shared" si="207"/>
        <v>68731.199999999997</v>
      </c>
      <c r="AH704" s="101">
        <f t="shared" si="208"/>
        <v>68731.199999999997</v>
      </c>
      <c r="AI704" s="101">
        <f t="shared" si="202"/>
        <v>0</v>
      </c>
      <c r="AJ704" s="101">
        <f t="shared" si="209"/>
        <v>0</v>
      </c>
      <c r="AK704" s="101">
        <f t="shared" si="201"/>
        <v>0</v>
      </c>
      <c r="AL704" s="102" t="s">
        <v>0</v>
      </c>
      <c r="AM704" s="144" t="s">
        <v>102</v>
      </c>
      <c r="AN704" s="823">
        <f t="shared" si="205"/>
        <v>68731.199999999997</v>
      </c>
      <c r="AO704" s="844">
        <f t="shared" si="196"/>
        <v>1</v>
      </c>
      <c r="AP704" s="844">
        <f t="shared" si="197"/>
        <v>0</v>
      </c>
      <c r="AQ704" s="845">
        <f t="shared" ca="1" si="198"/>
        <v>91</v>
      </c>
      <c r="AR704" s="113" t="str">
        <f t="shared" si="199"/>
        <v>Delayed</v>
      </c>
    </row>
    <row r="705" spans="1:44" ht="15" x14ac:dyDescent="0.25">
      <c r="A705" s="102">
        <v>4516486375</v>
      </c>
      <c r="B705" s="133">
        <v>46094</v>
      </c>
      <c r="C705" s="100" t="s">
        <v>79</v>
      </c>
      <c r="D705" s="552">
        <v>46115</v>
      </c>
      <c r="E705" s="552" t="e">
        <f>IF(OR(#REF!="",J705=""),"",#REF!+7*J705)</f>
        <v>#REF!</v>
      </c>
      <c r="F705" s="149" t="str">
        <f t="shared" ca="1" si="200"/>
        <v>DELIVERED</v>
      </c>
      <c r="G705" s="120" t="s">
        <v>80</v>
      </c>
      <c r="H705" s="113" t="e">
        <f t="shared" si="203"/>
        <v>#REF!</v>
      </c>
      <c r="I705" s="113" t="e">
        <f t="shared" si="210"/>
        <v>#REF!</v>
      </c>
      <c r="J705" s="122">
        <v>3</v>
      </c>
      <c r="K705" s="122" t="s">
        <v>18</v>
      </c>
      <c r="L705" s="232" t="s">
        <v>142</v>
      </c>
      <c r="M705" s="247" t="s">
        <v>1533</v>
      </c>
      <c r="N705" s="399">
        <v>1</v>
      </c>
      <c r="O705" s="130">
        <v>1</v>
      </c>
      <c r="P705" s="473" t="s">
        <v>1534</v>
      </c>
      <c r="Q705" s="219">
        <v>26100018</v>
      </c>
      <c r="R705" s="18" t="s">
        <v>84</v>
      </c>
      <c r="S705" s="122" t="s">
        <v>620</v>
      </c>
      <c r="T705" s="113" t="s">
        <v>621</v>
      </c>
      <c r="U705" s="102" t="s">
        <v>212</v>
      </c>
      <c r="V705" s="204" t="s">
        <v>1535</v>
      </c>
      <c r="W705" s="147">
        <v>10</v>
      </c>
      <c r="X705" s="122">
        <v>10</v>
      </c>
      <c r="Y705" s="126">
        <f t="shared" si="211"/>
        <v>0</v>
      </c>
      <c r="Z705" s="122">
        <v>0</v>
      </c>
      <c r="AA705" s="101">
        <v>24791</v>
      </c>
      <c r="AB705" s="131"/>
      <c r="AC705" s="151" t="str">
        <f t="shared" si="204"/>
        <v>April-26</v>
      </c>
      <c r="AD705" s="119">
        <v>46125</v>
      </c>
      <c r="AE705" s="178" t="s">
        <v>1536</v>
      </c>
      <c r="AF705" s="101">
        <f t="shared" si="206"/>
        <v>247910</v>
      </c>
      <c r="AG705" s="101">
        <f t="shared" si="207"/>
        <v>0</v>
      </c>
      <c r="AH705" s="101">
        <f t="shared" si="208"/>
        <v>247910</v>
      </c>
      <c r="AI705" s="101">
        <f t="shared" si="202"/>
        <v>0</v>
      </c>
      <c r="AJ705" s="101">
        <f t="shared" si="209"/>
        <v>0</v>
      </c>
      <c r="AK705" s="101">
        <f t="shared" si="201"/>
        <v>0</v>
      </c>
      <c r="AL705" s="102" t="s">
        <v>0</v>
      </c>
      <c r="AM705" s="144" t="s">
        <v>102</v>
      </c>
      <c r="AN705" s="823">
        <f t="shared" si="205"/>
        <v>247910</v>
      </c>
      <c r="AO705" s="844">
        <f t="shared" si="196"/>
        <v>1</v>
      </c>
      <c r="AP705" s="844">
        <f t="shared" si="197"/>
        <v>0</v>
      </c>
      <c r="AQ705" s="845">
        <f t="shared" ca="1" si="198"/>
        <v>91</v>
      </c>
      <c r="AR705" s="113" t="str">
        <f t="shared" si="199"/>
        <v>Delayed</v>
      </c>
    </row>
    <row r="706" spans="1:44" ht="15" x14ac:dyDescent="0.25">
      <c r="A706" s="102">
        <v>4000608060</v>
      </c>
      <c r="B706" s="133">
        <v>46094</v>
      </c>
      <c r="C706" s="100" t="s">
        <v>79</v>
      </c>
      <c r="D706" s="552">
        <v>46134</v>
      </c>
      <c r="E706" s="552" t="e">
        <f>IF(OR(#REF!="",J706=""),"",#REF!+7*J706)</f>
        <v>#REF!</v>
      </c>
      <c r="F706" s="149" t="str">
        <f t="shared" ca="1" si="200"/>
        <v>DELIVERED</v>
      </c>
      <c r="G706" s="120" t="s">
        <v>94</v>
      </c>
      <c r="H706" s="113" t="e">
        <f t="shared" si="203"/>
        <v>#REF!</v>
      </c>
      <c r="I706" s="113" t="e">
        <f t="shared" si="210"/>
        <v>#REF!</v>
      </c>
      <c r="J706" s="122">
        <v>5.7</v>
      </c>
      <c r="K706" s="122" t="s">
        <v>19</v>
      </c>
      <c r="L706" s="232" t="s">
        <v>81</v>
      </c>
      <c r="M706" s="716" t="s">
        <v>1537</v>
      </c>
      <c r="N706" s="399">
        <v>0</v>
      </c>
      <c r="O706" s="130">
        <v>3</v>
      </c>
      <c r="P706" s="473" t="s">
        <v>1538</v>
      </c>
      <c r="Q706" s="122">
        <v>26100137</v>
      </c>
      <c r="R706" s="18" t="s">
        <v>84</v>
      </c>
      <c r="S706" s="122" t="s">
        <v>97</v>
      </c>
      <c r="T706" s="113" t="s">
        <v>172</v>
      </c>
      <c r="U706" s="102" t="s">
        <v>99</v>
      </c>
      <c r="V706" s="102" t="s">
        <v>1539</v>
      </c>
      <c r="W706" s="147">
        <v>10</v>
      </c>
      <c r="X706" s="122">
        <v>10</v>
      </c>
      <c r="Y706" s="126">
        <f t="shared" si="211"/>
        <v>0</v>
      </c>
      <c r="Z706" s="122">
        <v>0</v>
      </c>
      <c r="AA706" s="134">
        <v>58931</v>
      </c>
      <c r="AB706" s="131"/>
      <c r="AC706" s="151" t="str">
        <f t="shared" si="204"/>
        <v>June-26</v>
      </c>
      <c r="AD706" s="119">
        <v>46174</v>
      </c>
      <c r="AE706" s="178" t="s">
        <v>1540</v>
      </c>
      <c r="AF706" s="101">
        <f t="shared" si="206"/>
        <v>589310</v>
      </c>
      <c r="AG706" s="101">
        <f t="shared" si="207"/>
        <v>0</v>
      </c>
      <c r="AH706" s="101">
        <f t="shared" si="208"/>
        <v>589310</v>
      </c>
      <c r="AI706" s="101">
        <f t="shared" si="202"/>
        <v>0</v>
      </c>
      <c r="AJ706" s="101">
        <f t="shared" si="209"/>
        <v>0</v>
      </c>
      <c r="AK706" s="101">
        <f t="shared" si="201"/>
        <v>0</v>
      </c>
      <c r="AL706" s="102" t="s">
        <v>0</v>
      </c>
      <c r="AM706" s="144" t="s">
        <v>102</v>
      </c>
      <c r="AN706" s="823">
        <f t="shared" si="205"/>
        <v>589310</v>
      </c>
      <c r="AO706" s="844">
        <f t="shared" si="196"/>
        <v>1</v>
      </c>
      <c r="AP706" s="844">
        <f t="shared" si="197"/>
        <v>0</v>
      </c>
      <c r="AQ706" s="845">
        <f t="shared" ca="1" si="198"/>
        <v>91</v>
      </c>
      <c r="AR706" s="113" t="str">
        <f t="shared" si="199"/>
        <v>Delayed</v>
      </c>
    </row>
    <row r="707" spans="1:44" ht="12.75" x14ac:dyDescent="0.2">
      <c r="A707" s="102">
        <v>4000591443</v>
      </c>
      <c r="B707" s="133">
        <v>46094</v>
      </c>
      <c r="C707" s="100" t="s">
        <v>79</v>
      </c>
      <c r="D707" s="552">
        <v>46389</v>
      </c>
      <c r="E707" s="552" t="e">
        <f>IF(OR(#REF!="",J707=""),"",#REF!+7*J707)</f>
        <v>#REF!</v>
      </c>
      <c r="F707" s="149" t="e">
        <f t="shared" ca="1" si="200"/>
        <v>#REF!</v>
      </c>
      <c r="G707" s="120" t="s">
        <v>94</v>
      </c>
      <c r="H707" s="113" t="e">
        <f t="shared" si="203"/>
        <v>#REF!</v>
      </c>
      <c r="I707" s="113" t="e">
        <f t="shared" si="210"/>
        <v>#REF!</v>
      </c>
      <c r="J707" s="122">
        <v>42</v>
      </c>
      <c r="K707" s="122" t="s">
        <v>18</v>
      </c>
      <c r="L707" s="232" t="s">
        <v>142</v>
      </c>
      <c r="M707" s="23" t="s">
        <v>1541</v>
      </c>
      <c r="N707" s="399">
        <v>0</v>
      </c>
      <c r="O707" s="130">
        <v>3</v>
      </c>
      <c r="P707" s="218"/>
      <c r="Q707" s="122"/>
      <c r="R707" s="18" t="s">
        <v>84</v>
      </c>
      <c r="S707" s="122" t="s">
        <v>97</v>
      </c>
      <c r="T707" s="113" t="s">
        <v>119</v>
      </c>
      <c r="U707" s="102" t="s">
        <v>99</v>
      </c>
      <c r="V707" s="102" t="s">
        <v>275</v>
      </c>
      <c r="W707" s="147">
        <v>21</v>
      </c>
      <c r="X707" s="122"/>
      <c r="Y707" s="126">
        <f t="shared" si="211"/>
        <v>21</v>
      </c>
      <c r="Z707" s="122">
        <v>21</v>
      </c>
      <c r="AA707" s="134">
        <v>64466</v>
      </c>
      <c r="AB707" s="131"/>
      <c r="AC707" s="151" t="str">
        <f t="shared" si="204"/>
        <v/>
      </c>
      <c r="AD707" s="120"/>
      <c r="AE707" s="132"/>
      <c r="AF707" s="101">
        <f t="shared" si="206"/>
        <v>0</v>
      </c>
      <c r="AG707" s="101">
        <f t="shared" si="207"/>
        <v>0</v>
      </c>
      <c r="AH707" s="101">
        <f t="shared" si="208"/>
        <v>0</v>
      </c>
      <c r="AI707" s="101">
        <f t="shared" si="202"/>
        <v>1353786</v>
      </c>
      <c r="AJ707" s="101">
        <f t="shared" si="209"/>
        <v>0</v>
      </c>
      <c r="AK707" s="101">
        <f t="shared" si="201"/>
        <v>1353786</v>
      </c>
      <c r="AL707" s="102" t="s">
        <v>9</v>
      </c>
      <c r="AM707" s="144"/>
      <c r="AN707" s="823">
        <f t="shared" si="205"/>
        <v>1353786</v>
      </c>
      <c r="AO707" s="844">
        <f t="shared" ref="AO707:AO770" si="212">IF(W707=0,0,X707/W707)</f>
        <v>0</v>
      </c>
      <c r="AP707" s="844">
        <f t="shared" ref="AP707:AP770" si="213">IF(W707=0,0,Y707/W707)</f>
        <v>1</v>
      </c>
      <c r="AQ707" s="845">
        <f t="shared" ref="AQ707:AQ770" ca="1" si="214">TODAY()-B707</f>
        <v>91</v>
      </c>
      <c r="AR707" s="113" t="str">
        <f t="shared" ref="AR707:AR770" si="215">IF(AD707&lt;=D707,"On Time","Delayed")</f>
        <v>On Time</v>
      </c>
    </row>
    <row r="708" spans="1:44" x14ac:dyDescent="0.25">
      <c r="A708" s="102">
        <v>4520471519</v>
      </c>
      <c r="B708" s="133">
        <v>46095</v>
      </c>
      <c r="C708" s="100" t="s">
        <v>79</v>
      </c>
      <c r="D708" s="552">
        <v>46116</v>
      </c>
      <c r="E708" s="552" t="e">
        <f>IF(OR(#REF!="",J708=""),"",#REF!+7*J708)</f>
        <v>#REF!</v>
      </c>
      <c r="F708" s="149" t="str">
        <f t="shared" ca="1" si="200"/>
        <v>DELIVERED</v>
      </c>
      <c r="G708" s="120" t="s">
        <v>80</v>
      </c>
      <c r="H708" s="113" t="e">
        <f t="shared" si="203"/>
        <v>#REF!</v>
      </c>
      <c r="I708" s="113" t="e">
        <f t="shared" si="210"/>
        <v>#REF!</v>
      </c>
      <c r="J708" s="122">
        <v>3</v>
      </c>
      <c r="K708" s="122" t="s">
        <v>22</v>
      </c>
      <c r="L708" s="232" t="s">
        <v>81</v>
      </c>
      <c r="M708" s="23" t="s">
        <v>1542</v>
      </c>
      <c r="N708" s="399">
        <v>1</v>
      </c>
      <c r="O708" s="216">
        <v>1</v>
      </c>
      <c r="P708" s="14" t="s">
        <v>1543</v>
      </c>
      <c r="Q708" s="242">
        <v>26100135</v>
      </c>
      <c r="R708" s="18" t="s">
        <v>84</v>
      </c>
      <c r="S708" s="122" t="s">
        <v>210</v>
      </c>
      <c r="T708" s="113" t="s">
        <v>211</v>
      </c>
      <c r="U708" s="102" t="s">
        <v>212</v>
      </c>
      <c r="V708" s="195" t="s">
        <v>1544</v>
      </c>
      <c r="W708" s="147">
        <v>1</v>
      </c>
      <c r="X708" s="193">
        <v>1</v>
      </c>
      <c r="Y708" s="126">
        <f t="shared" si="211"/>
        <v>0</v>
      </c>
      <c r="Z708" s="122">
        <v>0</v>
      </c>
      <c r="AA708" s="101">
        <v>619210</v>
      </c>
      <c r="AB708" s="131"/>
      <c r="AC708" s="151" t="str">
        <f t="shared" si="204"/>
        <v>May-26</v>
      </c>
      <c r="AD708" s="119">
        <v>46171</v>
      </c>
      <c r="AE708" s="178" t="s">
        <v>1545</v>
      </c>
      <c r="AF708" s="101">
        <f t="shared" si="206"/>
        <v>619210</v>
      </c>
      <c r="AG708" s="101">
        <f t="shared" si="207"/>
        <v>0</v>
      </c>
      <c r="AH708" s="101">
        <f t="shared" si="208"/>
        <v>619210</v>
      </c>
      <c r="AI708" s="101">
        <f t="shared" si="202"/>
        <v>0</v>
      </c>
      <c r="AJ708" s="101">
        <f t="shared" si="209"/>
        <v>0</v>
      </c>
      <c r="AK708" s="101">
        <f t="shared" si="201"/>
        <v>0</v>
      </c>
      <c r="AL708" s="102" t="s">
        <v>0</v>
      </c>
      <c r="AM708" s="144" t="s">
        <v>102</v>
      </c>
      <c r="AN708" s="823">
        <f t="shared" si="205"/>
        <v>619210</v>
      </c>
      <c r="AO708" s="844">
        <f t="shared" si="212"/>
        <v>1</v>
      </c>
      <c r="AP708" s="844">
        <f t="shared" si="213"/>
        <v>0</v>
      </c>
      <c r="AQ708" s="845">
        <f t="shared" ca="1" si="214"/>
        <v>90</v>
      </c>
      <c r="AR708" s="113" t="str">
        <f t="shared" si="215"/>
        <v>Delayed</v>
      </c>
    </row>
    <row r="709" spans="1:44" x14ac:dyDescent="0.25">
      <c r="A709" s="102">
        <v>4516498143</v>
      </c>
      <c r="B709" s="133">
        <v>46095</v>
      </c>
      <c r="C709" s="100" t="s">
        <v>79</v>
      </c>
      <c r="D709" s="552">
        <v>46116</v>
      </c>
      <c r="E709" s="552" t="e">
        <f>IF(OR(#REF!="",J709=""),"",#REF!+7*J709)</f>
        <v>#REF!</v>
      </c>
      <c r="F709" s="149" t="str">
        <f t="shared" ca="1" si="200"/>
        <v>DELIVERED</v>
      </c>
      <c r="G709" s="120" t="s">
        <v>80</v>
      </c>
      <c r="H709" s="113" t="e">
        <f t="shared" si="203"/>
        <v>#REF!</v>
      </c>
      <c r="I709" s="113" t="e">
        <f t="shared" si="210"/>
        <v>#REF!</v>
      </c>
      <c r="J709" s="122">
        <v>3</v>
      </c>
      <c r="K709" s="122" t="s">
        <v>18</v>
      </c>
      <c r="L709" s="232" t="s">
        <v>81</v>
      </c>
      <c r="M709" s="13" t="s">
        <v>1546</v>
      </c>
      <c r="N709" s="399">
        <v>1</v>
      </c>
      <c r="O709" s="130">
        <v>1</v>
      </c>
      <c r="P709" s="473" t="s">
        <v>1547</v>
      </c>
      <c r="Q709" s="122">
        <v>26100022</v>
      </c>
      <c r="R709" s="18" t="s">
        <v>84</v>
      </c>
      <c r="S709" s="122" t="s">
        <v>620</v>
      </c>
      <c r="T709" s="102" t="s">
        <v>621</v>
      </c>
      <c r="U709" s="102" t="s">
        <v>212</v>
      </c>
      <c r="V709" s="195" t="s">
        <v>1548</v>
      </c>
      <c r="W709" s="147">
        <v>15</v>
      </c>
      <c r="X709" s="122">
        <v>15</v>
      </c>
      <c r="Y709" s="126">
        <f t="shared" si="211"/>
        <v>0</v>
      </c>
      <c r="Z709" s="122">
        <v>0</v>
      </c>
      <c r="AA709" s="101">
        <v>16683</v>
      </c>
      <c r="AB709" s="131"/>
      <c r="AC709" s="151" t="str">
        <f t="shared" si="204"/>
        <v>April-26</v>
      </c>
      <c r="AD709" s="119">
        <v>46127</v>
      </c>
      <c r="AE709" s="178" t="s">
        <v>1549</v>
      </c>
      <c r="AF709" s="101">
        <f t="shared" si="206"/>
        <v>250245</v>
      </c>
      <c r="AG709" s="101">
        <f t="shared" si="207"/>
        <v>0</v>
      </c>
      <c r="AH709" s="101">
        <f t="shared" si="208"/>
        <v>250245</v>
      </c>
      <c r="AI709" s="101">
        <f t="shared" si="202"/>
        <v>0</v>
      </c>
      <c r="AJ709" s="101">
        <f t="shared" si="209"/>
        <v>0</v>
      </c>
      <c r="AK709" s="101">
        <f t="shared" si="201"/>
        <v>0</v>
      </c>
      <c r="AL709" s="102" t="s">
        <v>0</v>
      </c>
      <c r="AM709" s="144" t="s">
        <v>102</v>
      </c>
      <c r="AN709" s="823">
        <f t="shared" si="205"/>
        <v>250245</v>
      </c>
      <c r="AO709" s="844">
        <f t="shared" si="212"/>
        <v>1</v>
      </c>
      <c r="AP709" s="844">
        <f t="shared" si="213"/>
        <v>0</v>
      </c>
      <c r="AQ709" s="845">
        <f t="shared" ca="1" si="214"/>
        <v>90</v>
      </c>
      <c r="AR709" s="113" t="str">
        <f t="shared" si="215"/>
        <v>Delayed</v>
      </c>
    </row>
    <row r="710" spans="1:44" x14ac:dyDescent="0.25">
      <c r="A710" s="102">
        <v>4300036190</v>
      </c>
      <c r="B710" s="133">
        <v>46095</v>
      </c>
      <c r="C710" s="100" t="s">
        <v>79</v>
      </c>
      <c r="D710" s="552">
        <v>46116</v>
      </c>
      <c r="E710" s="552" t="e">
        <f>IF(OR(#REF!="",J710=""),"",#REF!+7*J710)</f>
        <v>#REF!</v>
      </c>
      <c r="F710" s="149" t="str">
        <f t="shared" ca="1" si="200"/>
        <v>DELIVERED</v>
      </c>
      <c r="G710" s="120" t="s">
        <v>94</v>
      </c>
      <c r="H710" s="113" t="e">
        <f t="shared" si="203"/>
        <v>#REF!</v>
      </c>
      <c r="I710" s="113" t="e">
        <f t="shared" si="210"/>
        <v>#REF!</v>
      </c>
      <c r="J710" s="122">
        <v>2</v>
      </c>
      <c r="K710" s="122" t="s">
        <v>21</v>
      </c>
      <c r="L710" s="232" t="s">
        <v>81</v>
      </c>
      <c r="M710" s="13" t="s">
        <v>1550</v>
      </c>
      <c r="N710" s="399">
        <v>0</v>
      </c>
      <c r="O710" s="130">
        <v>3</v>
      </c>
      <c r="P710" s="122" t="s">
        <v>243</v>
      </c>
      <c r="Q710" s="122">
        <v>25100885</v>
      </c>
      <c r="R710" s="18" t="s">
        <v>84</v>
      </c>
      <c r="S710" s="122" t="s">
        <v>97</v>
      </c>
      <c r="T710" s="113" t="s">
        <v>335</v>
      </c>
      <c r="U710" s="102" t="s">
        <v>99</v>
      </c>
      <c r="V710" s="102" t="s">
        <v>1551</v>
      </c>
      <c r="W710" s="147">
        <v>2</v>
      </c>
      <c r="X710" s="122">
        <v>2</v>
      </c>
      <c r="Y710" s="126">
        <f t="shared" si="211"/>
        <v>0</v>
      </c>
      <c r="Z710" s="122">
        <v>0</v>
      </c>
      <c r="AA710" s="101">
        <v>6360</v>
      </c>
      <c r="AB710" s="131"/>
      <c r="AC710" s="151" t="str">
        <f t="shared" si="204"/>
        <v>April-26</v>
      </c>
      <c r="AD710" s="119">
        <v>46115</v>
      </c>
      <c r="AE710" s="178" t="s">
        <v>1552</v>
      </c>
      <c r="AF710" s="101">
        <f t="shared" si="206"/>
        <v>12720</v>
      </c>
      <c r="AG710" s="101">
        <f t="shared" si="207"/>
        <v>0</v>
      </c>
      <c r="AH710" s="101">
        <f t="shared" si="208"/>
        <v>12720</v>
      </c>
      <c r="AI710" s="101">
        <f t="shared" si="202"/>
        <v>0</v>
      </c>
      <c r="AJ710" s="101">
        <f t="shared" si="209"/>
        <v>0</v>
      </c>
      <c r="AK710" s="101">
        <f t="shared" si="201"/>
        <v>0</v>
      </c>
      <c r="AL710" s="102" t="s">
        <v>0</v>
      </c>
      <c r="AM710" s="144" t="s">
        <v>102</v>
      </c>
      <c r="AN710" s="823">
        <f t="shared" si="205"/>
        <v>12720</v>
      </c>
      <c r="AO710" s="844">
        <f t="shared" si="212"/>
        <v>1</v>
      </c>
      <c r="AP710" s="844">
        <f t="shared" si="213"/>
        <v>0</v>
      </c>
      <c r="AQ710" s="845">
        <f t="shared" ca="1" si="214"/>
        <v>90</v>
      </c>
      <c r="AR710" s="113" t="str">
        <f t="shared" si="215"/>
        <v>On Time</v>
      </c>
    </row>
    <row r="711" spans="1:44" ht="12.75" x14ac:dyDescent="0.2">
      <c r="A711" s="102">
        <v>4300036190</v>
      </c>
      <c r="B711" s="133">
        <v>46095</v>
      </c>
      <c r="C711" s="100" t="s">
        <v>79</v>
      </c>
      <c r="D711" s="552">
        <v>46130</v>
      </c>
      <c r="E711" s="552" t="e">
        <f>IF(OR(#REF!="",J711=""),"",#REF!+7*J711)</f>
        <v>#REF!</v>
      </c>
      <c r="F711" s="149" t="e">
        <f t="shared" ca="1" si="200"/>
        <v>#REF!</v>
      </c>
      <c r="G711" s="120" t="s">
        <v>94</v>
      </c>
      <c r="H711" s="113" t="e">
        <f t="shared" si="203"/>
        <v>#REF!</v>
      </c>
      <c r="I711" s="113" t="e">
        <f t="shared" si="210"/>
        <v>#REF!</v>
      </c>
      <c r="J711" s="122">
        <v>3</v>
      </c>
      <c r="K711" s="122" t="s">
        <v>21</v>
      </c>
      <c r="L711" s="232" t="s">
        <v>81</v>
      </c>
      <c r="M711" s="13" t="s">
        <v>1550</v>
      </c>
      <c r="N711" s="399">
        <v>0</v>
      </c>
      <c r="O711" s="130">
        <v>3</v>
      </c>
      <c r="P711" s="122"/>
      <c r="Q711" s="122"/>
      <c r="R711" s="18" t="s">
        <v>84</v>
      </c>
      <c r="S711" s="122" t="s">
        <v>97</v>
      </c>
      <c r="T711" s="113" t="s">
        <v>335</v>
      </c>
      <c r="U711" s="102" t="s">
        <v>99</v>
      </c>
      <c r="V711" s="102" t="s">
        <v>1551</v>
      </c>
      <c r="W711" s="147">
        <v>46</v>
      </c>
      <c r="X711" s="122"/>
      <c r="Y711" s="126">
        <f t="shared" si="211"/>
        <v>46</v>
      </c>
      <c r="Z711" s="122">
        <v>46</v>
      </c>
      <c r="AA711" s="101">
        <v>6360</v>
      </c>
      <c r="AB711" s="131"/>
      <c r="AC711" s="151" t="str">
        <f t="shared" si="204"/>
        <v/>
      </c>
      <c r="AD711" s="120"/>
      <c r="AE711" s="132"/>
      <c r="AF711" s="101">
        <f t="shared" si="206"/>
        <v>0</v>
      </c>
      <c r="AG711" s="101">
        <f t="shared" si="207"/>
        <v>0</v>
      </c>
      <c r="AH711" s="101">
        <f t="shared" si="208"/>
        <v>0</v>
      </c>
      <c r="AI711" s="101">
        <f t="shared" si="202"/>
        <v>292560</v>
      </c>
      <c r="AJ711" s="101">
        <f t="shared" si="209"/>
        <v>0</v>
      </c>
      <c r="AK711" s="101">
        <f t="shared" si="201"/>
        <v>292560</v>
      </c>
      <c r="AL711" s="102" t="s">
        <v>9</v>
      </c>
      <c r="AM711" s="144"/>
      <c r="AN711" s="823">
        <f t="shared" si="205"/>
        <v>292560</v>
      </c>
      <c r="AO711" s="844">
        <f t="shared" si="212"/>
        <v>0</v>
      </c>
      <c r="AP711" s="844">
        <f t="shared" si="213"/>
        <v>1</v>
      </c>
      <c r="AQ711" s="845">
        <f t="shared" ca="1" si="214"/>
        <v>90</v>
      </c>
      <c r="AR711" s="113" t="str">
        <f t="shared" si="215"/>
        <v>On Time</v>
      </c>
    </row>
    <row r="712" spans="1:44" ht="12.75" x14ac:dyDescent="0.2">
      <c r="A712" s="102">
        <v>4000606256</v>
      </c>
      <c r="B712" s="133">
        <v>46095</v>
      </c>
      <c r="C712" s="100" t="s">
        <v>79</v>
      </c>
      <c r="D712" s="552">
        <v>46319</v>
      </c>
      <c r="E712" s="552" t="e">
        <f>IF(OR(#REF!="",J712=""),"",#REF!+7*J712)</f>
        <v>#REF!</v>
      </c>
      <c r="F712" s="149" t="e">
        <f t="shared" ca="1" si="200"/>
        <v>#REF!</v>
      </c>
      <c r="G712" s="120" t="s">
        <v>94</v>
      </c>
      <c r="H712" s="113" t="e">
        <f t="shared" si="203"/>
        <v>#REF!</v>
      </c>
      <c r="I712" s="113" t="e">
        <f t="shared" si="210"/>
        <v>#REF!</v>
      </c>
      <c r="J712" s="122">
        <v>32</v>
      </c>
      <c r="K712" s="122" t="s">
        <v>18</v>
      </c>
      <c r="L712" s="232" t="s">
        <v>142</v>
      </c>
      <c r="M712" s="13" t="s">
        <v>1553</v>
      </c>
      <c r="N712" s="399">
        <v>0</v>
      </c>
      <c r="O712" s="130">
        <v>3</v>
      </c>
      <c r="P712" s="122"/>
      <c r="Q712" s="122"/>
      <c r="R712" s="18" t="s">
        <v>84</v>
      </c>
      <c r="S712" s="122" t="s">
        <v>97</v>
      </c>
      <c r="T712" s="113" t="s">
        <v>119</v>
      </c>
      <c r="U712" s="102" t="s">
        <v>99</v>
      </c>
      <c r="V712" s="102" t="s">
        <v>479</v>
      </c>
      <c r="W712" s="147">
        <v>4</v>
      </c>
      <c r="X712" s="122"/>
      <c r="Y712" s="126">
        <f t="shared" si="211"/>
        <v>4</v>
      </c>
      <c r="Z712" s="122">
        <v>4</v>
      </c>
      <c r="AA712" s="101">
        <v>27738</v>
      </c>
      <c r="AB712" s="131"/>
      <c r="AC712" s="151" t="str">
        <f t="shared" si="204"/>
        <v/>
      </c>
      <c r="AD712" s="120"/>
      <c r="AE712" s="132"/>
      <c r="AF712" s="101">
        <f t="shared" si="206"/>
        <v>0</v>
      </c>
      <c r="AG712" s="101">
        <f t="shared" si="207"/>
        <v>0</v>
      </c>
      <c r="AH712" s="101">
        <f t="shared" si="208"/>
        <v>0</v>
      </c>
      <c r="AI712" s="101">
        <f t="shared" si="202"/>
        <v>110952</v>
      </c>
      <c r="AJ712" s="101">
        <f t="shared" si="209"/>
        <v>0</v>
      </c>
      <c r="AK712" s="101">
        <f t="shared" si="201"/>
        <v>110952</v>
      </c>
      <c r="AL712" s="102" t="s">
        <v>9</v>
      </c>
      <c r="AM712" s="144"/>
      <c r="AN712" s="823">
        <f t="shared" si="205"/>
        <v>110952</v>
      </c>
      <c r="AO712" s="844">
        <f t="shared" si="212"/>
        <v>0</v>
      </c>
      <c r="AP712" s="844">
        <f t="shared" si="213"/>
        <v>1</v>
      </c>
      <c r="AQ712" s="845">
        <f t="shared" ca="1" si="214"/>
        <v>90</v>
      </c>
      <c r="AR712" s="113" t="str">
        <f t="shared" si="215"/>
        <v>On Time</v>
      </c>
    </row>
    <row r="713" spans="1:44" ht="12.75" x14ac:dyDescent="0.2">
      <c r="A713" s="102">
        <v>4000606256</v>
      </c>
      <c r="B713" s="133">
        <v>46095</v>
      </c>
      <c r="C713" s="100" t="s">
        <v>79</v>
      </c>
      <c r="D713" s="552">
        <v>46319</v>
      </c>
      <c r="E713" s="552" t="e">
        <f>IF(OR(#REF!="",J713=""),"",#REF!+7*J713)</f>
        <v>#REF!</v>
      </c>
      <c r="F713" s="149" t="e">
        <f t="shared" ca="1" si="200"/>
        <v>#REF!</v>
      </c>
      <c r="G713" s="120" t="s">
        <v>94</v>
      </c>
      <c r="H713" s="113" t="e">
        <f t="shared" si="203"/>
        <v>#REF!</v>
      </c>
      <c r="I713" s="113" t="e">
        <f t="shared" si="210"/>
        <v>#REF!</v>
      </c>
      <c r="J713" s="122">
        <v>32</v>
      </c>
      <c r="K713" s="122" t="s">
        <v>18</v>
      </c>
      <c r="L713" s="232" t="s">
        <v>142</v>
      </c>
      <c r="M713" s="13" t="s">
        <v>1554</v>
      </c>
      <c r="N713" s="399">
        <v>0</v>
      </c>
      <c r="O713" s="130">
        <v>3</v>
      </c>
      <c r="P713" s="122"/>
      <c r="Q713" s="122"/>
      <c r="R713" s="18" t="s">
        <v>84</v>
      </c>
      <c r="S713" s="122" t="s">
        <v>97</v>
      </c>
      <c r="T713" s="113" t="s">
        <v>119</v>
      </c>
      <c r="U713" s="102" t="s">
        <v>99</v>
      </c>
      <c r="V713" s="102" t="s">
        <v>519</v>
      </c>
      <c r="W713" s="147">
        <v>4</v>
      </c>
      <c r="X713" s="122"/>
      <c r="Y713" s="126">
        <f t="shared" si="211"/>
        <v>4</v>
      </c>
      <c r="Z713" s="122">
        <v>4</v>
      </c>
      <c r="AA713" s="101">
        <v>132181</v>
      </c>
      <c r="AB713" s="131"/>
      <c r="AC713" s="151" t="str">
        <f t="shared" si="204"/>
        <v/>
      </c>
      <c r="AD713" s="120"/>
      <c r="AE713" s="132"/>
      <c r="AF713" s="101">
        <f t="shared" si="206"/>
        <v>0</v>
      </c>
      <c r="AG713" s="101">
        <f t="shared" si="207"/>
        <v>0</v>
      </c>
      <c r="AH713" s="101">
        <f t="shared" si="208"/>
        <v>0</v>
      </c>
      <c r="AI713" s="101">
        <f t="shared" si="202"/>
        <v>528724</v>
      </c>
      <c r="AJ713" s="101">
        <f t="shared" si="209"/>
        <v>0</v>
      </c>
      <c r="AK713" s="101">
        <f t="shared" si="201"/>
        <v>528724</v>
      </c>
      <c r="AL713" s="102" t="s">
        <v>9</v>
      </c>
      <c r="AM713" s="144"/>
      <c r="AN713" s="823">
        <f t="shared" si="205"/>
        <v>528724</v>
      </c>
      <c r="AO713" s="844">
        <f t="shared" si="212"/>
        <v>0</v>
      </c>
      <c r="AP713" s="844">
        <f t="shared" si="213"/>
        <v>1</v>
      </c>
      <c r="AQ713" s="845">
        <f t="shared" ca="1" si="214"/>
        <v>90</v>
      </c>
      <c r="AR713" s="113" t="str">
        <f t="shared" si="215"/>
        <v>On Time</v>
      </c>
    </row>
    <row r="714" spans="1:44" ht="12.75" x14ac:dyDescent="0.2">
      <c r="A714" s="102">
        <v>4000606256</v>
      </c>
      <c r="B714" s="133">
        <v>46095</v>
      </c>
      <c r="C714" s="100" t="s">
        <v>79</v>
      </c>
      <c r="D714" s="552">
        <v>46319</v>
      </c>
      <c r="E714" s="552" t="e">
        <f>IF(OR(#REF!="",J714=""),"",#REF!+7*J714)</f>
        <v>#REF!</v>
      </c>
      <c r="F714" s="149" t="e">
        <f t="shared" ca="1" si="200"/>
        <v>#REF!</v>
      </c>
      <c r="G714" s="120" t="s">
        <v>94</v>
      </c>
      <c r="H714" s="113" t="e">
        <f t="shared" si="203"/>
        <v>#REF!</v>
      </c>
      <c r="I714" s="113" t="e">
        <f t="shared" si="210"/>
        <v>#REF!</v>
      </c>
      <c r="J714" s="122">
        <v>32</v>
      </c>
      <c r="K714" s="122" t="s">
        <v>18</v>
      </c>
      <c r="L714" s="232" t="s">
        <v>142</v>
      </c>
      <c r="M714" s="13" t="s">
        <v>1555</v>
      </c>
      <c r="N714" s="399">
        <v>0</v>
      </c>
      <c r="O714" s="130">
        <v>3</v>
      </c>
      <c r="P714" s="122"/>
      <c r="Q714" s="122"/>
      <c r="R714" s="18" t="s">
        <v>84</v>
      </c>
      <c r="S714" s="122" t="s">
        <v>97</v>
      </c>
      <c r="T714" s="113" t="s">
        <v>119</v>
      </c>
      <c r="U714" s="102" t="s">
        <v>99</v>
      </c>
      <c r="V714" s="102" t="s">
        <v>704</v>
      </c>
      <c r="W714" s="147">
        <v>4</v>
      </c>
      <c r="X714" s="122"/>
      <c r="Y714" s="126">
        <f t="shared" si="211"/>
        <v>4</v>
      </c>
      <c r="Z714" s="122">
        <v>4</v>
      </c>
      <c r="AA714" s="101">
        <v>88461</v>
      </c>
      <c r="AB714" s="131"/>
      <c r="AC714" s="151" t="str">
        <f t="shared" si="204"/>
        <v/>
      </c>
      <c r="AD714" s="120"/>
      <c r="AE714" s="132"/>
      <c r="AF714" s="101">
        <f t="shared" si="206"/>
        <v>0</v>
      </c>
      <c r="AG714" s="101">
        <f t="shared" si="207"/>
        <v>0</v>
      </c>
      <c r="AH714" s="101">
        <f t="shared" si="208"/>
        <v>0</v>
      </c>
      <c r="AI714" s="101">
        <f t="shared" si="202"/>
        <v>353844</v>
      </c>
      <c r="AJ714" s="101">
        <f t="shared" si="209"/>
        <v>0</v>
      </c>
      <c r="AK714" s="101">
        <f t="shared" si="201"/>
        <v>353844</v>
      </c>
      <c r="AL714" s="102" t="s">
        <v>9</v>
      </c>
      <c r="AM714" s="144"/>
      <c r="AN714" s="823">
        <f t="shared" si="205"/>
        <v>353844</v>
      </c>
      <c r="AO714" s="844">
        <f t="shared" si="212"/>
        <v>0</v>
      </c>
      <c r="AP714" s="844">
        <f t="shared" si="213"/>
        <v>1</v>
      </c>
      <c r="AQ714" s="845">
        <f t="shared" ca="1" si="214"/>
        <v>90</v>
      </c>
      <c r="AR714" s="113" t="str">
        <f t="shared" si="215"/>
        <v>On Time</v>
      </c>
    </row>
    <row r="715" spans="1:44" ht="12.75" x14ac:dyDescent="0.2">
      <c r="A715" s="102">
        <v>4300035984</v>
      </c>
      <c r="B715" s="133">
        <v>46093</v>
      </c>
      <c r="C715" s="100" t="s">
        <v>79</v>
      </c>
      <c r="D715" s="552">
        <v>46359</v>
      </c>
      <c r="E715" s="552" t="e">
        <f>IF(OR(#REF!="",J715=""),"",#REF!+7*J715)</f>
        <v>#REF!</v>
      </c>
      <c r="F715" s="149" t="e">
        <f t="shared" ca="1" si="200"/>
        <v>#REF!</v>
      </c>
      <c r="G715" s="120" t="s">
        <v>94</v>
      </c>
      <c r="H715" s="113" t="e">
        <f t="shared" si="203"/>
        <v>#REF!</v>
      </c>
      <c r="I715" s="113" t="e">
        <f t="shared" si="210"/>
        <v>#REF!</v>
      </c>
      <c r="J715" s="122">
        <v>38</v>
      </c>
      <c r="K715" s="122" t="s">
        <v>19</v>
      </c>
      <c r="L715" s="232" t="s">
        <v>81</v>
      </c>
      <c r="M715" s="13" t="s">
        <v>1556</v>
      </c>
      <c r="N715" s="399">
        <v>0</v>
      </c>
      <c r="O715" s="130">
        <v>3</v>
      </c>
      <c r="P715" s="122"/>
      <c r="Q715" s="122"/>
      <c r="R715" s="18" t="s">
        <v>84</v>
      </c>
      <c r="S715" s="122" t="s">
        <v>97</v>
      </c>
      <c r="T715" s="113" t="s">
        <v>335</v>
      </c>
      <c r="U715" s="102" t="s">
        <v>99</v>
      </c>
      <c r="V715" s="102" t="s">
        <v>1557</v>
      </c>
      <c r="W715" s="147">
        <v>17</v>
      </c>
      <c r="X715" s="122"/>
      <c r="Y715" s="126">
        <f t="shared" si="211"/>
        <v>17</v>
      </c>
      <c r="Z715" s="122">
        <v>17</v>
      </c>
      <c r="AA715" s="101">
        <v>136500</v>
      </c>
      <c r="AB715" s="131"/>
      <c r="AC715" s="151" t="str">
        <f t="shared" si="204"/>
        <v/>
      </c>
      <c r="AD715" s="120"/>
      <c r="AE715" s="132"/>
      <c r="AF715" s="101">
        <f t="shared" si="206"/>
        <v>0</v>
      </c>
      <c r="AG715" s="101">
        <f t="shared" si="207"/>
        <v>0</v>
      </c>
      <c r="AH715" s="101">
        <f t="shared" si="208"/>
        <v>0</v>
      </c>
      <c r="AI715" s="101">
        <f t="shared" si="202"/>
        <v>2320500</v>
      </c>
      <c r="AJ715" s="101">
        <f t="shared" si="209"/>
        <v>0</v>
      </c>
      <c r="AK715" s="101">
        <f t="shared" si="201"/>
        <v>2320500</v>
      </c>
      <c r="AL715" s="102" t="s">
        <v>9</v>
      </c>
      <c r="AM715" s="144"/>
      <c r="AN715" s="823">
        <f t="shared" si="205"/>
        <v>2320500</v>
      </c>
      <c r="AO715" s="844">
        <f t="shared" si="212"/>
        <v>0</v>
      </c>
      <c r="AP715" s="844">
        <f t="shared" si="213"/>
        <v>1</v>
      </c>
      <c r="AQ715" s="845">
        <f t="shared" ca="1" si="214"/>
        <v>92</v>
      </c>
      <c r="AR715" s="113" t="str">
        <f t="shared" si="215"/>
        <v>On Time</v>
      </c>
    </row>
    <row r="716" spans="1:44" ht="15" x14ac:dyDescent="0.25">
      <c r="A716" s="102">
        <v>4800147966</v>
      </c>
      <c r="B716" s="133">
        <v>46097</v>
      </c>
      <c r="C716" s="100" t="s">
        <v>79</v>
      </c>
      <c r="D716" s="552">
        <v>46100</v>
      </c>
      <c r="E716" s="552" t="e">
        <f>IF(OR(#REF!="",J716=""),"",#REF!+7*J716)</f>
        <v>#REF!</v>
      </c>
      <c r="F716" s="149" t="str">
        <f t="shared" ca="1" si="200"/>
        <v>DELIVERED</v>
      </c>
      <c r="G716" s="120" t="s">
        <v>80</v>
      </c>
      <c r="H716" s="113" t="e">
        <f t="shared" si="203"/>
        <v>#REF!</v>
      </c>
      <c r="I716" s="113" t="e">
        <f t="shared" si="210"/>
        <v>#REF!</v>
      </c>
      <c r="J716" s="122">
        <v>0.5</v>
      </c>
      <c r="K716" s="122" t="s">
        <v>31</v>
      </c>
      <c r="L716" s="232" t="s">
        <v>81</v>
      </c>
      <c r="M716" s="13" t="s">
        <v>1558</v>
      </c>
      <c r="N716" s="399">
        <v>0</v>
      </c>
      <c r="O716" s="130">
        <v>3</v>
      </c>
      <c r="P716" s="122" t="s">
        <v>243</v>
      </c>
      <c r="Q716" s="122">
        <v>26200017</v>
      </c>
      <c r="R716" s="122" t="s">
        <v>84</v>
      </c>
      <c r="S716" s="122" t="s">
        <v>1361</v>
      </c>
      <c r="T716" s="113" t="s">
        <v>1362</v>
      </c>
      <c r="U716" s="102" t="s">
        <v>87</v>
      </c>
      <c r="V716" s="102" t="s">
        <v>1559</v>
      </c>
      <c r="W716" s="147">
        <v>1</v>
      </c>
      <c r="X716" s="122">
        <v>1</v>
      </c>
      <c r="Y716" s="126">
        <f t="shared" si="211"/>
        <v>0</v>
      </c>
      <c r="Z716" s="122">
        <v>0</v>
      </c>
      <c r="AA716" s="101">
        <v>7200</v>
      </c>
      <c r="AB716" s="131"/>
      <c r="AC716" s="151" t="str">
        <f t="shared" si="204"/>
        <v>April-26</v>
      </c>
      <c r="AD716" s="119">
        <v>46119</v>
      </c>
      <c r="AE716" s="483" t="s">
        <v>1560</v>
      </c>
      <c r="AF716" s="101">
        <f t="shared" si="206"/>
        <v>7200</v>
      </c>
      <c r="AG716" s="101">
        <f t="shared" si="207"/>
        <v>0</v>
      </c>
      <c r="AH716" s="101">
        <f t="shared" si="208"/>
        <v>7200</v>
      </c>
      <c r="AI716" s="101">
        <f t="shared" si="202"/>
        <v>0</v>
      </c>
      <c r="AJ716" s="101">
        <f t="shared" si="209"/>
        <v>0</v>
      </c>
      <c r="AK716" s="101">
        <f t="shared" si="201"/>
        <v>0</v>
      </c>
      <c r="AL716" s="102" t="s">
        <v>0</v>
      </c>
      <c r="AM716" s="144" t="s">
        <v>102</v>
      </c>
      <c r="AN716" s="823">
        <f t="shared" si="205"/>
        <v>7200</v>
      </c>
      <c r="AO716" s="844">
        <f t="shared" si="212"/>
        <v>1</v>
      </c>
      <c r="AP716" s="844">
        <f t="shared" si="213"/>
        <v>0</v>
      </c>
      <c r="AQ716" s="845">
        <f t="shared" ca="1" si="214"/>
        <v>88</v>
      </c>
      <c r="AR716" s="113" t="str">
        <f t="shared" si="215"/>
        <v>Delayed</v>
      </c>
    </row>
    <row r="717" spans="1:44" x14ac:dyDescent="0.25">
      <c r="A717" s="102">
        <v>4700968044</v>
      </c>
      <c r="B717" s="133">
        <v>46118</v>
      </c>
      <c r="C717" s="100" t="s">
        <v>79</v>
      </c>
      <c r="D717" s="552">
        <v>46139</v>
      </c>
      <c r="E717" s="552" t="e">
        <f>IF(OR(#REF!="",J717=""),"",#REF!+7*J717)</f>
        <v>#REF!</v>
      </c>
      <c r="F717" s="149" t="str">
        <f t="shared" ca="1" si="200"/>
        <v>DELIVERED</v>
      </c>
      <c r="G717" s="120" t="s">
        <v>80</v>
      </c>
      <c r="H717" s="113" t="e">
        <f t="shared" si="203"/>
        <v>#REF!</v>
      </c>
      <c r="I717" s="113" t="e">
        <f t="shared" si="210"/>
        <v>#REF!</v>
      </c>
      <c r="J717" s="122">
        <v>3</v>
      </c>
      <c r="K717" s="122" t="s">
        <v>22</v>
      </c>
      <c r="L717" s="232" t="s">
        <v>81</v>
      </c>
      <c r="M717" s="13" t="s">
        <v>1558</v>
      </c>
      <c r="N717" s="399">
        <v>0</v>
      </c>
      <c r="O717" s="130">
        <v>3</v>
      </c>
      <c r="P717" s="122" t="s">
        <v>1152</v>
      </c>
      <c r="Q717" s="122">
        <v>26200016</v>
      </c>
      <c r="R717" s="122" t="s">
        <v>84</v>
      </c>
      <c r="S717" s="122" t="s">
        <v>1361</v>
      </c>
      <c r="T717" s="113" t="s">
        <v>1362</v>
      </c>
      <c r="U717" s="102" t="s">
        <v>87</v>
      </c>
      <c r="V717" s="102" t="s">
        <v>1561</v>
      </c>
      <c r="W717" s="147">
        <v>28</v>
      </c>
      <c r="X717" s="122">
        <v>28</v>
      </c>
      <c r="Y717" s="126">
        <f t="shared" si="211"/>
        <v>0</v>
      </c>
      <c r="Z717" s="122">
        <v>0</v>
      </c>
      <c r="AA717" s="101">
        <v>962</v>
      </c>
      <c r="AB717" s="131"/>
      <c r="AC717" s="151" t="str">
        <f t="shared" si="204"/>
        <v>April-26</v>
      </c>
      <c r="AD717" s="119">
        <v>46119</v>
      </c>
      <c r="AE717" s="178" t="s">
        <v>1562</v>
      </c>
      <c r="AF717" s="101">
        <f t="shared" si="206"/>
        <v>26936</v>
      </c>
      <c r="AG717" s="101">
        <f t="shared" si="207"/>
        <v>0</v>
      </c>
      <c r="AH717" s="101">
        <f t="shared" si="208"/>
        <v>26936</v>
      </c>
      <c r="AI717" s="101">
        <f t="shared" si="202"/>
        <v>0</v>
      </c>
      <c r="AJ717" s="101">
        <f t="shared" si="209"/>
        <v>0</v>
      </c>
      <c r="AK717" s="101">
        <f t="shared" si="201"/>
        <v>0</v>
      </c>
      <c r="AL717" s="102" t="s">
        <v>0</v>
      </c>
      <c r="AM717" s="144" t="s">
        <v>102</v>
      </c>
      <c r="AN717" s="823">
        <f t="shared" si="205"/>
        <v>26936</v>
      </c>
      <c r="AO717" s="844">
        <f t="shared" si="212"/>
        <v>1</v>
      </c>
      <c r="AP717" s="844">
        <f t="shared" si="213"/>
        <v>0</v>
      </c>
      <c r="AQ717" s="845">
        <f t="shared" ca="1" si="214"/>
        <v>67</v>
      </c>
      <c r="AR717" s="113" t="str">
        <f t="shared" si="215"/>
        <v>On Time</v>
      </c>
    </row>
    <row r="718" spans="1:44" x14ac:dyDescent="0.25">
      <c r="A718" s="102" t="s">
        <v>1563</v>
      </c>
      <c r="B718" s="133">
        <v>46098</v>
      </c>
      <c r="C718" s="100" t="s">
        <v>79</v>
      </c>
      <c r="D718" s="552">
        <v>46105</v>
      </c>
      <c r="E718" s="552" t="e">
        <f>IF(OR(#REF!="",J718=""),"",#REF!+7*J718)</f>
        <v>#REF!</v>
      </c>
      <c r="F718" s="149" t="str">
        <f t="shared" ca="1" si="200"/>
        <v>DELIVERED</v>
      </c>
      <c r="G718" s="120" t="s">
        <v>80</v>
      </c>
      <c r="H718" s="113" t="e">
        <f t="shared" si="203"/>
        <v>#REF!</v>
      </c>
      <c r="I718" s="113" t="e">
        <f t="shared" si="210"/>
        <v>#REF!</v>
      </c>
      <c r="J718" s="122">
        <v>1</v>
      </c>
      <c r="K718" s="122" t="s">
        <v>21</v>
      </c>
      <c r="L718" s="232" t="s">
        <v>81</v>
      </c>
      <c r="M718" s="13" t="s">
        <v>1564</v>
      </c>
      <c r="N718" s="399">
        <v>0</v>
      </c>
      <c r="O718" s="130">
        <v>3</v>
      </c>
      <c r="P718" s="122" t="s">
        <v>243</v>
      </c>
      <c r="Q718" s="122">
        <v>26200091</v>
      </c>
      <c r="R718" s="122" t="s">
        <v>84</v>
      </c>
      <c r="S718" s="122" t="s">
        <v>1271</v>
      </c>
      <c r="T718" s="113" t="s">
        <v>1272</v>
      </c>
      <c r="U718" s="102" t="s">
        <v>1273</v>
      </c>
      <c r="V718" s="195" t="s">
        <v>1565</v>
      </c>
      <c r="W718" s="147">
        <v>11</v>
      </c>
      <c r="X718" s="122">
        <v>11</v>
      </c>
      <c r="Y718" s="126">
        <f t="shared" si="211"/>
        <v>0</v>
      </c>
      <c r="Z718" s="122">
        <v>0</v>
      </c>
      <c r="AA718" s="185">
        <v>5875</v>
      </c>
      <c r="AB718" s="131"/>
      <c r="AC718" s="151" t="str">
        <f t="shared" si="204"/>
        <v>April-26</v>
      </c>
      <c r="AD718" s="119">
        <v>46136</v>
      </c>
      <c r="AE718" s="178" t="s">
        <v>1566</v>
      </c>
      <c r="AF718" s="101">
        <f t="shared" si="206"/>
        <v>64625</v>
      </c>
      <c r="AG718" s="101">
        <f t="shared" si="207"/>
        <v>0</v>
      </c>
      <c r="AH718" s="101">
        <f t="shared" si="208"/>
        <v>64625</v>
      </c>
      <c r="AI718" s="101">
        <f t="shared" si="202"/>
        <v>0</v>
      </c>
      <c r="AJ718" s="185">
        <f t="shared" si="209"/>
        <v>0</v>
      </c>
      <c r="AK718" s="185">
        <f t="shared" si="201"/>
        <v>0</v>
      </c>
      <c r="AL718" s="174" t="s">
        <v>0</v>
      </c>
      <c r="AM718" s="144" t="s">
        <v>102</v>
      </c>
      <c r="AN718" s="825">
        <f t="shared" si="205"/>
        <v>64625</v>
      </c>
      <c r="AO718" s="844">
        <f t="shared" si="212"/>
        <v>1</v>
      </c>
      <c r="AP718" s="844">
        <f t="shared" si="213"/>
        <v>0</v>
      </c>
      <c r="AQ718" s="845">
        <f t="shared" ca="1" si="214"/>
        <v>87</v>
      </c>
      <c r="AR718" s="113" t="str">
        <f t="shared" si="215"/>
        <v>Delayed</v>
      </c>
    </row>
    <row r="719" spans="1:44" x14ac:dyDescent="0.25">
      <c r="A719" s="102" t="s">
        <v>1563</v>
      </c>
      <c r="B719" s="133">
        <v>46098</v>
      </c>
      <c r="C719" s="100" t="s">
        <v>79</v>
      </c>
      <c r="D719" s="552">
        <v>46105</v>
      </c>
      <c r="E719" s="552" t="e">
        <f>IF(OR(#REF!="",J719=""),"",#REF!+7*J719)</f>
        <v>#REF!</v>
      </c>
      <c r="F719" s="149" t="str">
        <f t="shared" ca="1" si="200"/>
        <v>DELIVERED</v>
      </c>
      <c r="G719" s="120" t="s">
        <v>80</v>
      </c>
      <c r="H719" s="113" t="e">
        <f t="shared" si="203"/>
        <v>#REF!</v>
      </c>
      <c r="I719" s="113" t="e">
        <f t="shared" si="210"/>
        <v>#REF!</v>
      </c>
      <c r="J719" s="122">
        <v>1</v>
      </c>
      <c r="K719" s="122" t="s">
        <v>21</v>
      </c>
      <c r="L719" s="232" t="s">
        <v>81</v>
      </c>
      <c r="M719" s="13" t="s">
        <v>1564</v>
      </c>
      <c r="N719" s="399">
        <v>0</v>
      </c>
      <c r="O719" s="130">
        <v>3</v>
      </c>
      <c r="P719" s="122" t="s">
        <v>243</v>
      </c>
      <c r="Q719" s="122">
        <v>26200091</v>
      </c>
      <c r="R719" s="122" t="s">
        <v>84</v>
      </c>
      <c r="S719" s="122" t="s">
        <v>1271</v>
      </c>
      <c r="T719" s="113" t="s">
        <v>1272</v>
      </c>
      <c r="U719" s="102" t="s">
        <v>1273</v>
      </c>
      <c r="V719" s="195" t="s">
        <v>1279</v>
      </c>
      <c r="W719" s="147">
        <v>1</v>
      </c>
      <c r="X719" s="122">
        <v>1</v>
      </c>
      <c r="Y719" s="126">
        <f t="shared" si="211"/>
        <v>0</v>
      </c>
      <c r="Z719" s="122">
        <v>0</v>
      </c>
      <c r="AA719" s="185">
        <v>3100</v>
      </c>
      <c r="AB719" s="131"/>
      <c r="AC719" s="151" t="str">
        <f t="shared" si="204"/>
        <v>April-26</v>
      </c>
      <c r="AD719" s="119">
        <v>46136</v>
      </c>
      <c r="AE719" s="178" t="s">
        <v>1566</v>
      </c>
      <c r="AF719" s="101">
        <f t="shared" si="206"/>
        <v>3100</v>
      </c>
      <c r="AG719" s="101">
        <f t="shared" si="207"/>
        <v>0</v>
      </c>
      <c r="AH719" s="101">
        <f t="shared" si="208"/>
        <v>3100</v>
      </c>
      <c r="AI719" s="101">
        <f t="shared" si="202"/>
        <v>0</v>
      </c>
      <c r="AJ719" s="185">
        <f t="shared" si="209"/>
        <v>0</v>
      </c>
      <c r="AK719" s="185">
        <f t="shared" si="201"/>
        <v>0</v>
      </c>
      <c r="AL719" s="174" t="s">
        <v>0</v>
      </c>
      <c r="AM719" s="144" t="s">
        <v>102</v>
      </c>
      <c r="AN719" s="825">
        <f t="shared" si="205"/>
        <v>3100</v>
      </c>
      <c r="AO719" s="844">
        <f t="shared" si="212"/>
        <v>1</v>
      </c>
      <c r="AP719" s="844">
        <f t="shared" si="213"/>
        <v>0</v>
      </c>
      <c r="AQ719" s="845">
        <f t="shared" ca="1" si="214"/>
        <v>87</v>
      </c>
      <c r="AR719" s="113" t="str">
        <f t="shared" si="215"/>
        <v>Delayed</v>
      </c>
    </row>
    <row r="720" spans="1:44" x14ac:dyDescent="0.25">
      <c r="A720" s="102" t="s">
        <v>1563</v>
      </c>
      <c r="B720" s="133">
        <v>46098</v>
      </c>
      <c r="C720" s="100" t="s">
        <v>79</v>
      </c>
      <c r="D720" s="552">
        <v>46105</v>
      </c>
      <c r="E720" s="552" t="e">
        <f>IF(OR(#REF!="",J720=""),"",#REF!+7*J720)</f>
        <v>#REF!</v>
      </c>
      <c r="F720" s="149" t="str">
        <f t="shared" ref="F720:F783" ca="1" si="216">IF(AL720="PO CLOSED",
"DELIVERED",
IF(TODAY()&gt;E720,
"-"&amp;ROUNDUP(TODAY()-E720,0)&amp;" days overdue",
"+" &amp;ROUNDUP(E720-TODAY(),0)&amp;" days remaining"))</f>
        <v>DELIVERED</v>
      </c>
      <c r="G720" s="120" t="s">
        <v>80</v>
      </c>
      <c r="H720" s="113" t="e">
        <f t="shared" si="203"/>
        <v>#REF!</v>
      </c>
      <c r="I720" s="113" t="e">
        <f t="shared" si="210"/>
        <v>#REF!</v>
      </c>
      <c r="J720" s="122">
        <v>1</v>
      </c>
      <c r="K720" s="122" t="s">
        <v>21</v>
      </c>
      <c r="L720" s="232" t="s">
        <v>81</v>
      </c>
      <c r="M720" s="13" t="s">
        <v>1564</v>
      </c>
      <c r="N720" s="399">
        <v>0</v>
      </c>
      <c r="O720" s="130">
        <v>3</v>
      </c>
      <c r="P720" s="122" t="s">
        <v>1567</v>
      </c>
      <c r="Q720" s="122">
        <v>26200091</v>
      </c>
      <c r="R720" s="122" t="s">
        <v>84</v>
      </c>
      <c r="S720" s="122" t="s">
        <v>1271</v>
      </c>
      <c r="T720" s="113" t="s">
        <v>1272</v>
      </c>
      <c r="U720" s="102" t="s">
        <v>1273</v>
      </c>
      <c r="V720" s="195" t="s">
        <v>1568</v>
      </c>
      <c r="W720" s="147">
        <v>1</v>
      </c>
      <c r="X720" s="122">
        <v>1</v>
      </c>
      <c r="Y720" s="126">
        <f t="shared" si="211"/>
        <v>0</v>
      </c>
      <c r="Z720" s="122">
        <v>0</v>
      </c>
      <c r="AA720" s="185">
        <v>1200</v>
      </c>
      <c r="AB720" s="131"/>
      <c r="AC720" s="151" t="str">
        <f t="shared" si="204"/>
        <v>April-26</v>
      </c>
      <c r="AD720" s="119">
        <v>46136</v>
      </c>
      <c r="AE720" s="178" t="s">
        <v>1566</v>
      </c>
      <c r="AF720" s="101">
        <f t="shared" si="206"/>
        <v>1200</v>
      </c>
      <c r="AG720" s="101">
        <f t="shared" si="207"/>
        <v>0</v>
      </c>
      <c r="AH720" s="101">
        <f t="shared" si="208"/>
        <v>1200</v>
      </c>
      <c r="AI720" s="101">
        <f t="shared" si="202"/>
        <v>0</v>
      </c>
      <c r="AJ720" s="185">
        <f t="shared" si="209"/>
        <v>0</v>
      </c>
      <c r="AK720" s="185">
        <f t="shared" ref="AK720:AK783" si="217">SUM(AI720:AJ720)</f>
        <v>0</v>
      </c>
      <c r="AL720" s="174" t="s">
        <v>0</v>
      </c>
      <c r="AM720" s="144" t="s">
        <v>102</v>
      </c>
      <c r="AN720" s="825">
        <f t="shared" si="205"/>
        <v>1200</v>
      </c>
      <c r="AO720" s="844">
        <f t="shared" si="212"/>
        <v>1</v>
      </c>
      <c r="AP720" s="844">
        <f t="shared" si="213"/>
        <v>0</v>
      </c>
      <c r="AQ720" s="845">
        <f t="shared" ca="1" si="214"/>
        <v>87</v>
      </c>
      <c r="AR720" s="113" t="str">
        <f t="shared" si="215"/>
        <v>Delayed</v>
      </c>
    </row>
    <row r="721" spans="1:44" x14ac:dyDescent="0.25">
      <c r="A721" s="102" t="s">
        <v>1569</v>
      </c>
      <c r="B721" s="133">
        <v>46098</v>
      </c>
      <c r="C721" s="100" t="s">
        <v>79</v>
      </c>
      <c r="D721" s="552">
        <v>46105</v>
      </c>
      <c r="E721" s="552" t="e">
        <f>IF(OR(#REF!="",J721=""),"",#REF!+7*J721)</f>
        <v>#REF!</v>
      </c>
      <c r="F721" s="149" t="str">
        <f t="shared" ca="1" si="216"/>
        <v>DELIVERED</v>
      </c>
      <c r="G721" s="120" t="s">
        <v>80</v>
      </c>
      <c r="H721" s="113" t="e">
        <f t="shared" si="203"/>
        <v>#REF!</v>
      </c>
      <c r="I721" s="113" t="e">
        <f t="shared" si="210"/>
        <v>#REF!</v>
      </c>
      <c r="J721" s="122">
        <v>1</v>
      </c>
      <c r="K721" s="122" t="s">
        <v>21</v>
      </c>
      <c r="L721" s="232" t="s">
        <v>81</v>
      </c>
      <c r="M721" s="13" t="s">
        <v>1570</v>
      </c>
      <c r="N721" s="399">
        <v>0</v>
      </c>
      <c r="O721" s="130">
        <v>3</v>
      </c>
      <c r="P721" s="122" t="s">
        <v>243</v>
      </c>
      <c r="Q721" s="122">
        <v>26200085</v>
      </c>
      <c r="R721" s="122" t="s">
        <v>84</v>
      </c>
      <c r="S721" s="122" t="s">
        <v>1271</v>
      </c>
      <c r="T721" s="113" t="s">
        <v>1272</v>
      </c>
      <c r="U721" s="102" t="s">
        <v>1273</v>
      </c>
      <c r="V721" s="115" t="s">
        <v>1571</v>
      </c>
      <c r="W721" s="147">
        <v>47</v>
      </c>
      <c r="X721" s="122">
        <v>47</v>
      </c>
      <c r="Y721" s="126">
        <f t="shared" si="211"/>
        <v>0</v>
      </c>
      <c r="Z721" s="122">
        <v>0</v>
      </c>
      <c r="AA721" s="185">
        <v>846</v>
      </c>
      <c r="AB721" s="131"/>
      <c r="AC721" s="151" t="str">
        <f t="shared" si="204"/>
        <v>April-26</v>
      </c>
      <c r="AD721" s="119">
        <v>46136</v>
      </c>
      <c r="AE721" s="178" t="s">
        <v>1572</v>
      </c>
      <c r="AF721" s="101">
        <f t="shared" si="206"/>
        <v>39762</v>
      </c>
      <c r="AG721" s="101">
        <f t="shared" si="207"/>
        <v>0</v>
      </c>
      <c r="AH721" s="101">
        <f t="shared" si="208"/>
        <v>39762</v>
      </c>
      <c r="AI721" s="101">
        <f t="shared" si="202"/>
        <v>0</v>
      </c>
      <c r="AJ721" s="185">
        <f t="shared" si="209"/>
        <v>0</v>
      </c>
      <c r="AK721" s="185">
        <f t="shared" si="217"/>
        <v>0</v>
      </c>
      <c r="AL721" s="174" t="s">
        <v>0</v>
      </c>
      <c r="AM721" s="144" t="s">
        <v>102</v>
      </c>
      <c r="AN721" s="825">
        <f t="shared" si="205"/>
        <v>39762</v>
      </c>
      <c r="AO721" s="844">
        <f t="shared" si="212"/>
        <v>1</v>
      </c>
      <c r="AP721" s="844">
        <f t="shared" si="213"/>
        <v>0</v>
      </c>
      <c r="AQ721" s="845">
        <f t="shared" ca="1" si="214"/>
        <v>87</v>
      </c>
      <c r="AR721" s="113" t="str">
        <f t="shared" si="215"/>
        <v>Delayed</v>
      </c>
    </row>
    <row r="722" spans="1:44" x14ac:dyDescent="0.25">
      <c r="A722" s="102" t="s">
        <v>1569</v>
      </c>
      <c r="B722" s="133">
        <v>46098</v>
      </c>
      <c r="C722" s="100" t="s">
        <v>79</v>
      </c>
      <c r="D722" s="552">
        <v>46105</v>
      </c>
      <c r="E722" s="552" t="e">
        <f>IF(OR(#REF!="",J722=""),"",#REF!+7*J722)</f>
        <v>#REF!</v>
      </c>
      <c r="F722" s="149" t="str">
        <f t="shared" ca="1" si="216"/>
        <v>DELIVERED</v>
      </c>
      <c r="G722" s="120" t="s">
        <v>80</v>
      </c>
      <c r="H722" s="113" t="e">
        <f t="shared" si="203"/>
        <v>#REF!</v>
      </c>
      <c r="I722" s="113" t="e">
        <f t="shared" si="210"/>
        <v>#REF!</v>
      </c>
      <c r="J722" s="122">
        <v>1</v>
      </c>
      <c r="K722" s="122" t="s">
        <v>28</v>
      </c>
      <c r="L722" s="232" t="s">
        <v>81</v>
      </c>
      <c r="M722" s="13" t="s">
        <v>1570</v>
      </c>
      <c r="N722" s="399">
        <v>0</v>
      </c>
      <c r="O722" s="130">
        <v>3</v>
      </c>
      <c r="P722" s="122" t="s">
        <v>243</v>
      </c>
      <c r="Q722" s="122">
        <v>26200085</v>
      </c>
      <c r="R722" s="122" t="s">
        <v>84</v>
      </c>
      <c r="S722" s="122" t="s">
        <v>1271</v>
      </c>
      <c r="T722" s="113" t="s">
        <v>1272</v>
      </c>
      <c r="U722" s="102" t="s">
        <v>1273</v>
      </c>
      <c r="V722" s="115" t="s">
        <v>1279</v>
      </c>
      <c r="W722" s="147">
        <v>1</v>
      </c>
      <c r="X722" s="122">
        <v>1</v>
      </c>
      <c r="Y722" s="126">
        <f t="shared" si="211"/>
        <v>0</v>
      </c>
      <c r="Z722" s="122">
        <v>0</v>
      </c>
      <c r="AA722" s="185">
        <v>1600</v>
      </c>
      <c r="AB722" s="131"/>
      <c r="AC722" s="151" t="str">
        <f t="shared" si="204"/>
        <v>April-26</v>
      </c>
      <c r="AD722" s="119">
        <v>46136</v>
      </c>
      <c r="AE722" s="178" t="s">
        <v>1572</v>
      </c>
      <c r="AF722" s="101">
        <f t="shared" si="206"/>
        <v>1600</v>
      </c>
      <c r="AG722" s="101">
        <f t="shared" si="207"/>
        <v>0</v>
      </c>
      <c r="AH722" s="101">
        <f t="shared" si="208"/>
        <v>1600</v>
      </c>
      <c r="AI722" s="101">
        <f t="shared" si="202"/>
        <v>0</v>
      </c>
      <c r="AJ722" s="185">
        <f t="shared" si="209"/>
        <v>0</v>
      </c>
      <c r="AK722" s="185">
        <f t="shared" si="217"/>
        <v>0</v>
      </c>
      <c r="AL722" s="174" t="s">
        <v>0</v>
      </c>
      <c r="AM722" s="144" t="s">
        <v>102</v>
      </c>
      <c r="AN722" s="825">
        <f t="shared" si="205"/>
        <v>1600</v>
      </c>
      <c r="AO722" s="844">
        <f t="shared" si="212"/>
        <v>1</v>
      </c>
      <c r="AP722" s="844">
        <f t="shared" si="213"/>
        <v>0</v>
      </c>
      <c r="AQ722" s="845">
        <f t="shared" ca="1" si="214"/>
        <v>87</v>
      </c>
      <c r="AR722" s="113" t="str">
        <f t="shared" si="215"/>
        <v>Delayed</v>
      </c>
    </row>
    <row r="723" spans="1:44" x14ac:dyDescent="0.25">
      <c r="A723" s="102" t="s">
        <v>1569</v>
      </c>
      <c r="B723" s="133">
        <v>46098</v>
      </c>
      <c r="C723" s="100" t="s">
        <v>79</v>
      </c>
      <c r="D723" s="552">
        <v>46105</v>
      </c>
      <c r="E723" s="552" t="e">
        <f>IF(OR(#REF!="",J723=""),"",#REF!+7*J723)</f>
        <v>#REF!</v>
      </c>
      <c r="F723" s="149" t="str">
        <f t="shared" ca="1" si="216"/>
        <v>DELIVERED</v>
      </c>
      <c r="G723" s="120" t="s">
        <v>80</v>
      </c>
      <c r="H723" s="113" t="e">
        <f t="shared" si="203"/>
        <v>#REF!</v>
      </c>
      <c r="I723" s="113" t="e">
        <f t="shared" si="210"/>
        <v>#REF!</v>
      </c>
      <c r="J723" s="122">
        <v>1</v>
      </c>
      <c r="K723" s="122" t="s">
        <v>28</v>
      </c>
      <c r="L723" s="232" t="s">
        <v>81</v>
      </c>
      <c r="M723" s="13" t="s">
        <v>1570</v>
      </c>
      <c r="N723" s="399">
        <v>0</v>
      </c>
      <c r="O723" s="130">
        <v>3</v>
      </c>
      <c r="P723" s="122" t="s">
        <v>243</v>
      </c>
      <c r="Q723" s="122">
        <v>26200085</v>
      </c>
      <c r="R723" s="122" t="s">
        <v>84</v>
      </c>
      <c r="S723" s="122" t="s">
        <v>1271</v>
      </c>
      <c r="T723" s="113" t="s">
        <v>1272</v>
      </c>
      <c r="U723" s="102" t="s">
        <v>1273</v>
      </c>
      <c r="V723" s="115" t="s">
        <v>1568</v>
      </c>
      <c r="W723" s="147">
        <v>1</v>
      </c>
      <c r="X723" s="122">
        <v>1</v>
      </c>
      <c r="Y723" s="126">
        <f t="shared" si="211"/>
        <v>0</v>
      </c>
      <c r="Z723" s="122">
        <v>0</v>
      </c>
      <c r="AA723" s="185">
        <v>1200</v>
      </c>
      <c r="AB723" s="131"/>
      <c r="AC723" s="151" t="str">
        <f t="shared" si="204"/>
        <v>April-26</v>
      </c>
      <c r="AD723" s="119">
        <v>46136</v>
      </c>
      <c r="AE723" s="178" t="s">
        <v>1572</v>
      </c>
      <c r="AF723" s="101">
        <f t="shared" si="206"/>
        <v>1200</v>
      </c>
      <c r="AG723" s="101">
        <f t="shared" si="207"/>
        <v>0</v>
      </c>
      <c r="AH723" s="101">
        <f t="shared" si="208"/>
        <v>1200</v>
      </c>
      <c r="AI723" s="101">
        <f t="shared" si="202"/>
        <v>0</v>
      </c>
      <c r="AJ723" s="185">
        <f t="shared" si="209"/>
        <v>0</v>
      </c>
      <c r="AK723" s="185">
        <f t="shared" si="217"/>
        <v>0</v>
      </c>
      <c r="AL723" s="174" t="s">
        <v>0</v>
      </c>
      <c r="AM723" s="144" t="s">
        <v>102</v>
      </c>
      <c r="AN723" s="825">
        <f t="shared" si="205"/>
        <v>1200</v>
      </c>
      <c r="AO723" s="844">
        <f t="shared" si="212"/>
        <v>1</v>
      </c>
      <c r="AP723" s="844">
        <f t="shared" si="213"/>
        <v>0</v>
      </c>
      <c r="AQ723" s="845">
        <f t="shared" ca="1" si="214"/>
        <v>87</v>
      </c>
      <c r="AR723" s="113" t="str">
        <f t="shared" si="215"/>
        <v>Delayed</v>
      </c>
    </row>
    <row r="724" spans="1:44" ht="12.75" x14ac:dyDescent="0.2">
      <c r="A724" s="171" t="s">
        <v>90</v>
      </c>
      <c r="B724" s="133">
        <v>46099</v>
      </c>
      <c r="C724" s="100" t="s">
        <v>79</v>
      </c>
      <c r="D724" s="552">
        <v>46101</v>
      </c>
      <c r="E724" s="552" t="e">
        <f>IF(OR(#REF!="",J724=""),"",#REF!+7*J724)</f>
        <v>#REF!</v>
      </c>
      <c r="F724" s="149" t="e">
        <f t="shared" ca="1" si="216"/>
        <v>#REF!</v>
      </c>
      <c r="G724" s="120" t="s">
        <v>80</v>
      </c>
      <c r="H724" s="113" t="e">
        <f t="shared" si="203"/>
        <v>#REF!</v>
      </c>
      <c r="I724" s="113" t="e">
        <f t="shared" si="210"/>
        <v>#REF!</v>
      </c>
      <c r="J724" s="122">
        <v>0.4</v>
      </c>
      <c r="K724" s="122" t="s">
        <v>24</v>
      </c>
      <c r="L724" s="232" t="s">
        <v>81</v>
      </c>
      <c r="M724" s="13" t="s">
        <v>1573</v>
      </c>
      <c r="N724" s="399">
        <v>0</v>
      </c>
      <c r="O724" s="130">
        <v>3</v>
      </c>
      <c r="P724" s="122"/>
      <c r="Q724" s="122"/>
      <c r="R724" s="18" t="s">
        <v>84</v>
      </c>
      <c r="S724" s="130" t="s">
        <v>1574</v>
      </c>
      <c r="T724" s="123" t="s">
        <v>1575</v>
      </c>
      <c r="U724" s="123" t="s">
        <v>219</v>
      </c>
      <c r="V724" s="115" t="s">
        <v>1576</v>
      </c>
      <c r="W724" s="147">
        <v>2</v>
      </c>
      <c r="X724" s="113"/>
      <c r="Y724" s="126">
        <f t="shared" si="211"/>
        <v>2</v>
      </c>
      <c r="Z724" s="122">
        <v>2</v>
      </c>
      <c r="AA724" s="101">
        <v>4500</v>
      </c>
      <c r="AB724" s="131"/>
      <c r="AC724" s="151" t="str">
        <f t="shared" si="204"/>
        <v/>
      </c>
      <c r="AD724" s="120"/>
      <c r="AE724" s="132"/>
      <c r="AF724" s="101">
        <f t="shared" si="206"/>
        <v>0</v>
      </c>
      <c r="AG724" s="101">
        <f t="shared" si="207"/>
        <v>0</v>
      </c>
      <c r="AH724" s="101">
        <f t="shared" si="208"/>
        <v>0</v>
      </c>
      <c r="AI724" s="101">
        <f t="shared" si="202"/>
        <v>9000</v>
      </c>
      <c r="AJ724" s="101">
        <f t="shared" si="209"/>
        <v>0</v>
      </c>
      <c r="AK724" s="101">
        <f t="shared" si="217"/>
        <v>9000</v>
      </c>
      <c r="AL724" s="102" t="s">
        <v>9</v>
      </c>
      <c r="AM724" s="144" t="s">
        <v>1577</v>
      </c>
      <c r="AN724" s="823">
        <f t="shared" si="205"/>
        <v>9000</v>
      </c>
      <c r="AO724" s="844">
        <f t="shared" si="212"/>
        <v>0</v>
      </c>
      <c r="AP724" s="844">
        <f t="shared" si="213"/>
        <v>1</v>
      </c>
      <c r="AQ724" s="845">
        <f t="shared" ca="1" si="214"/>
        <v>86</v>
      </c>
      <c r="AR724" s="113" t="str">
        <f t="shared" si="215"/>
        <v>On Time</v>
      </c>
    </row>
    <row r="725" spans="1:44" ht="19.5" customHeight="1" x14ac:dyDescent="0.2">
      <c r="A725" s="102">
        <v>4502698120</v>
      </c>
      <c r="B725" s="133">
        <v>46099</v>
      </c>
      <c r="C725" s="100" t="s">
        <v>79</v>
      </c>
      <c r="D725" s="552">
        <v>46102</v>
      </c>
      <c r="E725" s="552" t="e">
        <f>IF(OR(#REF!="",J725=""),"",#REF!+7*J725)</f>
        <v>#REF!</v>
      </c>
      <c r="F725" s="149" t="str">
        <f t="shared" ca="1" si="216"/>
        <v>DELIVERED</v>
      </c>
      <c r="G725" s="120" t="s">
        <v>80</v>
      </c>
      <c r="H725" s="113" t="e">
        <f t="shared" si="203"/>
        <v>#REF!</v>
      </c>
      <c r="I725" s="113" t="e">
        <f t="shared" si="210"/>
        <v>#REF!</v>
      </c>
      <c r="J725" s="122">
        <v>5</v>
      </c>
      <c r="K725" s="122" t="s">
        <v>22</v>
      </c>
      <c r="L725" s="232" t="s">
        <v>81</v>
      </c>
      <c r="M725" s="13" t="s">
        <v>1578</v>
      </c>
      <c r="N725" s="399">
        <v>0</v>
      </c>
      <c r="O725" s="130">
        <v>3</v>
      </c>
      <c r="P725" s="122" t="s">
        <v>1579</v>
      </c>
      <c r="Q725" s="122">
        <v>26200151</v>
      </c>
      <c r="R725" s="18" t="s">
        <v>84</v>
      </c>
      <c r="S725" s="122" t="s">
        <v>1580</v>
      </c>
      <c r="T725" s="123" t="s">
        <v>1581</v>
      </c>
      <c r="U725" s="102" t="s">
        <v>193</v>
      </c>
      <c r="V725" s="161" t="s">
        <v>1582</v>
      </c>
      <c r="W725" s="147">
        <v>10</v>
      </c>
      <c r="X725" s="122">
        <v>10</v>
      </c>
      <c r="Y725" s="126">
        <f t="shared" si="211"/>
        <v>0</v>
      </c>
      <c r="Z725" s="122">
        <v>0</v>
      </c>
      <c r="AA725" s="101">
        <v>15112.5</v>
      </c>
      <c r="AB725" s="131"/>
      <c r="AC725" s="151" t="str">
        <f t="shared" si="204"/>
        <v>May-26</v>
      </c>
      <c r="AD725" s="119">
        <v>46148</v>
      </c>
      <c r="AE725" s="205" t="s">
        <v>1583</v>
      </c>
      <c r="AF725" s="101">
        <f t="shared" si="206"/>
        <v>151125</v>
      </c>
      <c r="AG725" s="101">
        <f t="shared" si="207"/>
        <v>0</v>
      </c>
      <c r="AH725" s="101">
        <f t="shared" si="208"/>
        <v>151125</v>
      </c>
      <c r="AI725" s="101">
        <f t="shared" si="202"/>
        <v>0</v>
      </c>
      <c r="AJ725" s="101">
        <f t="shared" si="209"/>
        <v>0</v>
      </c>
      <c r="AK725" s="101">
        <f t="shared" si="217"/>
        <v>0</v>
      </c>
      <c r="AL725" s="102" t="s">
        <v>0</v>
      </c>
      <c r="AM725" s="144" t="s">
        <v>102</v>
      </c>
      <c r="AN725" s="823">
        <f t="shared" si="205"/>
        <v>151125</v>
      </c>
      <c r="AO725" s="844">
        <f t="shared" si="212"/>
        <v>1</v>
      </c>
      <c r="AP725" s="844">
        <f t="shared" si="213"/>
        <v>0</v>
      </c>
      <c r="AQ725" s="845">
        <f t="shared" ca="1" si="214"/>
        <v>86</v>
      </c>
      <c r="AR725" s="113" t="str">
        <f t="shared" si="215"/>
        <v>Delayed</v>
      </c>
    </row>
    <row r="726" spans="1:44" ht="21.75" customHeight="1" x14ac:dyDescent="0.25">
      <c r="A726" s="102">
        <v>4502698120</v>
      </c>
      <c r="B726" s="133">
        <v>46099</v>
      </c>
      <c r="C726" s="100" t="s">
        <v>79</v>
      </c>
      <c r="D726" s="552">
        <v>46102</v>
      </c>
      <c r="E726" s="552" t="e">
        <f>IF(OR(#REF!="",J726=""),"",#REF!+7*J726)</f>
        <v>#REF!</v>
      </c>
      <c r="F726" s="149" t="str">
        <f t="shared" ca="1" si="216"/>
        <v>DELIVERED</v>
      </c>
      <c r="G726" s="120" t="s">
        <v>80</v>
      </c>
      <c r="H726" s="113" t="e">
        <f t="shared" si="203"/>
        <v>#REF!</v>
      </c>
      <c r="I726" s="113" t="e">
        <f t="shared" si="210"/>
        <v>#REF!</v>
      </c>
      <c r="J726" s="122">
        <v>5</v>
      </c>
      <c r="K726" s="122" t="s">
        <v>22</v>
      </c>
      <c r="L726" s="232" t="s">
        <v>81</v>
      </c>
      <c r="M726" s="13" t="s">
        <v>1578</v>
      </c>
      <c r="N726" s="399">
        <v>0</v>
      </c>
      <c r="O726" s="130">
        <v>3</v>
      </c>
      <c r="P726" s="122" t="s">
        <v>1152</v>
      </c>
      <c r="Q726" s="122">
        <v>26200151</v>
      </c>
      <c r="R726" s="18" t="s">
        <v>84</v>
      </c>
      <c r="S726" s="122" t="s">
        <v>1580</v>
      </c>
      <c r="T726" s="123" t="s">
        <v>1581</v>
      </c>
      <c r="U726" s="102" t="s">
        <v>193</v>
      </c>
      <c r="V726" s="445" t="s">
        <v>1584</v>
      </c>
      <c r="W726" s="147">
        <v>1</v>
      </c>
      <c r="X726" s="122">
        <v>1</v>
      </c>
      <c r="Y726" s="126">
        <f t="shared" si="211"/>
        <v>0</v>
      </c>
      <c r="Z726" s="122">
        <v>0</v>
      </c>
      <c r="AA726" s="101">
        <v>53893</v>
      </c>
      <c r="AB726" s="131"/>
      <c r="AC726" s="151" t="str">
        <f t="shared" si="204"/>
        <v>May-26</v>
      </c>
      <c r="AD726" s="471">
        <v>46154</v>
      </c>
      <c r="AE726" s="178" t="s">
        <v>1585</v>
      </c>
      <c r="AF726" s="101">
        <f t="shared" si="206"/>
        <v>53893</v>
      </c>
      <c r="AG726" s="101">
        <f t="shared" si="207"/>
        <v>0</v>
      </c>
      <c r="AH726" s="101">
        <f t="shared" si="208"/>
        <v>53893</v>
      </c>
      <c r="AI726" s="101">
        <f t="shared" ref="AI726:AI789" si="218">Z726*AA726</f>
        <v>0</v>
      </c>
      <c r="AJ726" s="101">
        <f t="shared" si="209"/>
        <v>0</v>
      </c>
      <c r="AK726" s="101">
        <f t="shared" si="217"/>
        <v>0</v>
      </c>
      <c r="AL726" s="102" t="s">
        <v>0</v>
      </c>
      <c r="AM726" s="144" t="s">
        <v>102</v>
      </c>
      <c r="AN726" s="823">
        <f t="shared" si="205"/>
        <v>53893</v>
      </c>
      <c r="AO726" s="844">
        <f t="shared" si="212"/>
        <v>1</v>
      </c>
      <c r="AP726" s="844">
        <f t="shared" si="213"/>
        <v>0</v>
      </c>
      <c r="AQ726" s="845">
        <f t="shared" ca="1" si="214"/>
        <v>86</v>
      </c>
      <c r="AR726" s="113" t="str">
        <f t="shared" si="215"/>
        <v>Delayed</v>
      </c>
    </row>
    <row r="727" spans="1:44" ht="12.75" x14ac:dyDescent="0.2">
      <c r="A727" s="102">
        <v>1162502010</v>
      </c>
      <c r="B727" s="133">
        <v>46099</v>
      </c>
      <c r="C727" s="100" t="s">
        <v>79</v>
      </c>
      <c r="D727" s="552">
        <v>46102</v>
      </c>
      <c r="E727" s="552" t="e">
        <f>IF(OR(#REF!="",J727=""),"",#REF!+7*J727)</f>
        <v>#REF!</v>
      </c>
      <c r="F727" s="149" t="str">
        <f t="shared" ca="1" si="216"/>
        <v>DELIVERED</v>
      </c>
      <c r="G727" s="120" t="s">
        <v>80</v>
      </c>
      <c r="H727" s="113" t="e">
        <f t="shared" si="203"/>
        <v>#REF!</v>
      </c>
      <c r="I727" s="113" t="e">
        <f t="shared" si="210"/>
        <v>#REF!</v>
      </c>
      <c r="J727" s="122">
        <v>0.5</v>
      </c>
      <c r="K727" s="122" t="s">
        <v>24</v>
      </c>
      <c r="L727" s="232" t="s">
        <v>142</v>
      </c>
      <c r="M727" s="13" t="s">
        <v>1586</v>
      </c>
      <c r="N727" s="399">
        <v>1</v>
      </c>
      <c r="O727" s="130">
        <v>1</v>
      </c>
      <c r="P727" s="122" t="s">
        <v>243</v>
      </c>
      <c r="Q727" s="122">
        <v>2620007</v>
      </c>
      <c r="R727" s="122" t="s">
        <v>84</v>
      </c>
      <c r="S727" s="130" t="s">
        <v>284</v>
      </c>
      <c r="T727" s="123" t="s">
        <v>285</v>
      </c>
      <c r="U727" s="102" t="s">
        <v>286</v>
      </c>
      <c r="V727" s="115" t="s">
        <v>1587</v>
      </c>
      <c r="W727" s="147">
        <v>2</v>
      </c>
      <c r="X727" s="122">
        <v>2</v>
      </c>
      <c r="Y727" s="126">
        <f t="shared" si="211"/>
        <v>0</v>
      </c>
      <c r="Z727" s="122">
        <v>0</v>
      </c>
      <c r="AA727" s="101">
        <v>8400</v>
      </c>
      <c r="AB727" s="131"/>
      <c r="AC727" s="151" t="str">
        <f t="shared" si="204"/>
        <v>April-26</v>
      </c>
      <c r="AD727" s="119">
        <v>46116</v>
      </c>
      <c r="AE727" s="205" t="s">
        <v>1588</v>
      </c>
      <c r="AF727" s="101">
        <f t="shared" si="206"/>
        <v>16800</v>
      </c>
      <c r="AG727" s="101">
        <f t="shared" si="207"/>
        <v>0</v>
      </c>
      <c r="AH727" s="101">
        <f t="shared" si="208"/>
        <v>16800</v>
      </c>
      <c r="AI727" s="101">
        <f t="shared" si="218"/>
        <v>0</v>
      </c>
      <c r="AJ727" s="101">
        <f t="shared" si="209"/>
        <v>0</v>
      </c>
      <c r="AK727" s="101">
        <f t="shared" si="217"/>
        <v>0</v>
      </c>
      <c r="AL727" s="102" t="s">
        <v>0</v>
      </c>
      <c r="AM727" s="144" t="s">
        <v>102</v>
      </c>
      <c r="AN727" s="823">
        <f t="shared" si="205"/>
        <v>16800</v>
      </c>
      <c r="AO727" s="844">
        <f t="shared" si="212"/>
        <v>1</v>
      </c>
      <c r="AP727" s="844">
        <f t="shared" si="213"/>
        <v>0</v>
      </c>
      <c r="AQ727" s="845">
        <f t="shared" ca="1" si="214"/>
        <v>86</v>
      </c>
      <c r="AR727" s="113" t="str">
        <f t="shared" si="215"/>
        <v>Delayed</v>
      </c>
    </row>
    <row r="728" spans="1:44" ht="12.75" x14ac:dyDescent="0.2">
      <c r="A728" s="102" t="s">
        <v>1589</v>
      </c>
      <c r="B728" s="133">
        <v>46099</v>
      </c>
      <c r="C728" s="100" t="s">
        <v>79</v>
      </c>
      <c r="D728" s="552">
        <v>46108</v>
      </c>
      <c r="E728" s="552" t="e">
        <f>IF(OR(#REF!="",J728=""),"",#REF!+7*J728)</f>
        <v>#REF!</v>
      </c>
      <c r="F728" s="149" t="str">
        <f t="shared" ca="1" si="216"/>
        <v>DELIVERED</v>
      </c>
      <c r="G728" s="120" t="s">
        <v>80</v>
      </c>
      <c r="H728" s="113" t="e">
        <f t="shared" si="203"/>
        <v>#REF!</v>
      </c>
      <c r="I728" s="113" t="e">
        <f t="shared" si="210"/>
        <v>#REF!</v>
      </c>
      <c r="J728" s="122">
        <v>1.4</v>
      </c>
      <c r="K728" s="122" t="s">
        <v>21</v>
      </c>
      <c r="L728" s="232" t="s">
        <v>81</v>
      </c>
      <c r="M728" s="13" t="s">
        <v>1590</v>
      </c>
      <c r="N728" s="399">
        <v>0</v>
      </c>
      <c r="O728" s="130">
        <v>3</v>
      </c>
      <c r="P728" s="122" t="s">
        <v>243</v>
      </c>
      <c r="Q728" s="122">
        <v>26200086</v>
      </c>
      <c r="R728" s="122" t="s">
        <v>84</v>
      </c>
      <c r="S728" s="122" t="s">
        <v>1271</v>
      </c>
      <c r="T728" s="113" t="s">
        <v>1272</v>
      </c>
      <c r="U728" s="102" t="s">
        <v>1273</v>
      </c>
      <c r="V728" s="115" t="s">
        <v>1591</v>
      </c>
      <c r="W728" s="147">
        <v>60</v>
      </c>
      <c r="X728" s="122">
        <v>60</v>
      </c>
      <c r="Y728" s="126">
        <f t="shared" si="211"/>
        <v>0</v>
      </c>
      <c r="Z728" s="122">
        <v>0</v>
      </c>
      <c r="AA728" s="185">
        <v>471</v>
      </c>
      <c r="AB728" s="131"/>
      <c r="AC728" s="151" t="str">
        <f t="shared" si="204"/>
        <v>April-26</v>
      </c>
      <c r="AD728" s="119">
        <v>46136</v>
      </c>
      <c r="AE728" s="205" t="s">
        <v>1592</v>
      </c>
      <c r="AF728" s="101">
        <f t="shared" si="206"/>
        <v>28260</v>
      </c>
      <c r="AG728" s="101">
        <f t="shared" si="207"/>
        <v>0</v>
      </c>
      <c r="AH728" s="101">
        <f t="shared" si="208"/>
        <v>28260</v>
      </c>
      <c r="AI728" s="101">
        <f t="shared" si="218"/>
        <v>0</v>
      </c>
      <c r="AJ728" s="185">
        <f t="shared" si="209"/>
        <v>0</v>
      </c>
      <c r="AK728" s="185">
        <f t="shared" si="217"/>
        <v>0</v>
      </c>
      <c r="AL728" s="174" t="s">
        <v>0</v>
      </c>
      <c r="AM728" s="144" t="s">
        <v>102</v>
      </c>
      <c r="AN728" s="825">
        <f t="shared" si="205"/>
        <v>28260</v>
      </c>
      <c r="AO728" s="844">
        <f t="shared" si="212"/>
        <v>1</v>
      </c>
      <c r="AP728" s="844">
        <f t="shared" si="213"/>
        <v>0</v>
      </c>
      <c r="AQ728" s="845">
        <f t="shared" ca="1" si="214"/>
        <v>86</v>
      </c>
      <c r="AR728" s="113" t="str">
        <f t="shared" si="215"/>
        <v>Delayed</v>
      </c>
    </row>
    <row r="729" spans="1:44" ht="12.75" x14ac:dyDescent="0.2">
      <c r="A729" s="102" t="s">
        <v>1589</v>
      </c>
      <c r="B729" s="133">
        <v>46099</v>
      </c>
      <c r="C729" s="100" t="s">
        <v>79</v>
      </c>
      <c r="D729" s="552">
        <v>46108</v>
      </c>
      <c r="E729" s="552" t="e">
        <f>IF(OR(#REF!="",J729=""),"",#REF!+7*J729)</f>
        <v>#REF!</v>
      </c>
      <c r="F729" s="149" t="str">
        <f t="shared" ca="1" si="216"/>
        <v>DELIVERED</v>
      </c>
      <c r="G729" s="120" t="s">
        <v>80</v>
      </c>
      <c r="H729" s="113" t="e">
        <f t="shared" si="203"/>
        <v>#REF!</v>
      </c>
      <c r="I729" s="113" t="e">
        <f t="shared" si="210"/>
        <v>#REF!</v>
      </c>
      <c r="J729" s="122">
        <v>1.4</v>
      </c>
      <c r="K729" s="122" t="s">
        <v>28</v>
      </c>
      <c r="L729" s="232" t="s">
        <v>81</v>
      </c>
      <c r="M729" s="13" t="s">
        <v>1590</v>
      </c>
      <c r="N729" s="399">
        <v>0</v>
      </c>
      <c r="O729" s="130">
        <v>3</v>
      </c>
      <c r="P729" s="122" t="s">
        <v>243</v>
      </c>
      <c r="Q729" s="122">
        <v>26200086</v>
      </c>
      <c r="R729" s="122" t="s">
        <v>84</v>
      </c>
      <c r="S729" s="122" t="s">
        <v>1271</v>
      </c>
      <c r="T729" s="113" t="s">
        <v>1272</v>
      </c>
      <c r="U729" s="102" t="s">
        <v>1273</v>
      </c>
      <c r="V729" s="115" t="s">
        <v>1593</v>
      </c>
      <c r="W729" s="147">
        <v>1</v>
      </c>
      <c r="X729" s="122">
        <v>1</v>
      </c>
      <c r="Y729" s="126">
        <f t="shared" si="211"/>
        <v>0</v>
      </c>
      <c r="Z729" s="122">
        <v>0</v>
      </c>
      <c r="AA729" s="185">
        <v>7500</v>
      </c>
      <c r="AB729" s="131"/>
      <c r="AC729" s="151" t="str">
        <f t="shared" si="204"/>
        <v>April-26</v>
      </c>
      <c r="AD729" s="119">
        <v>46136</v>
      </c>
      <c r="AE729" s="205" t="s">
        <v>1592</v>
      </c>
      <c r="AF729" s="101">
        <f t="shared" si="206"/>
        <v>7500</v>
      </c>
      <c r="AG729" s="101">
        <f t="shared" si="207"/>
        <v>0</v>
      </c>
      <c r="AH729" s="101">
        <f t="shared" si="208"/>
        <v>7500</v>
      </c>
      <c r="AI729" s="101">
        <f t="shared" si="218"/>
        <v>0</v>
      </c>
      <c r="AJ729" s="185">
        <f t="shared" si="209"/>
        <v>0</v>
      </c>
      <c r="AK729" s="185">
        <f t="shared" si="217"/>
        <v>0</v>
      </c>
      <c r="AL729" s="174" t="s">
        <v>0</v>
      </c>
      <c r="AM729" s="144" t="s">
        <v>102</v>
      </c>
      <c r="AN729" s="825">
        <f t="shared" si="205"/>
        <v>7500</v>
      </c>
      <c r="AO729" s="844">
        <f t="shared" si="212"/>
        <v>1</v>
      </c>
      <c r="AP729" s="844">
        <f t="shared" si="213"/>
        <v>0</v>
      </c>
      <c r="AQ729" s="845">
        <f t="shared" ca="1" si="214"/>
        <v>86</v>
      </c>
      <c r="AR729" s="113" t="str">
        <f t="shared" si="215"/>
        <v>Delayed</v>
      </c>
    </row>
    <row r="730" spans="1:44" ht="12.75" x14ac:dyDescent="0.2">
      <c r="A730" s="102" t="s">
        <v>1589</v>
      </c>
      <c r="B730" s="133">
        <v>46099</v>
      </c>
      <c r="C730" s="100" t="s">
        <v>79</v>
      </c>
      <c r="D730" s="552">
        <v>46108</v>
      </c>
      <c r="E730" s="552" t="e">
        <f>IF(OR(#REF!="",J730=""),"",#REF!+7*J730)</f>
        <v>#REF!</v>
      </c>
      <c r="F730" s="149" t="str">
        <f t="shared" ca="1" si="216"/>
        <v>DELIVERED</v>
      </c>
      <c r="G730" s="120" t="s">
        <v>80</v>
      </c>
      <c r="H730" s="113" t="e">
        <f t="shared" si="203"/>
        <v>#REF!</v>
      </c>
      <c r="I730" s="113" t="e">
        <f t="shared" si="210"/>
        <v>#REF!</v>
      </c>
      <c r="J730" s="122">
        <v>1.4</v>
      </c>
      <c r="K730" s="122" t="s">
        <v>28</v>
      </c>
      <c r="L730" s="232" t="s">
        <v>81</v>
      </c>
      <c r="M730" s="13" t="s">
        <v>1590</v>
      </c>
      <c r="N730" s="399">
        <v>0</v>
      </c>
      <c r="O730" s="130">
        <v>3</v>
      </c>
      <c r="P730" s="122" t="s">
        <v>243</v>
      </c>
      <c r="Q730" s="122">
        <v>26200086</v>
      </c>
      <c r="R730" s="122" t="s">
        <v>84</v>
      </c>
      <c r="S730" s="122" t="s">
        <v>1271</v>
      </c>
      <c r="T730" s="113" t="s">
        <v>1272</v>
      </c>
      <c r="U730" s="102" t="s">
        <v>1273</v>
      </c>
      <c r="V730" s="115" t="s">
        <v>1280</v>
      </c>
      <c r="W730" s="147">
        <v>1</v>
      </c>
      <c r="X730" s="122">
        <v>1</v>
      </c>
      <c r="Y730" s="126">
        <f t="shared" si="211"/>
        <v>0</v>
      </c>
      <c r="Z730" s="122">
        <v>0</v>
      </c>
      <c r="AA730" s="185">
        <v>1200</v>
      </c>
      <c r="AB730" s="131"/>
      <c r="AC730" s="151" t="str">
        <f t="shared" si="204"/>
        <v>April-26</v>
      </c>
      <c r="AD730" s="119">
        <v>46136</v>
      </c>
      <c r="AE730" s="205" t="s">
        <v>1592</v>
      </c>
      <c r="AF730" s="101">
        <f t="shared" si="206"/>
        <v>1200</v>
      </c>
      <c r="AG730" s="101">
        <f t="shared" si="207"/>
        <v>0</v>
      </c>
      <c r="AH730" s="101">
        <f t="shared" si="208"/>
        <v>1200</v>
      </c>
      <c r="AI730" s="101">
        <f t="shared" si="218"/>
        <v>0</v>
      </c>
      <c r="AJ730" s="185">
        <f t="shared" si="209"/>
        <v>0</v>
      </c>
      <c r="AK730" s="185">
        <f t="shared" si="217"/>
        <v>0</v>
      </c>
      <c r="AL730" s="174" t="s">
        <v>0</v>
      </c>
      <c r="AM730" s="144" t="s">
        <v>102</v>
      </c>
      <c r="AN730" s="825">
        <f t="shared" si="205"/>
        <v>1200</v>
      </c>
      <c r="AO730" s="844">
        <f t="shared" si="212"/>
        <v>1</v>
      </c>
      <c r="AP730" s="844">
        <f t="shared" si="213"/>
        <v>0</v>
      </c>
      <c r="AQ730" s="845">
        <f t="shared" ca="1" si="214"/>
        <v>86</v>
      </c>
      <c r="AR730" s="113" t="str">
        <f t="shared" si="215"/>
        <v>Delayed</v>
      </c>
    </row>
    <row r="731" spans="1:44" ht="12.75" x14ac:dyDescent="0.2">
      <c r="A731" s="102" t="s">
        <v>1589</v>
      </c>
      <c r="B731" s="133">
        <v>46099</v>
      </c>
      <c r="C731" s="100" t="s">
        <v>79</v>
      </c>
      <c r="D731" s="552">
        <v>46108</v>
      </c>
      <c r="E731" s="552" t="e">
        <f>IF(OR(#REF!="",J731=""),"",#REF!+7*J731)</f>
        <v>#REF!</v>
      </c>
      <c r="F731" s="149" t="str">
        <f t="shared" ca="1" si="216"/>
        <v>DELIVERED</v>
      </c>
      <c r="G731" s="120" t="s">
        <v>80</v>
      </c>
      <c r="H731" s="113" t="e">
        <f t="shared" si="203"/>
        <v>#REF!</v>
      </c>
      <c r="I731" s="113" t="e">
        <f t="shared" si="210"/>
        <v>#REF!</v>
      </c>
      <c r="J731" s="122">
        <v>1.4</v>
      </c>
      <c r="K731" s="122" t="s">
        <v>28</v>
      </c>
      <c r="L731" s="232" t="s">
        <v>81</v>
      </c>
      <c r="M731" s="13" t="s">
        <v>1590</v>
      </c>
      <c r="N731" s="399">
        <v>0</v>
      </c>
      <c r="O731" s="130">
        <v>3</v>
      </c>
      <c r="P731" s="122" t="s">
        <v>243</v>
      </c>
      <c r="Q731" s="122">
        <v>26200090</v>
      </c>
      <c r="R731" s="122" t="s">
        <v>84</v>
      </c>
      <c r="S731" s="122" t="s">
        <v>1271</v>
      </c>
      <c r="T731" s="113" t="s">
        <v>1272</v>
      </c>
      <c r="U731" s="102" t="s">
        <v>1273</v>
      </c>
      <c r="V731" s="115" t="s">
        <v>1594</v>
      </c>
      <c r="W731" s="147">
        <v>1</v>
      </c>
      <c r="X731" s="122">
        <v>1</v>
      </c>
      <c r="Y731" s="126">
        <f t="shared" si="211"/>
        <v>0</v>
      </c>
      <c r="Z731" s="122">
        <v>0</v>
      </c>
      <c r="AA731" s="185">
        <v>1200</v>
      </c>
      <c r="AB731" s="131"/>
      <c r="AC731" s="151" t="str">
        <f t="shared" si="204"/>
        <v>April-26</v>
      </c>
      <c r="AD731" s="119">
        <v>46136</v>
      </c>
      <c r="AE731" s="205" t="s">
        <v>1595</v>
      </c>
      <c r="AF731" s="101">
        <f t="shared" si="206"/>
        <v>1200</v>
      </c>
      <c r="AG731" s="101">
        <f t="shared" si="207"/>
        <v>0</v>
      </c>
      <c r="AH731" s="101">
        <f t="shared" si="208"/>
        <v>1200</v>
      </c>
      <c r="AI731" s="101">
        <f t="shared" si="218"/>
        <v>0</v>
      </c>
      <c r="AJ731" s="185">
        <f t="shared" si="209"/>
        <v>0</v>
      </c>
      <c r="AK731" s="185">
        <f t="shared" si="217"/>
        <v>0</v>
      </c>
      <c r="AL731" s="174" t="s">
        <v>0</v>
      </c>
      <c r="AM731" s="144" t="s">
        <v>102</v>
      </c>
      <c r="AN731" s="825">
        <f t="shared" si="205"/>
        <v>1200</v>
      </c>
      <c r="AO731" s="844">
        <f t="shared" si="212"/>
        <v>1</v>
      </c>
      <c r="AP731" s="844">
        <f t="shared" si="213"/>
        <v>0</v>
      </c>
      <c r="AQ731" s="845">
        <f t="shared" ca="1" si="214"/>
        <v>86</v>
      </c>
      <c r="AR731" s="113" t="str">
        <f t="shared" si="215"/>
        <v>Delayed</v>
      </c>
    </row>
    <row r="732" spans="1:44" x14ac:dyDescent="0.25">
      <c r="A732" s="102">
        <v>4600085059</v>
      </c>
      <c r="B732" s="133">
        <v>46100</v>
      </c>
      <c r="C732" s="100" t="s">
        <v>79</v>
      </c>
      <c r="D732" s="552"/>
      <c r="E732" s="552" t="e">
        <f>IF(OR(#REF!="",J732=""),"",#REF!+7*J732)</f>
        <v>#REF!</v>
      </c>
      <c r="F732" s="149" t="str">
        <f t="shared" ca="1" si="216"/>
        <v>DELIVERED</v>
      </c>
      <c r="G732" s="120" t="s">
        <v>80</v>
      </c>
      <c r="H732" s="113" t="e">
        <f t="shared" si="203"/>
        <v>#REF!</v>
      </c>
      <c r="I732" s="113" t="e">
        <f t="shared" si="210"/>
        <v>#REF!</v>
      </c>
      <c r="J732" s="122">
        <v>1</v>
      </c>
      <c r="K732" s="122" t="s">
        <v>21</v>
      </c>
      <c r="L732" s="232" t="s">
        <v>81</v>
      </c>
      <c r="M732" s="13" t="s">
        <v>1596</v>
      </c>
      <c r="N732" s="399">
        <v>0</v>
      </c>
      <c r="O732" s="130">
        <v>3</v>
      </c>
      <c r="P732" s="14" t="s">
        <v>1597</v>
      </c>
      <c r="Q732" s="122">
        <v>2620004</v>
      </c>
      <c r="R732" s="122" t="s">
        <v>84</v>
      </c>
      <c r="S732" s="122" t="s">
        <v>1598</v>
      </c>
      <c r="T732" s="113" t="s">
        <v>86</v>
      </c>
      <c r="U732" s="102" t="s">
        <v>87</v>
      </c>
      <c r="V732" s="115" t="s">
        <v>1599</v>
      </c>
      <c r="W732" s="147">
        <v>60</v>
      </c>
      <c r="X732" s="122">
        <v>60</v>
      </c>
      <c r="Y732" s="126">
        <f t="shared" si="211"/>
        <v>0</v>
      </c>
      <c r="Z732" s="122">
        <v>0</v>
      </c>
      <c r="AA732" s="185">
        <v>8400</v>
      </c>
      <c r="AB732" s="131"/>
      <c r="AC732" s="151" t="str">
        <f t="shared" si="204"/>
        <v>April-26</v>
      </c>
      <c r="AD732" s="119">
        <v>46115</v>
      </c>
      <c r="AE732" s="205" t="s">
        <v>1600</v>
      </c>
      <c r="AF732" s="101">
        <f t="shared" si="206"/>
        <v>504000</v>
      </c>
      <c r="AG732" s="101">
        <f t="shared" si="207"/>
        <v>0</v>
      </c>
      <c r="AH732" s="101">
        <f t="shared" si="208"/>
        <v>504000</v>
      </c>
      <c r="AI732" s="101">
        <f t="shared" si="218"/>
        <v>0</v>
      </c>
      <c r="AJ732" s="185">
        <f t="shared" si="209"/>
        <v>0</v>
      </c>
      <c r="AK732" s="185">
        <f t="shared" si="217"/>
        <v>0</v>
      </c>
      <c r="AL732" s="174" t="s">
        <v>0</v>
      </c>
      <c r="AM732" s="144" t="s">
        <v>102</v>
      </c>
      <c r="AN732" s="825">
        <f t="shared" si="205"/>
        <v>504000</v>
      </c>
      <c r="AO732" s="844">
        <f t="shared" si="212"/>
        <v>1</v>
      </c>
      <c r="AP732" s="844">
        <f t="shared" si="213"/>
        <v>0</v>
      </c>
      <c r="AQ732" s="845">
        <f t="shared" ca="1" si="214"/>
        <v>85</v>
      </c>
      <c r="AR732" s="113" t="str">
        <f t="shared" si="215"/>
        <v>Delayed</v>
      </c>
    </row>
    <row r="733" spans="1:44" ht="15" x14ac:dyDescent="0.25">
      <c r="A733" s="110" t="s">
        <v>1601</v>
      </c>
      <c r="B733" s="133">
        <v>46100</v>
      </c>
      <c r="C733" s="100" t="s">
        <v>79</v>
      </c>
      <c r="D733" s="552">
        <v>46107</v>
      </c>
      <c r="E733" s="552" t="e">
        <f>IF(OR(#REF!="",J733=""),"",#REF!+7*J733)</f>
        <v>#REF!</v>
      </c>
      <c r="F733" s="149" t="e">
        <f t="shared" ca="1" si="216"/>
        <v>#REF!</v>
      </c>
      <c r="G733" s="120" t="s">
        <v>80</v>
      </c>
      <c r="H733" s="113" t="e">
        <f t="shared" si="203"/>
        <v>#REF!</v>
      </c>
      <c r="I733" s="113" t="e">
        <f t="shared" si="210"/>
        <v>#REF!</v>
      </c>
      <c r="J733" s="122">
        <v>1</v>
      </c>
      <c r="K733" s="122" t="s">
        <v>21</v>
      </c>
      <c r="L733" s="232" t="s">
        <v>81</v>
      </c>
      <c r="M733" s="13" t="s">
        <v>1602</v>
      </c>
      <c r="N733" s="399">
        <v>0</v>
      </c>
      <c r="O733" s="130">
        <v>3</v>
      </c>
      <c r="P733" s="122"/>
      <c r="Q733" s="122"/>
      <c r="R733" s="122" t="s">
        <v>84</v>
      </c>
      <c r="S733" s="122" t="s">
        <v>1598</v>
      </c>
      <c r="T733" s="113" t="s">
        <v>86</v>
      </c>
      <c r="U733" s="102" t="s">
        <v>87</v>
      </c>
      <c r="V733" s="115" t="s">
        <v>1603</v>
      </c>
      <c r="W733" s="147">
        <v>60</v>
      </c>
      <c r="X733" s="113"/>
      <c r="Y733" s="126">
        <f t="shared" si="211"/>
        <v>60</v>
      </c>
      <c r="Z733" s="122">
        <v>60</v>
      </c>
      <c r="AA733" s="185">
        <v>0</v>
      </c>
      <c r="AB733" s="131"/>
      <c r="AC733" s="151" t="str">
        <f t="shared" si="204"/>
        <v/>
      </c>
      <c r="AD733" s="120"/>
      <c r="AE733" s="132"/>
      <c r="AF733" s="101">
        <f t="shared" si="206"/>
        <v>0</v>
      </c>
      <c r="AG733" s="101">
        <f t="shared" si="207"/>
        <v>0</v>
      </c>
      <c r="AH733" s="101">
        <f t="shared" si="208"/>
        <v>0</v>
      </c>
      <c r="AI733" s="101">
        <f t="shared" si="218"/>
        <v>0</v>
      </c>
      <c r="AJ733" s="185">
        <f t="shared" si="209"/>
        <v>0</v>
      </c>
      <c r="AK733" s="185">
        <f t="shared" si="217"/>
        <v>0</v>
      </c>
      <c r="AL733" s="174" t="s">
        <v>1</v>
      </c>
      <c r="AM733" s="276" t="s">
        <v>1604</v>
      </c>
      <c r="AN733" s="825">
        <f t="shared" si="205"/>
        <v>0</v>
      </c>
      <c r="AO733" s="844">
        <f t="shared" si="212"/>
        <v>0</v>
      </c>
      <c r="AP733" s="844">
        <f t="shared" si="213"/>
        <v>1</v>
      </c>
      <c r="AQ733" s="845">
        <f t="shared" ca="1" si="214"/>
        <v>85</v>
      </c>
      <c r="AR733" s="113" t="str">
        <f t="shared" si="215"/>
        <v>On Time</v>
      </c>
    </row>
    <row r="734" spans="1:44" ht="12.75" x14ac:dyDescent="0.2">
      <c r="A734" s="171" t="s">
        <v>90</v>
      </c>
      <c r="B734" s="133">
        <v>46100</v>
      </c>
      <c r="C734" s="100" t="s">
        <v>79</v>
      </c>
      <c r="D734" s="552">
        <v>46128</v>
      </c>
      <c r="E734" s="552" t="e">
        <f>IF(OR(#REF!="",J734=""),"",#REF!+7*J734)</f>
        <v>#REF!</v>
      </c>
      <c r="F734" s="149" t="e">
        <f t="shared" ca="1" si="216"/>
        <v>#REF!</v>
      </c>
      <c r="G734" s="120" t="s">
        <v>80</v>
      </c>
      <c r="H734" s="113" t="e">
        <f t="shared" si="203"/>
        <v>#REF!</v>
      </c>
      <c r="I734" s="113" t="e">
        <f t="shared" si="210"/>
        <v>#REF!</v>
      </c>
      <c r="J734" s="122">
        <v>4</v>
      </c>
      <c r="K734" s="122" t="s">
        <v>18</v>
      </c>
      <c r="L734" s="232" t="s">
        <v>81</v>
      </c>
      <c r="M734" s="13" t="s">
        <v>1605</v>
      </c>
      <c r="N734" s="399">
        <v>0</v>
      </c>
      <c r="O734" s="130">
        <v>3</v>
      </c>
      <c r="P734" s="122"/>
      <c r="Q734" s="122"/>
      <c r="R734" s="122" t="s">
        <v>84</v>
      </c>
      <c r="S734" s="122" t="s">
        <v>1606</v>
      </c>
      <c r="T734" s="102" t="s">
        <v>1606</v>
      </c>
      <c r="U734" s="102" t="s">
        <v>87</v>
      </c>
      <c r="V734" s="115" t="s">
        <v>1607</v>
      </c>
      <c r="W734" s="147">
        <v>10</v>
      </c>
      <c r="X734" s="113"/>
      <c r="Y734" s="126">
        <f t="shared" si="211"/>
        <v>10</v>
      </c>
      <c r="Z734" s="122">
        <v>10</v>
      </c>
      <c r="AA734" s="101">
        <v>2606.6</v>
      </c>
      <c r="AB734" s="131"/>
      <c r="AC734" s="151" t="str">
        <f t="shared" si="204"/>
        <v/>
      </c>
      <c r="AD734" s="120"/>
      <c r="AE734" s="132"/>
      <c r="AF734" s="101">
        <f t="shared" si="206"/>
        <v>0</v>
      </c>
      <c r="AG734" s="101">
        <f t="shared" si="207"/>
        <v>0</v>
      </c>
      <c r="AH734" s="101">
        <f t="shared" si="208"/>
        <v>0</v>
      </c>
      <c r="AI734" s="101">
        <f t="shared" si="218"/>
        <v>26066</v>
      </c>
      <c r="AJ734" s="101">
        <f t="shared" si="209"/>
        <v>0</v>
      </c>
      <c r="AK734" s="101">
        <f t="shared" si="217"/>
        <v>26066</v>
      </c>
      <c r="AL734" s="102" t="s">
        <v>9</v>
      </c>
      <c r="AM734" s="144" t="s">
        <v>1608</v>
      </c>
      <c r="AN734" s="823">
        <f t="shared" si="205"/>
        <v>26066</v>
      </c>
      <c r="AO734" s="844">
        <f t="shared" si="212"/>
        <v>0</v>
      </c>
      <c r="AP734" s="844">
        <f t="shared" si="213"/>
        <v>1</v>
      </c>
      <c r="AQ734" s="845">
        <f t="shared" ca="1" si="214"/>
        <v>85</v>
      </c>
      <c r="AR734" s="113" t="str">
        <f t="shared" si="215"/>
        <v>On Time</v>
      </c>
    </row>
    <row r="735" spans="1:44" ht="12.75" x14ac:dyDescent="0.2">
      <c r="A735" s="171" t="s">
        <v>90</v>
      </c>
      <c r="B735" s="133">
        <v>46100</v>
      </c>
      <c r="C735" s="100" t="s">
        <v>79</v>
      </c>
      <c r="D735" s="552">
        <v>46097</v>
      </c>
      <c r="E735" s="552" t="e">
        <f>IF(OR(#REF!="",J735=""),"",#REF!+7*J735)</f>
        <v>#REF!</v>
      </c>
      <c r="F735" s="149" t="e">
        <f t="shared" ca="1" si="216"/>
        <v>#REF!</v>
      </c>
      <c r="G735" s="120" t="s">
        <v>80</v>
      </c>
      <c r="H735" s="113" t="e">
        <f t="shared" si="203"/>
        <v>#REF!</v>
      </c>
      <c r="I735" s="113" t="e">
        <f t="shared" si="210"/>
        <v>#REF!</v>
      </c>
      <c r="J735" s="122">
        <v>4</v>
      </c>
      <c r="K735" s="122" t="s">
        <v>18</v>
      </c>
      <c r="L735" s="232" t="s">
        <v>81</v>
      </c>
      <c r="M735" s="13" t="s">
        <v>1609</v>
      </c>
      <c r="N735" s="399">
        <v>0</v>
      </c>
      <c r="O735" s="130">
        <v>3</v>
      </c>
      <c r="P735" s="122"/>
      <c r="Q735" s="122"/>
      <c r="R735" s="122" t="s">
        <v>84</v>
      </c>
      <c r="S735" s="122" t="s">
        <v>1606</v>
      </c>
      <c r="T735" s="102" t="s">
        <v>1606</v>
      </c>
      <c r="U735" s="102" t="s">
        <v>87</v>
      </c>
      <c r="V735" s="115" t="s">
        <v>1610</v>
      </c>
      <c r="W735" s="147">
        <v>10</v>
      </c>
      <c r="X735" s="113"/>
      <c r="Y735" s="126">
        <f t="shared" si="211"/>
        <v>10</v>
      </c>
      <c r="Z735" s="122">
        <v>10</v>
      </c>
      <c r="AA735" s="101">
        <v>1455.2</v>
      </c>
      <c r="AB735" s="131"/>
      <c r="AC735" s="151" t="str">
        <f t="shared" si="204"/>
        <v/>
      </c>
      <c r="AD735" s="120"/>
      <c r="AE735" s="132"/>
      <c r="AF735" s="101">
        <f t="shared" si="206"/>
        <v>0</v>
      </c>
      <c r="AG735" s="101">
        <f t="shared" si="207"/>
        <v>0</v>
      </c>
      <c r="AH735" s="101">
        <f t="shared" si="208"/>
        <v>0</v>
      </c>
      <c r="AI735" s="101">
        <f t="shared" si="218"/>
        <v>14552</v>
      </c>
      <c r="AJ735" s="101">
        <f t="shared" si="209"/>
        <v>0</v>
      </c>
      <c r="AK735" s="101">
        <f t="shared" si="217"/>
        <v>14552</v>
      </c>
      <c r="AL735" s="102" t="s">
        <v>9</v>
      </c>
      <c r="AM735" s="144" t="s">
        <v>1608</v>
      </c>
      <c r="AN735" s="823">
        <f t="shared" si="205"/>
        <v>14552</v>
      </c>
      <c r="AO735" s="844">
        <f t="shared" si="212"/>
        <v>0</v>
      </c>
      <c r="AP735" s="844">
        <f t="shared" si="213"/>
        <v>1</v>
      </c>
      <c r="AQ735" s="845">
        <f t="shared" ca="1" si="214"/>
        <v>85</v>
      </c>
      <c r="AR735" s="113" t="str">
        <f t="shared" si="215"/>
        <v>On Time</v>
      </c>
    </row>
    <row r="736" spans="1:44" x14ac:dyDescent="0.25">
      <c r="A736" s="102">
        <v>4700958605</v>
      </c>
      <c r="B736" s="133">
        <v>46101</v>
      </c>
      <c r="C736" s="100" t="s">
        <v>79</v>
      </c>
      <c r="D736" s="552">
        <v>46129</v>
      </c>
      <c r="E736" s="552" t="e">
        <f>IF(OR(#REF!="",J736=""),"",#REF!+7*J736)</f>
        <v>#REF!</v>
      </c>
      <c r="F736" s="149" t="str">
        <f t="shared" ca="1" si="216"/>
        <v>DELIVERED</v>
      </c>
      <c r="G736" s="120" t="s">
        <v>80</v>
      </c>
      <c r="H736" s="113" t="e">
        <f t="shared" ref="H736:H771" si="219">TEXT(E736,"MMM-YY")</f>
        <v>#REF!</v>
      </c>
      <c r="I736" s="113" t="e">
        <f t="shared" si="210"/>
        <v>#REF!</v>
      </c>
      <c r="J736" s="122">
        <v>4</v>
      </c>
      <c r="K736" s="122" t="s">
        <v>18</v>
      </c>
      <c r="L736" s="232" t="s">
        <v>81</v>
      </c>
      <c r="M736" s="13" t="s">
        <v>1611</v>
      </c>
      <c r="N736" s="399">
        <v>0</v>
      </c>
      <c r="O736" s="130">
        <v>3</v>
      </c>
      <c r="P736" s="14" t="s">
        <v>1612</v>
      </c>
      <c r="Q736" s="122">
        <v>26200076</v>
      </c>
      <c r="R736" s="122" t="s">
        <v>84</v>
      </c>
      <c r="S736" s="122" t="s">
        <v>1361</v>
      </c>
      <c r="T736" s="113" t="s">
        <v>1362</v>
      </c>
      <c r="U736" s="102" t="s">
        <v>87</v>
      </c>
      <c r="V736" s="115" t="s">
        <v>1613</v>
      </c>
      <c r="W736" s="147">
        <v>5</v>
      </c>
      <c r="X736" s="122">
        <v>5</v>
      </c>
      <c r="Y736" s="126">
        <f t="shared" si="211"/>
        <v>0</v>
      </c>
      <c r="Z736" s="122">
        <v>0</v>
      </c>
      <c r="AA736" s="101">
        <v>24072</v>
      </c>
      <c r="AB736" s="131"/>
      <c r="AC736" s="151" t="str">
        <f t="shared" si="204"/>
        <v>April-26</v>
      </c>
      <c r="AD736" s="119">
        <v>46134</v>
      </c>
      <c r="AE736" s="205" t="s">
        <v>1614</v>
      </c>
      <c r="AF736" s="101">
        <f t="shared" si="206"/>
        <v>120360</v>
      </c>
      <c r="AG736" s="101">
        <f t="shared" si="207"/>
        <v>0</v>
      </c>
      <c r="AH736" s="101">
        <f t="shared" si="208"/>
        <v>120360</v>
      </c>
      <c r="AI736" s="101">
        <f t="shared" si="218"/>
        <v>0</v>
      </c>
      <c r="AJ736" s="101">
        <f t="shared" si="209"/>
        <v>0</v>
      </c>
      <c r="AK736" s="101">
        <f t="shared" si="217"/>
        <v>0</v>
      </c>
      <c r="AL736" s="102" t="s">
        <v>0</v>
      </c>
      <c r="AM736" s="144" t="s">
        <v>102</v>
      </c>
      <c r="AN736" s="823">
        <f t="shared" si="205"/>
        <v>120360</v>
      </c>
      <c r="AO736" s="844">
        <f t="shared" si="212"/>
        <v>1</v>
      </c>
      <c r="AP736" s="844">
        <f t="shared" si="213"/>
        <v>0</v>
      </c>
      <c r="AQ736" s="845">
        <f t="shared" ca="1" si="214"/>
        <v>84</v>
      </c>
      <c r="AR736" s="113" t="str">
        <f t="shared" si="215"/>
        <v>Delayed</v>
      </c>
    </row>
    <row r="737" spans="1:44" ht="12.75" x14ac:dyDescent="0.2">
      <c r="A737" s="102">
        <v>4500000095</v>
      </c>
      <c r="B737" s="133">
        <v>46104</v>
      </c>
      <c r="C737" s="100" t="s">
        <v>79</v>
      </c>
      <c r="D737" s="552">
        <v>46146</v>
      </c>
      <c r="E737" s="552" t="e">
        <f>IF(OR(#REF!="",J737=""),"",#REF!+7*J737)</f>
        <v>#REF!</v>
      </c>
      <c r="F737" s="149" t="e">
        <f t="shared" ca="1" si="216"/>
        <v>#REF!</v>
      </c>
      <c r="G737" s="120" t="s">
        <v>80</v>
      </c>
      <c r="H737" s="113" t="e">
        <f t="shared" si="219"/>
        <v>#REF!</v>
      </c>
      <c r="I737" s="113" t="e">
        <f t="shared" si="210"/>
        <v>#REF!</v>
      </c>
      <c r="J737" s="122">
        <v>6</v>
      </c>
      <c r="K737" s="122" t="s">
        <v>22</v>
      </c>
      <c r="L737" s="232" t="s">
        <v>81</v>
      </c>
      <c r="M737" s="13" t="s">
        <v>1615</v>
      </c>
      <c r="N737" s="399">
        <v>0</v>
      </c>
      <c r="O737" s="130">
        <v>3</v>
      </c>
      <c r="P737" s="122"/>
      <c r="Q737" s="122"/>
      <c r="R737" s="122" t="s">
        <v>84</v>
      </c>
      <c r="S737" s="122" t="s">
        <v>1616</v>
      </c>
      <c r="T737" s="113" t="s">
        <v>1617</v>
      </c>
      <c r="U737" s="102" t="s">
        <v>193</v>
      </c>
      <c r="V737" s="102" t="s">
        <v>1618</v>
      </c>
      <c r="W737" s="147">
        <v>1</v>
      </c>
      <c r="X737" s="113"/>
      <c r="Y737" s="126">
        <f t="shared" si="211"/>
        <v>1</v>
      </c>
      <c r="Z737" s="122">
        <v>1</v>
      </c>
      <c r="AA737" s="101">
        <v>448612</v>
      </c>
      <c r="AB737" s="131"/>
      <c r="AC737" s="151" t="str">
        <f t="shared" si="204"/>
        <v/>
      </c>
      <c r="AD737" s="120"/>
      <c r="AE737" s="132"/>
      <c r="AF737" s="101">
        <f t="shared" si="206"/>
        <v>0</v>
      </c>
      <c r="AG737" s="101">
        <f t="shared" si="207"/>
        <v>0</v>
      </c>
      <c r="AH737" s="101">
        <f t="shared" si="208"/>
        <v>0</v>
      </c>
      <c r="AI737" s="101">
        <f t="shared" si="218"/>
        <v>448612</v>
      </c>
      <c r="AJ737" s="101">
        <f t="shared" si="209"/>
        <v>0</v>
      </c>
      <c r="AK737" s="101">
        <f t="shared" si="217"/>
        <v>448612</v>
      </c>
      <c r="AL737" s="102" t="s">
        <v>9</v>
      </c>
      <c r="AM737" s="144"/>
      <c r="AN737" s="823">
        <f t="shared" si="205"/>
        <v>448612</v>
      </c>
      <c r="AO737" s="844">
        <f t="shared" si="212"/>
        <v>0</v>
      </c>
      <c r="AP737" s="844">
        <f t="shared" si="213"/>
        <v>1</v>
      </c>
      <c r="AQ737" s="845">
        <f t="shared" ca="1" si="214"/>
        <v>81</v>
      </c>
      <c r="AR737" s="113" t="str">
        <f t="shared" si="215"/>
        <v>On Time</v>
      </c>
    </row>
    <row r="738" spans="1:44" ht="12.75" x14ac:dyDescent="0.2">
      <c r="A738" s="102" t="s">
        <v>1619</v>
      </c>
      <c r="B738" s="133">
        <v>46104</v>
      </c>
      <c r="C738" s="100" t="s">
        <v>79</v>
      </c>
      <c r="D738" s="552">
        <v>46106</v>
      </c>
      <c r="E738" s="552" t="e">
        <f>IF(OR(#REF!="",J738=""),"",#REF!+7*J738)</f>
        <v>#REF!</v>
      </c>
      <c r="F738" s="149" t="str">
        <f t="shared" ca="1" si="216"/>
        <v>DELIVERED</v>
      </c>
      <c r="G738" s="120" t="s">
        <v>80</v>
      </c>
      <c r="H738" s="113" t="e">
        <f t="shared" si="219"/>
        <v>#REF!</v>
      </c>
      <c r="I738" s="113" t="e">
        <f t="shared" si="210"/>
        <v>#REF!</v>
      </c>
      <c r="J738" s="122">
        <v>0.4</v>
      </c>
      <c r="K738" s="122" t="s">
        <v>24</v>
      </c>
      <c r="L738" s="232" t="s">
        <v>81</v>
      </c>
      <c r="M738" s="13" t="s">
        <v>1620</v>
      </c>
      <c r="N738" s="399">
        <v>0</v>
      </c>
      <c r="O738" s="130">
        <v>3</v>
      </c>
      <c r="P738" s="122" t="s">
        <v>243</v>
      </c>
      <c r="Q738" s="122">
        <v>26100019</v>
      </c>
      <c r="R738" s="122" t="s">
        <v>84</v>
      </c>
      <c r="S738" s="122" t="s">
        <v>471</v>
      </c>
      <c r="T738" s="113" t="s">
        <v>472</v>
      </c>
      <c r="U738" s="113" t="s">
        <v>212</v>
      </c>
      <c r="V738" s="113" t="s">
        <v>1621</v>
      </c>
      <c r="W738" s="147">
        <v>10</v>
      </c>
      <c r="X738" s="122">
        <v>8</v>
      </c>
      <c r="Y738" s="126">
        <f t="shared" si="211"/>
        <v>2</v>
      </c>
      <c r="Z738" s="122">
        <v>0</v>
      </c>
      <c r="AA738" s="101">
        <v>1620</v>
      </c>
      <c r="AB738" s="131"/>
      <c r="AC738" s="151" t="str">
        <f t="shared" si="204"/>
        <v>April-26</v>
      </c>
      <c r="AD738" s="119">
        <v>46125</v>
      </c>
      <c r="AE738" s="205" t="s">
        <v>1622</v>
      </c>
      <c r="AF738" s="101">
        <f t="shared" si="206"/>
        <v>12960</v>
      </c>
      <c r="AG738" s="101">
        <f t="shared" si="207"/>
        <v>0</v>
      </c>
      <c r="AH738" s="101">
        <f t="shared" si="208"/>
        <v>12960</v>
      </c>
      <c r="AI738" s="101">
        <f t="shared" si="218"/>
        <v>0</v>
      </c>
      <c r="AJ738" s="101">
        <f t="shared" si="209"/>
        <v>0</v>
      </c>
      <c r="AK738" s="101">
        <f t="shared" si="217"/>
        <v>0</v>
      </c>
      <c r="AL738" s="102" t="s">
        <v>0</v>
      </c>
      <c r="AM738" s="144" t="s">
        <v>102</v>
      </c>
      <c r="AN738" s="823">
        <f t="shared" si="205"/>
        <v>12960</v>
      </c>
      <c r="AO738" s="844">
        <f t="shared" si="212"/>
        <v>0.8</v>
      </c>
      <c r="AP738" s="844">
        <f t="shared" si="213"/>
        <v>0.2</v>
      </c>
      <c r="AQ738" s="845">
        <f t="shared" ca="1" si="214"/>
        <v>81</v>
      </c>
      <c r="AR738" s="113" t="str">
        <f t="shared" si="215"/>
        <v>Delayed</v>
      </c>
    </row>
    <row r="739" spans="1:44" ht="12.75" x14ac:dyDescent="0.2">
      <c r="A739" s="102" t="s">
        <v>1619</v>
      </c>
      <c r="B739" s="133">
        <v>46104</v>
      </c>
      <c r="C739" s="100" t="s">
        <v>79</v>
      </c>
      <c r="D739" s="552">
        <v>46106</v>
      </c>
      <c r="E739" s="552" t="e">
        <f>IF(OR(#REF!="",J739=""),"",#REF!+7*J739)</f>
        <v>#REF!</v>
      </c>
      <c r="F739" s="149" t="e">
        <f t="shared" ca="1" si="216"/>
        <v>#REF!</v>
      </c>
      <c r="G739" s="120" t="s">
        <v>80</v>
      </c>
      <c r="H739" s="113" t="e">
        <f t="shared" si="219"/>
        <v>#REF!</v>
      </c>
      <c r="I739" s="113" t="e">
        <f t="shared" si="210"/>
        <v>#REF!</v>
      </c>
      <c r="J739" s="122">
        <v>0.4</v>
      </c>
      <c r="K739" s="122" t="s">
        <v>24</v>
      </c>
      <c r="L739" s="232" t="s">
        <v>81</v>
      </c>
      <c r="M739" s="13" t="s">
        <v>1620</v>
      </c>
      <c r="N739" s="399">
        <v>0</v>
      </c>
      <c r="O739" s="130">
        <v>3</v>
      </c>
      <c r="P739" s="218"/>
      <c r="Q739" s="218"/>
      <c r="R739" s="122" t="s">
        <v>84</v>
      </c>
      <c r="S739" s="122" t="s">
        <v>471</v>
      </c>
      <c r="T739" s="113" t="s">
        <v>472</v>
      </c>
      <c r="U739" s="113" t="s">
        <v>212</v>
      </c>
      <c r="V739" s="113" t="s">
        <v>1621</v>
      </c>
      <c r="W739" s="147">
        <v>2</v>
      </c>
      <c r="X739" s="122"/>
      <c r="Y739" s="126">
        <f t="shared" si="211"/>
        <v>2</v>
      </c>
      <c r="Z739" s="122">
        <v>2</v>
      </c>
      <c r="AA739" s="101">
        <v>1620</v>
      </c>
      <c r="AB739" s="131"/>
      <c r="AC739" s="151" t="str">
        <f t="shared" si="204"/>
        <v/>
      </c>
      <c r="AD739" s="120"/>
      <c r="AE739" s="132"/>
      <c r="AF739" s="101">
        <f t="shared" si="206"/>
        <v>0</v>
      </c>
      <c r="AG739" s="101">
        <f t="shared" si="207"/>
        <v>0</v>
      </c>
      <c r="AH739" s="101">
        <f t="shared" si="208"/>
        <v>0</v>
      </c>
      <c r="AI739" s="101">
        <f t="shared" si="218"/>
        <v>3240</v>
      </c>
      <c r="AJ739" s="101">
        <f t="shared" si="209"/>
        <v>0</v>
      </c>
      <c r="AK739" s="101">
        <f t="shared" si="217"/>
        <v>3240</v>
      </c>
      <c r="AL739" s="102" t="s">
        <v>9</v>
      </c>
      <c r="AM739" s="144"/>
      <c r="AN739" s="823">
        <f t="shared" si="205"/>
        <v>3240</v>
      </c>
      <c r="AO739" s="844">
        <f t="shared" si="212"/>
        <v>0</v>
      </c>
      <c r="AP739" s="844">
        <f t="shared" si="213"/>
        <v>1</v>
      </c>
      <c r="AQ739" s="845">
        <f t="shared" ca="1" si="214"/>
        <v>81</v>
      </c>
      <c r="AR739" s="113" t="str">
        <f t="shared" si="215"/>
        <v>On Time</v>
      </c>
    </row>
    <row r="740" spans="1:44" x14ac:dyDescent="0.25">
      <c r="A740" s="351" t="s">
        <v>1623</v>
      </c>
      <c r="B740" s="354">
        <v>46104</v>
      </c>
      <c r="C740" s="352" t="s">
        <v>79</v>
      </c>
      <c r="D740" s="552">
        <v>46125</v>
      </c>
      <c r="E740" s="552">
        <v>46125</v>
      </c>
      <c r="F740" s="149" t="str">
        <f t="shared" ca="1" si="216"/>
        <v>DELIVERED</v>
      </c>
      <c r="G740" s="351" t="s">
        <v>80</v>
      </c>
      <c r="H740" s="353">
        <v>46138</v>
      </c>
      <c r="I740" s="355">
        <v>2026</v>
      </c>
      <c r="J740" s="356">
        <v>3</v>
      </c>
      <c r="K740" s="351" t="s">
        <v>26</v>
      </c>
      <c r="L740" s="397" t="s">
        <v>81</v>
      </c>
      <c r="M740" s="13" t="s">
        <v>1624</v>
      </c>
      <c r="N740" s="401">
        <v>0</v>
      </c>
      <c r="O740" s="216">
        <v>3</v>
      </c>
      <c r="P740" s="14" t="s">
        <v>1625</v>
      </c>
      <c r="Q740" s="32">
        <v>26200066</v>
      </c>
      <c r="R740" s="356" t="s">
        <v>84</v>
      </c>
      <c r="S740" s="399" t="s">
        <v>1626</v>
      </c>
      <c r="T740" s="352" t="s">
        <v>1627</v>
      </c>
      <c r="U740" s="351" t="s">
        <v>1628</v>
      </c>
      <c r="V740" s="351" t="s">
        <v>1629</v>
      </c>
      <c r="W740" s="357">
        <v>32</v>
      </c>
      <c r="X740" s="356">
        <v>15</v>
      </c>
      <c r="Y740" s="126">
        <f t="shared" si="211"/>
        <v>17</v>
      </c>
      <c r="Z740" s="356">
        <v>0</v>
      </c>
      <c r="AA740" s="101">
        <v>7550</v>
      </c>
      <c r="AB740" s="351" t="s">
        <v>532</v>
      </c>
      <c r="AC740" s="151" t="str">
        <f t="shared" si="204"/>
        <v>April-26</v>
      </c>
      <c r="AD740" s="119">
        <v>46132</v>
      </c>
      <c r="AE740" s="205" t="s">
        <v>1630</v>
      </c>
      <c r="AF740" s="101">
        <f t="shared" si="206"/>
        <v>113250</v>
      </c>
      <c r="AG740" s="351" t="s">
        <v>1631</v>
      </c>
      <c r="AH740" s="101">
        <f t="shared" si="208"/>
        <v>113250</v>
      </c>
      <c r="AI740" s="101">
        <f t="shared" si="218"/>
        <v>0</v>
      </c>
      <c r="AJ740" s="351" t="s">
        <v>1632</v>
      </c>
      <c r="AK740" s="101">
        <f t="shared" si="217"/>
        <v>0</v>
      </c>
      <c r="AL740" s="102" t="s">
        <v>0</v>
      </c>
      <c r="AM740" s="144" t="s">
        <v>102</v>
      </c>
      <c r="AN740" s="823">
        <f t="shared" si="205"/>
        <v>113250</v>
      </c>
      <c r="AO740" s="844">
        <f t="shared" si="212"/>
        <v>0.46875</v>
      </c>
      <c r="AP740" s="844">
        <f t="shared" si="213"/>
        <v>0.53125</v>
      </c>
      <c r="AQ740" s="845">
        <f t="shared" ca="1" si="214"/>
        <v>81</v>
      </c>
      <c r="AR740" s="113" t="str">
        <f t="shared" si="215"/>
        <v>Delayed</v>
      </c>
    </row>
    <row r="741" spans="1:44" x14ac:dyDescent="0.25">
      <c r="A741" s="351" t="s">
        <v>1623</v>
      </c>
      <c r="B741" s="354">
        <v>46104</v>
      </c>
      <c r="C741" s="352" t="s">
        <v>79</v>
      </c>
      <c r="D741" s="552">
        <v>46125</v>
      </c>
      <c r="E741" s="552">
        <v>46125</v>
      </c>
      <c r="F741" s="149" t="str">
        <f t="shared" ca="1" si="216"/>
        <v>DELIVERED</v>
      </c>
      <c r="G741" s="351" t="s">
        <v>80</v>
      </c>
      <c r="H741" s="353">
        <v>46138</v>
      </c>
      <c r="I741" s="355">
        <v>2026</v>
      </c>
      <c r="J741" s="356">
        <v>3</v>
      </c>
      <c r="K741" s="351" t="s">
        <v>26</v>
      </c>
      <c r="L741" s="397" t="s">
        <v>81</v>
      </c>
      <c r="M741" s="417" t="s">
        <v>1624</v>
      </c>
      <c r="N741" s="401">
        <v>0</v>
      </c>
      <c r="O741" s="216">
        <v>3</v>
      </c>
      <c r="P741" s="14" t="s">
        <v>1625</v>
      </c>
      <c r="Q741" s="32">
        <v>26200066</v>
      </c>
      <c r="R741" s="356" t="s">
        <v>84</v>
      </c>
      <c r="S741" s="399" t="s">
        <v>1626</v>
      </c>
      <c r="T741" s="352" t="s">
        <v>1627</v>
      </c>
      <c r="U741" s="351" t="s">
        <v>1628</v>
      </c>
      <c r="V741" s="351" t="s">
        <v>1629</v>
      </c>
      <c r="W741" s="357">
        <v>17</v>
      </c>
      <c r="X741" s="356">
        <v>17</v>
      </c>
      <c r="Y741" s="126">
        <f t="shared" si="211"/>
        <v>0</v>
      </c>
      <c r="Z741" s="356">
        <v>0</v>
      </c>
      <c r="AA741" s="101">
        <v>7550</v>
      </c>
      <c r="AB741" s="351" t="s">
        <v>532</v>
      </c>
      <c r="AC741" s="151" t="str">
        <f t="shared" si="204"/>
        <v>April-26</v>
      </c>
      <c r="AD741" s="119">
        <v>46132</v>
      </c>
      <c r="AE741" s="476" t="s">
        <v>1633</v>
      </c>
      <c r="AF741" s="101">
        <f t="shared" si="206"/>
        <v>128350</v>
      </c>
      <c r="AG741" s="351" t="s">
        <v>1631</v>
      </c>
      <c r="AH741" s="101">
        <f t="shared" si="208"/>
        <v>128350</v>
      </c>
      <c r="AI741" s="101">
        <f t="shared" si="218"/>
        <v>0</v>
      </c>
      <c r="AJ741" s="351" t="s">
        <v>1632</v>
      </c>
      <c r="AK741" s="101">
        <f t="shared" si="217"/>
        <v>0</v>
      </c>
      <c r="AL741" s="102" t="s">
        <v>0</v>
      </c>
      <c r="AM741" s="144" t="s">
        <v>102</v>
      </c>
      <c r="AN741" s="823">
        <f t="shared" si="205"/>
        <v>128350</v>
      </c>
      <c r="AO741" s="844">
        <f t="shared" si="212"/>
        <v>1</v>
      </c>
      <c r="AP741" s="844">
        <f t="shared" si="213"/>
        <v>0</v>
      </c>
      <c r="AQ741" s="845">
        <f t="shared" ca="1" si="214"/>
        <v>81</v>
      </c>
      <c r="AR741" s="113" t="str">
        <f t="shared" si="215"/>
        <v>Delayed</v>
      </c>
    </row>
    <row r="742" spans="1:44" x14ac:dyDescent="0.25">
      <c r="A742" s="102" t="s">
        <v>1623</v>
      </c>
      <c r="B742" s="133">
        <v>46104</v>
      </c>
      <c r="C742" s="100" t="s">
        <v>79</v>
      </c>
      <c r="D742" s="552">
        <v>46172</v>
      </c>
      <c r="E742" s="552" t="e">
        <f>IF(OR(#REF!="",J742=""),"",#REF!+7*J742)</f>
        <v>#REF!</v>
      </c>
      <c r="F742" s="149" t="str">
        <f t="shared" ca="1" si="216"/>
        <v>DELIVERED</v>
      </c>
      <c r="G742" s="120" t="s">
        <v>80</v>
      </c>
      <c r="H742" s="113" t="e">
        <f t="shared" ref="H742:H805" si="220">TEXT(E742,"MMM-YY")</f>
        <v>#REF!</v>
      </c>
      <c r="I742" s="113" t="e">
        <f t="shared" ref="I742:I805" si="221">TEXT(E742,"YYYY")</f>
        <v>#REF!</v>
      </c>
      <c r="J742" s="122">
        <v>1</v>
      </c>
      <c r="K742" s="122" t="s">
        <v>28</v>
      </c>
      <c r="L742" s="232" t="s">
        <v>81</v>
      </c>
      <c r="M742" s="417" t="s">
        <v>1624</v>
      </c>
      <c r="N742" s="399">
        <v>0</v>
      </c>
      <c r="O742" s="216">
        <v>3</v>
      </c>
      <c r="P742" s="14" t="s">
        <v>1625</v>
      </c>
      <c r="Q742" s="24">
        <v>26200066</v>
      </c>
      <c r="R742" s="242" t="s">
        <v>84</v>
      </c>
      <c r="S742" s="130" t="s">
        <v>1626</v>
      </c>
      <c r="T742" s="123" t="s">
        <v>1627</v>
      </c>
      <c r="U742" s="102" t="s">
        <v>1628</v>
      </c>
      <c r="V742" s="113" t="s">
        <v>1634</v>
      </c>
      <c r="W742" s="147">
        <v>1</v>
      </c>
      <c r="X742" s="122">
        <v>1</v>
      </c>
      <c r="Y742" s="126">
        <f t="shared" si="211"/>
        <v>0</v>
      </c>
      <c r="Z742" s="122">
        <v>0</v>
      </c>
      <c r="AA742" s="101">
        <v>5000</v>
      </c>
      <c r="AB742" s="131"/>
      <c r="AC742" s="151" t="str">
        <f t="shared" si="204"/>
        <v>April-26</v>
      </c>
      <c r="AD742" s="119">
        <v>46132</v>
      </c>
      <c r="AE742" s="205" t="s">
        <v>1630</v>
      </c>
      <c r="AF742" s="101">
        <f t="shared" si="206"/>
        <v>5000</v>
      </c>
      <c r="AG742" s="101">
        <f t="shared" ref="AG742:AG805" si="222">(X742*AB742)*86</f>
        <v>0</v>
      </c>
      <c r="AH742" s="101">
        <f t="shared" si="208"/>
        <v>5000</v>
      </c>
      <c r="AI742" s="101">
        <f t="shared" si="218"/>
        <v>0</v>
      </c>
      <c r="AJ742" s="101">
        <f t="shared" ref="AJ742:AJ805" si="223">(Z742*AB742)*86</f>
        <v>0</v>
      </c>
      <c r="AK742" s="101">
        <f t="shared" si="217"/>
        <v>0</v>
      </c>
      <c r="AL742" s="102" t="s">
        <v>0</v>
      </c>
      <c r="AM742" s="144" t="s">
        <v>102</v>
      </c>
      <c r="AN742" s="823">
        <f t="shared" si="205"/>
        <v>5000</v>
      </c>
      <c r="AO742" s="844">
        <f t="shared" si="212"/>
        <v>1</v>
      </c>
      <c r="AP742" s="844">
        <f t="shared" si="213"/>
        <v>0</v>
      </c>
      <c r="AQ742" s="845">
        <f t="shared" ca="1" si="214"/>
        <v>81</v>
      </c>
      <c r="AR742" s="113" t="str">
        <f t="shared" si="215"/>
        <v>On Time</v>
      </c>
    </row>
    <row r="743" spans="1:44" x14ac:dyDescent="0.25">
      <c r="A743" s="102">
        <v>4500000100</v>
      </c>
      <c r="B743" s="133">
        <v>46105</v>
      </c>
      <c r="C743" s="100" t="s">
        <v>79</v>
      </c>
      <c r="D743" s="552">
        <v>46133</v>
      </c>
      <c r="E743" s="552" t="e">
        <f>IF(OR(#REF!="",J743=""),"",#REF!+7*J743)</f>
        <v>#REF!</v>
      </c>
      <c r="F743" s="149" t="str">
        <f t="shared" ca="1" si="216"/>
        <v>DELIVERED</v>
      </c>
      <c r="G743" s="120" t="s">
        <v>80</v>
      </c>
      <c r="H743" s="113" t="e">
        <f t="shared" si="220"/>
        <v>#REF!</v>
      </c>
      <c r="I743" s="113" t="e">
        <f t="shared" si="221"/>
        <v>#REF!</v>
      </c>
      <c r="J743" s="122">
        <v>4</v>
      </c>
      <c r="K743" s="122" t="s">
        <v>18</v>
      </c>
      <c r="L743" s="232" t="s">
        <v>81</v>
      </c>
      <c r="M743" s="413" t="s">
        <v>1635</v>
      </c>
      <c r="N743" s="399">
        <v>0</v>
      </c>
      <c r="O743" s="130">
        <v>3</v>
      </c>
      <c r="P743" s="14" t="s">
        <v>1636</v>
      </c>
      <c r="Q743" s="219">
        <v>26200193</v>
      </c>
      <c r="R743" s="122" t="s">
        <v>84</v>
      </c>
      <c r="S743" s="122" t="s">
        <v>1616</v>
      </c>
      <c r="T743" s="113" t="s">
        <v>1617</v>
      </c>
      <c r="U743" s="102" t="s">
        <v>193</v>
      </c>
      <c r="V743" s="113" t="s">
        <v>1637</v>
      </c>
      <c r="W743" s="147">
        <v>5</v>
      </c>
      <c r="X743" s="122">
        <v>5</v>
      </c>
      <c r="Y743" s="126">
        <f t="shared" si="211"/>
        <v>0</v>
      </c>
      <c r="Z743" s="122">
        <v>0</v>
      </c>
      <c r="AA743" s="101">
        <v>84660.4</v>
      </c>
      <c r="AB743" s="131"/>
      <c r="AC743" s="151" t="str">
        <f t="shared" si="204"/>
        <v>May-26</v>
      </c>
      <c r="AD743" s="119">
        <v>46161</v>
      </c>
      <c r="AE743" s="205" t="s">
        <v>1638</v>
      </c>
      <c r="AF743" s="101">
        <f t="shared" si="206"/>
        <v>423302</v>
      </c>
      <c r="AG743" s="101">
        <f t="shared" si="222"/>
        <v>0</v>
      </c>
      <c r="AH743" s="101">
        <f t="shared" si="208"/>
        <v>423302</v>
      </c>
      <c r="AI743" s="101">
        <f t="shared" si="218"/>
        <v>0</v>
      </c>
      <c r="AJ743" s="101">
        <f t="shared" si="223"/>
        <v>0</v>
      </c>
      <c r="AK743" s="101">
        <f t="shared" si="217"/>
        <v>0</v>
      </c>
      <c r="AL743" s="102" t="s">
        <v>0</v>
      </c>
      <c r="AM743" s="144" t="s">
        <v>102</v>
      </c>
      <c r="AN743" s="823">
        <f t="shared" si="205"/>
        <v>423302</v>
      </c>
      <c r="AO743" s="844">
        <f t="shared" si="212"/>
        <v>1</v>
      </c>
      <c r="AP743" s="844">
        <f t="shared" si="213"/>
        <v>0</v>
      </c>
      <c r="AQ743" s="845">
        <f t="shared" ca="1" si="214"/>
        <v>80</v>
      </c>
      <c r="AR743" s="113" t="str">
        <f t="shared" si="215"/>
        <v>Delayed</v>
      </c>
    </row>
    <row r="744" spans="1:44" ht="12.75" x14ac:dyDescent="0.2">
      <c r="A744" s="102">
        <v>4000612487</v>
      </c>
      <c r="B744" s="133">
        <v>46104</v>
      </c>
      <c r="C744" s="100" t="s">
        <v>79</v>
      </c>
      <c r="D744" s="552">
        <v>46188</v>
      </c>
      <c r="E744" s="552" t="e">
        <f>IF(OR(#REF!="",J744=""),"",#REF!+7*J744)</f>
        <v>#REF!</v>
      </c>
      <c r="F744" s="149" t="e">
        <f t="shared" ca="1" si="216"/>
        <v>#REF!</v>
      </c>
      <c r="G744" s="120" t="s">
        <v>94</v>
      </c>
      <c r="H744" s="113" t="e">
        <f t="shared" si="220"/>
        <v>#REF!</v>
      </c>
      <c r="I744" s="113" t="e">
        <f t="shared" si="221"/>
        <v>#REF!</v>
      </c>
      <c r="J744" s="122">
        <v>12</v>
      </c>
      <c r="K744" s="122" t="s">
        <v>18</v>
      </c>
      <c r="L744" s="232" t="s">
        <v>81</v>
      </c>
      <c r="M744" s="413" t="s">
        <v>1639</v>
      </c>
      <c r="N744" s="399">
        <v>0</v>
      </c>
      <c r="O744" s="130">
        <v>3</v>
      </c>
      <c r="P744" s="122"/>
      <c r="Q744" s="122"/>
      <c r="R744" s="122" t="s">
        <v>84</v>
      </c>
      <c r="S744" s="130" t="s">
        <v>97</v>
      </c>
      <c r="T744" s="123" t="s">
        <v>138</v>
      </c>
      <c r="U744" s="102" t="s">
        <v>99</v>
      </c>
      <c r="V744" s="113" t="s">
        <v>1640</v>
      </c>
      <c r="W744" s="147">
        <v>6</v>
      </c>
      <c r="X744" s="113"/>
      <c r="Y744" s="126">
        <f t="shared" si="211"/>
        <v>6</v>
      </c>
      <c r="Z744" s="122">
        <v>6</v>
      </c>
      <c r="AA744" s="101">
        <v>31662</v>
      </c>
      <c r="AB744" s="131"/>
      <c r="AC744" s="151" t="str">
        <f t="shared" si="204"/>
        <v/>
      </c>
      <c r="AD744" s="120"/>
      <c r="AE744" s="132"/>
      <c r="AF744" s="101">
        <f t="shared" si="206"/>
        <v>0</v>
      </c>
      <c r="AG744" s="101">
        <f t="shared" si="222"/>
        <v>0</v>
      </c>
      <c r="AH744" s="101">
        <f t="shared" si="208"/>
        <v>0</v>
      </c>
      <c r="AI744" s="101">
        <f t="shared" si="218"/>
        <v>189972</v>
      </c>
      <c r="AJ744" s="101">
        <f t="shared" si="223"/>
        <v>0</v>
      </c>
      <c r="AK744" s="101">
        <f t="shared" si="217"/>
        <v>189972</v>
      </c>
      <c r="AL744" s="102" t="s">
        <v>9</v>
      </c>
      <c r="AM744" s="144"/>
      <c r="AN744" s="823">
        <f t="shared" si="205"/>
        <v>189972</v>
      </c>
      <c r="AO744" s="844">
        <f t="shared" si="212"/>
        <v>0</v>
      </c>
      <c r="AP744" s="844">
        <f t="shared" si="213"/>
        <v>1</v>
      </c>
      <c r="AQ744" s="845">
        <f t="shared" ca="1" si="214"/>
        <v>81</v>
      </c>
      <c r="AR744" s="113" t="str">
        <f t="shared" si="215"/>
        <v>On Time</v>
      </c>
    </row>
    <row r="745" spans="1:44" x14ac:dyDescent="0.25">
      <c r="A745" s="102">
        <v>4516491312</v>
      </c>
      <c r="B745" s="133">
        <v>46105</v>
      </c>
      <c r="C745" s="100" t="s">
        <v>79</v>
      </c>
      <c r="D745" s="552">
        <v>46134</v>
      </c>
      <c r="E745" s="552" t="e">
        <f>IF(OR(#REF!="",J745=""),"",#REF!+7*J745)</f>
        <v>#REF!</v>
      </c>
      <c r="F745" s="149" t="str">
        <f t="shared" ca="1" si="216"/>
        <v>DELIVERED</v>
      </c>
      <c r="G745" s="120" t="s">
        <v>80</v>
      </c>
      <c r="H745" s="113" t="e">
        <f t="shared" si="220"/>
        <v>#REF!</v>
      </c>
      <c r="I745" s="113" t="e">
        <f t="shared" si="221"/>
        <v>#REF!</v>
      </c>
      <c r="J745" s="122">
        <v>3</v>
      </c>
      <c r="K745" s="122" t="s">
        <v>18</v>
      </c>
      <c r="L745" s="232" t="s">
        <v>81</v>
      </c>
      <c r="M745" s="413" t="s">
        <v>1641</v>
      </c>
      <c r="N745" s="399">
        <v>1</v>
      </c>
      <c r="O745" s="130">
        <v>1</v>
      </c>
      <c r="P745" s="14" t="s">
        <v>1642</v>
      </c>
      <c r="Q745" s="122">
        <v>26100034</v>
      </c>
      <c r="R745" s="18" t="s">
        <v>84</v>
      </c>
      <c r="S745" s="122" t="s">
        <v>620</v>
      </c>
      <c r="T745" s="113" t="s">
        <v>621</v>
      </c>
      <c r="U745" s="102" t="s">
        <v>212</v>
      </c>
      <c r="V745" s="115" t="s">
        <v>1643</v>
      </c>
      <c r="W745" s="147">
        <v>15</v>
      </c>
      <c r="X745" s="122">
        <v>15</v>
      </c>
      <c r="Y745" s="126">
        <f t="shared" si="211"/>
        <v>0</v>
      </c>
      <c r="Z745" s="122">
        <v>0</v>
      </c>
      <c r="AA745" s="101">
        <v>12693</v>
      </c>
      <c r="AB745" s="131"/>
      <c r="AC745" s="151" t="str">
        <f t="shared" si="204"/>
        <v>April-26</v>
      </c>
      <c r="AD745" s="119">
        <v>46139</v>
      </c>
      <c r="AE745" s="205" t="s">
        <v>1644</v>
      </c>
      <c r="AF745" s="101">
        <f t="shared" si="206"/>
        <v>190395</v>
      </c>
      <c r="AG745" s="101">
        <f t="shared" si="222"/>
        <v>0</v>
      </c>
      <c r="AH745" s="101">
        <f t="shared" si="208"/>
        <v>190395</v>
      </c>
      <c r="AI745" s="101">
        <f t="shared" si="218"/>
        <v>0</v>
      </c>
      <c r="AJ745" s="101">
        <f t="shared" si="223"/>
        <v>0</v>
      </c>
      <c r="AK745" s="101">
        <f t="shared" si="217"/>
        <v>0</v>
      </c>
      <c r="AL745" s="102" t="s">
        <v>0</v>
      </c>
      <c r="AM745" s="144" t="s">
        <v>102</v>
      </c>
      <c r="AN745" s="823">
        <f t="shared" si="205"/>
        <v>190395</v>
      </c>
      <c r="AO745" s="844">
        <f t="shared" si="212"/>
        <v>1</v>
      </c>
      <c r="AP745" s="844">
        <f t="shared" si="213"/>
        <v>0</v>
      </c>
      <c r="AQ745" s="845">
        <f t="shared" ca="1" si="214"/>
        <v>80</v>
      </c>
      <c r="AR745" s="113" t="str">
        <f t="shared" si="215"/>
        <v>Delayed</v>
      </c>
    </row>
    <row r="746" spans="1:44" ht="15" x14ac:dyDescent="0.25">
      <c r="A746" s="102">
        <v>4516491312</v>
      </c>
      <c r="B746" s="133">
        <v>46105</v>
      </c>
      <c r="C746" s="100" t="s">
        <v>79</v>
      </c>
      <c r="D746" s="552">
        <v>46134</v>
      </c>
      <c r="E746" s="552" t="e">
        <f>IF(OR(#REF!="",J746=""),"",#REF!+7*J746)</f>
        <v>#REF!</v>
      </c>
      <c r="F746" s="149" t="str">
        <f t="shared" ca="1" si="216"/>
        <v>DELIVERED</v>
      </c>
      <c r="G746" s="120" t="s">
        <v>80</v>
      </c>
      <c r="H746" s="113" t="e">
        <f t="shared" si="220"/>
        <v>#REF!</v>
      </c>
      <c r="I746" s="113" t="e">
        <f t="shared" si="221"/>
        <v>#REF!</v>
      </c>
      <c r="J746" s="122">
        <v>2</v>
      </c>
      <c r="K746" s="122" t="s">
        <v>23</v>
      </c>
      <c r="L746" s="232" t="s">
        <v>81</v>
      </c>
      <c r="M746" s="77" t="s">
        <v>1641</v>
      </c>
      <c r="N746" s="399">
        <v>1</v>
      </c>
      <c r="O746" s="130">
        <v>1</v>
      </c>
      <c r="P746" s="14" t="s">
        <v>1645</v>
      </c>
      <c r="Q746" s="122">
        <v>26100034</v>
      </c>
      <c r="R746" s="18" t="s">
        <v>84</v>
      </c>
      <c r="S746" s="122" t="s">
        <v>620</v>
      </c>
      <c r="T746" s="113" t="s">
        <v>621</v>
      </c>
      <c r="U746" s="102" t="s">
        <v>212</v>
      </c>
      <c r="V746" s="115" t="s">
        <v>1646</v>
      </c>
      <c r="W746" s="147">
        <v>10</v>
      </c>
      <c r="X746" s="122">
        <v>10</v>
      </c>
      <c r="Y746" s="126">
        <f t="shared" si="211"/>
        <v>0</v>
      </c>
      <c r="Z746" s="122">
        <v>0</v>
      </c>
      <c r="AA746" s="101">
        <v>5947</v>
      </c>
      <c r="AB746" s="131"/>
      <c r="AC746" s="151" t="str">
        <f t="shared" si="204"/>
        <v>April-26</v>
      </c>
      <c r="AD746" s="119">
        <v>46132</v>
      </c>
      <c r="AE746" s="142" t="s">
        <v>1647</v>
      </c>
      <c r="AF746" s="101">
        <f t="shared" si="206"/>
        <v>59470</v>
      </c>
      <c r="AG746" s="101">
        <f t="shared" si="222"/>
        <v>0</v>
      </c>
      <c r="AH746" s="101">
        <f t="shared" si="208"/>
        <v>59470</v>
      </c>
      <c r="AI746" s="101">
        <f t="shared" si="218"/>
        <v>0</v>
      </c>
      <c r="AJ746" s="101">
        <f t="shared" si="223"/>
        <v>0</v>
      </c>
      <c r="AK746" s="101">
        <f t="shared" si="217"/>
        <v>0</v>
      </c>
      <c r="AL746" s="102" t="s">
        <v>0</v>
      </c>
      <c r="AM746" s="144" t="s">
        <v>102</v>
      </c>
      <c r="AN746" s="823">
        <f t="shared" si="205"/>
        <v>59470</v>
      </c>
      <c r="AO746" s="844">
        <f t="shared" si="212"/>
        <v>1</v>
      </c>
      <c r="AP746" s="844">
        <f t="shared" si="213"/>
        <v>0</v>
      </c>
      <c r="AQ746" s="845">
        <f t="shared" ca="1" si="214"/>
        <v>80</v>
      </c>
      <c r="AR746" s="113" t="str">
        <f t="shared" si="215"/>
        <v>On Time</v>
      </c>
    </row>
    <row r="747" spans="1:44" ht="15" x14ac:dyDescent="0.25">
      <c r="A747" s="102">
        <v>4516491312</v>
      </c>
      <c r="B747" s="133">
        <v>46105</v>
      </c>
      <c r="C747" s="100" t="s">
        <v>79</v>
      </c>
      <c r="D747" s="552">
        <v>46134</v>
      </c>
      <c r="E747" s="552" t="e">
        <f>IF(OR(#REF!="",J747=""),"",#REF!+7*J747)</f>
        <v>#REF!</v>
      </c>
      <c r="F747" s="149" t="str">
        <f t="shared" ca="1" si="216"/>
        <v>DELIVERED</v>
      </c>
      <c r="G747" s="120" t="s">
        <v>80</v>
      </c>
      <c r="H747" s="113" t="e">
        <f t="shared" si="220"/>
        <v>#REF!</v>
      </c>
      <c r="I747" s="113" t="e">
        <f t="shared" si="221"/>
        <v>#REF!</v>
      </c>
      <c r="J747" s="122">
        <v>2</v>
      </c>
      <c r="K747" s="122" t="s">
        <v>22</v>
      </c>
      <c r="L747" s="232" t="s">
        <v>81</v>
      </c>
      <c r="M747" s="77" t="s">
        <v>1641</v>
      </c>
      <c r="N747" s="399">
        <v>1</v>
      </c>
      <c r="O747" s="130">
        <v>1</v>
      </c>
      <c r="P747" s="14" t="s">
        <v>1648</v>
      </c>
      <c r="Q747" s="122">
        <v>26100034</v>
      </c>
      <c r="R747" s="18" t="s">
        <v>84</v>
      </c>
      <c r="S747" s="122" t="s">
        <v>620</v>
      </c>
      <c r="T747" s="113" t="s">
        <v>621</v>
      </c>
      <c r="U747" s="102" t="s">
        <v>212</v>
      </c>
      <c r="V747" s="115" t="s">
        <v>1649</v>
      </c>
      <c r="W747" s="147">
        <v>5</v>
      </c>
      <c r="X747" s="122">
        <v>5</v>
      </c>
      <c r="Y747" s="126">
        <f t="shared" si="211"/>
        <v>0</v>
      </c>
      <c r="Z747" s="122">
        <v>0</v>
      </c>
      <c r="AA747" s="101">
        <v>3965</v>
      </c>
      <c r="AB747" s="131"/>
      <c r="AC747" s="151" t="str">
        <f t="shared" si="204"/>
        <v>April-26</v>
      </c>
      <c r="AD747" s="119">
        <v>46142</v>
      </c>
      <c r="AE747" s="142" t="s">
        <v>1650</v>
      </c>
      <c r="AF747" s="101">
        <f t="shared" si="206"/>
        <v>19825</v>
      </c>
      <c r="AG747" s="101">
        <f t="shared" si="222"/>
        <v>0</v>
      </c>
      <c r="AH747" s="101">
        <f t="shared" si="208"/>
        <v>19825</v>
      </c>
      <c r="AI747" s="101">
        <f t="shared" si="218"/>
        <v>0</v>
      </c>
      <c r="AJ747" s="101">
        <f t="shared" si="223"/>
        <v>0</v>
      </c>
      <c r="AK747" s="101">
        <f t="shared" si="217"/>
        <v>0</v>
      </c>
      <c r="AL747" s="102" t="s">
        <v>0</v>
      </c>
      <c r="AM747" s="144" t="s">
        <v>102</v>
      </c>
      <c r="AN747" s="823">
        <f t="shared" si="205"/>
        <v>19825</v>
      </c>
      <c r="AO747" s="844">
        <f t="shared" si="212"/>
        <v>1</v>
      </c>
      <c r="AP747" s="844">
        <f t="shared" si="213"/>
        <v>0</v>
      </c>
      <c r="AQ747" s="845">
        <f t="shared" ca="1" si="214"/>
        <v>80</v>
      </c>
      <c r="AR747" s="113" t="str">
        <f t="shared" si="215"/>
        <v>Delayed</v>
      </c>
    </row>
    <row r="748" spans="1:44" ht="15" x14ac:dyDescent="0.25">
      <c r="A748" s="102">
        <v>4520476595</v>
      </c>
      <c r="B748" s="133">
        <v>46105</v>
      </c>
      <c r="C748" s="100" t="s">
        <v>79</v>
      </c>
      <c r="D748" s="552">
        <v>46126</v>
      </c>
      <c r="E748" s="552" t="e">
        <f>IF(OR(#REF!="",J748=""),"",#REF!+7*J748)</f>
        <v>#REF!</v>
      </c>
      <c r="F748" s="149" t="e">
        <f t="shared" ca="1" si="216"/>
        <v>#REF!</v>
      </c>
      <c r="G748" s="120" t="s">
        <v>80</v>
      </c>
      <c r="H748" s="113" t="e">
        <f t="shared" si="220"/>
        <v>#REF!</v>
      </c>
      <c r="I748" s="113" t="e">
        <f t="shared" si="221"/>
        <v>#REF!</v>
      </c>
      <c r="J748" s="122">
        <v>3</v>
      </c>
      <c r="K748" s="122" t="s">
        <v>22</v>
      </c>
      <c r="L748" s="232" t="s">
        <v>81</v>
      </c>
      <c r="M748" s="77" t="s">
        <v>1651</v>
      </c>
      <c r="N748" s="399">
        <v>1</v>
      </c>
      <c r="O748" s="130">
        <v>1</v>
      </c>
      <c r="P748" s="122"/>
      <c r="Q748" s="122"/>
      <c r="R748" s="122" t="s">
        <v>84</v>
      </c>
      <c r="S748" s="122" t="s">
        <v>210</v>
      </c>
      <c r="T748" s="113" t="s">
        <v>211</v>
      </c>
      <c r="U748" s="102" t="s">
        <v>212</v>
      </c>
      <c r="V748" s="159" t="s">
        <v>1652</v>
      </c>
      <c r="W748" s="147">
        <v>100</v>
      </c>
      <c r="X748" s="113"/>
      <c r="Y748" s="126">
        <f t="shared" si="211"/>
        <v>100</v>
      </c>
      <c r="Z748" s="122">
        <v>100</v>
      </c>
      <c r="AA748" s="101">
        <v>69</v>
      </c>
      <c r="AB748" s="131"/>
      <c r="AC748" s="151" t="str">
        <f t="shared" si="204"/>
        <v/>
      </c>
      <c r="AD748" s="120"/>
      <c r="AE748" s="132"/>
      <c r="AF748" s="101">
        <f t="shared" si="206"/>
        <v>0</v>
      </c>
      <c r="AG748" s="101">
        <f t="shared" si="222"/>
        <v>0</v>
      </c>
      <c r="AH748" s="101">
        <f t="shared" si="208"/>
        <v>0</v>
      </c>
      <c r="AI748" s="101">
        <f t="shared" si="218"/>
        <v>6900</v>
      </c>
      <c r="AJ748" s="101">
        <f t="shared" si="223"/>
        <v>0</v>
      </c>
      <c r="AK748" s="101">
        <f t="shared" si="217"/>
        <v>6900</v>
      </c>
      <c r="AL748" s="102" t="s">
        <v>9</v>
      </c>
      <c r="AM748" s="144"/>
      <c r="AN748" s="823">
        <f t="shared" si="205"/>
        <v>6900</v>
      </c>
      <c r="AO748" s="844">
        <f t="shared" si="212"/>
        <v>0</v>
      </c>
      <c r="AP748" s="844">
        <f t="shared" si="213"/>
        <v>1</v>
      </c>
      <c r="AQ748" s="845">
        <f t="shared" ca="1" si="214"/>
        <v>80</v>
      </c>
      <c r="AR748" s="113" t="str">
        <f t="shared" si="215"/>
        <v>On Time</v>
      </c>
    </row>
    <row r="749" spans="1:44" ht="15" x14ac:dyDescent="0.25">
      <c r="A749" s="102">
        <v>4520476595</v>
      </c>
      <c r="B749" s="133">
        <v>46105</v>
      </c>
      <c r="C749" s="100" t="s">
        <v>79</v>
      </c>
      <c r="D749" s="552">
        <v>46126</v>
      </c>
      <c r="E749" s="552" t="e">
        <f>IF(OR(#REF!="",J749=""),"",#REF!+7*J749)</f>
        <v>#REF!</v>
      </c>
      <c r="F749" s="149" t="str">
        <f t="shared" ca="1" si="216"/>
        <v>DELIVERED</v>
      </c>
      <c r="G749" s="120" t="s">
        <v>80</v>
      </c>
      <c r="H749" s="113" t="e">
        <f t="shared" si="220"/>
        <v>#REF!</v>
      </c>
      <c r="I749" s="113" t="e">
        <f t="shared" si="221"/>
        <v>#REF!</v>
      </c>
      <c r="J749" s="122">
        <v>3</v>
      </c>
      <c r="K749" s="122" t="s">
        <v>22</v>
      </c>
      <c r="L749" s="232" t="s">
        <v>81</v>
      </c>
      <c r="M749" s="77" t="s">
        <v>1653</v>
      </c>
      <c r="N749" s="399">
        <v>1</v>
      </c>
      <c r="O749" s="130">
        <v>1</v>
      </c>
      <c r="P749" s="568" t="s">
        <v>1654</v>
      </c>
      <c r="Q749" s="122">
        <v>26200255</v>
      </c>
      <c r="R749" s="122" t="s">
        <v>84</v>
      </c>
      <c r="S749" s="122" t="s">
        <v>210</v>
      </c>
      <c r="T749" s="113" t="s">
        <v>211</v>
      </c>
      <c r="U749" s="102" t="s">
        <v>212</v>
      </c>
      <c r="V749" s="159" t="s">
        <v>1655</v>
      </c>
      <c r="W749" s="147">
        <v>100</v>
      </c>
      <c r="X749" s="122">
        <v>100</v>
      </c>
      <c r="Y749" s="126">
        <f t="shared" si="211"/>
        <v>0</v>
      </c>
      <c r="Z749" s="122">
        <v>0</v>
      </c>
      <c r="AA749" s="101">
        <v>69</v>
      </c>
      <c r="AB749" s="131"/>
      <c r="AC749" s="151" t="str">
        <f t="shared" si="204"/>
        <v>May-26</v>
      </c>
      <c r="AD749" s="119">
        <v>46172</v>
      </c>
      <c r="AE749" s="581" t="s">
        <v>1656</v>
      </c>
      <c r="AF749" s="101">
        <f t="shared" si="206"/>
        <v>6900</v>
      </c>
      <c r="AG749" s="101">
        <f t="shared" si="222"/>
        <v>0</v>
      </c>
      <c r="AH749" s="101">
        <f t="shared" si="208"/>
        <v>6900</v>
      </c>
      <c r="AI749" s="101">
        <f t="shared" si="218"/>
        <v>0</v>
      </c>
      <c r="AJ749" s="101">
        <f t="shared" si="223"/>
        <v>0</v>
      </c>
      <c r="AK749" s="101">
        <f t="shared" si="217"/>
        <v>0</v>
      </c>
      <c r="AL749" s="102" t="s">
        <v>0</v>
      </c>
      <c r="AM749" s="144" t="s">
        <v>102</v>
      </c>
      <c r="AN749" s="823">
        <f t="shared" si="205"/>
        <v>6900</v>
      </c>
      <c r="AO749" s="844">
        <f t="shared" si="212"/>
        <v>1</v>
      </c>
      <c r="AP749" s="844">
        <f t="shared" si="213"/>
        <v>0</v>
      </c>
      <c r="AQ749" s="845">
        <f t="shared" ca="1" si="214"/>
        <v>80</v>
      </c>
      <c r="AR749" s="113" t="str">
        <f t="shared" si="215"/>
        <v>Delayed</v>
      </c>
    </row>
    <row r="750" spans="1:44" ht="15" x14ac:dyDescent="0.25">
      <c r="A750" s="102">
        <v>4520476595</v>
      </c>
      <c r="B750" s="133">
        <v>46105</v>
      </c>
      <c r="C750" s="100" t="s">
        <v>79</v>
      </c>
      <c r="D750" s="552">
        <v>46126</v>
      </c>
      <c r="E750" s="552" t="e">
        <f>IF(OR(#REF!="",J750=""),"",#REF!+7*J750)</f>
        <v>#REF!</v>
      </c>
      <c r="F750" s="149" t="str">
        <f t="shared" ca="1" si="216"/>
        <v>DELIVERED</v>
      </c>
      <c r="G750" s="120" t="s">
        <v>80</v>
      </c>
      <c r="H750" s="113" t="e">
        <f t="shared" si="220"/>
        <v>#REF!</v>
      </c>
      <c r="I750" s="113" t="e">
        <f t="shared" si="221"/>
        <v>#REF!</v>
      </c>
      <c r="J750" s="122">
        <v>3</v>
      </c>
      <c r="K750" s="122" t="s">
        <v>22</v>
      </c>
      <c r="L750" s="232" t="s">
        <v>81</v>
      </c>
      <c r="M750" s="77" t="s">
        <v>1657</v>
      </c>
      <c r="N750" s="399">
        <v>1</v>
      </c>
      <c r="O750" s="130">
        <v>1</v>
      </c>
      <c r="P750" s="568" t="s">
        <v>1658</v>
      </c>
      <c r="Q750" s="122">
        <v>26200255</v>
      </c>
      <c r="R750" s="122" t="s">
        <v>84</v>
      </c>
      <c r="S750" s="122" t="s">
        <v>210</v>
      </c>
      <c r="T750" s="113" t="s">
        <v>211</v>
      </c>
      <c r="U750" s="102" t="s">
        <v>212</v>
      </c>
      <c r="V750" s="159" t="s">
        <v>1659</v>
      </c>
      <c r="W750" s="147">
        <v>100</v>
      </c>
      <c r="X750" s="122">
        <v>100</v>
      </c>
      <c r="Y750" s="126">
        <f t="shared" si="211"/>
        <v>0</v>
      </c>
      <c r="Z750" s="122">
        <v>0</v>
      </c>
      <c r="AA750" s="101">
        <v>69</v>
      </c>
      <c r="AB750" s="131"/>
      <c r="AC750" s="151" t="str">
        <f t="shared" ref="AC750:AC813" si="224">IF(AD750="","",TEXT(AD750,"mmmm-yy"))</f>
        <v>May-26</v>
      </c>
      <c r="AD750" s="119">
        <v>46172</v>
      </c>
      <c r="AE750" s="581" t="s">
        <v>1656</v>
      </c>
      <c r="AF750" s="101">
        <f t="shared" si="206"/>
        <v>6900</v>
      </c>
      <c r="AG750" s="101">
        <f t="shared" si="222"/>
        <v>0</v>
      </c>
      <c r="AH750" s="101">
        <f t="shared" si="208"/>
        <v>6900</v>
      </c>
      <c r="AI750" s="101">
        <f t="shared" si="218"/>
        <v>0</v>
      </c>
      <c r="AJ750" s="101">
        <f t="shared" si="223"/>
        <v>0</v>
      </c>
      <c r="AK750" s="101">
        <f t="shared" si="217"/>
        <v>0</v>
      </c>
      <c r="AL750" s="102" t="s">
        <v>0</v>
      </c>
      <c r="AM750" s="144" t="s">
        <v>102</v>
      </c>
      <c r="AN750" s="823">
        <f t="shared" si="205"/>
        <v>6900</v>
      </c>
      <c r="AO750" s="844">
        <f t="shared" si="212"/>
        <v>1</v>
      </c>
      <c r="AP750" s="844">
        <f t="shared" si="213"/>
        <v>0</v>
      </c>
      <c r="AQ750" s="845">
        <f t="shared" ca="1" si="214"/>
        <v>80</v>
      </c>
      <c r="AR750" s="113" t="str">
        <f t="shared" si="215"/>
        <v>Delayed</v>
      </c>
    </row>
    <row r="751" spans="1:44" ht="15" x14ac:dyDescent="0.25">
      <c r="A751" s="102">
        <v>4520476595</v>
      </c>
      <c r="B751" s="133">
        <v>46105</v>
      </c>
      <c r="C751" s="100" t="s">
        <v>79</v>
      </c>
      <c r="D751" s="552">
        <v>46126</v>
      </c>
      <c r="E751" s="552" t="e">
        <f>IF(OR(#REF!="",J751=""),"",#REF!+7*J751)</f>
        <v>#REF!</v>
      </c>
      <c r="F751" s="149" t="e">
        <f t="shared" ca="1" si="216"/>
        <v>#REF!</v>
      </c>
      <c r="G751" s="120" t="s">
        <v>80</v>
      </c>
      <c r="H751" s="113" t="e">
        <f t="shared" si="220"/>
        <v>#REF!</v>
      </c>
      <c r="I751" s="113" t="e">
        <f t="shared" si="221"/>
        <v>#REF!</v>
      </c>
      <c r="J751" s="122">
        <v>3</v>
      </c>
      <c r="K751" s="122" t="s">
        <v>22</v>
      </c>
      <c r="L751" s="232" t="s">
        <v>81</v>
      </c>
      <c r="M751" s="77" t="s">
        <v>1660</v>
      </c>
      <c r="N751" s="399">
        <v>1</v>
      </c>
      <c r="O751" s="130">
        <v>1</v>
      </c>
      <c r="P751" s="122"/>
      <c r="Q751" s="122"/>
      <c r="R751" s="122" t="s">
        <v>84</v>
      </c>
      <c r="S751" s="122" t="s">
        <v>210</v>
      </c>
      <c r="T751" s="113" t="s">
        <v>211</v>
      </c>
      <c r="U751" s="102" t="s">
        <v>212</v>
      </c>
      <c r="V751" s="102" t="s">
        <v>1661</v>
      </c>
      <c r="W751" s="147">
        <v>300</v>
      </c>
      <c r="X751" s="113"/>
      <c r="Y751" s="126">
        <f t="shared" si="211"/>
        <v>300</v>
      </c>
      <c r="Z751" s="122">
        <v>300</v>
      </c>
      <c r="AA751" s="101">
        <v>84</v>
      </c>
      <c r="AB751" s="131"/>
      <c r="AC751" s="151" t="str">
        <f t="shared" si="224"/>
        <v/>
      </c>
      <c r="AD751" s="120"/>
      <c r="AE751" s="132"/>
      <c r="AF751" s="101">
        <f t="shared" si="206"/>
        <v>0</v>
      </c>
      <c r="AG751" s="101">
        <f t="shared" si="222"/>
        <v>0</v>
      </c>
      <c r="AH751" s="101">
        <f t="shared" si="208"/>
        <v>0</v>
      </c>
      <c r="AI751" s="101">
        <f t="shared" si="218"/>
        <v>25200</v>
      </c>
      <c r="AJ751" s="101">
        <f t="shared" si="223"/>
        <v>0</v>
      </c>
      <c r="AK751" s="101">
        <f t="shared" si="217"/>
        <v>25200</v>
      </c>
      <c r="AL751" s="102" t="s">
        <v>9</v>
      </c>
      <c r="AM751" s="144"/>
      <c r="AN751" s="823">
        <f t="shared" si="205"/>
        <v>25200</v>
      </c>
      <c r="AO751" s="844">
        <f t="shared" si="212"/>
        <v>0</v>
      </c>
      <c r="AP751" s="844">
        <f t="shared" si="213"/>
        <v>1</v>
      </c>
      <c r="AQ751" s="845">
        <f t="shared" ca="1" si="214"/>
        <v>80</v>
      </c>
      <c r="AR751" s="113" t="str">
        <f t="shared" si="215"/>
        <v>On Time</v>
      </c>
    </row>
    <row r="752" spans="1:44" ht="15" x14ac:dyDescent="0.25">
      <c r="A752" s="102">
        <v>4520478029</v>
      </c>
      <c r="B752" s="133">
        <v>46105</v>
      </c>
      <c r="C752" s="102" t="s">
        <v>305</v>
      </c>
      <c r="D752" s="552">
        <v>46126</v>
      </c>
      <c r="E752" s="552" t="e">
        <f>IF(OR(#REF!="",J752=""),"",#REF!+7*J752)</f>
        <v>#REF!</v>
      </c>
      <c r="F752" s="149" t="e">
        <f t="shared" ca="1" si="216"/>
        <v>#REF!</v>
      </c>
      <c r="G752" s="120" t="s">
        <v>80</v>
      </c>
      <c r="H752" s="113" t="e">
        <f t="shared" si="220"/>
        <v>#REF!</v>
      </c>
      <c r="I752" s="113" t="e">
        <f t="shared" si="221"/>
        <v>#REF!</v>
      </c>
      <c r="J752" s="122">
        <v>3</v>
      </c>
      <c r="K752" s="122" t="s">
        <v>22</v>
      </c>
      <c r="L752" s="232" t="s">
        <v>81</v>
      </c>
      <c r="M752" s="77" t="s">
        <v>1662</v>
      </c>
      <c r="N752" s="399">
        <v>1</v>
      </c>
      <c r="O752" s="130">
        <v>1</v>
      </c>
      <c r="P752" s="122"/>
      <c r="Q752" s="122"/>
      <c r="R752" s="122" t="s">
        <v>307</v>
      </c>
      <c r="S752" s="122" t="s">
        <v>210</v>
      </c>
      <c r="T752" s="123" t="s">
        <v>445</v>
      </c>
      <c r="U752" s="123" t="s">
        <v>212</v>
      </c>
      <c r="V752" s="159" t="s">
        <v>1652</v>
      </c>
      <c r="W752" s="147">
        <v>400</v>
      </c>
      <c r="X752" s="113"/>
      <c r="Y752" s="126">
        <f t="shared" si="211"/>
        <v>400</v>
      </c>
      <c r="Z752" s="122">
        <v>400</v>
      </c>
      <c r="AA752" s="101"/>
      <c r="AB752" s="131">
        <v>0.77</v>
      </c>
      <c r="AC752" s="151" t="str">
        <f t="shared" si="224"/>
        <v/>
      </c>
      <c r="AD752" s="120"/>
      <c r="AE752" s="132"/>
      <c r="AF752" s="101">
        <f t="shared" si="206"/>
        <v>0</v>
      </c>
      <c r="AG752" s="101">
        <f t="shared" si="222"/>
        <v>0</v>
      </c>
      <c r="AH752" s="101">
        <f t="shared" si="208"/>
        <v>0</v>
      </c>
      <c r="AI752" s="101">
        <f t="shared" si="218"/>
        <v>0</v>
      </c>
      <c r="AJ752" s="101">
        <f t="shared" si="223"/>
        <v>26488</v>
      </c>
      <c r="AK752" s="101">
        <f t="shared" si="217"/>
        <v>26488</v>
      </c>
      <c r="AL752" s="102" t="s">
        <v>9</v>
      </c>
      <c r="AM752" s="144"/>
      <c r="AN752" s="823">
        <f t="shared" si="205"/>
        <v>26488</v>
      </c>
      <c r="AO752" s="844">
        <f t="shared" si="212"/>
        <v>0</v>
      </c>
      <c r="AP752" s="844">
        <f t="shared" si="213"/>
        <v>1</v>
      </c>
      <c r="AQ752" s="845">
        <f t="shared" ca="1" si="214"/>
        <v>80</v>
      </c>
      <c r="AR752" s="113" t="str">
        <f t="shared" si="215"/>
        <v>On Time</v>
      </c>
    </row>
    <row r="753" spans="1:44" ht="15" x14ac:dyDescent="0.25">
      <c r="A753" s="102">
        <v>4520478029</v>
      </c>
      <c r="B753" s="133">
        <v>46105</v>
      </c>
      <c r="C753" s="102" t="s">
        <v>305</v>
      </c>
      <c r="D753" s="552">
        <v>46126</v>
      </c>
      <c r="E753" s="552" t="e">
        <f>IF(OR(#REF!="",J753=""),"",#REF!+7*J753)</f>
        <v>#REF!</v>
      </c>
      <c r="F753" s="149" t="e">
        <f t="shared" ca="1" si="216"/>
        <v>#REF!</v>
      </c>
      <c r="G753" s="120" t="s">
        <v>80</v>
      </c>
      <c r="H753" s="113" t="e">
        <f t="shared" si="220"/>
        <v>#REF!</v>
      </c>
      <c r="I753" s="113" t="e">
        <f t="shared" si="221"/>
        <v>#REF!</v>
      </c>
      <c r="J753" s="122">
        <v>3</v>
      </c>
      <c r="K753" s="122" t="s">
        <v>22</v>
      </c>
      <c r="L753" s="232" t="s">
        <v>81</v>
      </c>
      <c r="M753" s="13" t="s">
        <v>1663</v>
      </c>
      <c r="N753" s="399">
        <v>1</v>
      </c>
      <c r="O753" s="130">
        <v>1</v>
      </c>
      <c r="P753" s="122"/>
      <c r="Q753" s="122"/>
      <c r="R753" s="122" t="s">
        <v>307</v>
      </c>
      <c r="S753" s="122" t="s">
        <v>210</v>
      </c>
      <c r="T753" s="123" t="s">
        <v>445</v>
      </c>
      <c r="U753" s="123" t="s">
        <v>212</v>
      </c>
      <c r="V753" s="159" t="s">
        <v>1655</v>
      </c>
      <c r="W753" s="147">
        <v>400</v>
      </c>
      <c r="X753" s="113"/>
      <c r="Y753" s="126">
        <f t="shared" si="211"/>
        <v>400</v>
      </c>
      <c r="Z753" s="122">
        <v>400</v>
      </c>
      <c r="AA753" s="101"/>
      <c r="AB753" s="131">
        <v>0.77</v>
      </c>
      <c r="AC753" s="151" t="str">
        <f t="shared" si="224"/>
        <v/>
      </c>
      <c r="AD753" s="120"/>
      <c r="AE753" s="132"/>
      <c r="AF753" s="101">
        <f t="shared" si="206"/>
        <v>0</v>
      </c>
      <c r="AG753" s="101">
        <f t="shared" si="222"/>
        <v>0</v>
      </c>
      <c r="AH753" s="101">
        <f t="shared" si="208"/>
        <v>0</v>
      </c>
      <c r="AI753" s="101">
        <f t="shared" si="218"/>
        <v>0</v>
      </c>
      <c r="AJ753" s="101">
        <f t="shared" si="223"/>
        <v>26488</v>
      </c>
      <c r="AK753" s="101">
        <f t="shared" si="217"/>
        <v>26488</v>
      </c>
      <c r="AL753" s="102" t="s">
        <v>9</v>
      </c>
      <c r="AM753" s="144"/>
      <c r="AN753" s="823">
        <f t="shared" si="205"/>
        <v>26488</v>
      </c>
      <c r="AO753" s="844">
        <f t="shared" si="212"/>
        <v>0</v>
      </c>
      <c r="AP753" s="844">
        <f t="shared" si="213"/>
        <v>1</v>
      </c>
      <c r="AQ753" s="845">
        <f t="shared" ca="1" si="214"/>
        <v>80</v>
      </c>
      <c r="AR753" s="113" t="str">
        <f t="shared" si="215"/>
        <v>On Time</v>
      </c>
    </row>
    <row r="754" spans="1:44" ht="15" x14ac:dyDescent="0.25">
      <c r="A754" s="102">
        <v>4520478029</v>
      </c>
      <c r="B754" s="133">
        <v>46105</v>
      </c>
      <c r="C754" s="102" t="s">
        <v>305</v>
      </c>
      <c r="D754" s="552">
        <v>46126</v>
      </c>
      <c r="E754" s="552" t="e">
        <f>IF(OR(#REF!="",J754=""),"",#REF!+7*J754)</f>
        <v>#REF!</v>
      </c>
      <c r="F754" s="149" t="e">
        <f t="shared" ca="1" si="216"/>
        <v>#REF!</v>
      </c>
      <c r="G754" s="120" t="s">
        <v>80</v>
      </c>
      <c r="H754" s="113" t="e">
        <f t="shared" si="220"/>
        <v>#REF!</v>
      </c>
      <c r="I754" s="113" t="e">
        <f t="shared" si="221"/>
        <v>#REF!</v>
      </c>
      <c r="J754" s="122">
        <v>3</v>
      </c>
      <c r="K754" s="122" t="s">
        <v>22</v>
      </c>
      <c r="L754" s="232" t="s">
        <v>81</v>
      </c>
      <c r="M754" s="13" t="s">
        <v>1664</v>
      </c>
      <c r="N754" s="399">
        <v>1</v>
      </c>
      <c r="O754" s="130">
        <v>1</v>
      </c>
      <c r="P754" s="122"/>
      <c r="Q754" s="122"/>
      <c r="R754" s="122" t="s">
        <v>307</v>
      </c>
      <c r="S754" s="122" t="s">
        <v>210</v>
      </c>
      <c r="T754" s="123" t="s">
        <v>445</v>
      </c>
      <c r="U754" s="123" t="s">
        <v>212</v>
      </c>
      <c r="V754" s="159" t="s">
        <v>1659</v>
      </c>
      <c r="W754" s="147">
        <v>400</v>
      </c>
      <c r="X754" s="113"/>
      <c r="Y754" s="126">
        <f t="shared" si="211"/>
        <v>400</v>
      </c>
      <c r="Z754" s="122">
        <v>400</v>
      </c>
      <c r="AA754" s="101"/>
      <c r="AB754" s="131">
        <v>0.77</v>
      </c>
      <c r="AC754" s="151" t="str">
        <f t="shared" si="224"/>
        <v/>
      </c>
      <c r="AD754" s="120"/>
      <c r="AE754" s="132"/>
      <c r="AF754" s="101">
        <f t="shared" si="206"/>
        <v>0</v>
      </c>
      <c r="AG754" s="101">
        <f t="shared" si="222"/>
        <v>0</v>
      </c>
      <c r="AH754" s="101">
        <f t="shared" si="208"/>
        <v>0</v>
      </c>
      <c r="AI754" s="101">
        <f t="shared" si="218"/>
        <v>0</v>
      </c>
      <c r="AJ754" s="101">
        <f t="shared" si="223"/>
        <v>26488</v>
      </c>
      <c r="AK754" s="101">
        <f t="shared" si="217"/>
        <v>26488</v>
      </c>
      <c r="AL754" s="102" t="s">
        <v>9</v>
      </c>
      <c r="AM754" s="144"/>
      <c r="AN754" s="823">
        <f t="shared" ref="AN754:AN817" si="225">SUM(AH754,AK754)</f>
        <v>26488</v>
      </c>
      <c r="AO754" s="844">
        <f t="shared" si="212"/>
        <v>0</v>
      </c>
      <c r="AP754" s="844">
        <f t="shared" si="213"/>
        <v>1</v>
      </c>
      <c r="AQ754" s="845">
        <f t="shared" ca="1" si="214"/>
        <v>80</v>
      </c>
      <c r="AR754" s="113" t="str">
        <f t="shared" si="215"/>
        <v>On Time</v>
      </c>
    </row>
    <row r="755" spans="1:44" ht="12.75" x14ac:dyDescent="0.2">
      <c r="A755" s="240">
        <v>4520478029</v>
      </c>
      <c r="B755" s="133">
        <v>46105</v>
      </c>
      <c r="C755" s="102" t="s">
        <v>305</v>
      </c>
      <c r="D755" s="552">
        <v>46126</v>
      </c>
      <c r="E755" s="552" t="e">
        <f>IF(OR(#REF!="",J755=""),"",#REF!+7*J755)</f>
        <v>#REF!</v>
      </c>
      <c r="F755" s="149" t="e">
        <f t="shared" ca="1" si="216"/>
        <v>#REF!</v>
      </c>
      <c r="G755" s="120" t="s">
        <v>80</v>
      </c>
      <c r="H755" s="113" t="e">
        <f t="shared" si="220"/>
        <v>#REF!</v>
      </c>
      <c r="I755" s="113" t="e">
        <f t="shared" si="221"/>
        <v>#REF!</v>
      </c>
      <c r="J755" s="122">
        <v>3</v>
      </c>
      <c r="K755" s="122" t="s">
        <v>22</v>
      </c>
      <c r="L755" s="232" t="s">
        <v>81</v>
      </c>
      <c r="M755" s="13" t="s">
        <v>1665</v>
      </c>
      <c r="N755" s="399">
        <v>1</v>
      </c>
      <c r="O755" s="130">
        <v>1</v>
      </c>
      <c r="P755" s="122"/>
      <c r="Q755" s="122"/>
      <c r="R755" s="122" t="s">
        <v>307</v>
      </c>
      <c r="S755" s="122" t="s">
        <v>210</v>
      </c>
      <c r="T755" s="123" t="s">
        <v>445</v>
      </c>
      <c r="U755" s="123" t="s">
        <v>212</v>
      </c>
      <c r="V755" s="102" t="s">
        <v>1661</v>
      </c>
      <c r="W755" s="147">
        <v>1200</v>
      </c>
      <c r="X755" s="113"/>
      <c r="Y755" s="126">
        <f t="shared" si="211"/>
        <v>1200</v>
      </c>
      <c r="Z755" s="122">
        <v>1200</v>
      </c>
      <c r="AA755" s="101"/>
      <c r="AB755" s="131">
        <v>0.68</v>
      </c>
      <c r="AC755" s="151" t="str">
        <f t="shared" si="224"/>
        <v/>
      </c>
      <c r="AD755" s="120"/>
      <c r="AE755" s="132"/>
      <c r="AF755" s="101">
        <f t="shared" si="206"/>
        <v>0</v>
      </c>
      <c r="AG755" s="101">
        <f t="shared" si="222"/>
        <v>0</v>
      </c>
      <c r="AH755" s="101">
        <f t="shared" si="208"/>
        <v>0</v>
      </c>
      <c r="AI755" s="101">
        <f t="shared" si="218"/>
        <v>0</v>
      </c>
      <c r="AJ755" s="101">
        <f t="shared" si="223"/>
        <v>70176.000000000015</v>
      </c>
      <c r="AK755" s="101">
        <f t="shared" si="217"/>
        <v>70176.000000000015</v>
      </c>
      <c r="AL755" s="102" t="s">
        <v>9</v>
      </c>
      <c r="AM755" s="144"/>
      <c r="AN755" s="823">
        <f t="shared" si="225"/>
        <v>70176.000000000015</v>
      </c>
      <c r="AO755" s="844">
        <f t="shared" si="212"/>
        <v>0</v>
      </c>
      <c r="AP755" s="844">
        <f t="shared" si="213"/>
        <v>1</v>
      </c>
      <c r="AQ755" s="845">
        <f t="shared" ca="1" si="214"/>
        <v>80</v>
      </c>
      <c r="AR755" s="113" t="str">
        <f t="shared" si="215"/>
        <v>On Time</v>
      </c>
    </row>
    <row r="756" spans="1:44" x14ac:dyDescent="0.25">
      <c r="A756" s="93">
        <v>1102500201</v>
      </c>
      <c r="B756" s="250">
        <v>46105</v>
      </c>
      <c r="C756" s="100" t="s">
        <v>79</v>
      </c>
      <c r="D756" s="552">
        <v>46114</v>
      </c>
      <c r="E756" s="552" t="e">
        <f>IF(OR(#REF!="",J756=""),"",#REF!+7*J756)</f>
        <v>#REF!</v>
      </c>
      <c r="F756" s="149" t="e">
        <f t="shared" ca="1" si="216"/>
        <v>#REF!</v>
      </c>
      <c r="G756" s="120" t="s">
        <v>80</v>
      </c>
      <c r="H756" s="113" t="e">
        <f t="shared" si="220"/>
        <v>#REF!</v>
      </c>
      <c r="I756" s="113" t="e">
        <f t="shared" si="221"/>
        <v>#REF!</v>
      </c>
      <c r="J756" s="122">
        <v>1.4</v>
      </c>
      <c r="K756" s="122" t="s">
        <v>21</v>
      </c>
      <c r="L756" s="232" t="s">
        <v>142</v>
      </c>
      <c r="M756" s="13" t="s">
        <v>1666</v>
      </c>
      <c r="N756" s="399">
        <v>1</v>
      </c>
      <c r="O756" s="130">
        <v>1</v>
      </c>
      <c r="P756" s="122"/>
      <c r="Q756" s="122"/>
      <c r="R756" s="122" t="s">
        <v>84</v>
      </c>
      <c r="S756" s="130" t="s">
        <v>284</v>
      </c>
      <c r="T756" s="123" t="s">
        <v>285</v>
      </c>
      <c r="U756" s="102" t="s">
        <v>286</v>
      </c>
      <c r="V756" s="102" t="s">
        <v>1667</v>
      </c>
      <c r="W756" s="147">
        <v>50</v>
      </c>
      <c r="X756" s="113"/>
      <c r="Y756" s="126">
        <f t="shared" si="211"/>
        <v>50</v>
      </c>
      <c r="Z756" s="122">
        <v>50</v>
      </c>
      <c r="AA756" s="101">
        <v>830</v>
      </c>
      <c r="AB756" s="131"/>
      <c r="AC756" s="151" t="str">
        <f t="shared" si="224"/>
        <v/>
      </c>
      <c r="AD756" s="120"/>
      <c r="AE756" s="132"/>
      <c r="AF756" s="101">
        <f t="shared" si="206"/>
        <v>0</v>
      </c>
      <c r="AG756" s="101">
        <f t="shared" si="222"/>
        <v>0</v>
      </c>
      <c r="AH756" s="101">
        <f t="shared" si="208"/>
        <v>0</v>
      </c>
      <c r="AI756" s="101">
        <f t="shared" si="218"/>
        <v>41500</v>
      </c>
      <c r="AJ756" s="101">
        <f t="shared" si="223"/>
        <v>0</v>
      </c>
      <c r="AK756" s="101">
        <f t="shared" si="217"/>
        <v>41500</v>
      </c>
      <c r="AL756" s="102" t="s">
        <v>9</v>
      </c>
      <c r="AM756" s="144" t="s">
        <v>1668</v>
      </c>
      <c r="AN756" s="823">
        <f t="shared" si="225"/>
        <v>41500</v>
      </c>
      <c r="AO756" s="844">
        <f t="shared" si="212"/>
        <v>0</v>
      </c>
      <c r="AP756" s="844">
        <f t="shared" si="213"/>
        <v>1</v>
      </c>
      <c r="AQ756" s="845">
        <f t="shared" ca="1" si="214"/>
        <v>80</v>
      </c>
      <c r="AR756" s="113" t="str">
        <f t="shared" si="215"/>
        <v>On Time</v>
      </c>
    </row>
    <row r="757" spans="1:44" x14ac:dyDescent="0.25">
      <c r="A757" s="93">
        <v>1162502062</v>
      </c>
      <c r="B757" s="250">
        <v>46105</v>
      </c>
      <c r="C757" s="100" t="s">
        <v>79</v>
      </c>
      <c r="D757" s="552">
        <v>46114</v>
      </c>
      <c r="E757" s="552" t="e">
        <f>IF(OR(#REF!="",J757=""),"",#REF!+7*J757)</f>
        <v>#REF!</v>
      </c>
      <c r="F757" s="149" t="e">
        <f t="shared" ca="1" si="216"/>
        <v>#REF!</v>
      </c>
      <c r="G757" s="120" t="s">
        <v>80</v>
      </c>
      <c r="H757" s="113" t="e">
        <f t="shared" si="220"/>
        <v>#REF!</v>
      </c>
      <c r="I757" s="113" t="e">
        <f t="shared" si="221"/>
        <v>#REF!</v>
      </c>
      <c r="J757" s="122">
        <v>1.4</v>
      </c>
      <c r="K757" s="122" t="s">
        <v>28</v>
      </c>
      <c r="L757" s="232" t="s">
        <v>142</v>
      </c>
      <c r="M757" s="343" t="s">
        <v>1666</v>
      </c>
      <c r="N757" s="399">
        <v>1</v>
      </c>
      <c r="O757" s="130">
        <v>1</v>
      </c>
      <c r="P757" s="122"/>
      <c r="Q757" s="122"/>
      <c r="R757" s="122" t="s">
        <v>84</v>
      </c>
      <c r="S757" s="130" t="s">
        <v>284</v>
      </c>
      <c r="T757" s="123" t="s">
        <v>285</v>
      </c>
      <c r="U757" s="102" t="s">
        <v>286</v>
      </c>
      <c r="V757" s="102" t="s">
        <v>1669</v>
      </c>
      <c r="W757" s="147">
        <v>1</v>
      </c>
      <c r="X757" s="113"/>
      <c r="Y757" s="126">
        <f t="shared" si="211"/>
        <v>1</v>
      </c>
      <c r="Z757" s="218">
        <v>1</v>
      </c>
      <c r="AA757" s="101">
        <v>1200</v>
      </c>
      <c r="AB757" s="131"/>
      <c r="AC757" s="151" t="str">
        <f t="shared" si="224"/>
        <v/>
      </c>
      <c r="AD757" s="120"/>
      <c r="AE757" s="132"/>
      <c r="AF757" s="101">
        <f t="shared" ref="AF757:AF820" si="226">X757*AA757</f>
        <v>0</v>
      </c>
      <c r="AG757" s="101">
        <f t="shared" si="222"/>
        <v>0</v>
      </c>
      <c r="AH757" s="101">
        <f t="shared" ref="AH757:AH820" si="227">SUM(AF757:AG757)</f>
        <v>0</v>
      </c>
      <c r="AI757" s="101">
        <f t="shared" si="218"/>
        <v>1200</v>
      </c>
      <c r="AJ757" s="101">
        <f t="shared" si="223"/>
        <v>0</v>
      </c>
      <c r="AK757" s="101">
        <f t="shared" si="217"/>
        <v>1200</v>
      </c>
      <c r="AL757" s="102" t="s">
        <v>9</v>
      </c>
      <c r="AM757" s="144" t="s">
        <v>1668</v>
      </c>
      <c r="AN757" s="823">
        <f t="shared" si="225"/>
        <v>1200</v>
      </c>
      <c r="AO757" s="844">
        <f t="shared" si="212"/>
        <v>0</v>
      </c>
      <c r="AP757" s="844">
        <f t="shared" si="213"/>
        <v>1</v>
      </c>
      <c r="AQ757" s="845">
        <f t="shared" ca="1" si="214"/>
        <v>80</v>
      </c>
      <c r="AR757" s="113" t="str">
        <f t="shared" si="215"/>
        <v>On Time</v>
      </c>
    </row>
    <row r="758" spans="1:44" x14ac:dyDescent="0.25">
      <c r="A758" s="479">
        <v>1102500201</v>
      </c>
      <c r="B758" s="133">
        <v>46105</v>
      </c>
      <c r="C758" s="100" t="s">
        <v>79</v>
      </c>
      <c r="D758" s="552">
        <v>46114</v>
      </c>
      <c r="E758" s="552" t="e">
        <f>IF(OR(#REF!="",J758=""),"",#REF!+7*J758)</f>
        <v>#REF!</v>
      </c>
      <c r="F758" s="149" t="e">
        <f t="shared" ca="1" si="216"/>
        <v>#REF!</v>
      </c>
      <c r="G758" s="120" t="s">
        <v>80</v>
      </c>
      <c r="H758" s="113" t="e">
        <f t="shared" si="220"/>
        <v>#REF!</v>
      </c>
      <c r="I758" s="113" t="e">
        <f t="shared" si="221"/>
        <v>#REF!</v>
      </c>
      <c r="J758" s="122">
        <v>1.4</v>
      </c>
      <c r="K758" s="122" t="s">
        <v>21</v>
      </c>
      <c r="L758" s="232" t="s">
        <v>142</v>
      </c>
      <c r="M758" s="343" t="s">
        <v>1670</v>
      </c>
      <c r="N758" s="399">
        <v>1</v>
      </c>
      <c r="O758" s="130">
        <v>1</v>
      </c>
      <c r="P758" s="122"/>
      <c r="Q758" s="122"/>
      <c r="R758" s="122" t="s">
        <v>84</v>
      </c>
      <c r="S758" s="130" t="s">
        <v>284</v>
      </c>
      <c r="T758" s="123" t="s">
        <v>285</v>
      </c>
      <c r="U758" s="102" t="s">
        <v>286</v>
      </c>
      <c r="V758" s="102" t="s">
        <v>1671</v>
      </c>
      <c r="W758" s="147">
        <v>50</v>
      </c>
      <c r="X758" s="113"/>
      <c r="Y758" s="394">
        <f t="shared" si="211"/>
        <v>50</v>
      </c>
      <c r="Z758" s="24">
        <v>50</v>
      </c>
      <c r="AA758" s="114">
        <v>1054</v>
      </c>
      <c r="AB758" s="131"/>
      <c r="AC758" s="151" t="str">
        <f t="shared" si="224"/>
        <v/>
      </c>
      <c r="AD758" s="120"/>
      <c r="AE758" s="132"/>
      <c r="AF758" s="101">
        <f t="shared" si="226"/>
        <v>0</v>
      </c>
      <c r="AG758" s="101">
        <f t="shared" si="222"/>
        <v>0</v>
      </c>
      <c r="AH758" s="101">
        <f t="shared" si="227"/>
        <v>0</v>
      </c>
      <c r="AI758" s="101">
        <f t="shared" si="218"/>
        <v>52700</v>
      </c>
      <c r="AJ758" s="101">
        <f t="shared" si="223"/>
        <v>0</v>
      </c>
      <c r="AK758" s="101">
        <f t="shared" si="217"/>
        <v>52700</v>
      </c>
      <c r="AL758" s="102" t="s">
        <v>9</v>
      </c>
      <c r="AM758" s="144" t="s">
        <v>1668</v>
      </c>
      <c r="AN758" s="823">
        <f t="shared" si="225"/>
        <v>52700</v>
      </c>
      <c r="AO758" s="844">
        <f t="shared" si="212"/>
        <v>0</v>
      </c>
      <c r="AP758" s="844">
        <f t="shared" si="213"/>
        <v>1</v>
      </c>
      <c r="AQ758" s="845">
        <f t="shared" ca="1" si="214"/>
        <v>80</v>
      </c>
      <c r="AR758" s="113" t="str">
        <f t="shared" si="215"/>
        <v>On Time</v>
      </c>
    </row>
    <row r="759" spans="1:44" x14ac:dyDescent="0.25">
      <c r="A759" s="93">
        <v>1162502062</v>
      </c>
      <c r="B759" s="250">
        <v>46105</v>
      </c>
      <c r="C759" s="100" t="s">
        <v>79</v>
      </c>
      <c r="D759" s="552">
        <v>46114</v>
      </c>
      <c r="E759" s="552" t="e">
        <f>IF(OR(#REF!="",J759=""),"",#REF!+7*J759)</f>
        <v>#REF!</v>
      </c>
      <c r="F759" s="149" t="e">
        <f t="shared" ca="1" si="216"/>
        <v>#REF!</v>
      </c>
      <c r="G759" s="120" t="s">
        <v>80</v>
      </c>
      <c r="H759" s="113" t="e">
        <f t="shared" si="220"/>
        <v>#REF!</v>
      </c>
      <c r="I759" s="113" t="e">
        <f t="shared" si="221"/>
        <v>#REF!</v>
      </c>
      <c r="J759" s="122">
        <v>1.4</v>
      </c>
      <c r="K759" s="122" t="s">
        <v>28</v>
      </c>
      <c r="L759" s="232" t="s">
        <v>142</v>
      </c>
      <c r="M759" s="343" t="s">
        <v>1670</v>
      </c>
      <c r="N759" s="399">
        <v>1</v>
      </c>
      <c r="O759" s="130">
        <v>1</v>
      </c>
      <c r="P759" s="122"/>
      <c r="Q759" s="122"/>
      <c r="R759" s="122" t="s">
        <v>84</v>
      </c>
      <c r="S759" s="130" t="s">
        <v>284</v>
      </c>
      <c r="T759" s="123" t="s">
        <v>285</v>
      </c>
      <c r="U759" s="102" t="s">
        <v>286</v>
      </c>
      <c r="V759" s="102" t="s">
        <v>1672</v>
      </c>
      <c r="W759" s="147">
        <v>1</v>
      </c>
      <c r="X759" s="113"/>
      <c r="Y759" s="126">
        <f t="shared" si="211"/>
        <v>1</v>
      </c>
      <c r="Z759" s="219">
        <v>1</v>
      </c>
      <c r="AA759" s="101">
        <v>1200</v>
      </c>
      <c r="AB759" s="131"/>
      <c r="AC759" s="151" t="str">
        <f t="shared" si="224"/>
        <v/>
      </c>
      <c r="AD759" s="120"/>
      <c r="AE759" s="132"/>
      <c r="AF759" s="101">
        <f t="shared" si="226"/>
        <v>0</v>
      </c>
      <c r="AG759" s="101">
        <f t="shared" si="222"/>
        <v>0</v>
      </c>
      <c r="AH759" s="101">
        <f t="shared" si="227"/>
        <v>0</v>
      </c>
      <c r="AI759" s="101">
        <f t="shared" si="218"/>
        <v>1200</v>
      </c>
      <c r="AJ759" s="101">
        <f t="shared" si="223"/>
        <v>0</v>
      </c>
      <c r="AK759" s="101">
        <f t="shared" si="217"/>
        <v>1200</v>
      </c>
      <c r="AL759" s="102" t="s">
        <v>9</v>
      </c>
      <c r="AM759" s="144" t="s">
        <v>1668</v>
      </c>
      <c r="AN759" s="823">
        <f t="shared" si="225"/>
        <v>1200</v>
      </c>
      <c r="AO759" s="844">
        <f t="shared" si="212"/>
        <v>0</v>
      </c>
      <c r="AP759" s="844">
        <f t="shared" si="213"/>
        <v>1</v>
      </c>
      <c r="AQ759" s="845">
        <f t="shared" ca="1" si="214"/>
        <v>80</v>
      </c>
      <c r="AR759" s="113" t="str">
        <f t="shared" si="215"/>
        <v>On Time</v>
      </c>
    </row>
    <row r="760" spans="1:44" ht="12.75" x14ac:dyDescent="0.2">
      <c r="A760" s="241">
        <v>2735059644</v>
      </c>
      <c r="B760" s="133">
        <v>46105</v>
      </c>
      <c r="C760" s="100" t="s">
        <v>79</v>
      </c>
      <c r="D760" s="552">
        <v>46154</v>
      </c>
      <c r="E760" s="552" t="e">
        <f>IF(OR(#REF!="",J760=""),"",#REF!+7*J760)</f>
        <v>#REF!</v>
      </c>
      <c r="F760" s="149" t="e">
        <f t="shared" ca="1" si="216"/>
        <v>#REF!</v>
      </c>
      <c r="G760" s="120" t="s">
        <v>80</v>
      </c>
      <c r="H760" s="113" t="e">
        <f t="shared" si="220"/>
        <v>#REF!</v>
      </c>
      <c r="I760" s="113" t="e">
        <f t="shared" si="221"/>
        <v>#REF!</v>
      </c>
      <c r="J760" s="122">
        <v>7</v>
      </c>
      <c r="K760" s="122" t="s">
        <v>18</v>
      </c>
      <c r="L760" s="232" t="s">
        <v>81</v>
      </c>
      <c r="M760" s="343" t="s">
        <v>1673</v>
      </c>
      <c r="N760" s="399">
        <v>0</v>
      </c>
      <c r="O760" s="130">
        <v>3</v>
      </c>
      <c r="P760" s="122"/>
      <c r="Q760" s="122"/>
      <c r="R760" s="122" t="s">
        <v>84</v>
      </c>
      <c r="S760" s="130" t="s">
        <v>433</v>
      </c>
      <c r="T760" s="123" t="s">
        <v>434</v>
      </c>
      <c r="U760" s="102" t="s">
        <v>158</v>
      </c>
      <c r="V760" s="102" t="s">
        <v>1674</v>
      </c>
      <c r="W760" s="147">
        <v>2</v>
      </c>
      <c r="X760" s="113"/>
      <c r="Y760" s="126">
        <f t="shared" si="211"/>
        <v>2</v>
      </c>
      <c r="Z760" s="122">
        <v>2</v>
      </c>
      <c r="AA760" s="101">
        <v>267872.5</v>
      </c>
      <c r="AB760" s="131"/>
      <c r="AC760" s="151" t="str">
        <f t="shared" si="224"/>
        <v/>
      </c>
      <c r="AD760" s="120"/>
      <c r="AE760" s="132"/>
      <c r="AF760" s="101">
        <f t="shared" si="226"/>
        <v>0</v>
      </c>
      <c r="AG760" s="101">
        <f t="shared" si="222"/>
        <v>0</v>
      </c>
      <c r="AH760" s="101">
        <f t="shared" si="227"/>
        <v>0</v>
      </c>
      <c r="AI760" s="101">
        <f t="shared" si="218"/>
        <v>535745</v>
      </c>
      <c r="AJ760" s="101">
        <f t="shared" si="223"/>
        <v>0</v>
      </c>
      <c r="AK760" s="101">
        <f t="shared" si="217"/>
        <v>535745</v>
      </c>
      <c r="AL760" s="102" t="s">
        <v>2</v>
      </c>
      <c r="AM760" s="233" t="s">
        <v>1675</v>
      </c>
      <c r="AN760" s="823">
        <f t="shared" si="225"/>
        <v>535745</v>
      </c>
      <c r="AO760" s="844">
        <f t="shared" si="212"/>
        <v>0</v>
      </c>
      <c r="AP760" s="844">
        <f t="shared" si="213"/>
        <v>1</v>
      </c>
      <c r="AQ760" s="845">
        <f t="shared" ca="1" si="214"/>
        <v>80</v>
      </c>
      <c r="AR760" s="113" t="str">
        <f t="shared" si="215"/>
        <v>On Time</v>
      </c>
    </row>
    <row r="761" spans="1:44" x14ac:dyDescent="0.25">
      <c r="A761" s="102">
        <v>4520475514</v>
      </c>
      <c r="B761" s="133">
        <v>46106</v>
      </c>
      <c r="C761" s="100" t="s">
        <v>79</v>
      </c>
      <c r="D761" s="552">
        <v>46127</v>
      </c>
      <c r="E761" s="552" t="e">
        <f>IF(OR(#REF!="",J761=""),"",#REF!+7*J761)</f>
        <v>#REF!</v>
      </c>
      <c r="F761" s="149" t="str">
        <f t="shared" ca="1" si="216"/>
        <v>DELIVERED</v>
      </c>
      <c r="G761" s="120" t="s">
        <v>80</v>
      </c>
      <c r="H761" s="113" t="e">
        <f t="shared" si="220"/>
        <v>#REF!</v>
      </c>
      <c r="I761" s="113" t="e">
        <f t="shared" si="221"/>
        <v>#REF!</v>
      </c>
      <c r="J761" s="122">
        <v>3</v>
      </c>
      <c r="K761" s="122" t="s">
        <v>22</v>
      </c>
      <c r="L761" s="232" t="s">
        <v>81</v>
      </c>
      <c r="M761" s="413" t="s">
        <v>1676</v>
      </c>
      <c r="N761" s="399">
        <v>1</v>
      </c>
      <c r="O761" s="130">
        <v>1</v>
      </c>
      <c r="P761" s="122" t="s">
        <v>1152</v>
      </c>
      <c r="Q761" s="122">
        <v>26200226</v>
      </c>
      <c r="R761" s="122" t="s">
        <v>84</v>
      </c>
      <c r="S761" s="122" t="s">
        <v>210</v>
      </c>
      <c r="T761" s="113" t="s">
        <v>211</v>
      </c>
      <c r="U761" s="102" t="s">
        <v>212</v>
      </c>
      <c r="V761" s="102" t="s">
        <v>1677</v>
      </c>
      <c r="W761" s="147">
        <v>2</v>
      </c>
      <c r="X761" s="122">
        <v>2</v>
      </c>
      <c r="Y761" s="126">
        <f t="shared" si="211"/>
        <v>0</v>
      </c>
      <c r="Z761" s="122">
        <v>0</v>
      </c>
      <c r="AA761" s="101">
        <v>18688</v>
      </c>
      <c r="AB761" s="131"/>
      <c r="AC761" s="220" t="str">
        <f t="shared" si="224"/>
        <v>May-26</v>
      </c>
      <c r="AD761" s="389">
        <v>46167</v>
      </c>
      <c r="AE761" s="257" t="s">
        <v>1678</v>
      </c>
      <c r="AF761" s="101">
        <f t="shared" si="226"/>
        <v>37376</v>
      </c>
      <c r="AG761" s="101">
        <f t="shared" si="222"/>
        <v>0</v>
      </c>
      <c r="AH761" s="101">
        <f t="shared" si="227"/>
        <v>37376</v>
      </c>
      <c r="AI761" s="101">
        <f t="shared" si="218"/>
        <v>0</v>
      </c>
      <c r="AJ761" s="101">
        <f t="shared" si="223"/>
        <v>0</v>
      </c>
      <c r="AK761" s="101">
        <f t="shared" si="217"/>
        <v>0</v>
      </c>
      <c r="AL761" s="102" t="s">
        <v>0</v>
      </c>
      <c r="AM761" s="144" t="s">
        <v>102</v>
      </c>
      <c r="AN761" s="823">
        <f t="shared" si="225"/>
        <v>37376</v>
      </c>
      <c r="AO761" s="844">
        <f t="shared" si="212"/>
        <v>1</v>
      </c>
      <c r="AP761" s="844">
        <f t="shared" si="213"/>
        <v>0</v>
      </c>
      <c r="AQ761" s="845">
        <f t="shared" ca="1" si="214"/>
        <v>79</v>
      </c>
      <c r="AR761" s="113" t="str">
        <f t="shared" si="215"/>
        <v>Delayed</v>
      </c>
    </row>
    <row r="762" spans="1:44" x14ac:dyDescent="0.25">
      <c r="A762" s="102" t="s">
        <v>1679</v>
      </c>
      <c r="B762" s="133">
        <v>46106</v>
      </c>
      <c r="C762" s="100" t="s">
        <v>79</v>
      </c>
      <c r="D762" s="552">
        <v>46113</v>
      </c>
      <c r="E762" s="552" t="e">
        <f>IF(OR(#REF!="",J762=""),"",#REF!+7*J762)</f>
        <v>#REF!</v>
      </c>
      <c r="F762" s="149" t="str">
        <f t="shared" ca="1" si="216"/>
        <v>DELIVERED</v>
      </c>
      <c r="G762" s="120" t="s">
        <v>80</v>
      </c>
      <c r="H762" s="113" t="e">
        <f t="shared" si="220"/>
        <v>#REF!</v>
      </c>
      <c r="I762" s="113" t="e">
        <f t="shared" si="221"/>
        <v>#REF!</v>
      </c>
      <c r="J762" s="122">
        <v>1</v>
      </c>
      <c r="K762" s="122" t="s">
        <v>21</v>
      </c>
      <c r="L762" s="232" t="s">
        <v>81</v>
      </c>
      <c r="M762" s="238" t="s">
        <v>1680</v>
      </c>
      <c r="N762" s="399">
        <v>0</v>
      </c>
      <c r="O762" s="130">
        <v>3</v>
      </c>
      <c r="P762" s="122" t="s">
        <v>243</v>
      </c>
      <c r="Q762" s="122">
        <v>26200037</v>
      </c>
      <c r="R762" s="122" t="s">
        <v>84</v>
      </c>
      <c r="S762" s="122" t="s">
        <v>1271</v>
      </c>
      <c r="T762" s="113" t="s">
        <v>1272</v>
      </c>
      <c r="U762" s="102" t="s">
        <v>1273</v>
      </c>
      <c r="V762" s="102" t="s">
        <v>1681</v>
      </c>
      <c r="W762" s="147">
        <v>105</v>
      </c>
      <c r="X762" s="122">
        <v>26</v>
      </c>
      <c r="Y762" s="126">
        <f t="shared" si="211"/>
        <v>79</v>
      </c>
      <c r="Z762" s="122">
        <v>0</v>
      </c>
      <c r="AA762" s="185">
        <v>5458.7</v>
      </c>
      <c r="AB762" s="131"/>
      <c r="AC762" s="220" t="str">
        <f t="shared" si="224"/>
        <v>April-26</v>
      </c>
      <c r="AD762" s="76">
        <v>46125</v>
      </c>
      <c r="AE762" s="257" t="s">
        <v>1682</v>
      </c>
      <c r="AF762" s="114">
        <f t="shared" si="226"/>
        <v>141926.19999999998</v>
      </c>
      <c r="AG762" s="101">
        <f t="shared" si="222"/>
        <v>0</v>
      </c>
      <c r="AH762" s="101">
        <f t="shared" si="227"/>
        <v>141926.19999999998</v>
      </c>
      <c r="AI762" s="101">
        <f t="shared" si="218"/>
        <v>0</v>
      </c>
      <c r="AJ762" s="185">
        <f t="shared" si="223"/>
        <v>0</v>
      </c>
      <c r="AK762" s="185">
        <f t="shared" si="217"/>
        <v>0</v>
      </c>
      <c r="AL762" s="174" t="s">
        <v>0</v>
      </c>
      <c r="AM762" s="144" t="s">
        <v>102</v>
      </c>
      <c r="AN762" s="825">
        <f t="shared" si="225"/>
        <v>141926.19999999998</v>
      </c>
      <c r="AO762" s="844">
        <f t="shared" si="212"/>
        <v>0.24761904761904763</v>
      </c>
      <c r="AP762" s="844">
        <f t="shared" si="213"/>
        <v>0.75238095238095237</v>
      </c>
      <c r="AQ762" s="845">
        <f t="shared" ca="1" si="214"/>
        <v>79</v>
      </c>
      <c r="AR762" s="113" t="str">
        <f t="shared" si="215"/>
        <v>Delayed</v>
      </c>
    </row>
    <row r="763" spans="1:44" x14ac:dyDescent="0.25">
      <c r="A763" s="102" t="s">
        <v>1679</v>
      </c>
      <c r="B763" s="133">
        <v>46106</v>
      </c>
      <c r="C763" s="100" t="s">
        <v>79</v>
      </c>
      <c r="D763" s="552">
        <v>46113</v>
      </c>
      <c r="E763" s="552" t="e">
        <f>IF(OR(#REF!="",J763=""),"",#REF!+7*J763)</f>
        <v>#REF!</v>
      </c>
      <c r="F763" s="149" t="str">
        <f t="shared" ca="1" si="216"/>
        <v>DELIVERED</v>
      </c>
      <c r="G763" s="120" t="s">
        <v>80</v>
      </c>
      <c r="H763" s="113" t="e">
        <f t="shared" si="220"/>
        <v>#REF!</v>
      </c>
      <c r="I763" s="113" t="e">
        <f t="shared" si="221"/>
        <v>#REF!</v>
      </c>
      <c r="J763" s="122">
        <v>1</v>
      </c>
      <c r="K763" s="122" t="s">
        <v>21</v>
      </c>
      <c r="L763" s="232" t="s">
        <v>81</v>
      </c>
      <c r="M763" s="13" t="s">
        <v>1680</v>
      </c>
      <c r="N763" s="399">
        <v>0</v>
      </c>
      <c r="O763" s="130">
        <v>3</v>
      </c>
      <c r="P763" s="122" t="s">
        <v>243</v>
      </c>
      <c r="Q763" s="122">
        <v>26200037</v>
      </c>
      <c r="R763" s="122" t="s">
        <v>84</v>
      </c>
      <c r="S763" s="122" t="s">
        <v>1271</v>
      </c>
      <c r="T763" s="113" t="s">
        <v>1272</v>
      </c>
      <c r="U763" s="102" t="s">
        <v>1273</v>
      </c>
      <c r="V763" s="102" t="s">
        <v>1681</v>
      </c>
      <c r="W763" s="147">
        <v>79</v>
      </c>
      <c r="X763" s="122">
        <v>11</v>
      </c>
      <c r="Y763" s="126">
        <f t="shared" si="211"/>
        <v>68</v>
      </c>
      <c r="Z763" s="122">
        <v>0</v>
      </c>
      <c r="AA763" s="185">
        <v>5458.7</v>
      </c>
      <c r="AB763" s="131"/>
      <c r="AC763" s="220" t="str">
        <f t="shared" si="224"/>
        <v>April-26</v>
      </c>
      <c r="AD763" s="76">
        <v>46127</v>
      </c>
      <c r="AE763" s="257" t="s">
        <v>1683</v>
      </c>
      <c r="AF763" s="114">
        <f t="shared" si="226"/>
        <v>60045.7</v>
      </c>
      <c r="AG763" s="101">
        <f t="shared" si="222"/>
        <v>0</v>
      </c>
      <c r="AH763" s="101">
        <f t="shared" si="227"/>
        <v>60045.7</v>
      </c>
      <c r="AI763" s="101">
        <f t="shared" si="218"/>
        <v>0</v>
      </c>
      <c r="AJ763" s="185">
        <f t="shared" si="223"/>
        <v>0</v>
      </c>
      <c r="AK763" s="185">
        <f t="shared" si="217"/>
        <v>0</v>
      </c>
      <c r="AL763" s="174" t="s">
        <v>0</v>
      </c>
      <c r="AM763" s="144" t="s">
        <v>102</v>
      </c>
      <c r="AN763" s="825">
        <f t="shared" si="225"/>
        <v>60045.7</v>
      </c>
      <c r="AO763" s="844">
        <f t="shared" si="212"/>
        <v>0.13924050632911392</v>
      </c>
      <c r="AP763" s="844">
        <f t="shared" si="213"/>
        <v>0.86075949367088611</v>
      </c>
      <c r="AQ763" s="845">
        <f t="shared" ca="1" si="214"/>
        <v>79</v>
      </c>
      <c r="AR763" s="113" t="str">
        <f t="shared" si="215"/>
        <v>Delayed</v>
      </c>
    </row>
    <row r="764" spans="1:44" x14ac:dyDescent="0.25">
      <c r="A764" s="102" t="s">
        <v>1679</v>
      </c>
      <c r="B764" s="133">
        <v>46106</v>
      </c>
      <c r="C764" s="100" t="s">
        <v>79</v>
      </c>
      <c r="D764" s="552">
        <v>46113</v>
      </c>
      <c r="E764" s="552" t="e">
        <f>IF(OR(#REF!="",J764=""),"",#REF!+7*J764)</f>
        <v>#REF!</v>
      </c>
      <c r="F764" s="149" t="str">
        <f t="shared" ca="1" si="216"/>
        <v>DELIVERED</v>
      </c>
      <c r="G764" s="120" t="s">
        <v>80</v>
      </c>
      <c r="H764" s="113" t="e">
        <f t="shared" si="220"/>
        <v>#REF!</v>
      </c>
      <c r="I764" s="113" t="e">
        <f t="shared" si="221"/>
        <v>#REF!</v>
      </c>
      <c r="J764" s="122">
        <v>1</v>
      </c>
      <c r="K764" s="122" t="s">
        <v>21</v>
      </c>
      <c r="L764" s="232" t="s">
        <v>81</v>
      </c>
      <c r="M764" s="13" t="s">
        <v>1680</v>
      </c>
      <c r="N764" s="399">
        <v>0</v>
      </c>
      <c r="O764" s="130">
        <v>3</v>
      </c>
      <c r="P764" s="122" t="s">
        <v>243</v>
      </c>
      <c r="Q764" s="122">
        <v>26200037</v>
      </c>
      <c r="R764" s="122" t="s">
        <v>84</v>
      </c>
      <c r="S764" s="122" t="s">
        <v>1271</v>
      </c>
      <c r="T764" s="113" t="s">
        <v>1272</v>
      </c>
      <c r="U764" s="102" t="s">
        <v>1273</v>
      </c>
      <c r="V764" s="102" t="s">
        <v>1681</v>
      </c>
      <c r="W764" s="147">
        <v>68</v>
      </c>
      <c r="X764" s="122">
        <v>13</v>
      </c>
      <c r="Y764" s="126">
        <f t="shared" si="211"/>
        <v>55</v>
      </c>
      <c r="Z764" s="122">
        <v>0</v>
      </c>
      <c r="AA764" s="185">
        <v>5458.7</v>
      </c>
      <c r="AB764" s="131"/>
      <c r="AC764" s="722" t="str">
        <f t="shared" si="224"/>
        <v>April-26</v>
      </c>
      <c r="AD764" s="544">
        <v>46139</v>
      </c>
      <c r="AE764" s="257" t="s">
        <v>1684</v>
      </c>
      <c r="AF764" s="114">
        <f t="shared" si="226"/>
        <v>70963.099999999991</v>
      </c>
      <c r="AG764" s="101">
        <f t="shared" si="222"/>
        <v>0</v>
      </c>
      <c r="AH764" s="101">
        <f t="shared" si="227"/>
        <v>70963.099999999991</v>
      </c>
      <c r="AI764" s="101">
        <f t="shared" si="218"/>
        <v>0</v>
      </c>
      <c r="AJ764" s="185">
        <f t="shared" si="223"/>
        <v>0</v>
      </c>
      <c r="AK764" s="185">
        <f t="shared" si="217"/>
        <v>0</v>
      </c>
      <c r="AL764" s="174" t="s">
        <v>0</v>
      </c>
      <c r="AM764" s="144" t="s">
        <v>102</v>
      </c>
      <c r="AN764" s="825">
        <f t="shared" si="225"/>
        <v>70963.099999999991</v>
      </c>
      <c r="AO764" s="844">
        <f t="shared" si="212"/>
        <v>0.19117647058823528</v>
      </c>
      <c r="AP764" s="844">
        <f t="shared" si="213"/>
        <v>0.80882352941176472</v>
      </c>
      <c r="AQ764" s="845">
        <f t="shared" ca="1" si="214"/>
        <v>79</v>
      </c>
      <c r="AR764" s="113" t="str">
        <f t="shared" si="215"/>
        <v>Delayed</v>
      </c>
    </row>
    <row r="765" spans="1:44" x14ac:dyDescent="0.25">
      <c r="A765" s="102" t="s">
        <v>1679</v>
      </c>
      <c r="B765" s="133">
        <v>46106</v>
      </c>
      <c r="C765" s="100" t="s">
        <v>79</v>
      </c>
      <c r="D765" s="552">
        <v>46113</v>
      </c>
      <c r="E765" s="552" t="e">
        <f>IF(OR(#REF!="",J765=""),"",#REF!+7*J765)</f>
        <v>#REF!</v>
      </c>
      <c r="F765" s="149" t="str">
        <f t="shared" ca="1" si="216"/>
        <v>DELIVERED</v>
      </c>
      <c r="G765" s="120" t="s">
        <v>80</v>
      </c>
      <c r="H765" s="113" t="e">
        <f t="shared" si="220"/>
        <v>#REF!</v>
      </c>
      <c r="I765" s="113" t="e">
        <f t="shared" si="221"/>
        <v>#REF!</v>
      </c>
      <c r="J765" s="122">
        <v>1</v>
      </c>
      <c r="K765" s="122" t="s">
        <v>21</v>
      </c>
      <c r="L765" s="232" t="s">
        <v>81</v>
      </c>
      <c r="M765" s="13" t="s">
        <v>1680</v>
      </c>
      <c r="N765" s="399">
        <v>0</v>
      </c>
      <c r="O765" s="130">
        <v>3</v>
      </c>
      <c r="P765" s="122" t="s">
        <v>243</v>
      </c>
      <c r="Q765" s="122">
        <v>26200037</v>
      </c>
      <c r="R765" s="122" t="s">
        <v>84</v>
      </c>
      <c r="S765" s="122" t="s">
        <v>1271</v>
      </c>
      <c r="T765" s="113" t="s">
        <v>1272</v>
      </c>
      <c r="U765" s="102" t="s">
        <v>1273</v>
      </c>
      <c r="V765" s="102" t="s">
        <v>1681</v>
      </c>
      <c r="W765" s="147">
        <v>55</v>
      </c>
      <c r="X765" s="122">
        <v>20</v>
      </c>
      <c r="Y765" s="126">
        <f t="shared" si="211"/>
        <v>35</v>
      </c>
      <c r="Z765" s="122">
        <v>0</v>
      </c>
      <c r="AA765" s="185">
        <v>5458.7</v>
      </c>
      <c r="AB765" s="369"/>
      <c r="AC765" s="62" t="str">
        <f t="shared" si="224"/>
        <v>June-26</v>
      </c>
      <c r="AD765" s="76">
        <v>46176</v>
      </c>
      <c r="AE765" s="257" t="s">
        <v>1685</v>
      </c>
      <c r="AF765" s="114">
        <f t="shared" si="226"/>
        <v>109174</v>
      </c>
      <c r="AG765" s="101">
        <f t="shared" si="222"/>
        <v>0</v>
      </c>
      <c r="AH765" s="101">
        <f t="shared" si="227"/>
        <v>109174</v>
      </c>
      <c r="AI765" s="101">
        <f t="shared" si="218"/>
        <v>0</v>
      </c>
      <c r="AJ765" s="185">
        <f t="shared" si="223"/>
        <v>0</v>
      </c>
      <c r="AK765" s="185">
        <f t="shared" si="217"/>
        <v>0</v>
      </c>
      <c r="AL765" s="174" t="s">
        <v>0</v>
      </c>
      <c r="AM765" s="144" t="s">
        <v>102</v>
      </c>
      <c r="AN765" s="825">
        <f t="shared" si="225"/>
        <v>109174</v>
      </c>
      <c r="AO765" s="844">
        <f t="shared" si="212"/>
        <v>0.36363636363636365</v>
      </c>
      <c r="AP765" s="844">
        <f t="shared" si="213"/>
        <v>0.63636363636363635</v>
      </c>
      <c r="AQ765" s="845">
        <f t="shared" ca="1" si="214"/>
        <v>79</v>
      </c>
      <c r="AR765" s="113" t="str">
        <f t="shared" si="215"/>
        <v>Delayed</v>
      </c>
    </row>
    <row r="766" spans="1:44" x14ac:dyDescent="0.25">
      <c r="A766" s="102" t="s">
        <v>1679</v>
      </c>
      <c r="B766" s="133">
        <v>46106</v>
      </c>
      <c r="C766" s="100" t="s">
        <v>79</v>
      </c>
      <c r="D766" s="552">
        <v>46113</v>
      </c>
      <c r="E766" s="552" t="e">
        <f>IF(OR(#REF!="",J766=""),"",#REF!+7*J766)</f>
        <v>#REF!</v>
      </c>
      <c r="F766" s="149" t="str">
        <f t="shared" ca="1" si="216"/>
        <v>DELIVERED</v>
      </c>
      <c r="G766" s="120" t="s">
        <v>80</v>
      </c>
      <c r="H766" s="113" t="e">
        <f t="shared" si="220"/>
        <v>#REF!</v>
      </c>
      <c r="I766" s="113" t="e">
        <f t="shared" si="221"/>
        <v>#REF!</v>
      </c>
      <c r="J766" s="122">
        <v>1</v>
      </c>
      <c r="K766" s="122" t="s">
        <v>21</v>
      </c>
      <c r="L766" s="232" t="s">
        <v>81</v>
      </c>
      <c r="M766" s="13" t="s">
        <v>1680</v>
      </c>
      <c r="N766" s="399">
        <v>0</v>
      </c>
      <c r="O766" s="130">
        <v>3</v>
      </c>
      <c r="P766" s="122" t="s">
        <v>243</v>
      </c>
      <c r="Q766" s="122">
        <v>26200037</v>
      </c>
      <c r="R766" s="122" t="s">
        <v>84</v>
      </c>
      <c r="S766" s="122" t="s">
        <v>1271</v>
      </c>
      <c r="T766" s="113" t="s">
        <v>1272</v>
      </c>
      <c r="U766" s="102" t="s">
        <v>1273</v>
      </c>
      <c r="V766" s="102" t="s">
        <v>1681</v>
      </c>
      <c r="W766" s="147">
        <v>35</v>
      </c>
      <c r="X766" s="122">
        <v>20</v>
      </c>
      <c r="Y766" s="126">
        <f t="shared" si="211"/>
        <v>15</v>
      </c>
      <c r="Z766" s="122">
        <v>0</v>
      </c>
      <c r="AA766" s="185">
        <v>5458.7</v>
      </c>
      <c r="AB766" s="131"/>
      <c r="AC766" s="723" t="str">
        <f t="shared" si="224"/>
        <v>June-26</v>
      </c>
      <c r="AD766" s="75">
        <v>46176</v>
      </c>
      <c r="AE766" s="257" t="s">
        <v>1686</v>
      </c>
      <c r="AF766" s="114">
        <f t="shared" si="226"/>
        <v>109174</v>
      </c>
      <c r="AG766" s="101">
        <f t="shared" si="222"/>
        <v>0</v>
      </c>
      <c r="AH766" s="101">
        <f t="shared" si="227"/>
        <v>109174</v>
      </c>
      <c r="AI766" s="101">
        <f t="shared" si="218"/>
        <v>0</v>
      </c>
      <c r="AJ766" s="185">
        <f t="shared" si="223"/>
        <v>0</v>
      </c>
      <c r="AK766" s="185">
        <f t="shared" si="217"/>
        <v>0</v>
      </c>
      <c r="AL766" s="174" t="s">
        <v>0</v>
      </c>
      <c r="AM766" s="144" t="s">
        <v>102</v>
      </c>
      <c r="AN766" s="825">
        <f t="shared" si="225"/>
        <v>109174</v>
      </c>
      <c r="AO766" s="844">
        <f t="shared" si="212"/>
        <v>0.5714285714285714</v>
      </c>
      <c r="AP766" s="844">
        <f t="shared" si="213"/>
        <v>0.42857142857142855</v>
      </c>
      <c r="AQ766" s="845">
        <f t="shared" ca="1" si="214"/>
        <v>79</v>
      </c>
      <c r="AR766" s="113" t="str">
        <f t="shared" si="215"/>
        <v>Delayed</v>
      </c>
    </row>
    <row r="767" spans="1:44" x14ac:dyDescent="0.25">
      <c r="A767" s="102" t="s">
        <v>1679</v>
      </c>
      <c r="B767" s="133">
        <v>46106</v>
      </c>
      <c r="C767" s="100" t="s">
        <v>79</v>
      </c>
      <c r="D767" s="552">
        <v>46113</v>
      </c>
      <c r="E767" s="552" t="e">
        <f>IF(OR(#REF!="",J767=""),"",#REF!+7*J767)</f>
        <v>#REF!</v>
      </c>
      <c r="F767" s="149" t="str">
        <f t="shared" ca="1" si="216"/>
        <v>DELIVERED</v>
      </c>
      <c r="G767" s="120" t="s">
        <v>80</v>
      </c>
      <c r="H767" s="113" t="e">
        <f t="shared" si="220"/>
        <v>#REF!</v>
      </c>
      <c r="I767" s="113" t="e">
        <f t="shared" si="221"/>
        <v>#REF!</v>
      </c>
      <c r="J767" s="122">
        <v>1</v>
      </c>
      <c r="K767" s="122" t="s">
        <v>21</v>
      </c>
      <c r="L767" s="232" t="s">
        <v>81</v>
      </c>
      <c r="M767" s="13" t="s">
        <v>1680</v>
      </c>
      <c r="N767" s="399">
        <v>0</v>
      </c>
      <c r="O767" s="130">
        <v>3</v>
      </c>
      <c r="P767" s="122" t="s">
        <v>243</v>
      </c>
      <c r="Q767" s="122">
        <v>26200037</v>
      </c>
      <c r="R767" s="122" t="s">
        <v>84</v>
      </c>
      <c r="S767" s="122" t="s">
        <v>1271</v>
      </c>
      <c r="T767" s="113" t="s">
        <v>1272</v>
      </c>
      <c r="U767" s="102" t="s">
        <v>1273</v>
      </c>
      <c r="V767" s="102" t="s">
        <v>1681</v>
      </c>
      <c r="W767" s="147">
        <v>15</v>
      </c>
      <c r="X767" s="122">
        <v>15</v>
      </c>
      <c r="Y767" s="126">
        <f t="shared" si="211"/>
        <v>0</v>
      </c>
      <c r="Z767" s="122">
        <v>0</v>
      </c>
      <c r="AA767" s="185">
        <v>5458.7</v>
      </c>
      <c r="AB767" s="131"/>
      <c r="AC767" s="723" t="str">
        <f t="shared" si="224"/>
        <v>June-26</v>
      </c>
      <c r="AD767" s="75">
        <v>46184</v>
      </c>
      <c r="AE767" s="257" t="s">
        <v>1687</v>
      </c>
      <c r="AF767" s="114">
        <f t="shared" si="226"/>
        <v>81880.5</v>
      </c>
      <c r="AG767" s="101">
        <f t="shared" si="222"/>
        <v>0</v>
      </c>
      <c r="AH767" s="101">
        <f t="shared" si="227"/>
        <v>81880.5</v>
      </c>
      <c r="AI767" s="101">
        <f t="shared" si="218"/>
        <v>0</v>
      </c>
      <c r="AJ767" s="185">
        <f t="shared" si="223"/>
        <v>0</v>
      </c>
      <c r="AK767" s="185">
        <f t="shared" si="217"/>
        <v>0</v>
      </c>
      <c r="AL767" s="174" t="s">
        <v>0</v>
      </c>
      <c r="AM767" s="540" t="s">
        <v>102</v>
      </c>
      <c r="AN767" s="825">
        <f t="shared" si="225"/>
        <v>81880.5</v>
      </c>
      <c r="AO767" s="844">
        <f t="shared" si="212"/>
        <v>1</v>
      </c>
      <c r="AP767" s="844">
        <f t="shared" si="213"/>
        <v>0</v>
      </c>
      <c r="AQ767" s="845">
        <f t="shared" ca="1" si="214"/>
        <v>79</v>
      </c>
      <c r="AR767" s="113" t="str">
        <f t="shared" si="215"/>
        <v>Delayed</v>
      </c>
    </row>
    <row r="768" spans="1:44" x14ac:dyDescent="0.25">
      <c r="A768" s="102" t="s">
        <v>1679</v>
      </c>
      <c r="B768" s="133">
        <v>46106</v>
      </c>
      <c r="C768" s="100" t="s">
        <v>79</v>
      </c>
      <c r="D768" s="552">
        <v>46113</v>
      </c>
      <c r="E768" s="552" t="e">
        <f>IF(OR(#REF!="",J768=""),"",#REF!+7*J768)</f>
        <v>#REF!</v>
      </c>
      <c r="F768" s="149" t="str">
        <f t="shared" ca="1" si="216"/>
        <v>DELIVERED</v>
      </c>
      <c r="G768" s="120" t="s">
        <v>80</v>
      </c>
      <c r="H768" s="113" t="e">
        <f t="shared" si="220"/>
        <v>#REF!</v>
      </c>
      <c r="I768" s="113" t="e">
        <f t="shared" si="221"/>
        <v>#REF!</v>
      </c>
      <c r="J768" s="122">
        <v>1</v>
      </c>
      <c r="K768" s="122" t="s">
        <v>28</v>
      </c>
      <c r="L768" s="232" t="s">
        <v>81</v>
      </c>
      <c r="M768" s="13" t="s">
        <v>1680</v>
      </c>
      <c r="N768" s="399">
        <v>0</v>
      </c>
      <c r="O768" s="130">
        <v>3</v>
      </c>
      <c r="P768" s="122" t="s">
        <v>243</v>
      </c>
      <c r="Q768" s="122">
        <v>26200037</v>
      </c>
      <c r="R768" s="122" t="s">
        <v>84</v>
      </c>
      <c r="S768" s="122" t="s">
        <v>1271</v>
      </c>
      <c r="T768" s="113" t="s">
        <v>1272</v>
      </c>
      <c r="U768" s="102" t="s">
        <v>1273</v>
      </c>
      <c r="V768" s="102" t="s">
        <v>1279</v>
      </c>
      <c r="W768" s="147">
        <v>1</v>
      </c>
      <c r="X768" s="122">
        <v>1</v>
      </c>
      <c r="Y768" s="126">
        <f t="shared" ref="Y768:Y831" si="228">W768-X768</f>
        <v>0</v>
      </c>
      <c r="Z768" s="122">
        <v>0</v>
      </c>
      <c r="AA768" s="185">
        <v>4000</v>
      </c>
      <c r="AB768" s="131"/>
      <c r="AC768" s="220" t="str">
        <f t="shared" si="224"/>
        <v>April-26</v>
      </c>
      <c r="AD768" s="76">
        <v>46125</v>
      </c>
      <c r="AE768" s="257" t="s">
        <v>1682</v>
      </c>
      <c r="AF768" s="114">
        <f t="shared" si="226"/>
        <v>4000</v>
      </c>
      <c r="AG768" s="101">
        <f t="shared" si="222"/>
        <v>0</v>
      </c>
      <c r="AH768" s="101">
        <f t="shared" si="227"/>
        <v>4000</v>
      </c>
      <c r="AI768" s="101">
        <f t="shared" si="218"/>
        <v>0</v>
      </c>
      <c r="AJ768" s="185">
        <f t="shared" si="223"/>
        <v>0</v>
      </c>
      <c r="AK768" s="185">
        <f t="shared" si="217"/>
        <v>0</v>
      </c>
      <c r="AL768" s="174" t="s">
        <v>0</v>
      </c>
      <c r="AM768" s="144" t="s">
        <v>102</v>
      </c>
      <c r="AN768" s="825">
        <f t="shared" si="225"/>
        <v>4000</v>
      </c>
      <c r="AO768" s="844">
        <f t="shared" si="212"/>
        <v>1</v>
      </c>
      <c r="AP768" s="844">
        <f t="shared" si="213"/>
        <v>0</v>
      </c>
      <c r="AQ768" s="845">
        <f t="shared" ca="1" si="214"/>
        <v>79</v>
      </c>
      <c r="AR768" s="113" t="str">
        <f t="shared" si="215"/>
        <v>Delayed</v>
      </c>
    </row>
    <row r="769" spans="1:44" x14ac:dyDescent="0.25">
      <c r="A769" s="102" t="s">
        <v>1679</v>
      </c>
      <c r="B769" s="133">
        <v>46106</v>
      </c>
      <c r="C769" s="100" t="s">
        <v>79</v>
      </c>
      <c r="D769" s="552">
        <v>46113</v>
      </c>
      <c r="E769" s="552" t="e">
        <f>IF(OR(#REF!="",J769=""),"",#REF!+7*J769)</f>
        <v>#REF!</v>
      </c>
      <c r="F769" s="149" t="str">
        <f t="shared" ca="1" si="216"/>
        <v>DELIVERED</v>
      </c>
      <c r="G769" s="120" t="s">
        <v>80</v>
      </c>
      <c r="H769" s="113" t="e">
        <f t="shared" si="220"/>
        <v>#REF!</v>
      </c>
      <c r="I769" s="113" t="e">
        <f t="shared" si="221"/>
        <v>#REF!</v>
      </c>
      <c r="J769" s="122">
        <v>1</v>
      </c>
      <c r="K769" s="122" t="s">
        <v>28</v>
      </c>
      <c r="L769" s="232" t="s">
        <v>81</v>
      </c>
      <c r="M769" s="13" t="s">
        <v>1680</v>
      </c>
      <c r="N769" s="399">
        <v>0</v>
      </c>
      <c r="O769" s="130">
        <v>3</v>
      </c>
      <c r="P769" s="122" t="s">
        <v>243</v>
      </c>
      <c r="Q769" s="122">
        <v>26200037</v>
      </c>
      <c r="R769" s="122" t="s">
        <v>84</v>
      </c>
      <c r="S769" s="122" t="s">
        <v>1271</v>
      </c>
      <c r="T769" s="113" t="s">
        <v>1272</v>
      </c>
      <c r="U769" s="102" t="s">
        <v>1273</v>
      </c>
      <c r="V769" s="102" t="s">
        <v>1688</v>
      </c>
      <c r="W769" s="147">
        <v>1</v>
      </c>
      <c r="X769" s="122">
        <v>1</v>
      </c>
      <c r="Y769" s="126">
        <f t="shared" si="228"/>
        <v>0</v>
      </c>
      <c r="Z769" s="122">
        <v>0</v>
      </c>
      <c r="AA769" s="185">
        <v>1200</v>
      </c>
      <c r="AB769" s="131"/>
      <c r="AC769" s="220" t="str">
        <f t="shared" si="224"/>
        <v>April-26</v>
      </c>
      <c r="AD769" s="76">
        <v>46125</v>
      </c>
      <c r="AE769" s="257" t="s">
        <v>1682</v>
      </c>
      <c r="AF769" s="114">
        <f t="shared" si="226"/>
        <v>1200</v>
      </c>
      <c r="AG769" s="101">
        <f t="shared" si="222"/>
        <v>0</v>
      </c>
      <c r="AH769" s="101">
        <f t="shared" si="227"/>
        <v>1200</v>
      </c>
      <c r="AI769" s="101">
        <f t="shared" si="218"/>
        <v>0</v>
      </c>
      <c r="AJ769" s="185">
        <f t="shared" si="223"/>
        <v>0</v>
      </c>
      <c r="AK769" s="185">
        <f t="shared" si="217"/>
        <v>0</v>
      </c>
      <c r="AL769" s="174" t="s">
        <v>0</v>
      </c>
      <c r="AM769" s="144" t="s">
        <v>102</v>
      </c>
      <c r="AN769" s="825">
        <f t="shared" si="225"/>
        <v>1200</v>
      </c>
      <c r="AO769" s="844">
        <f t="shared" si="212"/>
        <v>1</v>
      </c>
      <c r="AP769" s="844">
        <f t="shared" si="213"/>
        <v>0</v>
      </c>
      <c r="AQ769" s="845">
        <f t="shared" ca="1" si="214"/>
        <v>79</v>
      </c>
      <c r="AR769" s="113" t="str">
        <f t="shared" si="215"/>
        <v>Delayed</v>
      </c>
    </row>
    <row r="770" spans="1:44" x14ac:dyDescent="0.25">
      <c r="A770" s="102">
        <v>4700963168</v>
      </c>
      <c r="B770" s="133">
        <v>46107</v>
      </c>
      <c r="C770" s="100" t="s">
        <v>79</v>
      </c>
      <c r="D770" s="552">
        <v>46135</v>
      </c>
      <c r="E770" s="552" t="e">
        <f>IF(OR(#REF!="",J770=""),"",#REF!+7*J770)</f>
        <v>#REF!</v>
      </c>
      <c r="F770" s="149" t="str">
        <f t="shared" ca="1" si="216"/>
        <v>DELIVERED</v>
      </c>
      <c r="G770" s="120" t="s">
        <v>80</v>
      </c>
      <c r="H770" s="113" t="e">
        <f t="shared" si="220"/>
        <v>#REF!</v>
      </c>
      <c r="I770" s="113" t="e">
        <f t="shared" si="221"/>
        <v>#REF!</v>
      </c>
      <c r="J770" s="122">
        <v>4</v>
      </c>
      <c r="K770" s="122" t="s">
        <v>18</v>
      </c>
      <c r="L770" s="232" t="s">
        <v>142</v>
      </c>
      <c r="M770" s="13" t="s">
        <v>1689</v>
      </c>
      <c r="N770" s="399">
        <v>0</v>
      </c>
      <c r="O770" s="130">
        <v>3</v>
      </c>
      <c r="P770" s="122" t="s">
        <v>1690</v>
      </c>
      <c r="Q770" s="122">
        <v>26200095</v>
      </c>
      <c r="R770" s="122" t="s">
        <v>84</v>
      </c>
      <c r="S770" s="122" t="s">
        <v>1361</v>
      </c>
      <c r="T770" s="113" t="s">
        <v>1362</v>
      </c>
      <c r="U770" s="102" t="s">
        <v>87</v>
      </c>
      <c r="V770" s="102" t="s">
        <v>1691</v>
      </c>
      <c r="W770" s="147">
        <v>5</v>
      </c>
      <c r="X770" s="122">
        <v>5</v>
      </c>
      <c r="Y770" s="126">
        <f t="shared" si="228"/>
        <v>0</v>
      </c>
      <c r="Z770" s="122">
        <v>0</v>
      </c>
      <c r="AA770" s="101">
        <v>30454</v>
      </c>
      <c r="AB770" s="131"/>
      <c r="AC770" s="151" t="str">
        <f t="shared" si="224"/>
        <v>April-26</v>
      </c>
      <c r="AD770" s="310">
        <v>46139</v>
      </c>
      <c r="AE770" s="373" t="s">
        <v>1692</v>
      </c>
      <c r="AF770" s="101">
        <f t="shared" si="226"/>
        <v>152270</v>
      </c>
      <c r="AG770" s="101">
        <f t="shared" si="222"/>
        <v>0</v>
      </c>
      <c r="AH770" s="101">
        <f t="shared" si="227"/>
        <v>152270</v>
      </c>
      <c r="AI770" s="101">
        <f t="shared" si="218"/>
        <v>0</v>
      </c>
      <c r="AJ770" s="101">
        <f t="shared" si="223"/>
        <v>0</v>
      </c>
      <c r="AK770" s="101">
        <f t="shared" si="217"/>
        <v>0</v>
      </c>
      <c r="AL770" s="102" t="s">
        <v>0</v>
      </c>
      <c r="AM770" s="144" t="s">
        <v>102</v>
      </c>
      <c r="AN770" s="823">
        <f t="shared" si="225"/>
        <v>152270</v>
      </c>
      <c r="AO770" s="844">
        <f t="shared" si="212"/>
        <v>1</v>
      </c>
      <c r="AP770" s="844">
        <f t="shared" si="213"/>
        <v>0</v>
      </c>
      <c r="AQ770" s="845">
        <f t="shared" ca="1" si="214"/>
        <v>78</v>
      </c>
      <c r="AR770" s="113" t="str">
        <f t="shared" si="215"/>
        <v>Delayed</v>
      </c>
    </row>
    <row r="771" spans="1:44" ht="12.75" x14ac:dyDescent="0.2">
      <c r="A771" s="102">
        <v>4300036262</v>
      </c>
      <c r="B771" s="133">
        <v>46105</v>
      </c>
      <c r="C771" s="100" t="s">
        <v>79</v>
      </c>
      <c r="D771" s="552">
        <v>46260</v>
      </c>
      <c r="E771" s="552" t="e">
        <f>IF(OR(#REF!="",J771=""),"",#REF!+7*J771)</f>
        <v>#REF!</v>
      </c>
      <c r="F771" s="149" t="e">
        <f t="shared" ca="1" si="216"/>
        <v>#REF!</v>
      </c>
      <c r="G771" s="120" t="s">
        <v>94</v>
      </c>
      <c r="H771" s="113" t="e">
        <f t="shared" si="220"/>
        <v>#REF!</v>
      </c>
      <c r="I771" s="113" t="e">
        <f t="shared" si="221"/>
        <v>#REF!</v>
      </c>
      <c r="J771" s="122">
        <v>22</v>
      </c>
      <c r="K771" s="122" t="s">
        <v>19</v>
      </c>
      <c r="L771" s="232" t="s">
        <v>142</v>
      </c>
      <c r="M771" s="413" t="s">
        <v>1693</v>
      </c>
      <c r="N771" s="399">
        <v>0</v>
      </c>
      <c r="O771" s="130">
        <v>3</v>
      </c>
      <c r="P771" s="122"/>
      <c r="Q771" s="122"/>
      <c r="R771" s="122" t="s">
        <v>84</v>
      </c>
      <c r="S771" s="122" t="s">
        <v>97</v>
      </c>
      <c r="T771" s="113" t="s">
        <v>98</v>
      </c>
      <c r="U771" s="102" t="s">
        <v>99</v>
      </c>
      <c r="V771" s="102" t="s">
        <v>459</v>
      </c>
      <c r="W771" s="147">
        <v>4</v>
      </c>
      <c r="X771" s="113"/>
      <c r="Y771" s="126">
        <f t="shared" si="228"/>
        <v>4</v>
      </c>
      <c r="Z771" s="122">
        <v>4</v>
      </c>
      <c r="AA771" s="101">
        <v>122740</v>
      </c>
      <c r="AB771" s="131"/>
      <c r="AC771" s="151" t="str">
        <f t="shared" si="224"/>
        <v/>
      </c>
      <c r="AD771" s="120"/>
      <c r="AE771" s="132"/>
      <c r="AF771" s="101">
        <f t="shared" si="226"/>
        <v>0</v>
      </c>
      <c r="AG771" s="101">
        <f t="shared" si="222"/>
        <v>0</v>
      </c>
      <c r="AH771" s="101">
        <f t="shared" si="227"/>
        <v>0</v>
      </c>
      <c r="AI771" s="101">
        <f t="shared" si="218"/>
        <v>490960</v>
      </c>
      <c r="AJ771" s="101">
        <f t="shared" si="223"/>
        <v>0</v>
      </c>
      <c r="AK771" s="101">
        <f t="shared" si="217"/>
        <v>490960</v>
      </c>
      <c r="AL771" s="102" t="s">
        <v>9</v>
      </c>
      <c r="AM771" s="144"/>
      <c r="AN771" s="823">
        <f t="shared" si="225"/>
        <v>490960</v>
      </c>
      <c r="AO771" s="844">
        <f t="shared" ref="AO771:AO834" si="229">IF(W771=0,0,X771/W771)</f>
        <v>0</v>
      </c>
      <c r="AP771" s="844">
        <f t="shared" ref="AP771:AP834" si="230">IF(W771=0,0,Y771/W771)</f>
        <v>1</v>
      </c>
      <c r="AQ771" s="845">
        <f t="shared" ref="AQ771:AQ834" ca="1" si="231">TODAY()-B771</f>
        <v>80</v>
      </c>
      <c r="AR771" s="113" t="str">
        <f t="shared" ref="AR771:AR834" si="232">IF(AD771&lt;=D771,"On Time","Delayed")</f>
        <v>On Time</v>
      </c>
    </row>
    <row r="772" spans="1:44" x14ac:dyDescent="0.25">
      <c r="A772" s="102">
        <v>4000612384</v>
      </c>
      <c r="B772" s="133">
        <v>46105</v>
      </c>
      <c r="C772" s="100" t="s">
        <v>79</v>
      </c>
      <c r="D772" s="552">
        <v>46161</v>
      </c>
      <c r="E772" s="552" t="e">
        <f>IF(OR(#REF!="",J772=""),"",#REF!+7*J772)</f>
        <v>#REF!</v>
      </c>
      <c r="F772" s="149" t="str">
        <f t="shared" ca="1" si="216"/>
        <v>DELIVERED</v>
      </c>
      <c r="G772" s="120" t="s">
        <v>94</v>
      </c>
      <c r="H772" s="113" t="e">
        <f t="shared" si="220"/>
        <v>#REF!</v>
      </c>
      <c r="I772" s="113" t="e">
        <f t="shared" si="221"/>
        <v>#REF!</v>
      </c>
      <c r="J772" s="122">
        <v>8</v>
      </c>
      <c r="K772" s="122" t="s">
        <v>30</v>
      </c>
      <c r="L772" s="232" t="s">
        <v>81</v>
      </c>
      <c r="M772" s="23" t="s">
        <v>1694</v>
      </c>
      <c r="N772" s="399">
        <v>0</v>
      </c>
      <c r="O772" s="130">
        <v>3</v>
      </c>
      <c r="P772" s="15" t="s">
        <v>1695</v>
      </c>
      <c r="Q772" s="24">
        <v>26100101</v>
      </c>
      <c r="R772" s="122" t="s">
        <v>84</v>
      </c>
      <c r="S772" s="122" t="s">
        <v>97</v>
      </c>
      <c r="T772" s="113" t="s">
        <v>138</v>
      </c>
      <c r="U772" s="102" t="s">
        <v>99</v>
      </c>
      <c r="V772" s="102" t="s">
        <v>1696</v>
      </c>
      <c r="W772" s="147">
        <v>50</v>
      </c>
      <c r="X772" s="122">
        <v>50</v>
      </c>
      <c r="Y772" s="126">
        <f t="shared" si="228"/>
        <v>0</v>
      </c>
      <c r="Z772" s="122">
        <v>0</v>
      </c>
      <c r="AA772" s="101">
        <v>443</v>
      </c>
      <c r="AB772" s="131"/>
      <c r="AC772" s="151" t="str">
        <f t="shared" si="224"/>
        <v>May-26</v>
      </c>
      <c r="AD772" s="119">
        <v>46164</v>
      </c>
      <c r="AE772" s="257" t="s">
        <v>1697</v>
      </c>
      <c r="AF772" s="58">
        <f t="shared" si="226"/>
        <v>22150</v>
      </c>
      <c r="AG772" s="58">
        <f t="shared" si="222"/>
        <v>0</v>
      </c>
      <c r="AH772" s="58">
        <f t="shared" si="227"/>
        <v>22150</v>
      </c>
      <c r="AI772" s="58">
        <f t="shared" si="218"/>
        <v>0</v>
      </c>
      <c r="AJ772" s="58">
        <f t="shared" si="223"/>
        <v>0</v>
      </c>
      <c r="AK772" s="58">
        <f t="shared" si="217"/>
        <v>0</v>
      </c>
      <c r="AL772" s="16" t="s">
        <v>0</v>
      </c>
      <c r="AM772" s="144" t="s">
        <v>102</v>
      </c>
      <c r="AN772" s="823">
        <f t="shared" si="225"/>
        <v>22150</v>
      </c>
      <c r="AO772" s="844">
        <f t="shared" si="229"/>
        <v>1</v>
      </c>
      <c r="AP772" s="844">
        <f t="shared" si="230"/>
        <v>0</v>
      </c>
      <c r="AQ772" s="845">
        <f t="shared" ca="1" si="231"/>
        <v>80</v>
      </c>
      <c r="AR772" s="113" t="str">
        <f t="shared" si="232"/>
        <v>Delayed</v>
      </c>
    </row>
    <row r="773" spans="1:44" x14ac:dyDescent="0.25">
      <c r="A773" s="102">
        <v>4000612384</v>
      </c>
      <c r="B773" s="133">
        <v>46105</v>
      </c>
      <c r="C773" s="100" t="s">
        <v>79</v>
      </c>
      <c r="D773" s="552">
        <v>46161</v>
      </c>
      <c r="E773" s="552" t="e">
        <f>IF(OR(#REF!="",J773=""),"",#REF!+7*J773)</f>
        <v>#REF!</v>
      </c>
      <c r="F773" s="149" t="str">
        <f t="shared" ca="1" si="216"/>
        <v>DELIVERED</v>
      </c>
      <c r="G773" s="120" t="s">
        <v>94</v>
      </c>
      <c r="H773" s="113" t="e">
        <f t="shared" si="220"/>
        <v>#REF!</v>
      </c>
      <c r="I773" s="113" t="e">
        <f t="shared" si="221"/>
        <v>#REF!</v>
      </c>
      <c r="J773" s="122">
        <v>8</v>
      </c>
      <c r="K773" s="122" t="s">
        <v>30</v>
      </c>
      <c r="L773" s="232" t="s">
        <v>81</v>
      </c>
      <c r="M773" s="23" t="s">
        <v>1698</v>
      </c>
      <c r="N773" s="399">
        <v>0</v>
      </c>
      <c r="O773" s="130">
        <v>3</v>
      </c>
      <c r="P773" s="15" t="s">
        <v>1699</v>
      </c>
      <c r="Q773" s="24">
        <v>26100101</v>
      </c>
      <c r="R773" s="122" t="s">
        <v>84</v>
      </c>
      <c r="S773" s="122" t="s">
        <v>97</v>
      </c>
      <c r="T773" s="113" t="s">
        <v>138</v>
      </c>
      <c r="U773" s="102" t="s">
        <v>99</v>
      </c>
      <c r="V773" s="102" t="s">
        <v>1700</v>
      </c>
      <c r="W773" s="147">
        <v>25</v>
      </c>
      <c r="X773" s="122">
        <v>24</v>
      </c>
      <c r="Y773" s="126">
        <f t="shared" si="228"/>
        <v>1</v>
      </c>
      <c r="Z773" s="122">
        <v>0</v>
      </c>
      <c r="AA773" s="101">
        <v>697</v>
      </c>
      <c r="AB773" s="131"/>
      <c r="AC773" s="151" t="str">
        <f t="shared" si="224"/>
        <v>May-26</v>
      </c>
      <c r="AD773" s="119">
        <v>46164</v>
      </c>
      <c r="AE773" s="257" t="s">
        <v>1701</v>
      </c>
      <c r="AF773" s="58">
        <f t="shared" si="226"/>
        <v>16728</v>
      </c>
      <c r="AG773" s="58">
        <f t="shared" si="222"/>
        <v>0</v>
      </c>
      <c r="AH773" s="58">
        <f t="shared" si="227"/>
        <v>16728</v>
      </c>
      <c r="AI773" s="58">
        <f t="shared" si="218"/>
        <v>0</v>
      </c>
      <c r="AJ773" s="58">
        <f t="shared" si="223"/>
        <v>0</v>
      </c>
      <c r="AK773" s="58">
        <f t="shared" si="217"/>
        <v>0</v>
      </c>
      <c r="AL773" s="16" t="s">
        <v>0</v>
      </c>
      <c r="AM773" s="144" t="s">
        <v>102</v>
      </c>
      <c r="AN773" s="823">
        <f t="shared" si="225"/>
        <v>16728</v>
      </c>
      <c r="AO773" s="844">
        <f t="shared" si="229"/>
        <v>0.96</v>
      </c>
      <c r="AP773" s="844">
        <f t="shared" si="230"/>
        <v>0.04</v>
      </c>
      <c r="AQ773" s="845">
        <f t="shared" ca="1" si="231"/>
        <v>80</v>
      </c>
      <c r="AR773" s="113" t="str">
        <f t="shared" si="232"/>
        <v>Delayed</v>
      </c>
    </row>
    <row r="774" spans="1:44" x14ac:dyDescent="0.25">
      <c r="A774" s="569">
        <v>4000612384</v>
      </c>
      <c r="B774" s="570">
        <v>46105</v>
      </c>
      <c r="C774" s="562" t="s">
        <v>79</v>
      </c>
      <c r="D774" s="552">
        <v>46161</v>
      </c>
      <c r="E774" s="552" t="e">
        <f>IF(OR(#REF!="",J774=""),"",#REF!+7*J774)</f>
        <v>#REF!</v>
      </c>
      <c r="F774" s="572" t="e">
        <f t="shared" ca="1" si="216"/>
        <v>#REF!</v>
      </c>
      <c r="G774" s="571" t="s">
        <v>94</v>
      </c>
      <c r="H774" s="573" t="e">
        <f t="shared" si="220"/>
        <v>#REF!</v>
      </c>
      <c r="I774" s="573" t="e">
        <f t="shared" si="221"/>
        <v>#REF!</v>
      </c>
      <c r="J774" s="568">
        <v>8</v>
      </c>
      <c r="K774" s="568" t="s">
        <v>30</v>
      </c>
      <c r="L774" s="574" t="s">
        <v>81</v>
      </c>
      <c r="M774" s="23" t="s">
        <v>1698</v>
      </c>
      <c r="N774" s="576">
        <v>0</v>
      </c>
      <c r="O774" s="577">
        <v>3</v>
      </c>
      <c r="P774" s="15" t="s">
        <v>1699</v>
      </c>
      <c r="Q774" s="506">
        <v>26100101</v>
      </c>
      <c r="R774" s="568" t="s">
        <v>84</v>
      </c>
      <c r="S774" s="568" t="s">
        <v>97</v>
      </c>
      <c r="T774" s="573" t="s">
        <v>138</v>
      </c>
      <c r="U774" s="569" t="s">
        <v>99</v>
      </c>
      <c r="V774" s="569" t="s">
        <v>1700</v>
      </c>
      <c r="W774" s="578">
        <v>1</v>
      </c>
      <c r="X774" s="568"/>
      <c r="Y774" s="527">
        <f t="shared" si="228"/>
        <v>1</v>
      </c>
      <c r="Z774" s="568">
        <v>1</v>
      </c>
      <c r="AA774" s="579">
        <v>697</v>
      </c>
      <c r="AB774" s="580"/>
      <c r="AC774" s="536" t="str">
        <f t="shared" si="224"/>
        <v/>
      </c>
      <c r="AD774" s="641"/>
      <c r="AE774" s="257"/>
      <c r="AF774" s="579">
        <f t="shared" si="226"/>
        <v>0</v>
      </c>
      <c r="AG774" s="579">
        <f t="shared" si="222"/>
        <v>0</v>
      </c>
      <c r="AH774" s="579">
        <f t="shared" si="227"/>
        <v>0</v>
      </c>
      <c r="AI774" s="579">
        <f t="shared" si="218"/>
        <v>697</v>
      </c>
      <c r="AJ774" s="579">
        <f t="shared" si="223"/>
        <v>0</v>
      </c>
      <c r="AK774" s="579">
        <f t="shared" si="217"/>
        <v>697</v>
      </c>
      <c r="AL774" s="569" t="s">
        <v>9</v>
      </c>
      <c r="AM774" s="540"/>
      <c r="AN774" s="824">
        <f t="shared" si="225"/>
        <v>697</v>
      </c>
      <c r="AO774" s="844">
        <f t="shared" si="229"/>
        <v>0</v>
      </c>
      <c r="AP774" s="844">
        <f t="shared" si="230"/>
        <v>1</v>
      </c>
      <c r="AQ774" s="845">
        <f t="shared" ca="1" si="231"/>
        <v>80</v>
      </c>
      <c r="AR774" s="113" t="str">
        <f t="shared" si="232"/>
        <v>On Time</v>
      </c>
    </row>
    <row r="775" spans="1:44" x14ac:dyDescent="0.25">
      <c r="A775" s="102">
        <v>4000612384</v>
      </c>
      <c r="B775" s="133">
        <v>46105</v>
      </c>
      <c r="C775" s="100" t="s">
        <v>79</v>
      </c>
      <c r="D775" s="552">
        <v>46161</v>
      </c>
      <c r="E775" s="552" t="e">
        <f>IF(OR(#REF!="",J775=""),"",#REF!+7*J775)</f>
        <v>#REF!</v>
      </c>
      <c r="F775" s="149" t="str">
        <f t="shared" ca="1" si="216"/>
        <v>DELIVERED</v>
      </c>
      <c r="G775" s="120" t="s">
        <v>94</v>
      </c>
      <c r="H775" s="113" t="e">
        <f t="shared" si="220"/>
        <v>#REF!</v>
      </c>
      <c r="I775" s="113" t="e">
        <f t="shared" si="221"/>
        <v>#REF!</v>
      </c>
      <c r="J775" s="122">
        <v>8</v>
      </c>
      <c r="K775" s="122" t="s">
        <v>30</v>
      </c>
      <c r="L775" s="232" t="s">
        <v>81</v>
      </c>
      <c r="M775" s="505" t="s">
        <v>1702</v>
      </c>
      <c r="N775" s="399">
        <v>0</v>
      </c>
      <c r="O775" s="130">
        <v>3</v>
      </c>
      <c r="P775" s="15" t="s">
        <v>1703</v>
      </c>
      <c r="Q775" s="24">
        <v>26100101</v>
      </c>
      <c r="R775" s="122" t="s">
        <v>84</v>
      </c>
      <c r="S775" s="122" t="s">
        <v>97</v>
      </c>
      <c r="T775" s="113" t="s">
        <v>138</v>
      </c>
      <c r="U775" s="102" t="s">
        <v>99</v>
      </c>
      <c r="V775" s="102" t="s">
        <v>1704</v>
      </c>
      <c r="W775" s="147">
        <v>25</v>
      </c>
      <c r="X775" s="122">
        <v>25</v>
      </c>
      <c r="Y775" s="126">
        <f t="shared" si="228"/>
        <v>0</v>
      </c>
      <c r="Z775" s="122">
        <v>0</v>
      </c>
      <c r="AA775" s="101">
        <v>769</v>
      </c>
      <c r="AB775" s="131"/>
      <c r="AC775" s="151" t="str">
        <f t="shared" si="224"/>
        <v>May-26</v>
      </c>
      <c r="AD775" s="119">
        <v>46164</v>
      </c>
      <c r="AE775" s="257" t="s">
        <v>1705</v>
      </c>
      <c r="AF775" s="58">
        <f t="shared" si="226"/>
        <v>19225</v>
      </c>
      <c r="AG775" s="58">
        <f t="shared" si="222"/>
        <v>0</v>
      </c>
      <c r="AH775" s="58">
        <f t="shared" si="227"/>
        <v>19225</v>
      </c>
      <c r="AI775" s="58">
        <f t="shared" si="218"/>
        <v>0</v>
      </c>
      <c r="AJ775" s="58">
        <f t="shared" si="223"/>
        <v>0</v>
      </c>
      <c r="AK775" s="58">
        <f t="shared" si="217"/>
        <v>0</v>
      </c>
      <c r="AL775" s="16" t="s">
        <v>0</v>
      </c>
      <c r="AM775" s="144" t="s">
        <v>102</v>
      </c>
      <c r="AN775" s="823">
        <f t="shared" si="225"/>
        <v>19225</v>
      </c>
      <c r="AO775" s="844">
        <f t="shared" si="229"/>
        <v>1</v>
      </c>
      <c r="AP775" s="844">
        <f t="shared" si="230"/>
        <v>0</v>
      </c>
      <c r="AQ775" s="845">
        <f t="shared" ca="1" si="231"/>
        <v>80</v>
      </c>
      <c r="AR775" s="113" t="str">
        <f t="shared" si="232"/>
        <v>Delayed</v>
      </c>
    </row>
    <row r="776" spans="1:44" x14ac:dyDescent="0.25">
      <c r="A776" s="102" t="s">
        <v>1706</v>
      </c>
      <c r="B776" s="133">
        <v>46108</v>
      </c>
      <c r="C776" s="100" t="s">
        <v>79</v>
      </c>
      <c r="D776" s="552">
        <v>46120</v>
      </c>
      <c r="E776" s="552" t="e">
        <f>IF(OR(#REF!="",J776=""),"",#REF!+7*J776)</f>
        <v>#REF!</v>
      </c>
      <c r="F776" s="149" t="str">
        <f t="shared" ca="1" si="216"/>
        <v>DELIVERED</v>
      </c>
      <c r="G776" s="120" t="s">
        <v>80</v>
      </c>
      <c r="H776" s="113" t="e">
        <f t="shared" si="220"/>
        <v>#REF!</v>
      </c>
      <c r="I776" s="113" t="e">
        <f t="shared" si="221"/>
        <v>#REF!</v>
      </c>
      <c r="J776" s="122">
        <v>1.8</v>
      </c>
      <c r="K776" s="122" t="s">
        <v>21</v>
      </c>
      <c r="L776" s="232" t="s">
        <v>142</v>
      </c>
      <c r="M776" s="23" t="s">
        <v>1707</v>
      </c>
      <c r="N776" s="399">
        <v>0</v>
      </c>
      <c r="O776" s="130">
        <v>3</v>
      </c>
      <c r="P776" s="122" t="s">
        <v>243</v>
      </c>
      <c r="Q776" s="122">
        <v>26200092</v>
      </c>
      <c r="R776" s="122" t="s">
        <v>84</v>
      </c>
      <c r="S776" s="122" t="s">
        <v>1708</v>
      </c>
      <c r="T776" s="113" t="s">
        <v>1709</v>
      </c>
      <c r="U776" s="102" t="s">
        <v>87</v>
      </c>
      <c r="V776" s="102" t="s">
        <v>1710</v>
      </c>
      <c r="W776" s="147">
        <v>15</v>
      </c>
      <c r="X776" s="122">
        <v>8</v>
      </c>
      <c r="Y776" s="126">
        <f t="shared" si="228"/>
        <v>7</v>
      </c>
      <c r="Z776" s="122">
        <v>0</v>
      </c>
      <c r="AA776" s="101">
        <v>7430</v>
      </c>
      <c r="AB776" s="131"/>
      <c r="AC776" s="151" t="str">
        <f t="shared" si="224"/>
        <v>April-26</v>
      </c>
      <c r="AD776" s="119">
        <v>46137</v>
      </c>
      <c r="AE776" s="257" t="s">
        <v>1711</v>
      </c>
      <c r="AF776" s="101">
        <f t="shared" si="226"/>
        <v>59440</v>
      </c>
      <c r="AG776" s="101">
        <f t="shared" si="222"/>
        <v>0</v>
      </c>
      <c r="AH776" s="101">
        <f t="shared" si="227"/>
        <v>59440</v>
      </c>
      <c r="AI776" s="101">
        <f t="shared" si="218"/>
        <v>0</v>
      </c>
      <c r="AJ776" s="101">
        <f t="shared" si="223"/>
        <v>0</v>
      </c>
      <c r="AK776" s="101">
        <f t="shared" si="217"/>
        <v>0</v>
      </c>
      <c r="AL776" s="102" t="s">
        <v>0</v>
      </c>
      <c r="AM776" s="144" t="s">
        <v>102</v>
      </c>
      <c r="AN776" s="823">
        <f t="shared" si="225"/>
        <v>59440</v>
      </c>
      <c r="AO776" s="844">
        <f t="shared" si="229"/>
        <v>0.53333333333333333</v>
      </c>
      <c r="AP776" s="844">
        <f t="shared" si="230"/>
        <v>0.46666666666666667</v>
      </c>
      <c r="AQ776" s="845">
        <f t="shared" ca="1" si="231"/>
        <v>77</v>
      </c>
      <c r="AR776" s="113" t="str">
        <f t="shared" si="232"/>
        <v>Delayed</v>
      </c>
    </row>
    <row r="777" spans="1:44" x14ac:dyDescent="0.25">
      <c r="A777" s="102" t="s">
        <v>1706</v>
      </c>
      <c r="B777" s="133">
        <v>46108</v>
      </c>
      <c r="C777" s="100" t="s">
        <v>79</v>
      </c>
      <c r="D777" s="552">
        <v>46120</v>
      </c>
      <c r="E777" s="552" t="e">
        <f>IF(OR(#REF!="",J777=""),"",#REF!+7*J777)</f>
        <v>#REF!</v>
      </c>
      <c r="F777" s="149" t="str">
        <f t="shared" ca="1" si="216"/>
        <v>DELIVERED</v>
      </c>
      <c r="G777" s="120" t="s">
        <v>80</v>
      </c>
      <c r="H777" s="113" t="e">
        <f t="shared" si="220"/>
        <v>#REF!</v>
      </c>
      <c r="I777" s="113" t="e">
        <f t="shared" si="221"/>
        <v>#REF!</v>
      </c>
      <c r="J777" s="122">
        <v>1.8</v>
      </c>
      <c r="K777" s="122" t="s">
        <v>21</v>
      </c>
      <c r="L777" s="232" t="s">
        <v>142</v>
      </c>
      <c r="M777" s="413" t="s">
        <v>1707</v>
      </c>
      <c r="N777" s="399">
        <v>0</v>
      </c>
      <c r="O777" s="130">
        <v>3</v>
      </c>
      <c r="P777" s="122" t="s">
        <v>243</v>
      </c>
      <c r="Q777" s="122">
        <v>26200092</v>
      </c>
      <c r="R777" s="122" t="s">
        <v>84</v>
      </c>
      <c r="S777" s="122" t="s">
        <v>1708</v>
      </c>
      <c r="T777" s="113" t="s">
        <v>1709</v>
      </c>
      <c r="U777" s="102" t="s">
        <v>87</v>
      </c>
      <c r="V777" s="102" t="s">
        <v>1710</v>
      </c>
      <c r="W777" s="147">
        <v>7</v>
      </c>
      <c r="X777" s="122">
        <v>6</v>
      </c>
      <c r="Y777" s="126">
        <f t="shared" si="228"/>
        <v>1</v>
      </c>
      <c r="Z777" s="122">
        <v>0</v>
      </c>
      <c r="AA777" s="101">
        <v>7430</v>
      </c>
      <c r="AB777" s="131"/>
      <c r="AC777" s="151" t="str">
        <f t="shared" si="224"/>
        <v>April-26</v>
      </c>
      <c r="AD777" s="119">
        <v>46142</v>
      </c>
      <c r="AE777" s="428" t="s">
        <v>1712</v>
      </c>
      <c r="AF777" s="101">
        <f t="shared" si="226"/>
        <v>44580</v>
      </c>
      <c r="AG777" s="101">
        <f t="shared" si="222"/>
        <v>0</v>
      </c>
      <c r="AH777" s="101">
        <f t="shared" si="227"/>
        <v>44580</v>
      </c>
      <c r="AI777" s="101">
        <f t="shared" si="218"/>
        <v>0</v>
      </c>
      <c r="AJ777" s="101">
        <f t="shared" si="223"/>
        <v>0</v>
      </c>
      <c r="AK777" s="101">
        <f t="shared" si="217"/>
        <v>0</v>
      </c>
      <c r="AL777" s="102" t="s">
        <v>0</v>
      </c>
      <c r="AM777" s="144" t="s">
        <v>102</v>
      </c>
      <c r="AN777" s="823">
        <f t="shared" si="225"/>
        <v>44580</v>
      </c>
      <c r="AO777" s="844">
        <f t="shared" si="229"/>
        <v>0.8571428571428571</v>
      </c>
      <c r="AP777" s="844">
        <f t="shared" si="230"/>
        <v>0.14285714285714285</v>
      </c>
      <c r="AQ777" s="845">
        <f t="shared" ca="1" si="231"/>
        <v>77</v>
      </c>
      <c r="AR777" s="113" t="str">
        <f t="shared" si="232"/>
        <v>Delayed</v>
      </c>
    </row>
    <row r="778" spans="1:44" x14ac:dyDescent="0.25">
      <c r="A778" s="102" t="s">
        <v>1706</v>
      </c>
      <c r="B778" s="133">
        <v>46108</v>
      </c>
      <c r="C778" s="100" t="s">
        <v>79</v>
      </c>
      <c r="D778" s="552">
        <v>46120</v>
      </c>
      <c r="E778" s="552" t="e">
        <f>IF(OR(#REF!="",J778=""),"",#REF!+7*J778)</f>
        <v>#REF!</v>
      </c>
      <c r="F778" s="149" t="str">
        <f t="shared" ca="1" si="216"/>
        <v>DELIVERED</v>
      </c>
      <c r="G778" s="120" t="s">
        <v>80</v>
      </c>
      <c r="H778" s="113" t="e">
        <f t="shared" si="220"/>
        <v>#REF!</v>
      </c>
      <c r="I778" s="113" t="e">
        <f t="shared" si="221"/>
        <v>#REF!</v>
      </c>
      <c r="J778" s="122">
        <v>1.8</v>
      </c>
      <c r="K778" s="122" t="s">
        <v>21</v>
      </c>
      <c r="L778" s="232" t="s">
        <v>142</v>
      </c>
      <c r="M778" s="413" t="s">
        <v>1707</v>
      </c>
      <c r="N778" s="399">
        <v>0</v>
      </c>
      <c r="O778" s="130">
        <v>3</v>
      </c>
      <c r="P778" s="122" t="s">
        <v>243</v>
      </c>
      <c r="Q778" s="122">
        <v>26200092</v>
      </c>
      <c r="R778" s="122" t="s">
        <v>84</v>
      </c>
      <c r="S778" s="122" t="s">
        <v>1708</v>
      </c>
      <c r="T778" s="113" t="s">
        <v>1709</v>
      </c>
      <c r="U778" s="102" t="s">
        <v>87</v>
      </c>
      <c r="V778" s="102" t="s">
        <v>1710</v>
      </c>
      <c r="W778" s="147">
        <v>1</v>
      </c>
      <c r="X778" s="122">
        <v>1</v>
      </c>
      <c r="Y778" s="126">
        <f t="shared" si="228"/>
        <v>0</v>
      </c>
      <c r="Z778" s="122">
        <v>0</v>
      </c>
      <c r="AA778" s="101">
        <v>7430</v>
      </c>
      <c r="AB778" s="131"/>
      <c r="AC778" s="151" t="str">
        <f t="shared" si="224"/>
        <v>May-26</v>
      </c>
      <c r="AD778" s="225">
        <v>46147</v>
      </c>
      <c r="AE778" s="257" t="s">
        <v>1713</v>
      </c>
      <c r="AF778" s="114">
        <f t="shared" si="226"/>
        <v>7430</v>
      </c>
      <c r="AG778" s="101">
        <f t="shared" si="222"/>
        <v>0</v>
      </c>
      <c r="AH778" s="101">
        <f t="shared" si="227"/>
        <v>7430</v>
      </c>
      <c r="AI778" s="101">
        <f t="shared" si="218"/>
        <v>0</v>
      </c>
      <c r="AJ778" s="101">
        <f t="shared" si="223"/>
        <v>0</v>
      </c>
      <c r="AK778" s="101">
        <f t="shared" si="217"/>
        <v>0</v>
      </c>
      <c r="AL778" s="102" t="s">
        <v>0</v>
      </c>
      <c r="AM778" s="144" t="s">
        <v>102</v>
      </c>
      <c r="AN778" s="823">
        <f t="shared" si="225"/>
        <v>7430</v>
      </c>
      <c r="AO778" s="844">
        <f t="shared" si="229"/>
        <v>1</v>
      </c>
      <c r="AP778" s="844">
        <f t="shared" si="230"/>
        <v>0</v>
      </c>
      <c r="AQ778" s="845">
        <f t="shared" ca="1" si="231"/>
        <v>77</v>
      </c>
      <c r="AR778" s="113" t="str">
        <f t="shared" si="232"/>
        <v>Delayed</v>
      </c>
    </row>
    <row r="779" spans="1:44" ht="12.75" x14ac:dyDescent="0.2">
      <c r="A779" s="102">
        <v>4516491376</v>
      </c>
      <c r="B779" s="133">
        <v>46108</v>
      </c>
      <c r="C779" s="100" t="s">
        <v>79</v>
      </c>
      <c r="D779" s="552">
        <v>46128</v>
      </c>
      <c r="E779" s="552" t="e">
        <f>IF(OR(#REF!="",J779=""),"",#REF!+7*J779)</f>
        <v>#REF!</v>
      </c>
      <c r="F779" s="149" t="str">
        <f t="shared" ca="1" si="216"/>
        <v>DELIVERED</v>
      </c>
      <c r="G779" s="120" t="s">
        <v>80</v>
      </c>
      <c r="H779" s="113" t="e">
        <f t="shared" si="220"/>
        <v>#REF!</v>
      </c>
      <c r="I779" s="113" t="e">
        <f t="shared" si="221"/>
        <v>#REF!</v>
      </c>
      <c r="J779" s="122">
        <v>3</v>
      </c>
      <c r="K779" s="122" t="s">
        <v>18</v>
      </c>
      <c r="L779" s="232" t="s">
        <v>81</v>
      </c>
      <c r="M779" s="413" t="s">
        <v>1714</v>
      </c>
      <c r="N779" s="399">
        <v>1</v>
      </c>
      <c r="O779" s="130">
        <v>1</v>
      </c>
      <c r="P779" s="122" t="s">
        <v>1715</v>
      </c>
      <c r="Q779" s="122">
        <v>26100052</v>
      </c>
      <c r="R779" s="122" t="s">
        <v>84</v>
      </c>
      <c r="S779" s="122" t="s">
        <v>620</v>
      </c>
      <c r="T779" s="113" t="s">
        <v>621</v>
      </c>
      <c r="U779" s="102" t="s">
        <v>212</v>
      </c>
      <c r="V779" s="102" t="s">
        <v>1716</v>
      </c>
      <c r="W779" s="147">
        <v>3</v>
      </c>
      <c r="X779" s="122">
        <v>3</v>
      </c>
      <c r="Y779" s="126">
        <f t="shared" si="228"/>
        <v>0</v>
      </c>
      <c r="Z779" s="122">
        <v>0</v>
      </c>
      <c r="AA779" s="101">
        <v>44690.33</v>
      </c>
      <c r="AB779" s="131"/>
      <c r="AC779" s="151" t="str">
        <f t="shared" si="224"/>
        <v>April-26</v>
      </c>
      <c r="AD779" s="119">
        <v>46139</v>
      </c>
      <c r="AE779" s="229" t="s">
        <v>1717</v>
      </c>
      <c r="AF779" s="101">
        <f t="shared" si="226"/>
        <v>134070.99</v>
      </c>
      <c r="AG779" s="101">
        <f t="shared" si="222"/>
        <v>0</v>
      </c>
      <c r="AH779" s="101">
        <f t="shared" si="227"/>
        <v>134070.99</v>
      </c>
      <c r="AI779" s="101">
        <f t="shared" si="218"/>
        <v>0</v>
      </c>
      <c r="AJ779" s="101">
        <f t="shared" si="223"/>
        <v>0</v>
      </c>
      <c r="AK779" s="101">
        <f t="shared" si="217"/>
        <v>0</v>
      </c>
      <c r="AL779" s="102" t="s">
        <v>0</v>
      </c>
      <c r="AM779" s="144" t="s">
        <v>102</v>
      </c>
      <c r="AN779" s="823">
        <f t="shared" si="225"/>
        <v>134070.99</v>
      </c>
      <c r="AO779" s="844">
        <f t="shared" si="229"/>
        <v>1</v>
      </c>
      <c r="AP779" s="844">
        <f t="shared" si="230"/>
        <v>0</v>
      </c>
      <c r="AQ779" s="845">
        <f t="shared" ca="1" si="231"/>
        <v>77</v>
      </c>
      <c r="AR779" s="113" t="str">
        <f t="shared" si="232"/>
        <v>Delayed</v>
      </c>
    </row>
    <row r="780" spans="1:44" ht="12.75" x14ac:dyDescent="0.2">
      <c r="A780" s="102">
        <v>4516496200</v>
      </c>
      <c r="B780" s="133">
        <v>46122</v>
      </c>
      <c r="C780" s="100" t="s">
        <v>79</v>
      </c>
      <c r="D780" s="552">
        <v>46129</v>
      </c>
      <c r="E780" s="552" t="e">
        <f>IF(OR(#REF!="",J780=""),"",#REF!+7*J780)</f>
        <v>#REF!</v>
      </c>
      <c r="F780" s="149" t="str">
        <f t="shared" ca="1" si="216"/>
        <v>DELIVERED</v>
      </c>
      <c r="G780" s="120" t="s">
        <v>80</v>
      </c>
      <c r="H780" s="113" t="e">
        <f t="shared" si="220"/>
        <v>#REF!</v>
      </c>
      <c r="I780" s="113" t="e">
        <f t="shared" si="221"/>
        <v>#REF!</v>
      </c>
      <c r="J780" s="122">
        <v>2</v>
      </c>
      <c r="K780" s="147" t="s">
        <v>22</v>
      </c>
      <c r="L780" s="232" t="s">
        <v>81</v>
      </c>
      <c r="M780" s="413" t="s">
        <v>1714</v>
      </c>
      <c r="N780" s="399">
        <v>1</v>
      </c>
      <c r="O780" s="130">
        <v>1</v>
      </c>
      <c r="P780" s="147" t="s">
        <v>243</v>
      </c>
      <c r="Q780" s="122">
        <v>26100053</v>
      </c>
      <c r="R780" s="122" t="s">
        <v>84</v>
      </c>
      <c r="S780" s="122" t="s">
        <v>620</v>
      </c>
      <c r="T780" s="113" t="s">
        <v>621</v>
      </c>
      <c r="U780" s="102" t="s">
        <v>212</v>
      </c>
      <c r="V780" s="102" t="s">
        <v>1718</v>
      </c>
      <c r="W780" s="147">
        <v>1</v>
      </c>
      <c r="X780" s="122">
        <v>1</v>
      </c>
      <c r="Y780" s="126">
        <f t="shared" si="228"/>
        <v>0</v>
      </c>
      <c r="Z780" s="122">
        <v>0</v>
      </c>
      <c r="AA780" s="101">
        <v>14769</v>
      </c>
      <c r="AB780" s="131"/>
      <c r="AC780" s="151" t="str">
        <f t="shared" si="224"/>
        <v>April-26</v>
      </c>
      <c r="AD780" s="119">
        <v>46139</v>
      </c>
      <c r="AE780" s="142" t="s">
        <v>1719</v>
      </c>
      <c r="AF780" s="101">
        <f t="shared" si="226"/>
        <v>14769</v>
      </c>
      <c r="AG780" s="101">
        <f t="shared" si="222"/>
        <v>0</v>
      </c>
      <c r="AH780" s="101">
        <f t="shared" si="227"/>
        <v>14769</v>
      </c>
      <c r="AI780" s="101">
        <f t="shared" si="218"/>
        <v>0</v>
      </c>
      <c r="AJ780" s="101">
        <f t="shared" si="223"/>
        <v>0</v>
      </c>
      <c r="AK780" s="101">
        <f t="shared" si="217"/>
        <v>0</v>
      </c>
      <c r="AL780" s="102" t="s">
        <v>0</v>
      </c>
      <c r="AM780" s="144" t="s">
        <v>102</v>
      </c>
      <c r="AN780" s="823">
        <f t="shared" si="225"/>
        <v>14769</v>
      </c>
      <c r="AO780" s="844">
        <f t="shared" si="229"/>
        <v>1</v>
      </c>
      <c r="AP780" s="844">
        <f t="shared" si="230"/>
        <v>0</v>
      </c>
      <c r="AQ780" s="845">
        <f t="shared" ca="1" si="231"/>
        <v>63</v>
      </c>
      <c r="AR780" s="113" t="str">
        <f t="shared" si="232"/>
        <v>Delayed</v>
      </c>
    </row>
    <row r="781" spans="1:44" ht="12.75" x14ac:dyDescent="0.2">
      <c r="A781" s="102">
        <v>4700965169</v>
      </c>
      <c r="B781" s="133">
        <v>46108</v>
      </c>
      <c r="C781" s="100" t="s">
        <v>79</v>
      </c>
      <c r="D781" s="552">
        <v>46136</v>
      </c>
      <c r="E781" s="552" t="e">
        <f>IF(OR(#REF!="",J781=""),"",#REF!+7*J781)</f>
        <v>#REF!</v>
      </c>
      <c r="F781" s="149" t="str">
        <f t="shared" ca="1" si="216"/>
        <v>DELIVERED</v>
      </c>
      <c r="G781" s="120" t="s">
        <v>80</v>
      </c>
      <c r="H781" s="113" t="e">
        <f t="shared" si="220"/>
        <v>#REF!</v>
      </c>
      <c r="I781" s="113" t="e">
        <f t="shared" si="221"/>
        <v>#REF!</v>
      </c>
      <c r="J781" s="122">
        <v>4</v>
      </c>
      <c r="K781" s="122" t="s">
        <v>18</v>
      </c>
      <c r="L781" s="232" t="s">
        <v>81</v>
      </c>
      <c r="M781" s="413" t="s">
        <v>1720</v>
      </c>
      <c r="N781" s="399">
        <v>0</v>
      </c>
      <c r="O781" s="130">
        <v>3</v>
      </c>
      <c r="P781" s="122" t="s">
        <v>1721</v>
      </c>
      <c r="Q781" s="122">
        <v>26200097</v>
      </c>
      <c r="R781" s="122" t="s">
        <v>84</v>
      </c>
      <c r="S781" s="122" t="s">
        <v>1361</v>
      </c>
      <c r="T781" s="113" t="s">
        <v>1362</v>
      </c>
      <c r="U781" s="102" t="s">
        <v>87</v>
      </c>
      <c r="V781" s="102" t="s">
        <v>1722</v>
      </c>
      <c r="W781" s="147">
        <v>15</v>
      </c>
      <c r="X781" s="122">
        <v>15</v>
      </c>
      <c r="Y781" s="126">
        <f t="shared" si="228"/>
        <v>0</v>
      </c>
      <c r="Z781" s="122">
        <v>0</v>
      </c>
      <c r="AA781" s="101">
        <v>14185.5</v>
      </c>
      <c r="AB781" s="131"/>
      <c r="AC781" s="151" t="str">
        <f t="shared" si="224"/>
        <v>April-26</v>
      </c>
      <c r="AD781" s="119">
        <v>46139</v>
      </c>
      <c r="AE781" s="142" t="s">
        <v>1723</v>
      </c>
      <c r="AF781" s="101">
        <f t="shared" si="226"/>
        <v>212782.5</v>
      </c>
      <c r="AG781" s="101">
        <f t="shared" si="222"/>
        <v>0</v>
      </c>
      <c r="AH781" s="101">
        <f t="shared" si="227"/>
        <v>212782.5</v>
      </c>
      <c r="AI781" s="101">
        <f t="shared" si="218"/>
        <v>0</v>
      </c>
      <c r="AJ781" s="101">
        <f t="shared" si="223"/>
        <v>0</v>
      </c>
      <c r="AK781" s="101">
        <f t="shared" si="217"/>
        <v>0</v>
      </c>
      <c r="AL781" s="102" t="s">
        <v>0</v>
      </c>
      <c r="AM781" s="144" t="s">
        <v>102</v>
      </c>
      <c r="AN781" s="823">
        <f t="shared" si="225"/>
        <v>212782.5</v>
      </c>
      <c r="AO781" s="844">
        <f t="shared" si="229"/>
        <v>1</v>
      </c>
      <c r="AP781" s="844">
        <f t="shared" si="230"/>
        <v>0</v>
      </c>
      <c r="AQ781" s="845">
        <f t="shared" ca="1" si="231"/>
        <v>77</v>
      </c>
      <c r="AR781" s="113" t="str">
        <f t="shared" si="232"/>
        <v>Delayed</v>
      </c>
    </row>
    <row r="782" spans="1:44" ht="12.75" x14ac:dyDescent="0.2">
      <c r="A782" s="102">
        <v>4700965169</v>
      </c>
      <c r="B782" s="133">
        <v>46108</v>
      </c>
      <c r="C782" s="100" t="s">
        <v>79</v>
      </c>
      <c r="D782" s="552">
        <v>46136</v>
      </c>
      <c r="E782" s="552" t="e">
        <f>IF(OR(#REF!="",J782=""),"",#REF!+7*J782)</f>
        <v>#REF!</v>
      </c>
      <c r="F782" s="149" t="str">
        <f t="shared" ca="1" si="216"/>
        <v>DELIVERED</v>
      </c>
      <c r="G782" s="120" t="s">
        <v>80</v>
      </c>
      <c r="H782" s="113" t="e">
        <f t="shared" si="220"/>
        <v>#REF!</v>
      </c>
      <c r="I782" s="113" t="e">
        <f t="shared" si="221"/>
        <v>#REF!</v>
      </c>
      <c r="J782" s="122">
        <v>4</v>
      </c>
      <c r="K782" s="122" t="s">
        <v>18</v>
      </c>
      <c r="L782" s="232" t="s">
        <v>81</v>
      </c>
      <c r="M782" s="413" t="s">
        <v>1724</v>
      </c>
      <c r="N782" s="399">
        <v>0</v>
      </c>
      <c r="O782" s="130">
        <v>3</v>
      </c>
      <c r="P782" s="122" t="s">
        <v>1725</v>
      </c>
      <c r="Q782" s="122">
        <v>26200097</v>
      </c>
      <c r="R782" s="122" t="s">
        <v>84</v>
      </c>
      <c r="S782" s="122" t="s">
        <v>1361</v>
      </c>
      <c r="T782" s="113" t="s">
        <v>1362</v>
      </c>
      <c r="U782" s="102" t="s">
        <v>87</v>
      </c>
      <c r="V782" s="102" t="s">
        <v>1726</v>
      </c>
      <c r="W782" s="147">
        <v>5</v>
      </c>
      <c r="X782" s="122">
        <v>5</v>
      </c>
      <c r="Y782" s="126">
        <f t="shared" si="228"/>
        <v>0</v>
      </c>
      <c r="Z782" s="122">
        <v>0</v>
      </c>
      <c r="AA782" s="101">
        <v>14552.5</v>
      </c>
      <c r="AB782" s="131"/>
      <c r="AC782" s="151" t="str">
        <f t="shared" si="224"/>
        <v>April-26</v>
      </c>
      <c r="AD782" s="119">
        <v>46139</v>
      </c>
      <c r="AE782" s="142" t="s">
        <v>1723</v>
      </c>
      <c r="AF782" s="101">
        <f t="shared" si="226"/>
        <v>72762.5</v>
      </c>
      <c r="AG782" s="101">
        <f t="shared" si="222"/>
        <v>0</v>
      </c>
      <c r="AH782" s="101">
        <f t="shared" si="227"/>
        <v>72762.5</v>
      </c>
      <c r="AI782" s="101">
        <f t="shared" si="218"/>
        <v>0</v>
      </c>
      <c r="AJ782" s="101">
        <f t="shared" si="223"/>
        <v>0</v>
      </c>
      <c r="AK782" s="101">
        <f t="shared" si="217"/>
        <v>0</v>
      </c>
      <c r="AL782" s="102" t="s">
        <v>0</v>
      </c>
      <c r="AM782" s="144" t="s">
        <v>102</v>
      </c>
      <c r="AN782" s="823">
        <f t="shared" si="225"/>
        <v>72762.5</v>
      </c>
      <c r="AO782" s="844">
        <f t="shared" si="229"/>
        <v>1</v>
      </c>
      <c r="AP782" s="844">
        <f t="shared" si="230"/>
        <v>0</v>
      </c>
      <c r="AQ782" s="845">
        <f t="shared" ca="1" si="231"/>
        <v>77</v>
      </c>
      <c r="AR782" s="113" t="str">
        <f t="shared" si="232"/>
        <v>Delayed</v>
      </c>
    </row>
    <row r="783" spans="1:44" ht="12.75" x14ac:dyDescent="0.2">
      <c r="A783" s="102">
        <v>4700965169</v>
      </c>
      <c r="B783" s="133">
        <v>46108</v>
      </c>
      <c r="C783" s="100" t="s">
        <v>79</v>
      </c>
      <c r="D783" s="552">
        <v>46136</v>
      </c>
      <c r="E783" s="552" t="e">
        <f>IF(OR(#REF!="",J783=""),"",#REF!+7*J783)</f>
        <v>#REF!</v>
      </c>
      <c r="F783" s="149" t="str">
        <f t="shared" ca="1" si="216"/>
        <v>DELIVERED</v>
      </c>
      <c r="G783" s="120" t="s">
        <v>80</v>
      </c>
      <c r="H783" s="113" t="e">
        <f t="shared" si="220"/>
        <v>#REF!</v>
      </c>
      <c r="I783" s="113" t="e">
        <f t="shared" si="221"/>
        <v>#REF!</v>
      </c>
      <c r="J783" s="122">
        <v>4</v>
      </c>
      <c r="K783" s="122" t="s">
        <v>28</v>
      </c>
      <c r="L783" s="232" t="s">
        <v>81</v>
      </c>
      <c r="M783" s="413" t="s">
        <v>1720</v>
      </c>
      <c r="N783" s="399">
        <v>0</v>
      </c>
      <c r="O783" s="130">
        <v>3</v>
      </c>
      <c r="P783" s="122" t="s">
        <v>243</v>
      </c>
      <c r="Q783" s="122">
        <v>26200097</v>
      </c>
      <c r="R783" s="122" t="s">
        <v>84</v>
      </c>
      <c r="S783" s="122" t="s">
        <v>1361</v>
      </c>
      <c r="T783" s="113" t="s">
        <v>1362</v>
      </c>
      <c r="U783" s="102" t="s">
        <v>87</v>
      </c>
      <c r="V783" s="102" t="s">
        <v>1727</v>
      </c>
      <c r="W783" s="147">
        <v>1</v>
      </c>
      <c r="X783" s="122">
        <v>1</v>
      </c>
      <c r="Y783" s="126">
        <f t="shared" si="228"/>
        <v>0</v>
      </c>
      <c r="Z783" s="122">
        <v>0</v>
      </c>
      <c r="AA783" s="101">
        <v>20300</v>
      </c>
      <c r="AB783" s="131"/>
      <c r="AC783" s="151" t="str">
        <f t="shared" si="224"/>
        <v>April-26</v>
      </c>
      <c r="AD783" s="119">
        <v>46139</v>
      </c>
      <c r="AE783" s="142" t="s">
        <v>1723</v>
      </c>
      <c r="AF783" s="101">
        <f t="shared" si="226"/>
        <v>20300</v>
      </c>
      <c r="AG783" s="101">
        <f t="shared" si="222"/>
        <v>0</v>
      </c>
      <c r="AH783" s="101">
        <f t="shared" si="227"/>
        <v>20300</v>
      </c>
      <c r="AI783" s="101">
        <f t="shared" si="218"/>
        <v>0</v>
      </c>
      <c r="AJ783" s="101">
        <f t="shared" si="223"/>
        <v>0</v>
      </c>
      <c r="AK783" s="101">
        <f t="shared" si="217"/>
        <v>0</v>
      </c>
      <c r="AL783" s="102" t="s">
        <v>0</v>
      </c>
      <c r="AM783" s="144" t="s">
        <v>102</v>
      </c>
      <c r="AN783" s="823">
        <f t="shared" si="225"/>
        <v>20300</v>
      </c>
      <c r="AO783" s="844">
        <f t="shared" si="229"/>
        <v>1</v>
      </c>
      <c r="AP783" s="844">
        <f t="shared" si="230"/>
        <v>0</v>
      </c>
      <c r="AQ783" s="845">
        <f t="shared" ca="1" si="231"/>
        <v>77</v>
      </c>
      <c r="AR783" s="113" t="str">
        <f t="shared" si="232"/>
        <v>Delayed</v>
      </c>
    </row>
    <row r="784" spans="1:44" x14ac:dyDescent="0.25">
      <c r="A784" s="102" t="s">
        <v>1706</v>
      </c>
      <c r="B784" s="196">
        <v>46108</v>
      </c>
      <c r="C784" s="197" t="s">
        <v>79</v>
      </c>
      <c r="D784" s="552">
        <v>46120</v>
      </c>
      <c r="E784" s="552" t="e">
        <f>IF(OR(#REF!="",J784=""),"",#REF!+7*J784)</f>
        <v>#REF!</v>
      </c>
      <c r="F784" s="208" t="str">
        <f t="shared" ref="F784:F847" ca="1" si="233">IF(AL784="PO CLOSED",
"DELIVERED",
IF(TODAY()&gt;E784,
"-"&amp;ROUNDUP(TODAY()-E784,0)&amp;" days overdue",
"+" &amp;ROUNDUP(E784-TODAY(),0)&amp;" days remaining"))</f>
        <v>DELIVERED</v>
      </c>
      <c r="G784" s="198" t="s">
        <v>80</v>
      </c>
      <c r="H784" s="165" t="e">
        <f t="shared" si="220"/>
        <v>#REF!</v>
      </c>
      <c r="I784" s="165" t="e">
        <f t="shared" si="221"/>
        <v>#REF!</v>
      </c>
      <c r="J784" s="199">
        <v>1.8</v>
      </c>
      <c r="K784" s="199" t="s">
        <v>21</v>
      </c>
      <c r="L784" s="396" t="s">
        <v>142</v>
      </c>
      <c r="M784" s="413" t="s">
        <v>1728</v>
      </c>
      <c r="N784" s="402">
        <v>0</v>
      </c>
      <c r="O784" s="199">
        <v>3</v>
      </c>
      <c r="P784" s="199" t="s">
        <v>243</v>
      </c>
      <c r="Q784" s="199">
        <v>26200092</v>
      </c>
      <c r="R784" s="199" t="s">
        <v>84</v>
      </c>
      <c r="S784" s="199" t="s">
        <v>1708</v>
      </c>
      <c r="T784" s="165" t="s">
        <v>1709</v>
      </c>
      <c r="U784" s="171" t="s">
        <v>87</v>
      </c>
      <c r="V784" s="171" t="s">
        <v>1729</v>
      </c>
      <c r="W784" s="289">
        <v>15</v>
      </c>
      <c r="X784" s="199">
        <v>12</v>
      </c>
      <c r="Y784" s="200">
        <f t="shared" si="228"/>
        <v>3</v>
      </c>
      <c r="Z784" s="199">
        <v>0</v>
      </c>
      <c r="AA784" s="166">
        <v>10933.33</v>
      </c>
      <c r="AB784" s="201"/>
      <c r="AC784" s="151" t="str">
        <f t="shared" si="224"/>
        <v>April-26</v>
      </c>
      <c r="AD784" s="137">
        <v>46142</v>
      </c>
      <c r="AE784" s="428" t="s">
        <v>1730</v>
      </c>
      <c r="AF784" s="166">
        <f t="shared" si="226"/>
        <v>131199.96</v>
      </c>
      <c r="AG784" s="166">
        <f t="shared" si="222"/>
        <v>0</v>
      </c>
      <c r="AH784" s="166">
        <f t="shared" si="227"/>
        <v>131199.96</v>
      </c>
      <c r="AI784" s="166">
        <f t="shared" si="218"/>
        <v>0</v>
      </c>
      <c r="AJ784" s="166">
        <f t="shared" si="223"/>
        <v>0</v>
      </c>
      <c r="AK784" s="166">
        <f t="shared" ref="AK784:AK847" si="234">SUM(AI784:AJ784)</f>
        <v>0</v>
      </c>
      <c r="AL784" s="171" t="s">
        <v>0</v>
      </c>
      <c r="AM784" s="144" t="s">
        <v>102</v>
      </c>
      <c r="AN784" s="823">
        <f t="shared" si="225"/>
        <v>131199.96</v>
      </c>
      <c r="AO784" s="844">
        <f t="shared" si="229"/>
        <v>0.8</v>
      </c>
      <c r="AP784" s="844">
        <f t="shared" si="230"/>
        <v>0.2</v>
      </c>
      <c r="AQ784" s="845">
        <f t="shared" ca="1" si="231"/>
        <v>77</v>
      </c>
      <c r="AR784" s="113" t="str">
        <f t="shared" si="232"/>
        <v>Delayed</v>
      </c>
    </row>
    <row r="785" spans="1:44" x14ac:dyDescent="0.25">
      <c r="A785" s="102" t="s">
        <v>1706</v>
      </c>
      <c r="B785" s="196">
        <v>46108</v>
      </c>
      <c r="C785" s="197" t="s">
        <v>79</v>
      </c>
      <c r="D785" s="552">
        <v>46120</v>
      </c>
      <c r="E785" s="552" t="e">
        <f>IF(OR(#REF!="",J785=""),"",#REF!+7*J785)</f>
        <v>#REF!</v>
      </c>
      <c r="F785" s="208" t="str">
        <f t="shared" ca="1" si="233"/>
        <v>DELIVERED</v>
      </c>
      <c r="G785" s="198" t="s">
        <v>80</v>
      </c>
      <c r="H785" s="165" t="e">
        <f t="shared" si="220"/>
        <v>#REF!</v>
      </c>
      <c r="I785" s="165" t="e">
        <f t="shared" si="221"/>
        <v>#REF!</v>
      </c>
      <c r="J785" s="199">
        <v>1.8</v>
      </c>
      <c r="K785" s="199" t="s">
        <v>21</v>
      </c>
      <c r="L785" s="396" t="s">
        <v>142</v>
      </c>
      <c r="M785" s="418" t="s">
        <v>1728</v>
      </c>
      <c r="N785" s="402">
        <v>0</v>
      </c>
      <c r="O785" s="199">
        <v>3</v>
      </c>
      <c r="P785" s="199" t="s">
        <v>243</v>
      </c>
      <c r="Q785" s="199">
        <v>26200092</v>
      </c>
      <c r="R785" s="199" t="s">
        <v>84</v>
      </c>
      <c r="S785" s="199" t="s">
        <v>1708</v>
      </c>
      <c r="T785" s="165" t="s">
        <v>1709</v>
      </c>
      <c r="U785" s="171" t="s">
        <v>87</v>
      </c>
      <c r="V785" s="171" t="s">
        <v>1729</v>
      </c>
      <c r="W785" s="289">
        <v>3</v>
      </c>
      <c r="X785" s="199">
        <v>3</v>
      </c>
      <c r="Y785" s="200">
        <f t="shared" si="228"/>
        <v>0</v>
      </c>
      <c r="Z785" s="199">
        <v>0</v>
      </c>
      <c r="AA785" s="166">
        <v>10933.33</v>
      </c>
      <c r="AB785" s="201"/>
      <c r="AC785" s="151" t="str">
        <f t="shared" si="224"/>
        <v>May-26</v>
      </c>
      <c r="AD785" s="258">
        <v>46147</v>
      </c>
      <c r="AE785" s="257" t="s">
        <v>1731</v>
      </c>
      <c r="AF785" s="259">
        <f t="shared" si="226"/>
        <v>32799.99</v>
      </c>
      <c r="AG785" s="166">
        <f t="shared" si="222"/>
        <v>0</v>
      </c>
      <c r="AH785" s="166">
        <f t="shared" si="227"/>
        <v>32799.99</v>
      </c>
      <c r="AI785" s="166">
        <f t="shared" si="218"/>
        <v>0</v>
      </c>
      <c r="AJ785" s="166">
        <f t="shared" si="223"/>
        <v>0</v>
      </c>
      <c r="AK785" s="166">
        <f t="shared" si="234"/>
        <v>0</v>
      </c>
      <c r="AL785" s="171" t="s">
        <v>0</v>
      </c>
      <c r="AM785" s="144" t="s">
        <v>102</v>
      </c>
      <c r="AN785" s="823">
        <f t="shared" si="225"/>
        <v>32799.99</v>
      </c>
      <c r="AO785" s="844">
        <f t="shared" si="229"/>
        <v>1</v>
      </c>
      <c r="AP785" s="844">
        <f t="shared" si="230"/>
        <v>0</v>
      </c>
      <c r="AQ785" s="845">
        <f t="shared" ca="1" si="231"/>
        <v>77</v>
      </c>
      <c r="AR785" s="113" t="str">
        <f t="shared" si="232"/>
        <v>Delayed</v>
      </c>
    </row>
    <row r="786" spans="1:44" x14ac:dyDescent="0.25">
      <c r="A786" s="171" t="s">
        <v>90</v>
      </c>
      <c r="B786" s="196">
        <v>46108</v>
      </c>
      <c r="C786" s="197" t="s">
        <v>79</v>
      </c>
      <c r="D786" s="552">
        <v>46136</v>
      </c>
      <c r="E786" s="552" t="e">
        <f>IF(OR(#REF!="",J786=""),"",#REF!+7*J786)</f>
        <v>#REF!</v>
      </c>
      <c r="F786" s="208" t="e">
        <f t="shared" ca="1" si="233"/>
        <v>#REF!</v>
      </c>
      <c r="G786" s="198" t="s">
        <v>80</v>
      </c>
      <c r="H786" s="165" t="e">
        <f t="shared" si="220"/>
        <v>#REF!</v>
      </c>
      <c r="I786" s="165" t="e">
        <f t="shared" si="221"/>
        <v>#REF!</v>
      </c>
      <c r="J786" s="199">
        <v>4</v>
      </c>
      <c r="K786" s="199" t="s">
        <v>22</v>
      </c>
      <c r="L786" s="396" t="s">
        <v>81</v>
      </c>
      <c r="M786" s="418" t="s">
        <v>1732</v>
      </c>
      <c r="N786" s="402">
        <v>0</v>
      </c>
      <c r="O786" s="199">
        <v>3</v>
      </c>
      <c r="P786" s="199"/>
      <c r="Q786" s="199"/>
      <c r="R786" s="199" t="s">
        <v>84</v>
      </c>
      <c r="S786" s="199" t="s">
        <v>1733</v>
      </c>
      <c r="T786" s="171" t="s">
        <v>1734</v>
      </c>
      <c r="U786" s="171" t="s">
        <v>158</v>
      </c>
      <c r="V786" s="212" t="s">
        <v>1735</v>
      </c>
      <c r="W786" s="289">
        <v>10</v>
      </c>
      <c r="X786" s="165"/>
      <c r="Y786" s="200">
        <f t="shared" si="228"/>
        <v>10</v>
      </c>
      <c r="Z786" s="199">
        <v>10</v>
      </c>
      <c r="AA786" s="166">
        <v>30918.7</v>
      </c>
      <c r="AB786" s="201"/>
      <c r="AC786" s="209" t="str">
        <f t="shared" si="224"/>
        <v/>
      </c>
      <c r="AD786" s="198"/>
      <c r="AE786" s="429"/>
      <c r="AF786" s="166">
        <f t="shared" si="226"/>
        <v>0</v>
      </c>
      <c r="AG786" s="166">
        <f t="shared" si="222"/>
        <v>0</v>
      </c>
      <c r="AH786" s="166">
        <f t="shared" si="227"/>
        <v>0</v>
      </c>
      <c r="AI786" s="166">
        <f t="shared" si="218"/>
        <v>309187</v>
      </c>
      <c r="AJ786" s="166">
        <f t="shared" si="223"/>
        <v>0</v>
      </c>
      <c r="AK786" s="166">
        <f t="shared" si="234"/>
        <v>309187</v>
      </c>
      <c r="AL786" s="171" t="s">
        <v>9</v>
      </c>
      <c r="AM786" s="144" t="s">
        <v>1736</v>
      </c>
      <c r="AN786" s="823">
        <f t="shared" si="225"/>
        <v>309187</v>
      </c>
      <c r="AO786" s="844">
        <f t="shared" si="229"/>
        <v>0</v>
      </c>
      <c r="AP786" s="844">
        <f t="shared" si="230"/>
        <v>1</v>
      </c>
      <c r="AQ786" s="845">
        <f t="shared" ca="1" si="231"/>
        <v>77</v>
      </c>
      <c r="AR786" s="113" t="str">
        <f t="shared" si="232"/>
        <v>On Time</v>
      </c>
    </row>
    <row r="787" spans="1:44" ht="15" x14ac:dyDescent="0.25">
      <c r="A787" s="102">
        <v>1102500198</v>
      </c>
      <c r="B787" s="133">
        <v>46108</v>
      </c>
      <c r="C787" s="100" t="s">
        <v>79</v>
      </c>
      <c r="D787" s="552">
        <v>46118</v>
      </c>
      <c r="E787" s="552" t="e">
        <f>IF(OR(#REF!="",J787=""),"",#REF!+7*J787)</f>
        <v>#REF!</v>
      </c>
      <c r="F787" s="149" t="str">
        <f t="shared" ca="1" si="233"/>
        <v>DELIVERED</v>
      </c>
      <c r="G787" s="120" t="s">
        <v>80</v>
      </c>
      <c r="H787" s="113" t="e">
        <f t="shared" si="220"/>
        <v>#REF!</v>
      </c>
      <c r="I787" s="113" t="e">
        <f t="shared" si="221"/>
        <v>#REF!</v>
      </c>
      <c r="J787" s="122">
        <v>1.5</v>
      </c>
      <c r="K787" s="122" t="s">
        <v>21</v>
      </c>
      <c r="L787" s="232" t="s">
        <v>142</v>
      </c>
      <c r="M787" s="593" t="s">
        <v>1737</v>
      </c>
      <c r="N787" s="399">
        <v>1</v>
      </c>
      <c r="O787" s="130">
        <v>1</v>
      </c>
      <c r="P787" s="122" t="s">
        <v>243</v>
      </c>
      <c r="Q787" s="122">
        <v>26200079</v>
      </c>
      <c r="R787" s="122" t="s">
        <v>84</v>
      </c>
      <c r="S787" s="130" t="s">
        <v>284</v>
      </c>
      <c r="T787" s="123" t="s">
        <v>285</v>
      </c>
      <c r="U787" s="102" t="s">
        <v>286</v>
      </c>
      <c r="V787" s="159" t="s">
        <v>1738</v>
      </c>
      <c r="W787" s="147">
        <v>26</v>
      </c>
      <c r="X787" s="122">
        <v>5</v>
      </c>
      <c r="Y787" s="126">
        <f t="shared" si="228"/>
        <v>21</v>
      </c>
      <c r="Z787" s="122">
        <v>0</v>
      </c>
      <c r="AA787" s="101">
        <v>7237.69</v>
      </c>
      <c r="AB787" s="131"/>
      <c r="AC787" s="151" t="str">
        <f t="shared" si="224"/>
        <v>April-26</v>
      </c>
      <c r="AD787" s="119">
        <v>46134</v>
      </c>
      <c r="AE787" s="256" t="s">
        <v>1739</v>
      </c>
      <c r="AF787" s="101">
        <f t="shared" si="226"/>
        <v>36188.449999999997</v>
      </c>
      <c r="AG787" s="101">
        <f t="shared" si="222"/>
        <v>0</v>
      </c>
      <c r="AH787" s="101">
        <f t="shared" si="227"/>
        <v>36188.449999999997</v>
      </c>
      <c r="AI787" s="101">
        <f t="shared" si="218"/>
        <v>0</v>
      </c>
      <c r="AJ787" s="101">
        <f t="shared" si="223"/>
        <v>0</v>
      </c>
      <c r="AK787" s="101">
        <f t="shared" si="234"/>
        <v>0</v>
      </c>
      <c r="AL787" s="102" t="s">
        <v>0</v>
      </c>
      <c r="AM787" s="144" t="s">
        <v>102</v>
      </c>
      <c r="AN787" s="823">
        <f t="shared" si="225"/>
        <v>36188.449999999997</v>
      </c>
      <c r="AO787" s="844">
        <f t="shared" si="229"/>
        <v>0.19230769230769232</v>
      </c>
      <c r="AP787" s="844">
        <f t="shared" si="230"/>
        <v>0.80769230769230771</v>
      </c>
      <c r="AQ787" s="845">
        <f t="shared" ca="1" si="231"/>
        <v>77</v>
      </c>
      <c r="AR787" s="113" t="str">
        <f t="shared" si="232"/>
        <v>Delayed</v>
      </c>
    </row>
    <row r="788" spans="1:44" ht="15" x14ac:dyDescent="0.25">
      <c r="A788" s="102">
        <v>1102500198</v>
      </c>
      <c r="B788" s="133">
        <v>46108</v>
      </c>
      <c r="C788" s="100" t="s">
        <v>79</v>
      </c>
      <c r="D788" s="552">
        <v>46118</v>
      </c>
      <c r="E788" s="552" t="e">
        <f>IF(OR(#REF!="",J788=""),"",#REF!+7*J788)</f>
        <v>#REF!</v>
      </c>
      <c r="F788" s="149" t="str">
        <f t="shared" ca="1" si="233"/>
        <v>DELIVERED</v>
      </c>
      <c r="G788" s="120" t="s">
        <v>80</v>
      </c>
      <c r="H788" s="113" t="e">
        <f t="shared" si="220"/>
        <v>#REF!</v>
      </c>
      <c r="I788" s="113" t="e">
        <f t="shared" si="221"/>
        <v>#REF!</v>
      </c>
      <c r="J788" s="122">
        <v>1.5</v>
      </c>
      <c r="K788" s="122" t="s">
        <v>21</v>
      </c>
      <c r="L788" s="232" t="s">
        <v>142</v>
      </c>
      <c r="M788" s="413" t="s">
        <v>1737</v>
      </c>
      <c r="N788" s="399">
        <v>1</v>
      </c>
      <c r="O788" s="130">
        <v>1</v>
      </c>
      <c r="P788" s="122" t="s">
        <v>243</v>
      </c>
      <c r="Q788" s="122">
        <v>26200079</v>
      </c>
      <c r="R788" s="122" t="s">
        <v>84</v>
      </c>
      <c r="S788" s="130" t="s">
        <v>284</v>
      </c>
      <c r="T788" s="123" t="s">
        <v>285</v>
      </c>
      <c r="U788" s="102" t="s">
        <v>286</v>
      </c>
      <c r="V788" s="159" t="s">
        <v>1738</v>
      </c>
      <c r="W788" s="147">
        <v>21</v>
      </c>
      <c r="X788" s="122">
        <v>20</v>
      </c>
      <c r="Y788" s="126">
        <f t="shared" si="228"/>
        <v>1</v>
      </c>
      <c r="Z788" s="122">
        <v>0</v>
      </c>
      <c r="AA788" s="101">
        <v>7237.69</v>
      </c>
      <c r="AB788" s="131"/>
      <c r="AC788" s="151" t="str">
        <f t="shared" si="224"/>
        <v>April-26</v>
      </c>
      <c r="AD788" s="119">
        <v>46136</v>
      </c>
      <c r="AE788" s="256" t="s">
        <v>1740</v>
      </c>
      <c r="AF788" s="101">
        <f t="shared" si="226"/>
        <v>144753.79999999999</v>
      </c>
      <c r="AG788" s="101">
        <f t="shared" si="222"/>
        <v>0</v>
      </c>
      <c r="AH788" s="101">
        <f t="shared" si="227"/>
        <v>144753.79999999999</v>
      </c>
      <c r="AI788" s="101">
        <f t="shared" si="218"/>
        <v>0</v>
      </c>
      <c r="AJ788" s="101">
        <f t="shared" si="223"/>
        <v>0</v>
      </c>
      <c r="AK788" s="101">
        <f t="shared" si="234"/>
        <v>0</v>
      </c>
      <c r="AL788" s="102" t="s">
        <v>0</v>
      </c>
      <c r="AM788" s="144" t="s">
        <v>102</v>
      </c>
      <c r="AN788" s="823">
        <f t="shared" si="225"/>
        <v>144753.79999999999</v>
      </c>
      <c r="AO788" s="844">
        <f t="shared" si="229"/>
        <v>0.95238095238095233</v>
      </c>
      <c r="AP788" s="844">
        <f t="shared" si="230"/>
        <v>4.7619047619047616E-2</v>
      </c>
      <c r="AQ788" s="845">
        <f t="shared" ca="1" si="231"/>
        <v>77</v>
      </c>
      <c r="AR788" s="113" t="str">
        <f t="shared" si="232"/>
        <v>Delayed</v>
      </c>
    </row>
    <row r="789" spans="1:44" ht="15" x14ac:dyDescent="0.25">
      <c r="A789" s="102">
        <v>1102500198</v>
      </c>
      <c r="B789" s="133">
        <v>46108</v>
      </c>
      <c r="C789" s="100" t="s">
        <v>79</v>
      </c>
      <c r="D789" s="552">
        <v>46118</v>
      </c>
      <c r="E789" s="552" t="e">
        <f>IF(OR(#REF!="",J789=""),"",#REF!+7*J789)</f>
        <v>#REF!</v>
      </c>
      <c r="F789" s="149" t="str">
        <f t="shared" ca="1" si="233"/>
        <v>DELIVERED</v>
      </c>
      <c r="G789" s="120" t="s">
        <v>80</v>
      </c>
      <c r="H789" s="113" t="e">
        <f t="shared" si="220"/>
        <v>#REF!</v>
      </c>
      <c r="I789" s="113" t="e">
        <f t="shared" si="221"/>
        <v>#REF!</v>
      </c>
      <c r="J789" s="122">
        <v>1.5</v>
      </c>
      <c r="K789" s="122" t="s">
        <v>21</v>
      </c>
      <c r="L789" s="232" t="s">
        <v>142</v>
      </c>
      <c r="M789" s="413" t="s">
        <v>1737</v>
      </c>
      <c r="N789" s="399">
        <v>1</v>
      </c>
      <c r="O789" s="130">
        <v>1</v>
      </c>
      <c r="P789" s="122" t="s">
        <v>243</v>
      </c>
      <c r="Q789" s="122">
        <v>26200079</v>
      </c>
      <c r="R789" s="122" t="s">
        <v>84</v>
      </c>
      <c r="S789" s="130" t="s">
        <v>284</v>
      </c>
      <c r="T789" s="123" t="s">
        <v>285</v>
      </c>
      <c r="U789" s="102" t="s">
        <v>286</v>
      </c>
      <c r="V789" s="159" t="s">
        <v>1738</v>
      </c>
      <c r="W789" s="147">
        <v>1</v>
      </c>
      <c r="X789" s="122">
        <v>1</v>
      </c>
      <c r="Y789" s="126">
        <f t="shared" si="228"/>
        <v>0</v>
      </c>
      <c r="Z789" s="122">
        <v>0</v>
      </c>
      <c r="AA789" s="101">
        <v>7237.69</v>
      </c>
      <c r="AB789" s="131"/>
      <c r="AC789" s="151" t="str">
        <f t="shared" si="224"/>
        <v>April-26</v>
      </c>
      <c r="AD789" s="119">
        <v>46141</v>
      </c>
      <c r="AE789" s="256" t="s">
        <v>1741</v>
      </c>
      <c r="AF789" s="101">
        <f t="shared" si="226"/>
        <v>7237.69</v>
      </c>
      <c r="AG789" s="101">
        <f t="shared" si="222"/>
        <v>0</v>
      </c>
      <c r="AH789" s="101">
        <f t="shared" si="227"/>
        <v>7237.69</v>
      </c>
      <c r="AI789" s="101">
        <f t="shared" si="218"/>
        <v>0</v>
      </c>
      <c r="AJ789" s="101">
        <f t="shared" si="223"/>
        <v>0</v>
      </c>
      <c r="AK789" s="101">
        <f t="shared" si="234"/>
        <v>0</v>
      </c>
      <c r="AL789" s="102" t="s">
        <v>0</v>
      </c>
      <c r="AM789" s="144" t="s">
        <v>102</v>
      </c>
      <c r="AN789" s="823">
        <f t="shared" si="225"/>
        <v>7237.69</v>
      </c>
      <c r="AO789" s="844">
        <f t="shared" si="229"/>
        <v>1</v>
      </c>
      <c r="AP789" s="844">
        <f t="shared" si="230"/>
        <v>0</v>
      </c>
      <c r="AQ789" s="845">
        <f t="shared" ca="1" si="231"/>
        <v>77</v>
      </c>
      <c r="AR789" s="113" t="str">
        <f t="shared" si="232"/>
        <v>Delayed</v>
      </c>
    </row>
    <row r="790" spans="1:44" ht="18" customHeight="1" x14ac:dyDescent="0.25">
      <c r="A790" s="102">
        <v>1162501975</v>
      </c>
      <c r="B790" s="133">
        <v>46108</v>
      </c>
      <c r="C790" s="100" t="s">
        <v>79</v>
      </c>
      <c r="D790" s="552">
        <v>46118</v>
      </c>
      <c r="E790" s="552" t="e">
        <f>IF(OR(#REF!="",J790=""),"",#REF!+7*J790)</f>
        <v>#REF!</v>
      </c>
      <c r="F790" s="149" t="str">
        <f t="shared" ca="1" si="233"/>
        <v>DELIVERED</v>
      </c>
      <c r="G790" s="120" t="s">
        <v>80</v>
      </c>
      <c r="H790" s="113" t="e">
        <f t="shared" si="220"/>
        <v>#REF!</v>
      </c>
      <c r="I790" s="113" t="e">
        <f t="shared" si="221"/>
        <v>#REF!</v>
      </c>
      <c r="J790" s="122">
        <v>1.5</v>
      </c>
      <c r="K790" s="122" t="s">
        <v>28</v>
      </c>
      <c r="L790" s="232" t="s">
        <v>142</v>
      </c>
      <c r="M790" s="413" t="s">
        <v>1737</v>
      </c>
      <c r="N790" s="399">
        <v>1</v>
      </c>
      <c r="O790" s="130">
        <v>1</v>
      </c>
      <c r="P790" s="122" t="s">
        <v>243</v>
      </c>
      <c r="Q790" s="122">
        <v>26200080</v>
      </c>
      <c r="R790" s="122" t="s">
        <v>84</v>
      </c>
      <c r="S790" s="130" t="s">
        <v>284</v>
      </c>
      <c r="T790" s="123" t="s">
        <v>285</v>
      </c>
      <c r="U790" s="102" t="s">
        <v>286</v>
      </c>
      <c r="V790" s="363" t="s">
        <v>1742</v>
      </c>
      <c r="W790" s="147">
        <v>1</v>
      </c>
      <c r="X790" s="122">
        <v>1</v>
      </c>
      <c r="Y790" s="126">
        <f t="shared" si="228"/>
        <v>0</v>
      </c>
      <c r="Z790" s="122">
        <v>0</v>
      </c>
      <c r="AA790" s="101">
        <v>7700</v>
      </c>
      <c r="AB790" s="131"/>
      <c r="AC790" s="151" t="str">
        <f t="shared" si="224"/>
        <v>April-26</v>
      </c>
      <c r="AD790" s="119">
        <v>46134</v>
      </c>
      <c r="AE790" s="256" t="s">
        <v>1743</v>
      </c>
      <c r="AF790" s="101">
        <f t="shared" si="226"/>
        <v>7700</v>
      </c>
      <c r="AG790" s="101">
        <f t="shared" si="222"/>
        <v>0</v>
      </c>
      <c r="AH790" s="101">
        <f t="shared" si="227"/>
        <v>7700</v>
      </c>
      <c r="AI790" s="101">
        <f t="shared" ref="AI790:AI853" si="235">Z790*AA790</f>
        <v>0</v>
      </c>
      <c r="AJ790" s="101">
        <f t="shared" si="223"/>
        <v>0</v>
      </c>
      <c r="AK790" s="101">
        <f t="shared" si="234"/>
        <v>0</v>
      </c>
      <c r="AL790" s="102" t="s">
        <v>0</v>
      </c>
      <c r="AM790" s="144" t="s">
        <v>102</v>
      </c>
      <c r="AN790" s="823">
        <f t="shared" si="225"/>
        <v>7700</v>
      </c>
      <c r="AO790" s="844">
        <f t="shared" si="229"/>
        <v>1</v>
      </c>
      <c r="AP790" s="844">
        <f t="shared" si="230"/>
        <v>0</v>
      </c>
      <c r="AQ790" s="845">
        <f t="shared" ca="1" si="231"/>
        <v>77</v>
      </c>
      <c r="AR790" s="113" t="str">
        <f t="shared" si="232"/>
        <v>Delayed</v>
      </c>
    </row>
    <row r="791" spans="1:44" ht="12.75" x14ac:dyDescent="0.2">
      <c r="A791" s="102">
        <v>4000613123</v>
      </c>
      <c r="B791" s="133">
        <v>46108</v>
      </c>
      <c r="C791" s="100" t="s">
        <v>79</v>
      </c>
      <c r="D791" s="552">
        <v>46199</v>
      </c>
      <c r="E791" s="552" t="e">
        <f>IF(OR(#REF!="",J791=""),"",#REF!+7*J791)</f>
        <v>#REF!</v>
      </c>
      <c r="F791" s="149" t="e">
        <f t="shared" ca="1" si="233"/>
        <v>#REF!</v>
      </c>
      <c r="G791" s="120" t="s">
        <v>94</v>
      </c>
      <c r="H791" s="113" t="e">
        <f t="shared" si="220"/>
        <v>#REF!</v>
      </c>
      <c r="I791" s="113" t="e">
        <f t="shared" si="221"/>
        <v>#REF!</v>
      </c>
      <c r="J791" s="122">
        <v>10</v>
      </c>
      <c r="K791" s="122" t="s">
        <v>18</v>
      </c>
      <c r="L791" s="232" t="s">
        <v>81</v>
      </c>
      <c r="M791" s="413" t="s">
        <v>1744</v>
      </c>
      <c r="N791" s="399">
        <v>0</v>
      </c>
      <c r="O791" s="130">
        <v>3</v>
      </c>
      <c r="P791" s="122"/>
      <c r="Q791" s="122"/>
      <c r="R791" s="122" t="s">
        <v>84</v>
      </c>
      <c r="S791" s="122" t="s">
        <v>97</v>
      </c>
      <c r="T791" s="113" t="s">
        <v>138</v>
      </c>
      <c r="U791" s="102" t="s">
        <v>99</v>
      </c>
      <c r="V791" s="102" t="s">
        <v>1745</v>
      </c>
      <c r="W791" s="147">
        <v>2</v>
      </c>
      <c r="X791" s="122"/>
      <c r="Y791" s="126">
        <f t="shared" si="228"/>
        <v>2</v>
      </c>
      <c r="Z791" s="122">
        <v>2</v>
      </c>
      <c r="AA791" s="101">
        <v>44190</v>
      </c>
      <c r="AB791" s="131"/>
      <c r="AC791" s="151" t="str">
        <f t="shared" si="224"/>
        <v/>
      </c>
      <c r="AD791" s="120"/>
      <c r="AE791" s="132"/>
      <c r="AF791" s="101">
        <f t="shared" si="226"/>
        <v>0</v>
      </c>
      <c r="AG791" s="101">
        <f t="shared" si="222"/>
        <v>0</v>
      </c>
      <c r="AH791" s="101">
        <f t="shared" si="227"/>
        <v>0</v>
      </c>
      <c r="AI791" s="101">
        <f t="shared" si="235"/>
        <v>88380</v>
      </c>
      <c r="AJ791" s="101">
        <f t="shared" si="223"/>
        <v>0</v>
      </c>
      <c r="AK791" s="101">
        <f t="shared" si="234"/>
        <v>88380</v>
      </c>
      <c r="AL791" s="102" t="s">
        <v>9</v>
      </c>
      <c r="AM791" s="144"/>
      <c r="AN791" s="823">
        <f t="shared" si="225"/>
        <v>88380</v>
      </c>
      <c r="AO791" s="844">
        <f t="shared" si="229"/>
        <v>0</v>
      </c>
      <c r="AP791" s="844">
        <f t="shared" si="230"/>
        <v>1</v>
      </c>
      <c r="AQ791" s="845">
        <f t="shared" ca="1" si="231"/>
        <v>77</v>
      </c>
      <c r="AR791" s="113" t="str">
        <f t="shared" si="232"/>
        <v>On Time</v>
      </c>
    </row>
    <row r="792" spans="1:44" ht="12.75" x14ac:dyDescent="0.2">
      <c r="A792" s="102">
        <v>4520476049</v>
      </c>
      <c r="B792" s="133">
        <v>46111</v>
      </c>
      <c r="C792" s="100" t="s">
        <v>79</v>
      </c>
      <c r="D792" s="552">
        <v>46118</v>
      </c>
      <c r="E792" s="552" t="e">
        <f>IF(OR(#REF!="",J792=""),"",#REF!+7*J792)</f>
        <v>#REF!</v>
      </c>
      <c r="F792" s="149" t="e">
        <f t="shared" ca="1" si="233"/>
        <v>#REF!</v>
      </c>
      <c r="G792" s="120" t="s">
        <v>80</v>
      </c>
      <c r="H792" s="113" t="e">
        <f t="shared" si="220"/>
        <v>#REF!</v>
      </c>
      <c r="I792" s="113" t="e">
        <f t="shared" si="221"/>
        <v>#REF!</v>
      </c>
      <c r="J792" s="122">
        <v>1</v>
      </c>
      <c r="K792" s="122" t="s">
        <v>24</v>
      </c>
      <c r="L792" s="232" t="s">
        <v>81</v>
      </c>
      <c r="M792" s="23" t="s">
        <v>1746</v>
      </c>
      <c r="N792" s="399">
        <v>1</v>
      </c>
      <c r="O792" s="130">
        <v>1</v>
      </c>
      <c r="P792" s="122"/>
      <c r="Q792" s="122"/>
      <c r="R792" s="122" t="s">
        <v>84</v>
      </c>
      <c r="S792" s="122" t="s">
        <v>210</v>
      </c>
      <c r="T792" s="113" t="s">
        <v>211</v>
      </c>
      <c r="U792" s="102" t="s">
        <v>212</v>
      </c>
      <c r="V792" s="102" t="s">
        <v>1747</v>
      </c>
      <c r="W792" s="147">
        <v>25</v>
      </c>
      <c r="X792" s="113"/>
      <c r="Y792" s="126">
        <f t="shared" si="228"/>
        <v>25</v>
      </c>
      <c r="Z792" s="122">
        <v>25</v>
      </c>
      <c r="AA792" s="101">
        <v>2148</v>
      </c>
      <c r="AB792" s="131"/>
      <c r="AC792" s="151" t="str">
        <f t="shared" si="224"/>
        <v/>
      </c>
      <c r="AD792" s="120"/>
      <c r="AE792" s="256"/>
      <c r="AF792" s="101">
        <f t="shared" si="226"/>
        <v>0</v>
      </c>
      <c r="AG792" s="101">
        <f t="shared" si="222"/>
        <v>0</v>
      </c>
      <c r="AH792" s="101">
        <f t="shared" si="227"/>
        <v>0</v>
      </c>
      <c r="AI792" s="101">
        <f t="shared" si="235"/>
        <v>53700</v>
      </c>
      <c r="AJ792" s="101">
        <f t="shared" si="223"/>
        <v>0</v>
      </c>
      <c r="AK792" s="101">
        <f t="shared" si="234"/>
        <v>53700</v>
      </c>
      <c r="AL792" s="102" t="s">
        <v>9</v>
      </c>
      <c r="AM792" s="144"/>
      <c r="AN792" s="823">
        <f t="shared" si="225"/>
        <v>53700</v>
      </c>
      <c r="AO792" s="844">
        <f t="shared" si="229"/>
        <v>0</v>
      </c>
      <c r="AP792" s="844">
        <f t="shared" si="230"/>
        <v>1</v>
      </c>
      <c r="AQ792" s="845">
        <f t="shared" ca="1" si="231"/>
        <v>74</v>
      </c>
      <c r="AR792" s="113" t="str">
        <f t="shared" si="232"/>
        <v>On Time</v>
      </c>
    </row>
    <row r="793" spans="1:44" x14ac:dyDescent="0.25">
      <c r="A793" s="102">
        <v>4516489312</v>
      </c>
      <c r="B793" s="133">
        <v>46111</v>
      </c>
      <c r="C793" s="100" t="s">
        <v>79</v>
      </c>
      <c r="D793" s="552">
        <v>46126</v>
      </c>
      <c r="E793" s="552" t="e">
        <f>IF(OR(#REF!="",J793=""),"",#REF!+7*J793)</f>
        <v>#REF!</v>
      </c>
      <c r="F793" s="149" t="str">
        <f t="shared" ca="1" si="233"/>
        <v>DELIVERED</v>
      </c>
      <c r="G793" s="120" t="s">
        <v>80</v>
      </c>
      <c r="H793" s="113" t="e">
        <f t="shared" si="220"/>
        <v>#REF!</v>
      </c>
      <c r="I793" s="113" t="e">
        <f t="shared" si="221"/>
        <v>#REF!</v>
      </c>
      <c r="J793" s="122">
        <v>2.2000000000000002</v>
      </c>
      <c r="K793" s="122" t="s">
        <v>23</v>
      </c>
      <c r="L793" s="232" t="s">
        <v>81</v>
      </c>
      <c r="M793" s="413" t="s">
        <v>1748</v>
      </c>
      <c r="N793" s="399">
        <v>1</v>
      </c>
      <c r="O793" s="130">
        <v>1</v>
      </c>
      <c r="P793" s="14" t="s">
        <v>1749</v>
      </c>
      <c r="Q793" s="122">
        <v>26100024</v>
      </c>
      <c r="R793" s="122" t="s">
        <v>84</v>
      </c>
      <c r="S793" s="122" t="s">
        <v>620</v>
      </c>
      <c r="T793" s="113" t="s">
        <v>621</v>
      </c>
      <c r="U793" s="102" t="s">
        <v>212</v>
      </c>
      <c r="V793" s="102" t="s">
        <v>1750</v>
      </c>
      <c r="W793" s="147">
        <v>5</v>
      </c>
      <c r="X793" s="122">
        <v>5</v>
      </c>
      <c r="Y793" s="126">
        <f t="shared" si="228"/>
        <v>0</v>
      </c>
      <c r="Z793" s="122">
        <v>0</v>
      </c>
      <c r="AA793" s="101">
        <v>9620</v>
      </c>
      <c r="AB793" s="131"/>
      <c r="AC793" s="151" t="str">
        <f t="shared" si="224"/>
        <v>April-26</v>
      </c>
      <c r="AD793" s="119">
        <v>46127</v>
      </c>
      <c r="AE793" s="256" t="s">
        <v>1751</v>
      </c>
      <c r="AF793" s="101">
        <f t="shared" si="226"/>
        <v>48100</v>
      </c>
      <c r="AG793" s="101">
        <f t="shared" si="222"/>
        <v>0</v>
      </c>
      <c r="AH793" s="101">
        <f t="shared" si="227"/>
        <v>48100</v>
      </c>
      <c r="AI793" s="101">
        <f t="shared" si="235"/>
        <v>0</v>
      </c>
      <c r="AJ793" s="101">
        <f t="shared" si="223"/>
        <v>0</v>
      </c>
      <c r="AK793" s="101">
        <f t="shared" si="234"/>
        <v>0</v>
      </c>
      <c r="AL793" s="102" t="s">
        <v>0</v>
      </c>
      <c r="AM793" s="144" t="s">
        <v>102</v>
      </c>
      <c r="AN793" s="823">
        <f t="shared" si="225"/>
        <v>48100</v>
      </c>
      <c r="AO793" s="844">
        <f t="shared" si="229"/>
        <v>1</v>
      </c>
      <c r="AP793" s="844">
        <f t="shared" si="230"/>
        <v>0</v>
      </c>
      <c r="AQ793" s="845">
        <f t="shared" ca="1" si="231"/>
        <v>74</v>
      </c>
      <c r="AR793" s="113" t="str">
        <f t="shared" si="232"/>
        <v>Delayed</v>
      </c>
    </row>
    <row r="794" spans="1:44" ht="15" x14ac:dyDescent="0.25">
      <c r="A794" s="102">
        <v>4516489312</v>
      </c>
      <c r="B794" s="133">
        <v>46111</v>
      </c>
      <c r="C794" s="100" t="s">
        <v>79</v>
      </c>
      <c r="D794" s="552">
        <v>46126</v>
      </c>
      <c r="E794" s="552" t="e">
        <f>IF(OR(#REF!="",J794=""),"",#REF!+7*J794)</f>
        <v>#REF!</v>
      </c>
      <c r="F794" s="149" t="str">
        <f t="shared" ca="1" si="233"/>
        <v>DELIVERED</v>
      </c>
      <c r="G794" s="120" t="s">
        <v>80</v>
      </c>
      <c r="H794" s="113" t="e">
        <f t="shared" si="220"/>
        <v>#REF!</v>
      </c>
      <c r="I794" s="113" t="e">
        <f t="shared" si="221"/>
        <v>#REF!</v>
      </c>
      <c r="J794" s="122">
        <v>2.2000000000000002</v>
      </c>
      <c r="K794" s="122" t="s">
        <v>23</v>
      </c>
      <c r="L794" s="232" t="s">
        <v>81</v>
      </c>
      <c r="M794" s="413" t="s">
        <v>1752</v>
      </c>
      <c r="N794" s="399">
        <v>1</v>
      </c>
      <c r="O794" s="130">
        <v>1</v>
      </c>
      <c r="P794" s="107" t="s">
        <v>1753</v>
      </c>
      <c r="Q794" s="122">
        <v>26100024</v>
      </c>
      <c r="R794" s="122" t="s">
        <v>84</v>
      </c>
      <c r="S794" s="122" t="s">
        <v>620</v>
      </c>
      <c r="T794" s="113" t="s">
        <v>621</v>
      </c>
      <c r="U794" s="102" t="s">
        <v>212</v>
      </c>
      <c r="V794" s="102" t="s">
        <v>1754</v>
      </c>
      <c r="W794" s="147">
        <v>5</v>
      </c>
      <c r="X794" s="122">
        <v>5</v>
      </c>
      <c r="Y794" s="126">
        <f t="shared" si="228"/>
        <v>0</v>
      </c>
      <c r="Z794" s="122">
        <v>0</v>
      </c>
      <c r="AA794" s="101">
        <v>9620</v>
      </c>
      <c r="AB794" s="131"/>
      <c r="AC794" s="151" t="str">
        <f t="shared" si="224"/>
        <v>April-26</v>
      </c>
      <c r="AD794" s="119">
        <v>46140</v>
      </c>
      <c r="AE794" s="392" t="s">
        <v>1755</v>
      </c>
      <c r="AF794" s="101">
        <f t="shared" si="226"/>
        <v>48100</v>
      </c>
      <c r="AG794" s="101">
        <f t="shared" si="222"/>
        <v>0</v>
      </c>
      <c r="AH794" s="101">
        <f t="shared" si="227"/>
        <v>48100</v>
      </c>
      <c r="AI794" s="101">
        <f t="shared" si="235"/>
        <v>0</v>
      </c>
      <c r="AJ794" s="101">
        <f t="shared" si="223"/>
        <v>0</v>
      </c>
      <c r="AK794" s="101">
        <f t="shared" si="234"/>
        <v>0</v>
      </c>
      <c r="AL794" s="102" t="s">
        <v>0</v>
      </c>
      <c r="AM794" s="144" t="s">
        <v>102</v>
      </c>
      <c r="AN794" s="823">
        <f t="shared" si="225"/>
        <v>48100</v>
      </c>
      <c r="AO794" s="844">
        <f t="shared" si="229"/>
        <v>1</v>
      </c>
      <c r="AP794" s="844">
        <f t="shared" si="230"/>
        <v>0</v>
      </c>
      <c r="AQ794" s="845">
        <f t="shared" ca="1" si="231"/>
        <v>74</v>
      </c>
      <c r="AR794" s="113" t="str">
        <f t="shared" si="232"/>
        <v>Delayed</v>
      </c>
    </row>
    <row r="795" spans="1:44" x14ac:dyDescent="0.25">
      <c r="A795" s="102" t="s">
        <v>1756</v>
      </c>
      <c r="B795" s="133">
        <v>46111</v>
      </c>
      <c r="C795" s="100" t="s">
        <v>79</v>
      </c>
      <c r="D795" s="552">
        <v>46115</v>
      </c>
      <c r="E795" s="552" t="e">
        <f>IF(OR(#REF!="",J795=""),"",#REF!+7*J795)</f>
        <v>#REF!</v>
      </c>
      <c r="F795" s="149" t="str">
        <f t="shared" ca="1" si="233"/>
        <v>DELIVERED</v>
      </c>
      <c r="G795" s="120" t="s">
        <v>80</v>
      </c>
      <c r="H795" s="113" t="e">
        <f t="shared" si="220"/>
        <v>#REF!</v>
      </c>
      <c r="I795" s="113" t="e">
        <f t="shared" si="221"/>
        <v>#REF!</v>
      </c>
      <c r="J795" s="122">
        <v>0.6</v>
      </c>
      <c r="K795" s="122" t="s">
        <v>24</v>
      </c>
      <c r="L795" s="232" t="s">
        <v>81</v>
      </c>
      <c r="M795" s="413" t="s">
        <v>1757</v>
      </c>
      <c r="N795" s="399">
        <v>0</v>
      </c>
      <c r="O795" s="130">
        <v>3</v>
      </c>
      <c r="P795" s="122" t="s">
        <v>243</v>
      </c>
      <c r="Q795" s="122">
        <v>26100029</v>
      </c>
      <c r="R795" s="122" t="s">
        <v>84</v>
      </c>
      <c r="S795" s="122" t="s">
        <v>471</v>
      </c>
      <c r="T795" s="113" t="s">
        <v>472</v>
      </c>
      <c r="U795" s="113" t="s">
        <v>212</v>
      </c>
      <c r="V795" s="102" t="s">
        <v>1758</v>
      </c>
      <c r="W795" s="147">
        <v>50</v>
      </c>
      <c r="X795" s="122">
        <v>50</v>
      </c>
      <c r="Y795" s="126">
        <f t="shared" si="228"/>
        <v>0</v>
      </c>
      <c r="Z795" s="122">
        <v>0</v>
      </c>
      <c r="AA795" s="101">
        <v>642</v>
      </c>
      <c r="AB795" s="131"/>
      <c r="AC795" s="151" t="str">
        <f t="shared" si="224"/>
        <v>April-26</v>
      </c>
      <c r="AD795" s="119">
        <v>46129</v>
      </c>
      <c r="AE795" s="257" t="s">
        <v>1759</v>
      </c>
      <c r="AF795" s="101">
        <f t="shared" si="226"/>
        <v>32100</v>
      </c>
      <c r="AG795" s="101">
        <f t="shared" si="222"/>
        <v>0</v>
      </c>
      <c r="AH795" s="101">
        <f t="shared" si="227"/>
        <v>32100</v>
      </c>
      <c r="AI795" s="101">
        <f t="shared" si="235"/>
        <v>0</v>
      </c>
      <c r="AJ795" s="101">
        <f t="shared" si="223"/>
        <v>0</v>
      </c>
      <c r="AK795" s="101">
        <f t="shared" si="234"/>
        <v>0</v>
      </c>
      <c r="AL795" s="102" t="s">
        <v>0</v>
      </c>
      <c r="AM795" s="144" t="s">
        <v>102</v>
      </c>
      <c r="AN795" s="823">
        <f t="shared" si="225"/>
        <v>32100</v>
      </c>
      <c r="AO795" s="844">
        <f t="shared" si="229"/>
        <v>1</v>
      </c>
      <c r="AP795" s="844">
        <f t="shared" si="230"/>
        <v>0</v>
      </c>
      <c r="AQ795" s="845">
        <f t="shared" ca="1" si="231"/>
        <v>74</v>
      </c>
      <c r="AR795" s="113" t="str">
        <f t="shared" si="232"/>
        <v>Delayed</v>
      </c>
    </row>
    <row r="796" spans="1:44" x14ac:dyDescent="0.25">
      <c r="A796" s="102" t="s">
        <v>1756</v>
      </c>
      <c r="B796" s="133">
        <v>46111</v>
      </c>
      <c r="C796" s="100" t="s">
        <v>79</v>
      </c>
      <c r="D796" s="552">
        <v>46115</v>
      </c>
      <c r="E796" s="552" t="e">
        <f>IF(OR(#REF!="",J796=""),"",#REF!+7*J796)</f>
        <v>#REF!</v>
      </c>
      <c r="F796" s="149" t="str">
        <f t="shared" ca="1" si="233"/>
        <v>DELIVERED</v>
      </c>
      <c r="G796" s="120" t="s">
        <v>80</v>
      </c>
      <c r="H796" s="113" t="e">
        <f t="shared" si="220"/>
        <v>#REF!</v>
      </c>
      <c r="I796" s="113" t="e">
        <f t="shared" si="221"/>
        <v>#REF!</v>
      </c>
      <c r="J796" s="122">
        <v>0.6</v>
      </c>
      <c r="K796" s="122" t="s">
        <v>24</v>
      </c>
      <c r="L796" s="232" t="s">
        <v>81</v>
      </c>
      <c r="M796" s="413" t="s">
        <v>1757</v>
      </c>
      <c r="N796" s="399">
        <v>0</v>
      </c>
      <c r="O796" s="130">
        <v>3</v>
      </c>
      <c r="P796" s="122" t="s">
        <v>243</v>
      </c>
      <c r="Q796" s="122">
        <v>26100029</v>
      </c>
      <c r="R796" s="122" t="s">
        <v>84</v>
      </c>
      <c r="S796" s="122" t="s">
        <v>471</v>
      </c>
      <c r="T796" s="113" t="s">
        <v>472</v>
      </c>
      <c r="U796" s="113" t="s">
        <v>212</v>
      </c>
      <c r="V796" s="102" t="s">
        <v>1760</v>
      </c>
      <c r="W796" s="147">
        <v>1</v>
      </c>
      <c r="X796" s="122">
        <v>1</v>
      </c>
      <c r="Y796" s="126">
        <f t="shared" si="228"/>
        <v>0</v>
      </c>
      <c r="Z796" s="122">
        <v>0</v>
      </c>
      <c r="AA796" s="101">
        <v>3500</v>
      </c>
      <c r="AB796" s="131"/>
      <c r="AC796" s="151" t="str">
        <f t="shared" si="224"/>
        <v>April-26</v>
      </c>
      <c r="AD796" s="119">
        <v>46129</v>
      </c>
      <c r="AE796" s="257" t="s">
        <v>1759</v>
      </c>
      <c r="AF796" s="101">
        <f t="shared" si="226"/>
        <v>3500</v>
      </c>
      <c r="AG796" s="101">
        <f t="shared" si="222"/>
        <v>0</v>
      </c>
      <c r="AH796" s="101">
        <f t="shared" si="227"/>
        <v>3500</v>
      </c>
      <c r="AI796" s="101">
        <f t="shared" si="235"/>
        <v>0</v>
      </c>
      <c r="AJ796" s="101">
        <f t="shared" si="223"/>
        <v>0</v>
      </c>
      <c r="AK796" s="101">
        <f t="shared" si="234"/>
        <v>0</v>
      </c>
      <c r="AL796" s="102" t="s">
        <v>0</v>
      </c>
      <c r="AM796" s="144" t="s">
        <v>102</v>
      </c>
      <c r="AN796" s="823">
        <f t="shared" si="225"/>
        <v>3500</v>
      </c>
      <c r="AO796" s="844">
        <f t="shared" si="229"/>
        <v>1</v>
      </c>
      <c r="AP796" s="844">
        <f t="shared" si="230"/>
        <v>0</v>
      </c>
      <c r="AQ796" s="845">
        <f t="shared" ca="1" si="231"/>
        <v>74</v>
      </c>
      <c r="AR796" s="113" t="str">
        <f t="shared" si="232"/>
        <v>Delayed</v>
      </c>
    </row>
    <row r="797" spans="1:44" ht="12.75" x14ac:dyDescent="0.2">
      <c r="A797" s="102">
        <v>4000611156</v>
      </c>
      <c r="B797" s="133">
        <v>46112</v>
      </c>
      <c r="C797" s="100" t="s">
        <v>79</v>
      </c>
      <c r="D797" s="552">
        <v>46182</v>
      </c>
      <c r="E797" s="552" t="e">
        <f>IF(OR(#REF!="",J797=""),"",#REF!+7*J797)</f>
        <v>#REF!</v>
      </c>
      <c r="F797" s="149" t="e">
        <f t="shared" ca="1" si="233"/>
        <v>#REF!</v>
      </c>
      <c r="G797" s="120" t="s">
        <v>94</v>
      </c>
      <c r="H797" s="113" t="e">
        <f t="shared" si="220"/>
        <v>#REF!</v>
      </c>
      <c r="I797" s="113" t="e">
        <f t="shared" si="221"/>
        <v>#REF!</v>
      </c>
      <c r="J797" s="122">
        <v>10</v>
      </c>
      <c r="K797" s="122" t="s">
        <v>18</v>
      </c>
      <c r="L797" s="232" t="s">
        <v>142</v>
      </c>
      <c r="M797" s="413" t="s">
        <v>1761</v>
      </c>
      <c r="N797" s="399">
        <v>0</v>
      </c>
      <c r="O797" s="130">
        <v>3</v>
      </c>
      <c r="P797" s="122"/>
      <c r="Q797" s="122"/>
      <c r="R797" s="122" t="s">
        <v>84</v>
      </c>
      <c r="S797" s="122" t="s">
        <v>97</v>
      </c>
      <c r="T797" s="113" t="s">
        <v>1458</v>
      </c>
      <c r="U797" s="102" t="s">
        <v>99</v>
      </c>
      <c r="V797" s="102" t="s">
        <v>1459</v>
      </c>
      <c r="W797" s="147">
        <v>8</v>
      </c>
      <c r="X797" s="122"/>
      <c r="Y797" s="126">
        <f t="shared" si="228"/>
        <v>8</v>
      </c>
      <c r="Z797" s="122">
        <v>8</v>
      </c>
      <c r="AA797" s="101">
        <v>12986</v>
      </c>
      <c r="AB797" s="131"/>
      <c r="AC797" s="151" t="str">
        <f t="shared" si="224"/>
        <v/>
      </c>
      <c r="AD797" s="120"/>
      <c r="AE797" s="132"/>
      <c r="AF797" s="101">
        <f t="shared" si="226"/>
        <v>0</v>
      </c>
      <c r="AG797" s="101">
        <f t="shared" si="222"/>
        <v>0</v>
      </c>
      <c r="AH797" s="101">
        <f t="shared" si="227"/>
        <v>0</v>
      </c>
      <c r="AI797" s="101">
        <f t="shared" si="235"/>
        <v>103888</v>
      </c>
      <c r="AJ797" s="101">
        <f t="shared" si="223"/>
        <v>0</v>
      </c>
      <c r="AK797" s="101">
        <f t="shared" si="234"/>
        <v>103888</v>
      </c>
      <c r="AL797" s="102" t="s">
        <v>9</v>
      </c>
      <c r="AM797" s="144"/>
      <c r="AN797" s="823">
        <f t="shared" si="225"/>
        <v>103888</v>
      </c>
      <c r="AO797" s="844">
        <f t="shared" si="229"/>
        <v>0</v>
      </c>
      <c r="AP797" s="844">
        <f t="shared" si="230"/>
        <v>1</v>
      </c>
      <c r="AQ797" s="845">
        <f t="shared" ca="1" si="231"/>
        <v>73</v>
      </c>
      <c r="AR797" s="113" t="str">
        <f t="shared" si="232"/>
        <v>On Time</v>
      </c>
    </row>
    <row r="798" spans="1:44" ht="12.75" x14ac:dyDescent="0.2">
      <c r="A798" s="102" t="s">
        <v>1601</v>
      </c>
      <c r="B798" s="133">
        <v>46112</v>
      </c>
      <c r="C798" s="102"/>
      <c r="D798" s="552">
        <v>46119</v>
      </c>
      <c r="E798" s="552" t="e">
        <f>IF(OR(#REF!="",J798=""),"",#REF!+7*J798)</f>
        <v>#REF!</v>
      </c>
      <c r="F798" s="149" t="e">
        <f t="shared" ca="1" si="233"/>
        <v>#REF!</v>
      </c>
      <c r="G798" s="120" t="s">
        <v>80</v>
      </c>
      <c r="H798" s="113" t="e">
        <f t="shared" si="220"/>
        <v>#REF!</v>
      </c>
      <c r="I798" s="113" t="e">
        <f t="shared" si="221"/>
        <v>#REF!</v>
      </c>
      <c r="J798" s="122">
        <v>1</v>
      </c>
      <c r="K798" s="122" t="s">
        <v>21</v>
      </c>
      <c r="L798" s="232" t="s">
        <v>81</v>
      </c>
      <c r="M798" s="23" t="s">
        <v>1762</v>
      </c>
      <c r="N798" s="399">
        <v>0</v>
      </c>
      <c r="O798" s="130">
        <v>3</v>
      </c>
      <c r="P798" s="122"/>
      <c r="Q798" s="122"/>
      <c r="R798" s="122" t="s">
        <v>84</v>
      </c>
      <c r="S798" s="130" t="s">
        <v>85</v>
      </c>
      <c r="T798" s="113" t="s">
        <v>86</v>
      </c>
      <c r="U798" s="102" t="s">
        <v>87</v>
      </c>
      <c r="V798" s="115" t="s">
        <v>1763</v>
      </c>
      <c r="W798" s="147">
        <v>5</v>
      </c>
      <c r="X798" s="113"/>
      <c r="Y798" s="126">
        <f t="shared" si="228"/>
        <v>5</v>
      </c>
      <c r="Z798" s="122">
        <v>5</v>
      </c>
      <c r="AA798" s="185"/>
      <c r="AB798" s="131"/>
      <c r="AC798" s="151" t="str">
        <f t="shared" si="224"/>
        <v/>
      </c>
      <c r="AD798" s="120"/>
      <c r="AE798" s="132"/>
      <c r="AF798" s="101">
        <f t="shared" si="226"/>
        <v>0</v>
      </c>
      <c r="AG798" s="101">
        <f t="shared" si="222"/>
        <v>0</v>
      </c>
      <c r="AH798" s="101">
        <f t="shared" si="227"/>
        <v>0</v>
      </c>
      <c r="AI798" s="101">
        <f t="shared" si="235"/>
        <v>0</v>
      </c>
      <c r="AJ798" s="185">
        <f t="shared" si="223"/>
        <v>0</v>
      </c>
      <c r="AK798" s="185">
        <f t="shared" si="234"/>
        <v>0</v>
      </c>
      <c r="AL798" s="174" t="s">
        <v>1</v>
      </c>
      <c r="AM798" s="276" t="s">
        <v>1604</v>
      </c>
      <c r="AN798" s="825">
        <f t="shared" si="225"/>
        <v>0</v>
      </c>
      <c r="AO798" s="844">
        <f t="shared" si="229"/>
        <v>0</v>
      </c>
      <c r="AP798" s="844">
        <f t="shared" si="230"/>
        <v>1</v>
      </c>
      <c r="AQ798" s="845">
        <f t="shared" ca="1" si="231"/>
        <v>73</v>
      </c>
      <c r="AR798" s="113" t="str">
        <f t="shared" si="232"/>
        <v>On Time</v>
      </c>
    </row>
    <row r="799" spans="1:44" ht="15" x14ac:dyDescent="0.25">
      <c r="A799" t="s">
        <v>1764</v>
      </c>
      <c r="B799" s="133">
        <v>46114</v>
      </c>
      <c r="C799" s="100" t="s">
        <v>79</v>
      </c>
      <c r="D799" s="552">
        <v>46147</v>
      </c>
      <c r="E799" s="552" t="e">
        <f>IF(OR(#REF!="",J799=""),"",#REF!+7*J799)</f>
        <v>#REF!</v>
      </c>
      <c r="F799" s="149" t="str">
        <f t="shared" ca="1" si="233"/>
        <v>DELIVERED</v>
      </c>
      <c r="G799" s="120" t="s">
        <v>80</v>
      </c>
      <c r="H799" s="113" t="e">
        <f t="shared" si="220"/>
        <v>#REF!</v>
      </c>
      <c r="I799" s="113" t="e">
        <f t="shared" si="221"/>
        <v>#REF!</v>
      </c>
      <c r="J799" s="122">
        <v>3</v>
      </c>
      <c r="K799" s="122" t="s">
        <v>19</v>
      </c>
      <c r="L799" s="232" t="s">
        <v>81</v>
      </c>
      <c r="M799" s="413" t="s">
        <v>1765</v>
      </c>
      <c r="N799" s="399">
        <v>0</v>
      </c>
      <c r="O799" s="130">
        <v>3</v>
      </c>
      <c r="P799" s="460" t="s">
        <v>1766</v>
      </c>
      <c r="Q799" s="122">
        <v>26100079</v>
      </c>
      <c r="R799" s="122" t="s">
        <v>84</v>
      </c>
      <c r="S799" s="130" t="s">
        <v>191</v>
      </c>
      <c r="T799" s="123" t="s">
        <v>745</v>
      </c>
      <c r="U799" s="100" t="s">
        <v>193</v>
      </c>
      <c r="V799" s="186" t="s">
        <v>1767</v>
      </c>
      <c r="W799" s="147">
        <v>42</v>
      </c>
      <c r="X799" s="122">
        <v>42</v>
      </c>
      <c r="Y799" s="126">
        <f t="shared" si="228"/>
        <v>0</v>
      </c>
      <c r="Z799" s="122">
        <v>0</v>
      </c>
      <c r="AA799" s="101">
        <v>5731.5</v>
      </c>
      <c r="AB799" s="131"/>
      <c r="AC799" s="151" t="str">
        <f t="shared" si="224"/>
        <v>May-26</v>
      </c>
      <c r="AD799" s="119">
        <v>46148</v>
      </c>
      <c r="AE799" s="257" t="s">
        <v>1768</v>
      </c>
      <c r="AF799" s="101">
        <f t="shared" si="226"/>
        <v>240723</v>
      </c>
      <c r="AG799" s="101">
        <f t="shared" si="222"/>
        <v>0</v>
      </c>
      <c r="AH799" s="101">
        <f t="shared" si="227"/>
        <v>240723</v>
      </c>
      <c r="AI799" s="101">
        <f t="shared" si="235"/>
        <v>0</v>
      </c>
      <c r="AJ799" s="101">
        <f t="shared" si="223"/>
        <v>0</v>
      </c>
      <c r="AK799" s="101">
        <f t="shared" si="234"/>
        <v>0</v>
      </c>
      <c r="AL799" s="102" t="s">
        <v>0</v>
      </c>
      <c r="AM799" s="144" t="s">
        <v>102</v>
      </c>
      <c r="AN799" s="823">
        <f t="shared" si="225"/>
        <v>240723</v>
      </c>
      <c r="AO799" s="844">
        <f t="shared" si="229"/>
        <v>1</v>
      </c>
      <c r="AP799" s="844">
        <f t="shared" si="230"/>
        <v>0</v>
      </c>
      <c r="AQ799" s="845">
        <f t="shared" ca="1" si="231"/>
        <v>71</v>
      </c>
      <c r="AR799" s="113" t="str">
        <f t="shared" si="232"/>
        <v>Delayed</v>
      </c>
    </row>
    <row r="800" spans="1:44" x14ac:dyDescent="0.25">
      <c r="A800" s="129">
        <v>1102600001</v>
      </c>
      <c r="B800" s="133">
        <v>46114</v>
      </c>
      <c r="C800" s="100" t="s">
        <v>79</v>
      </c>
      <c r="D800" s="552">
        <v>46123</v>
      </c>
      <c r="E800" s="552" t="e">
        <f>IF(OR(#REF!="",J800=""),"",#REF!+7*J800)</f>
        <v>#REF!</v>
      </c>
      <c r="F800" s="149" t="str">
        <f t="shared" ca="1" si="233"/>
        <v>DELIVERED</v>
      </c>
      <c r="G800" s="120" t="s">
        <v>80</v>
      </c>
      <c r="H800" s="113" t="e">
        <f t="shared" si="220"/>
        <v>#REF!</v>
      </c>
      <c r="I800" s="113" t="e">
        <f t="shared" si="221"/>
        <v>#REF!</v>
      </c>
      <c r="J800" s="122">
        <v>1.4</v>
      </c>
      <c r="K800" s="122" t="s">
        <v>21</v>
      </c>
      <c r="L800" s="232" t="s">
        <v>142</v>
      </c>
      <c r="M800" s="238" t="s">
        <v>1769</v>
      </c>
      <c r="N800" s="399">
        <v>1</v>
      </c>
      <c r="O800" s="130">
        <v>1</v>
      </c>
      <c r="P800" s="122" t="s">
        <v>243</v>
      </c>
      <c r="Q800" s="122">
        <v>26200072</v>
      </c>
      <c r="R800" s="122" t="s">
        <v>84</v>
      </c>
      <c r="S800" s="130" t="s">
        <v>284</v>
      </c>
      <c r="T800" s="123" t="s">
        <v>285</v>
      </c>
      <c r="U800" s="102" t="s">
        <v>286</v>
      </c>
      <c r="V800" s="160" t="s">
        <v>1770</v>
      </c>
      <c r="W800" s="147">
        <v>8</v>
      </c>
      <c r="X800" s="122">
        <v>8</v>
      </c>
      <c r="Y800" s="126">
        <f t="shared" si="228"/>
        <v>0</v>
      </c>
      <c r="Z800" s="122">
        <v>0</v>
      </c>
      <c r="AA800" s="101">
        <v>3950</v>
      </c>
      <c r="AB800" s="131"/>
      <c r="AC800" s="151" t="str">
        <f t="shared" si="224"/>
        <v>April-26</v>
      </c>
      <c r="AD800" s="119">
        <v>46133</v>
      </c>
      <c r="AE800" s="257" t="s">
        <v>1771</v>
      </c>
      <c r="AF800" s="101">
        <f t="shared" si="226"/>
        <v>31600</v>
      </c>
      <c r="AG800" s="101">
        <f t="shared" si="222"/>
        <v>0</v>
      </c>
      <c r="AH800" s="101">
        <f t="shared" si="227"/>
        <v>31600</v>
      </c>
      <c r="AI800" s="101">
        <f t="shared" si="235"/>
        <v>0</v>
      </c>
      <c r="AJ800" s="101">
        <f t="shared" si="223"/>
        <v>0</v>
      </c>
      <c r="AK800" s="101">
        <f t="shared" si="234"/>
        <v>0</v>
      </c>
      <c r="AL800" s="102" t="s">
        <v>0</v>
      </c>
      <c r="AM800" s="144" t="s">
        <v>102</v>
      </c>
      <c r="AN800" s="823">
        <f t="shared" si="225"/>
        <v>31600</v>
      </c>
      <c r="AO800" s="844">
        <f t="shared" si="229"/>
        <v>1</v>
      </c>
      <c r="AP800" s="844">
        <f t="shared" si="230"/>
        <v>0</v>
      </c>
      <c r="AQ800" s="845">
        <f t="shared" ca="1" si="231"/>
        <v>71</v>
      </c>
      <c r="AR800" s="113" t="str">
        <f t="shared" si="232"/>
        <v>Delayed</v>
      </c>
    </row>
    <row r="801" spans="1:44" x14ac:dyDescent="0.25">
      <c r="A801" s="129">
        <v>1102600001</v>
      </c>
      <c r="B801" s="133">
        <v>46114</v>
      </c>
      <c r="C801" s="100" t="s">
        <v>79</v>
      </c>
      <c r="D801" s="552">
        <v>46123</v>
      </c>
      <c r="E801" s="552" t="e">
        <f>IF(OR(#REF!="",J801=""),"",#REF!+7*J801)</f>
        <v>#REF!</v>
      </c>
      <c r="F801" s="149" t="str">
        <f t="shared" ca="1" si="233"/>
        <v>DELIVERED</v>
      </c>
      <c r="G801" s="120" t="s">
        <v>80</v>
      </c>
      <c r="H801" s="113" t="e">
        <f t="shared" si="220"/>
        <v>#REF!</v>
      </c>
      <c r="I801" s="113" t="e">
        <f t="shared" si="221"/>
        <v>#REF!</v>
      </c>
      <c r="J801" s="122">
        <v>1.4</v>
      </c>
      <c r="K801" s="122" t="s">
        <v>21</v>
      </c>
      <c r="L801" s="232" t="s">
        <v>142</v>
      </c>
      <c r="M801" s="343" t="s">
        <v>1769</v>
      </c>
      <c r="N801" s="399">
        <v>1</v>
      </c>
      <c r="O801" s="130">
        <v>1</v>
      </c>
      <c r="P801" s="122" t="s">
        <v>243</v>
      </c>
      <c r="Q801" s="122">
        <v>26200072</v>
      </c>
      <c r="R801" s="122" t="s">
        <v>84</v>
      </c>
      <c r="S801" s="130" t="s">
        <v>284</v>
      </c>
      <c r="T801" s="123" t="s">
        <v>285</v>
      </c>
      <c r="U801" s="102" t="s">
        <v>286</v>
      </c>
      <c r="V801" s="160" t="s">
        <v>1770</v>
      </c>
      <c r="W801" s="147">
        <v>2</v>
      </c>
      <c r="X801" s="122">
        <v>2</v>
      </c>
      <c r="Y801" s="126">
        <f t="shared" si="228"/>
        <v>0</v>
      </c>
      <c r="Z801" s="122">
        <v>0</v>
      </c>
      <c r="AA801" s="101">
        <v>3950</v>
      </c>
      <c r="AB801" s="131"/>
      <c r="AC801" s="151" t="str">
        <f t="shared" si="224"/>
        <v>April-26</v>
      </c>
      <c r="AD801" s="119">
        <v>46133</v>
      </c>
      <c r="AE801" s="257" t="s">
        <v>1771</v>
      </c>
      <c r="AF801" s="101">
        <f t="shared" si="226"/>
        <v>7900</v>
      </c>
      <c r="AG801" s="101">
        <f t="shared" si="222"/>
        <v>0</v>
      </c>
      <c r="AH801" s="101">
        <f t="shared" si="227"/>
        <v>7900</v>
      </c>
      <c r="AI801" s="101">
        <f t="shared" si="235"/>
        <v>0</v>
      </c>
      <c r="AJ801" s="101">
        <f t="shared" si="223"/>
        <v>0</v>
      </c>
      <c r="AK801" s="101">
        <f t="shared" si="234"/>
        <v>0</v>
      </c>
      <c r="AL801" s="102" t="s">
        <v>0</v>
      </c>
      <c r="AM801" s="144" t="s">
        <v>102</v>
      </c>
      <c r="AN801" s="823">
        <f t="shared" si="225"/>
        <v>7900</v>
      </c>
      <c r="AO801" s="844">
        <f t="shared" si="229"/>
        <v>1</v>
      </c>
      <c r="AP801" s="844">
        <f t="shared" si="230"/>
        <v>0</v>
      </c>
      <c r="AQ801" s="845">
        <f t="shared" ca="1" si="231"/>
        <v>71</v>
      </c>
      <c r="AR801" s="113" t="str">
        <f t="shared" si="232"/>
        <v>Delayed</v>
      </c>
    </row>
    <row r="802" spans="1:44" ht="15" x14ac:dyDescent="0.25">
      <c r="A802" s="129">
        <v>1162600012</v>
      </c>
      <c r="B802" s="133">
        <v>46114</v>
      </c>
      <c r="C802" s="100" t="s">
        <v>79</v>
      </c>
      <c r="D802" s="552">
        <v>46123</v>
      </c>
      <c r="E802" s="552" t="e">
        <f>IF(OR(#REF!="",J802=""),"",#REF!+7*J802)</f>
        <v>#REF!</v>
      </c>
      <c r="F802" s="149" t="str">
        <f t="shared" ca="1" si="233"/>
        <v>DELIVERED</v>
      </c>
      <c r="G802" s="120" t="s">
        <v>80</v>
      </c>
      <c r="H802" s="113" t="e">
        <f t="shared" si="220"/>
        <v>#REF!</v>
      </c>
      <c r="I802" s="113" t="e">
        <f t="shared" si="221"/>
        <v>#REF!</v>
      </c>
      <c r="J802" s="122">
        <v>1.4</v>
      </c>
      <c r="K802" s="122" t="s">
        <v>28</v>
      </c>
      <c r="L802" s="232" t="s">
        <v>142</v>
      </c>
      <c r="M802" s="343" t="s">
        <v>1769</v>
      </c>
      <c r="N802" s="399">
        <v>1</v>
      </c>
      <c r="O802" s="130">
        <v>1</v>
      </c>
      <c r="P802" s="218" t="s">
        <v>243</v>
      </c>
      <c r="Q802" s="218">
        <v>26200074</v>
      </c>
      <c r="R802" s="122" t="s">
        <v>84</v>
      </c>
      <c r="S802" s="130" t="s">
        <v>284</v>
      </c>
      <c r="T802" s="123" t="s">
        <v>285</v>
      </c>
      <c r="U802" s="102" t="s">
        <v>286</v>
      </c>
      <c r="V802" t="s">
        <v>1772</v>
      </c>
      <c r="W802" s="147">
        <v>1</v>
      </c>
      <c r="X802" s="122">
        <v>1</v>
      </c>
      <c r="Y802" s="126">
        <f t="shared" si="228"/>
        <v>0</v>
      </c>
      <c r="Z802" s="122">
        <v>0</v>
      </c>
      <c r="AA802" s="101">
        <v>6600</v>
      </c>
      <c r="AB802" s="131"/>
      <c r="AC802" s="151" t="str">
        <f t="shared" si="224"/>
        <v>April-26</v>
      </c>
      <c r="AD802" s="119">
        <v>46133</v>
      </c>
      <c r="AE802" s="257" t="s">
        <v>1773</v>
      </c>
      <c r="AF802" s="101">
        <f t="shared" si="226"/>
        <v>6600</v>
      </c>
      <c r="AG802" s="101">
        <f t="shared" si="222"/>
        <v>0</v>
      </c>
      <c r="AH802" s="101">
        <f t="shared" si="227"/>
        <v>6600</v>
      </c>
      <c r="AI802" s="101">
        <f t="shared" si="235"/>
        <v>0</v>
      </c>
      <c r="AJ802" s="101">
        <f t="shared" si="223"/>
        <v>0</v>
      </c>
      <c r="AK802" s="101">
        <f t="shared" si="234"/>
        <v>0</v>
      </c>
      <c r="AL802" s="102" t="s">
        <v>0</v>
      </c>
      <c r="AM802" s="144" t="s">
        <v>102</v>
      </c>
      <c r="AN802" s="823">
        <f t="shared" si="225"/>
        <v>6600</v>
      </c>
      <c r="AO802" s="844">
        <f t="shared" si="229"/>
        <v>1</v>
      </c>
      <c r="AP802" s="844">
        <f t="shared" si="230"/>
        <v>0</v>
      </c>
      <c r="AQ802" s="845">
        <f t="shared" ca="1" si="231"/>
        <v>71</v>
      </c>
      <c r="AR802" s="113" t="str">
        <f t="shared" si="232"/>
        <v>Delayed</v>
      </c>
    </row>
    <row r="803" spans="1:44" x14ac:dyDescent="0.25">
      <c r="A803" s="129">
        <v>9027000025217</v>
      </c>
      <c r="B803" s="133">
        <v>46114</v>
      </c>
      <c r="C803" s="100" t="s">
        <v>79</v>
      </c>
      <c r="D803" s="552">
        <v>46126</v>
      </c>
      <c r="E803" s="552" t="e">
        <f>IF(OR(#REF!="",J803=""),"",#REF!+7*J803)</f>
        <v>#REF!</v>
      </c>
      <c r="F803" s="149" t="str">
        <f t="shared" ca="1" si="233"/>
        <v>DELIVERED</v>
      </c>
      <c r="G803" s="120" t="s">
        <v>80</v>
      </c>
      <c r="H803" s="113" t="e">
        <f t="shared" si="220"/>
        <v>#REF!</v>
      </c>
      <c r="I803" s="113" t="e">
        <f t="shared" si="221"/>
        <v>#REF!</v>
      </c>
      <c r="J803" s="122">
        <v>3</v>
      </c>
      <c r="K803" s="122" t="s">
        <v>19</v>
      </c>
      <c r="L803" s="232" t="s">
        <v>81</v>
      </c>
      <c r="M803" s="343" t="s">
        <v>1774</v>
      </c>
      <c r="N803" s="399">
        <v>1</v>
      </c>
      <c r="O803" s="216">
        <v>1</v>
      </c>
      <c r="P803" s="637" t="s">
        <v>1775</v>
      </c>
      <c r="Q803" s="24">
        <v>26100113</v>
      </c>
      <c r="R803" s="242" t="s">
        <v>84</v>
      </c>
      <c r="S803" s="130" t="s">
        <v>1776</v>
      </c>
      <c r="T803" s="136" t="s">
        <v>1777</v>
      </c>
      <c r="U803" s="136" t="s">
        <v>193</v>
      </c>
      <c r="V803" s="195" t="s">
        <v>1778</v>
      </c>
      <c r="W803" s="147">
        <v>5</v>
      </c>
      <c r="X803" s="122">
        <v>5</v>
      </c>
      <c r="Y803" s="126">
        <f t="shared" si="228"/>
        <v>0</v>
      </c>
      <c r="Z803" s="122">
        <v>0</v>
      </c>
      <c r="AA803" s="101">
        <v>47498.6</v>
      </c>
      <c r="AB803" s="131"/>
      <c r="AC803" s="151" t="str">
        <f t="shared" si="224"/>
        <v>May-26</v>
      </c>
      <c r="AD803" s="119">
        <v>46164</v>
      </c>
      <c r="AE803" s="257" t="s">
        <v>1779</v>
      </c>
      <c r="AF803" s="58">
        <f t="shared" si="226"/>
        <v>237493</v>
      </c>
      <c r="AG803" s="58">
        <f t="shared" si="222"/>
        <v>0</v>
      </c>
      <c r="AH803" s="58">
        <f t="shared" si="227"/>
        <v>237493</v>
      </c>
      <c r="AI803" s="58">
        <f t="shared" si="235"/>
        <v>0</v>
      </c>
      <c r="AJ803" s="58">
        <f t="shared" si="223"/>
        <v>0</v>
      </c>
      <c r="AK803" s="58">
        <f t="shared" si="234"/>
        <v>0</v>
      </c>
      <c r="AL803" s="16" t="s">
        <v>0</v>
      </c>
      <c r="AM803" s="144" t="s">
        <v>102</v>
      </c>
      <c r="AN803" s="823">
        <f t="shared" si="225"/>
        <v>237493</v>
      </c>
      <c r="AO803" s="844">
        <f t="shared" si="229"/>
        <v>1</v>
      </c>
      <c r="AP803" s="844">
        <f t="shared" si="230"/>
        <v>0</v>
      </c>
      <c r="AQ803" s="845">
        <f t="shared" ca="1" si="231"/>
        <v>71</v>
      </c>
      <c r="AR803" s="113" t="str">
        <f t="shared" si="232"/>
        <v>Delayed</v>
      </c>
    </row>
    <row r="804" spans="1:44" ht="15" x14ac:dyDescent="0.25">
      <c r="A804" s="231" t="s">
        <v>90</v>
      </c>
      <c r="B804" s="133">
        <v>46115</v>
      </c>
      <c r="C804" s="100" t="s">
        <v>79</v>
      </c>
      <c r="D804" s="552">
        <v>46118</v>
      </c>
      <c r="E804" s="552" t="e">
        <f>IF(OR(#REF!="",J804=""),"",#REF!+7*J804)</f>
        <v>#REF!</v>
      </c>
      <c r="F804" s="149" t="e">
        <f t="shared" ca="1" si="233"/>
        <v>#REF!</v>
      </c>
      <c r="G804" s="120" t="s">
        <v>80</v>
      </c>
      <c r="H804" s="113" t="e">
        <f t="shared" si="220"/>
        <v>#REF!</v>
      </c>
      <c r="I804" s="113" t="e">
        <f t="shared" si="221"/>
        <v>#REF!</v>
      </c>
      <c r="J804" s="122">
        <v>0.5</v>
      </c>
      <c r="K804" s="122" t="s">
        <v>24</v>
      </c>
      <c r="L804" s="232" t="s">
        <v>81</v>
      </c>
      <c r="M804" s="413" t="s">
        <v>1780</v>
      </c>
      <c r="N804" s="399">
        <v>0</v>
      </c>
      <c r="O804" s="130">
        <v>3</v>
      </c>
      <c r="P804" s="219"/>
      <c r="Q804" s="219"/>
      <c r="R804" s="122" t="s">
        <v>84</v>
      </c>
      <c r="S804" s="122" t="s">
        <v>1070</v>
      </c>
      <c r="T804" s="113" t="s">
        <v>1071</v>
      </c>
      <c r="U804" s="102" t="s">
        <v>219</v>
      </c>
      <c r="V804" s="159" t="s">
        <v>1781</v>
      </c>
      <c r="W804" s="147">
        <v>3</v>
      </c>
      <c r="X804" s="113"/>
      <c r="Y804" s="126">
        <f t="shared" si="228"/>
        <v>3</v>
      </c>
      <c r="Z804" s="122">
        <v>3</v>
      </c>
      <c r="AA804" s="101">
        <v>3200</v>
      </c>
      <c r="AB804" s="131"/>
      <c r="AC804" s="151" t="str">
        <f t="shared" si="224"/>
        <v/>
      </c>
      <c r="AD804" s="120"/>
      <c r="AE804" s="132"/>
      <c r="AF804" s="101">
        <f t="shared" si="226"/>
        <v>0</v>
      </c>
      <c r="AG804" s="101">
        <f t="shared" si="222"/>
        <v>0</v>
      </c>
      <c r="AH804" s="101">
        <f t="shared" si="227"/>
        <v>0</v>
      </c>
      <c r="AI804" s="101">
        <f t="shared" si="235"/>
        <v>9600</v>
      </c>
      <c r="AJ804" s="101">
        <f t="shared" si="223"/>
        <v>0</v>
      </c>
      <c r="AK804" s="101">
        <f t="shared" si="234"/>
        <v>9600</v>
      </c>
      <c r="AL804" s="102" t="s">
        <v>9</v>
      </c>
      <c r="AM804" s="144" t="s">
        <v>1608</v>
      </c>
      <c r="AN804" s="823">
        <f t="shared" si="225"/>
        <v>9600</v>
      </c>
      <c r="AO804" s="844">
        <f t="shared" si="229"/>
        <v>0</v>
      </c>
      <c r="AP804" s="844">
        <f t="shared" si="230"/>
        <v>1</v>
      </c>
      <c r="AQ804" s="845">
        <f t="shared" ca="1" si="231"/>
        <v>70</v>
      </c>
      <c r="AR804" s="113" t="str">
        <f t="shared" si="232"/>
        <v>On Time</v>
      </c>
    </row>
    <row r="805" spans="1:44" ht="12.75" x14ac:dyDescent="0.2">
      <c r="A805" s="129">
        <v>4000610797</v>
      </c>
      <c r="B805" s="133">
        <v>46118</v>
      </c>
      <c r="C805" s="100" t="s">
        <v>79</v>
      </c>
      <c r="D805" s="552">
        <v>46244</v>
      </c>
      <c r="E805" s="552" t="e">
        <f>IF(OR(#REF!="",J805=""),"",#REF!+7*J805)</f>
        <v>#REF!</v>
      </c>
      <c r="F805" s="149" t="e">
        <f t="shared" ca="1" si="233"/>
        <v>#REF!</v>
      </c>
      <c r="G805" s="120" t="s">
        <v>94</v>
      </c>
      <c r="H805" s="113" t="e">
        <f t="shared" si="220"/>
        <v>#REF!</v>
      </c>
      <c r="I805" s="113" t="e">
        <f t="shared" si="221"/>
        <v>#REF!</v>
      </c>
      <c r="J805" s="122">
        <v>18</v>
      </c>
      <c r="K805" s="122" t="s">
        <v>18</v>
      </c>
      <c r="L805" s="232" t="s">
        <v>81</v>
      </c>
      <c r="M805" s="413" t="s">
        <v>1782</v>
      </c>
      <c r="N805" s="399">
        <v>0</v>
      </c>
      <c r="O805" s="130">
        <v>3</v>
      </c>
      <c r="P805" s="122"/>
      <c r="Q805" s="122"/>
      <c r="R805" s="122" t="s">
        <v>84</v>
      </c>
      <c r="S805" s="130" t="s">
        <v>97</v>
      </c>
      <c r="T805" s="136" t="s">
        <v>114</v>
      </c>
      <c r="U805" s="136" t="s">
        <v>99</v>
      </c>
      <c r="V805" s="195" t="s">
        <v>1783</v>
      </c>
      <c r="W805" s="147">
        <v>7</v>
      </c>
      <c r="X805" s="113"/>
      <c r="Y805" s="126">
        <f t="shared" si="228"/>
        <v>7</v>
      </c>
      <c r="Z805" s="122">
        <v>7</v>
      </c>
      <c r="AA805" s="101">
        <v>16556</v>
      </c>
      <c r="AB805" s="131"/>
      <c r="AC805" s="151" t="str">
        <f t="shared" si="224"/>
        <v/>
      </c>
      <c r="AD805" s="120"/>
      <c r="AE805" s="132"/>
      <c r="AF805" s="101">
        <f t="shared" si="226"/>
        <v>0</v>
      </c>
      <c r="AG805" s="101">
        <f t="shared" si="222"/>
        <v>0</v>
      </c>
      <c r="AH805" s="101">
        <f t="shared" si="227"/>
        <v>0</v>
      </c>
      <c r="AI805" s="101">
        <f t="shared" si="235"/>
        <v>115892</v>
      </c>
      <c r="AJ805" s="101">
        <f t="shared" si="223"/>
        <v>0</v>
      </c>
      <c r="AK805" s="101">
        <f t="shared" si="234"/>
        <v>115892</v>
      </c>
      <c r="AL805" s="102" t="s">
        <v>9</v>
      </c>
      <c r="AM805" s="144"/>
      <c r="AN805" s="823">
        <f t="shared" si="225"/>
        <v>115892</v>
      </c>
      <c r="AO805" s="844">
        <f t="shared" si="229"/>
        <v>0</v>
      </c>
      <c r="AP805" s="844">
        <f t="shared" si="230"/>
        <v>1</v>
      </c>
      <c r="AQ805" s="845">
        <f t="shared" ca="1" si="231"/>
        <v>67</v>
      </c>
      <c r="AR805" s="113" t="str">
        <f t="shared" si="232"/>
        <v>On Time</v>
      </c>
    </row>
    <row r="806" spans="1:44" ht="12.75" x14ac:dyDescent="0.2">
      <c r="A806" s="129">
        <v>4520491970</v>
      </c>
      <c r="B806" s="133">
        <v>46118</v>
      </c>
      <c r="C806" s="6" t="s">
        <v>79</v>
      </c>
      <c r="D806" s="552">
        <v>46146</v>
      </c>
      <c r="E806" s="552" t="e">
        <f>IF(OR(#REF!="",J806=""),"",#REF!+7*J806)</f>
        <v>#REF!</v>
      </c>
      <c r="F806" s="149" t="e">
        <f t="shared" ca="1" si="233"/>
        <v>#REF!</v>
      </c>
      <c r="G806" s="120" t="s">
        <v>80</v>
      </c>
      <c r="H806" s="113" t="e">
        <f t="shared" ref="H806:H869" si="236">TEXT(E806,"MMM-YY")</f>
        <v>#REF!</v>
      </c>
      <c r="I806" s="113" t="e">
        <f t="shared" ref="I806:I869" si="237">TEXT(E806,"YYYY")</f>
        <v>#REF!</v>
      </c>
      <c r="J806" s="122">
        <v>4</v>
      </c>
      <c r="K806" s="122" t="s">
        <v>23</v>
      </c>
      <c r="L806" s="232" t="s">
        <v>81</v>
      </c>
      <c r="M806" s="413" t="s">
        <v>1784</v>
      </c>
      <c r="N806" s="399">
        <v>1</v>
      </c>
      <c r="O806" s="130">
        <v>1</v>
      </c>
      <c r="P806" s="122"/>
      <c r="Q806" s="122"/>
      <c r="R806" s="122" t="s">
        <v>84</v>
      </c>
      <c r="S806" s="125" t="s">
        <v>210</v>
      </c>
      <c r="T806" s="240" t="s">
        <v>211</v>
      </c>
      <c r="U806" s="102" t="s">
        <v>212</v>
      </c>
      <c r="V806" s="13" t="s">
        <v>1785</v>
      </c>
      <c r="W806" s="291">
        <v>300</v>
      </c>
      <c r="X806" s="113"/>
      <c r="Y806" s="126">
        <f t="shared" si="228"/>
        <v>300</v>
      </c>
      <c r="Z806" s="122">
        <v>300</v>
      </c>
      <c r="AA806" s="101">
        <v>1290</v>
      </c>
      <c r="AB806" s="131"/>
      <c r="AC806" s="151" t="str">
        <f t="shared" si="224"/>
        <v/>
      </c>
      <c r="AD806" s="120"/>
      <c r="AE806" s="132"/>
      <c r="AF806" s="101">
        <f t="shared" si="226"/>
        <v>0</v>
      </c>
      <c r="AG806" s="101">
        <f t="shared" ref="AG806:AG869" si="238">(X806*AB806)*86</f>
        <v>0</v>
      </c>
      <c r="AH806" s="101">
        <f t="shared" si="227"/>
        <v>0</v>
      </c>
      <c r="AI806" s="101">
        <f t="shared" si="235"/>
        <v>387000</v>
      </c>
      <c r="AJ806" s="101">
        <f t="shared" ref="AJ806:AJ869" si="239">(Z806*AB806)*86</f>
        <v>0</v>
      </c>
      <c r="AK806" s="101">
        <f t="shared" si="234"/>
        <v>387000</v>
      </c>
      <c r="AL806" s="102" t="s">
        <v>9</v>
      </c>
      <c r="AM806" s="144"/>
      <c r="AN806" s="823">
        <f t="shared" si="225"/>
        <v>387000</v>
      </c>
      <c r="AO806" s="844">
        <f t="shared" si="229"/>
        <v>0</v>
      </c>
      <c r="AP806" s="844">
        <f t="shared" si="230"/>
        <v>1</v>
      </c>
      <c r="AQ806" s="845">
        <f t="shared" ca="1" si="231"/>
        <v>67</v>
      </c>
      <c r="AR806" s="113" t="str">
        <f t="shared" si="232"/>
        <v>On Time</v>
      </c>
    </row>
    <row r="807" spans="1:44" ht="12.75" x14ac:dyDescent="0.2">
      <c r="A807" s="16">
        <v>4520505953</v>
      </c>
      <c r="B807" s="133">
        <v>46118</v>
      </c>
      <c r="C807" s="16" t="s">
        <v>305</v>
      </c>
      <c r="D807" s="552">
        <v>46146</v>
      </c>
      <c r="E807" s="552" t="e">
        <f>IF(OR(#REF!="",J807=""),"",#REF!+7*J807)</f>
        <v>#REF!</v>
      </c>
      <c r="F807" s="149" t="e">
        <f t="shared" ca="1" si="233"/>
        <v>#REF!</v>
      </c>
      <c r="G807" s="120" t="s">
        <v>80</v>
      </c>
      <c r="H807" s="113" t="e">
        <f t="shared" si="236"/>
        <v>#REF!</v>
      </c>
      <c r="I807" s="113" t="e">
        <f t="shared" si="237"/>
        <v>#REF!</v>
      </c>
      <c r="J807" s="122">
        <v>4</v>
      </c>
      <c r="K807" s="122" t="s">
        <v>23</v>
      </c>
      <c r="L807" s="232" t="s">
        <v>81</v>
      </c>
      <c r="M807" s="13" t="s">
        <v>1786</v>
      </c>
      <c r="N807" s="399">
        <v>1</v>
      </c>
      <c r="O807" s="130">
        <v>1</v>
      </c>
      <c r="P807" s="122"/>
      <c r="Q807" s="122"/>
      <c r="R807" s="122" t="s">
        <v>307</v>
      </c>
      <c r="S807" s="24" t="s">
        <v>210</v>
      </c>
      <c r="T807" s="7" t="s">
        <v>445</v>
      </c>
      <c r="U807" s="102" t="s">
        <v>212</v>
      </c>
      <c r="V807" s="13" t="s">
        <v>1785</v>
      </c>
      <c r="W807" s="291">
        <v>760</v>
      </c>
      <c r="X807" s="113"/>
      <c r="Y807" s="126">
        <f t="shared" si="228"/>
        <v>760</v>
      </c>
      <c r="Z807" s="122">
        <v>760</v>
      </c>
      <c r="AA807" s="101"/>
      <c r="AB807" s="131">
        <v>13.16</v>
      </c>
      <c r="AC807" s="151" t="str">
        <f t="shared" si="224"/>
        <v/>
      </c>
      <c r="AD807" s="120"/>
      <c r="AE807" s="132"/>
      <c r="AF807" s="101">
        <f t="shared" si="226"/>
        <v>0</v>
      </c>
      <c r="AG807" s="101">
        <f t="shared" si="238"/>
        <v>0</v>
      </c>
      <c r="AH807" s="101">
        <f t="shared" si="227"/>
        <v>0</v>
      </c>
      <c r="AI807" s="101">
        <f t="shared" si="235"/>
        <v>0</v>
      </c>
      <c r="AJ807" s="101">
        <f t="shared" si="239"/>
        <v>860137.6</v>
      </c>
      <c r="AK807" s="101">
        <f t="shared" si="234"/>
        <v>860137.6</v>
      </c>
      <c r="AL807" s="102" t="s">
        <v>9</v>
      </c>
      <c r="AM807" s="144"/>
      <c r="AN807" s="823">
        <f t="shared" si="225"/>
        <v>860137.6</v>
      </c>
      <c r="AO807" s="844">
        <f t="shared" si="229"/>
        <v>0</v>
      </c>
      <c r="AP807" s="844">
        <f t="shared" si="230"/>
        <v>1</v>
      </c>
      <c r="AQ807" s="845">
        <f t="shared" ca="1" si="231"/>
        <v>67</v>
      </c>
      <c r="AR807" s="113" t="str">
        <f t="shared" si="232"/>
        <v>On Time</v>
      </c>
    </row>
    <row r="808" spans="1:44" ht="12.75" x14ac:dyDescent="0.2">
      <c r="A808" s="16">
        <v>4100771979</v>
      </c>
      <c r="B808" s="133">
        <v>46118</v>
      </c>
      <c r="C808" s="6" t="s">
        <v>79</v>
      </c>
      <c r="D808" s="552">
        <v>46142</v>
      </c>
      <c r="E808" s="552" t="e">
        <f>IF(OR(#REF!="",J808=""),"",#REF!+7*J808)</f>
        <v>#REF!</v>
      </c>
      <c r="F808" s="149" t="str">
        <f t="shared" ca="1" si="233"/>
        <v>DELIVERED</v>
      </c>
      <c r="G808" s="120" t="s">
        <v>80</v>
      </c>
      <c r="H808" s="113" t="e">
        <f t="shared" si="236"/>
        <v>#REF!</v>
      </c>
      <c r="I808" s="113" t="e">
        <f t="shared" si="237"/>
        <v>#REF!</v>
      </c>
      <c r="J808" s="122">
        <v>0.4</v>
      </c>
      <c r="K808" s="122" t="s">
        <v>24</v>
      </c>
      <c r="L808" s="232" t="s">
        <v>142</v>
      </c>
      <c r="M808" s="13" t="s">
        <v>1787</v>
      </c>
      <c r="N808" s="399">
        <v>0</v>
      </c>
      <c r="O808" s="130">
        <v>3</v>
      </c>
      <c r="P808" s="122" t="s">
        <v>243</v>
      </c>
      <c r="Q808" s="122">
        <v>26100014</v>
      </c>
      <c r="R808" s="122" t="s">
        <v>84</v>
      </c>
      <c r="S808" s="232" t="s">
        <v>1788</v>
      </c>
      <c r="T808" s="113" t="s">
        <v>1789</v>
      </c>
      <c r="U808" s="26" t="s">
        <v>87</v>
      </c>
      <c r="V808" s="102" t="s">
        <v>1790</v>
      </c>
      <c r="W808" s="147">
        <v>2</v>
      </c>
      <c r="X808" s="122">
        <v>2</v>
      </c>
      <c r="Y808" s="126">
        <f t="shared" si="228"/>
        <v>0</v>
      </c>
      <c r="Z808" s="122">
        <v>0</v>
      </c>
      <c r="AA808" s="101">
        <v>3250</v>
      </c>
      <c r="AB808" s="131"/>
      <c r="AC808" s="151" t="str">
        <f t="shared" si="224"/>
        <v>April-26</v>
      </c>
      <c r="AD808" s="119">
        <v>46125</v>
      </c>
      <c r="AE808" s="256" t="s">
        <v>1791</v>
      </c>
      <c r="AF808" s="101">
        <f t="shared" si="226"/>
        <v>6500</v>
      </c>
      <c r="AG808" s="101">
        <f t="shared" si="238"/>
        <v>0</v>
      </c>
      <c r="AH808" s="101">
        <f t="shared" si="227"/>
        <v>6500</v>
      </c>
      <c r="AI808" s="101">
        <f t="shared" si="235"/>
        <v>0</v>
      </c>
      <c r="AJ808" s="101">
        <f t="shared" si="239"/>
        <v>0</v>
      </c>
      <c r="AK808" s="101">
        <f t="shared" si="234"/>
        <v>0</v>
      </c>
      <c r="AL808" s="102" t="s">
        <v>0</v>
      </c>
      <c r="AM808" s="144" t="s">
        <v>102</v>
      </c>
      <c r="AN808" s="823">
        <f t="shared" si="225"/>
        <v>6500</v>
      </c>
      <c r="AO808" s="844">
        <f t="shared" si="229"/>
        <v>1</v>
      </c>
      <c r="AP808" s="844">
        <f t="shared" si="230"/>
        <v>0</v>
      </c>
      <c r="AQ808" s="845">
        <f t="shared" ca="1" si="231"/>
        <v>67</v>
      </c>
      <c r="AR808" s="113" t="str">
        <f t="shared" si="232"/>
        <v>On Time</v>
      </c>
    </row>
    <row r="809" spans="1:44" ht="12.75" x14ac:dyDescent="0.2">
      <c r="A809" s="16" t="s">
        <v>1792</v>
      </c>
      <c r="B809" s="133">
        <v>46118</v>
      </c>
      <c r="C809" s="100" t="s">
        <v>79</v>
      </c>
      <c r="D809" s="552">
        <v>46127</v>
      </c>
      <c r="E809" s="552" t="e">
        <f>IF(OR(#REF!="",J809=""),"",#REF!+7*J809)</f>
        <v>#REF!</v>
      </c>
      <c r="F809" s="149" t="e">
        <f t="shared" ca="1" si="233"/>
        <v>#REF!</v>
      </c>
      <c r="G809" s="120" t="s">
        <v>80</v>
      </c>
      <c r="H809" s="113" t="e">
        <f t="shared" si="236"/>
        <v>#REF!</v>
      </c>
      <c r="I809" s="113" t="e">
        <f t="shared" si="237"/>
        <v>#REF!</v>
      </c>
      <c r="J809" s="122">
        <v>1.4</v>
      </c>
      <c r="K809" s="122" t="s">
        <v>21</v>
      </c>
      <c r="L809" s="232" t="s">
        <v>142</v>
      </c>
      <c r="M809" s="13" t="s">
        <v>1793</v>
      </c>
      <c r="N809" s="399">
        <v>0</v>
      </c>
      <c r="O809" s="130">
        <v>3</v>
      </c>
      <c r="P809" s="218"/>
      <c r="Q809" s="218"/>
      <c r="R809" s="218" t="s">
        <v>84</v>
      </c>
      <c r="S809" s="218" t="s">
        <v>1070</v>
      </c>
      <c r="T809" s="207" t="s">
        <v>1071</v>
      </c>
      <c r="U809" s="240" t="s">
        <v>219</v>
      </c>
      <c r="V809" s="240" t="s">
        <v>1794</v>
      </c>
      <c r="W809" s="293">
        <v>9</v>
      </c>
      <c r="X809" s="207"/>
      <c r="Y809" s="265">
        <f t="shared" si="228"/>
        <v>9</v>
      </c>
      <c r="Z809" s="218">
        <v>9</v>
      </c>
      <c r="AA809" s="266">
        <v>34253</v>
      </c>
      <c r="AB809" s="222"/>
      <c r="AC809" s="227" t="str">
        <f t="shared" si="224"/>
        <v/>
      </c>
      <c r="AD809" s="221"/>
      <c r="AE809" s="226"/>
      <c r="AF809" s="266">
        <f t="shared" si="226"/>
        <v>0</v>
      </c>
      <c r="AG809" s="266">
        <f t="shared" si="238"/>
        <v>0</v>
      </c>
      <c r="AH809" s="266">
        <f t="shared" si="227"/>
        <v>0</v>
      </c>
      <c r="AI809" s="266">
        <f t="shared" si="235"/>
        <v>308277</v>
      </c>
      <c r="AJ809" s="266">
        <f t="shared" si="239"/>
        <v>0</v>
      </c>
      <c r="AK809" s="266">
        <f t="shared" si="234"/>
        <v>308277</v>
      </c>
      <c r="AL809" s="102" t="s">
        <v>9</v>
      </c>
      <c r="AM809" s="144"/>
      <c r="AN809" s="823">
        <f t="shared" si="225"/>
        <v>308277</v>
      </c>
      <c r="AO809" s="844">
        <f t="shared" si="229"/>
        <v>0</v>
      </c>
      <c r="AP809" s="844">
        <f t="shared" si="230"/>
        <v>1</v>
      </c>
      <c r="AQ809" s="845">
        <f t="shared" ca="1" si="231"/>
        <v>67</v>
      </c>
      <c r="AR809" s="113" t="str">
        <f t="shared" si="232"/>
        <v>On Time</v>
      </c>
    </row>
    <row r="810" spans="1:44" ht="12.75" x14ac:dyDescent="0.2">
      <c r="A810" s="102">
        <v>4516495067</v>
      </c>
      <c r="B810" s="133">
        <v>46118</v>
      </c>
      <c r="C810" s="100" t="s">
        <v>79</v>
      </c>
      <c r="D810" s="552">
        <v>46140</v>
      </c>
      <c r="E810" s="552" t="e">
        <f>IF(OR(#REF!="",J810=""),"",#REF!+7*J810)</f>
        <v>#REF!</v>
      </c>
      <c r="F810" s="149" t="str">
        <f t="shared" ca="1" si="233"/>
        <v>DELIVERED</v>
      </c>
      <c r="G810" s="120" t="s">
        <v>80</v>
      </c>
      <c r="H810" s="113" t="e">
        <f t="shared" si="236"/>
        <v>#REF!</v>
      </c>
      <c r="I810" s="113" t="e">
        <f t="shared" si="237"/>
        <v>#REF!</v>
      </c>
      <c r="J810" s="122">
        <v>1</v>
      </c>
      <c r="K810" s="122" t="s">
        <v>28</v>
      </c>
      <c r="L810" s="232" t="s">
        <v>81</v>
      </c>
      <c r="M810" s="13" t="s">
        <v>1795</v>
      </c>
      <c r="N810" s="399">
        <v>1</v>
      </c>
      <c r="O810" s="216">
        <v>1</v>
      </c>
      <c r="P810" s="24" t="s">
        <v>243</v>
      </c>
      <c r="Q810" s="24">
        <v>26100012</v>
      </c>
      <c r="R810" s="24" t="s">
        <v>84</v>
      </c>
      <c r="S810" s="24" t="s">
        <v>620</v>
      </c>
      <c r="T810" s="23" t="s">
        <v>621</v>
      </c>
      <c r="U810" s="16" t="s">
        <v>212</v>
      </c>
      <c r="V810" s="16" t="s">
        <v>1796</v>
      </c>
      <c r="W810" s="294">
        <v>1</v>
      </c>
      <c r="X810" s="24">
        <v>1</v>
      </c>
      <c r="Y810" s="8">
        <f t="shared" si="228"/>
        <v>0</v>
      </c>
      <c r="Z810" s="24">
        <v>0</v>
      </c>
      <c r="AA810" s="58">
        <v>4500</v>
      </c>
      <c r="AB810" s="66"/>
      <c r="AC810" s="62" t="str">
        <f t="shared" si="224"/>
        <v>April-26</v>
      </c>
      <c r="AD810" s="25">
        <v>46121</v>
      </c>
      <c r="AE810" s="256" t="s">
        <v>1797</v>
      </c>
      <c r="AF810" s="58">
        <f t="shared" si="226"/>
        <v>4500</v>
      </c>
      <c r="AG810" s="58">
        <f t="shared" si="238"/>
        <v>0</v>
      </c>
      <c r="AH810" s="58">
        <f t="shared" si="227"/>
        <v>4500</v>
      </c>
      <c r="AI810" s="58">
        <f t="shared" si="235"/>
        <v>0</v>
      </c>
      <c r="AJ810" s="58">
        <f t="shared" si="239"/>
        <v>0</v>
      </c>
      <c r="AK810" s="58">
        <f t="shared" si="234"/>
        <v>0</v>
      </c>
      <c r="AL810" s="217" t="s">
        <v>0</v>
      </c>
      <c r="AM810" s="144" t="s">
        <v>102</v>
      </c>
      <c r="AN810" s="823">
        <f t="shared" si="225"/>
        <v>4500</v>
      </c>
      <c r="AO810" s="844">
        <f t="shared" si="229"/>
        <v>1</v>
      </c>
      <c r="AP810" s="844">
        <f t="shared" si="230"/>
        <v>0</v>
      </c>
      <c r="AQ810" s="845">
        <f t="shared" ca="1" si="231"/>
        <v>67</v>
      </c>
      <c r="AR810" s="113" t="str">
        <f t="shared" si="232"/>
        <v>On Time</v>
      </c>
    </row>
    <row r="811" spans="1:44" ht="12.75" x14ac:dyDescent="0.2">
      <c r="A811" s="102">
        <v>4516495067</v>
      </c>
      <c r="B811" s="133">
        <v>46118</v>
      </c>
      <c r="C811" s="100" t="s">
        <v>79</v>
      </c>
      <c r="D811" s="552">
        <v>46140</v>
      </c>
      <c r="E811" s="552" t="e">
        <f>IF(OR(#REF!="",J811=""),"",#REF!+7*J811)</f>
        <v>#REF!</v>
      </c>
      <c r="F811" s="149" t="str">
        <f t="shared" ca="1" si="233"/>
        <v>DELIVERED</v>
      </c>
      <c r="G811" s="120" t="s">
        <v>80</v>
      </c>
      <c r="H811" s="113" t="e">
        <f t="shared" si="236"/>
        <v>#REF!</v>
      </c>
      <c r="I811" s="113" t="e">
        <f t="shared" si="237"/>
        <v>#REF!</v>
      </c>
      <c r="J811" s="122">
        <v>1</v>
      </c>
      <c r="K811" s="122" t="s">
        <v>28</v>
      </c>
      <c r="L811" s="232" t="s">
        <v>81</v>
      </c>
      <c r="M811" s="13" t="s">
        <v>1795</v>
      </c>
      <c r="N811" s="399">
        <v>1</v>
      </c>
      <c r="O811" s="130">
        <v>1</v>
      </c>
      <c r="P811" s="24" t="s">
        <v>243</v>
      </c>
      <c r="Q811" s="24">
        <v>26100012</v>
      </c>
      <c r="R811" s="219" t="s">
        <v>84</v>
      </c>
      <c r="S811" s="219" t="s">
        <v>620</v>
      </c>
      <c r="T811" s="215" t="s">
        <v>621</v>
      </c>
      <c r="U811" s="241" t="s">
        <v>212</v>
      </c>
      <c r="V811" s="241" t="s">
        <v>1798</v>
      </c>
      <c r="W811" s="295">
        <v>1</v>
      </c>
      <c r="X811" s="219">
        <v>1</v>
      </c>
      <c r="Y811" s="268">
        <f t="shared" si="228"/>
        <v>0</v>
      </c>
      <c r="Z811" s="219">
        <v>0</v>
      </c>
      <c r="AA811" s="269">
        <v>4500</v>
      </c>
      <c r="AB811" s="224"/>
      <c r="AC811" s="270" t="str">
        <f t="shared" si="224"/>
        <v>April-26</v>
      </c>
      <c r="AD811" s="310">
        <v>46125</v>
      </c>
      <c r="AE811" s="256" t="s">
        <v>1799</v>
      </c>
      <c r="AF811" s="269">
        <f t="shared" si="226"/>
        <v>4500</v>
      </c>
      <c r="AG811" s="269">
        <f t="shared" si="238"/>
        <v>0</v>
      </c>
      <c r="AH811" s="269">
        <f t="shared" si="227"/>
        <v>4500</v>
      </c>
      <c r="AI811" s="269">
        <f t="shared" si="235"/>
        <v>0</v>
      </c>
      <c r="AJ811" s="269">
        <f t="shared" si="239"/>
        <v>0</v>
      </c>
      <c r="AK811" s="269">
        <f t="shared" si="234"/>
        <v>0</v>
      </c>
      <c r="AL811" s="102" t="s">
        <v>0</v>
      </c>
      <c r="AM811" s="144" t="s">
        <v>102</v>
      </c>
      <c r="AN811" s="823">
        <f t="shared" si="225"/>
        <v>4500</v>
      </c>
      <c r="AO811" s="844">
        <f t="shared" si="229"/>
        <v>1</v>
      </c>
      <c r="AP811" s="844">
        <f t="shared" si="230"/>
        <v>0</v>
      </c>
      <c r="AQ811" s="845">
        <f t="shared" ca="1" si="231"/>
        <v>67</v>
      </c>
      <c r="AR811" s="113" t="str">
        <f t="shared" si="232"/>
        <v>On Time</v>
      </c>
    </row>
    <row r="812" spans="1:44" ht="15" x14ac:dyDescent="0.25">
      <c r="A812" s="478">
        <v>8520130005379</v>
      </c>
      <c r="B812" s="133">
        <v>46119</v>
      </c>
      <c r="C812" s="100" t="s">
        <v>79</v>
      </c>
      <c r="D812" s="552">
        <v>46189</v>
      </c>
      <c r="E812" s="552" t="e">
        <f>IF(OR(#REF!="",J812=""),"",#REF!+7*J812)</f>
        <v>#REF!</v>
      </c>
      <c r="F812" s="149" t="e">
        <f t="shared" ca="1" si="233"/>
        <v>#REF!</v>
      </c>
      <c r="G812" s="120" t="s">
        <v>80</v>
      </c>
      <c r="H812" s="113" t="e">
        <f t="shared" si="236"/>
        <v>#REF!</v>
      </c>
      <c r="I812" s="113" t="e">
        <f t="shared" si="237"/>
        <v>#REF!</v>
      </c>
      <c r="J812" s="122">
        <v>10</v>
      </c>
      <c r="K812" s="122" t="s">
        <v>22</v>
      </c>
      <c r="L812" s="232" t="s">
        <v>81</v>
      </c>
      <c r="M812" s="13" t="s">
        <v>1800</v>
      </c>
      <c r="N812" s="399">
        <v>0</v>
      </c>
      <c r="O812" s="130">
        <v>3</v>
      </c>
      <c r="P812" s="122"/>
      <c r="Q812" s="122"/>
      <c r="R812" s="122" t="s">
        <v>84</v>
      </c>
      <c r="S812" s="9" t="s">
        <v>1801</v>
      </c>
      <c r="T812" s="237" t="s">
        <v>1802</v>
      </c>
      <c r="U812" s="16" t="s">
        <v>87</v>
      </c>
      <c r="V812" s="102" t="s">
        <v>1803</v>
      </c>
      <c r="W812" s="147">
        <v>1</v>
      </c>
      <c r="X812" s="113"/>
      <c r="Y812" s="126">
        <f t="shared" si="228"/>
        <v>1</v>
      </c>
      <c r="Z812" s="122">
        <v>1</v>
      </c>
      <c r="AA812" s="101">
        <v>947832</v>
      </c>
      <c r="AB812" s="131"/>
      <c r="AC812" s="151" t="str">
        <f t="shared" si="224"/>
        <v/>
      </c>
      <c r="AD812" s="120"/>
      <c r="AE812" s="132"/>
      <c r="AF812" s="101">
        <f t="shared" si="226"/>
        <v>0</v>
      </c>
      <c r="AG812" s="101">
        <f t="shared" si="238"/>
        <v>0</v>
      </c>
      <c r="AH812" s="101">
        <f t="shared" si="227"/>
        <v>0</v>
      </c>
      <c r="AI812" s="101">
        <f t="shared" si="235"/>
        <v>947832</v>
      </c>
      <c r="AJ812" s="101">
        <f t="shared" si="239"/>
        <v>0</v>
      </c>
      <c r="AK812" s="101">
        <f t="shared" si="234"/>
        <v>947832</v>
      </c>
      <c r="AL812" s="102" t="s">
        <v>9</v>
      </c>
      <c r="AM812" s="144"/>
      <c r="AN812" s="823">
        <f t="shared" si="225"/>
        <v>947832</v>
      </c>
      <c r="AO812" s="844">
        <f t="shared" si="229"/>
        <v>0</v>
      </c>
      <c r="AP812" s="844">
        <f t="shared" si="230"/>
        <v>1</v>
      </c>
      <c r="AQ812" s="845">
        <f t="shared" ca="1" si="231"/>
        <v>66</v>
      </c>
      <c r="AR812" s="113" t="str">
        <f t="shared" si="232"/>
        <v>On Time</v>
      </c>
    </row>
    <row r="813" spans="1:44" ht="15" x14ac:dyDescent="0.25">
      <c r="A813" s="478">
        <v>8520130005379</v>
      </c>
      <c r="B813" s="133">
        <v>46119</v>
      </c>
      <c r="C813" s="100" t="s">
        <v>79</v>
      </c>
      <c r="D813" s="552">
        <v>46196</v>
      </c>
      <c r="E813" s="552" t="e">
        <f>IF(OR(#REF!="",J813=""),"",#REF!+7*J813)</f>
        <v>#REF!</v>
      </c>
      <c r="F813" s="149" t="e">
        <f t="shared" ca="1" si="233"/>
        <v>#REF!</v>
      </c>
      <c r="G813" s="120" t="s">
        <v>80</v>
      </c>
      <c r="H813" s="113" t="e">
        <f t="shared" si="236"/>
        <v>#REF!</v>
      </c>
      <c r="I813" s="113" t="e">
        <f t="shared" si="237"/>
        <v>#REF!</v>
      </c>
      <c r="J813" s="122">
        <v>11</v>
      </c>
      <c r="K813" s="122" t="s">
        <v>18</v>
      </c>
      <c r="L813" s="232" t="s">
        <v>81</v>
      </c>
      <c r="M813" s="13" t="s">
        <v>1804</v>
      </c>
      <c r="N813" s="399">
        <v>0</v>
      </c>
      <c r="O813" s="130">
        <v>3</v>
      </c>
      <c r="P813" s="122"/>
      <c r="Q813" s="122"/>
      <c r="R813" s="122" t="s">
        <v>84</v>
      </c>
      <c r="S813" s="9" t="s">
        <v>1801</v>
      </c>
      <c r="T813" s="237" t="s">
        <v>1802</v>
      </c>
      <c r="U813" s="16" t="s">
        <v>87</v>
      </c>
      <c r="V813" s="102" t="s">
        <v>1805</v>
      </c>
      <c r="W813" s="147">
        <v>15</v>
      </c>
      <c r="X813" s="113"/>
      <c r="Y813" s="126">
        <f t="shared" si="228"/>
        <v>15</v>
      </c>
      <c r="Z813" s="122">
        <v>15</v>
      </c>
      <c r="AA813" s="101">
        <v>25932.27</v>
      </c>
      <c r="AB813" s="131"/>
      <c r="AC813" s="151" t="str">
        <f t="shared" si="224"/>
        <v/>
      </c>
      <c r="AD813" s="120"/>
      <c r="AE813" s="132"/>
      <c r="AF813" s="101">
        <f t="shared" si="226"/>
        <v>0</v>
      </c>
      <c r="AG813" s="101">
        <f t="shared" si="238"/>
        <v>0</v>
      </c>
      <c r="AH813" s="101">
        <f t="shared" si="227"/>
        <v>0</v>
      </c>
      <c r="AI813" s="101">
        <f t="shared" si="235"/>
        <v>388984.05</v>
      </c>
      <c r="AJ813" s="101">
        <f t="shared" si="239"/>
        <v>0</v>
      </c>
      <c r="AK813" s="101">
        <f t="shared" si="234"/>
        <v>388984.05</v>
      </c>
      <c r="AL813" s="102" t="s">
        <v>9</v>
      </c>
      <c r="AM813" s="144"/>
      <c r="AN813" s="823">
        <f t="shared" si="225"/>
        <v>388984.05</v>
      </c>
      <c r="AO813" s="844">
        <f t="shared" si="229"/>
        <v>0</v>
      </c>
      <c r="AP813" s="844">
        <f t="shared" si="230"/>
        <v>1</v>
      </c>
      <c r="AQ813" s="845">
        <f t="shared" ca="1" si="231"/>
        <v>66</v>
      </c>
      <c r="AR813" s="113" t="str">
        <f t="shared" si="232"/>
        <v>On Time</v>
      </c>
    </row>
    <row r="814" spans="1:44" ht="12.75" x14ac:dyDescent="0.2">
      <c r="A814" s="102">
        <v>4520483610</v>
      </c>
      <c r="B814" s="133">
        <v>46119</v>
      </c>
      <c r="C814" s="6" t="s">
        <v>79</v>
      </c>
      <c r="D814" s="552">
        <v>46122</v>
      </c>
      <c r="E814" s="552" t="e">
        <f>IF(OR(#REF!="",J814=""),"",#REF!+7*J814)</f>
        <v>#REF!</v>
      </c>
      <c r="F814" s="149" t="str">
        <f t="shared" ca="1" si="233"/>
        <v>DELIVERED</v>
      </c>
      <c r="G814" s="120" t="s">
        <v>80</v>
      </c>
      <c r="H814" s="113" t="e">
        <f t="shared" si="236"/>
        <v>#REF!</v>
      </c>
      <c r="I814" s="113" t="e">
        <f t="shared" si="237"/>
        <v>#REF!</v>
      </c>
      <c r="J814" s="122">
        <v>0.5</v>
      </c>
      <c r="K814" s="122" t="s">
        <v>24</v>
      </c>
      <c r="L814" s="232" t="s">
        <v>81</v>
      </c>
      <c r="M814" s="13" t="s">
        <v>1806</v>
      </c>
      <c r="N814" s="399">
        <v>1</v>
      </c>
      <c r="O814" s="130">
        <v>1</v>
      </c>
      <c r="P814" s="122" t="s">
        <v>243</v>
      </c>
      <c r="Q814" s="122">
        <v>26200046</v>
      </c>
      <c r="R814" s="122" t="s">
        <v>84</v>
      </c>
      <c r="S814" s="125" t="s">
        <v>210</v>
      </c>
      <c r="T814" s="240" t="s">
        <v>211</v>
      </c>
      <c r="U814" s="102" t="s">
        <v>212</v>
      </c>
      <c r="V814" s="240" t="s">
        <v>1807</v>
      </c>
      <c r="W814" s="147">
        <v>4</v>
      </c>
      <c r="X814" s="122">
        <v>4</v>
      </c>
      <c r="Y814" s="126">
        <f t="shared" si="228"/>
        <v>0</v>
      </c>
      <c r="Z814" s="122">
        <v>0</v>
      </c>
      <c r="AA814" s="101">
        <v>3390</v>
      </c>
      <c r="AB814" s="131"/>
      <c r="AC814" s="151" t="str">
        <f t="shared" ref="AC814:AC877" si="240">IF(AD814="","",TEXT(AD814,"mmmm-yy"))</f>
        <v>April-26</v>
      </c>
      <c r="AD814" s="119">
        <v>46127</v>
      </c>
      <c r="AE814" s="256" t="s">
        <v>1808</v>
      </c>
      <c r="AF814" s="101">
        <f t="shared" si="226"/>
        <v>13560</v>
      </c>
      <c r="AG814" s="101">
        <f t="shared" si="238"/>
        <v>0</v>
      </c>
      <c r="AH814" s="101">
        <f t="shared" si="227"/>
        <v>13560</v>
      </c>
      <c r="AI814" s="101">
        <f t="shared" si="235"/>
        <v>0</v>
      </c>
      <c r="AJ814" s="101">
        <f t="shared" si="239"/>
        <v>0</v>
      </c>
      <c r="AK814" s="101">
        <f t="shared" si="234"/>
        <v>0</v>
      </c>
      <c r="AL814" s="102" t="s">
        <v>0</v>
      </c>
      <c r="AM814" s="144" t="s">
        <v>102</v>
      </c>
      <c r="AN814" s="823">
        <f t="shared" si="225"/>
        <v>13560</v>
      </c>
      <c r="AO814" s="844">
        <f t="shared" si="229"/>
        <v>1</v>
      </c>
      <c r="AP814" s="844">
        <f t="shared" si="230"/>
        <v>0</v>
      </c>
      <c r="AQ814" s="845">
        <f t="shared" ca="1" si="231"/>
        <v>66</v>
      </c>
      <c r="AR814" s="113" t="str">
        <f t="shared" si="232"/>
        <v>Delayed</v>
      </c>
    </row>
    <row r="815" spans="1:44" ht="12.75" x14ac:dyDescent="0.2">
      <c r="A815" s="102">
        <v>4300142339</v>
      </c>
      <c r="B815" s="133">
        <v>46119</v>
      </c>
      <c r="C815" s="100" t="s">
        <v>79</v>
      </c>
      <c r="D815" s="552">
        <v>46161</v>
      </c>
      <c r="E815" s="552" t="e">
        <f>IF(OR(#REF!="",J815=""),"",#REF!+7*J815)</f>
        <v>#REF!</v>
      </c>
      <c r="F815" s="149" t="str">
        <f t="shared" ca="1" si="233"/>
        <v>DELIVERED</v>
      </c>
      <c r="G815" s="120" t="s">
        <v>80</v>
      </c>
      <c r="H815" s="113" t="e">
        <f t="shared" si="236"/>
        <v>#REF!</v>
      </c>
      <c r="I815" s="113" t="e">
        <f t="shared" si="237"/>
        <v>#REF!</v>
      </c>
      <c r="J815" s="122">
        <v>6</v>
      </c>
      <c r="K815" s="122" t="s">
        <v>18</v>
      </c>
      <c r="L815" s="232" t="s">
        <v>81</v>
      </c>
      <c r="M815" s="13" t="s">
        <v>1809</v>
      </c>
      <c r="N815" s="399">
        <v>0</v>
      </c>
      <c r="O815" s="130">
        <v>3</v>
      </c>
      <c r="P815" s="637" t="s">
        <v>1810</v>
      </c>
      <c r="Q815" s="122">
        <v>26200224</v>
      </c>
      <c r="R815" s="122" t="s">
        <v>84</v>
      </c>
      <c r="S815" s="122" t="s">
        <v>403</v>
      </c>
      <c r="T815" s="113" t="s">
        <v>1471</v>
      </c>
      <c r="U815" s="239" t="s">
        <v>193</v>
      </c>
      <c r="V815" s="238" t="s">
        <v>1811</v>
      </c>
      <c r="W815" s="292">
        <v>10</v>
      </c>
      <c r="X815" s="122">
        <v>10</v>
      </c>
      <c r="Y815" s="126">
        <f t="shared" si="228"/>
        <v>0</v>
      </c>
      <c r="Z815" s="122">
        <v>0</v>
      </c>
      <c r="AA815" s="101">
        <v>63897.7</v>
      </c>
      <c r="AB815" s="131"/>
      <c r="AC815" s="151" t="str">
        <f t="shared" si="240"/>
        <v>May-26</v>
      </c>
      <c r="AD815" s="119">
        <v>46167</v>
      </c>
      <c r="AE815" s="535" t="s">
        <v>1812</v>
      </c>
      <c r="AF815" s="101">
        <f t="shared" si="226"/>
        <v>638977</v>
      </c>
      <c r="AG815" s="101">
        <f t="shared" si="238"/>
        <v>0</v>
      </c>
      <c r="AH815" s="101">
        <f t="shared" si="227"/>
        <v>638977</v>
      </c>
      <c r="AI815" s="101">
        <f t="shared" si="235"/>
        <v>0</v>
      </c>
      <c r="AJ815" s="101">
        <f t="shared" si="239"/>
        <v>0</v>
      </c>
      <c r="AK815" s="101">
        <f t="shared" si="234"/>
        <v>0</v>
      </c>
      <c r="AL815" s="102" t="s">
        <v>0</v>
      </c>
      <c r="AM815" s="144" t="s">
        <v>102</v>
      </c>
      <c r="AN815" s="823">
        <f t="shared" si="225"/>
        <v>638977</v>
      </c>
      <c r="AO815" s="844">
        <f t="shared" si="229"/>
        <v>1</v>
      </c>
      <c r="AP815" s="844">
        <f t="shared" si="230"/>
        <v>0</v>
      </c>
      <c r="AQ815" s="845">
        <f t="shared" ca="1" si="231"/>
        <v>66</v>
      </c>
      <c r="AR815" s="113" t="str">
        <f t="shared" si="232"/>
        <v>Delayed</v>
      </c>
    </row>
    <row r="816" spans="1:44" ht="12.75" x14ac:dyDescent="0.2">
      <c r="A816" s="102">
        <v>4300142339</v>
      </c>
      <c r="B816" s="133">
        <v>46119</v>
      </c>
      <c r="C816" s="100" t="s">
        <v>79</v>
      </c>
      <c r="D816" s="552">
        <v>46161</v>
      </c>
      <c r="E816" s="552" t="e">
        <f>IF(OR(#REF!="",J816=""),"",#REF!+7*J816)</f>
        <v>#REF!</v>
      </c>
      <c r="F816" s="149" t="str">
        <f t="shared" ca="1" si="233"/>
        <v>DELIVERED</v>
      </c>
      <c r="G816" s="120" t="s">
        <v>80</v>
      </c>
      <c r="H816" s="113" t="e">
        <f t="shared" si="236"/>
        <v>#REF!</v>
      </c>
      <c r="I816" s="113" t="e">
        <f t="shared" si="237"/>
        <v>#REF!</v>
      </c>
      <c r="J816" s="122">
        <v>6</v>
      </c>
      <c r="K816" s="122" t="s">
        <v>18</v>
      </c>
      <c r="L816" s="232" t="s">
        <v>81</v>
      </c>
      <c r="M816" s="13" t="s">
        <v>1813</v>
      </c>
      <c r="N816" s="399">
        <v>0</v>
      </c>
      <c r="O816" s="130">
        <v>3</v>
      </c>
      <c r="P816" s="637" t="s">
        <v>1814</v>
      </c>
      <c r="Q816" s="122">
        <v>26200224</v>
      </c>
      <c r="R816" s="122" t="s">
        <v>84</v>
      </c>
      <c r="S816" s="122" t="s">
        <v>403</v>
      </c>
      <c r="T816" s="113" t="s">
        <v>1471</v>
      </c>
      <c r="U816" s="239" t="s">
        <v>193</v>
      </c>
      <c r="V816" s="238" t="s">
        <v>1815</v>
      </c>
      <c r="W816" s="292">
        <v>10</v>
      </c>
      <c r="X816" s="122">
        <v>10</v>
      </c>
      <c r="Y816" s="126">
        <f t="shared" si="228"/>
        <v>0</v>
      </c>
      <c r="Z816" s="122">
        <v>0</v>
      </c>
      <c r="AA816" s="101">
        <v>16330.9</v>
      </c>
      <c r="AB816" s="131"/>
      <c r="AC816" s="151" t="str">
        <f t="shared" si="240"/>
        <v>May-26</v>
      </c>
      <c r="AD816" s="119">
        <v>46167</v>
      </c>
      <c r="AE816" s="535" t="s">
        <v>1812</v>
      </c>
      <c r="AF816" s="101">
        <f t="shared" si="226"/>
        <v>163309</v>
      </c>
      <c r="AG816" s="101">
        <f t="shared" si="238"/>
        <v>0</v>
      </c>
      <c r="AH816" s="101">
        <f t="shared" si="227"/>
        <v>163309</v>
      </c>
      <c r="AI816" s="101">
        <f t="shared" si="235"/>
        <v>0</v>
      </c>
      <c r="AJ816" s="101">
        <f t="shared" si="239"/>
        <v>0</v>
      </c>
      <c r="AK816" s="101">
        <f t="shared" si="234"/>
        <v>0</v>
      </c>
      <c r="AL816" s="102" t="s">
        <v>0</v>
      </c>
      <c r="AM816" s="144" t="s">
        <v>102</v>
      </c>
      <c r="AN816" s="823">
        <f t="shared" si="225"/>
        <v>163309</v>
      </c>
      <c r="AO816" s="844">
        <f t="shared" si="229"/>
        <v>1</v>
      </c>
      <c r="AP816" s="844">
        <f t="shared" si="230"/>
        <v>0</v>
      </c>
      <c r="AQ816" s="845">
        <f t="shared" ca="1" si="231"/>
        <v>66</v>
      </c>
      <c r="AR816" s="113" t="str">
        <f t="shared" si="232"/>
        <v>Delayed</v>
      </c>
    </row>
    <row r="817" spans="1:44" ht="15" x14ac:dyDescent="0.25">
      <c r="A817" t="s">
        <v>1816</v>
      </c>
      <c r="B817" s="133">
        <v>46119</v>
      </c>
      <c r="C817" s="6" t="s">
        <v>79</v>
      </c>
      <c r="D817" s="552">
        <v>46147</v>
      </c>
      <c r="E817" s="552" t="e">
        <f>IF(OR(#REF!="",J817=""),"",#REF!+7*J817)</f>
        <v>#REF!</v>
      </c>
      <c r="F817" s="149" t="str">
        <f t="shared" ca="1" si="233"/>
        <v>DELIVERED</v>
      </c>
      <c r="G817" s="120" t="s">
        <v>80</v>
      </c>
      <c r="H817" s="113" t="e">
        <f t="shared" si="236"/>
        <v>#REF!</v>
      </c>
      <c r="I817" s="113" t="e">
        <f t="shared" si="237"/>
        <v>#REF!</v>
      </c>
      <c r="J817" s="122">
        <v>1</v>
      </c>
      <c r="K817" s="122" t="s">
        <v>21</v>
      </c>
      <c r="L817" s="232" t="s">
        <v>142</v>
      </c>
      <c r="M817" s="343" t="s">
        <v>1817</v>
      </c>
      <c r="N817" s="399">
        <v>0</v>
      </c>
      <c r="O817" s="130">
        <v>3</v>
      </c>
      <c r="P817" s="122" t="s">
        <v>243</v>
      </c>
      <c r="Q817" s="122">
        <v>26200152</v>
      </c>
      <c r="R817" s="122" t="s">
        <v>84</v>
      </c>
      <c r="S817" s="431" t="s">
        <v>1708</v>
      </c>
      <c r="T817" s="177" t="s">
        <v>1709</v>
      </c>
      <c r="U817" s="234" t="s">
        <v>87</v>
      </c>
      <c r="V817" s="248" t="s">
        <v>1818</v>
      </c>
      <c r="W817" s="293">
        <v>15</v>
      </c>
      <c r="X817" s="193">
        <v>14</v>
      </c>
      <c r="Y817" s="126">
        <f t="shared" si="228"/>
        <v>1</v>
      </c>
      <c r="Z817" s="122">
        <v>0</v>
      </c>
      <c r="AA817" s="101">
        <v>1820.33</v>
      </c>
      <c r="AB817" s="131"/>
      <c r="AC817" s="151" t="str">
        <f t="shared" si="240"/>
        <v>May-26</v>
      </c>
      <c r="AD817" s="119">
        <v>46149</v>
      </c>
      <c r="AE817" s="142" t="s">
        <v>1819</v>
      </c>
      <c r="AF817" s="101">
        <f t="shared" si="226"/>
        <v>25484.62</v>
      </c>
      <c r="AG817" s="101">
        <f t="shared" si="238"/>
        <v>0</v>
      </c>
      <c r="AH817" s="101">
        <f t="shared" si="227"/>
        <v>25484.62</v>
      </c>
      <c r="AI817" s="101">
        <f t="shared" si="235"/>
        <v>0</v>
      </c>
      <c r="AJ817" s="101">
        <f t="shared" si="239"/>
        <v>0</v>
      </c>
      <c r="AK817" s="101">
        <f t="shared" si="234"/>
        <v>0</v>
      </c>
      <c r="AL817" s="102" t="s">
        <v>0</v>
      </c>
      <c r="AM817" s="144" t="s">
        <v>102</v>
      </c>
      <c r="AN817" s="823">
        <f t="shared" si="225"/>
        <v>25484.62</v>
      </c>
      <c r="AO817" s="844">
        <f t="shared" si="229"/>
        <v>0.93333333333333335</v>
      </c>
      <c r="AP817" s="844">
        <f t="shared" si="230"/>
        <v>6.6666666666666666E-2</v>
      </c>
      <c r="AQ817" s="845">
        <f t="shared" ca="1" si="231"/>
        <v>66</v>
      </c>
      <c r="AR817" s="113" t="str">
        <f t="shared" si="232"/>
        <v>Delayed</v>
      </c>
    </row>
    <row r="818" spans="1:44" ht="15" x14ac:dyDescent="0.25">
      <c r="A818" t="s">
        <v>1816</v>
      </c>
      <c r="B818" s="133">
        <v>46119</v>
      </c>
      <c r="C818" s="6" t="s">
        <v>79</v>
      </c>
      <c r="D818" s="552">
        <v>46147</v>
      </c>
      <c r="E818" s="552" t="e">
        <f>IF(OR(#REF!="",J818=""),"",#REF!+7*J818)</f>
        <v>#REF!</v>
      </c>
      <c r="F818" s="149" t="e">
        <f t="shared" ca="1" si="233"/>
        <v>#REF!</v>
      </c>
      <c r="G818" s="120" t="s">
        <v>80</v>
      </c>
      <c r="H818" s="113" t="e">
        <f t="shared" si="236"/>
        <v>#REF!</v>
      </c>
      <c r="I818" s="113" t="e">
        <f t="shared" si="237"/>
        <v>#REF!</v>
      </c>
      <c r="J818" s="122">
        <v>1</v>
      </c>
      <c r="K818" s="122" t="s">
        <v>21</v>
      </c>
      <c r="L818" s="232" t="s">
        <v>142</v>
      </c>
      <c r="M818" s="13" t="s">
        <v>1817</v>
      </c>
      <c r="N818" s="399">
        <v>0</v>
      </c>
      <c r="O818" s="130">
        <v>3</v>
      </c>
      <c r="P818" s="122" t="s">
        <v>243</v>
      </c>
      <c r="Q818" s="122">
        <v>26200152</v>
      </c>
      <c r="R818" s="122" t="s">
        <v>84</v>
      </c>
      <c r="S818" s="431" t="s">
        <v>1708</v>
      </c>
      <c r="T818" s="177" t="s">
        <v>1709</v>
      </c>
      <c r="U818" s="234" t="s">
        <v>87</v>
      </c>
      <c r="V818" s="248" t="s">
        <v>1818</v>
      </c>
      <c r="W818" s="293">
        <v>1</v>
      </c>
      <c r="X818" s="193"/>
      <c r="Y818" s="126">
        <f t="shared" si="228"/>
        <v>1</v>
      </c>
      <c r="Z818" s="122">
        <v>1</v>
      </c>
      <c r="AA818" s="101">
        <v>1820.33</v>
      </c>
      <c r="AB818" s="131"/>
      <c r="AC818" s="151" t="str">
        <f t="shared" si="240"/>
        <v/>
      </c>
      <c r="AD818" s="120"/>
      <c r="AE818" s="132"/>
      <c r="AF818" s="101">
        <f t="shared" si="226"/>
        <v>0</v>
      </c>
      <c r="AG818" s="101">
        <f t="shared" si="238"/>
        <v>0</v>
      </c>
      <c r="AH818" s="101">
        <f t="shared" si="227"/>
        <v>0</v>
      </c>
      <c r="AI818" s="101">
        <f t="shared" si="235"/>
        <v>1820.33</v>
      </c>
      <c r="AJ818" s="101">
        <f t="shared" si="239"/>
        <v>0</v>
      </c>
      <c r="AK818" s="101">
        <f t="shared" si="234"/>
        <v>1820.33</v>
      </c>
      <c r="AL818" s="102" t="s">
        <v>9</v>
      </c>
      <c r="AM818" s="144"/>
      <c r="AN818" s="823">
        <f t="shared" ref="AN818:AN881" si="241">SUM(AH818,AK818)</f>
        <v>1820.33</v>
      </c>
      <c r="AO818" s="844">
        <f t="shared" si="229"/>
        <v>0</v>
      </c>
      <c r="AP818" s="844">
        <f t="shared" si="230"/>
        <v>1</v>
      </c>
      <c r="AQ818" s="845">
        <f t="shared" ca="1" si="231"/>
        <v>66</v>
      </c>
      <c r="AR818" s="113" t="str">
        <f t="shared" si="232"/>
        <v>On Time</v>
      </c>
    </row>
    <row r="819" spans="1:44" x14ac:dyDescent="0.25">
      <c r="A819" s="240" t="s">
        <v>1820</v>
      </c>
      <c r="B819" s="244">
        <v>46119</v>
      </c>
      <c r="C819" s="245" t="s">
        <v>79</v>
      </c>
      <c r="D819" s="552">
        <v>46121</v>
      </c>
      <c r="E819" s="552" t="e">
        <f>IF(OR(#REF!="",J819=""),"",#REF!+7*J819)</f>
        <v>#REF!</v>
      </c>
      <c r="F819" s="149" t="str">
        <f t="shared" ca="1" si="233"/>
        <v>DELIVERED</v>
      </c>
      <c r="G819" s="120" t="s">
        <v>80</v>
      </c>
      <c r="H819" s="113" t="e">
        <f t="shared" si="236"/>
        <v>#REF!</v>
      </c>
      <c r="I819" s="113" t="e">
        <f t="shared" si="237"/>
        <v>#REF!</v>
      </c>
      <c r="J819" s="122">
        <v>0.4</v>
      </c>
      <c r="K819" s="122" t="s">
        <v>24</v>
      </c>
      <c r="L819" s="232" t="s">
        <v>81</v>
      </c>
      <c r="M819" s="13" t="s">
        <v>1821</v>
      </c>
      <c r="N819" s="399">
        <v>0</v>
      </c>
      <c r="O819" s="130">
        <v>3</v>
      </c>
      <c r="P819" s="122" t="s">
        <v>243</v>
      </c>
      <c r="Q819" s="122">
        <v>26200075</v>
      </c>
      <c r="R819" s="122" t="s">
        <v>84</v>
      </c>
      <c r="S819" s="122" t="s">
        <v>1070</v>
      </c>
      <c r="T819" s="113" t="s">
        <v>1071</v>
      </c>
      <c r="U819" s="239" t="s">
        <v>219</v>
      </c>
      <c r="V819" s="15" t="s">
        <v>1822</v>
      </c>
      <c r="W819" s="291">
        <v>1</v>
      </c>
      <c r="X819" s="242">
        <v>1</v>
      </c>
      <c r="Y819" s="126">
        <f t="shared" si="228"/>
        <v>0</v>
      </c>
      <c r="Z819" s="122">
        <v>0</v>
      </c>
      <c r="AA819" s="101">
        <v>4466.67</v>
      </c>
      <c r="AB819" s="131"/>
      <c r="AC819" s="151" t="str">
        <f t="shared" si="240"/>
        <v>April-26</v>
      </c>
      <c r="AD819" s="119">
        <v>46133</v>
      </c>
      <c r="AE819" s="142" t="s">
        <v>1823</v>
      </c>
      <c r="AF819" s="101">
        <f t="shared" si="226"/>
        <v>4466.67</v>
      </c>
      <c r="AG819" s="101">
        <f t="shared" si="238"/>
        <v>0</v>
      </c>
      <c r="AH819" s="101">
        <f t="shared" si="227"/>
        <v>4466.67</v>
      </c>
      <c r="AI819" s="101">
        <f t="shared" si="235"/>
        <v>0</v>
      </c>
      <c r="AJ819" s="101">
        <f t="shared" si="239"/>
        <v>0</v>
      </c>
      <c r="AK819" s="101">
        <f t="shared" si="234"/>
        <v>0</v>
      </c>
      <c r="AL819" s="102" t="s">
        <v>0</v>
      </c>
      <c r="AM819" s="144" t="s">
        <v>102</v>
      </c>
      <c r="AN819" s="823">
        <f t="shared" si="241"/>
        <v>4466.67</v>
      </c>
      <c r="AO819" s="844">
        <f t="shared" si="229"/>
        <v>1</v>
      </c>
      <c r="AP819" s="844">
        <f t="shared" si="230"/>
        <v>0</v>
      </c>
      <c r="AQ819" s="845">
        <f t="shared" ca="1" si="231"/>
        <v>66</v>
      </c>
      <c r="AR819" s="113" t="str">
        <f t="shared" si="232"/>
        <v>Delayed</v>
      </c>
    </row>
    <row r="820" spans="1:44" x14ac:dyDescent="0.25">
      <c r="A820" s="240" t="s">
        <v>1820</v>
      </c>
      <c r="B820" s="244">
        <v>46119</v>
      </c>
      <c r="C820" s="245" t="s">
        <v>79</v>
      </c>
      <c r="D820" s="552">
        <v>46121</v>
      </c>
      <c r="E820" s="552" t="e">
        <f>IF(OR(#REF!="",J820=""),"",#REF!+7*J820)</f>
        <v>#REF!</v>
      </c>
      <c r="F820" s="149" t="str">
        <f t="shared" ca="1" si="233"/>
        <v>DELIVERED</v>
      </c>
      <c r="G820" s="120" t="s">
        <v>80</v>
      </c>
      <c r="H820" s="113" t="e">
        <f t="shared" si="236"/>
        <v>#REF!</v>
      </c>
      <c r="I820" s="113" t="e">
        <f t="shared" si="237"/>
        <v>#REF!</v>
      </c>
      <c r="J820" s="122">
        <v>0.4</v>
      </c>
      <c r="K820" s="122" t="s">
        <v>24</v>
      </c>
      <c r="L820" s="232" t="s">
        <v>81</v>
      </c>
      <c r="M820" s="13" t="s">
        <v>1821</v>
      </c>
      <c r="N820" s="399">
        <v>0</v>
      </c>
      <c r="O820" s="130">
        <v>3</v>
      </c>
      <c r="P820" s="122" t="s">
        <v>243</v>
      </c>
      <c r="Q820" s="122">
        <v>26200075</v>
      </c>
      <c r="R820" s="122" t="s">
        <v>84</v>
      </c>
      <c r="S820" s="122" t="s">
        <v>1070</v>
      </c>
      <c r="T820" s="113" t="s">
        <v>1071</v>
      </c>
      <c r="U820" s="239" t="s">
        <v>219</v>
      </c>
      <c r="V820" s="15" t="s">
        <v>1824</v>
      </c>
      <c r="W820" s="291">
        <v>1</v>
      </c>
      <c r="X820" s="242">
        <v>1</v>
      </c>
      <c r="Y820" s="126">
        <f t="shared" si="228"/>
        <v>0</v>
      </c>
      <c r="Z820" s="122">
        <v>0</v>
      </c>
      <c r="AA820" s="101">
        <v>4466.67</v>
      </c>
      <c r="AB820" s="131"/>
      <c r="AC820" s="151" t="str">
        <f t="shared" si="240"/>
        <v>April-26</v>
      </c>
      <c r="AD820" s="119">
        <v>46133</v>
      </c>
      <c r="AE820" s="142" t="s">
        <v>1823</v>
      </c>
      <c r="AF820" s="101">
        <f t="shared" si="226"/>
        <v>4466.67</v>
      </c>
      <c r="AG820" s="101">
        <f t="shared" si="238"/>
        <v>0</v>
      </c>
      <c r="AH820" s="101">
        <f t="shared" si="227"/>
        <v>4466.67</v>
      </c>
      <c r="AI820" s="101">
        <f t="shared" si="235"/>
        <v>0</v>
      </c>
      <c r="AJ820" s="101">
        <f t="shared" si="239"/>
        <v>0</v>
      </c>
      <c r="AK820" s="101">
        <f t="shared" si="234"/>
        <v>0</v>
      </c>
      <c r="AL820" s="102" t="s">
        <v>0</v>
      </c>
      <c r="AM820" s="144" t="s">
        <v>102</v>
      </c>
      <c r="AN820" s="823">
        <f t="shared" si="241"/>
        <v>4466.67</v>
      </c>
      <c r="AO820" s="844">
        <f t="shared" si="229"/>
        <v>1</v>
      </c>
      <c r="AP820" s="844">
        <f t="shared" si="230"/>
        <v>0</v>
      </c>
      <c r="AQ820" s="845">
        <f t="shared" ca="1" si="231"/>
        <v>66</v>
      </c>
      <c r="AR820" s="113" t="str">
        <f t="shared" si="232"/>
        <v>Delayed</v>
      </c>
    </row>
    <row r="821" spans="1:44" x14ac:dyDescent="0.25">
      <c r="A821" s="240" t="s">
        <v>1820</v>
      </c>
      <c r="B821" s="244">
        <v>46119</v>
      </c>
      <c r="C821" s="245" t="s">
        <v>79</v>
      </c>
      <c r="D821" s="552">
        <v>46121</v>
      </c>
      <c r="E821" s="552" t="e">
        <f>IF(OR(#REF!="",J821=""),"",#REF!+7*J821)</f>
        <v>#REF!</v>
      </c>
      <c r="F821" s="149" t="str">
        <f t="shared" ca="1" si="233"/>
        <v>DELIVERED</v>
      </c>
      <c r="G821" s="120" t="s">
        <v>80</v>
      </c>
      <c r="H821" s="113" t="e">
        <f t="shared" si="236"/>
        <v>#REF!</v>
      </c>
      <c r="I821" s="113" t="e">
        <f t="shared" si="237"/>
        <v>#REF!</v>
      </c>
      <c r="J821" s="122">
        <v>0.4</v>
      </c>
      <c r="K821" s="122" t="s">
        <v>24</v>
      </c>
      <c r="L821" s="232" t="s">
        <v>81</v>
      </c>
      <c r="M821" s="13" t="s">
        <v>1821</v>
      </c>
      <c r="N821" s="399">
        <v>0</v>
      </c>
      <c r="O821" s="130">
        <v>3</v>
      </c>
      <c r="P821" s="122" t="s">
        <v>243</v>
      </c>
      <c r="Q821" s="122">
        <v>26200075</v>
      </c>
      <c r="R821" s="122" t="s">
        <v>84</v>
      </c>
      <c r="S821" s="122" t="s">
        <v>1070</v>
      </c>
      <c r="T821" s="113" t="s">
        <v>1071</v>
      </c>
      <c r="U821" s="239" t="s">
        <v>219</v>
      </c>
      <c r="V821" s="15" t="s">
        <v>1825</v>
      </c>
      <c r="W821" s="291">
        <v>1</v>
      </c>
      <c r="X821" s="242">
        <v>1</v>
      </c>
      <c r="Y821" s="126">
        <f t="shared" si="228"/>
        <v>0</v>
      </c>
      <c r="Z821" s="122">
        <v>0</v>
      </c>
      <c r="AA821" s="101">
        <v>4466.67</v>
      </c>
      <c r="AB821" s="131"/>
      <c r="AC821" s="151" t="str">
        <f t="shared" si="240"/>
        <v>April-26</v>
      </c>
      <c r="AD821" s="119">
        <v>46133</v>
      </c>
      <c r="AE821" s="142" t="s">
        <v>1823</v>
      </c>
      <c r="AF821" s="101">
        <f t="shared" ref="AF821:AF884" si="242">X821*AA821</f>
        <v>4466.67</v>
      </c>
      <c r="AG821" s="101">
        <f t="shared" si="238"/>
        <v>0</v>
      </c>
      <c r="AH821" s="101">
        <f t="shared" ref="AH821:AH884" si="243">SUM(AF821:AG821)</f>
        <v>4466.67</v>
      </c>
      <c r="AI821" s="101">
        <f t="shared" si="235"/>
        <v>0</v>
      </c>
      <c r="AJ821" s="101">
        <f t="shared" si="239"/>
        <v>0</v>
      </c>
      <c r="AK821" s="101">
        <f t="shared" si="234"/>
        <v>0</v>
      </c>
      <c r="AL821" s="102" t="s">
        <v>0</v>
      </c>
      <c r="AM821" s="144" t="s">
        <v>102</v>
      </c>
      <c r="AN821" s="823">
        <f t="shared" si="241"/>
        <v>4466.67</v>
      </c>
      <c r="AO821" s="844">
        <f t="shared" si="229"/>
        <v>1</v>
      </c>
      <c r="AP821" s="844">
        <f t="shared" si="230"/>
        <v>0</v>
      </c>
      <c r="AQ821" s="845">
        <f t="shared" ca="1" si="231"/>
        <v>66</v>
      </c>
      <c r="AR821" s="113" t="str">
        <f t="shared" si="232"/>
        <v>Delayed</v>
      </c>
    </row>
    <row r="822" spans="1:44" ht="15" x14ac:dyDescent="0.25">
      <c r="A822" s="102" t="s">
        <v>1826</v>
      </c>
      <c r="B822" s="243">
        <v>46119</v>
      </c>
      <c r="C822" s="6" t="s">
        <v>79</v>
      </c>
      <c r="D822" s="552">
        <v>46142</v>
      </c>
      <c r="E822" s="552" t="e">
        <f>IF(OR(#REF!="",J822=""),"",#REF!+7*J822)</f>
        <v>#REF!</v>
      </c>
      <c r="F822" s="149" t="str">
        <f t="shared" ca="1" si="233"/>
        <v>DELIVERED</v>
      </c>
      <c r="G822" s="120" t="s">
        <v>80</v>
      </c>
      <c r="H822" s="113" t="e">
        <f t="shared" si="236"/>
        <v>#REF!</v>
      </c>
      <c r="I822" s="113" t="e">
        <f t="shared" si="237"/>
        <v>#REF!</v>
      </c>
      <c r="J822" s="122">
        <v>1</v>
      </c>
      <c r="K822" s="122" t="s">
        <v>21</v>
      </c>
      <c r="L822" s="232" t="s">
        <v>142</v>
      </c>
      <c r="M822" s="13" t="s">
        <v>1827</v>
      </c>
      <c r="N822" s="399">
        <v>0</v>
      </c>
      <c r="O822" s="130">
        <v>3</v>
      </c>
      <c r="P822" s="122" t="s">
        <v>243</v>
      </c>
      <c r="Q822" s="122">
        <v>26100007</v>
      </c>
      <c r="R822" s="122" t="s">
        <v>84</v>
      </c>
      <c r="S822" s="463" t="s">
        <v>191</v>
      </c>
      <c r="T822" s="84" t="s">
        <v>1456</v>
      </c>
      <c r="U822" s="41" t="s">
        <v>193</v>
      </c>
      <c r="V822" s="360" t="s">
        <v>1828</v>
      </c>
      <c r="W822" s="294">
        <v>2</v>
      </c>
      <c r="X822" s="242">
        <v>2</v>
      </c>
      <c r="Y822" s="126">
        <f t="shared" si="228"/>
        <v>0</v>
      </c>
      <c r="Z822" s="122">
        <v>0</v>
      </c>
      <c r="AA822" s="101">
        <v>15730</v>
      </c>
      <c r="AB822" s="131"/>
      <c r="AC822" s="151" t="str">
        <f t="shared" si="240"/>
        <v>April-26</v>
      </c>
      <c r="AD822" s="119">
        <v>46136</v>
      </c>
      <c r="AE822" s="142" t="s">
        <v>1829</v>
      </c>
      <c r="AF822" s="101">
        <f t="shared" si="242"/>
        <v>31460</v>
      </c>
      <c r="AG822" s="101">
        <f t="shared" si="238"/>
        <v>0</v>
      </c>
      <c r="AH822" s="101">
        <f t="shared" si="243"/>
        <v>31460</v>
      </c>
      <c r="AI822" s="101">
        <f t="shared" si="235"/>
        <v>0</v>
      </c>
      <c r="AJ822" s="101">
        <f t="shared" si="239"/>
        <v>0</v>
      </c>
      <c r="AK822" s="101">
        <f t="shared" si="234"/>
        <v>0</v>
      </c>
      <c r="AL822" s="102" t="s">
        <v>0</v>
      </c>
      <c r="AM822" s="144" t="s">
        <v>102</v>
      </c>
      <c r="AN822" s="823">
        <f t="shared" si="241"/>
        <v>31460</v>
      </c>
      <c r="AO822" s="844">
        <f t="shared" si="229"/>
        <v>1</v>
      </c>
      <c r="AP822" s="844">
        <f t="shared" si="230"/>
        <v>0</v>
      </c>
      <c r="AQ822" s="845">
        <f t="shared" ca="1" si="231"/>
        <v>66</v>
      </c>
      <c r="AR822" s="113" t="str">
        <f t="shared" si="232"/>
        <v>On Time</v>
      </c>
    </row>
    <row r="823" spans="1:44" ht="15" x14ac:dyDescent="0.25">
      <c r="A823" s="102" t="s">
        <v>1826</v>
      </c>
      <c r="B823" s="243">
        <v>46119</v>
      </c>
      <c r="C823" s="6" t="s">
        <v>79</v>
      </c>
      <c r="D823" s="552">
        <v>46142</v>
      </c>
      <c r="E823" s="552" t="e">
        <f>IF(OR(#REF!="",J823=""),"",#REF!+7*J823)</f>
        <v>#REF!</v>
      </c>
      <c r="F823" s="149" t="str">
        <f t="shared" ca="1" si="233"/>
        <v>DELIVERED</v>
      </c>
      <c r="G823" s="120" t="s">
        <v>80</v>
      </c>
      <c r="H823" s="113" t="e">
        <f t="shared" si="236"/>
        <v>#REF!</v>
      </c>
      <c r="I823" s="113" t="e">
        <f t="shared" si="237"/>
        <v>#REF!</v>
      </c>
      <c r="J823" s="122">
        <v>1</v>
      </c>
      <c r="K823" s="122" t="s">
        <v>21</v>
      </c>
      <c r="L823" s="232" t="s">
        <v>142</v>
      </c>
      <c r="M823" s="253" t="s">
        <v>1827</v>
      </c>
      <c r="N823" s="399">
        <v>0</v>
      </c>
      <c r="O823" s="130">
        <v>3</v>
      </c>
      <c r="P823" s="122" t="s">
        <v>243</v>
      </c>
      <c r="Q823" s="122">
        <v>26100007</v>
      </c>
      <c r="R823" s="122" t="s">
        <v>84</v>
      </c>
      <c r="S823" s="463" t="s">
        <v>191</v>
      </c>
      <c r="T823" s="84" t="s">
        <v>1456</v>
      </c>
      <c r="U823" s="41" t="s">
        <v>193</v>
      </c>
      <c r="V823" s="247" t="s">
        <v>1830</v>
      </c>
      <c r="W823" s="294">
        <v>2</v>
      </c>
      <c r="X823" s="242">
        <v>2</v>
      </c>
      <c r="Y823" s="126">
        <f t="shared" si="228"/>
        <v>0</v>
      </c>
      <c r="Z823" s="122">
        <v>0</v>
      </c>
      <c r="AA823" s="101">
        <v>600</v>
      </c>
      <c r="AB823" s="131"/>
      <c r="AC823" s="151" t="str">
        <f t="shared" si="240"/>
        <v>April-26</v>
      </c>
      <c r="AD823" s="119">
        <v>46120</v>
      </c>
      <c r="AE823" s="142" t="s">
        <v>1831</v>
      </c>
      <c r="AF823" s="101">
        <f t="shared" si="242"/>
        <v>1200</v>
      </c>
      <c r="AG823" s="101">
        <f t="shared" si="238"/>
        <v>0</v>
      </c>
      <c r="AH823" s="101">
        <f t="shared" si="243"/>
        <v>1200</v>
      </c>
      <c r="AI823" s="101">
        <f t="shared" si="235"/>
        <v>0</v>
      </c>
      <c r="AJ823" s="101">
        <f t="shared" si="239"/>
        <v>0</v>
      </c>
      <c r="AK823" s="101">
        <f t="shared" si="234"/>
        <v>0</v>
      </c>
      <c r="AL823" s="102" t="s">
        <v>0</v>
      </c>
      <c r="AM823" s="144" t="s">
        <v>102</v>
      </c>
      <c r="AN823" s="823">
        <f t="shared" si="241"/>
        <v>1200</v>
      </c>
      <c r="AO823" s="844">
        <f t="shared" si="229"/>
        <v>1</v>
      </c>
      <c r="AP823" s="844">
        <f t="shared" si="230"/>
        <v>0</v>
      </c>
      <c r="AQ823" s="845">
        <f t="shared" ca="1" si="231"/>
        <v>66</v>
      </c>
      <c r="AR823" s="113" t="str">
        <f t="shared" si="232"/>
        <v>On Time</v>
      </c>
    </row>
    <row r="824" spans="1:44" ht="15" x14ac:dyDescent="0.25">
      <c r="A824" s="102" t="s">
        <v>1826</v>
      </c>
      <c r="B824" s="243">
        <v>46119</v>
      </c>
      <c r="C824" s="6" t="s">
        <v>79</v>
      </c>
      <c r="D824" s="552">
        <v>46142</v>
      </c>
      <c r="E824" s="552" t="e">
        <f>IF(OR(#REF!="",J824=""),"",#REF!+7*J824)</f>
        <v>#REF!</v>
      </c>
      <c r="F824" s="149" t="str">
        <f t="shared" ca="1" si="233"/>
        <v>DELIVERED</v>
      </c>
      <c r="G824" s="120" t="s">
        <v>80</v>
      </c>
      <c r="H824" s="113" t="e">
        <f t="shared" si="236"/>
        <v>#REF!</v>
      </c>
      <c r="I824" s="113" t="e">
        <f t="shared" si="237"/>
        <v>#REF!</v>
      </c>
      <c r="J824" s="122">
        <v>1</v>
      </c>
      <c r="K824" s="122" t="s">
        <v>28</v>
      </c>
      <c r="L824" s="232" t="s">
        <v>142</v>
      </c>
      <c r="M824" s="253" t="s">
        <v>1827</v>
      </c>
      <c r="N824" s="399">
        <v>0</v>
      </c>
      <c r="O824" s="130">
        <v>3</v>
      </c>
      <c r="P824" s="122" t="s">
        <v>243</v>
      </c>
      <c r="Q824" s="122">
        <v>26100007</v>
      </c>
      <c r="R824" s="122" t="s">
        <v>84</v>
      </c>
      <c r="S824" s="463" t="s">
        <v>191</v>
      </c>
      <c r="T824" s="84" t="s">
        <v>1456</v>
      </c>
      <c r="U824" s="56" t="s">
        <v>193</v>
      </c>
      <c r="V824" s="247" t="s">
        <v>1832</v>
      </c>
      <c r="W824" s="294">
        <v>1</v>
      </c>
      <c r="X824" s="242">
        <v>1</v>
      </c>
      <c r="Y824" s="126">
        <f t="shared" si="228"/>
        <v>0</v>
      </c>
      <c r="Z824" s="122">
        <v>0</v>
      </c>
      <c r="AA824" s="101">
        <v>24500</v>
      </c>
      <c r="AB824" s="131"/>
      <c r="AC824" s="151" t="str">
        <f t="shared" si="240"/>
        <v>April-26</v>
      </c>
      <c r="AD824" s="119">
        <v>46120</v>
      </c>
      <c r="AE824" s="142" t="s">
        <v>1831</v>
      </c>
      <c r="AF824" s="101">
        <f t="shared" si="242"/>
        <v>24500</v>
      </c>
      <c r="AG824" s="101">
        <f t="shared" si="238"/>
        <v>0</v>
      </c>
      <c r="AH824" s="101">
        <f t="shared" si="243"/>
        <v>24500</v>
      </c>
      <c r="AI824" s="101">
        <f t="shared" si="235"/>
        <v>0</v>
      </c>
      <c r="AJ824" s="101">
        <f t="shared" si="239"/>
        <v>0</v>
      </c>
      <c r="AK824" s="101">
        <f t="shared" si="234"/>
        <v>0</v>
      </c>
      <c r="AL824" s="102" t="s">
        <v>0</v>
      </c>
      <c r="AM824" s="144" t="s">
        <v>102</v>
      </c>
      <c r="AN824" s="823">
        <f t="shared" si="241"/>
        <v>24500</v>
      </c>
      <c r="AO824" s="844">
        <f t="shared" si="229"/>
        <v>1</v>
      </c>
      <c r="AP824" s="844">
        <f t="shared" si="230"/>
        <v>0</v>
      </c>
      <c r="AQ824" s="845">
        <f t="shared" ca="1" si="231"/>
        <v>66</v>
      </c>
      <c r="AR824" s="113" t="str">
        <f t="shared" si="232"/>
        <v>On Time</v>
      </c>
    </row>
    <row r="825" spans="1:44" ht="12.75" x14ac:dyDescent="0.2">
      <c r="A825" s="241" t="s">
        <v>1833</v>
      </c>
      <c r="B825" s="246">
        <v>46120</v>
      </c>
      <c r="C825" s="100" t="s">
        <v>79</v>
      </c>
      <c r="D825" s="552">
        <v>46127</v>
      </c>
      <c r="E825" s="552" t="e">
        <f>IF(OR(#REF!="",J825=""),"",#REF!+7*J825)</f>
        <v>#REF!</v>
      </c>
      <c r="F825" s="149" t="str">
        <f t="shared" ca="1" si="233"/>
        <v>DELIVERED</v>
      </c>
      <c r="G825" s="120" t="s">
        <v>80</v>
      </c>
      <c r="H825" s="113" t="e">
        <f t="shared" si="236"/>
        <v>#REF!</v>
      </c>
      <c r="I825" s="113" t="e">
        <f t="shared" si="237"/>
        <v>#REF!</v>
      </c>
      <c r="J825" s="122">
        <v>1</v>
      </c>
      <c r="K825" s="122" t="s">
        <v>21</v>
      </c>
      <c r="L825" s="232" t="s">
        <v>81</v>
      </c>
      <c r="M825" s="253" t="s">
        <v>1834</v>
      </c>
      <c r="N825" s="399">
        <v>0</v>
      </c>
      <c r="O825" s="130">
        <v>3</v>
      </c>
      <c r="P825" s="122" t="s">
        <v>243</v>
      </c>
      <c r="Q825" s="122">
        <v>26200053</v>
      </c>
      <c r="R825" s="122" t="s">
        <v>84</v>
      </c>
      <c r="S825" s="480" t="s">
        <v>1835</v>
      </c>
      <c r="T825" s="238" t="s">
        <v>1836</v>
      </c>
      <c r="U825" s="217" t="s">
        <v>87</v>
      </c>
      <c r="V825" s="475" t="s">
        <v>1837</v>
      </c>
      <c r="W825" s="295">
        <v>10</v>
      </c>
      <c r="X825" s="122">
        <v>10</v>
      </c>
      <c r="Y825" s="126">
        <f t="shared" si="228"/>
        <v>0</v>
      </c>
      <c r="Z825" s="122">
        <v>0</v>
      </c>
      <c r="AA825" s="101">
        <v>4141.5</v>
      </c>
      <c r="AB825" s="131"/>
      <c r="AC825" s="151" t="str">
        <f t="shared" si="240"/>
        <v>April-26</v>
      </c>
      <c r="AD825" s="119">
        <v>46136</v>
      </c>
      <c r="AE825" s="226" t="s">
        <v>1838</v>
      </c>
      <c r="AF825" s="101">
        <f t="shared" si="242"/>
        <v>41415</v>
      </c>
      <c r="AG825" s="101">
        <f t="shared" si="238"/>
        <v>0</v>
      </c>
      <c r="AH825" s="101">
        <f t="shared" si="243"/>
        <v>41415</v>
      </c>
      <c r="AI825" s="101">
        <f t="shared" si="235"/>
        <v>0</v>
      </c>
      <c r="AJ825" s="101">
        <f t="shared" si="239"/>
        <v>0</v>
      </c>
      <c r="AK825" s="101">
        <f t="shared" si="234"/>
        <v>0</v>
      </c>
      <c r="AL825" s="102" t="s">
        <v>0</v>
      </c>
      <c r="AM825" s="144" t="s">
        <v>102</v>
      </c>
      <c r="AN825" s="823">
        <f t="shared" si="241"/>
        <v>41415</v>
      </c>
      <c r="AO825" s="844">
        <f t="shared" si="229"/>
        <v>1</v>
      </c>
      <c r="AP825" s="844">
        <f t="shared" si="230"/>
        <v>0</v>
      </c>
      <c r="AQ825" s="845">
        <f t="shared" ca="1" si="231"/>
        <v>65</v>
      </c>
      <c r="AR825" s="113" t="str">
        <f t="shared" si="232"/>
        <v>Delayed</v>
      </c>
    </row>
    <row r="826" spans="1:44" x14ac:dyDescent="0.25">
      <c r="A826" s="241" t="s">
        <v>1839</v>
      </c>
      <c r="B826" s="133">
        <v>46120</v>
      </c>
      <c r="C826" s="6" t="s">
        <v>79</v>
      </c>
      <c r="D826" s="552">
        <v>46127</v>
      </c>
      <c r="E826" s="552" t="e">
        <f>IF(OR(#REF!="",J826=""),"",#REF!+7*J826)</f>
        <v>#REF!</v>
      </c>
      <c r="F826" s="149" t="str">
        <f t="shared" ca="1" si="233"/>
        <v>DELIVERED</v>
      </c>
      <c r="G826" s="120" t="s">
        <v>80</v>
      </c>
      <c r="H826" s="113" t="e">
        <f t="shared" si="236"/>
        <v>#REF!</v>
      </c>
      <c r="I826" s="113" t="e">
        <f t="shared" si="237"/>
        <v>#REF!</v>
      </c>
      <c r="J826" s="122">
        <v>1</v>
      </c>
      <c r="K826" s="122" t="s">
        <v>21</v>
      </c>
      <c r="L826" s="232" t="s">
        <v>81</v>
      </c>
      <c r="M826" s="253" t="s">
        <v>1840</v>
      </c>
      <c r="N826" s="399">
        <v>0</v>
      </c>
      <c r="O826" s="130">
        <v>3</v>
      </c>
      <c r="P826" s="122" t="s">
        <v>243</v>
      </c>
      <c r="Q826" s="122">
        <v>26200108</v>
      </c>
      <c r="R826" s="122" t="s">
        <v>84</v>
      </c>
      <c r="S826" s="122" t="s">
        <v>1271</v>
      </c>
      <c r="T826" s="113" t="s">
        <v>1272</v>
      </c>
      <c r="U826" s="239" t="s">
        <v>1273</v>
      </c>
      <c r="V826" s="13" t="s">
        <v>1841</v>
      </c>
      <c r="W826" s="292">
        <v>60</v>
      </c>
      <c r="X826" s="122">
        <v>30</v>
      </c>
      <c r="Y826" s="126">
        <f t="shared" si="228"/>
        <v>30</v>
      </c>
      <c r="Z826" s="122">
        <v>0</v>
      </c>
      <c r="AA826" s="101">
        <v>247</v>
      </c>
      <c r="AB826" s="131"/>
      <c r="AC826" s="151" t="str">
        <f t="shared" si="240"/>
        <v>April-26</v>
      </c>
      <c r="AD826" s="225">
        <v>46139</v>
      </c>
      <c r="AE826" s="257" t="s">
        <v>1842</v>
      </c>
      <c r="AF826" s="114">
        <f t="shared" si="242"/>
        <v>7410</v>
      </c>
      <c r="AG826" s="101">
        <f t="shared" si="238"/>
        <v>0</v>
      </c>
      <c r="AH826" s="101">
        <f t="shared" si="243"/>
        <v>7410</v>
      </c>
      <c r="AI826" s="101">
        <f t="shared" si="235"/>
        <v>0</v>
      </c>
      <c r="AJ826" s="101">
        <f t="shared" si="239"/>
        <v>0</v>
      </c>
      <c r="AK826" s="101">
        <f t="shared" si="234"/>
        <v>0</v>
      </c>
      <c r="AL826" s="102" t="s">
        <v>0</v>
      </c>
      <c r="AM826" s="144" t="s">
        <v>102</v>
      </c>
      <c r="AN826" s="823">
        <f t="shared" si="241"/>
        <v>7410</v>
      </c>
      <c r="AO826" s="844">
        <f t="shared" si="229"/>
        <v>0.5</v>
      </c>
      <c r="AP826" s="844">
        <f t="shared" si="230"/>
        <v>0.5</v>
      </c>
      <c r="AQ826" s="845">
        <f t="shared" ca="1" si="231"/>
        <v>65</v>
      </c>
      <c r="AR826" s="113" t="str">
        <f t="shared" si="232"/>
        <v>Delayed</v>
      </c>
    </row>
    <row r="827" spans="1:44" x14ac:dyDescent="0.25">
      <c r="A827" s="241" t="s">
        <v>1839</v>
      </c>
      <c r="B827" s="133">
        <v>46120</v>
      </c>
      <c r="C827" s="6" t="s">
        <v>79</v>
      </c>
      <c r="D827" s="552">
        <v>46127</v>
      </c>
      <c r="E827" s="552" t="e">
        <f>IF(OR(#REF!="",J827=""),"",#REF!+7*J827)</f>
        <v>#REF!</v>
      </c>
      <c r="F827" s="149" t="str">
        <f t="shared" ca="1" si="233"/>
        <v>DELIVERED</v>
      </c>
      <c r="G827" s="120" t="s">
        <v>80</v>
      </c>
      <c r="H827" s="113" t="e">
        <f t="shared" si="236"/>
        <v>#REF!</v>
      </c>
      <c r="I827" s="113" t="e">
        <f t="shared" si="237"/>
        <v>#REF!</v>
      </c>
      <c r="J827" s="122">
        <v>1</v>
      </c>
      <c r="K827" s="122" t="s">
        <v>21</v>
      </c>
      <c r="L827" s="232" t="s">
        <v>81</v>
      </c>
      <c r="M827" s="253" t="s">
        <v>1840</v>
      </c>
      <c r="N827" s="399">
        <v>0</v>
      </c>
      <c r="O827" s="130">
        <v>3</v>
      </c>
      <c r="P827" s="122" t="s">
        <v>243</v>
      </c>
      <c r="Q827" s="122">
        <v>26200108</v>
      </c>
      <c r="R827" s="122" t="s">
        <v>84</v>
      </c>
      <c r="S827" s="122" t="s">
        <v>1271</v>
      </c>
      <c r="T827" s="113" t="s">
        <v>1272</v>
      </c>
      <c r="U827" s="239" t="s">
        <v>1273</v>
      </c>
      <c r="V827" s="13" t="s">
        <v>1841</v>
      </c>
      <c r="W827" s="292">
        <v>30</v>
      </c>
      <c r="X827" s="122">
        <v>10</v>
      </c>
      <c r="Y827" s="126">
        <f t="shared" si="228"/>
        <v>20</v>
      </c>
      <c r="Z827" s="122">
        <v>0</v>
      </c>
      <c r="AA827" s="101">
        <v>247</v>
      </c>
      <c r="AB827" s="131"/>
      <c r="AC827" s="151" t="str">
        <f t="shared" si="240"/>
        <v>April-26</v>
      </c>
      <c r="AD827" s="225">
        <v>46140</v>
      </c>
      <c r="AE827" s="257" t="s">
        <v>1843</v>
      </c>
      <c r="AF827" s="114">
        <f t="shared" si="242"/>
        <v>2470</v>
      </c>
      <c r="AG827" s="101">
        <f t="shared" si="238"/>
        <v>0</v>
      </c>
      <c r="AH827" s="101">
        <f t="shared" si="243"/>
        <v>2470</v>
      </c>
      <c r="AI827" s="101">
        <f t="shared" si="235"/>
        <v>0</v>
      </c>
      <c r="AJ827" s="101">
        <f t="shared" si="239"/>
        <v>0</v>
      </c>
      <c r="AK827" s="101">
        <f t="shared" si="234"/>
        <v>0</v>
      </c>
      <c r="AL827" s="102" t="s">
        <v>0</v>
      </c>
      <c r="AM827" s="144" t="s">
        <v>102</v>
      </c>
      <c r="AN827" s="823">
        <f t="shared" si="241"/>
        <v>2470</v>
      </c>
      <c r="AO827" s="844">
        <f t="shared" si="229"/>
        <v>0.33333333333333331</v>
      </c>
      <c r="AP827" s="844">
        <f t="shared" si="230"/>
        <v>0.66666666666666663</v>
      </c>
      <c r="AQ827" s="845">
        <f t="shared" ca="1" si="231"/>
        <v>65</v>
      </c>
      <c r="AR827" s="113" t="str">
        <f t="shared" si="232"/>
        <v>Delayed</v>
      </c>
    </row>
    <row r="828" spans="1:44" x14ac:dyDescent="0.25">
      <c r="A828" s="241" t="s">
        <v>1839</v>
      </c>
      <c r="B828" s="133">
        <v>46120</v>
      </c>
      <c r="C828" s="6" t="s">
        <v>79</v>
      </c>
      <c r="D828" s="552">
        <v>46127</v>
      </c>
      <c r="E828" s="552" t="e">
        <f>IF(OR(#REF!="",J828=""),"",#REF!+7*J828)</f>
        <v>#REF!</v>
      </c>
      <c r="F828" s="149" t="str">
        <f t="shared" ca="1" si="233"/>
        <v>DELIVERED</v>
      </c>
      <c r="G828" s="120" t="s">
        <v>80</v>
      </c>
      <c r="H828" s="113" t="e">
        <f t="shared" si="236"/>
        <v>#REF!</v>
      </c>
      <c r="I828" s="113" t="e">
        <f t="shared" si="237"/>
        <v>#REF!</v>
      </c>
      <c r="J828" s="122">
        <v>1</v>
      </c>
      <c r="K828" s="122" t="s">
        <v>21</v>
      </c>
      <c r="L828" s="232" t="s">
        <v>81</v>
      </c>
      <c r="M828" s="253" t="s">
        <v>1840</v>
      </c>
      <c r="N828" s="399">
        <v>0</v>
      </c>
      <c r="O828" s="130">
        <v>3</v>
      </c>
      <c r="P828" s="122" t="s">
        <v>243</v>
      </c>
      <c r="Q828" s="122">
        <v>26200108</v>
      </c>
      <c r="R828" s="122" t="s">
        <v>84</v>
      </c>
      <c r="S828" s="122" t="s">
        <v>1271</v>
      </c>
      <c r="T828" s="113" t="s">
        <v>1272</v>
      </c>
      <c r="U828" s="239" t="s">
        <v>1273</v>
      </c>
      <c r="V828" s="13" t="s">
        <v>1841</v>
      </c>
      <c r="W828" s="292">
        <v>20</v>
      </c>
      <c r="X828" s="122">
        <v>20</v>
      </c>
      <c r="Y828" s="126">
        <f t="shared" si="228"/>
        <v>0</v>
      </c>
      <c r="Z828" s="122">
        <v>0</v>
      </c>
      <c r="AA828" s="101">
        <v>247</v>
      </c>
      <c r="AB828" s="131"/>
      <c r="AC828" s="151" t="str">
        <f t="shared" si="240"/>
        <v>April-26</v>
      </c>
      <c r="AD828" s="225">
        <v>46140</v>
      </c>
      <c r="AE828" s="257" t="s">
        <v>1844</v>
      </c>
      <c r="AF828" s="114">
        <f t="shared" si="242"/>
        <v>4940</v>
      </c>
      <c r="AG828" s="101">
        <f t="shared" si="238"/>
        <v>0</v>
      </c>
      <c r="AH828" s="101">
        <f t="shared" si="243"/>
        <v>4940</v>
      </c>
      <c r="AI828" s="101">
        <f t="shared" si="235"/>
        <v>0</v>
      </c>
      <c r="AJ828" s="101">
        <f t="shared" si="239"/>
        <v>0</v>
      </c>
      <c r="AK828" s="101">
        <f t="shared" si="234"/>
        <v>0</v>
      </c>
      <c r="AL828" s="102" t="s">
        <v>0</v>
      </c>
      <c r="AM828" s="144" t="s">
        <v>102</v>
      </c>
      <c r="AN828" s="823">
        <f t="shared" si="241"/>
        <v>4940</v>
      </c>
      <c r="AO828" s="844">
        <f t="shared" si="229"/>
        <v>1</v>
      </c>
      <c r="AP828" s="844">
        <f t="shared" si="230"/>
        <v>0</v>
      </c>
      <c r="AQ828" s="845">
        <f t="shared" ca="1" si="231"/>
        <v>65</v>
      </c>
      <c r="AR828" s="113" t="str">
        <f t="shared" si="232"/>
        <v>Delayed</v>
      </c>
    </row>
    <row r="829" spans="1:44" ht="12.75" x14ac:dyDescent="0.2">
      <c r="A829" s="241" t="s">
        <v>1839</v>
      </c>
      <c r="B829" s="133">
        <v>46120</v>
      </c>
      <c r="C829" s="6" t="s">
        <v>79</v>
      </c>
      <c r="D829" s="552">
        <v>46127</v>
      </c>
      <c r="E829" s="552" t="e">
        <f>IF(OR(#REF!="",J829=""),"",#REF!+7*J829)</f>
        <v>#REF!</v>
      </c>
      <c r="F829" s="149" t="str">
        <f t="shared" ca="1" si="233"/>
        <v>DELIVERED</v>
      </c>
      <c r="G829" s="120" t="s">
        <v>80</v>
      </c>
      <c r="H829" s="113" t="e">
        <f t="shared" si="236"/>
        <v>#REF!</v>
      </c>
      <c r="I829" s="113" t="e">
        <f t="shared" si="237"/>
        <v>#REF!</v>
      </c>
      <c r="J829" s="122">
        <v>1</v>
      </c>
      <c r="K829" s="122" t="s">
        <v>21</v>
      </c>
      <c r="L829" s="232" t="s">
        <v>81</v>
      </c>
      <c r="M829" s="253" t="s">
        <v>1840</v>
      </c>
      <c r="N829" s="399">
        <v>0</v>
      </c>
      <c r="O829" s="130">
        <v>3</v>
      </c>
      <c r="P829" s="122" t="s">
        <v>243</v>
      </c>
      <c r="Q829" s="122">
        <v>26200108</v>
      </c>
      <c r="R829" s="122" t="s">
        <v>84</v>
      </c>
      <c r="S829" s="122" t="s">
        <v>1271</v>
      </c>
      <c r="T829" s="113" t="s">
        <v>1272</v>
      </c>
      <c r="U829" s="239" t="s">
        <v>1273</v>
      </c>
      <c r="V829" s="13" t="s">
        <v>1845</v>
      </c>
      <c r="W829" s="292">
        <v>1</v>
      </c>
      <c r="X829" s="122">
        <v>1</v>
      </c>
      <c r="Y829" s="126">
        <f t="shared" si="228"/>
        <v>0</v>
      </c>
      <c r="Z829" s="122">
        <v>0</v>
      </c>
      <c r="AA829" s="101">
        <v>7500</v>
      </c>
      <c r="AB829" s="131"/>
      <c r="AC829" s="151" t="str">
        <f t="shared" si="240"/>
        <v>April-26</v>
      </c>
      <c r="AD829" s="225">
        <v>46139</v>
      </c>
      <c r="AE829" s="256" t="s">
        <v>1842</v>
      </c>
      <c r="AF829" s="114">
        <f t="shared" si="242"/>
        <v>7500</v>
      </c>
      <c r="AG829" s="101">
        <f t="shared" si="238"/>
        <v>0</v>
      </c>
      <c r="AH829" s="101">
        <f t="shared" si="243"/>
        <v>7500</v>
      </c>
      <c r="AI829" s="101">
        <f t="shared" si="235"/>
        <v>0</v>
      </c>
      <c r="AJ829" s="101">
        <f t="shared" si="239"/>
        <v>0</v>
      </c>
      <c r="AK829" s="101">
        <f t="shared" si="234"/>
        <v>0</v>
      </c>
      <c r="AL829" s="102" t="s">
        <v>0</v>
      </c>
      <c r="AM829" s="144" t="s">
        <v>102</v>
      </c>
      <c r="AN829" s="823">
        <f t="shared" si="241"/>
        <v>7500</v>
      </c>
      <c r="AO829" s="844">
        <f t="shared" si="229"/>
        <v>1</v>
      </c>
      <c r="AP829" s="844">
        <f t="shared" si="230"/>
        <v>0</v>
      </c>
      <c r="AQ829" s="845">
        <f t="shared" ca="1" si="231"/>
        <v>65</v>
      </c>
      <c r="AR829" s="113" t="str">
        <f t="shared" si="232"/>
        <v>Delayed</v>
      </c>
    </row>
    <row r="830" spans="1:44" x14ac:dyDescent="0.25">
      <c r="A830" s="241" t="s">
        <v>1839</v>
      </c>
      <c r="B830" s="133">
        <v>46120</v>
      </c>
      <c r="C830" s="6" t="s">
        <v>79</v>
      </c>
      <c r="D830" s="552">
        <v>46127</v>
      </c>
      <c r="E830" s="552" t="e">
        <f>IF(OR(#REF!="",J830=""),"",#REF!+7*J830)</f>
        <v>#REF!</v>
      </c>
      <c r="F830" s="149" t="str">
        <f t="shared" ca="1" si="233"/>
        <v>DELIVERED</v>
      </c>
      <c r="G830" s="120" t="s">
        <v>80</v>
      </c>
      <c r="H830" s="113" t="e">
        <f t="shared" si="236"/>
        <v>#REF!</v>
      </c>
      <c r="I830" s="113" t="e">
        <f t="shared" si="237"/>
        <v>#REF!</v>
      </c>
      <c r="J830" s="122">
        <v>1</v>
      </c>
      <c r="K830" s="122" t="s">
        <v>21</v>
      </c>
      <c r="L830" s="232" t="s">
        <v>81</v>
      </c>
      <c r="M830" s="253" t="s">
        <v>1840</v>
      </c>
      <c r="N830" s="399">
        <v>0</v>
      </c>
      <c r="O830" s="130">
        <v>3</v>
      </c>
      <c r="P830" s="122" t="s">
        <v>243</v>
      </c>
      <c r="Q830" s="122">
        <v>26200108</v>
      </c>
      <c r="R830" s="122" t="s">
        <v>84</v>
      </c>
      <c r="S830" s="122" t="s">
        <v>1271</v>
      </c>
      <c r="T830" s="113" t="s">
        <v>1272</v>
      </c>
      <c r="U830" s="239" t="s">
        <v>1273</v>
      </c>
      <c r="V830" s="13" t="s">
        <v>1846</v>
      </c>
      <c r="W830" s="292">
        <v>1</v>
      </c>
      <c r="X830" s="122">
        <v>1</v>
      </c>
      <c r="Y830" s="126">
        <f t="shared" si="228"/>
        <v>0</v>
      </c>
      <c r="Z830" s="122">
        <v>0</v>
      </c>
      <c r="AA830" s="101">
        <v>1600</v>
      </c>
      <c r="AB830" s="131"/>
      <c r="AC830" s="151" t="str">
        <f t="shared" si="240"/>
        <v>April-26</v>
      </c>
      <c r="AD830" s="225">
        <v>46139</v>
      </c>
      <c r="AE830" s="257" t="s">
        <v>1842</v>
      </c>
      <c r="AF830" s="114">
        <f t="shared" si="242"/>
        <v>1600</v>
      </c>
      <c r="AG830" s="101">
        <f t="shared" si="238"/>
        <v>0</v>
      </c>
      <c r="AH830" s="101">
        <f t="shared" si="243"/>
        <v>1600</v>
      </c>
      <c r="AI830" s="101">
        <f t="shared" si="235"/>
        <v>0</v>
      </c>
      <c r="AJ830" s="101">
        <f t="shared" si="239"/>
        <v>0</v>
      </c>
      <c r="AK830" s="101">
        <f t="shared" si="234"/>
        <v>0</v>
      </c>
      <c r="AL830" s="102" t="s">
        <v>0</v>
      </c>
      <c r="AM830" s="144" t="s">
        <v>102</v>
      </c>
      <c r="AN830" s="823">
        <f t="shared" si="241"/>
        <v>1600</v>
      </c>
      <c r="AO830" s="844">
        <f t="shared" si="229"/>
        <v>1</v>
      </c>
      <c r="AP830" s="844">
        <f t="shared" si="230"/>
        <v>0</v>
      </c>
      <c r="AQ830" s="845">
        <f t="shared" ca="1" si="231"/>
        <v>65</v>
      </c>
      <c r="AR830" s="113" t="str">
        <f t="shared" si="232"/>
        <v>Delayed</v>
      </c>
    </row>
    <row r="831" spans="1:44" x14ac:dyDescent="0.25">
      <c r="A831" s="241" t="s">
        <v>1839</v>
      </c>
      <c r="B831" s="133">
        <v>46120</v>
      </c>
      <c r="C831" s="6" t="s">
        <v>79</v>
      </c>
      <c r="D831" s="552">
        <v>46127</v>
      </c>
      <c r="E831" s="552" t="e">
        <f>IF(OR(#REF!="",J831=""),"",#REF!+7*J831)</f>
        <v>#REF!</v>
      </c>
      <c r="F831" s="149" t="str">
        <f t="shared" ca="1" si="233"/>
        <v>DELIVERED</v>
      </c>
      <c r="G831" s="120" t="s">
        <v>80</v>
      </c>
      <c r="H831" s="113" t="e">
        <f t="shared" si="236"/>
        <v>#REF!</v>
      </c>
      <c r="I831" s="113" t="e">
        <f t="shared" si="237"/>
        <v>#REF!</v>
      </c>
      <c r="J831" s="122">
        <v>1</v>
      </c>
      <c r="K831" s="122" t="s">
        <v>21</v>
      </c>
      <c r="L831" s="232" t="s">
        <v>81</v>
      </c>
      <c r="M831" s="253" t="s">
        <v>1840</v>
      </c>
      <c r="N831" s="399">
        <v>0</v>
      </c>
      <c r="O831" s="130">
        <v>3</v>
      </c>
      <c r="P831" s="122" t="s">
        <v>243</v>
      </c>
      <c r="Q831" s="122">
        <v>26200108</v>
      </c>
      <c r="R831" s="122" t="s">
        <v>84</v>
      </c>
      <c r="S831" s="122" t="s">
        <v>1271</v>
      </c>
      <c r="T831" s="113" t="s">
        <v>1272</v>
      </c>
      <c r="U831" s="239" t="s">
        <v>1273</v>
      </c>
      <c r="V831" s="13" t="s">
        <v>1847</v>
      </c>
      <c r="W831" s="292">
        <v>1</v>
      </c>
      <c r="X831" s="122">
        <v>1</v>
      </c>
      <c r="Y831" s="126">
        <f t="shared" si="228"/>
        <v>0</v>
      </c>
      <c r="Z831" s="122">
        <v>0</v>
      </c>
      <c r="AA831" s="101">
        <v>1200</v>
      </c>
      <c r="AB831" s="131"/>
      <c r="AC831" s="151" t="str">
        <f t="shared" si="240"/>
        <v>April-26</v>
      </c>
      <c r="AD831" s="225">
        <v>46139</v>
      </c>
      <c r="AE831" s="257" t="s">
        <v>1842</v>
      </c>
      <c r="AF831" s="114">
        <f t="shared" si="242"/>
        <v>1200</v>
      </c>
      <c r="AG831" s="101">
        <f t="shared" si="238"/>
        <v>0</v>
      </c>
      <c r="AH831" s="101">
        <f t="shared" si="243"/>
        <v>1200</v>
      </c>
      <c r="AI831" s="101">
        <f t="shared" si="235"/>
        <v>0</v>
      </c>
      <c r="AJ831" s="101">
        <f t="shared" si="239"/>
        <v>0</v>
      </c>
      <c r="AK831" s="101">
        <f t="shared" si="234"/>
        <v>0</v>
      </c>
      <c r="AL831" s="102" t="s">
        <v>0</v>
      </c>
      <c r="AM831" s="144" t="s">
        <v>102</v>
      </c>
      <c r="AN831" s="823">
        <f t="shared" si="241"/>
        <v>1200</v>
      </c>
      <c r="AO831" s="844">
        <f t="shared" si="229"/>
        <v>1</v>
      </c>
      <c r="AP831" s="844">
        <f t="shared" si="230"/>
        <v>0</v>
      </c>
      <c r="AQ831" s="845">
        <f t="shared" ca="1" si="231"/>
        <v>65</v>
      </c>
      <c r="AR831" s="113" t="str">
        <f t="shared" si="232"/>
        <v>Delayed</v>
      </c>
    </row>
    <row r="832" spans="1:44" ht="15" x14ac:dyDescent="0.25">
      <c r="A832" s="240">
        <v>4000602422</v>
      </c>
      <c r="B832" s="243">
        <v>46119</v>
      </c>
      <c r="C832" s="6" t="s">
        <v>79</v>
      </c>
      <c r="D832" s="552">
        <v>46231</v>
      </c>
      <c r="E832" s="552" t="e">
        <f>IF(OR(#REF!="",J832=""),"",#REF!+7*J832)</f>
        <v>#REF!</v>
      </c>
      <c r="F832" s="149" t="e">
        <f t="shared" ca="1" si="233"/>
        <v>#REF!</v>
      </c>
      <c r="G832" s="120" t="s">
        <v>94</v>
      </c>
      <c r="H832" s="113" t="e">
        <f t="shared" si="236"/>
        <v>#REF!</v>
      </c>
      <c r="I832" s="113" t="e">
        <f t="shared" si="237"/>
        <v>#REF!</v>
      </c>
      <c r="J832" s="122">
        <v>16</v>
      </c>
      <c r="K832" s="122" t="s">
        <v>19</v>
      </c>
      <c r="L832" s="232" t="s">
        <v>81</v>
      </c>
      <c r="M832" s="253" t="s">
        <v>1848</v>
      </c>
      <c r="N832" s="399">
        <v>0</v>
      </c>
      <c r="O832" s="130">
        <v>3</v>
      </c>
      <c r="P832" s="122"/>
      <c r="Q832" s="122"/>
      <c r="R832" s="122" t="s">
        <v>84</v>
      </c>
      <c r="S832" s="463" t="s">
        <v>97</v>
      </c>
      <c r="T832" s="84" t="s">
        <v>172</v>
      </c>
      <c r="U832" s="41" t="s">
        <v>99</v>
      </c>
      <c r="V832" s="249" t="s">
        <v>1849</v>
      </c>
      <c r="W832" s="294">
        <v>5</v>
      </c>
      <c r="X832" s="236"/>
      <c r="Y832" s="126">
        <f t="shared" ref="Y832:Y895" si="244">W832-X832</f>
        <v>5</v>
      </c>
      <c r="Z832" s="122">
        <v>5</v>
      </c>
      <c r="AA832" s="101">
        <v>142597</v>
      </c>
      <c r="AB832" s="131"/>
      <c r="AC832" s="151" t="str">
        <f t="shared" si="240"/>
        <v/>
      </c>
      <c r="AD832" s="120"/>
      <c r="AE832" s="261"/>
      <c r="AF832" s="101">
        <f t="shared" si="242"/>
        <v>0</v>
      </c>
      <c r="AG832" s="101">
        <f t="shared" si="238"/>
        <v>0</v>
      </c>
      <c r="AH832" s="101">
        <f t="shared" si="243"/>
        <v>0</v>
      </c>
      <c r="AI832" s="101">
        <f t="shared" si="235"/>
        <v>712985</v>
      </c>
      <c r="AJ832" s="101">
        <f t="shared" si="239"/>
        <v>0</v>
      </c>
      <c r="AK832" s="101">
        <f t="shared" si="234"/>
        <v>712985</v>
      </c>
      <c r="AL832" s="102" t="s">
        <v>9</v>
      </c>
      <c r="AM832" s="144"/>
      <c r="AN832" s="823">
        <f t="shared" si="241"/>
        <v>712985</v>
      </c>
      <c r="AO832" s="844">
        <f t="shared" si="229"/>
        <v>0</v>
      </c>
      <c r="AP832" s="844">
        <f t="shared" si="230"/>
        <v>1</v>
      </c>
      <c r="AQ832" s="845">
        <f t="shared" ca="1" si="231"/>
        <v>66</v>
      </c>
      <c r="AR832" s="113" t="str">
        <f t="shared" si="232"/>
        <v>On Time</v>
      </c>
    </row>
    <row r="833" spans="1:45" x14ac:dyDescent="0.25">
      <c r="A833" s="252">
        <v>4300142795</v>
      </c>
      <c r="B833" s="250">
        <v>46120</v>
      </c>
      <c r="C833" s="100" t="s">
        <v>79</v>
      </c>
      <c r="D833" s="552">
        <v>46162</v>
      </c>
      <c r="E833" s="552" t="e">
        <f>IF(OR(#REF!="",J833=""),"",#REF!+7*J833)</f>
        <v>#REF!</v>
      </c>
      <c r="F833" s="149" t="str">
        <f t="shared" ca="1" si="233"/>
        <v>DELIVERED</v>
      </c>
      <c r="G833" s="120" t="s">
        <v>80</v>
      </c>
      <c r="H833" s="113" t="e">
        <f t="shared" si="236"/>
        <v>#REF!</v>
      </c>
      <c r="I833" s="113" t="e">
        <f t="shared" si="237"/>
        <v>#REF!</v>
      </c>
      <c r="J833" s="122">
        <v>6</v>
      </c>
      <c r="K833" s="122" t="s">
        <v>18</v>
      </c>
      <c r="L833" s="232" t="s">
        <v>142</v>
      </c>
      <c r="M833" s="253" t="s">
        <v>1850</v>
      </c>
      <c r="N833" s="399">
        <v>0</v>
      </c>
      <c r="O833" s="130">
        <v>3</v>
      </c>
      <c r="P833" s="11" t="s">
        <v>1851</v>
      </c>
      <c r="Q833" s="122">
        <v>26200225</v>
      </c>
      <c r="R833" s="122" t="s">
        <v>84</v>
      </c>
      <c r="S833" s="122" t="s">
        <v>403</v>
      </c>
      <c r="T833" s="113" t="s">
        <v>1471</v>
      </c>
      <c r="U833" s="239" t="s">
        <v>193</v>
      </c>
      <c r="V833" s="238" t="s">
        <v>1852</v>
      </c>
      <c r="W833" s="292">
        <v>5</v>
      </c>
      <c r="X833" s="122">
        <v>5</v>
      </c>
      <c r="Y833" s="126">
        <f t="shared" si="244"/>
        <v>0</v>
      </c>
      <c r="Z833" s="122">
        <v>0</v>
      </c>
      <c r="AA833" s="101">
        <v>21592.799999999999</v>
      </c>
      <c r="AB833" s="131"/>
      <c r="AC833" s="151" t="str">
        <f t="shared" si="240"/>
        <v>May-26</v>
      </c>
      <c r="AD833" s="119">
        <v>46167</v>
      </c>
      <c r="AE833" s="257" t="s">
        <v>1853</v>
      </c>
      <c r="AF833" s="101">
        <f t="shared" si="242"/>
        <v>107964</v>
      </c>
      <c r="AG833" s="101">
        <f t="shared" si="238"/>
        <v>0</v>
      </c>
      <c r="AH833" s="101">
        <f t="shared" si="243"/>
        <v>107964</v>
      </c>
      <c r="AI833" s="101">
        <f t="shared" si="235"/>
        <v>0</v>
      </c>
      <c r="AJ833" s="101">
        <f t="shared" si="239"/>
        <v>0</v>
      </c>
      <c r="AK833" s="101">
        <f t="shared" si="234"/>
        <v>0</v>
      </c>
      <c r="AL833" s="102" t="s">
        <v>0</v>
      </c>
      <c r="AM833" s="144" t="s">
        <v>102</v>
      </c>
      <c r="AN833" s="823">
        <f t="shared" si="241"/>
        <v>107964</v>
      </c>
      <c r="AO833" s="844">
        <f t="shared" si="229"/>
        <v>1</v>
      </c>
      <c r="AP833" s="844">
        <f t="shared" si="230"/>
        <v>0</v>
      </c>
      <c r="AQ833" s="845">
        <f t="shared" ca="1" si="231"/>
        <v>65</v>
      </c>
      <c r="AR833" s="113" t="str">
        <f t="shared" si="232"/>
        <v>Delayed</v>
      </c>
    </row>
    <row r="834" spans="1:45" x14ac:dyDescent="0.25">
      <c r="A834" s="252">
        <v>4300142795</v>
      </c>
      <c r="B834" s="250">
        <v>46120</v>
      </c>
      <c r="C834" s="100" t="s">
        <v>79</v>
      </c>
      <c r="D834" s="552">
        <v>46162</v>
      </c>
      <c r="E834" s="552" t="e">
        <f>IF(OR(#REF!="",J834=""),"",#REF!+7*J834)</f>
        <v>#REF!</v>
      </c>
      <c r="F834" s="149" t="str">
        <f t="shared" ca="1" si="233"/>
        <v>DELIVERED</v>
      </c>
      <c r="G834" s="120" t="s">
        <v>80</v>
      </c>
      <c r="H834" s="113" t="e">
        <f t="shared" si="236"/>
        <v>#REF!</v>
      </c>
      <c r="I834" s="113" t="e">
        <f t="shared" si="237"/>
        <v>#REF!</v>
      </c>
      <c r="J834" s="122">
        <v>6</v>
      </c>
      <c r="K834" s="122" t="s">
        <v>18</v>
      </c>
      <c r="L834" s="232" t="s">
        <v>142</v>
      </c>
      <c r="M834" s="13" t="s">
        <v>1854</v>
      </c>
      <c r="N834" s="399">
        <v>0</v>
      </c>
      <c r="O834" s="130">
        <v>3</v>
      </c>
      <c r="P834" s="11" t="s">
        <v>1855</v>
      </c>
      <c r="Q834" s="122">
        <v>26200225</v>
      </c>
      <c r="R834" s="122" t="s">
        <v>84</v>
      </c>
      <c r="S834" s="122" t="s">
        <v>403</v>
      </c>
      <c r="T834" s="113" t="s">
        <v>1471</v>
      </c>
      <c r="U834" s="239" t="s">
        <v>193</v>
      </c>
      <c r="V834" s="238" t="s">
        <v>1856</v>
      </c>
      <c r="W834" s="292">
        <v>5</v>
      </c>
      <c r="X834" s="122">
        <v>5</v>
      </c>
      <c r="Y834" s="126">
        <f t="shared" si="244"/>
        <v>0</v>
      </c>
      <c r="Z834" s="122">
        <v>0</v>
      </c>
      <c r="AA834" s="101">
        <v>67236.800000000003</v>
      </c>
      <c r="AB834" s="131"/>
      <c r="AC834" s="151" t="str">
        <f t="shared" si="240"/>
        <v>May-26</v>
      </c>
      <c r="AD834" s="119">
        <v>46167</v>
      </c>
      <c r="AE834" s="257" t="s">
        <v>1853</v>
      </c>
      <c r="AF834" s="101">
        <f t="shared" si="242"/>
        <v>336184</v>
      </c>
      <c r="AG834" s="101">
        <f t="shared" si="238"/>
        <v>0</v>
      </c>
      <c r="AH834" s="101">
        <f t="shared" si="243"/>
        <v>336184</v>
      </c>
      <c r="AI834" s="101">
        <f t="shared" si="235"/>
        <v>0</v>
      </c>
      <c r="AJ834" s="101">
        <f t="shared" si="239"/>
        <v>0</v>
      </c>
      <c r="AK834" s="101">
        <f t="shared" si="234"/>
        <v>0</v>
      </c>
      <c r="AL834" s="102" t="s">
        <v>0</v>
      </c>
      <c r="AM834" s="144" t="s">
        <v>102</v>
      </c>
      <c r="AN834" s="823">
        <f t="shared" si="241"/>
        <v>336184</v>
      </c>
      <c r="AO834" s="844">
        <f t="shared" si="229"/>
        <v>1</v>
      </c>
      <c r="AP834" s="844">
        <f t="shared" si="230"/>
        <v>0</v>
      </c>
      <c r="AQ834" s="845">
        <f t="shared" ca="1" si="231"/>
        <v>65</v>
      </c>
      <c r="AR834" s="113" t="str">
        <f t="shared" si="232"/>
        <v>Delayed</v>
      </c>
    </row>
    <row r="835" spans="1:45" x14ac:dyDescent="0.25">
      <c r="A835" s="252">
        <v>4300142795</v>
      </c>
      <c r="B835" s="250">
        <v>46120</v>
      </c>
      <c r="C835" s="100" t="s">
        <v>79</v>
      </c>
      <c r="D835" s="552">
        <v>46162</v>
      </c>
      <c r="E835" s="552" t="e">
        <f>IF(OR(#REF!="",J835=""),"",#REF!+7*J835)</f>
        <v>#REF!</v>
      </c>
      <c r="F835" s="149" t="str">
        <f t="shared" ca="1" si="233"/>
        <v>DELIVERED</v>
      </c>
      <c r="G835" s="120" t="s">
        <v>80</v>
      </c>
      <c r="H835" s="113" t="e">
        <f t="shared" si="236"/>
        <v>#REF!</v>
      </c>
      <c r="I835" s="113" t="e">
        <f t="shared" si="237"/>
        <v>#REF!</v>
      </c>
      <c r="J835" s="122">
        <v>6</v>
      </c>
      <c r="K835" s="122" t="s">
        <v>18</v>
      </c>
      <c r="L835" s="232" t="s">
        <v>142</v>
      </c>
      <c r="M835" s="13" t="s">
        <v>1857</v>
      </c>
      <c r="N835" s="399">
        <v>0</v>
      </c>
      <c r="O835" s="130">
        <v>3</v>
      </c>
      <c r="P835" s="11" t="s">
        <v>1858</v>
      </c>
      <c r="Q835" s="122">
        <v>26200225</v>
      </c>
      <c r="R835" s="122" t="s">
        <v>84</v>
      </c>
      <c r="S835" s="122" t="s">
        <v>403</v>
      </c>
      <c r="T835" s="113" t="s">
        <v>1471</v>
      </c>
      <c r="U835" s="239" t="s">
        <v>193</v>
      </c>
      <c r="V835" s="238" t="s">
        <v>1859</v>
      </c>
      <c r="W835" s="292">
        <v>5</v>
      </c>
      <c r="X835" s="122">
        <v>5</v>
      </c>
      <c r="Y835" s="126">
        <f t="shared" si="244"/>
        <v>0</v>
      </c>
      <c r="Z835" s="122">
        <v>0</v>
      </c>
      <c r="AA835" s="101">
        <v>55733.2</v>
      </c>
      <c r="AB835" s="131"/>
      <c r="AC835" s="151" t="str">
        <f t="shared" si="240"/>
        <v>May-26</v>
      </c>
      <c r="AD835" s="119">
        <v>46167</v>
      </c>
      <c r="AE835" s="257" t="s">
        <v>1853</v>
      </c>
      <c r="AF835" s="101">
        <f t="shared" si="242"/>
        <v>278666</v>
      </c>
      <c r="AG835" s="101">
        <f t="shared" si="238"/>
        <v>0</v>
      </c>
      <c r="AH835" s="101">
        <f t="shared" si="243"/>
        <v>278666</v>
      </c>
      <c r="AI835" s="101">
        <f t="shared" si="235"/>
        <v>0</v>
      </c>
      <c r="AJ835" s="101">
        <f t="shared" si="239"/>
        <v>0</v>
      </c>
      <c r="AK835" s="101">
        <f t="shared" si="234"/>
        <v>0</v>
      </c>
      <c r="AL835" s="102" t="s">
        <v>0</v>
      </c>
      <c r="AM835" s="144" t="s">
        <v>102</v>
      </c>
      <c r="AN835" s="823">
        <f t="shared" si="241"/>
        <v>278666</v>
      </c>
      <c r="AO835" s="844">
        <f t="shared" ref="AO835:AO898" si="245">IF(W835=0,0,X835/W835)</f>
        <v>1</v>
      </c>
      <c r="AP835" s="844">
        <f t="shared" ref="AP835:AP898" si="246">IF(W835=0,0,Y835/W835)</f>
        <v>0</v>
      </c>
      <c r="AQ835" s="845">
        <f t="shared" ref="AQ835:AQ898" ca="1" si="247">TODAY()-B835</f>
        <v>65</v>
      </c>
      <c r="AR835" s="113" t="str">
        <f t="shared" ref="AR835:AR898" si="248">IF(AD835&lt;=D835,"On Time","Delayed")</f>
        <v>Delayed</v>
      </c>
    </row>
    <row r="836" spans="1:45" x14ac:dyDescent="0.25">
      <c r="A836" s="252">
        <v>4300142919</v>
      </c>
      <c r="B836" s="250">
        <v>46120</v>
      </c>
      <c r="C836" s="100" t="s">
        <v>79</v>
      </c>
      <c r="D836" s="552">
        <v>46162</v>
      </c>
      <c r="E836" s="552" t="e">
        <f>IF(OR(#REF!="",J836=""),"",#REF!+7*J836)</f>
        <v>#REF!</v>
      </c>
      <c r="F836" s="149" t="str">
        <f t="shared" ca="1" si="233"/>
        <v>DELIVERED</v>
      </c>
      <c r="G836" s="120" t="s">
        <v>80</v>
      </c>
      <c r="H836" s="113" t="e">
        <f t="shared" si="236"/>
        <v>#REF!</v>
      </c>
      <c r="I836" s="113" t="e">
        <f t="shared" si="237"/>
        <v>#REF!</v>
      </c>
      <c r="J836" s="122">
        <v>6</v>
      </c>
      <c r="K836" s="122" t="s">
        <v>18</v>
      </c>
      <c r="L836" s="232" t="s">
        <v>81</v>
      </c>
      <c r="M836" s="13" t="s">
        <v>1860</v>
      </c>
      <c r="N836" s="399">
        <v>0</v>
      </c>
      <c r="O836" s="130">
        <v>3</v>
      </c>
      <c r="P836" s="547" t="s">
        <v>1861</v>
      </c>
      <c r="Q836" s="122">
        <v>26200238</v>
      </c>
      <c r="R836" s="122" t="s">
        <v>84</v>
      </c>
      <c r="S836" s="122" t="s">
        <v>403</v>
      </c>
      <c r="T836" s="113" t="s">
        <v>1471</v>
      </c>
      <c r="U836" s="239" t="s">
        <v>193</v>
      </c>
      <c r="V836" s="238" t="s">
        <v>1862</v>
      </c>
      <c r="W836" s="292">
        <v>10</v>
      </c>
      <c r="X836" s="122">
        <v>10</v>
      </c>
      <c r="Y836" s="126">
        <f t="shared" si="244"/>
        <v>0</v>
      </c>
      <c r="Z836" s="122">
        <v>0</v>
      </c>
      <c r="AA836" s="101">
        <v>68957.5</v>
      </c>
      <c r="AB836" s="131"/>
      <c r="AC836" s="151" t="str">
        <f t="shared" si="240"/>
        <v>May-26</v>
      </c>
      <c r="AD836" s="119">
        <v>46170</v>
      </c>
      <c r="AE836" s="257" t="s">
        <v>1863</v>
      </c>
      <c r="AF836" s="101">
        <f t="shared" si="242"/>
        <v>689575</v>
      </c>
      <c r="AG836" s="101">
        <f t="shared" si="238"/>
        <v>0</v>
      </c>
      <c r="AH836" s="101">
        <f t="shared" si="243"/>
        <v>689575</v>
      </c>
      <c r="AI836" s="101">
        <f t="shared" si="235"/>
        <v>0</v>
      </c>
      <c r="AJ836" s="101">
        <f t="shared" si="239"/>
        <v>0</v>
      </c>
      <c r="AK836" s="101">
        <f t="shared" si="234"/>
        <v>0</v>
      </c>
      <c r="AL836" s="102" t="s">
        <v>0</v>
      </c>
      <c r="AM836" s="144" t="s">
        <v>102</v>
      </c>
      <c r="AN836" s="823">
        <f t="shared" si="241"/>
        <v>689575</v>
      </c>
      <c r="AO836" s="844">
        <f t="shared" si="245"/>
        <v>1</v>
      </c>
      <c r="AP836" s="844">
        <f t="shared" si="246"/>
        <v>0</v>
      </c>
      <c r="AQ836" s="845">
        <f t="shared" ca="1" si="247"/>
        <v>65</v>
      </c>
      <c r="AR836" s="113" t="str">
        <f t="shared" si="248"/>
        <v>Delayed</v>
      </c>
    </row>
    <row r="837" spans="1:45" x14ac:dyDescent="0.25">
      <c r="A837" s="252">
        <v>4300142919</v>
      </c>
      <c r="B837" s="250">
        <v>46120</v>
      </c>
      <c r="C837" s="100" t="s">
        <v>79</v>
      </c>
      <c r="D837" s="552">
        <v>46162</v>
      </c>
      <c r="E837" s="552" t="e">
        <f>IF(OR(#REF!="",J837=""),"",#REF!+7*J837)</f>
        <v>#REF!</v>
      </c>
      <c r="F837" s="149" t="str">
        <f t="shared" ca="1" si="233"/>
        <v>DELIVERED</v>
      </c>
      <c r="G837" s="120" t="s">
        <v>80</v>
      </c>
      <c r="H837" s="113" t="e">
        <f t="shared" si="236"/>
        <v>#REF!</v>
      </c>
      <c r="I837" s="113" t="e">
        <f t="shared" si="237"/>
        <v>#REF!</v>
      </c>
      <c r="J837" s="122">
        <v>6</v>
      </c>
      <c r="K837" s="122" t="s">
        <v>18</v>
      </c>
      <c r="L837" s="232" t="s">
        <v>81</v>
      </c>
      <c r="M837" s="13" t="s">
        <v>1864</v>
      </c>
      <c r="N837" s="399">
        <v>0</v>
      </c>
      <c r="O837" s="130">
        <v>3</v>
      </c>
      <c r="P837" s="547" t="s">
        <v>1865</v>
      </c>
      <c r="Q837" s="122">
        <v>26200238</v>
      </c>
      <c r="R837" s="122" t="s">
        <v>84</v>
      </c>
      <c r="S837" s="122" t="s">
        <v>403</v>
      </c>
      <c r="T837" s="113" t="s">
        <v>1471</v>
      </c>
      <c r="U837" s="239" t="s">
        <v>193</v>
      </c>
      <c r="V837" s="238" t="s">
        <v>1866</v>
      </c>
      <c r="W837" s="292">
        <v>5</v>
      </c>
      <c r="X837" s="122">
        <v>5</v>
      </c>
      <c r="Y837" s="126">
        <f t="shared" si="244"/>
        <v>0</v>
      </c>
      <c r="Z837" s="122">
        <v>0</v>
      </c>
      <c r="AA837" s="101">
        <v>30572.2</v>
      </c>
      <c r="AB837" s="131"/>
      <c r="AC837" s="151" t="str">
        <f t="shared" si="240"/>
        <v>May-26</v>
      </c>
      <c r="AD837" s="119">
        <v>46170</v>
      </c>
      <c r="AE837" s="257" t="s">
        <v>1863</v>
      </c>
      <c r="AF837" s="101">
        <f t="shared" si="242"/>
        <v>152861</v>
      </c>
      <c r="AG837" s="101">
        <f t="shared" si="238"/>
        <v>0</v>
      </c>
      <c r="AH837" s="101">
        <f t="shared" si="243"/>
        <v>152861</v>
      </c>
      <c r="AI837" s="101">
        <f t="shared" si="235"/>
        <v>0</v>
      </c>
      <c r="AJ837" s="101">
        <f t="shared" si="239"/>
        <v>0</v>
      </c>
      <c r="AK837" s="101">
        <f t="shared" si="234"/>
        <v>0</v>
      </c>
      <c r="AL837" s="102" t="s">
        <v>0</v>
      </c>
      <c r="AM837" s="144" t="s">
        <v>102</v>
      </c>
      <c r="AN837" s="823">
        <f t="shared" si="241"/>
        <v>152861</v>
      </c>
      <c r="AO837" s="844">
        <f t="shared" si="245"/>
        <v>1</v>
      </c>
      <c r="AP837" s="844">
        <f t="shared" si="246"/>
        <v>0</v>
      </c>
      <c r="AQ837" s="845">
        <f t="shared" ca="1" si="247"/>
        <v>65</v>
      </c>
      <c r="AR837" s="113" t="str">
        <f t="shared" si="248"/>
        <v>Delayed</v>
      </c>
    </row>
    <row r="838" spans="1:45" ht="26.25" x14ac:dyDescent="0.25">
      <c r="A838" s="252">
        <v>4300142919</v>
      </c>
      <c r="B838" s="250">
        <v>46120</v>
      </c>
      <c r="C838" s="100" t="s">
        <v>79</v>
      </c>
      <c r="D838" s="552">
        <v>46162</v>
      </c>
      <c r="E838" s="552" t="e">
        <f>IF(OR(#REF!="",J838=""),"",#REF!+7*J838)</f>
        <v>#REF!</v>
      </c>
      <c r="F838" s="149" t="str">
        <f t="shared" ca="1" si="233"/>
        <v>DELIVERED</v>
      </c>
      <c r="G838" s="120" t="s">
        <v>80</v>
      </c>
      <c r="H838" s="113" t="e">
        <f t="shared" si="236"/>
        <v>#REF!</v>
      </c>
      <c r="I838" s="113" t="e">
        <f t="shared" si="237"/>
        <v>#REF!</v>
      </c>
      <c r="J838" s="122">
        <v>6</v>
      </c>
      <c r="K838" s="122" t="s">
        <v>18</v>
      </c>
      <c r="L838" s="232" t="s">
        <v>81</v>
      </c>
      <c r="M838" s="448" t="s">
        <v>1867</v>
      </c>
      <c r="N838" s="399">
        <v>0</v>
      </c>
      <c r="O838" s="130">
        <v>3</v>
      </c>
      <c r="P838" s="547" t="s">
        <v>1868</v>
      </c>
      <c r="Q838" s="122">
        <v>26200238</v>
      </c>
      <c r="R838" s="122" t="s">
        <v>84</v>
      </c>
      <c r="S838" s="122" t="s">
        <v>403</v>
      </c>
      <c r="T838" s="113" t="s">
        <v>1471</v>
      </c>
      <c r="U838" s="239" t="s">
        <v>193</v>
      </c>
      <c r="V838" s="238" t="s">
        <v>1869</v>
      </c>
      <c r="W838" s="292">
        <v>10</v>
      </c>
      <c r="X838" s="122">
        <v>10</v>
      </c>
      <c r="Y838" s="126">
        <f t="shared" si="244"/>
        <v>0</v>
      </c>
      <c r="Z838" s="122">
        <v>0</v>
      </c>
      <c r="AA838" s="101">
        <v>35767.1</v>
      </c>
      <c r="AB838" s="131"/>
      <c r="AC838" s="151" t="str">
        <f t="shared" si="240"/>
        <v>May-26</v>
      </c>
      <c r="AD838" s="119">
        <v>46170</v>
      </c>
      <c r="AE838" s="257" t="s">
        <v>1863</v>
      </c>
      <c r="AF838" s="101">
        <f t="shared" si="242"/>
        <v>357671</v>
      </c>
      <c r="AG838" s="101">
        <f t="shared" si="238"/>
        <v>0</v>
      </c>
      <c r="AH838" s="101">
        <f t="shared" si="243"/>
        <v>357671</v>
      </c>
      <c r="AI838" s="101">
        <f t="shared" si="235"/>
        <v>0</v>
      </c>
      <c r="AJ838" s="101">
        <f t="shared" si="239"/>
        <v>0</v>
      </c>
      <c r="AK838" s="101">
        <f t="shared" si="234"/>
        <v>0</v>
      </c>
      <c r="AL838" s="102" t="s">
        <v>0</v>
      </c>
      <c r="AM838" s="144" t="s">
        <v>102</v>
      </c>
      <c r="AN838" s="823">
        <f t="shared" si="241"/>
        <v>357671</v>
      </c>
      <c r="AO838" s="844">
        <f t="shared" si="245"/>
        <v>1</v>
      </c>
      <c r="AP838" s="844">
        <f t="shared" si="246"/>
        <v>0</v>
      </c>
      <c r="AQ838" s="845">
        <f t="shared" ca="1" si="247"/>
        <v>65</v>
      </c>
      <c r="AR838" s="113" t="str">
        <f t="shared" si="248"/>
        <v>Delayed</v>
      </c>
    </row>
    <row r="839" spans="1:45" ht="12.75" x14ac:dyDescent="0.2">
      <c r="A839" s="240">
        <v>4520490195</v>
      </c>
      <c r="B839" s="133">
        <v>46121</v>
      </c>
      <c r="C839" s="6" t="s">
        <v>79</v>
      </c>
      <c r="D839" s="552">
        <v>46135</v>
      </c>
      <c r="E839" s="552" t="e">
        <f>IF(OR(#REF!="",J839=""),"",#REF!+7*J839)</f>
        <v>#REF!</v>
      </c>
      <c r="F839" s="149" t="str">
        <f t="shared" ca="1" si="233"/>
        <v>DELIVERED</v>
      </c>
      <c r="G839" s="120" t="s">
        <v>80</v>
      </c>
      <c r="H839" s="113" t="e">
        <f t="shared" si="236"/>
        <v>#REF!</v>
      </c>
      <c r="I839" s="113" t="e">
        <f t="shared" si="237"/>
        <v>#REF!</v>
      </c>
      <c r="J839" s="122">
        <v>2</v>
      </c>
      <c r="K839" s="122" t="s">
        <v>22</v>
      </c>
      <c r="L839" s="232" t="s">
        <v>81</v>
      </c>
      <c r="M839" s="253" t="s">
        <v>1870</v>
      </c>
      <c r="N839" s="399">
        <v>1</v>
      </c>
      <c r="O839" s="130">
        <v>1</v>
      </c>
      <c r="P839" s="147" t="s">
        <v>243</v>
      </c>
      <c r="Q839" s="122">
        <v>26200119</v>
      </c>
      <c r="R839" s="122" t="s">
        <v>84</v>
      </c>
      <c r="S839" s="125" t="s">
        <v>210</v>
      </c>
      <c r="T839" s="240" t="s">
        <v>211</v>
      </c>
      <c r="U839" s="102" t="s">
        <v>212</v>
      </c>
      <c r="V839" s="274" t="s">
        <v>1871</v>
      </c>
      <c r="W839" s="294">
        <v>1</v>
      </c>
      <c r="X839" s="24">
        <v>1</v>
      </c>
      <c r="Y839" s="8">
        <f t="shared" si="244"/>
        <v>0</v>
      </c>
      <c r="Z839" s="24">
        <v>0</v>
      </c>
      <c r="AA839" s="262">
        <v>66567</v>
      </c>
      <c r="AB839" s="131"/>
      <c r="AC839" s="151" t="str">
        <f t="shared" si="240"/>
        <v>April-26</v>
      </c>
      <c r="AD839" s="119">
        <v>46141</v>
      </c>
      <c r="AE839" s="256" t="s">
        <v>1872</v>
      </c>
      <c r="AF839" s="101">
        <f t="shared" si="242"/>
        <v>66567</v>
      </c>
      <c r="AG839" s="101">
        <f t="shared" si="238"/>
        <v>0</v>
      </c>
      <c r="AH839" s="101">
        <f t="shared" si="243"/>
        <v>66567</v>
      </c>
      <c r="AI839" s="101">
        <f t="shared" si="235"/>
        <v>0</v>
      </c>
      <c r="AJ839" s="101">
        <f t="shared" si="239"/>
        <v>0</v>
      </c>
      <c r="AK839" s="101">
        <f t="shared" si="234"/>
        <v>0</v>
      </c>
      <c r="AL839" s="102" t="s">
        <v>0</v>
      </c>
      <c r="AM839" s="144" t="s">
        <v>102</v>
      </c>
      <c r="AN839" s="823">
        <f t="shared" si="241"/>
        <v>66567</v>
      </c>
      <c r="AO839" s="844">
        <f t="shared" si="245"/>
        <v>1</v>
      </c>
      <c r="AP839" s="844">
        <f t="shared" si="246"/>
        <v>0</v>
      </c>
      <c r="AQ839" s="845">
        <f t="shared" ca="1" si="247"/>
        <v>64</v>
      </c>
      <c r="AR839" s="113" t="str">
        <f t="shared" si="248"/>
        <v>Delayed</v>
      </c>
    </row>
    <row r="840" spans="1:45" ht="15" x14ac:dyDescent="0.25">
      <c r="A840" s="240">
        <v>1162600066</v>
      </c>
      <c r="B840" s="133">
        <v>46121</v>
      </c>
      <c r="C840" s="100" t="s">
        <v>79</v>
      </c>
      <c r="D840" s="552">
        <v>46123</v>
      </c>
      <c r="E840" s="552" t="e">
        <f>IF(OR(#REF!="",J840=""),"",#REF!+7*J840)</f>
        <v>#REF!</v>
      </c>
      <c r="F840" s="149" t="str">
        <f t="shared" ca="1" si="233"/>
        <v>DELIVERED</v>
      </c>
      <c r="G840" s="120" t="s">
        <v>80</v>
      </c>
      <c r="H840" s="113" t="e">
        <f t="shared" si="236"/>
        <v>#REF!</v>
      </c>
      <c r="I840" s="113" t="e">
        <f t="shared" si="237"/>
        <v>#REF!</v>
      </c>
      <c r="J840" s="122">
        <v>0.3</v>
      </c>
      <c r="K840" s="218" t="s">
        <v>24</v>
      </c>
      <c r="L840" s="125" t="s">
        <v>142</v>
      </c>
      <c r="M840" s="253" t="s">
        <v>1873</v>
      </c>
      <c r="N840" s="96">
        <v>1</v>
      </c>
      <c r="O840" s="89">
        <v>1</v>
      </c>
      <c r="P840" s="24" t="s">
        <v>243</v>
      </c>
      <c r="Q840" s="24">
        <v>26200068</v>
      </c>
      <c r="R840" s="24" t="s">
        <v>84</v>
      </c>
      <c r="S840" s="9" t="s">
        <v>284</v>
      </c>
      <c r="T840" s="7" t="s">
        <v>285</v>
      </c>
      <c r="U840" s="16" t="s">
        <v>286</v>
      </c>
      <c r="V840" s="358" t="s">
        <v>1874</v>
      </c>
      <c r="W840" s="294">
        <v>2</v>
      </c>
      <c r="X840" s="24">
        <v>2</v>
      </c>
      <c r="Y840" s="8">
        <f t="shared" si="244"/>
        <v>0</v>
      </c>
      <c r="Z840" s="24">
        <v>0</v>
      </c>
      <c r="AA840" s="262">
        <v>5200</v>
      </c>
      <c r="AB840" s="66"/>
      <c r="AC840" s="62" t="str">
        <f t="shared" si="240"/>
        <v>April-26</v>
      </c>
      <c r="AD840" s="25">
        <v>46132</v>
      </c>
      <c r="AE840" s="256" t="s">
        <v>1875</v>
      </c>
      <c r="AF840" s="58">
        <f t="shared" si="242"/>
        <v>10400</v>
      </c>
      <c r="AG840" s="58">
        <f t="shared" si="238"/>
        <v>0</v>
      </c>
      <c r="AH840" s="58">
        <f t="shared" si="243"/>
        <v>10400</v>
      </c>
      <c r="AI840" s="58">
        <f t="shared" si="235"/>
        <v>0</v>
      </c>
      <c r="AJ840" s="58">
        <f t="shared" si="239"/>
        <v>0</v>
      </c>
      <c r="AK840" s="58">
        <f t="shared" si="234"/>
        <v>0</v>
      </c>
      <c r="AL840" s="102" t="s">
        <v>0</v>
      </c>
      <c r="AM840" s="144" t="s">
        <v>102</v>
      </c>
      <c r="AN840" s="823">
        <f t="shared" si="241"/>
        <v>10400</v>
      </c>
      <c r="AO840" s="844">
        <f t="shared" si="245"/>
        <v>1</v>
      </c>
      <c r="AP840" s="844">
        <f t="shared" si="246"/>
        <v>0</v>
      </c>
      <c r="AQ840" s="845">
        <f t="shared" ca="1" si="247"/>
        <v>64</v>
      </c>
      <c r="AR840" s="113" t="str">
        <f t="shared" si="248"/>
        <v>Delayed</v>
      </c>
    </row>
    <row r="841" spans="1:45" ht="12.75" x14ac:dyDescent="0.2">
      <c r="A841" s="240">
        <v>4520478983</v>
      </c>
      <c r="B841" s="244">
        <v>46121</v>
      </c>
      <c r="C841" s="297" t="s">
        <v>79</v>
      </c>
      <c r="D841" s="552">
        <v>46128</v>
      </c>
      <c r="E841" s="552" t="e">
        <f>IF(OR(#REF!="",J841=""),"",#REF!+7*J841)</f>
        <v>#REF!</v>
      </c>
      <c r="F841" s="264" t="str">
        <f t="shared" ca="1" si="233"/>
        <v>DELIVERED</v>
      </c>
      <c r="G841" s="221" t="s">
        <v>80</v>
      </c>
      <c r="H841" s="207" t="e">
        <f t="shared" si="236"/>
        <v>#REF!</v>
      </c>
      <c r="I841" s="207" t="e">
        <f t="shared" si="237"/>
        <v>#REF!</v>
      </c>
      <c r="J841" s="125">
        <v>1</v>
      </c>
      <c r="K841" s="20" t="s">
        <v>28</v>
      </c>
      <c r="L841" s="86" t="s">
        <v>81</v>
      </c>
      <c r="M841" s="253" t="s">
        <v>1876</v>
      </c>
      <c r="N841" s="96">
        <v>1</v>
      </c>
      <c r="O841" s="43">
        <v>1</v>
      </c>
      <c r="P841" s="24" t="s">
        <v>243</v>
      </c>
      <c r="Q841" s="24">
        <v>26200024</v>
      </c>
      <c r="R841" s="24" t="s">
        <v>84</v>
      </c>
      <c r="S841" s="20" t="s">
        <v>210</v>
      </c>
      <c r="T841" s="28" t="s">
        <v>211</v>
      </c>
      <c r="U841" s="21" t="s">
        <v>212</v>
      </c>
      <c r="V841" s="98" t="s">
        <v>1877</v>
      </c>
      <c r="W841" s="294">
        <v>1</v>
      </c>
      <c r="X841" s="24">
        <v>1</v>
      </c>
      <c r="Y841" s="8">
        <f t="shared" si="244"/>
        <v>0</v>
      </c>
      <c r="Z841" s="24">
        <v>0</v>
      </c>
      <c r="AA841" s="58">
        <v>111341</v>
      </c>
      <c r="AB841" s="66"/>
      <c r="AC841" s="62" t="str">
        <f t="shared" si="240"/>
        <v>April-26</v>
      </c>
      <c r="AD841" s="25">
        <v>46121</v>
      </c>
      <c r="AE841" s="256" t="s">
        <v>1878</v>
      </c>
      <c r="AF841" s="58">
        <f t="shared" si="242"/>
        <v>111341</v>
      </c>
      <c r="AG841" s="58">
        <f t="shared" si="238"/>
        <v>0</v>
      </c>
      <c r="AH841" s="58">
        <f t="shared" si="243"/>
        <v>111341</v>
      </c>
      <c r="AI841" s="58">
        <f t="shared" si="235"/>
        <v>0</v>
      </c>
      <c r="AJ841" s="58">
        <f t="shared" si="239"/>
        <v>0</v>
      </c>
      <c r="AK841" s="58">
        <f t="shared" si="234"/>
        <v>0</v>
      </c>
      <c r="AL841" s="299" t="s">
        <v>0</v>
      </c>
      <c r="AM841" s="144" t="s">
        <v>102</v>
      </c>
      <c r="AN841" s="827">
        <f t="shared" si="241"/>
        <v>111341</v>
      </c>
      <c r="AO841" s="844">
        <f t="shared" si="245"/>
        <v>1</v>
      </c>
      <c r="AP841" s="844">
        <f t="shared" si="246"/>
        <v>0</v>
      </c>
      <c r="AQ841" s="845">
        <f t="shared" ca="1" si="247"/>
        <v>64</v>
      </c>
      <c r="AR841" s="113" t="str">
        <f t="shared" si="248"/>
        <v>On Time</v>
      </c>
    </row>
    <row r="842" spans="1:45" s="23" customFormat="1" ht="15" x14ac:dyDescent="0.25">
      <c r="A842" s="240">
        <v>1162600067</v>
      </c>
      <c r="B842" s="243">
        <v>46121</v>
      </c>
      <c r="C842" s="6" t="s">
        <v>79</v>
      </c>
      <c r="D842" s="552">
        <v>46123</v>
      </c>
      <c r="E842" s="552" t="e">
        <f>IF(OR(#REF!="",J842=""),"",#REF!+7*J842)</f>
        <v>#REF!</v>
      </c>
      <c r="F842" s="271" t="str">
        <f t="shared" ca="1" si="233"/>
        <v>DELIVERED</v>
      </c>
      <c r="G842" s="65" t="s">
        <v>80</v>
      </c>
      <c r="H842" s="23" t="e">
        <f t="shared" si="236"/>
        <v>#REF!</v>
      </c>
      <c r="I842" s="23" t="e">
        <f t="shared" si="237"/>
        <v>#REF!</v>
      </c>
      <c r="J842" s="24">
        <v>0.3</v>
      </c>
      <c r="K842" s="24" t="s">
        <v>24</v>
      </c>
      <c r="L842" s="38" t="s">
        <v>81</v>
      </c>
      <c r="M842" s="253" t="s">
        <v>1879</v>
      </c>
      <c r="N842" s="91">
        <v>1</v>
      </c>
      <c r="O842" s="9">
        <v>1</v>
      </c>
      <c r="P842" s="24" t="s">
        <v>243</v>
      </c>
      <c r="Q842" s="24">
        <v>26200069</v>
      </c>
      <c r="R842" s="38" t="s">
        <v>84</v>
      </c>
      <c r="S842" s="9" t="s">
        <v>284</v>
      </c>
      <c r="T842" s="7" t="s">
        <v>285</v>
      </c>
      <c r="U842" s="16" t="s">
        <v>286</v>
      </c>
      <c r="V842" s="77" t="s">
        <v>1880</v>
      </c>
      <c r="W842" s="291">
        <v>1</v>
      </c>
      <c r="X842" s="24">
        <v>1</v>
      </c>
      <c r="Y842" s="8">
        <f t="shared" si="244"/>
        <v>0</v>
      </c>
      <c r="Z842" s="24">
        <v>0</v>
      </c>
      <c r="AA842" s="58">
        <v>7800</v>
      </c>
      <c r="AB842" s="66"/>
      <c r="AC842" s="62" t="str">
        <f t="shared" si="240"/>
        <v>April-26</v>
      </c>
      <c r="AD842" s="25">
        <v>46132</v>
      </c>
      <c r="AE842" s="256" t="s">
        <v>1881</v>
      </c>
      <c r="AF842" s="58">
        <f t="shared" si="242"/>
        <v>7800</v>
      </c>
      <c r="AG842" s="58">
        <f t="shared" si="238"/>
        <v>0</v>
      </c>
      <c r="AH842" s="58">
        <f t="shared" si="243"/>
        <v>7800</v>
      </c>
      <c r="AI842" s="58">
        <f t="shared" si="235"/>
        <v>0</v>
      </c>
      <c r="AJ842" s="58">
        <f t="shared" si="239"/>
        <v>0</v>
      </c>
      <c r="AK842" s="58">
        <f t="shared" si="234"/>
        <v>0</v>
      </c>
      <c r="AL842" s="16" t="s">
        <v>0</v>
      </c>
      <c r="AM842" s="144" t="s">
        <v>102</v>
      </c>
      <c r="AN842" s="59">
        <f t="shared" si="241"/>
        <v>7800</v>
      </c>
      <c r="AO842" s="844">
        <f t="shared" si="245"/>
        <v>1</v>
      </c>
      <c r="AP842" s="844">
        <f t="shared" si="246"/>
        <v>0</v>
      </c>
      <c r="AQ842" s="845">
        <f t="shared" ca="1" si="247"/>
        <v>64</v>
      </c>
      <c r="AR842" s="113" t="str">
        <f t="shared" si="248"/>
        <v>Delayed</v>
      </c>
      <c r="AS842" s="326"/>
    </row>
    <row r="843" spans="1:45" ht="12.75" x14ac:dyDescent="0.2">
      <c r="A843" s="16">
        <v>4800149288</v>
      </c>
      <c r="B843" s="246">
        <v>46121</v>
      </c>
      <c r="C843" s="100" t="s">
        <v>79</v>
      </c>
      <c r="D843" s="552">
        <v>46123</v>
      </c>
      <c r="E843" s="552" t="e">
        <f>IF(OR(#REF!="",J843=""),"",#REF!+7*J843)</f>
        <v>#REF!</v>
      </c>
      <c r="F843" s="267" t="str">
        <f t="shared" ca="1" si="233"/>
        <v>DELIVERED</v>
      </c>
      <c r="G843" s="65" t="s">
        <v>80</v>
      </c>
      <c r="H843" s="23" t="e">
        <f t="shared" si="236"/>
        <v>#REF!</v>
      </c>
      <c r="I843" s="23" t="e">
        <f t="shared" si="237"/>
        <v>#REF!</v>
      </c>
      <c r="J843" s="219">
        <v>0.2</v>
      </c>
      <c r="K843" s="219" t="s">
        <v>24</v>
      </c>
      <c r="L843" s="332" t="s">
        <v>81</v>
      </c>
      <c r="M843" s="253" t="s">
        <v>1882</v>
      </c>
      <c r="N843" s="399">
        <v>0</v>
      </c>
      <c r="O843" s="216">
        <v>3</v>
      </c>
      <c r="P843" s="24" t="s">
        <v>243</v>
      </c>
      <c r="Q843" s="24">
        <v>26200028</v>
      </c>
      <c r="R843" s="24" t="s">
        <v>84</v>
      </c>
      <c r="S843" s="36" t="s">
        <v>1361</v>
      </c>
      <c r="T843" s="71" t="s">
        <v>1362</v>
      </c>
      <c r="U843" s="34" t="s">
        <v>87</v>
      </c>
      <c r="V843" s="303" t="s">
        <v>1883</v>
      </c>
      <c r="W843" s="294">
        <v>1</v>
      </c>
      <c r="X843" s="24">
        <v>1</v>
      </c>
      <c r="Y843" s="8">
        <f t="shared" si="244"/>
        <v>0</v>
      </c>
      <c r="Z843" s="24">
        <v>0</v>
      </c>
      <c r="AA843" s="58">
        <v>5000</v>
      </c>
      <c r="AB843" s="66"/>
      <c r="AC843" s="62" t="str">
        <f t="shared" si="240"/>
        <v>April-26</v>
      </c>
      <c r="AD843" s="25">
        <v>46121</v>
      </c>
      <c r="AE843" s="256" t="s">
        <v>1884</v>
      </c>
      <c r="AF843" s="58">
        <f t="shared" si="242"/>
        <v>5000</v>
      </c>
      <c r="AG843" s="58">
        <f t="shared" si="238"/>
        <v>0</v>
      </c>
      <c r="AH843" s="58">
        <f t="shared" si="243"/>
        <v>5000</v>
      </c>
      <c r="AI843" s="58">
        <f t="shared" si="235"/>
        <v>0</v>
      </c>
      <c r="AJ843" s="58">
        <f t="shared" si="239"/>
        <v>0</v>
      </c>
      <c r="AK843" s="58">
        <f t="shared" si="234"/>
        <v>0</v>
      </c>
      <c r="AL843" s="280" t="s">
        <v>0</v>
      </c>
      <c r="AM843" s="144" t="s">
        <v>102</v>
      </c>
      <c r="AN843" s="828">
        <f t="shared" si="241"/>
        <v>5000</v>
      </c>
      <c r="AO843" s="844">
        <f t="shared" si="245"/>
        <v>1</v>
      </c>
      <c r="AP843" s="844">
        <f t="shared" si="246"/>
        <v>0</v>
      </c>
      <c r="AQ843" s="845">
        <f t="shared" ca="1" si="247"/>
        <v>64</v>
      </c>
      <c r="AR843" s="113" t="str">
        <f t="shared" si="248"/>
        <v>On Time</v>
      </c>
    </row>
    <row r="844" spans="1:45" ht="15" x14ac:dyDescent="0.25">
      <c r="A844" s="16">
        <v>4700969267</v>
      </c>
      <c r="B844" s="133">
        <v>46122</v>
      </c>
      <c r="C844" s="100" t="s">
        <v>79</v>
      </c>
      <c r="D844" s="552">
        <v>46150</v>
      </c>
      <c r="E844" s="552" t="e">
        <f>IF(OR(#REF!="",J844=""),"",#REF!+7*J844)</f>
        <v>#REF!</v>
      </c>
      <c r="F844" s="149" t="str">
        <f t="shared" ca="1" si="233"/>
        <v>DELIVERED</v>
      </c>
      <c r="G844" s="65" t="s">
        <v>80</v>
      </c>
      <c r="H844" s="23" t="e">
        <f t="shared" si="236"/>
        <v>#REF!</v>
      </c>
      <c r="I844" s="23" t="e">
        <f t="shared" si="237"/>
        <v>#REF!</v>
      </c>
      <c r="J844" s="218">
        <v>4</v>
      </c>
      <c r="K844" s="122" t="s">
        <v>18</v>
      </c>
      <c r="L844" s="232" t="s">
        <v>81</v>
      </c>
      <c r="M844" s="253" t="s">
        <v>1885</v>
      </c>
      <c r="N844" s="399">
        <v>0</v>
      </c>
      <c r="O844" s="130">
        <v>3</v>
      </c>
      <c r="P844" s="107" t="s">
        <v>1886</v>
      </c>
      <c r="Q844" s="219">
        <v>26200184</v>
      </c>
      <c r="R844" s="219" t="s">
        <v>84</v>
      </c>
      <c r="S844" s="219" t="s">
        <v>1361</v>
      </c>
      <c r="T844" s="215" t="s">
        <v>1362</v>
      </c>
      <c r="U844" s="302" t="s">
        <v>87</v>
      </c>
      <c r="V844" s="303" t="s">
        <v>1887</v>
      </c>
      <c r="W844" s="304">
        <v>1</v>
      </c>
      <c r="X844" s="219">
        <v>1</v>
      </c>
      <c r="Y844" s="268">
        <f t="shared" si="244"/>
        <v>0</v>
      </c>
      <c r="Z844" s="219">
        <v>0</v>
      </c>
      <c r="AA844" s="269">
        <v>129666</v>
      </c>
      <c r="AB844" s="224"/>
      <c r="AC844" s="270" t="str">
        <f t="shared" si="240"/>
        <v>May-26</v>
      </c>
      <c r="AD844" s="492">
        <v>46158</v>
      </c>
      <c r="AE844" s="256" t="s">
        <v>1888</v>
      </c>
      <c r="AF844" s="269">
        <f t="shared" si="242"/>
        <v>129666</v>
      </c>
      <c r="AG844" s="269">
        <f t="shared" si="238"/>
        <v>0</v>
      </c>
      <c r="AH844" s="269">
        <f t="shared" si="243"/>
        <v>129666</v>
      </c>
      <c r="AI844" s="269">
        <f t="shared" si="235"/>
        <v>0</v>
      </c>
      <c r="AJ844" s="269">
        <f t="shared" si="239"/>
        <v>0</v>
      </c>
      <c r="AK844" s="269">
        <f t="shared" si="234"/>
        <v>0</v>
      </c>
      <c r="AL844" s="102" t="s">
        <v>0</v>
      </c>
      <c r="AM844" s="144" t="s">
        <v>102</v>
      </c>
      <c r="AN844" s="823">
        <f t="shared" si="241"/>
        <v>129666</v>
      </c>
      <c r="AO844" s="844">
        <f t="shared" si="245"/>
        <v>1</v>
      </c>
      <c r="AP844" s="844">
        <f t="shared" si="246"/>
        <v>0</v>
      </c>
      <c r="AQ844" s="845">
        <f t="shared" ca="1" si="247"/>
        <v>63</v>
      </c>
      <c r="AR844" s="113" t="str">
        <f t="shared" si="248"/>
        <v>Delayed</v>
      </c>
    </row>
    <row r="845" spans="1:45" ht="15" x14ac:dyDescent="0.25">
      <c r="A845" s="16" t="s">
        <v>1889</v>
      </c>
      <c r="B845" s="133">
        <v>46121</v>
      </c>
      <c r="C845" s="100" t="s">
        <v>79</v>
      </c>
      <c r="D845" s="552">
        <v>46135</v>
      </c>
      <c r="E845" s="552" t="e">
        <f>IF(OR(#REF!="",J845=""),"",#REF!+7*J845)</f>
        <v>#REF!</v>
      </c>
      <c r="F845" s="149" t="str">
        <f t="shared" ca="1" si="233"/>
        <v>DELIVERED</v>
      </c>
      <c r="G845" s="65" t="s">
        <v>80</v>
      </c>
      <c r="H845" s="23" t="e">
        <f t="shared" si="236"/>
        <v>#REF!</v>
      </c>
      <c r="I845" s="70" t="e">
        <f t="shared" si="237"/>
        <v>#REF!</v>
      </c>
      <c r="J845" s="24">
        <v>2</v>
      </c>
      <c r="K845" s="37" t="s">
        <v>21</v>
      </c>
      <c r="L845" s="38" t="s">
        <v>142</v>
      </c>
      <c r="M845" s="253" t="s">
        <v>1890</v>
      </c>
      <c r="N845" s="91">
        <v>0</v>
      </c>
      <c r="O845" s="9">
        <v>3</v>
      </c>
      <c r="P845" s="294" t="s">
        <v>243</v>
      </c>
      <c r="Q845" s="24">
        <v>26200101</v>
      </c>
      <c r="R845" s="24" t="s">
        <v>84</v>
      </c>
      <c r="S845" s="24" t="s">
        <v>1891</v>
      </c>
      <c r="T845" s="23" t="s">
        <v>1892</v>
      </c>
      <c r="U845" s="16" t="s">
        <v>87</v>
      </c>
      <c r="V845" s="77" t="s">
        <v>1893</v>
      </c>
      <c r="W845" s="292">
        <v>400</v>
      </c>
      <c r="X845" s="122">
        <v>100</v>
      </c>
      <c r="Y845" s="126">
        <f t="shared" si="244"/>
        <v>300</v>
      </c>
      <c r="Z845" s="122">
        <v>0</v>
      </c>
      <c r="AA845" s="101">
        <v>206</v>
      </c>
      <c r="AB845" s="131"/>
      <c r="AC845" s="151" t="str">
        <f t="shared" si="240"/>
        <v>April-26</v>
      </c>
      <c r="AD845" s="119">
        <v>46139</v>
      </c>
      <c r="AE845" s="256" t="s">
        <v>1894</v>
      </c>
      <c r="AF845" s="101">
        <f t="shared" si="242"/>
        <v>20600</v>
      </c>
      <c r="AG845" s="101">
        <f t="shared" si="238"/>
        <v>0</v>
      </c>
      <c r="AH845" s="101">
        <f t="shared" si="243"/>
        <v>20600</v>
      </c>
      <c r="AI845" s="101">
        <f t="shared" si="235"/>
        <v>0</v>
      </c>
      <c r="AJ845" s="101">
        <f t="shared" si="239"/>
        <v>0</v>
      </c>
      <c r="AK845" s="101">
        <f t="shared" si="234"/>
        <v>0</v>
      </c>
      <c r="AL845" s="102" t="s">
        <v>0</v>
      </c>
      <c r="AM845" s="144" t="s">
        <v>102</v>
      </c>
      <c r="AN845" s="823">
        <f t="shared" si="241"/>
        <v>20600</v>
      </c>
      <c r="AO845" s="844">
        <f t="shared" si="245"/>
        <v>0.25</v>
      </c>
      <c r="AP845" s="844">
        <f t="shared" si="246"/>
        <v>0.75</v>
      </c>
      <c r="AQ845" s="845">
        <f t="shared" ca="1" si="247"/>
        <v>64</v>
      </c>
      <c r="AR845" s="113" t="str">
        <f t="shared" si="248"/>
        <v>Delayed</v>
      </c>
    </row>
    <row r="846" spans="1:45" ht="15" x14ac:dyDescent="0.25">
      <c r="A846" s="16" t="s">
        <v>1889</v>
      </c>
      <c r="B846" s="133">
        <v>46121</v>
      </c>
      <c r="C846" s="100" t="s">
        <v>79</v>
      </c>
      <c r="D846" s="552">
        <v>46135</v>
      </c>
      <c r="E846" s="552" t="e">
        <f>IF(OR(#REF!="",J846=""),"",#REF!+7*J846)</f>
        <v>#REF!</v>
      </c>
      <c r="F846" s="149" t="str">
        <f t="shared" ca="1" si="233"/>
        <v>DELIVERED</v>
      </c>
      <c r="G846" s="65" t="s">
        <v>80</v>
      </c>
      <c r="H846" s="23" t="e">
        <f t="shared" si="236"/>
        <v>#REF!</v>
      </c>
      <c r="I846" s="70" t="e">
        <f t="shared" si="237"/>
        <v>#REF!</v>
      </c>
      <c r="J846" s="24">
        <v>2</v>
      </c>
      <c r="K846" s="37" t="s">
        <v>21</v>
      </c>
      <c r="L846" s="38" t="s">
        <v>142</v>
      </c>
      <c r="M846" s="253" t="s">
        <v>1890</v>
      </c>
      <c r="N846" s="91">
        <v>0</v>
      </c>
      <c r="O846" s="9">
        <v>3</v>
      </c>
      <c r="P846" s="294" t="s">
        <v>243</v>
      </c>
      <c r="Q846" s="24">
        <v>26200101</v>
      </c>
      <c r="R846" s="24" t="s">
        <v>84</v>
      </c>
      <c r="S846" s="24" t="s">
        <v>1891</v>
      </c>
      <c r="T846" s="23" t="s">
        <v>1892</v>
      </c>
      <c r="U846" s="16" t="s">
        <v>87</v>
      </c>
      <c r="V846" s="77" t="s">
        <v>1893</v>
      </c>
      <c r="W846" s="292">
        <v>300</v>
      </c>
      <c r="X846" s="122">
        <v>100</v>
      </c>
      <c r="Y846" s="126">
        <f t="shared" si="244"/>
        <v>200</v>
      </c>
      <c r="Z846" s="122">
        <v>0</v>
      </c>
      <c r="AA846" s="101">
        <v>206</v>
      </c>
      <c r="AB846" s="131"/>
      <c r="AC846" s="151" t="str">
        <f t="shared" si="240"/>
        <v>April-26</v>
      </c>
      <c r="AD846" s="119">
        <v>46142</v>
      </c>
      <c r="AE846" s="256" t="s">
        <v>1895</v>
      </c>
      <c r="AF846" s="101">
        <f t="shared" si="242"/>
        <v>20600</v>
      </c>
      <c r="AG846" s="101">
        <f t="shared" si="238"/>
        <v>0</v>
      </c>
      <c r="AH846" s="101">
        <f t="shared" si="243"/>
        <v>20600</v>
      </c>
      <c r="AI846" s="101">
        <f t="shared" si="235"/>
        <v>0</v>
      </c>
      <c r="AJ846" s="101">
        <f t="shared" si="239"/>
        <v>0</v>
      </c>
      <c r="AK846" s="101">
        <f t="shared" si="234"/>
        <v>0</v>
      </c>
      <c r="AL846" s="102" t="s">
        <v>0</v>
      </c>
      <c r="AM846" s="144" t="s">
        <v>102</v>
      </c>
      <c r="AN846" s="823">
        <f t="shared" si="241"/>
        <v>20600</v>
      </c>
      <c r="AO846" s="844">
        <f t="shared" si="245"/>
        <v>0.33333333333333331</v>
      </c>
      <c r="AP846" s="844">
        <f t="shared" si="246"/>
        <v>0.66666666666666663</v>
      </c>
      <c r="AQ846" s="845">
        <f t="shared" ca="1" si="247"/>
        <v>64</v>
      </c>
      <c r="AR846" s="113" t="str">
        <f t="shared" si="248"/>
        <v>Delayed</v>
      </c>
    </row>
    <row r="847" spans="1:45" ht="15" x14ac:dyDescent="0.25">
      <c r="A847" s="16" t="s">
        <v>1889</v>
      </c>
      <c r="B847" s="133">
        <v>46121</v>
      </c>
      <c r="C847" s="100" t="s">
        <v>79</v>
      </c>
      <c r="D847" s="552">
        <v>46135</v>
      </c>
      <c r="E847" s="552" t="e">
        <f>IF(OR(#REF!="",J847=""),"",#REF!+7*J847)</f>
        <v>#REF!</v>
      </c>
      <c r="F847" s="149" t="str">
        <f t="shared" ca="1" si="233"/>
        <v>DELIVERED</v>
      </c>
      <c r="G847" s="65" t="s">
        <v>80</v>
      </c>
      <c r="H847" s="23" t="e">
        <f t="shared" si="236"/>
        <v>#REF!</v>
      </c>
      <c r="I847" s="70" t="e">
        <f t="shared" si="237"/>
        <v>#REF!</v>
      </c>
      <c r="J847" s="24">
        <v>2</v>
      </c>
      <c r="K847" s="37" t="s">
        <v>21</v>
      </c>
      <c r="L847" s="38" t="s">
        <v>142</v>
      </c>
      <c r="M847" s="253" t="s">
        <v>1890</v>
      </c>
      <c r="N847" s="91">
        <v>0</v>
      </c>
      <c r="O847" s="9">
        <v>3</v>
      </c>
      <c r="P847" s="294" t="s">
        <v>243</v>
      </c>
      <c r="Q847" s="24">
        <v>26200101</v>
      </c>
      <c r="R847" s="24" t="s">
        <v>84</v>
      </c>
      <c r="S847" s="24" t="s">
        <v>1891</v>
      </c>
      <c r="T847" s="23" t="s">
        <v>1892</v>
      </c>
      <c r="U847" s="16" t="s">
        <v>87</v>
      </c>
      <c r="V847" s="77" t="s">
        <v>1893</v>
      </c>
      <c r="W847" s="292">
        <v>200</v>
      </c>
      <c r="X847" s="122">
        <v>46</v>
      </c>
      <c r="Y847" s="126">
        <f t="shared" si="244"/>
        <v>154</v>
      </c>
      <c r="Z847" s="122">
        <v>0</v>
      </c>
      <c r="AA847" s="101">
        <v>206</v>
      </c>
      <c r="AB847" s="131"/>
      <c r="AC847" s="151" t="str">
        <f t="shared" si="240"/>
        <v>May-26</v>
      </c>
      <c r="AD847" s="119">
        <v>46148</v>
      </c>
      <c r="AE847" s="256" t="s">
        <v>1896</v>
      </c>
      <c r="AF847" s="101">
        <f t="shared" si="242"/>
        <v>9476</v>
      </c>
      <c r="AG847" s="101">
        <f t="shared" si="238"/>
        <v>0</v>
      </c>
      <c r="AH847" s="101">
        <f t="shared" si="243"/>
        <v>9476</v>
      </c>
      <c r="AI847" s="101">
        <f t="shared" si="235"/>
        <v>0</v>
      </c>
      <c r="AJ847" s="101">
        <f t="shared" si="239"/>
        <v>0</v>
      </c>
      <c r="AK847" s="101">
        <f t="shared" si="234"/>
        <v>0</v>
      </c>
      <c r="AL847" s="102" t="s">
        <v>0</v>
      </c>
      <c r="AM847" s="144" t="s">
        <v>102</v>
      </c>
      <c r="AN847" s="823">
        <f t="shared" si="241"/>
        <v>9476</v>
      </c>
      <c r="AO847" s="844">
        <f t="shared" si="245"/>
        <v>0.23</v>
      </c>
      <c r="AP847" s="844">
        <f t="shared" si="246"/>
        <v>0.77</v>
      </c>
      <c r="AQ847" s="845">
        <f t="shared" ca="1" si="247"/>
        <v>64</v>
      </c>
      <c r="AR847" s="113" t="str">
        <f t="shared" si="248"/>
        <v>Delayed</v>
      </c>
    </row>
    <row r="848" spans="1:45" ht="15" x14ac:dyDescent="0.25">
      <c r="A848" s="16" t="s">
        <v>1889</v>
      </c>
      <c r="B848" s="133">
        <v>46121</v>
      </c>
      <c r="C848" s="100" t="s">
        <v>79</v>
      </c>
      <c r="D848" s="552">
        <v>46135</v>
      </c>
      <c r="E848" s="552" t="e">
        <f>IF(OR(#REF!="",J848=""),"",#REF!+7*J848)</f>
        <v>#REF!</v>
      </c>
      <c r="F848" s="149" t="str">
        <f t="shared" ref="F848:F911" ca="1" si="249">IF(AL848="PO CLOSED",
"DELIVERED",
IF(TODAY()&gt;E848,
"-"&amp;ROUNDUP(TODAY()-E848,0)&amp;" days overdue",
"+" &amp;ROUNDUP(E848-TODAY(),0)&amp;" days remaining"))</f>
        <v>DELIVERED</v>
      </c>
      <c r="G848" s="65" t="s">
        <v>80</v>
      </c>
      <c r="H848" s="23" t="e">
        <f t="shared" si="236"/>
        <v>#REF!</v>
      </c>
      <c r="I848" s="70" t="e">
        <f t="shared" si="237"/>
        <v>#REF!</v>
      </c>
      <c r="J848" s="24">
        <v>2</v>
      </c>
      <c r="K848" s="37" t="s">
        <v>21</v>
      </c>
      <c r="L848" s="38" t="s">
        <v>142</v>
      </c>
      <c r="M848" s="253" t="s">
        <v>1890</v>
      </c>
      <c r="N848" s="91">
        <v>0</v>
      </c>
      <c r="O848" s="9">
        <v>3</v>
      </c>
      <c r="P848" s="294" t="s">
        <v>243</v>
      </c>
      <c r="Q848" s="24">
        <v>26200101</v>
      </c>
      <c r="R848" s="24" t="s">
        <v>84</v>
      </c>
      <c r="S848" s="24" t="s">
        <v>1891</v>
      </c>
      <c r="T848" s="23" t="s">
        <v>1892</v>
      </c>
      <c r="U848" s="16" t="s">
        <v>87</v>
      </c>
      <c r="V848" s="77" t="s">
        <v>1893</v>
      </c>
      <c r="W848" s="292">
        <v>154</v>
      </c>
      <c r="X848" s="122">
        <v>154</v>
      </c>
      <c r="Y848" s="126">
        <f t="shared" si="244"/>
        <v>0</v>
      </c>
      <c r="Z848" s="122">
        <v>0</v>
      </c>
      <c r="AA848" s="101">
        <v>206</v>
      </c>
      <c r="AB848" s="131"/>
      <c r="AC848" s="151" t="str">
        <f t="shared" si="240"/>
        <v>May-26</v>
      </c>
      <c r="AD848" s="119">
        <v>46168</v>
      </c>
      <c r="AE848" s="256" t="s">
        <v>1897</v>
      </c>
      <c r="AF848" s="101">
        <f t="shared" si="242"/>
        <v>31724</v>
      </c>
      <c r="AG848" s="101">
        <f t="shared" si="238"/>
        <v>0</v>
      </c>
      <c r="AH848" s="101">
        <f t="shared" si="243"/>
        <v>31724</v>
      </c>
      <c r="AI848" s="101">
        <f t="shared" si="235"/>
        <v>0</v>
      </c>
      <c r="AJ848" s="101">
        <f t="shared" si="239"/>
        <v>0</v>
      </c>
      <c r="AK848" s="101">
        <f t="shared" ref="AK848:AK911" si="250">SUM(AI848:AJ848)</f>
        <v>0</v>
      </c>
      <c r="AL848" s="102" t="s">
        <v>0</v>
      </c>
      <c r="AM848" s="144" t="s">
        <v>102</v>
      </c>
      <c r="AN848" s="823">
        <f t="shared" si="241"/>
        <v>31724</v>
      </c>
      <c r="AO848" s="844">
        <f t="shared" si="245"/>
        <v>1</v>
      </c>
      <c r="AP848" s="844">
        <f t="shared" si="246"/>
        <v>0</v>
      </c>
      <c r="AQ848" s="845">
        <f t="shared" ca="1" si="247"/>
        <v>64</v>
      </c>
      <c r="AR848" s="113" t="str">
        <f t="shared" si="248"/>
        <v>Delayed</v>
      </c>
    </row>
    <row r="849" spans="1:44" ht="12.75" x14ac:dyDescent="0.2">
      <c r="A849" s="16" t="s">
        <v>1889</v>
      </c>
      <c r="B849" s="133">
        <v>46121</v>
      </c>
      <c r="C849" s="100" t="s">
        <v>79</v>
      </c>
      <c r="D849" s="552">
        <v>46135</v>
      </c>
      <c r="E849" s="552" t="e">
        <f>IF(OR(#REF!="",J849=""),"",#REF!+7*J849)</f>
        <v>#REF!</v>
      </c>
      <c r="F849" s="149" t="str">
        <f t="shared" ca="1" si="249"/>
        <v>DELIVERED</v>
      </c>
      <c r="G849" s="65" t="s">
        <v>80</v>
      </c>
      <c r="H849" s="23" t="e">
        <f t="shared" si="236"/>
        <v>#REF!</v>
      </c>
      <c r="I849" s="70" t="e">
        <f t="shared" si="237"/>
        <v>#REF!</v>
      </c>
      <c r="J849" s="11">
        <v>2</v>
      </c>
      <c r="K849" s="37" t="s">
        <v>21</v>
      </c>
      <c r="L849" s="38" t="s">
        <v>142</v>
      </c>
      <c r="M849" s="253" t="s">
        <v>1898</v>
      </c>
      <c r="N849" s="91">
        <v>0</v>
      </c>
      <c r="O849" s="9">
        <v>3</v>
      </c>
      <c r="P849" s="294" t="s">
        <v>243</v>
      </c>
      <c r="Q849" s="24">
        <v>26200101</v>
      </c>
      <c r="R849" s="24" t="s">
        <v>84</v>
      </c>
      <c r="S849" s="24" t="s">
        <v>1891</v>
      </c>
      <c r="T849" s="23" t="s">
        <v>1892</v>
      </c>
      <c r="U849" s="16" t="s">
        <v>87</v>
      </c>
      <c r="V849" s="13" t="s">
        <v>1899</v>
      </c>
      <c r="W849" s="292">
        <v>200</v>
      </c>
      <c r="X849" s="122">
        <v>200</v>
      </c>
      <c r="Y849" s="126">
        <f t="shared" si="244"/>
        <v>0</v>
      </c>
      <c r="Z849" s="122">
        <v>0</v>
      </c>
      <c r="AA849" s="101">
        <v>836</v>
      </c>
      <c r="AB849" s="131"/>
      <c r="AC849" s="151" t="str">
        <f t="shared" si="240"/>
        <v>April-26</v>
      </c>
      <c r="AD849" s="119">
        <v>46139</v>
      </c>
      <c r="AE849" s="256" t="s">
        <v>1894</v>
      </c>
      <c r="AF849" s="101">
        <f t="shared" si="242"/>
        <v>167200</v>
      </c>
      <c r="AG849" s="101">
        <f t="shared" si="238"/>
        <v>0</v>
      </c>
      <c r="AH849" s="101">
        <f t="shared" si="243"/>
        <v>167200</v>
      </c>
      <c r="AI849" s="101">
        <f t="shared" si="235"/>
        <v>0</v>
      </c>
      <c r="AJ849" s="101">
        <f t="shared" si="239"/>
        <v>0</v>
      </c>
      <c r="AK849" s="101">
        <f t="shared" si="250"/>
        <v>0</v>
      </c>
      <c r="AL849" s="102" t="s">
        <v>0</v>
      </c>
      <c r="AM849" s="144" t="s">
        <v>102</v>
      </c>
      <c r="AN849" s="823">
        <f t="shared" si="241"/>
        <v>167200</v>
      </c>
      <c r="AO849" s="844">
        <f t="shared" si="245"/>
        <v>1</v>
      </c>
      <c r="AP849" s="844">
        <f t="shared" si="246"/>
        <v>0</v>
      </c>
      <c r="AQ849" s="845">
        <f t="shared" ca="1" si="247"/>
        <v>64</v>
      </c>
      <c r="AR849" s="113" t="str">
        <f t="shared" si="248"/>
        <v>Delayed</v>
      </c>
    </row>
    <row r="850" spans="1:44" ht="12.75" x14ac:dyDescent="0.2">
      <c r="A850" s="16" t="s">
        <v>1889</v>
      </c>
      <c r="B850" s="133">
        <v>46121</v>
      </c>
      <c r="C850" s="100" t="s">
        <v>79</v>
      </c>
      <c r="D850" s="552">
        <v>46135</v>
      </c>
      <c r="E850" s="552" t="e">
        <f>IF(OR(#REF!="",J850=""),"",#REF!+7*J850)</f>
        <v>#REF!</v>
      </c>
      <c r="F850" s="149" t="str">
        <f t="shared" ca="1" si="249"/>
        <v>DELIVERED</v>
      </c>
      <c r="G850" s="65" t="s">
        <v>80</v>
      </c>
      <c r="H850" s="23" t="e">
        <f t="shared" si="236"/>
        <v>#REF!</v>
      </c>
      <c r="I850" s="70" t="e">
        <f t="shared" si="237"/>
        <v>#REF!</v>
      </c>
      <c r="J850" s="11">
        <v>2</v>
      </c>
      <c r="K850" s="37" t="s">
        <v>28</v>
      </c>
      <c r="L850" s="38" t="s">
        <v>142</v>
      </c>
      <c r="M850" s="253" t="s">
        <v>1898</v>
      </c>
      <c r="N850" s="91">
        <v>0</v>
      </c>
      <c r="O850" s="9">
        <v>3</v>
      </c>
      <c r="P850" s="294" t="s">
        <v>243</v>
      </c>
      <c r="Q850" s="24">
        <v>26200101</v>
      </c>
      <c r="R850" s="24" t="s">
        <v>84</v>
      </c>
      <c r="S850" s="24" t="s">
        <v>1891</v>
      </c>
      <c r="T850" s="23" t="s">
        <v>1892</v>
      </c>
      <c r="U850" s="16" t="s">
        <v>87</v>
      </c>
      <c r="V850" s="13" t="s">
        <v>1900</v>
      </c>
      <c r="W850" s="292">
        <v>1</v>
      </c>
      <c r="X850" s="122">
        <v>1</v>
      </c>
      <c r="Y850" s="126">
        <f t="shared" si="244"/>
        <v>0</v>
      </c>
      <c r="Z850" s="122">
        <v>0</v>
      </c>
      <c r="AA850" s="101">
        <v>2500</v>
      </c>
      <c r="AB850" s="131"/>
      <c r="AC850" s="151" t="str">
        <f t="shared" si="240"/>
        <v>April-26</v>
      </c>
      <c r="AD850" s="119">
        <v>46139</v>
      </c>
      <c r="AE850" s="142" t="s">
        <v>1894</v>
      </c>
      <c r="AF850" s="101">
        <f t="shared" si="242"/>
        <v>2500</v>
      </c>
      <c r="AG850" s="101">
        <f t="shared" si="238"/>
        <v>0</v>
      </c>
      <c r="AH850" s="101">
        <f t="shared" si="243"/>
        <v>2500</v>
      </c>
      <c r="AI850" s="101">
        <f t="shared" si="235"/>
        <v>0</v>
      </c>
      <c r="AJ850" s="101">
        <f t="shared" si="239"/>
        <v>0</v>
      </c>
      <c r="AK850" s="101">
        <f t="shared" si="250"/>
        <v>0</v>
      </c>
      <c r="AL850" s="102" t="s">
        <v>0</v>
      </c>
      <c r="AM850" s="144" t="s">
        <v>102</v>
      </c>
      <c r="AN850" s="823">
        <f t="shared" si="241"/>
        <v>2500</v>
      </c>
      <c r="AO850" s="844">
        <f t="shared" si="245"/>
        <v>1</v>
      </c>
      <c r="AP850" s="844">
        <f t="shared" si="246"/>
        <v>0</v>
      </c>
      <c r="AQ850" s="845">
        <f t="shared" ca="1" si="247"/>
        <v>64</v>
      </c>
      <c r="AR850" s="113" t="str">
        <f t="shared" si="248"/>
        <v>Delayed</v>
      </c>
    </row>
    <row r="851" spans="1:44" ht="15" x14ac:dyDescent="0.25">
      <c r="A851" s="16">
        <v>4516495589</v>
      </c>
      <c r="B851" s="133">
        <v>46121</v>
      </c>
      <c r="C851" s="100" t="s">
        <v>79</v>
      </c>
      <c r="D851" s="552">
        <v>46141</v>
      </c>
      <c r="E851" s="552" t="e">
        <f>IF(OR(#REF!="",J851=""),"",#REF!+7*J851)</f>
        <v>#REF!</v>
      </c>
      <c r="F851" s="149" t="str">
        <f t="shared" ca="1" si="249"/>
        <v>DELIVERED</v>
      </c>
      <c r="G851" s="65" t="s">
        <v>80</v>
      </c>
      <c r="H851" s="23" t="e">
        <f t="shared" si="236"/>
        <v>#REF!</v>
      </c>
      <c r="I851" s="23" t="e">
        <f t="shared" si="237"/>
        <v>#REF!</v>
      </c>
      <c r="J851" s="219">
        <v>2</v>
      </c>
      <c r="K851" s="122" t="s">
        <v>23</v>
      </c>
      <c r="L851" s="232" t="s">
        <v>81</v>
      </c>
      <c r="M851" s="253" t="s">
        <v>1901</v>
      </c>
      <c r="N851" s="91">
        <v>1</v>
      </c>
      <c r="O851" s="9">
        <v>1</v>
      </c>
      <c r="P851" s="107" t="s">
        <v>1902</v>
      </c>
      <c r="Q851" s="122">
        <v>26100068</v>
      </c>
      <c r="R851" s="218" t="s">
        <v>84</v>
      </c>
      <c r="S851" s="122" t="s">
        <v>620</v>
      </c>
      <c r="T851" s="113" t="s">
        <v>621</v>
      </c>
      <c r="U851" s="102" t="s">
        <v>212</v>
      </c>
      <c r="V851" s="263" t="s">
        <v>1903</v>
      </c>
      <c r="W851" s="292">
        <v>50</v>
      </c>
      <c r="X851" s="122">
        <v>50</v>
      </c>
      <c r="Y851" s="126">
        <f t="shared" si="244"/>
        <v>0</v>
      </c>
      <c r="Z851" s="122">
        <v>0</v>
      </c>
      <c r="AA851" s="101">
        <v>563</v>
      </c>
      <c r="AB851" s="131"/>
      <c r="AC851" s="151" t="str">
        <f t="shared" si="240"/>
        <v>April-26</v>
      </c>
      <c r="AD851" s="119">
        <v>46140</v>
      </c>
      <c r="AE851" s="476" t="s">
        <v>1904</v>
      </c>
      <c r="AF851" s="101">
        <f t="shared" si="242"/>
        <v>28150</v>
      </c>
      <c r="AG851" s="101">
        <f t="shared" si="238"/>
        <v>0</v>
      </c>
      <c r="AH851" s="101">
        <f t="shared" si="243"/>
        <v>28150</v>
      </c>
      <c r="AI851" s="101">
        <f t="shared" si="235"/>
        <v>0</v>
      </c>
      <c r="AJ851" s="101">
        <f t="shared" si="239"/>
        <v>0</v>
      </c>
      <c r="AK851" s="101">
        <f t="shared" si="250"/>
        <v>0</v>
      </c>
      <c r="AL851" s="102" t="s">
        <v>0</v>
      </c>
      <c r="AM851" s="144" t="s">
        <v>102</v>
      </c>
      <c r="AN851" s="823">
        <f t="shared" si="241"/>
        <v>28150</v>
      </c>
      <c r="AO851" s="844">
        <f t="shared" si="245"/>
        <v>1</v>
      </c>
      <c r="AP851" s="844">
        <f t="shared" si="246"/>
        <v>0</v>
      </c>
      <c r="AQ851" s="845">
        <f t="shared" ca="1" si="247"/>
        <v>64</v>
      </c>
      <c r="AR851" s="113" t="str">
        <f t="shared" si="248"/>
        <v>On Time</v>
      </c>
    </row>
    <row r="852" spans="1:44" x14ac:dyDescent="0.25">
      <c r="A852" s="252">
        <v>6000003150</v>
      </c>
      <c r="B852" s="273">
        <v>46121</v>
      </c>
      <c r="C852" s="12" t="s">
        <v>79</v>
      </c>
      <c r="D852" s="552">
        <v>46163</v>
      </c>
      <c r="E852" s="552" t="e">
        <f>IF(OR(#REF!="",J852=""),"",#REF!+7*J852)</f>
        <v>#REF!</v>
      </c>
      <c r="F852" s="149" t="str">
        <f t="shared" ca="1" si="249"/>
        <v>DELIVERED</v>
      </c>
      <c r="G852" s="120" t="s">
        <v>80</v>
      </c>
      <c r="H852" s="113" t="e">
        <f t="shared" si="236"/>
        <v>#REF!</v>
      </c>
      <c r="I852" s="23" t="e">
        <f t="shared" si="237"/>
        <v>#REF!</v>
      </c>
      <c r="J852" s="122">
        <v>4</v>
      </c>
      <c r="K852" s="122" t="s">
        <v>18</v>
      </c>
      <c r="L852" s="232" t="s">
        <v>142</v>
      </c>
      <c r="M852" s="253" t="s">
        <v>1905</v>
      </c>
      <c r="N852" s="399">
        <v>0</v>
      </c>
      <c r="O852" s="130">
        <v>3</v>
      </c>
      <c r="P852" s="491" t="s">
        <v>1906</v>
      </c>
      <c r="Q852" s="232">
        <v>26200191</v>
      </c>
      <c r="R852" s="24" t="s">
        <v>84</v>
      </c>
      <c r="S852" s="24" t="s">
        <v>1733</v>
      </c>
      <c r="T852" s="23" t="s">
        <v>1734</v>
      </c>
      <c r="U852" s="35" t="s">
        <v>158</v>
      </c>
      <c r="V852" s="13" t="s">
        <v>1907</v>
      </c>
      <c r="W852" s="292">
        <v>30</v>
      </c>
      <c r="X852" s="122">
        <v>30</v>
      </c>
      <c r="Y852" s="126">
        <f t="shared" si="244"/>
        <v>0</v>
      </c>
      <c r="Z852" s="122">
        <v>0</v>
      </c>
      <c r="AA852" s="101">
        <v>6732.1</v>
      </c>
      <c r="AB852" s="131"/>
      <c r="AC852" s="151" t="str">
        <f t="shared" si="240"/>
        <v>May-26</v>
      </c>
      <c r="AD852" s="225">
        <v>46162</v>
      </c>
      <c r="AE852" s="257" t="s">
        <v>1908</v>
      </c>
      <c r="AF852" s="114">
        <f t="shared" si="242"/>
        <v>201963</v>
      </c>
      <c r="AG852" s="101">
        <f t="shared" si="238"/>
        <v>0</v>
      </c>
      <c r="AH852" s="101">
        <f t="shared" si="243"/>
        <v>201963</v>
      </c>
      <c r="AI852" s="101">
        <f t="shared" si="235"/>
        <v>0</v>
      </c>
      <c r="AJ852" s="101">
        <f t="shared" si="239"/>
        <v>0</v>
      </c>
      <c r="AK852" s="101">
        <f t="shared" si="250"/>
        <v>0</v>
      </c>
      <c r="AL852" s="102" t="s">
        <v>0</v>
      </c>
      <c r="AM852" s="144" t="s">
        <v>102</v>
      </c>
      <c r="AN852" s="823">
        <f t="shared" si="241"/>
        <v>201963</v>
      </c>
      <c r="AO852" s="844">
        <f t="shared" si="245"/>
        <v>1</v>
      </c>
      <c r="AP852" s="844">
        <f t="shared" si="246"/>
        <v>0</v>
      </c>
      <c r="AQ852" s="845">
        <f t="shared" ca="1" si="247"/>
        <v>64</v>
      </c>
      <c r="AR852" s="113" t="str">
        <f t="shared" si="248"/>
        <v>On Time</v>
      </c>
    </row>
    <row r="853" spans="1:44" x14ac:dyDescent="0.25">
      <c r="A853" s="252">
        <v>6000003150</v>
      </c>
      <c r="B853" s="273">
        <v>46121</v>
      </c>
      <c r="C853" s="12" t="s">
        <v>79</v>
      </c>
      <c r="D853" s="552">
        <v>46163</v>
      </c>
      <c r="E853" s="552" t="e">
        <f>IF(OR(#REF!="",J853=""),"",#REF!+7*J853)</f>
        <v>#REF!</v>
      </c>
      <c r="F853" s="149" t="str">
        <f t="shared" ca="1" si="249"/>
        <v>DELIVERED</v>
      </c>
      <c r="G853" s="120" t="s">
        <v>80</v>
      </c>
      <c r="H853" s="113" t="e">
        <f t="shared" si="236"/>
        <v>#REF!</v>
      </c>
      <c r="I853" s="23" t="e">
        <f t="shared" si="237"/>
        <v>#REF!</v>
      </c>
      <c r="J853" s="122">
        <v>4</v>
      </c>
      <c r="K853" s="122" t="s">
        <v>22</v>
      </c>
      <c r="L853" s="232" t="s">
        <v>142</v>
      </c>
      <c r="M853" s="253" t="s">
        <v>1905</v>
      </c>
      <c r="N853" s="399">
        <v>0</v>
      </c>
      <c r="O853" s="130">
        <v>3</v>
      </c>
      <c r="P853" s="491" t="s">
        <v>1909</v>
      </c>
      <c r="Q853" s="232">
        <v>26200191</v>
      </c>
      <c r="R853" s="24" t="s">
        <v>84</v>
      </c>
      <c r="S853" s="24" t="s">
        <v>1733</v>
      </c>
      <c r="T853" s="23" t="s">
        <v>1734</v>
      </c>
      <c r="U853" s="35" t="s">
        <v>158</v>
      </c>
      <c r="V853" s="98" t="s">
        <v>1910</v>
      </c>
      <c r="W853" s="292">
        <v>30</v>
      </c>
      <c r="X853" s="122">
        <v>30</v>
      </c>
      <c r="Y853" s="126">
        <f t="shared" si="244"/>
        <v>0</v>
      </c>
      <c r="Z853" s="122">
        <v>0</v>
      </c>
      <c r="AA853" s="101">
        <v>362.93</v>
      </c>
      <c r="AB853" s="131"/>
      <c r="AC853" s="151" t="str">
        <f t="shared" si="240"/>
        <v>May-26</v>
      </c>
      <c r="AD853" s="225">
        <v>46162</v>
      </c>
      <c r="AE853" s="257" t="s">
        <v>1908</v>
      </c>
      <c r="AF853" s="114">
        <f t="shared" si="242"/>
        <v>10887.9</v>
      </c>
      <c r="AG853" s="101">
        <f t="shared" si="238"/>
        <v>0</v>
      </c>
      <c r="AH853" s="101">
        <f t="shared" si="243"/>
        <v>10887.9</v>
      </c>
      <c r="AI853" s="101">
        <f t="shared" si="235"/>
        <v>0</v>
      </c>
      <c r="AJ853" s="101">
        <f t="shared" si="239"/>
        <v>0</v>
      </c>
      <c r="AK853" s="101">
        <f t="shared" si="250"/>
        <v>0</v>
      </c>
      <c r="AL853" s="102" t="s">
        <v>0</v>
      </c>
      <c r="AM853" s="144" t="s">
        <v>102</v>
      </c>
      <c r="AN853" s="823">
        <f t="shared" si="241"/>
        <v>10887.9</v>
      </c>
      <c r="AO853" s="844">
        <f t="shared" si="245"/>
        <v>1</v>
      </c>
      <c r="AP853" s="844">
        <f t="shared" si="246"/>
        <v>0</v>
      </c>
      <c r="AQ853" s="845">
        <f t="shared" ca="1" si="247"/>
        <v>64</v>
      </c>
      <c r="AR853" s="113" t="str">
        <f t="shared" si="248"/>
        <v>On Time</v>
      </c>
    </row>
    <row r="854" spans="1:44" ht="15" x14ac:dyDescent="0.25">
      <c r="A854" s="252" t="s">
        <v>1911</v>
      </c>
      <c r="B854" s="133">
        <v>46122</v>
      </c>
      <c r="C854" s="100" t="s">
        <v>79</v>
      </c>
      <c r="D854" s="552">
        <v>46141</v>
      </c>
      <c r="E854" s="552" t="e">
        <f>IF(OR(#REF!="",J854=""),"",#REF!+7*J854)</f>
        <v>#REF!</v>
      </c>
      <c r="F854" s="149" t="str">
        <f t="shared" ca="1" si="249"/>
        <v>DELIVERED</v>
      </c>
      <c r="G854" s="120" t="s">
        <v>80</v>
      </c>
      <c r="H854" s="113" t="e">
        <f t="shared" si="236"/>
        <v>#REF!</v>
      </c>
      <c r="I854" s="23" t="e">
        <f t="shared" si="237"/>
        <v>#REF!</v>
      </c>
      <c r="J854" s="122">
        <v>2.8</v>
      </c>
      <c r="K854" s="291" t="s">
        <v>21</v>
      </c>
      <c r="L854" s="38" t="s">
        <v>142</v>
      </c>
      <c r="M854" s="594" t="s">
        <v>1912</v>
      </c>
      <c r="N854" s="298">
        <v>0</v>
      </c>
      <c r="O854" s="278">
        <v>3</v>
      </c>
      <c r="P854" s="24" t="s">
        <v>243</v>
      </c>
      <c r="Q854" s="24">
        <v>26200065</v>
      </c>
      <c r="R854" s="24" t="s">
        <v>84</v>
      </c>
      <c r="S854" s="24" t="s">
        <v>1913</v>
      </c>
      <c r="T854" s="16" t="s">
        <v>1914</v>
      </c>
      <c r="U854" s="90" t="s">
        <v>87</v>
      </c>
      <c r="V854" s="77" t="s">
        <v>1915</v>
      </c>
      <c r="W854" s="291">
        <v>5000</v>
      </c>
      <c r="X854" s="24">
        <v>504</v>
      </c>
      <c r="Y854" s="8">
        <f t="shared" si="244"/>
        <v>4496</v>
      </c>
      <c r="Z854" s="24">
        <v>0</v>
      </c>
      <c r="AA854" s="58">
        <v>98</v>
      </c>
      <c r="AB854" s="66"/>
      <c r="AC854" s="62" t="str">
        <f t="shared" si="240"/>
        <v>April-26</v>
      </c>
      <c r="AD854" s="25">
        <v>46132</v>
      </c>
      <c r="AE854" s="586" t="s">
        <v>1916</v>
      </c>
      <c r="AF854" s="58">
        <f t="shared" si="242"/>
        <v>49392</v>
      </c>
      <c r="AG854" s="58">
        <f t="shared" si="238"/>
        <v>0</v>
      </c>
      <c r="AH854" s="58">
        <f t="shared" si="243"/>
        <v>49392</v>
      </c>
      <c r="AI854" s="58">
        <f t="shared" ref="AI854:AI918" si="251">Z854*AA854</f>
        <v>0</v>
      </c>
      <c r="AJ854" s="58">
        <f t="shared" si="239"/>
        <v>0</v>
      </c>
      <c r="AK854" s="58">
        <f t="shared" si="250"/>
        <v>0</v>
      </c>
      <c r="AL854" s="102" t="s">
        <v>0</v>
      </c>
      <c r="AM854" s="144" t="s">
        <v>102</v>
      </c>
      <c r="AN854" s="823">
        <f t="shared" si="241"/>
        <v>49392</v>
      </c>
      <c r="AO854" s="844">
        <f t="shared" si="245"/>
        <v>0.1008</v>
      </c>
      <c r="AP854" s="844">
        <f t="shared" si="246"/>
        <v>0.8992</v>
      </c>
      <c r="AQ854" s="845">
        <f t="shared" ca="1" si="247"/>
        <v>63</v>
      </c>
      <c r="AR854" s="113" t="str">
        <f t="shared" si="248"/>
        <v>On Time</v>
      </c>
    </row>
    <row r="855" spans="1:44" ht="15" x14ac:dyDescent="0.25">
      <c r="A855" s="252" t="s">
        <v>1911</v>
      </c>
      <c r="B855" s="133">
        <v>46122</v>
      </c>
      <c r="C855" s="100" t="s">
        <v>79</v>
      </c>
      <c r="D855" s="552">
        <v>46141</v>
      </c>
      <c r="E855" s="552" t="e">
        <f>IF(OR(#REF!="",J855=""),"",#REF!+7*J855)</f>
        <v>#REF!</v>
      </c>
      <c r="F855" s="149" t="str">
        <f t="shared" ca="1" si="249"/>
        <v>DELIVERED</v>
      </c>
      <c r="G855" s="120" t="s">
        <v>80</v>
      </c>
      <c r="H855" s="113" t="e">
        <f t="shared" si="236"/>
        <v>#REF!</v>
      </c>
      <c r="I855" s="23" t="e">
        <f t="shared" si="237"/>
        <v>#REF!</v>
      </c>
      <c r="J855" s="122">
        <v>2.8</v>
      </c>
      <c r="K855" s="291" t="s">
        <v>21</v>
      </c>
      <c r="L855" s="38" t="s">
        <v>142</v>
      </c>
      <c r="M855" s="419" t="s">
        <v>1912</v>
      </c>
      <c r="N855" s="298">
        <v>0</v>
      </c>
      <c r="O855" s="278">
        <v>3</v>
      </c>
      <c r="P855" s="24" t="s">
        <v>243</v>
      </c>
      <c r="Q855" s="122">
        <v>26200065</v>
      </c>
      <c r="R855" s="219" t="s">
        <v>84</v>
      </c>
      <c r="S855" s="384" t="s">
        <v>1913</v>
      </c>
      <c r="T855" s="34" t="s">
        <v>1914</v>
      </c>
      <c r="U855" s="90" t="s">
        <v>87</v>
      </c>
      <c r="V855" s="77" t="s">
        <v>1915</v>
      </c>
      <c r="W855" s="292">
        <v>4496</v>
      </c>
      <c r="X855" s="122">
        <v>1008</v>
      </c>
      <c r="Y855" s="126">
        <f t="shared" si="244"/>
        <v>3488</v>
      </c>
      <c r="Z855" s="122">
        <v>0</v>
      </c>
      <c r="AA855" s="101">
        <v>98</v>
      </c>
      <c r="AB855" s="131"/>
      <c r="AC855" s="62" t="str">
        <f t="shared" si="240"/>
        <v>April-26</v>
      </c>
      <c r="AD855" s="119">
        <v>46134</v>
      </c>
      <c r="AE855" s="256" t="s">
        <v>1917</v>
      </c>
      <c r="AF855" s="101">
        <f t="shared" si="242"/>
        <v>98784</v>
      </c>
      <c r="AG855" s="101">
        <f t="shared" si="238"/>
        <v>0</v>
      </c>
      <c r="AH855" s="101">
        <f t="shared" si="243"/>
        <v>98784</v>
      </c>
      <c r="AI855" s="101">
        <f t="shared" si="251"/>
        <v>0</v>
      </c>
      <c r="AJ855" s="101">
        <f t="shared" si="239"/>
        <v>0</v>
      </c>
      <c r="AK855" s="101">
        <f t="shared" si="250"/>
        <v>0</v>
      </c>
      <c r="AL855" s="102" t="s">
        <v>0</v>
      </c>
      <c r="AM855" s="144" t="s">
        <v>102</v>
      </c>
      <c r="AN855" s="823">
        <f t="shared" si="241"/>
        <v>98784</v>
      </c>
      <c r="AO855" s="844">
        <f t="shared" si="245"/>
        <v>0.22419928825622776</v>
      </c>
      <c r="AP855" s="844">
        <f t="shared" si="246"/>
        <v>0.77580071174377219</v>
      </c>
      <c r="AQ855" s="845">
        <f t="shared" ca="1" si="247"/>
        <v>63</v>
      </c>
      <c r="AR855" s="113" t="str">
        <f t="shared" si="248"/>
        <v>On Time</v>
      </c>
    </row>
    <row r="856" spans="1:44" ht="15" x14ac:dyDescent="0.25">
      <c r="A856" s="252" t="s">
        <v>1911</v>
      </c>
      <c r="B856" s="133">
        <v>46122</v>
      </c>
      <c r="C856" s="100" t="s">
        <v>79</v>
      </c>
      <c r="D856" s="552">
        <v>46141</v>
      </c>
      <c r="E856" s="552" t="e">
        <f>IF(OR(#REF!="",J856=""),"",#REF!+7*J856)</f>
        <v>#REF!</v>
      </c>
      <c r="F856" s="149" t="str">
        <f t="shared" ca="1" si="249"/>
        <v>DELIVERED</v>
      </c>
      <c r="G856" s="120" t="s">
        <v>80</v>
      </c>
      <c r="H856" s="113" t="e">
        <f t="shared" si="236"/>
        <v>#REF!</v>
      </c>
      <c r="I856" s="23" t="e">
        <f t="shared" si="237"/>
        <v>#REF!</v>
      </c>
      <c r="J856" s="122">
        <v>2.8</v>
      </c>
      <c r="K856" s="291" t="s">
        <v>21</v>
      </c>
      <c r="L856" s="38" t="s">
        <v>142</v>
      </c>
      <c r="M856" s="419" t="s">
        <v>1912</v>
      </c>
      <c r="N856" s="298">
        <v>0</v>
      </c>
      <c r="O856" s="278">
        <v>3</v>
      </c>
      <c r="P856" s="24" t="s">
        <v>243</v>
      </c>
      <c r="Q856" s="122">
        <v>26200065</v>
      </c>
      <c r="R856" s="219" t="s">
        <v>84</v>
      </c>
      <c r="S856" s="384" t="s">
        <v>1913</v>
      </c>
      <c r="T856" s="34" t="s">
        <v>1914</v>
      </c>
      <c r="U856" s="90" t="s">
        <v>87</v>
      </c>
      <c r="V856" s="77" t="s">
        <v>1915</v>
      </c>
      <c r="W856" s="292">
        <v>3488</v>
      </c>
      <c r="X856" s="122">
        <v>504</v>
      </c>
      <c r="Y856" s="126">
        <f t="shared" si="244"/>
        <v>2984</v>
      </c>
      <c r="Z856" s="122">
        <v>0</v>
      </c>
      <c r="AA856" s="101">
        <v>98</v>
      </c>
      <c r="AB856" s="131"/>
      <c r="AC856" s="151" t="str">
        <f t="shared" si="240"/>
        <v>April-26</v>
      </c>
      <c r="AD856" s="119">
        <v>46136</v>
      </c>
      <c r="AE856" s="256" t="s">
        <v>1918</v>
      </c>
      <c r="AF856" s="101">
        <f t="shared" si="242"/>
        <v>49392</v>
      </c>
      <c r="AG856" s="101">
        <f t="shared" si="238"/>
        <v>0</v>
      </c>
      <c r="AH856" s="101">
        <f t="shared" si="243"/>
        <v>49392</v>
      </c>
      <c r="AI856" s="101">
        <f t="shared" si="251"/>
        <v>0</v>
      </c>
      <c r="AJ856" s="101">
        <f t="shared" si="239"/>
        <v>0</v>
      </c>
      <c r="AK856" s="101">
        <f t="shared" si="250"/>
        <v>0</v>
      </c>
      <c r="AL856" s="102" t="s">
        <v>0</v>
      </c>
      <c r="AM856" s="144" t="s">
        <v>102</v>
      </c>
      <c r="AN856" s="823">
        <f t="shared" si="241"/>
        <v>49392</v>
      </c>
      <c r="AO856" s="844">
        <f t="shared" si="245"/>
        <v>0.14449541284403669</v>
      </c>
      <c r="AP856" s="844">
        <f t="shared" si="246"/>
        <v>0.85550458715596334</v>
      </c>
      <c r="AQ856" s="845">
        <f t="shared" ca="1" si="247"/>
        <v>63</v>
      </c>
      <c r="AR856" s="113" t="str">
        <f t="shared" si="248"/>
        <v>On Time</v>
      </c>
    </row>
    <row r="857" spans="1:44" ht="15" x14ac:dyDescent="0.25">
      <c r="A857" s="252" t="s">
        <v>1911</v>
      </c>
      <c r="B857" s="133">
        <v>46122</v>
      </c>
      <c r="C857" s="100" t="s">
        <v>79</v>
      </c>
      <c r="D857" s="552">
        <v>46141</v>
      </c>
      <c r="E857" s="552" t="e">
        <f>IF(OR(#REF!="",J857=""),"",#REF!+7*J857)</f>
        <v>#REF!</v>
      </c>
      <c r="F857" s="149" t="str">
        <f t="shared" ca="1" si="249"/>
        <v>DELIVERED</v>
      </c>
      <c r="G857" s="120" t="s">
        <v>80</v>
      </c>
      <c r="H857" s="113" t="e">
        <f t="shared" si="236"/>
        <v>#REF!</v>
      </c>
      <c r="I857" s="23" t="e">
        <f t="shared" si="237"/>
        <v>#REF!</v>
      </c>
      <c r="J857" s="122">
        <v>2.8</v>
      </c>
      <c r="K857" s="291" t="s">
        <v>21</v>
      </c>
      <c r="L857" s="38" t="s">
        <v>142</v>
      </c>
      <c r="M857" s="419" t="s">
        <v>1912</v>
      </c>
      <c r="N857" s="298">
        <v>0</v>
      </c>
      <c r="O857" s="278">
        <v>3</v>
      </c>
      <c r="P857" s="24" t="s">
        <v>243</v>
      </c>
      <c r="Q857" s="122">
        <v>26200065</v>
      </c>
      <c r="R857" s="219" t="s">
        <v>84</v>
      </c>
      <c r="S857" s="384" t="s">
        <v>1913</v>
      </c>
      <c r="T857" s="34" t="s">
        <v>1914</v>
      </c>
      <c r="U857" s="90" t="s">
        <v>87</v>
      </c>
      <c r="V857" s="77" t="s">
        <v>1915</v>
      </c>
      <c r="W857" s="292">
        <v>2984</v>
      </c>
      <c r="X857" s="122">
        <v>1008</v>
      </c>
      <c r="Y857" s="126">
        <f t="shared" si="244"/>
        <v>1976</v>
      </c>
      <c r="Z857" s="122">
        <v>0</v>
      </c>
      <c r="AA857" s="101">
        <v>98</v>
      </c>
      <c r="AB857" s="131"/>
      <c r="AC857" s="151" t="str">
        <f t="shared" si="240"/>
        <v>April-26</v>
      </c>
      <c r="AD857" s="119">
        <v>46139</v>
      </c>
      <c r="AE857" s="181" t="s">
        <v>1919</v>
      </c>
      <c r="AF857" s="101">
        <f t="shared" si="242"/>
        <v>98784</v>
      </c>
      <c r="AG857" s="101">
        <f t="shared" si="238"/>
        <v>0</v>
      </c>
      <c r="AH857" s="101">
        <f t="shared" si="243"/>
        <v>98784</v>
      </c>
      <c r="AI857" s="101">
        <f t="shared" si="251"/>
        <v>0</v>
      </c>
      <c r="AJ857" s="101">
        <f t="shared" si="239"/>
        <v>0</v>
      </c>
      <c r="AK857" s="101">
        <f t="shared" si="250"/>
        <v>0</v>
      </c>
      <c r="AL857" s="102" t="s">
        <v>0</v>
      </c>
      <c r="AM857" s="144" t="s">
        <v>102</v>
      </c>
      <c r="AN857" s="823">
        <f t="shared" si="241"/>
        <v>98784</v>
      </c>
      <c r="AO857" s="844">
        <f t="shared" si="245"/>
        <v>0.33780160857908847</v>
      </c>
      <c r="AP857" s="844">
        <f t="shared" si="246"/>
        <v>0.66219839142091153</v>
      </c>
      <c r="AQ857" s="845">
        <f t="shared" ca="1" si="247"/>
        <v>63</v>
      </c>
      <c r="AR857" s="113" t="str">
        <f t="shared" si="248"/>
        <v>On Time</v>
      </c>
    </row>
    <row r="858" spans="1:44" ht="15" x14ac:dyDescent="0.25">
      <c r="A858" s="252" t="s">
        <v>1911</v>
      </c>
      <c r="B858" s="133">
        <v>46122</v>
      </c>
      <c r="C858" s="100" t="s">
        <v>79</v>
      </c>
      <c r="D858" s="552">
        <v>46141</v>
      </c>
      <c r="E858" s="552" t="e">
        <f>IF(OR(#REF!="",J858=""),"",#REF!+7*J858)</f>
        <v>#REF!</v>
      </c>
      <c r="F858" s="149" t="str">
        <f t="shared" ca="1" si="249"/>
        <v>DELIVERED</v>
      </c>
      <c r="G858" s="120" t="s">
        <v>80</v>
      </c>
      <c r="H858" s="113" t="e">
        <f t="shared" si="236"/>
        <v>#REF!</v>
      </c>
      <c r="I858" s="23" t="e">
        <f t="shared" si="237"/>
        <v>#REF!</v>
      </c>
      <c r="J858" s="122">
        <v>2.8</v>
      </c>
      <c r="K858" s="291" t="s">
        <v>21</v>
      </c>
      <c r="L858" s="38" t="s">
        <v>142</v>
      </c>
      <c r="M858" s="419" t="s">
        <v>1912</v>
      </c>
      <c r="N858" s="298">
        <v>0</v>
      </c>
      <c r="O858" s="278">
        <v>3</v>
      </c>
      <c r="P858" s="24" t="s">
        <v>243</v>
      </c>
      <c r="Q858" s="122">
        <v>26200065</v>
      </c>
      <c r="R858" s="219" t="s">
        <v>84</v>
      </c>
      <c r="S858" s="384" t="s">
        <v>1913</v>
      </c>
      <c r="T858" s="34" t="s">
        <v>1914</v>
      </c>
      <c r="U858" s="90" t="s">
        <v>87</v>
      </c>
      <c r="V858" s="77" t="s">
        <v>1915</v>
      </c>
      <c r="W858" s="292">
        <v>1976</v>
      </c>
      <c r="X858" s="122">
        <v>1003</v>
      </c>
      <c r="Y858" s="126">
        <f t="shared" si="244"/>
        <v>973</v>
      </c>
      <c r="Z858" s="122">
        <v>0</v>
      </c>
      <c r="AA858" s="101">
        <v>98</v>
      </c>
      <c r="AB858" s="131"/>
      <c r="AC858" s="151" t="str">
        <f t="shared" si="240"/>
        <v>April-26</v>
      </c>
      <c r="AD858" s="119">
        <v>46140</v>
      </c>
      <c r="AE858" s="181" t="s">
        <v>1920</v>
      </c>
      <c r="AF858" s="101">
        <f t="shared" si="242"/>
        <v>98294</v>
      </c>
      <c r="AG858" s="101">
        <f t="shared" si="238"/>
        <v>0</v>
      </c>
      <c r="AH858" s="101">
        <f t="shared" si="243"/>
        <v>98294</v>
      </c>
      <c r="AI858" s="101">
        <f t="shared" si="251"/>
        <v>0</v>
      </c>
      <c r="AJ858" s="101">
        <f t="shared" si="239"/>
        <v>0</v>
      </c>
      <c r="AK858" s="101">
        <f t="shared" si="250"/>
        <v>0</v>
      </c>
      <c r="AL858" s="102" t="s">
        <v>0</v>
      </c>
      <c r="AM858" s="144" t="s">
        <v>102</v>
      </c>
      <c r="AN858" s="823">
        <f t="shared" si="241"/>
        <v>98294</v>
      </c>
      <c r="AO858" s="844">
        <f t="shared" si="245"/>
        <v>0.50759109311740891</v>
      </c>
      <c r="AP858" s="844">
        <f t="shared" si="246"/>
        <v>0.49240890688259109</v>
      </c>
      <c r="AQ858" s="845">
        <f t="shared" ca="1" si="247"/>
        <v>63</v>
      </c>
      <c r="AR858" s="113" t="str">
        <f t="shared" si="248"/>
        <v>On Time</v>
      </c>
    </row>
    <row r="859" spans="1:44" ht="15" x14ac:dyDescent="0.25">
      <c r="A859" s="252" t="s">
        <v>1911</v>
      </c>
      <c r="B859" s="133">
        <v>46122</v>
      </c>
      <c r="C859" s="100" t="s">
        <v>79</v>
      </c>
      <c r="D859" s="552">
        <v>46141</v>
      </c>
      <c r="E859" s="552" t="e">
        <f>IF(OR(#REF!="",J859=""),"",#REF!+7*J859)</f>
        <v>#REF!</v>
      </c>
      <c r="F859" s="149" t="str">
        <f t="shared" ca="1" si="249"/>
        <v>DELIVERED</v>
      </c>
      <c r="G859" s="120" t="s">
        <v>80</v>
      </c>
      <c r="H859" s="113" t="e">
        <f t="shared" si="236"/>
        <v>#REF!</v>
      </c>
      <c r="I859" s="23" t="e">
        <f t="shared" si="237"/>
        <v>#REF!</v>
      </c>
      <c r="J859" s="122">
        <v>2.8</v>
      </c>
      <c r="K859" s="291" t="s">
        <v>21</v>
      </c>
      <c r="L859" s="38" t="s">
        <v>142</v>
      </c>
      <c r="M859" s="419" t="s">
        <v>1912</v>
      </c>
      <c r="N859" s="298">
        <v>0</v>
      </c>
      <c r="O859" s="278">
        <v>3</v>
      </c>
      <c r="P859" s="24" t="s">
        <v>243</v>
      </c>
      <c r="Q859" s="122">
        <v>26200065</v>
      </c>
      <c r="R859" s="219" t="s">
        <v>84</v>
      </c>
      <c r="S859" s="384" t="s">
        <v>1913</v>
      </c>
      <c r="T859" s="34" t="s">
        <v>1914</v>
      </c>
      <c r="U859" s="90" t="s">
        <v>87</v>
      </c>
      <c r="V859" s="77" t="s">
        <v>1915</v>
      </c>
      <c r="W859" s="292">
        <v>973</v>
      </c>
      <c r="X859" s="122">
        <v>960</v>
      </c>
      <c r="Y859" s="126">
        <f t="shared" si="244"/>
        <v>13</v>
      </c>
      <c r="Z859" s="122">
        <v>0</v>
      </c>
      <c r="AA859" s="101">
        <v>98</v>
      </c>
      <c r="AB859" s="131"/>
      <c r="AC859" s="151" t="str">
        <f t="shared" si="240"/>
        <v>April-26</v>
      </c>
      <c r="AD859" s="119">
        <v>46141</v>
      </c>
      <c r="AE859" s="181" t="s">
        <v>1921</v>
      </c>
      <c r="AF859" s="101">
        <f t="shared" si="242"/>
        <v>94080</v>
      </c>
      <c r="AG859" s="101">
        <f t="shared" si="238"/>
        <v>0</v>
      </c>
      <c r="AH859" s="101">
        <f t="shared" si="243"/>
        <v>94080</v>
      </c>
      <c r="AI859" s="101">
        <f t="shared" si="251"/>
        <v>0</v>
      </c>
      <c r="AJ859" s="101">
        <f t="shared" si="239"/>
        <v>0</v>
      </c>
      <c r="AK859" s="101">
        <f t="shared" si="250"/>
        <v>0</v>
      </c>
      <c r="AL859" s="102" t="s">
        <v>0</v>
      </c>
      <c r="AM859" s="144" t="s">
        <v>102</v>
      </c>
      <c r="AN859" s="823">
        <f t="shared" si="241"/>
        <v>94080</v>
      </c>
      <c r="AO859" s="844">
        <f t="shared" si="245"/>
        <v>0.98663926002055502</v>
      </c>
      <c r="AP859" s="844">
        <f t="shared" si="246"/>
        <v>1.3360739979445015E-2</v>
      </c>
      <c r="AQ859" s="845">
        <f t="shared" ca="1" si="247"/>
        <v>63</v>
      </c>
      <c r="AR859" s="113" t="str">
        <f t="shared" si="248"/>
        <v>On Time</v>
      </c>
    </row>
    <row r="860" spans="1:44" ht="15" x14ac:dyDescent="0.25">
      <c r="A860" s="252" t="s">
        <v>1911</v>
      </c>
      <c r="B860" s="133">
        <v>46122</v>
      </c>
      <c r="C860" s="100" t="s">
        <v>79</v>
      </c>
      <c r="D860" s="552">
        <v>46141</v>
      </c>
      <c r="E860" s="552" t="e">
        <f>IF(OR(#REF!="",J860=""),"",#REF!+7*J860)</f>
        <v>#REF!</v>
      </c>
      <c r="F860" s="149" t="str">
        <f t="shared" ca="1" si="249"/>
        <v>DELIVERED</v>
      </c>
      <c r="G860" s="120" t="s">
        <v>80</v>
      </c>
      <c r="H860" s="113" t="e">
        <f t="shared" si="236"/>
        <v>#REF!</v>
      </c>
      <c r="I860" s="23" t="e">
        <f t="shared" si="237"/>
        <v>#REF!</v>
      </c>
      <c r="J860" s="122">
        <v>2.8</v>
      </c>
      <c r="K860" s="291" t="s">
        <v>21</v>
      </c>
      <c r="L860" s="38" t="s">
        <v>142</v>
      </c>
      <c r="M860" s="419" t="s">
        <v>1912</v>
      </c>
      <c r="N860" s="298">
        <v>0</v>
      </c>
      <c r="O860" s="278">
        <v>3</v>
      </c>
      <c r="P860" s="24" t="s">
        <v>243</v>
      </c>
      <c r="Q860" s="122">
        <v>26200065</v>
      </c>
      <c r="R860" s="219" t="s">
        <v>84</v>
      </c>
      <c r="S860" s="384" t="s">
        <v>1913</v>
      </c>
      <c r="T860" s="34" t="s">
        <v>1914</v>
      </c>
      <c r="U860" s="90" t="s">
        <v>87</v>
      </c>
      <c r="V860" s="77" t="s">
        <v>1915</v>
      </c>
      <c r="W860" s="292">
        <v>13</v>
      </c>
      <c r="X860" s="122">
        <v>13</v>
      </c>
      <c r="Y860" s="126">
        <f t="shared" si="244"/>
        <v>0</v>
      </c>
      <c r="Z860" s="122">
        <v>0</v>
      </c>
      <c r="AA860" s="101">
        <v>98</v>
      </c>
      <c r="AB860" s="131"/>
      <c r="AC860" s="151" t="str">
        <f t="shared" si="240"/>
        <v>April-26</v>
      </c>
      <c r="AD860" s="119">
        <v>46141</v>
      </c>
      <c r="AE860" s="181" t="s">
        <v>1922</v>
      </c>
      <c r="AF860" s="101">
        <f t="shared" si="242"/>
        <v>1274</v>
      </c>
      <c r="AG860" s="101">
        <f t="shared" si="238"/>
        <v>0</v>
      </c>
      <c r="AH860" s="101">
        <f t="shared" si="243"/>
        <v>1274</v>
      </c>
      <c r="AI860" s="101">
        <f t="shared" si="251"/>
        <v>0</v>
      </c>
      <c r="AJ860" s="101">
        <f t="shared" si="239"/>
        <v>0</v>
      </c>
      <c r="AK860" s="101">
        <f t="shared" si="250"/>
        <v>0</v>
      </c>
      <c r="AL860" s="102" t="s">
        <v>0</v>
      </c>
      <c r="AM860" s="144" t="s">
        <v>102</v>
      </c>
      <c r="AN860" s="823">
        <f t="shared" si="241"/>
        <v>1274</v>
      </c>
      <c r="AO860" s="844">
        <f t="shared" si="245"/>
        <v>1</v>
      </c>
      <c r="AP860" s="844">
        <f t="shared" si="246"/>
        <v>0</v>
      </c>
      <c r="AQ860" s="845">
        <f t="shared" ca="1" si="247"/>
        <v>63</v>
      </c>
      <c r="AR860" s="113" t="str">
        <f t="shared" si="248"/>
        <v>On Time</v>
      </c>
    </row>
    <row r="861" spans="1:44" ht="15" x14ac:dyDescent="0.25">
      <c r="A861" s="16">
        <v>26270078</v>
      </c>
      <c r="B861" s="243">
        <v>46122</v>
      </c>
      <c r="C861" s="6" t="s">
        <v>79</v>
      </c>
      <c r="D861" s="552">
        <v>46126</v>
      </c>
      <c r="E861" s="552" t="e">
        <f>IF(OR(#REF!="",J861=""),"",#REF!+7*J861)</f>
        <v>#REF!</v>
      </c>
      <c r="F861" s="271" t="str">
        <f t="shared" ca="1" si="249"/>
        <v>DELIVERED</v>
      </c>
      <c r="G861" s="65" t="s">
        <v>80</v>
      </c>
      <c r="H861" s="23" t="e">
        <f t="shared" si="236"/>
        <v>#REF!</v>
      </c>
      <c r="I861" s="23" t="e">
        <f t="shared" si="237"/>
        <v>#REF!</v>
      </c>
      <c r="J861" s="24">
        <v>0.6</v>
      </c>
      <c r="K861" s="24" t="s">
        <v>21</v>
      </c>
      <c r="L861" s="38" t="s">
        <v>81</v>
      </c>
      <c r="M861" s="419" t="s">
        <v>1923</v>
      </c>
      <c r="N861" s="91">
        <v>0</v>
      </c>
      <c r="O861" s="9">
        <v>3</v>
      </c>
      <c r="P861" s="294" t="s">
        <v>243</v>
      </c>
      <c r="Q861" s="24">
        <v>26100023</v>
      </c>
      <c r="R861" s="24" t="s">
        <v>84</v>
      </c>
      <c r="S861" s="9" t="s">
        <v>1574</v>
      </c>
      <c r="T861" s="7" t="s">
        <v>1575</v>
      </c>
      <c r="U861" s="7" t="s">
        <v>219</v>
      </c>
      <c r="V861" s="385" t="s">
        <v>1924</v>
      </c>
      <c r="W861" s="294">
        <v>2</v>
      </c>
      <c r="X861" s="24">
        <v>2</v>
      </c>
      <c r="Y861" s="8">
        <f t="shared" si="244"/>
        <v>0</v>
      </c>
      <c r="Z861" s="24">
        <v>0</v>
      </c>
      <c r="AA861" s="58">
        <v>9300</v>
      </c>
      <c r="AB861" s="66"/>
      <c r="AC861" s="62" t="str">
        <f t="shared" si="240"/>
        <v>April-26</v>
      </c>
      <c r="AD861" s="25">
        <v>46127</v>
      </c>
      <c r="AE861" s="256" t="s">
        <v>1925</v>
      </c>
      <c r="AF861" s="58">
        <f t="shared" si="242"/>
        <v>18600</v>
      </c>
      <c r="AG861" s="58">
        <f t="shared" si="238"/>
        <v>0</v>
      </c>
      <c r="AH861" s="58">
        <f t="shared" si="243"/>
        <v>18600</v>
      </c>
      <c r="AI861" s="58">
        <f t="shared" si="251"/>
        <v>0</v>
      </c>
      <c r="AJ861" s="58">
        <f t="shared" si="239"/>
        <v>0</v>
      </c>
      <c r="AK861" s="58">
        <f t="shared" si="250"/>
        <v>0</v>
      </c>
      <c r="AL861" s="16" t="s">
        <v>0</v>
      </c>
      <c r="AM861" s="144" t="s">
        <v>102</v>
      </c>
      <c r="AN861" s="59">
        <f t="shared" si="241"/>
        <v>18600</v>
      </c>
      <c r="AO861" s="844">
        <f t="shared" si="245"/>
        <v>1</v>
      </c>
      <c r="AP861" s="844">
        <f t="shared" si="246"/>
        <v>0</v>
      </c>
      <c r="AQ861" s="845">
        <f t="shared" ca="1" si="247"/>
        <v>63</v>
      </c>
      <c r="AR861" s="113" t="str">
        <f t="shared" si="248"/>
        <v>Delayed</v>
      </c>
    </row>
    <row r="862" spans="1:44" ht="15" x14ac:dyDescent="0.25">
      <c r="A862" s="16">
        <v>26270078</v>
      </c>
      <c r="B862" s="243">
        <v>46122</v>
      </c>
      <c r="C862" s="6" t="s">
        <v>79</v>
      </c>
      <c r="D862" s="552">
        <v>46126</v>
      </c>
      <c r="E862" s="552" t="e">
        <f>IF(OR(#REF!="",J862=""),"",#REF!+7*J862)</f>
        <v>#REF!</v>
      </c>
      <c r="F862" s="271" t="str">
        <f t="shared" ca="1" si="249"/>
        <v>DELIVERED</v>
      </c>
      <c r="G862" s="65" t="s">
        <v>80</v>
      </c>
      <c r="H862" s="23" t="e">
        <f t="shared" si="236"/>
        <v>#REF!</v>
      </c>
      <c r="I862" s="23" t="e">
        <f t="shared" si="237"/>
        <v>#REF!</v>
      </c>
      <c r="J862" s="24">
        <v>0.6</v>
      </c>
      <c r="K862" s="24" t="s">
        <v>21</v>
      </c>
      <c r="L862" s="38" t="s">
        <v>81</v>
      </c>
      <c r="M862" s="253" t="s">
        <v>1923</v>
      </c>
      <c r="N862" s="91">
        <v>0</v>
      </c>
      <c r="O862" s="9">
        <v>3</v>
      </c>
      <c r="P862" s="294" t="s">
        <v>243</v>
      </c>
      <c r="Q862" s="24">
        <v>26100023</v>
      </c>
      <c r="R862" s="24" t="s">
        <v>84</v>
      </c>
      <c r="S862" s="9" t="s">
        <v>1574</v>
      </c>
      <c r="T862" s="7" t="s">
        <v>1575</v>
      </c>
      <c r="U862" s="7" t="s">
        <v>219</v>
      </c>
      <c r="V862" s="77" t="s">
        <v>1924</v>
      </c>
      <c r="W862" s="294">
        <v>10</v>
      </c>
      <c r="X862" s="24">
        <v>10</v>
      </c>
      <c r="Y862" s="8">
        <f t="shared" si="244"/>
        <v>0</v>
      </c>
      <c r="Z862" s="24">
        <v>0</v>
      </c>
      <c r="AA862" s="58">
        <v>2670</v>
      </c>
      <c r="AB862" s="66"/>
      <c r="AC862" s="62" t="str">
        <f t="shared" si="240"/>
        <v>April-26</v>
      </c>
      <c r="AD862" s="25">
        <v>46127</v>
      </c>
      <c r="AE862" s="256" t="s">
        <v>1925</v>
      </c>
      <c r="AF862" s="58">
        <f t="shared" si="242"/>
        <v>26700</v>
      </c>
      <c r="AG862" s="58">
        <f t="shared" si="238"/>
        <v>0</v>
      </c>
      <c r="AH862" s="58">
        <f t="shared" si="243"/>
        <v>26700</v>
      </c>
      <c r="AI862" s="58">
        <f t="shared" si="251"/>
        <v>0</v>
      </c>
      <c r="AJ862" s="58">
        <f t="shared" si="239"/>
        <v>0</v>
      </c>
      <c r="AK862" s="58">
        <f t="shared" si="250"/>
        <v>0</v>
      </c>
      <c r="AL862" s="16" t="s">
        <v>0</v>
      </c>
      <c r="AM862" s="144" t="s">
        <v>102</v>
      </c>
      <c r="AN862" s="59">
        <f t="shared" si="241"/>
        <v>26700</v>
      </c>
      <c r="AO862" s="844">
        <f t="shared" si="245"/>
        <v>1</v>
      </c>
      <c r="AP862" s="844">
        <f t="shared" si="246"/>
        <v>0</v>
      </c>
      <c r="AQ862" s="845">
        <f t="shared" ca="1" si="247"/>
        <v>63</v>
      </c>
      <c r="AR862" s="113" t="str">
        <f t="shared" si="248"/>
        <v>Delayed</v>
      </c>
    </row>
    <row r="863" spans="1:44" ht="15" x14ac:dyDescent="0.25">
      <c r="A863" s="280">
        <v>4516497949</v>
      </c>
      <c r="B863" s="133">
        <v>46122</v>
      </c>
      <c r="C863" s="100" t="s">
        <v>79</v>
      </c>
      <c r="D863" s="552">
        <v>46142</v>
      </c>
      <c r="E863" s="552" t="e">
        <f>IF(OR(#REF!="",J863=""),"",#REF!+7*J863)</f>
        <v>#REF!</v>
      </c>
      <c r="F863" s="149" t="str">
        <f t="shared" ca="1" si="249"/>
        <v>DELIVERED</v>
      </c>
      <c r="G863" s="65" t="s">
        <v>80</v>
      </c>
      <c r="H863" s="23" t="e">
        <f t="shared" si="236"/>
        <v>#REF!</v>
      </c>
      <c r="I863" s="23" t="e">
        <f t="shared" si="237"/>
        <v>#REF!</v>
      </c>
      <c r="J863" s="122">
        <v>3</v>
      </c>
      <c r="K863" s="122" t="s">
        <v>18</v>
      </c>
      <c r="L863" s="232" t="s">
        <v>81</v>
      </c>
      <c r="M863" s="253" t="s">
        <v>1926</v>
      </c>
      <c r="N863" s="91">
        <v>1</v>
      </c>
      <c r="O863" s="9">
        <v>1</v>
      </c>
      <c r="P863" s="491" t="s">
        <v>1927</v>
      </c>
      <c r="Q863" s="122">
        <v>26100094</v>
      </c>
      <c r="R863" s="464" t="s">
        <v>84</v>
      </c>
      <c r="S863" s="218" t="s">
        <v>620</v>
      </c>
      <c r="T863" s="207" t="s">
        <v>621</v>
      </c>
      <c r="U863" s="240" t="s">
        <v>212</v>
      </c>
      <c r="V863" s="77" t="s">
        <v>1928</v>
      </c>
      <c r="W863" s="296">
        <v>5</v>
      </c>
      <c r="X863" s="242">
        <v>2</v>
      </c>
      <c r="Y863" s="126">
        <f t="shared" si="244"/>
        <v>3</v>
      </c>
      <c r="Z863" s="122">
        <v>0</v>
      </c>
      <c r="AA863" s="101">
        <v>82617.399999999994</v>
      </c>
      <c r="AB863" s="131"/>
      <c r="AC863" s="62" t="str">
        <f t="shared" si="240"/>
        <v>May-26</v>
      </c>
      <c r="AD863" s="119">
        <v>46156</v>
      </c>
      <c r="AE863" s="256" t="s">
        <v>1929</v>
      </c>
      <c r="AF863" s="101">
        <f t="shared" si="242"/>
        <v>165234.79999999999</v>
      </c>
      <c r="AG863" s="101">
        <f t="shared" si="238"/>
        <v>0</v>
      </c>
      <c r="AH863" s="101">
        <f t="shared" si="243"/>
        <v>165234.79999999999</v>
      </c>
      <c r="AI863" s="101">
        <f t="shared" si="251"/>
        <v>0</v>
      </c>
      <c r="AJ863" s="101">
        <f t="shared" si="239"/>
        <v>0</v>
      </c>
      <c r="AK863" s="101">
        <f t="shared" si="250"/>
        <v>0</v>
      </c>
      <c r="AL863" s="102" t="s">
        <v>0</v>
      </c>
      <c r="AM863" s="144" t="s">
        <v>102</v>
      </c>
      <c r="AN863" s="823">
        <f t="shared" si="241"/>
        <v>165234.79999999999</v>
      </c>
      <c r="AO863" s="844">
        <f t="shared" si="245"/>
        <v>0.4</v>
      </c>
      <c r="AP863" s="844">
        <f t="shared" si="246"/>
        <v>0.6</v>
      </c>
      <c r="AQ863" s="845">
        <f t="shared" ca="1" si="247"/>
        <v>63</v>
      </c>
      <c r="AR863" s="113" t="str">
        <f t="shared" si="248"/>
        <v>Delayed</v>
      </c>
    </row>
    <row r="864" spans="1:44" ht="15" x14ac:dyDescent="0.25">
      <c r="A864" s="280">
        <v>4516497949</v>
      </c>
      <c r="B864" s="133">
        <v>46122</v>
      </c>
      <c r="C864" s="100" t="s">
        <v>79</v>
      </c>
      <c r="D864" s="552">
        <v>46142</v>
      </c>
      <c r="E864" s="552" t="e">
        <f>IF(OR(#REF!="",J864=""),"",#REF!+7*J864)</f>
        <v>#REF!</v>
      </c>
      <c r="F864" s="149" t="str">
        <f t="shared" ca="1" si="249"/>
        <v>DELIVERED</v>
      </c>
      <c r="G864" s="65" t="s">
        <v>80</v>
      </c>
      <c r="H864" s="23" t="e">
        <f t="shared" si="236"/>
        <v>#REF!</v>
      </c>
      <c r="I864" s="23" t="e">
        <f t="shared" si="237"/>
        <v>#REF!</v>
      </c>
      <c r="J864" s="122">
        <v>3</v>
      </c>
      <c r="K864" s="122" t="s">
        <v>18</v>
      </c>
      <c r="L864" s="232" t="s">
        <v>81</v>
      </c>
      <c r="M864" s="253" t="s">
        <v>1926</v>
      </c>
      <c r="N864" s="91">
        <v>1</v>
      </c>
      <c r="O864" s="9">
        <v>1</v>
      </c>
      <c r="P864" s="491" t="s">
        <v>1927</v>
      </c>
      <c r="Q864" s="122">
        <v>26100094</v>
      </c>
      <c r="R864" s="464" t="s">
        <v>84</v>
      </c>
      <c r="S864" s="218" t="s">
        <v>620</v>
      </c>
      <c r="T864" s="207" t="s">
        <v>621</v>
      </c>
      <c r="U864" s="240" t="s">
        <v>212</v>
      </c>
      <c r="V864" s="77" t="s">
        <v>1928</v>
      </c>
      <c r="W864" s="296">
        <v>3</v>
      </c>
      <c r="X864" s="242">
        <v>3</v>
      </c>
      <c r="Y864" s="126">
        <f t="shared" si="244"/>
        <v>0</v>
      </c>
      <c r="Z864" s="122">
        <v>0</v>
      </c>
      <c r="AA864" s="101">
        <v>82617.399999999994</v>
      </c>
      <c r="AB864" s="131"/>
      <c r="AC864" s="151" t="str">
        <f t="shared" si="240"/>
        <v>May-26</v>
      </c>
      <c r="AD864" s="119">
        <v>46156</v>
      </c>
      <c r="AE864" s="256" t="s">
        <v>1930</v>
      </c>
      <c r="AF864" s="101">
        <f t="shared" si="242"/>
        <v>247852.19999999998</v>
      </c>
      <c r="AG864" s="101">
        <f t="shared" si="238"/>
        <v>0</v>
      </c>
      <c r="AH864" s="101">
        <f t="shared" si="243"/>
        <v>247852.19999999998</v>
      </c>
      <c r="AI864" s="101">
        <f t="shared" si="251"/>
        <v>0</v>
      </c>
      <c r="AJ864" s="101">
        <f t="shared" si="239"/>
        <v>0</v>
      </c>
      <c r="AK864" s="101">
        <f t="shared" si="250"/>
        <v>0</v>
      </c>
      <c r="AL864" s="102" t="s">
        <v>0</v>
      </c>
      <c r="AM864" s="144" t="s">
        <v>102</v>
      </c>
      <c r="AN864" s="823">
        <f t="shared" si="241"/>
        <v>247852.19999999998</v>
      </c>
      <c r="AO864" s="844">
        <f t="shared" si="245"/>
        <v>1</v>
      </c>
      <c r="AP864" s="844">
        <f t="shared" si="246"/>
        <v>0</v>
      </c>
      <c r="AQ864" s="845">
        <f t="shared" ca="1" si="247"/>
        <v>63</v>
      </c>
      <c r="AR864" s="113" t="str">
        <f t="shared" si="248"/>
        <v>Delayed</v>
      </c>
    </row>
    <row r="865" spans="1:44" ht="15" x14ac:dyDescent="0.25">
      <c r="A865" s="217" t="s">
        <v>1931</v>
      </c>
      <c r="B865" s="133">
        <v>46122</v>
      </c>
      <c r="C865" s="100" t="s">
        <v>79</v>
      </c>
      <c r="D865" s="552">
        <v>46132</v>
      </c>
      <c r="E865" s="552" t="e">
        <f>IF(OR(#REF!="",J865=""),"",#REF!+7*J865)</f>
        <v>#REF!</v>
      </c>
      <c r="F865" s="149" t="str">
        <f t="shared" ca="1" si="249"/>
        <v>DELIVERED</v>
      </c>
      <c r="G865" s="65" t="s">
        <v>80</v>
      </c>
      <c r="H865" s="23" t="e">
        <f t="shared" si="236"/>
        <v>#REF!</v>
      </c>
      <c r="I865" s="23" t="e">
        <f t="shared" si="237"/>
        <v>#REF!</v>
      </c>
      <c r="J865" s="122">
        <v>1.5</v>
      </c>
      <c r="K865" s="122" t="s">
        <v>21</v>
      </c>
      <c r="L865" s="232" t="s">
        <v>81</v>
      </c>
      <c r="M865" s="253" t="s">
        <v>1932</v>
      </c>
      <c r="N865" s="298">
        <v>0</v>
      </c>
      <c r="O865" s="278">
        <v>3</v>
      </c>
      <c r="P865" s="147" t="s">
        <v>243</v>
      </c>
      <c r="Q865" s="122">
        <v>26200062</v>
      </c>
      <c r="R865" s="232" t="s">
        <v>84</v>
      </c>
      <c r="S865" s="24" t="s">
        <v>1626</v>
      </c>
      <c r="T865" s="279" t="s">
        <v>1933</v>
      </c>
      <c r="U865" s="102" t="s">
        <v>1628</v>
      </c>
      <c r="V865" s="77" t="s">
        <v>1934</v>
      </c>
      <c r="W865" s="294">
        <v>100</v>
      </c>
      <c r="X865" s="122">
        <v>12</v>
      </c>
      <c r="Y865" s="126">
        <f t="shared" si="244"/>
        <v>88</v>
      </c>
      <c r="Z865" s="122">
        <v>0</v>
      </c>
      <c r="AA865" s="101">
        <v>13334</v>
      </c>
      <c r="AB865" s="131"/>
      <c r="AC865" s="151" t="str">
        <f t="shared" si="240"/>
        <v>April-26</v>
      </c>
      <c r="AD865" s="119">
        <v>46129</v>
      </c>
      <c r="AE865" s="256" t="s">
        <v>1935</v>
      </c>
      <c r="AF865" s="101">
        <f t="shared" si="242"/>
        <v>160008</v>
      </c>
      <c r="AG865" s="101">
        <f t="shared" si="238"/>
        <v>0</v>
      </c>
      <c r="AH865" s="101">
        <f t="shared" si="243"/>
        <v>160008</v>
      </c>
      <c r="AI865" s="101">
        <f t="shared" si="251"/>
        <v>0</v>
      </c>
      <c r="AJ865" s="101">
        <f t="shared" si="239"/>
        <v>0</v>
      </c>
      <c r="AK865" s="101">
        <f t="shared" si="250"/>
        <v>0</v>
      </c>
      <c r="AL865" s="102" t="s">
        <v>0</v>
      </c>
      <c r="AM865" s="144" t="s">
        <v>102</v>
      </c>
      <c r="AN865" s="823">
        <f t="shared" si="241"/>
        <v>160008</v>
      </c>
      <c r="AO865" s="844">
        <f t="shared" si="245"/>
        <v>0.12</v>
      </c>
      <c r="AP865" s="844">
        <f t="shared" si="246"/>
        <v>0.88</v>
      </c>
      <c r="AQ865" s="845">
        <f t="shared" ca="1" si="247"/>
        <v>63</v>
      </c>
      <c r="AR865" s="113" t="str">
        <f t="shared" si="248"/>
        <v>On Time</v>
      </c>
    </row>
    <row r="866" spans="1:44" ht="15" x14ac:dyDescent="0.25">
      <c r="A866" s="217" t="s">
        <v>1931</v>
      </c>
      <c r="B866" s="133">
        <v>46122</v>
      </c>
      <c r="C866" s="100" t="s">
        <v>79</v>
      </c>
      <c r="D866" s="552">
        <v>46132</v>
      </c>
      <c r="E866" s="552" t="e">
        <f>IF(OR(#REF!="",J866=""),"",#REF!+7*J866)</f>
        <v>#REF!</v>
      </c>
      <c r="F866" s="149" t="str">
        <f t="shared" ca="1" si="249"/>
        <v>DELIVERED</v>
      </c>
      <c r="G866" s="65" t="s">
        <v>80</v>
      </c>
      <c r="H866" s="23" t="e">
        <f t="shared" si="236"/>
        <v>#REF!</v>
      </c>
      <c r="I866" s="23" t="e">
        <f t="shared" si="237"/>
        <v>#REF!</v>
      </c>
      <c r="J866" s="122">
        <v>1.5</v>
      </c>
      <c r="K866" s="122" t="s">
        <v>21</v>
      </c>
      <c r="L866" s="232" t="s">
        <v>81</v>
      </c>
      <c r="M866" s="253" t="s">
        <v>1932</v>
      </c>
      <c r="N866" s="298">
        <v>0</v>
      </c>
      <c r="O866" s="278">
        <v>3</v>
      </c>
      <c r="P866" s="147" t="s">
        <v>243</v>
      </c>
      <c r="Q866" s="122">
        <v>26200062</v>
      </c>
      <c r="R866" s="232" t="s">
        <v>84</v>
      </c>
      <c r="S866" s="24" t="s">
        <v>1626</v>
      </c>
      <c r="T866" s="279" t="s">
        <v>1933</v>
      </c>
      <c r="U866" s="102" t="s">
        <v>1628</v>
      </c>
      <c r="V866" s="77" t="s">
        <v>1934</v>
      </c>
      <c r="W866" s="294">
        <v>88</v>
      </c>
      <c r="X866" s="122">
        <v>60</v>
      </c>
      <c r="Y866" s="126">
        <f t="shared" si="244"/>
        <v>28</v>
      </c>
      <c r="Z866" s="122">
        <v>0</v>
      </c>
      <c r="AA866" s="101">
        <v>13334</v>
      </c>
      <c r="AB866" s="131"/>
      <c r="AC866" s="151" t="str">
        <f t="shared" si="240"/>
        <v>April-26</v>
      </c>
      <c r="AD866" s="119">
        <v>46129</v>
      </c>
      <c r="AE866" s="256" t="s">
        <v>1936</v>
      </c>
      <c r="AF866" s="101">
        <f t="shared" si="242"/>
        <v>800040</v>
      </c>
      <c r="AG866" s="101">
        <f t="shared" si="238"/>
        <v>0</v>
      </c>
      <c r="AH866" s="101">
        <f t="shared" si="243"/>
        <v>800040</v>
      </c>
      <c r="AI866" s="101">
        <f t="shared" si="251"/>
        <v>0</v>
      </c>
      <c r="AJ866" s="101">
        <f t="shared" si="239"/>
        <v>0</v>
      </c>
      <c r="AK866" s="101">
        <f t="shared" si="250"/>
        <v>0</v>
      </c>
      <c r="AL866" s="102" t="s">
        <v>0</v>
      </c>
      <c r="AM866" s="144" t="s">
        <v>102</v>
      </c>
      <c r="AN866" s="823">
        <f t="shared" si="241"/>
        <v>800040</v>
      </c>
      <c r="AO866" s="844">
        <f t="shared" si="245"/>
        <v>0.68181818181818177</v>
      </c>
      <c r="AP866" s="844">
        <f t="shared" si="246"/>
        <v>0.31818181818181818</v>
      </c>
      <c r="AQ866" s="845">
        <f t="shared" ca="1" si="247"/>
        <v>63</v>
      </c>
      <c r="AR866" s="113" t="str">
        <f t="shared" si="248"/>
        <v>On Time</v>
      </c>
    </row>
    <row r="867" spans="1:44" ht="15" x14ac:dyDescent="0.25">
      <c r="A867" s="217" t="s">
        <v>1931</v>
      </c>
      <c r="B867" s="133">
        <v>46122</v>
      </c>
      <c r="C867" s="100" t="s">
        <v>79</v>
      </c>
      <c r="D867" s="552">
        <v>46132</v>
      </c>
      <c r="E867" s="552" t="e">
        <f>IF(OR(#REF!="",J867=""),"",#REF!+7*J867)</f>
        <v>#REF!</v>
      </c>
      <c r="F867" s="149" t="str">
        <f t="shared" ca="1" si="249"/>
        <v>DELIVERED</v>
      </c>
      <c r="G867" s="65" t="s">
        <v>80</v>
      </c>
      <c r="H867" s="23" t="e">
        <f t="shared" si="236"/>
        <v>#REF!</v>
      </c>
      <c r="I867" s="23" t="e">
        <f t="shared" si="237"/>
        <v>#REF!</v>
      </c>
      <c r="J867" s="122">
        <v>1.5</v>
      </c>
      <c r="K867" s="122" t="s">
        <v>21</v>
      </c>
      <c r="L867" s="232" t="s">
        <v>81</v>
      </c>
      <c r="M867" s="253" t="s">
        <v>1932</v>
      </c>
      <c r="N867" s="298">
        <v>0</v>
      </c>
      <c r="O867" s="278">
        <v>3</v>
      </c>
      <c r="P867" s="147" t="s">
        <v>243</v>
      </c>
      <c r="Q867" s="122">
        <v>26200062</v>
      </c>
      <c r="R867" s="232" t="s">
        <v>84</v>
      </c>
      <c r="S867" s="24" t="s">
        <v>1626</v>
      </c>
      <c r="T867" s="279" t="s">
        <v>1933</v>
      </c>
      <c r="U867" s="102" t="s">
        <v>1628</v>
      </c>
      <c r="V867" s="77" t="s">
        <v>1934</v>
      </c>
      <c r="W867" s="294">
        <v>28</v>
      </c>
      <c r="X867" s="122">
        <v>28</v>
      </c>
      <c r="Y867" s="126">
        <f t="shared" si="244"/>
        <v>0</v>
      </c>
      <c r="Z867" s="122">
        <v>0</v>
      </c>
      <c r="AA867" s="101">
        <v>13334</v>
      </c>
      <c r="AB867" s="131"/>
      <c r="AC867" s="151" t="str">
        <f t="shared" si="240"/>
        <v>April-26</v>
      </c>
      <c r="AD867" s="119">
        <v>46134</v>
      </c>
      <c r="AE867" s="256" t="s">
        <v>1937</v>
      </c>
      <c r="AF867" s="101">
        <f t="shared" si="242"/>
        <v>373352</v>
      </c>
      <c r="AG867" s="101">
        <f t="shared" si="238"/>
        <v>0</v>
      </c>
      <c r="AH867" s="101">
        <f t="shared" si="243"/>
        <v>373352</v>
      </c>
      <c r="AI867" s="101">
        <f t="shared" si="251"/>
        <v>0</v>
      </c>
      <c r="AJ867" s="101">
        <f t="shared" si="239"/>
        <v>0</v>
      </c>
      <c r="AK867" s="101">
        <f t="shared" si="250"/>
        <v>0</v>
      </c>
      <c r="AL867" s="102" t="s">
        <v>0</v>
      </c>
      <c r="AM867" s="144" t="s">
        <v>102</v>
      </c>
      <c r="AN867" s="823">
        <f t="shared" si="241"/>
        <v>373352</v>
      </c>
      <c r="AO867" s="844">
        <f t="shared" si="245"/>
        <v>1</v>
      </c>
      <c r="AP867" s="844">
        <f t="shared" si="246"/>
        <v>0</v>
      </c>
      <c r="AQ867" s="845">
        <f t="shared" ca="1" si="247"/>
        <v>63</v>
      </c>
      <c r="AR867" s="113" t="str">
        <f t="shared" si="248"/>
        <v>Delayed</v>
      </c>
    </row>
    <row r="868" spans="1:44" ht="15" x14ac:dyDescent="0.25">
      <c r="A868" s="309">
        <v>4500292808</v>
      </c>
      <c r="B868" s="133">
        <v>46122</v>
      </c>
      <c r="C868" s="6" t="s">
        <v>79</v>
      </c>
      <c r="D868" s="552">
        <v>46150</v>
      </c>
      <c r="E868" s="552" t="e">
        <f>IF(OR(#REF!="",J868=""),"",#REF!+7*J868)</f>
        <v>#REF!</v>
      </c>
      <c r="F868" s="149" t="str">
        <f t="shared" ca="1" si="249"/>
        <v>DELIVERED</v>
      </c>
      <c r="G868" s="65" t="s">
        <v>80</v>
      </c>
      <c r="H868" s="23" t="e">
        <f t="shared" si="236"/>
        <v>#REF!</v>
      </c>
      <c r="I868" s="23" t="e">
        <f t="shared" si="237"/>
        <v>#REF!</v>
      </c>
      <c r="J868" s="122">
        <v>4</v>
      </c>
      <c r="K868" s="122" t="s">
        <v>18</v>
      </c>
      <c r="L868" s="232" t="s">
        <v>81</v>
      </c>
      <c r="M868" s="253" t="s">
        <v>1938</v>
      </c>
      <c r="N868" s="298">
        <v>0</v>
      </c>
      <c r="O868" s="278">
        <v>3</v>
      </c>
      <c r="P868" s="491" t="s">
        <v>1939</v>
      </c>
      <c r="Q868" s="122">
        <v>26200188</v>
      </c>
      <c r="R868" s="122" t="s">
        <v>84</v>
      </c>
      <c r="S868" s="9" t="s">
        <v>1486</v>
      </c>
      <c r="T868" s="7" t="s">
        <v>1487</v>
      </c>
      <c r="U868" s="23" t="s">
        <v>87</v>
      </c>
      <c r="V868" s="19" t="s">
        <v>1940</v>
      </c>
      <c r="W868" s="294">
        <v>3</v>
      </c>
      <c r="X868" s="122">
        <v>3</v>
      </c>
      <c r="Y868" s="126">
        <f t="shared" si="244"/>
        <v>0</v>
      </c>
      <c r="Z868" s="122">
        <v>0</v>
      </c>
      <c r="AA868" s="101">
        <v>28263.67</v>
      </c>
      <c r="AB868" s="131"/>
      <c r="AC868" s="151" t="str">
        <f t="shared" si="240"/>
        <v>May-26</v>
      </c>
      <c r="AD868" s="119">
        <v>46160</v>
      </c>
      <c r="AE868" s="256" t="s">
        <v>1941</v>
      </c>
      <c r="AF868" s="101">
        <f t="shared" si="242"/>
        <v>84791.01</v>
      </c>
      <c r="AG868" s="101">
        <f t="shared" si="238"/>
        <v>0</v>
      </c>
      <c r="AH868" s="101">
        <f t="shared" si="243"/>
        <v>84791.01</v>
      </c>
      <c r="AI868" s="101">
        <f t="shared" si="251"/>
        <v>0</v>
      </c>
      <c r="AJ868" s="101">
        <f t="shared" si="239"/>
        <v>0</v>
      </c>
      <c r="AK868" s="101">
        <f t="shared" si="250"/>
        <v>0</v>
      </c>
      <c r="AL868" s="102" t="s">
        <v>0</v>
      </c>
      <c r="AM868" s="144" t="s">
        <v>102</v>
      </c>
      <c r="AN868" s="823">
        <f t="shared" si="241"/>
        <v>84791.01</v>
      </c>
      <c r="AO868" s="844">
        <f t="shared" si="245"/>
        <v>1</v>
      </c>
      <c r="AP868" s="844">
        <f t="shared" si="246"/>
        <v>0</v>
      </c>
      <c r="AQ868" s="845">
        <f t="shared" ca="1" si="247"/>
        <v>63</v>
      </c>
      <c r="AR868" s="113" t="str">
        <f t="shared" si="248"/>
        <v>Delayed</v>
      </c>
    </row>
    <row r="869" spans="1:44" ht="15" x14ac:dyDescent="0.25">
      <c r="A869" s="309">
        <v>4500292808</v>
      </c>
      <c r="B869" s="133">
        <v>46122</v>
      </c>
      <c r="C869" s="6" t="s">
        <v>79</v>
      </c>
      <c r="D869" s="552">
        <v>46150</v>
      </c>
      <c r="E869" s="552" t="e">
        <f>IF(OR(#REF!="",J869=""),"",#REF!+7*J869)</f>
        <v>#REF!</v>
      </c>
      <c r="F869" s="149" t="str">
        <f t="shared" ca="1" si="249"/>
        <v>DELIVERED</v>
      </c>
      <c r="G869" s="65" t="s">
        <v>80</v>
      </c>
      <c r="H869" s="23" t="e">
        <f t="shared" si="236"/>
        <v>#REF!</v>
      </c>
      <c r="I869" s="23" t="e">
        <f t="shared" si="237"/>
        <v>#REF!</v>
      </c>
      <c r="J869" s="122">
        <v>4</v>
      </c>
      <c r="K869" s="122" t="s">
        <v>18</v>
      </c>
      <c r="L869" s="232" t="s">
        <v>81</v>
      </c>
      <c r="M869" s="253" t="s">
        <v>1938</v>
      </c>
      <c r="N869" s="298">
        <v>0</v>
      </c>
      <c r="O869" s="278">
        <v>3</v>
      </c>
      <c r="P869" s="491" t="s">
        <v>1942</v>
      </c>
      <c r="Q869" s="122">
        <v>26200188</v>
      </c>
      <c r="R869" s="122" t="s">
        <v>84</v>
      </c>
      <c r="S869" s="9" t="s">
        <v>1486</v>
      </c>
      <c r="T869" s="7" t="s">
        <v>1487</v>
      </c>
      <c r="U869" s="23" t="s">
        <v>87</v>
      </c>
      <c r="V869" s="308" t="s">
        <v>1943</v>
      </c>
      <c r="W869" s="294">
        <v>3</v>
      </c>
      <c r="X869" s="122">
        <v>3</v>
      </c>
      <c r="Y869" s="126">
        <f t="shared" si="244"/>
        <v>0</v>
      </c>
      <c r="Z869" s="122">
        <v>0</v>
      </c>
      <c r="AA869" s="101">
        <v>28263.67</v>
      </c>
      <c r="AB869" s="131"/>
      <c r="AC869" s="151" t="str">
        <f t="shared" si="240"/>
        <v>May-26</v>
      </c>
      <c r="AD869" s="119">
        <v>46160</v>
      </c>
      <c r="AE869" s="256" t="s">
        <v>1941</v>
      </c>
      <c r="AF869" s="101">
        <f t="shared" si="242"/>
        <v>84791.01</v>
      </c>
      <c r="AG869" s="101">
        <f t="shared" si="238"/>
        <v>0</v>
      </c>
      <c r="AH869" s="101">
        <f t="shared" si="243"/>
        <v>84791.01</v>
      </c>
      <c r="AI869" s="101">
        <f t="shared" si="251"/>
        <v>0</v>
      </c>
      <c r="AJ869" s="101">
        <f t="shared" si="239"/>
        <v>0</v>
      </c>
      <c r="AK869" s="101">
        <f t="shared" si="250"/>
        <v>0</v>
      </c>
      <c r="AL869" s="102" t="s">
        <v>0</v>
      </c>
      <c r="AM869" s="144" t="s">
        <v>102</v>
      </c>
      <c r="AN869" s="823">
        <f t="shared" si="241"/>
        <v>84791.01</v>
      </c>
      <c r="AO869" s="844">
        <f t="shared" si="245"/>
        <v>1</v>
      </c>
      <c r="AP869" s="844">
        <f t="shared" si="246"/>
        <v>0</v>
      </c>
      <c r="AQ869" s="845">
        <f t="shared" ca="1" si="247"/>
        <v>63</v>
      </c>
      <c r="AR869" s="113" t="str">
        <f t="shared" si="248"/>
        <v>Delayed</v>
      </c>
    </row>
    <row r="870" spans="1:44" ht="15" x14ac:dyDescent="0.25">
      <c r="A870" s="309">
        <v>4520483067</v>
      </c>
      <c r="B870" s="250">
        <v>46122</v>
      </c>
      <c r="C870" s="297" t="s">
        <v>79</v>
      </c>
      <c r="D870" s="552">
        <v>46150</v>
      </c>
      <c r="E870" s="552" t="e">
        <f>IF(OR(#REF!="",J870=""),"",#REF!+7*J870)</f>
        <v>#REF!</v>
      </c>
      <c r="F870" s="149" t="str">
        <f t="shared" ca="1" si="249"/>
        <v>DELIVERED</v>
      </c>
      <c r="G870" s="65" t="s">
        <v>80</v>
      </c>
      <c r="H870" s="23" t="e">
        <f t="shared" ref="H870:H934" si="252">TEXT(E870,"MMM-YY")</f>
        <v>#REF!</v>
      </c>
      <c r="I870" s="23" t="e">
        <f t="shared" ref="I870:I934" si="253">TEXT(E870,"YYYY")</f>
        <v>#REF!</v>
      </c>
      <c r="J870" s="122">
        <v>4</v>
      </c>
      <c r="K870" s="122" t="s">
        <v>18</v>
      </c>
      <c r="L870" s="232" t="s">
        <v>81</v>
      </c>
      <c r="M870" s="253" t="s">
        <v>1944</v>
      </c>
      <c r="N870" s="91">
        <v>1</v>
      </c>
      <c r="O870" s="9">
        <v>1</v>
      </c>
      <c r="P870" s="253" t="s">
        <v>1945</v>
      </c>
      <c r="Q870" s="122">
        <v>26200162</v>
      </c>
      <c r="R870" s="122" t="s">
        <v>84</v>
      </c>
      <c r="S870" s="125" t="s">
        <v>210</v>
      </c>
      <c r="T870" s="207" t="s">
        <v>211</v>
      </c>
      <c r="U870" s="135" t="s">
        <v>212</v>
      </c>
      <c r="V870" s="238" t="s">
        <v>1946</v>
      </c>
      <c r="W870" s="292">
        <v>3</v>
      </c>
      <c r="X870" s="5">
        <v>3</v>
      </c>
      <c r="Y870" s="126">
        <f t="shared" si="244"/>
        <v>0</v>
      </c>
      <c r="Z870" s="122">
        <v>0</v>
      </c>
      <c r="AA870" s="101">
        <v>38553</v>
      </c>
      <c r="AB870" s="131"/>
      <c r="AC870" s="151" t="str">
        <f t="shared" si="240"/>
        <v>May-26</v>
      </c>
      <c r="AD870" s="119">
        <v>46160</v>
      </c>
      <c r="AE870" s="256" t="s">
        <v>1947</v>
      </c>
      <c r="AF870" s="101">
        <f t="shared" si="242"/>
        <v>115659</v>
      </c>
      <c r="AG870" s="101">
        <f>(X871*AB870)*86</f>
        <v>0</v>
      </c>
      <c r="AH870" s="101">
        <f t="shared" si="243"/>
        <v>115659</v>
      </c>
      <c r="AI870" s="101">
        <f t="shared" si="251"/>
        <v>0</v>
      </c>
      <c r="AJ870" s="101">
        <f t="shared" ref="AJ870:AJ934" si="254">(Z870*AB870)*86</f>
        <v>0</v>
      </c>
      <c r="AK870" s="101">
        <f t="shared" si="250"/>
        <v>0</v>
      </c>
      <c r="AL870" s="102" t="s">
        <v>0</v>
      </c>
      <c r="AM870" s="144" t="s">
        <v>102</v>
      </c>
      <c r="AN870" s="823">
        <f t="shared" si="241"/>
        <v>115659</v>
      </c>
      <c r="AO870" s="844">
        <f t="shared" si="245"/>
        <v>1</v>
      </c>
      <c r="AP870" s="844">
        <f t="shared" si="246"/>
        <v>0</v>
      </c>
      <c r="AQ870" s="845">
        <f t="shared" ca="1" si="247"/>
        <v>63</v>
      </c>
      <c r="AR870" s="113" t="str">
        <f t="shared" si="248"/>
        <v>Delayed</v>
      </c>
    </row>
    <row r="871" spans="1:44" ht="15" x14ac:dyDescent="0.25">
      <c r="A871" s="309">
        <v>4520483067</v>
      </c>
      <c r="B871" s="250">
        <v>46122</v>
      </c>
      <c r="C871" s="297" t="s">
        <v>79</v>
      </c>
      <c r="D871" s="552">
        <v>46150</v>
      </c>
      <c r="E871" s="552" t="e">
        <f>IF(OR(#REF!="",J871=""),"",#REF!+7*J871)</f>
        <v>#REF!</v>
      </c>
      <c r="F871" s="149" t="str">
        <f t="shared" ca="1" si="249"/>
        <v>DELIVERED</v>
      </c>
      <c r="G871" s="65" t="s">
        <v>80</v>
      </c>
      <c r="H871" s="23" t="e">
        <f t="shared" si="252"/>
        <v>#REF!</v>
      </c>
      <c r="I871" s="23" t="e">
        <f t="shared" si="253"/>
        <v>#REF!</v>
      </c>
      <c r="J871" s="122">
        <v>4</v>
      </c>
      <c r="K871" s="122" t="s">
        <v>23</v>
      </c>
      <c r="L871" s="232" t="s">
        <v>81</v>
      </c>
      <c r="M871" s="253" t="s">
        <v>1944</v>
      </c>
      <c r="N871" s="91">
        <v>1</v>
      </c>
      <c r="O871" s="9">
        <v>1</v>
      </c>
      <c r="P871" s="147" t="s">
        <v>1948</v>
      </c>
      <c r="Q871" s="122">
        <v>26200162</v>
      </c>
      <c r="R871" s="122" t="s">
        <v>84</v>
      </c>
      <c r="S871" s="125" t="s">
        <v>210</v>
      </c>
      <c r="T871" s="207" t="s">
        <v>211</v>
      </c>
      <c r="U871" s="135" t="s">
        <v>212</v>
      </c>
      <c r="V871" s="238" t="s">
        <v>1949</v>
      </c>
      <c r="W871" s="242">
        <v>2</v>
      </c>
      <c r="X871" s="122">
        <v>2</v>
      </c>
      <c r="Y871" s="126">
        <f t="shared" si="244"/>
        <v>0</v>
      </c>
      <c r="Z871" s="122">
        <v>0</v>
      </c>
      <c r="AA871" s="101">
        <v>7159</v>
      </c>
      <c r="AB871" s="131"/>
      <c r="AC871" s="151" t="str">
        <f t="shared" si="240"/>
        <v>May-26</v>
      </c>
      <c r="AD871" s="119">
        <v>46153</v>
      </c>
      <c r="AE871" s="256" t="s">
        <v>1950</v>
      </c>
      <c r="AF871" s="101">
        <f t="shared" si="242"/>
        <v>14318</v>
      </c>
      <c r="AG871" s="101">
        <f>(X872*AB871)*86</f>
        <v>0</v>
      </c>
      <c r="AH871" s="101">
        <f t="shared" si="243"/>
        <v>14318</v>
      </c>
      <c r="AI871" s="101">
        <f t="shared" si="251"/>
        <v>0</v>
      </c>
      <c r="AJ871" s="101">
        <f t="shared" si="254"/>
        <v>0</v>
      </c>
      <c r="AK871" s="101">
        <f t="shared" si="250"/>
        <v>0</v>
      </c>
      <c r="AL871" s="102" t="s">
        <v>0</v>
      </c>
      <c r="AM871" s="144" t="s">
        <v>102</v>
      </c>
      <c r="AN871" s="823">
        <f t="shared" si="241"/>
        <v>14318</v>
      </c>
      <c r="AO871" s="844">
        <f t="shared" si="245"/>
        <v>1</v>
      </c>
      <c r="AP871" s="844">
        <f t="shared" si="246"/>
        <v>0</v>
      </c>
      <c r="AQ871" s="845">
        <f t="shared" ca="1" si="247"/>
        <v>63</v>
      </c>
      <c r="AR871" s="113" t="str">
        <f t="shared" si="248"/>
        <v>Delayed</v>
      </c>
    </row>
    <row r="872" spans="1:44" x14ac:dyDescent="0.25">
      <c r="A872" s="93">
        <v>4500292807</v>
      </c>
      <c r="B872" s="243">
        <v>46122</v>
      </c>
      <c r="C872" s="6" t="s">
        <v>79</v>
      </c>
      <c r="D872" s="552">
        <v>46129</v>
      </c>
      <c r="E872" s="552" t="e">
        <f>IF(OR(#REF!="",J872=""),"",#REF!+7*J872)</f>
        <v>#REF!</v>
      </c>
      <c r="F872" s="149" t="str">
        <f t="shared" ca="1" si="249"/>
        <v>DELIVERED</v>
      </c>
      <c r="G872" s="65" t="s">
        <v>80</v>
      </c>
      <c r="H872" s="23" t="e">
        <f t="shared" si="252"/>
        <v>#REF!</v>
      </c>
      <c r="I872" s="23" t="e">
        <f t="shared" si="253"/>
        <v>#REF!</v>
      </c>
      <c r="J872" s="122">
        <v>4</v>
      </c>
      <c r="K872" s="122" t="s">
        <v>18</v>
      </c>
      <c r="L872" s="232" t="s">
        <v>81</v>
      </c>
      <c r="M872" s="253" t="s">
        <v>1951</v>
      </c>
      <c r="N872" s="298">
        <v>0</v>
      </c>
      <c r="O872" s="278">
        <v>3</v>
      </c>
      <c r="P872" s="491" t="s">
        <v>1952</v>
      </c>
      <c r="Q872" s="122">
        <v>26200186</v>
      </c>
      <c r="R872" s="122" t="s">
        <v>84</v>
      </c>
      <c r="S872" s="9" t="s">
        <v>1486</v>
      </c>
      <c r="T872" s="7" t="s">
        <v>1487</v>
      </c>
      <c r="U872" s="23" t="s">
        <v>87</v>
      </c>
      <c r="V872" s="238" t="s">
        <v>1953</v>
      </c>
      <c r="W872" s="122">
        <v>3</v>
      </c>
      <c r="X872" s="122">
        <v>3</v>
      </c>
      <c r="Y872" s="126">
        <f t="shared" si="244"/>
        <v>0</v>
      </c>
      <c r="Z872" s="122">
        <v>0</v>
      </c>
      <c r="AA872" s="101">
        <v>17522</v>
      </c>
      <c r="AB872" s="131"/>
      <c r="AC872" s="151" t="str">
        <f t="shared" si="240"/>
        <v>May-26</v>
      </c>
      <c r="AD872" s="119">
        <v>46160</v>
      </c>
      <c r="AE872" s="256" t="s">
        <v>1954</v>
      </c>
      <c r="AF872" s="101">
        <f t="shared" si="242"/>
        <v>52566</v>
      </c>
      <c r="AG872" s="101">
        <f t="shared" ref="AG872:AG935" si="255">(X872*AB872)*86</f>
        <v>0</v>
      </c>
      <c r="AH872" s="101">
        <f t="shared" si="243"/>
        <v>52566</v>
      </c>
      <c r="AI872" s="101">
        <f t="shared" si="251"/>
        <v>0</v>
      </c>
      <c r="AJ872" s="101">
        <f t="shared" si="254"/>
        <v>0</v>
      </c>
      <c r="AK872" s="101">
        <f t="shared" si="250"/>
        <v>0</v>
      </c>
      <c r="AL872" s="102" t="s">
        <v>0</v>
      </c>
      <c r="AM872" s="144" t="s">
        <v>102</v>
      </c>
      <c r="AN872" s="823">
        <f t="shared" si="241"/>
        <v>52566</v>
      </c>
      <c r="AO872" s="844">
        <f t="shared" si="245"/>
        <v>1</v>
      </c>
      <c r="AP872" s="844">
        <f t="shared" si="246"/>
        <v>0</v>
      </c>
      <c r="AQ872" s="845">
        <f t="shared" ca="1" si="247"/>
        <v>63</v>
      </c>
      <c r="AR872" s="113" t="str">
        <f t="shared" si="248"/>
        <v>Delayed</v>
      </c>
    </row>
    <row r="873" spans="1:44" x14ac:dyDescent="0.25">
      <c r="A873" s="93">
        <v>4500292807</v>
      </c>
      <c r="B873" s="243">
        <v>46122</v>
      </c>
      <c r="C873" s="6" t="s">
        <v>79</v>
      </c>
      <c r="D873" s="552">
        <v>46129</v>
      </c>
      <c r="E873" s="552" t="e">
        <f>IF(OR(#REF!="",J873=""),"",#REF!+7*J873)</f>
        <v>#REF!</v>
      </c>
      <c r="F873" s="149" t="str">
        <f t="shared" ca="1" si="249"/>
        <v>DELIVERED</v>
      </c>
      <c r="G873" s="65" t="s">
        <v>80</v>
      </c>
      <c r="H873" s="23" t="e">
        <f t="shared" si="252"/>
        <v>#REF!</v>
      </c>
      <c r="I873" s="23" t="e">
        <f t="shared" si="253"/>
        <v>#REF!</v>
      </c>
      <c r="J873" s="122">
        <v>4</v>
      </c>
      <c r="K873" s="122" t="s">
        <v>18</v>
      </c>
      <c r="L873" s="232" t="s">
        <v>81</v>
      </c>
      <c r="M873" s="253" t="s">
        <v>1951</v>
      </c>
      <c r="N873" s="298">
        <v>0</v>
      </c>
      <c r="O873" s="278">
        <v>3</v>
      </c>
      <c r="P873" s="491" t="s">
        <v>1955</v>
      </c>
      <c r="Q873" s="122">
        <v>26200186</v>
      </c>
      <c r="R873" s="122" t="s">
        <v>84</v>
      </c>
      <c r="S873" s="9" t="s">
        <v>1486</v>
      </c>
      <c r="T873" s="7" t="s">
        <v>1487</v>
      </c>
      <c r="U873" s="23" t="s">
        <v>87</v>
      </c>
      <c r="V873" s="238" t="s">
        <v>1956</v>
      </c>
      <c r="W873" s="122">
        <v>3</v>
      </c>
      <c r="X873" s="122">
        <v>3</v>
      </c>
      <c r="Y873" s="126">
        <f t="shared" si="244"/>
        <v>0</v>
      </c>
      <c r="Z873" s="122">
        <v>0</v>
      </c>
      <c r="AA873" s="101">
        <v>17522</v>
      </c>
      <c r="AB873" s="131"/>
      <c r="AC873" s="151" t="str">
        <f t="shared" si="240"/>
        <v>May-26</v>
      </c>
      <c r="AD873" s="119">
        <v>46160</v>
      </c>
      <c r="AE873" s="256" t="s">
        <v>1954</v>
      </c>
      <c r="AF873" s="101">
        <f t="shared" si="242"/>
        <v>52566</v>
      </c>
      <c r="AG873" s="101">
        <f t="shared" si="255"/>
        <v>0</v>
      </c>
      <c r="AH873" s="101">
        <f t="shared" si="243"/>
        <v>52566</v>
      </c>
      <c r="AI873" s="101">
        <f t="shared" si="251"/>
        <v>0</v>
      </c>
      <c r="AJ873" s="101">
        <f t="shared" si="254"/>
        <v>0</v>
      </c>
      <c r="AK873" s="101">
        <f t="shared" si="250"/>
        <v>0</v>
      </c>
      <c r="AL873" s="102" t="s">
        <v>0</v>
      </c>
      <c r="AM873" s="144" t="s">
        <v>102</v>
      </c>
      <c r="AN873" s="823">
        <f t="shared" si="241"/>
        <v>52566</v>
      </c>
      <c r="AO873" s="844">
        <f t="shared" si="245"/>
        <v>1</v>
      </c>
      <c r="AP873" s="844">
        <f t="shared" si="246"/>
        <v>0</v>
      </c>
      <c r="AQ873" s="845">
        <f t="shared" ca="1" si="247"/>
        <v>63</v>
      </c>
      <c r="AR873" s="113" t="str">
        <f t="shared" si="248"/>
        <v>Delayed</v>
      </c>
    </row>
    <row r="874" spans="1:44" x14ac:dyDescent="0.25">
      <c r="A874" s="93">
        <v>4500292807</v>
      </c>
      <c r="B874" s="243">
        <v>46122</v>
      </c>
      <c r="C874" s="6" t="s">
        <v>79</v>
      </c>
      <c r="D874" s="552">
        <v>46129</v>
      </c>
      <c r="E874" s="552" t="e">
        <f>IF(OR(#REF!="",J874=""),"",#REF!+7*J874)</f>
        <v>#REF!</v>
      </c>
      <c r="F874" s="149" t="str">
        <f t="shared" ca="1" si="249"/>
        <v>DELIVERED</v>
      </c>
      <c r="G874" s="65" t="s">
        <v>80</v>
      </c>
      <c r="H874" s="23" t="e">
        <f t="shared" si="252"/>
        <v>#REF!</v>
      </c>
      <c r="I874" s="23" t="e">
        <f t="shared" si="253"/>
        <v>#REF!</v>
      </c>
      <c r="J874" s="122">
        <v>4</v>
      </c>
      <c r="K874" s="122" t="s">
        <v>18</v>
      </c>
      <c r="L874" s="232" t="s">
        <v>81</v>
      </c>
      <c r="M874" s="253" t="s">
        <v>1951</v>
      </c>
      <c r="N874" s="298">
        <v>0</v>
      </c>
      <c r="O874" s="278">
        <v>3</v>
      </c>
      <c r="P874" s="491" t="s">
        <v>1957</v>
      </c>
      <c r="Q874" s="122">
        <v>26200186</v>
      </c>
      <c r="R874" s="122" t="s">
        <v>84</v>
      </c>
      <c r="S874" s="9" t="s">
        <v>1486</v>
      </c>
      <c r="T874" s="7" t="s">
        <v>1487</v>
      </c>
      <c r="U874" s="23" t="s">
        <v>87</v>
      </c>
      <c r="V874" s="238" t="s">
        <v>1958</v>
      </c>
      <c r="W874" s="122">
        <v>2</v>
      </c>
      <c r="X874" s="122">
        <v>2</v>
      </c>
      <c r="Y874" s="126">
        <f t="shared" si="244"/>
        <v>0</v>
      </c>
      <c r="Z874" s="122">
        <v>0</v>
      </c>
      <c r="AA874" s="101">
        <v>17522</v>
      </c>
      <c r="AB874" s="131"/>
      <c r="AC874" s="151" t="str">
        <f t="shared" si="240"/>
        <v>May-26</v>
      </c>
      <c r="AD874" s="119">
        <v>46160</v>
      </c>
      <c r="AE874" s="256" t="s">
        <v>1954</v>
      </c>
      <c r="AF874" s="101">
        <f t="shared" si="242"/>
        <v>35044</v>
      </c>
      <c r="AG874" s="101">
        <f t="shared" si="255"/>
        <v>0</v>
      </c>
      <c r="AH874" s="101">
        <f t="shared" si="243"/>
        <v>35044</v>
      </c>
      <c r="AI874" s="101">
        <f t="shared" si="251"/>
        <v>0</v>
      </c>
      <c r="AJ874" s="101">
        <f t="shared" si="254"/>
        <v>0</v>
      </c>
      <c r="AK874" s="101">
        <f t="shared" si="250"/>
        <v>0</v>
      </c>
      <c r="AL874" s="102" t="s">
        <v>0</v>
      </c>
      <c r="AM874" s="144" t="s">
        <v>102</v>
      </c>
      <c r="AN874" s="823">
        <f t="shared" si="241"/>
        <v>35044</v>
      </c>
      <c r="AO874" s="844">
        <f t="shared" si="245"/>
        <v>1</v>
      </c>
      <c r="AP874" s="844">
        <f t="shared" si="246"/>
        <v>0</v>
      </c>
      <c r="AQ874" s="845">
        <f t="shared" ca="1" si="247"/>
        <v>63</v>
      </c>
      <c r="AR874" s="113" t="str">
        <f t="shared" si="248"/>
        <v>Delayed</v>
      </c>
    </row>
    <row r="875" spans="1:44" x14ac:dyDescent="0.25">
      <c r="A875" s="93">
        <v>4500292807</v>
      </c>
      <c r="B875" s="243">
        <v>46122</v>
      </c>
      <c r="C875" s="6" t="s">
        <v>79</v>
      </c>
      <c r="D875" s="552">
        <v>46129</v>
      </c>
      <c r="E875" s="552" t="e">
        <f>IF(OR(#REF!="",J875=""),"",#REF!+7*J875)</f>
        <v>#REF!</v>
      </c>
      <c r="F875" s="149" t="str">
        <f t="shared" ca="1" si="249"/>
        <v>DELIVERED</v>
      </c>
      <c r="G875" s="65" t="s">
        <v>80</v>
      </c>
      <c r="H875" s="23" t="e">
        <f t="shared" si="252"/>
        <v>#REF!</v>
      </c>
      <c r="I875" s="23" t="e">
        <f t="shared" si="253"/>
        <v>#REF!</v>
      </c>
      <c r="J875" s="122">
        <v>4</v>
      </c>
      <c r="K875" s="122" t="s">
        <v>18</v>
      </c>
      <c r="L875" s="232" t="s">
        <v>81</v>
      </c>
      <c r="M875" s="253" t="s">
        <v>1951</v>
      </c>
      <c r="N875" s="298">
        <v>0</v>
      </c>
      <c r="O875" s="278">
        <v>3</v>
      </c>
      <c r="P875" s="491" t="s">
        <v>1959</v>
      </c>
      <c r="Q875" s="122">
        <v>26200186</v>
      </c>
      <c r="R875" s="122" t="s">
        <v>84</v>
      </c>
      <c r="S875" s="9" t="s">
        <v>1486</v>
      </c>
      <c r="T875" s="7" t="s">
        <v>1487</v>
      </c>
      <c r="U875" s="23" t="s">
        <v>87</v>
      </c>
      <c r="V875" s="238" t="s">
        <v>1960</v>
      </c>
      <c r="W875" s="122">
        <v>1</v>
      </c>
      <c r="X875" s="122">
        <v>1</v>
      </c>
      <c r="Y875" s="126">
        <f t="shared" si="244"/>
        <v>0</v>
      </c>
      <c r="Z875" s="122">
        <v>0</v>
      </c>
      <c r="AA875" s="101">
        <v>17522</v>
      </c>
      <c r="AB875" s="131"/>
      <c r="AC875" s="151" t="str">
        <f t="shared" si="240"/>
        <v>May-26</v>
      </c>
      <c r="AD875" s="119">
        <v>46160</v>
      </c>
      <c r="AE875" s="256" t="s">
        <v>1954</v>
      </c>
      <c r="AF875" s="101">
        <f t="shared" si="242"/>
        <v>17522</v>
      </c>
      <c r="AG875" s="101">
        <f t="shared" si="255"/>
        <v>0</v>
      </c>
      <c r="AH875" s="101">
        <f t="shared" si="243"/>
        <v>17522</v>
      </c>
      <c r="AI875" s="101">
        <f t="shared" si="251"/>
        <v>0</v>
      </c>
      <c r="AJ875" s="101">
        <f t="shared" si="254"/>
        <v>0</v>
      </c>
      <c r="AK875" s="101">
        <f t="shared" si="250"/>
        <v>0</v>
      </c>
      <c r="AL875" s="102" t="s">
        <v>0</v>
      </c>
      <c r="AM875" s="144" t="s">
        <v>102</v>
      </c>
      <c r="AN875" s="823">
        <f t="shared" si="241"/>
        <v>17522</v>
      </c>
      <c r="AO875" s="844">
        <f t="shared" si="245"/>
        <v>1</v>
      </c>
      <c r="AP875" s="844">
        <f t="shared" si="246"/>
        <v>0</v>
      </c>
      <c r="AQ875" s="845">
        <f t="shared" ca="1" si="247"/>
        <v>63</v>
      </c>
      <c r="AR875" s="113" t="str">
        <f t="shared" si="248"/>
        <v>Delayed</v>
      </c>
    </row>
    <row r="876" spans="1:44" x14ac:dyDescent="0.25">
      <c r="A876" s="93">
        <v>4500292807</v>
      </c>
      <c r="B876" s="243">
        <v>46122</v>
      </c>
      <c r="C876" s="6" t="s">
        <v>79</v>
      </c>
      <c r="D876" s="552">
        <v>46129</v>
      </c>
      <c r="E876" s="552" t="e">
        <f>IF(OR(#REF!="",J876=""),"",#REF!+7*J876)</f>
        <v>#REF!</v>
      </c>
      <c r="F876" s="149" t="str">
        <f t="shared" ca="1" si="249"/>
        <v>DELIVERED</v>
      </c>
      <c r="G876" s="65" t="s">
        <v>80</v>
      </c>
      <c r="H876" s="23" t="e">
        <f t="shared" si="252"/>
        <v>#REF!</v>
      </c>
      <c r="I876" s="23" t="e">
        <f t="shared" si="253"/>
        <v>#REF!</v>
      </c>
      <c r="J876" s="122">
        <v>4</v>
      </c>
      <c r="K876" s="122" t="s">
        <v>18</v>
      </c>
      <c r="L876" s="232" t="s">
        <v>81</v>
      </c>
      <c r="M876" s="253" t="s">
        <v>1951</v>
      </c>
      <c r="N876" s="298">
        <v>0</v>
      </c>
      <c r="O876" s="278">
        <v>3</v>
      </c>
      <c r="P876" s="491" t="s">
        <v>1961</v>
      </c>
      <c r="Q876" s="122">
        <v>26200186</v>
      </c>
      <c r="R876" s="122" t="s">
        <v>84</v>
      </c>
      <c r="S876" s="9" t="s">
        <v>1486</v>
      </c>
      <c r="T876" s="7" t="s">
        <v>1487</v>
      </c>
      <c r="U876" s="23" t="s">
        <v>87</v>
      </c>
      <c r="V876" s="248" t="s">
        <v>1962</v>
      </c>
      <c r="W876" s="122">
        <v>1</v>
      </c>
      <c r="X876" s="122">
        <v>1</v>
      </c>
      <c r="Y876" s="126">
        <f t="shared" si="244"/>
        <v>0</v>
      </c>
      <c r="Z876" s="122">
        <v>0</v>
      </c>
      <c r="AA876" s="101">
        <v>17522</v>
      </c>
      <c r="AB876" s="131"/>
      <c r="AC876" s="151" t="str">
        <f t="shared" si="240"/>
        <v>May-26</v>
      </c>
      <c r="AD876" s="119">
        <v>46160</v>
      </c>
      <c r="AE876" s="256" t="s">
        <v>1954</v>
      </c>
      <c r="AF876" s="101">
        <f t="shared" si="242"/>
        <v>17522</v>
      </c>
      <c r="AG876" s="101">
        <f t="shared" si="255"/>
        <v>0</v>
      </c>
      <c r="AH876" s="101">
        <f t="shared" si="243"/>
        <v>17522</v>
      </c>
      <c r="AI876" s="101">
        <f t="shared" si="251"/>
        <v>0</v>
      </c>
      <c r="AJ876" s="101">
        <f t="shared" si="254"/>
        <v>0</v>
      </c>
      <c r="AK876" s="101">
        <f t="shared" si="250"/>
        <v>0</v>
      </c>
      <c r="AL876" s="102" t="s">
        <v>0</v>
      </c>
      <c r="AM876" s="144" t="s">
        <v>102</v>
      </c>
      <c r="AN876" s="823">
        <f t="shared" si="241"/>
        <v>17522</v>
      </c>
      <c r="AO876" s="844">
        <f t="shared" si="245"/>
        <v>1</v>
      </c>
      <c r="AP876" s="844">
        <f t="shared" si="246"/>
        <v>0</v>
      </c>
      <c r="AQ876" s="845">
        <f t="shared" ca="1" si="247"/>
        <v>63</v>
      </c>
      <c r="AR876" s="113" t="str">
        <f t="shared" si="248"/>
        <v>Delayed</v>
      </c>
    </row>
    <row r="877" spans="1:44" x14ac:dyDescent="0.25">
      <c r="A877" s="93">
        <v>4500292807</v>
      </c>
      <c r="B877" s="243">
        <v>46122</v>
      </c>
      <c r="C877" s="6" t="s">
        <v>79</v>
      </c>
      <c r="D877" s="552">
        <v>46129</v>
      </c>
      <c r="E877" s="552" t="e">
        <f>IF(OR(#REF!="",J877=""),"",#REF!+7*J877)</f>
        <v>#REF!</v>
      </c>
      <c r="F877" s="149" t="str">
        <f t="shared" ca="1" si="249"/>
        <v>DELIVERED</v>
      </c>
      <c r="G877" s="65" t="s">
        <v>80</v>
      </c>
      <c r="H877" s="23" t="e">
        <f t="shared" si="252"/>
        <v>#REF!</v>
      </c>
      <c r="I877" s="23" t="e">
        <f t="shared" si="253"/>
        <v>#REF!</v>
      </c>
      <c r="J877" s="122">
        <v>4</v>
      </c>
      <c r="K877" s="122" t="s">
        <v>18</v>
      </c>
      <c r="L877" s="232" t="s">
        <v>81</v>
      </c>
      <c r="M877" s="253" t="s">
        <v>1963</v>
      </c>
      <c r="N877" s="298">
        <v>0</v>
      </c>
      <c r="O877" s="278">
        <v>3</v>
      </c>
      <c r="P877" s="491" t="s">
        <v>1964</v>
      </c>
      <c r="Q877" s="122">
        <v>26200186</v>
      </c>
      <c r="R877" s="122" t="s">
        <v>84</v>
      </c>
      <c r="S877" s="9" t="s">
        <v>1486</v>
      </c>
      <c r="T877" s="7" t="s">
        <v>1487</v>
      </c>
      <c r="U877" s="70" t="s">
        <v>87</v>
      </c>
      <c r="V877" s="238" t="s">
        <v>1965</v>
      </c>
      <c r="W877" s="242">
        <v>3</v>
      </c>
      <c r="X877" s="122">
        <v>3</v>
      </c>
      <c r="Y877" s="126">
        <f t="shared" si="244"/>
        <v>0</v>
      </c>
      <c r="Z877" s="122">
        <v>0</v>
      </c>
      <c r="AA877" s="101">
        <v>17882</v>
      </c>
      <c r="AB877" s="131"/>
      <c r="AC877" s="151" t="str">
        <f t="shared" si="240"/>
        <v>May-26</v>
      </c>
      <c r="AD877" s="119">
        <v>46160</v>
      </c>
      <c r="AE877" s="256" t="s">
        <v>1966</v>
      </c>
      <c r="AF877" s="101">
        <f t="shared" si="242"/>
        <v>53646</v>
      </c>
      <c r="AG877" s="101">
        <f t="shared" si="255"/>
        <v>0</v>
      </c>
      <c r="AH877" s="101">
        <f t="shared" si="243"/>
        <v>53646</v>
      </c>
      <c r="AI877" s="101">
        <f t="shared" si="251"/>
        <v>0</v>
      </c>
      <c r="AJ877" s="101">
        <f t="shared" si="254"/>
        <v>0</v>
      </c>
      <c r="AK877" s="101">
        <f t="shared" si="250"/>
        <v>0</v>
      </c>
      <c r="AL877" s="102" t="s">
        <v>0</v>
      </c>
      <c r="AM877" s="144" t="s">
        <v>102</v>
      </c>
      <c r="AN877" s="823">
        <f t="shared" si="241"/>
        <v>53646</v>
      </c>
      <c r="AO877" s="844">
        <f t="shared" si="245"/>
        <v>1</v>
      </c>
      <c r="AP877" s="844">
        <f t="shared" si="246"/>
        <v>0</v>
      </c>
      <c r="AQ877" s="845">
        <f t="shared" ca="1" si="247"/>
        <v>63</v>
      </c>
      <c r="AR877" s="113" t="str">
        <f t="shared" si="248"/>
        <v>Delayed</v>
      </c>
    </row>
    <row r="878" spans="1:44" x14ac:dyDescent="0.25">
      <c r="A878" s="93">
        <v>4500292807</v>
      </c>
      <c r="B878" s="243">
        <v>46122</v>
      </c>
      <c r="C878" s="6" t="s">
        <v>79</v>
      </c>
      <c r="D878" s="552">
        <v>46129</v>
      </c>
      <c r="E878" s="552" t="e">
        <f>IF(OR(#REF!="",J878=""),"",#REF!+7*J878)</f>
        <v>#REF!</v>
      </c>
      <c r="F878" s="149" t="str">
        <f t="shared" ca="1" si="249"/>
        <v>DELIVERED</v>
      </c>
      <c r="G878" s="65" t="s">
        <v>80</v>
      </c>
      <c r="H878" s="23" t="e">
        <f t="shared" si="252"/>
        <v>#REF!</v>
      </c>
      <c r="I878" s="23" t="e">
        <f t="shared" si="253"/>
        <v>#REF!</v>
      </c>
      <c r="J878" s="122">
        <v>4</v>
      </c>
      <c r="K878" s="122" t="s">
        <v>18</v>
      </c>
      <c r="L878" s="232" t="s">
        <v>81</v>
      </c>
      <c r="M878" s="253" t="s">
        <v>1963</v>
      </c>
      <c r="N878" s="298">
        <v>0</v>
      </c>
      <c r="O878" s="278">
        <v>3</v>
      </c>
      <c r="P878" s="491" t="s">
        <v>1967</v>
      </c>
      <c r="Q878" s="122">
        <v>26200186</v>
      </c>
      <c r="R878" s="122" t="s">
        <v>84</v>
      </c>
      <c r="S878" s="9" t="s">
        <v>1486</v>
      </c>
      <c r="T878" s="7" t="s">
        <v>1487</v>
      </c>
      <c r="U878" s="70" t="s">
        <v>87</v>
      </c>
      <c r="V878" s="13" t="s">
        <v>1968</v>
      </c>
      <c r="W878" s="242">
        <v>2</v>
      </c>
      <c r="X878" s="122">
        <v>2</v>
      </c>
      <c r="Y878" s="126">
        <f t="shared" si="244"/>
        <v>0</v>
      </c>
      <c r="Z878" s="122">
        <v>0</v>
      </c>
      <c r="AA878" s="101">
        <v>17882</v>
      </c>
      <c r="AB878" s="131"/>
      <c r="AC878" s="151" t="str">
        <f t="shared" ref="AC878:AC905" si="256">IF(AD878="","",TEXT(AD878,"mmmm-yy"))</f>
        <v>May-26</v>
      </c>
      <c r="AD878" s="119">
        <v>46160</v>
      </c>
      <c r="AE878" s="256" t="s">
        <v>1966</v>
      </c>
      <c r="AF878" s="101">
        <f t="shared" si="242"/>
        <v>35764</v>
      </c>
      <c r="AG878" s="101">
        <f t="shared" si="255"/>
        <v>0</v>
      </c>
      <c r="AH878" s="101">
        <f t="shared" si="243"/>
        <v>35764</v>
      </c>
      <c r="AI878" s="101">
        <f t="shared" si="251"/>
        <v>0</v>
      </c>
      <c r="AJ878" s="101">
        <f t="shared" si="254"/>
        <v>0</v>
      </c>
      <c r="AK878" s="101">
        <f t="shared" si="250"/>
        <v>0</v>
      </c>
      <c r="AL878" s="102" t="s">
        <v>0</v>
      </c>
      <c r="AM878" s="144" t="s">
        <v>102</v>
      </c>
      <c r="AN878" s="823">
        <f t="shared" si="241"/>
        <v>35764</v>
      </c>
      <c r="AO878" s="844">
        <f t="shared" si="245"/>
        <v>1</v>
      </c>
      <c r="AP878" s="844">
        <f t="shared" si="246"/>
        <v>0</v>
      </c>
      <c r="AQ878" s="845">
        <f t="shared" ca="1" si="247"/>
        <v>63</v>
      </c>
      <c r="AR878" s="113" t="str">
        <f t="shared" si="248"/>
        <v>Delayed</v>
      </c>
    </row>
    <row r="879" spans="1:44" x14ac:dyDescent="0.25">
      <c r="A879" s="93">
        <v>4500292807</v>
      </c>
      <c r="B879" s="243">
        <v>46122</v>
      </c>
      <c r="C879" s="6" t="s">
        <v>79</v>
      </c>
      <c r="D879" s="552">
        <v>46129</v>
      </c>
      <c r="E879" s="552" t="e">
        <f>IF(OR(#REF!="",J879=""),"",#REF!+7*J879)</f>
        <v>#REF!</v>
      </c>
      <c r="F879" s="149" t="str">
        <f t="shared" ca="1" si="249"/>
        <v>DELIVERED</v>
      </c>
      <c r="G879" s="65" t="s">
        <v>80</v>
      </c>
      <c r="H879" s="23" t="e">
        <f t="shared" si="252"/>
        <v>#REF!</v>
      </c>
      <c r="I879" s="23" t="e">
        <f t="shared" si="253"/>
        <v>#REF!</v>
      </c>
      <c r="J879" s="122">
        <v>4</v>
      </c>
      <c r="K879" s="122" t="s">
        <v>18</v>
      </c>
      <c r="L879" s="232" t="s">
        <v>81</v>
      </c>
      <c r="M879" s="253" t="s">
        <v>1963</v>
      </c>
      <c r="N879" s="298">
        <v>0</v>
      </c>
      <c r="O879" s="278">
        <v>3</v>
      </c>
      <c r="P879" s="491" t="s">
        <v>1969</v>
      </c>
      <c r="Q879" s="122">
        <v>26200186</v>
      </c>
      <c r="R879" s="122" t="s">
        <v>84</v>
      </c>
      <c r="S879" s="9" t="s">
        <v>1486</v>
      </c>
      <c r="T879" s="7" t="s">
        <v>1487</v>
      </c>
      <c r="U879" s="70" t="s">
        <v>87</v>
      </c>
      <c r="V879" s="13" t="s">
        <v>1970</v>
      </c>
      <c r="W879" s="242">
        <v>1</v>
      </c>
      <c r="X879" s="122">
        <v>1</v>
      </c>
      <c r="Y879" s="126">
        <f t="shared" si="244"/>
        <v>0</v>
      </c>
      <c r="Z879" s="122">
        <v>0</v>
      </c>
      <c r="AA879" s="101">
        <v>17882</v>
      </c>
      <c r="AB879" s="131"/>
      <c r="AC879" s="151" t="str">
        <f t="shared" si="256"/>
        <v>May-26</v>
      </c>
      <c r="AD879" s="119">
        <v>46160</v>
      </c>
      <c r="AE879" s="256" t="s">
        <v>1966</v>
      </c>
      <c r="AF879" s="101">
        <f t="shared" si="242"/>
        <v>17882</v>
      </c>
      <c r="AG879" s="101">
        <f t="shared" si="255"/>
        <v>0</v>
      </c>
      <c r="AH879" s="101">
        <f t="shared" si="243"/>
        <v>17882</v>
      </c>
      <c r="AI879" s="101">
        <f t="shared" si="251"/>
        <v>0</v>
      </c>
      <c r="AJ879" s="101">
        <f t="shared" si="254"/>
        <v>0</v>
      </c>
      <c r="AK879" s="101">
        <f t="shared" si="250"/>
        <v>0</v>
      </c>
      <c r="AL879" s="102" t="s">
        <v>0</v>
      </c>
      <c r="AM879" s="144" t="s">
        <v>102</v>
      </c>
      <c r="AN879" s="823">
        <f t="shared" si="241"/>
        <v>17882</v>
      </c>
      <c r="AO879" s="844">
        <f t="shared" si="245"/>
        <v>1</v>
      </c>
      <c r="AP879" s="844">
        <f t="shared" si="246"/>
        <v>0</v>
      </c>
      <c r="AQ879" s="845">
        <f t="shared" ca="1" si="247"/>
        <v>63</v>
      </c>
      <c r="AR879" s="113" t="str">
        <f t="shared" si="248"/>
        <v>Delayed</v>
      </c>
    </row>
    <row r="880" spans="1:44" x14ac:dyDescent="0.25">
      <c r="A880" s="93">
        <v>4500292807</v>
      </c>
      <c r="B880" s="243">
        <v>46122</v>
      </c>
      <c r="C880" s="6" t="s">
        <v>79</v>
      </c>
      <c r="D880" s="552">
        <v>46129</v>
      </c>
      <c r="E880" s="552" t="e">
        <f>IF(OR(#REF!="",J880=""),"",#REF!+7*J880)</f>
        <v>#REF!</v>
      </c>
      <c r="F880" s="149" t="str">
        <f t="shared" ca="1" si="249"/>
        <v>DELIVERED</v>
      </c>
      <c r="G880" s="65" t="s">
        <v>80</v>
      </c>
      <c r="H880" s="23" t="e">
        <f t="shared" si="252"/>
        <v>#REF!</v>
      </c>
      <c r="I880" s="23" t="e">
        <f t="shared" si="253"/>
        <v>#REF!</v>
      </c>
      <c r="J880" s="122">
        <v>4</v>
      </c>
      <c r="K880" s="122" t="s">
        <v>18</v>
      </c>
      <c r="L880" s="232" t="s">
        <v>81</v>
      </c>
      <c r="M880" s="253" t="s">
        <v>1963</v>
      </c>
      <c r="N880" s="298">
        <v>0</v>
      </c>
      <c r="O880" s="278">
        <v>3</v>
      </c>
      <c r="P880" s="491" t="s">
        <v>1971</v>
      </c>
      <c r="Q880" s="122">
        <v>26200186</v>
      </c>
      <c r="R880" s="122" t="s">
        <v>84</v>
      </c>
      <c r="S880" s="9" t="s">
        <v>1486</v>
      </c>
      <c r="T880" s="7" t="s">
        <v>1487</v>
      </c>
      <c r="U880" s="70" t="s">
        <v>87</v>
      </c>
      <c r="V880" s="13" t="s">
        <v>1972</v>
      </c>
      <c r="W880" s="242">
        <v>1</v>
      </c>
      <c r="X880" s="122">
        <v>1</v>
      </c>
      <c r="Y880" s="126">
        <f t="shared" si="244"/>
        <v>0</v>
      </c>
      <c r="Z880" s="122">
        <v>0</v>
      </c>
      <c r="AA880" s="101">
        <v>17882</v>
      </c>
      <c r="AB880" s="131"/>
      <c r="AC880" s="151" t="str">
        <f t="shared" si="256"/>
        <v>May-26</v>
      </c>
      <c r="AD880" s="119">
        <v>46160</v>
      </c>
      <c r="AE880" s="256" t="s">
        <v>1966</v>
      </c>
      <c r="AF880" s="101">
        <f t="shared" si="242"/>
        <v>17882</v>
      </c>
      <c r="AG880" s="101">
        <f t="shared" si="255"/>
        <v>0</v>
      </c>
      <c r="AH880" s="101">
        <f t="shared" si="243"/>
        <v>17882</v>
      </c>
      <c r="AI880" s="101">
        <f t="shared" si="251"/>
        <v>0</v>
      </c>
      <c r="AJ880" s="101">
        <f t="shared" si="254"/>
        <v>0</v>
      </c>
      <c r="AK880" s="101">
        <f t="shared" si="250"/>
        <v>0</v>
      </c>
      <c r="AL880" s="102" t="s">
        <v>0</v>
      </c>
      <c r="AM880" s="144" t="s">
        <v>102</v>
      </c>
      <c r="AN880" s="823">
        <f t="shared" si="241"/>
        <v>17882</v>
      </c>
      <c r="AO880" s="844">
        <f t="shared" si="245"/>
        <v>1</v>
      </c>
      <c r="AP880" s="844">
        <f t="shared" si="246"/>
        <v>0</v>
      </c>
      <c r="AQ880" s="845">
        <f t="shared" ca="1" si="247"/>
        <v>63</v>
      </c>
      <c r="AR880" s="113" t="str">
        <f t="shared" si="248"/>
        <v>Delayed</v>
      </c>
    </row>
    <row r="881" spans="1:44" x14ac:dyDescent="0.25">
      <c r="A881" s="93">
        <v>4500292807</v>
      </c>
      <c r="B881" s="243">
        <v>46122</v>
      </c>
      <c r="C881" s="6" t="s">
        <v>79</v>
      </c>
      <c r="D881" s="552">
        <v>46129</v>
      </c>
      <c r="E881" s="552" t="e">
        <f>IF(OR(#REF!="",J881=""),"",#REF!+7*J881)</f>
        <v>#REF!</v>
      </c>
      <c r="F881" s="149" t="str">
        <f t="shared" ca="1" si="249"/>
        <v>DELIVERED</v>
      </c>
      <c r="G881" s="65" t="s">
        <v>80</v>
      </c>
      <c r="H881" s="23" t="e">
        <f t="shared" si="252"/>
        <v>#REF!</v>
      </c>
      <c r="I881" s="23" t="e">
        <f t="shared" si="253"/>
        <v>#REF!</v>
      </c>
      <c r="J881" s="122">
        <v>4</v>
      </c>
      <c r="K881" s="122" t="s">
        <v>18</v>
      </c>
      <c r="L881" s="232" t="s">
        <v>81</v>
      </c>
      <c r="M881" s="253" t="s">
        <v>1963</v>
      </c>
      <c r="N881" s="298">
        <v>0</v>
      </c>
      <c r="O881" s="278">
        <v>3</v>
      </c>
      <c r="P881" s="491" t="s">
        <v>1973</v>
      </c>
      <c r="Q881" s="122">
        <v>26200186</v>
      </c>
      <c r="R881" s="122" t="s">
        <v>84</v>
      </c>
      <c r="S881" s="9" t="s">
        <v>1486</v>
      </c>
      <c r="T881" s="7" t="s">
        <v>1487</v>
      </c>
      <c r="U881" s="70" t="s">
        <v>87</v>
      </c>
      <c r="V881" s="13" t="s">
        <v>1974</v>
      </c>
      <c r="W881" s="242">
        <v>2</v>
      </c>
      <c r="X881" s="122">
        <v>2</v>
      </c>
      <c r="Y881" s="126">
        <f t="shared" si="244"/>
        <v>0</v>
      </c>
      <c r="Z881" s="122">
        <v>0</v>
      </c>
      <c r="AA881" s="101">
        <v>17882</v>
      </c>
      <c r="AB881" s="131"/>
      <c r="AC881" s="151" t="str">
        <f t="shared" si="256"/>
        <v>May-26</v>
      </c>
      <c r="AD881" s="119">
        <v>46160</v>
      </c>
      <c r="AE881" s="256" t="s">
        <v>1966</v>
      </c>
      <c r="AF881" s="101">
        <f t="shared" si="242"/>
        <v>35764</v>
      </c>
      <c r="AG881" s="101">
        <f t="shared" si="255"/>
        <v>0</v>
      </c>
      <c r="AH881" s="101">
        <f t="shared" si="243"/>
        <v>35764</v>
      </c>
      <c r="AI881" s="101">
        <f t="shared" si="251"/>
        <v>0</v>
      </c>
      <c r="AJ881" s="101">
        <f t="shared" si="254"/>
        <v>0</v>
      </c>
      <c r="AK881" s="101">
        <f t="shared" si="250"/>
        <v>0</v>
      </c>
      <c r="AL881" s="102" t="s">
        <v>0</v>
      </c>
      <c r="AM881" s="144" t="s">
        <v>102</v>
      </c>
      <c r="AN881" s="823">
        <f t="shared" si="241"/>
        <v>35764</v>
      </c>
      <c r="AO881" s="844">
        <f t="shared" si="245"/>
        <v>1</v>
      </c>
      <c r="AP881" s="844">
        <f t="shared" si="246"/>
        <v>0</v>
      </c>
      <c r="AQ881" s="845">
        <f t="shared" ca="1" si="247"/>
        <v>63</v>
      </c>
      <c r="AR881" s="113" t="str">
        <f t="shared" si="248"/>
        <v>Delayed</v>
      </c>
    </row>
    <row r="882" spans="1:44" x14ac:dyDescent="0.25">
      <c r="A882" s="93">
        <v>4500292807</v>
      </c>
      <c r="B882" s="243">
        <v>46122</v>
      </c>
      <c r="C882" s="6" t="s">
        <v>79</v>
      </c>
      <c r="D882" s="552">
        <v>46129</v>
      </c>
      <c r="E882" s="552" t="e">
        <f>IF(OR(#REF!="",J882=""),"",#REF!+7*J882)</f>
        <v>#REF!</v>
      </c>
      <c r="F882" s="149" t="str">
        <f t="shared" ca="1" si="249"/>
        <v>DELIVERED</v>
      </c>
      <c r="G882" s="65" t="s">
        <v>80</v>
      </c>
      <c r="H882" s="23" t="e">
        <f t="shared" si="252"/>
        <v>#REF!</v>
      </c>
      <c r="I882" s="23" t="e">
        <f t="shared" si="253"/>
        <v>#REF!</v>
      </c>
      <c r="J882" s="122">
        <v>4</v>
      </c>
      <c r="K882" s="122" t="s">
        <v>18</v>
      </c>
      <c r="L882" s="232" t="s">
        <v>81</v>
      </c>
      <c r="M882" s="253" t="s">
        <v>1963</v>
      </c>
      <c r="N882" s="298">
        <v>0</v>
      </c>
      <c r="O882" s="278">
        <v>3</v>
      </c>
      <c r="P882" s="491" t="s">
        <v>1975</v>
      </c>
      <c r="Q882" s="122">
        <v>26200186</v>
      </c>
      <c r="R882" s="122" t="s">
        <v>84</v>
      </c>
      <c r="S882" s="9" t="s">
        <v>1486</v>
      </c>
      <c r="T882" s="7" t="s">
        <v>1487</v>
      </c>
      <c r="U882" s="70" t="s">
        <v>87</v>
      </c>
      <c r="V882" s="13" t="s">
        <v>1976</v>
      </c>
      <c r="W882" s="242">
        <v>1</v>
      </c>
      <c r="X882" s="122">
        <v>1</v>
      </c>
      <c r="Y882" s="126">
        <f t="shared" si="244"/>
        <v>0</v>
      </c>
      <c r="Z882" s="122">
        <v>0</v>
      </c>
      <c r="AA882" s="101">
        <v>17882</v>
      </c>
      <c r="AB882" s="131"/>
      <c r="AC882" s="151" t="str">
        <f t="shared" si="256"/>
        <v>May-26</v>
      </c>
      <c r="AD882" s="119">
        <v>46160</v>
      </c>
      <c r="AE882" s="256" t="s">
        <v>1966</v>
      </c>
      <c r="AF882" s="101">
        <f t="shared" si="242"/>
        <v>17882</v>
      </c>
      <c r="AG882" s="101">
        <f t="shared" si="255"/>
        <v>0</v>
      </c>
      <c r="AH882" s="101">
        <f t="shared" si="243"/>
        <v>17882</v>
      </c>
      <c r="AI882" s="101">
        <f t="shared" si="251"/>
        <v>0</v>
      </c>
      <c r="AJ882" s="101">
        <f t="shared" si="254"/>
        <v>0</v>
      </c>
      <c r="AK882" s="101">
        <f t="shared" si="250"/>
        <v>0</v>
      </c>
      <c r="AL882" s="102" t="s">
        <v>0</v>
      </c>
      <c r="AM882" s="144" t="s">
        <v>102</v>
      </c>
      <c r="AN882" s="823">
        <f t="shared" ref="AN882:AN946" si="257">SUM(AH882,AK882)</f>
        <v>17882</v>
      </c>
      <c r="AO882" s="844">
        <f t="shared" si="245"/>
        <v>1</v>
      </c>
      <c r="AP882" s="844">
        <f t="shared" si="246"/>
        <v>0</v>
      </c>
      <c r="AQ882" s="845">
        <f t="shared" ca="1" si="247"/>
        <v>63</v>
      </c>
      <c r="AR882" s="113" t="str">
        <f t="shared" si="248"/>
        <v>Delayed</v>
      </c>
    </row>
    <row r="883" spans="1:44" x14ac:dyDescent="0.25">
      <c r="A883" s="93">
        <v>4516512808</v>
      </c>
      <c r="B883" s="133">
        <v>46122</v>
      </c>
      <c r="C883" s="6" t="s">
        <v>79</v>
      </c>
      <c r="D883" s="552">
        <v>46197</v>
      </c>
      <c r="E883" s="552" t="e">
        <f>IF(OR(#REF!="",J883=""),"",#REF!+7*J883)</f>
        <v>#REF!</v>
      </c>
      <c r="F883" s="149" t="str">
        <f t="shared" ca="1" si="249"/>
        <v>DELIVERED</v>
      </c>
      <c r="G883" s="571" t="s">
        <v>80</v>
      </c>
      <c r="H883" s="23" t="e">
        <f t="shared" si="252"/>
        <v>#REF!</v>
      </c>
      <c r="I883" s="23" t="e">
        <f t="shared" si="253"/>
        <v>#REF!</v>
      </c>
      <c r="J883" s="122">
        <v>6</v>
      </c>
      <c r="K883" s="122" t="s">
        <v>18</v>
      </c>
      <c r="L883" s="232" t="s">
        <v>81</v>
      </c>
      <c r="M883" s="253" t="s">
        <v>1977</v>
      </c>
      <c r="N883" s="298">
        <v>1</v>
      </c>
      <c r="O883" s="278">
        <v>1</v>
      </c>
      <c r="P883" s="491" t="s">
        <v>1978</v>
      </c>
      <c r="Q883" s="122">
        <v>26100145</v>
      </c>
      <c r="R883" s="122" t="s">
        <v>84</v>
      </c>
      <c r="S883" s="9" t="s">
        <v>620</v>
      </c>
      <c r="T883" s="7" t="s">
        <v>621</v>
      </c>
      <c r="U883" s="70" t="s">
        <v>212</v>
      </c>
      <c r="V883" s="13" t="s">
        <v>1979</v>
      </c>
      <c r="W883" s="242">
        <v>50</v>
      </c>
      <c r="X883" s="122">
        <v>50</v>
      </c>
      <c r="Y883" s="126">
        <f t="shared" si="244"/>
        <v>0</v>
      </c>
      <c r="Z883" s="122">
        <v>0</v>
      </c>
      <c r="AA883" s="101">
        <v>13167</v>
      </c>
      <c r="AB883" s="131"/>
      <c r="AC883" s="151" t="str">
        <f t="shared" si="256"/>
        <v>June-26</v>
      </c>
      <c r="AD883" s="119">
        <v>46175</v>
      </c>
      <c r="AE883" s="535" t="s">
        <v>1980</v>
      </c>
      <c r="AF883" s="101">
        <f t="shared" si="242"/>
        <v>658350</v>
      </c>
      <c r="AG883" s="101">
        <f t="shared" si="255"/>
        <v>0</v>
      </c>
      <c r="AH883" s="101">
        <f t="shared" si="243"/>
        <v>658350</v>
      </c>
      <c r="AI883" s="101">
        <f t="shared" si="251"/>
        <v>0</v>
      </c>
      <c r="AJ883" s="101">
        <f t="shared" si="254"/>
        <v>0</v>
      </c>
      <c r="AK883" s="101">
        <f t="shared" si="250"/>
        <v>0</v>
      </c>
      <c r="AL883" s="102" t="s">
        <v>0</v>
      </c>
      <c r="AM883" s="144" t="s">
        <v>102</v>
      </c>
      <c r="AN883" s="823">
        <f t="shared" si="257"/>
        <v>658350</v>
      </c>
      <c r="AO883" s="844">
        <f t="shared" si="245"/>
        <v>1</v>
      </c>
      <c r="AP883" s="844">
        <f t="shared" si="246"/>
        <v>0</v>
      </c>
      <c r="AQ883" s="845">
        <f t="shared" ca="1" si="247"/>
        <v>63</v>
      </c>
      <c r="AR883" s="113" t="str">
        <f t="shared" si="248"/>
        <v>On Time</v>
      </c>
    </row>
    <row r="884" spans="1:44" ht="12.75" x14ac:dyDescent="0.2">
      <c r="A884" s="217">
        <v>4000617816</v>
      </c>
      <c r="B884" s="133">
        <v>46123</v>
      </c>
      <c r="C884" s="6" t="s">
        <v>79</v>
      </c>
      <c r="D884" s="552">
        <v>46249</v>
      </c>
      <c r="E884" s="552" t="e">
        <f>IF(OR(#REF!="",J884=""),"",#REF!+7*J884)</f>
        <v>#REF!</v>
      </c>
      <c r="F884" s="149" t="e">
        <f t="shared" ca="1" si="249"/>
        <v>#REF!</v>
      </c>
      <c r="G884" s="65" t="s">
        <v>94</v>
      </c>
      <c r="H884" s="23" t="e">
        <f t="shared" si="252"/>
        <v>#REF!</v>
      </c>
      <c r="I884" s="23" t="e">
        <f t="shared" si="253"/>
        <v>#REF!</v>
      </c>
      <c r="J884" s="122">
        <v>18</v>
      </c>
      <c r="K884" s="122" t="s">
        <v>18</v>
      </c>
      <c r="L884" s="232" t="s">
        <v>142</v>
      </c>
      <c r="M884" s="253" t="s">
        <v>1981</v>
      </c>
      <c r="N884" s="298">
        <v>0</v>
      </c>
      <c r="O884" s="278">
        <v>3</v>
      </c>
      <c r="P884" s="122"/>
      <c r="Q884" s="122"/>
      <c r="R884" s="122" t="s">
        <v>84</v>
      </c>
      <c r="S884" s="9" t="s">
        <v>97</v>
      </c>
      <c r="T884" s="7" t="s">
        <v>138</v>
      </c>
      <c r="U884" s="70" t="s">
        <v>99</v>
      </c>
      <c r="V884" s="13" t="s">
        <v>1034</v>
      </c>
      <c r="W884" s="242">
        <v>1</v>
      </c>
      <c r="X884" s="113"/>
      <c r="Y884" s="126">
        <f t="shared" si="244"/>
        <v>1</v>
      </c>
      <c r="Z884" s="122">
        <v>1</v>
      </c>
      <c r="AA884" s="101">
        <v>48900</v>
      </c>
      <c r="AB884" s="131"/>
      <c r="AC884" s="151" t="str">
        <f t="shared" si="256"/>
        <v/>
      </c>
      <c r="AD884" s="120"/>
      <c r="AE884" s="132"/>
      <c r="AF884" s="101">
        <f t="shared" si="242"/>
        <v>0</v>
      </c>
      <c r="AG884" s="101">
        <f t="shared" si="255"/>
        <v>0</v>
      </c>
      <c r="AH884" s="101">
        <f t="shared" si="243"/>
        <v>0</v>
      </c>
      <c r="AI884" s="101">
        <f t="shared" si="251"/>
        <v>48900</v>
      </c>
      <c r="AJ884" s="101">
        <f t="shared" si="254"/>
        <v>0</v>
      </c>
      <c r="AK884" s="101">
        <f t="shared" si="250"/>
        <v>48900</v>
      </c>
      <c r="AL884" s="102" t="s">
        <v>9</v>
      </c>
      <c r="AM884" s="144"/>
      <c r="AN884" s="823">
        <f t="shared" si="257"/>
        <v>48900</v>
      </c>
      <c r="AO884" s="844">
        <f t="shared" si="245"/>
        <v>0</v>
      </c>
      <c r="AP884" s="844">
        <f t="shared" si="246"/>
        <v>1</v>
      </c>
      <c r="AQ884" s="845">
        <f t="shared" ca="1" si="247"/>
        <v>62</v>
      </c>
      <c r="AR884" s="113" t="str">
        <f t="shared" si="248"/>
        <v>On Time</v>
      </c>
    </row>
    <row r="885" spans="1:44" ht="12.75" x14ac:dyDescent="0.2">
      <c r="A885" s="217">
        <v>4000617816</v>
      </c>
      <c r="B885" s="133">
        <v>46123</v>
      </c>
      <c r="C885" s="6" t="s">
        <v>79</v>
      </c>
      <c r="D885" s="552">
        <v>46249</v>
      </c>
      <c r="E885" s="552" t="e">
        <f>IF(OR(#REF!="",J885=""),"",#REF!+7*J885)</f>
        <v>#REF!</v>
      </c>
      <c r="F885" s="149" t="e">
        <f t="shared" ca="1" si="249"/>
        <v>#REF!</v>
      </c>
      <c r="G885" s="65" t="s">
        <v>94</v>
      </c>
      <c r="H885" s="23" t="e">
        <f t="shared" si="252"/>
        <v>#REF!</v>
      </c>
      <c r="I885" s="23" t="e">
        <f t="shared" si="253"/>
        <v>#REF!</v>
      </c>
      <c r="J885" s="122">
        <v>18</v>
      </c>
      <c r="K885" s="122" t="s">
        <v>18</v>
      </c>
      <c r="L885" s="232" t="s">
        <v>142</v>
      </c>
      <c r="M885" s="253" t="s">
        <v>1982</v>
      </c>
      <c r="N885" s="298">
        <v>0</v>
      </c>
      <c r="O885" s="278">
        <v>3</v>
      </c>
      <c r="P885" s="122"/>
      <c r="Q885" s="122"/>
      <c r="R885" s="122" t="s">
        <v>84</v>
      </c>
      <c r="S885" s="9" t="s">
        <v>97</v>
      </c>
      <c r="T885" s="7" t="s">
        <v>138</v>
      </c>
      <c r="U885" s="70" t="s">
        <v>99</v>
      </c>
      <c r="V885" s="13" t="s">
        <v>145</v>
      </c>
      <c r="W885" s="242">
        <v>1</v>
      </c>
      <c r="X885" s="113"/>
      <c r="Y885" s="126">
        <f t="shared" si="244"/>
        <v>1</v>
      </c>
      <c r="Z885" s="122">
        <v>1</v>
      </c>
      <c r="AA885" s="101">
        <v>49632</v>
      </c>
      <c r="AB885" s="131"/>
      <c r="AC885" s="151" t="str">
        <f t="shared" si="256"/>
        <v/>
      </c>
      <c r="AD885" s="120"/>
      <c r="AE885" s="132"/>
      <c r="AF885" s="101">
        <f t="shared" ref="AF885:AF949" si="258">X885*AA885</f>
        <v>0</v>
      </c>
      <c r="AG885" s="101">
        <f t="shared" si="255"/>
        <v>0</v>
      </c>
      <c r="AH885" s="101">
        <f t="shared" ref="AH885:AH949" si="259">SUM(AF885:AG885)</f>
        <v>0</v>
      </c>
      <c r="AI885" s="101">
        <f t="shared" si="251"/>
        <v>49632</v>
      </c>
      <c r="AJ885" s="101">
        <f t="shared" si="254"/>
        <v>0</v>
      </c>
      <c r="AK885" s="101">
        <f t="shared" si="250"/>
        <v>49632</v>
      </c>
      <c r="AL885" s="102" t="s">
        <v>9</v>
      </c>
      <c r="AM885" s="144"/>
      <c r="AN885" s="823">
        <f t="shared" si="257"/>
        <v>49632</v>
      </c>
      <c r="AO885" s="844">
        <f t="shared" si="245"/>
        <v>0</v>
      </c>
      <c r="AP885" s="844">
        <f t="shared" si="246"/>
        <v>1</v>
      </c>
      <c r="AQ885" s="845">
        <f t="shared" ca="1" si="247"/>
        <v>62</v>
      </c>
      <c r="AR885" s="113" t="str">
        <f t="shared" si="248"/>
        <v>On Time</v>
      </c>
    </row>
    <row r="886" spans="1:44" ht="12.75" x14ac:dyDescent="0.2">
      <c r="A886" s="299">
        <v>4000617816</v>
      </c>
      <c r="B886" s="244">
        <v>46123</v>
      </c>
      <c r="C886" s="297" t="s">
        <v>79</v>
      </c>
      <c r="D886" s="552">
        <v>46249</v>
      </c>
      <c r="E886" s="552" t="e">
        <f>IF(OR(#REF!="",J886=""),"",#REF!+7*J886)</f>
        <v>#REF!</v>
      </c>
      <c r="F886" s="264" t="e">
        <f t="shared" ca="1" si="249"/>
        <v>#REF!</v>
      </c>
      <c r="G886" s="316" t="s">
        <v>94</v>
      </c>
      <c r="H886" s="28" t="e">
        <f t="shared" si="252"/>
        <v>#REF!</v>
      </c>
      <c r="I886" s="28" t="e">
        <f t="shared" si="253"/>
        <v>#REF!</v>
      </c>
      <c r="J886" s="218">
        <v>18</v>
      </c>
      <c r="K886" s="218" t="s">
        <v>18</v>
      </c>
      <c r="L886" s="125" t="s">
        <v>142</v>
      </c>
      <c r="M886" s="253" t="s">
        <v>1983</v>
      </c>
      <c r="N886" s="298">
        <v>0</v>
      </c>
      <c r="O886" s="278">
        <v>3</v>
      </c>
      <c r="P886" s="218"/>
      <c r="Q886" s="218"/>
      <c r="R886" s="218" t="s">
        <v>84</v>
      </c>
      <c r="S886" s="89" t="s">
        <v>97</v>
      </c>
      <c r="T886" s="84" t="s">
        <v>138</v>
      </c>
      <c r="U886" s="214" t="s">
        <v>99</v>
      </c>
      <c r="V886" s="98" t="s">
        <v>139</v>
      </c>
      <c r="W886" s="317">
        <v>1</v>
      </c>
      <c r="X886" s="113"/>
      <c r="Y886" s="126">
        <f t="shared" si="244"/>
        <v>1</v>
      </c>
      <c r="Z886" s="122">
        <v>1</v>
      </c>
      <c r="AA886" s="101">
        <v>45776</v>
      </c>
      <c r="AB886" s="131"/>
      <c r="AC886" s="151" t="str">
        <f t="shared" si="256"/>
        <v/>
      </c>
      <c r="AD886" s="120"/>
      <c r="AE886" s="132"/>
      <c r="AF886" s="101">
        <f t="shared" si="258"/>
        <v>0</v>
      </c>
      <c r="AG886" s="101">
        <f t="shared" si="255"/>
        <v>0</v>
      </c>
      <c r="AH886" s="101">
        <f t="shared" si="259"/>
        <v>0</v>
      </c>
      <c r="AI886" s="101">
        <f t="shared" si="251"/>
        <v>45776</v>
      </c>
      <c r="AJ886" s="101">
        <f t="shared" si="254"/>
        <v>0</v>
      </c>
      <c r="AK886" s="101">
        <f t="shared" si="250"/>
        <v>45776</v>
      </c>
      <c r="AL886" s="102" t="s">
        <v>9</v>
      </c>
      <c r="AM886" s="144"/>
      <c r="AN886" s="823">
        <f t="shared" si="257"/>
        <v>45776</v>
      </c>
      <c r="AO886" s="844">
        <f t="shared" si="245"/>
        <v>0</v>
      </c>
      <c r="AP886" s="844">
        <f t="shared" si="246"/>
        <v>1</v>
      </c>
      <c r="AQ886" s="845">
        <f t="shared" ca="1" si="247"/>
        <v>62</v>
      </c>
      <c r="AR886" s="113" t="str">
        <f t="shared" si="248"/>
        <v>On Time</v>
      </c>
    </row>
    <row r="887" spans="1:44" ht="12.75" x14ac:dyDescent="0.2">
      <c r="A887" s="16">
        <v>4520482904</v>
      </c>
      <c r="B887" s="243">
        <v>46125</v>
      </c>
      <c r="C887" s="6" t="s">
        <v>79</v>
      </c>
      <c r="D887" s="552">
        <v>46146</v>
      </c>
      <c r="E887" s="552" t="e">
        <f>IF(OR(#REF!="",J887=""),"",#REF!+7*J887)</f>
        <v>#REF!</v>
      </c>
      <c r="F887" s="271" t="str">
        <f t="shared" ca="1" si="249"/>
        <v>DELIVERED</v>
      </c>
      <c r="G887" s="65" t="s">
        <v>80</v>
      </c>
      <c r="H887" s="23" t="e">
        <f t="shared" si="252"/>
        <v>#REF!</v>
      </c>
      <c r="I887" s="23" t="e">
        <f t="shared" si="253"/>
        <v>#REF!</v>
      </c>
      <c r="J887" s="24">
        <v>3</v>
      </c>
      <c r="K887" s="24" t="s">
        <v>22</v>
      </c>
      <c r="L887" s="38" t="s">
        <v>81</v>
      </c>
      <c r="M887" s="253" t="s">
        <v>1984</v>
      </c>
      <c r="N887" s="91">
        <v>1</v>
      </c>
      <c r="O887" s="9">
        <v>1</v>
      </c>
      <c r="P887" s="24" t="s">
        <v>1152</v>
      </c>
      <c r="Q887" s="24">
        <v>26200166</v>
      </c>
      <c r="R887" s="24" t="s">
        <v>84</v>
      </c>
      <c r="S887" s="24" t="s">
        <v>210</v>
      </c>
      <c r="T887" s="23" t="s">
        <v>211</v>
      </c>
      <c r="U887" s="16" t="s">
        <v>212</v>
      </c>
      <c r="V887" s="238" t="s">
        <v>1985</v>
      </c>
      <c r="W887" s="24">
        <v>2</v>
      </c>
      <c r="X887" s="242">
        <v>2</v>
      </c>
      <c r="Y887" s="126">
        <f t="shared" si="244"/>
        <v>0</v>
      </c>
      <c r="Z887" s="122">
        <v>0</v>
      </c>
      <c r="AA887" s="101">
        <v>35245</v>
      </c>
      <c r="AB887" s="131"/>
      <c r="AC887" s="151" t="str">
        <f t="shared" si="256"/>
        <v>May-26</v>
      </c>
      <c r="AD887" s="119">
        <v>46154</v>
      </c>
      <c r="AE887" s="256" t="s">
        <v>1986</v>
      </c>
      <c r="AF887" s="101">
        <f t="shared" si="258"/>
        <v>70490</v>
      </c>
      <c r="AG887" s="101">
        <f t="shared" si="255"/>
        <v>0</v>
      </c>
      <c r="AH887" s="101">
        <f t="shared" si="259"/>
        <v>70490</v>
      </c>
      <c r="AI887" s="101">
        <f t="shared" si="251"/>
        <v>0</v>
      </c>
      <c r="AJ887" s="101">
        <f t="shared" si="254"/>
        <v>0</v>
      </c>
      <c r="AK887" s="101">
        <f t="shared" si="250"/>
        <v>0</v>
      </c>
      <c r="AL887" s="102" t="s">
        <v>0</v>
      </c>
      <c r="AM887" s="144" t="s">
        <v>102</v>
      </c>
      <c r="AN887" s="823">
        <f t="shared" si="257"/>
        <v>70490</v>
      </c>
      <c r="AO887" s="844">
        <f t="shared" si="245"/>
        <v>1</v>
      </c>
      <c r="AP887" s="844">
        <f t="shared" si="246"/>
        <v>0</v>
      </c>
      <c r="AQ887" s="845">
        <f t="shared" ca="1" si="247"/>
        <v>60</v>
      </c>
      <c r="AR887" s="113" t="str">
        <f t="shared" si="248"/>
        <v>Delayed</v>
      </c>
    </row>
    <row r="888" spans="1:44" ht="12.75" x14ac:dyDescent="0.2">
      <c r="A888" s="16">
        <v>4520482904</v>
      </c>
      <c r="B888" s="243">
        <v>46125</v>
      </c>
      <c r="C888" s="6" t="s">
        <v>79</v>
      </c>
      <c r="D888" s="552">
        <v>46146</v>
      </c>
      <c r="E888" s="552" t="e">
        <f>IF(OR(#REF!="",J888=""),"",#REF!+7*J888)</f>
        <v>#REF!</v>
      </c>
      <c r="F888" s="271" t="str">
        <f t="shared" ca="1" si="249"/>
        <v>DELIVERED</v>
      </c>
      <c r="G888" s="65" t="s">
        <v>80</v>
      </c>
      <c r="H888" s="23" t="e">
        <f t="shared" si="252"/>
        <v>#REF!</v>
      </c>
      <c r="I888" s="23" t="e">
        <f t="shared" si="253"/>
        <v>#REF!</v>
      </c>
      <c r="J888" s="24">
        <v>3</v>
      </c>
      <c r="K888" s="24" t="s">
        <v>22</v>
      </c>
      <c r="L888" s="38" t="s">
        <v>81</v>
      </c>
      <c r="M888" s="253" t="s">
        <v>1984</v>
      </c>
      <c r="N888" s="91">
        <v>1</v>
      </c>
      <c r="O888" s="9">
        <v>1</v>
      </c>
      <c r="P888" s="24" t="s">
        <v>1152</v>
      </c>
      <c r="Q888" s="24">
        <v>26200166</v>
      </c>
      <c r="R888" s="24" t="s">
        <v>84</v>
      </c>
      <c r="S888" s="24" t="s">
        <v>210</v>
      </c>
      <c r="T888" s="23" t="s">
        <v>211</v>
      </c>
      <c r="U888" s="16" t="s">
        <v>212</v>
      </c>
      <c r="V888" s="238" t="s">
        <v>1987</v>
      </c>
      <c r="W888" s="24">
        <v>2</v>
      </c>
      <c r="X888" s="242">
        <v>2</v>
      </c>
      <c r="Y888" s="126">
        <f t="shared" si="244"/>
        <v>0</v>
      </c>
      <c r="Z888" s="122">
        <v>0</v>
      </c>
      <c r="AA888" s="101">
        <v>29228.65</v>
      </c>
      <c r="AB888" s="131"/>
      <c r="AC888" s="151" t="str">
        <f t="shared" si="256"/>
        <v>May-26</v>
      </c>
      <c r="AD888" s="119">
        <v>46154</v>
      </c>
      <c r="AE888" s="256" t="s">
        <v>1986</v>
      </c>
      <c r="AF888" s="101">
        <f t="shared" si="258"/>
        <v>58457.3</v>
      </c>
      <c r="AG888" s="101">
        <f t="shared" si="255"/>
        <v>0</v>
      </c>
      <c r="AH888" s="101">
        <f t="shared" si="259"/>
        <v>58457.3</v>
      </c>
      <c r="AI888" s="101">
        <f t="shared" si="251"/>
        <v>0</v>
      </c>
      <c r="AJ888" s="101">
        <f t="shared" si="254"/>
        <v>0</v>
      </c>
      <c r="AK888" s="101">
        <f t="shared" si="250"/>
        <v>0</v>
      </c>
      <c r="AL888" s="102" t="s">
        <v>0</v>
      </c>
      <c r="AM888" s="144" t="s">
        <v>102</v>
      </c>
      <c r="AN888" s="823">
        <f t="shared" si="257"/>
        <v>58457.3</v>
      </c>
      <c r="AO888" s="844">
        <f t="shared" si="245"/>
        <v>1</v>
      </c>
      <c r="AP888" s="844">
        <f t="shared" si="246"/>
        <v>0</v>
      </c>
      <c r="AQ888" s="845">
        <f t="shared" ca="1" si="247"/>
        <v>60</v>
      </c>
      <c r="AR888" s="113" t="str">
        <f t="shared" si="248"/>
        <v>Delayed</v>
      </c>
    </row>
    <row r="889" spans="1:44" ht="12.75" x14ac:dyDescent="0.2">
      <c r="A889" s="16">
        <v>4516501856</v>
      </c>
      <c r="B889" s="246">
        <v>46125</v>
      </c>
      <c r="C889" s="6" t="s">
        <v>79</v>
      </c>
      <c r="D889" s="552">
        <v>46142</v>
      </c>
      <c r="E889" s="552" t="e">
        <f>IF(OR(#REF!="",J889=""),"",#REF!+7*J889)</f>
        <v>#REF!</v>
      </c>
      <c r="F889" s="267" t="str">
        <f t="shared" ca="1" si="249"/>
        <v>DELIVERED</v>
      </c>
      <c r="G889" s="65" t="s">
        <v>80</v>
      </c>
      <c r="H889" s="23" t="e">
        <f t="shared" si="252"/>
        <v>#REF!</v>
      </c>
      <c r="I889" s="23" t="e">
        <f t="shared" si="253"/>
        <v>#REF!</v>
      </c>
      <c r="J889" s="219">
        <v>0.3</v>
      </c>
      <c r="K889" s="219" t="s">
        <v>24</v>
      </c>
      <c r="L889" s="332" t="s">
        <v>81</v>
      </c>
      <c r="M889" s="253" t="s">
        <v>1988</v>
      </c>
      <c r="N889" s="318">
        <v>1</v>
      </c>
      <c r="O889" s="319">
        <v>1</v>
      </c>
      <c r="P889" s="219" t="s">
        <v>243</v>
      </c>
      <c r="Q889" s="219">
        <v>26100046</v>
      </c>
      <c r="R889" s="219" t="s">
        <v>84</v>
      </c>
      <c r="S889" s="465" t="s">
        <v>620</v>
      </c>
      <c r="T889" s="83" t="s">
        <v>621</v>
      </c>
      <c r="U889" s="320" t="s">
        <v>212</v>
      </c>
      <c r="V889" s="303" t="s">
        <v>1018</v>
      </c>
      <c r="W889" s="219">
        <v>4</v>
      </c>
      <c r="X889" s="122">
        <v>4</v>
      </c>
      <c r="Y889" s="126">
        <f t="shared" si="244"/>
        <v>0</v>
      </c>
      <c r="Z889" s="122">
        <v>0</v>
      </c>
      <c r="AA889" s="101">
        <v>3000</v>
      </c>
      <c r="AB889" s="131"/>
      <c r="AC889" s="151" t="str">
        <f t="shared" si="256"/>
        <v>April-26</v>
      </c>
      <c r="AD889" s="119">
        <v>46136</v>
      </c>
      <c r="AE889" s="256" t="s">
        <v>1989</v>
      </c>
      <c r="AF889" s="101">
        <f t="shared" si="258"/>
        <v>12000</v>
      </c>
      <c r="AG889" s="101">
        <f t="shared" si="255"/>
        <v>0</v>
      </c>
      <c r="AH889" s="101">
        <f t="shared" si="259"/>
        <v>12000</v>
      </c>
      <c r="AI889" s="101">
        <f t="shared" si="251"/>
        <v>0</v>
      </c>
      <c r="AJ889" s="101">
        <f t="shared" si="254"/>
        <v>0</v>
      </c>
      <c r="AK889" s="101">
        <f t="shared" si="250"/>
        <v>0</v>
      </c>
      <c r="AL889" s="102" t="s">
        <v>0</v>
      </c>
      <c r="AM889" s="144" t="s">
        <v>102</v>
      </c>
      <c r="AN889" s="823">
        <f t="shared" si="257"/>
        <v>12000</v>
      </c>
      <c r="AO889" s="844">
        <f t="shared" si="245"/>
        <v>1</v>
      </c>
      <c r="AP889" s="844">
        <f t="shared" si="246"/>
        <v>0</v>
      </c>
      <c r="AQ889" s="845">
        <f t="shared" ca="1" si="247"/>
        <v>60</v>
      </c>
      <c r="AR889" s="113" t="str">
        <f t="shared" si="248"/>
        <v>On Time</v>
      </c>
    </row>
    <row r="890" spans="1:44" ht="12.75" x14ac:dyDescent="0.2">
      <c r="A890" s="16">
        <v>7001298978</v>
      </c>
      <c r="B890" s="133">
        <v>46125</v>
      </c>
      <c r="C890" s="6" t="s">
        <v>79</v>
      </c>
      <c r="D890" s="552">
        <v>46136</v>
      </c>
      <c r="E890" s="552" t="e">
        <f>IF(OR(#REF!="",J890=""),"",#REF!+7*J890)</f>
        <v>#REF!</v>
      </c>
      <c r="F890" s="149" t="str">
        <f t="shared" ca="1" si="249"/>
        <v>DELIVERED</v>
      </c>
      <c r="G890" s="65" t="s">
        <v>80</v>
      </c>
      <c r="H890" s="23" t="e">
        <f t="shared" si="252"/>
        <v>#REF!</v>
      </c>
      <c r="I890" s="23" t="e">
        <f t="shared" si="253"/>
        <v>#REF!</v>
      </c>
      <c r="J890" s="122">
        <v>2</v>
      </c>
      <c r="K890" s="122" t="s">
        <v>22</v>
      </c>
      <c r="L890" s="232" t="s">
        <v>81</v>
      </c>
      <c r="M890" s="253" t="s">
        <v>1990</v>
      </c>
      <c r="N890" s="91">
        <v>0</v>
      </c>
      <c r="O890" s="324">
        <v>3</v>
      </c>
      <c r="P890" s="218" t="s">
        <v>1152</v>
      </c>
      <c r="Q890" s="122">
        <v>26100081</v>
      </c>
      <c r="R890" s="122" t="s">
        <v>84</v>
      </c>
      <c r="S890" s="466" t="s">
        <v>1991</v>
      </c>
      <c r="T890" s="474" t="s">
        <v>1992</v>
      </c>
      <c r="U890" s="240" t="s">
        <v>193</v>
      </c>
      <c r="V890" s="240" t="s">
        <v>1993</v>
      </c>
      <c r="W890" s="122">
        <v>5</v>
      </c>
      <c r="X890" s="122">
        <v>5</v>
      </c>
      <c r="Y890" s="126">
        <f t="shared" si="244"/>
        <v>0</v>
      </c>
      <c r="Z890" s="122">
        <v>0</v>
      </c>
      <c r="AA890" s="101">
        <v>1666.2</v>
      </c>
      <c r="AB890" s="131"/>
      <c r="AC890" s="151" t="str">
        <f t="shared" si="256"/>
        <v>May-26</v>
      </c>
      <c r="AD890" s="119">
        <v>46150</v>
      </c>
      <c r="AE890" s="256" t="s">
        <v>1994</v>
      </c>
      <c r="AF890" s="101">
        <f t="shared" si="258"/>
        <v>8331</v>
      </c>
      <c r="AG890" s="101">
        <f t="shared" si="255"/>
        <v>0</v>
      </c>
      <c r="AH890" s="101">
        <f t="shared" si="259"/>
        <v>8331</v>
      </c>
      <c r="AI890" s="101">
        <f t="shared" si="251"/>
        <v>0</v>
      </c>
      <c r="AJ890" s="101">
        <f t="shared" si="254"/>
        <v>0</v>
      </c>
      <c r="AK890" s="101">
        <f t="shared" si="250"/>
        <v>0</v>
      </c>
      <c r="AL890" s="102" t="s">
        <v>0</v>
      </c>
      <c r="AM890" s="144" t="s">
        <v>102</v>
      </c>
      <c r="AN890" s="823">
        <f t="shared" si="257"/>
        <v>8331</v>
      </c>
      <c r="AO890" s="844">
        <f t="shared" si="245"/>
        <v>1</v>
      </c>
      <c r="AP890" s="844">
        <f t="shared" si="246"/>
        <v>0</v>
      </c>
      <c r="AQ890" s="845">
        <f t="shared" ca="1" si="247"/>
        <v>60</v>
      </c>
      <c r="AR890" s="113" t="str">
        <f t="shared" si="248"/>
        <v>Delayed</v>
      </c>
    </row>
    <row r="891" spans="1:44" ht="12.75" x14ac:dyDescent="0.2">
      <c r="A891" s="16">
        <v>1102600012</v>
      </c>
      <c r="B891" s="133">
        <v>46125</v>
      </c>
      <c r="C891" s="100" t="s">
        <v>79</v>
      </c>
      <c r="D891" s="552">
        <v>46133</v>
      </c>
      <c r="E891" s="552" t="e">
        <f>IF(OR(#REF!="",J891=""),"",#REF!+7*J891)</f>
        <v>#REF!</v>
      </c>
      <c r="F891" s="149" t="e">
        <f t="shared" ca="1" si="249"/>
        <v>#REF!</v>
      </c>
      <c r="G891" s="65" t="s">
        <v>80</v>
      </c>
      <c r="H891" s="23" t="e">
        <f t="shared" si="252"/>
        <v>#REF!</v>
      </c>
      <c r="I891" s="23" t="e">
        <f t="shared" si="253"/>
        <v>#REF!</v>
      </c>
      <c r="J891" s="218">
        <v>1.2</v>
      </c>
      <c r="K891" s="218" t="s">
        <v>21</v>
      </c>
      <c r="L891" s="125" t="s">
        <v>81</v>
      </c>
      <c r="M891" s="13" t="s">
        <v>1995</v>
      </c>
      <c r="N891" s="406">
        <v>1</v>
      </c>
      <c r="O891" s="9">
        <v>1</v>
      </c>
      <c r="P891" s="24"/>
      <c r="Q891" s="242"/>
      <c r="R891" s="232" t="s">
        <v>84</v>
      </c>
      <c r="S891" s="9" t="s">
        <v>284</v>
      </c>
      <c r="T891" s="7" t="s">
        <v>285</v>
      </c>
      <c r="U891" s="16" t="s">
        <v>286</v>
      </c>
      <c r="V891" s="16" t="s">
        <v>1996</v>
      </c>
      <c r="W891" s="442">
        <v>12</v>
      </c>
      <c r="X891" s="113"/>
      <c r="Y891" s="126">
        <f t="shared" si="244"/>
        <v>12</v>
      </c>
      <c r="Z891" s="122">
        <v>12</v>
      </c>
      <c r="AA891" s="101">
        <v>981.25</v>
      </c>
      <c r="AB891" s="131"/>
      <c r="AC891" s="151" t="str">
        <f t="shared" si="256"/>
        <v/>
      </c>
      <c r="AD891" s="120"/>
      <c r="AE891" s="132"/>
      <c r="AF891" s="101">
        <f t="shared" si="258"/>
        <v>0</v>
      </c>
      <c r="AG891" s="101">
        <f t="shared" si="255"/>
        <v>0</v>
      </c>
      <c r="AH891" s="101">
        <f t="shared" si="259"/>
        <v>0</v>
      </c>
      <c r="AI891" s="101">
        <f t="shared" si="251"/>
        <v>11775</v>
      </c>
      <c r="AJ891" s="101">
        <f t="shared" si="254"/>
        <v>0</v>
      </c>
      <c r="AK891" s="101">
        <f t="shared" si="250"/>
        <v>11775</v>
      </c>
      <c r="AL891" s="102" t="s">
        <v>9</v>
      </c>
      <c r="AM891" s="144"/>
      <c r="AN891" s="823">
        <f t="shared" si="257"/>
        <v>11775</v>
      </c>
      <c r="AO891" s="844">
        <f t="shared" si="245"/>
        <v>0</v>
      </c>
      <c r="AP891" s="844">
        <f t="shared" si="246"/>
        <v>1</v>
      </c>
      <c r="AQ891" s="845">
        <f t="shared" ca="1" si="247"/>
        <v>60</v>
      </c>
      <c r="AR891" s="113" t="str">
        <f t="shared" si="248"/>
        <v>On Time</v>
      </c>
    </row>
    <row r="892" spans="1:44" ht="12.75" x14ac:dyDescent="0.2">
      <c r="A892" s="16">
        <v>1162600095</v>
      </c>
      <c r="B892" s="133">
        <v>46125</v>
      </c>
      <c r="C892" s="100" t="s">
        <v>79</v>
      </c>
      <c r="D892" s="552">
        <v>46133</v>
      </c>
      <c r="E892" s="552" t="e">
        <f>IF(OR(#REF!="",J892=""),"",#REF!+7*J892)</f>
        <v>#REF!</v>
      </c>
      <c r="F892" s="149" t="e">
        <f t="shared" ca="1" si="249"/>
        <v>#REF!</v>
      </c>
      <c r="G892" s="65" t="s">
        <v>80</v>
      </c>
      <c r="H892" s="23" t="e">
        <f t="shared" si="252"/>
        <v>#REF!</v>
      </c>
      <c r="I892" s="23" t="e">
        <f t="shared" si="253"/>
        <v>#REF!</v>
      </c>
      <c r="J892" s="218">
        <v>1.2</v>
      </c>
      <c r="K892" s="218" t="s">
        <v>28</v>
      </c>
      <c r="L892" s="125" t="s">
        <v>81</v>
      </c>
      <c r="M892" s="343" t="s">
        <v>1995</v>
      </c>
      <c r="N892" s="406">
        <v>1</v>
      </c>
      <c r="O892" s="9">
        <v>1</v>
      </c>
      <c r="P892" s="24"/>
      <c r="Q892" s="242"/>
      <c r="R892" s="232" t="s">
        <v>84</v>
      </c>
      <c r="S892" s="9" t="s">
        <v>284</v>
      </c>
      <c r="T892" s="7" t="s">
        <v>285</v>
      </c>
      <c r="U892" s="16" t="s">
        <v>286</v>
      </c>
      <c r="V892" s="16" t="s">
        <v>1997</v>
      </c>
      <c r="W892" s="442">
        <v>1</v>
      </c>
      <c r="X892" s="113"/>
      <c r="Y892" s="126">
        <f t="shared" si="244"/>
        <v>1</v>
      </c>
      <c r="Z892" s="122">
        <v>1</v>
      </c>
      <c r="AA892" s="101">
        <v>22500</v>
      </c>
      <c r="AB892" s="131"/>
      <c r="AC892" s="151" t="str">
        <f t="shared" si="256"/>
        <v/>
      </c>
      <c r="AD892" s="120"/>
      <c r="AE892" s="132"/>
      <c r="AF892" s="101">
        <f t="shared" si="258"/>
        <v>0</v>
      </c>
      <c r="AG892" s="101">
        <f t="shared" si="255"/>
        <v>0</v>
      </c>
      <c r="AH892" s="101">
        <f t="shared" si="259"/>
        <v>0</v>
      </c>
      <c r="AI892" s="101">
        <f t="shared" si="251"/>
        <v>22500</v>
      </c>
      <c r="AJ892" s="101">
        <f t="shared" si="254"/>
        <v>0</v>
      </c>
      <c r="AK892" s="101">
        <f t="shared" si="250"/>
        <v>22500</v>
      </c>
      <c r="AL892" s="102" t="s">
        <v>9</v>
      </c>
      <c r="AM892" s="144"/>
      <c r="AN892" s="823">
        <f t="shared" si="257"/>
        <v>22500</v>
      </c>
      <c r="AO892" s="844">
        <f t="shared" si="245"/>
        <v>0</v>
      </c>
      <c r="AP892" s="844">
        <f t="shared" si="246"/>
        <v>1</v>
      </c>
      <c r="AQ892" s="845">
        <f t="shared" ca="1" si="247"/>
        <v>60</v>
      </c>
      <c r="AR892" s="113" t="str">
        <f t="shared" si="248"/>
        <v>On Time</v>
      </c>
    </row>
    <row r="893" spans="1:44" x14ac:dyDescent="0.25">
      <c r="A893" s="16" t="s">
        <v>1998</v>
      </c>
      <c r="B893" s="133">
        <v>46125</v>
      </c>
      <c r="C893" s="6" t="s">
        <v>79</v>
      </c>
      <c r="D893" s="552">
        <v>46233</v>
      </c>
      <c r="E893" s="552" t="e">
        <f>IF(OR(#REF!="",J893=""),"",#REF!+7*J893)</f>
        <v>#REF!</v>
      </c>
      <c r="F893" s="149" t="e">
        <f t="shared" ca="1" si="249"/>
        <v>#REF!</v>
      </c>
      <c r="G893" s="65" t="s">
        <v>80</v>
      </c>
      <c r="H893" s="23" t="e">
        <f t="shared" si="252"/>
        <v>#REF!</v>
      </c>
      <c r="I893" s="70" t="e">
        <f t="shared" si="253"/>
        <v>#REF!</v>
      </c>
      <c r="J893" s="24">
        <v>5</v>
      </c>
      <c r="K893" s="24" t="s">
        <v>18</v>
      </c>
      <c r="L893" s="38" t="s">
        <v>142</v>
      </c>
      <c r="M893" s="343" t="s">
        <v>1999</v>
      </c>
      <c r="N893" s="91">
        <v>0</v>
      </c>
      <c r="O893" s="325">
        <v>3</v>
      </c>
      <c r="P893" s="464"/>
      <c r="Q893" s="122"/>
      <c r="R893" s="122" t="s">
        <v>84</v>
      </c>
      <c r="S893" s="313" t="s">
        <v>239</v>
      </c>
      <c r="T893" s="255" t="s">
        <v>2000</v>
      </c>
      <c r="U893" s="312" t="s">
        <v>99</v>
      </c>
      <c r="V893" s="444" t="s">
        <v>2001</v>
      </c>
      <c r="W893" s="122">
        <v>3</v>
      </c>
      <c r="X893" s="113"/>
      <c r="Y893" s="126">
        <f t="shared" si="244"/>
        <v>3</v>
      </c>
      <c r="Z893" s="122">
        <v>3</v>
      </c>
      <c r="AA893" s="101">
        <v>39280.67</v>
      </c>
      <c r="AB893" s="131"/>
      <c r="AC893" s="151" t="str">
        <f t="shared" si="256"/>
        <v/>
      </c>
      <c r="AD893" s="120"/>
      <c r="AE893" s="132"/>
      <c r="AF893" s="101">
        <f t="shared" si="258"/>
        <v>0</v>
      </c>
      <c r="AG893" s="101">
        <f t="shared" si="255"/>
        <v>0</v>
      </c>
      <c r="AH893" s="101">
        <f t="shared" si="259"/>
        <v>0</v>
      </c>
      <c r="AI893" s="101">
        <f t="shared" si="251"/>
        <v>117842.01</v>
      </c>
      <c r="AJ893" s="101">
        <f t="shared" si="254"/>
        <v>0</v>
      </c>
      <c r="AK893" s="101">
        <f t="shared" si="250"/>
        <v>117842.01</v>
      </c>
      <c r="AL893" s="102" t="s">
        <v>2</v>
      </c>
      <c r="AM893" s="144" t="s">
        <v>112</v>
      </c>
      <c r="AN893" s="823">
        <f t="shared" si="257"/>
        <v>117842.01</v>
      </c>
      <c r="AO893" s="844">
        <f t="shared" si="245"/>
        <v>0</v>
      </c>
      <c r="AP893" s="844">
        <f t="shared" si="246"/>
        <v>1</v>
      </c>
      <c r="AQ893" s="845">
        <f t="shared" ca="1" si="247"/>
        <v>60</v>
      </c>
      <c r="AR893" s="113" t="str">
        <f t="shared" si="248"/>
        <v>On Time</v>
      </c>
    </row>
    <row r="894" spans="1:44" x14ac:dyDescent="0.25">
      <c r="A894" s="16">
        <v>4516497480</v>
      </c>
      <c r="B894" s="133">
        <v>46127</v>
      </c>
      <c r="C894" s="6" t="s">
        <v>79</v>
      </c>
      <c r="D894" s="552">
        <v>46132</v>
      </c>
      <c r="E894" s="552" t="e">
        <f>IF(OR(#REF!="",J894=""),"",#REF!+7*J894)</f>
        <v>#REF!</v>
      </c>
      <c r="F894" s="149" t="str">
        <f t="shared" ca="1" si="249"/>
        <v>DELIVERED</v>
      </c>
      <c r="G894" s="65" t="s">
        <v>80</v>
      </c>
      <c r="H894" s="23" t="e">
        <f t="shared" si="252"/>
        <v>#REF!</v>
      </c>
      <c r="I894" s="23" t="e">
        <f t="shared" si="253"/>
        <v>#REF!</v>
      </c>
      <c r="J894" s="219">
        <v>3</v>
      </c>
      <c r="K894" s="219" t="s">
        <v>18</v>
      </c>
      <c r="L894" s="332" t="s">
        <v>81</v>
      </c>
      <c r="M894" s="314" t="s">
        <v>2002</v>
      </c>
      <c r="N894" s="407">
        <v>1</v>
      </c>
      <c r="O894" s="463">
        <v>1</v>
      </c>
      <c r="P894" s="14" t="s">
        <v>2003</v>
      </c>
      <c r="Q894" s="242">
        <v>26100042</v>
      </c>
      <c r="R894" s="122" t="s">
        <v>84</v>
      </c>
      <c r="S894" s="465" t="s">
        <v>620</v>
      </c>
      <c r="T894" s="83" t="s">
        <v>621</v>
      </c>
      <c r="U894" s="23" t="s">
        <v>212</v>
      </c>
      <c r="V894" s="322" t="s">
        <v>2004</v>
      </c>
      <c r="W894" s="122">
        <v>15</v>
      </c>
      <c r="X894" s="122">
        <v>15</v>
      </c>
      <c r="Y894" s="126">
        <f t="shared" si="244"/>
        <v>0</v>
      </c>
      <c r="Z894" s="122">
        <v>0</v>
      </c>
      <c r="AA894" s="101">
        <v>7149</v>
      </c>
      <c r="AB894" s="131"/>
      <c r="AC894" s="151" t="str">
        <f t="shared" si="256"/>
        <v>May-26</v>
      </c>
      <c r="AD894" s="119">
        <v>46160</v>
      </c>
      <c r="AE894" s="256" t="s">
        <v>2005</v>
      </c>
      <c r="AF894" s="101">
        <f t="shared" si="258"/>
        <v>107235</v>
      </c>
      <c r="AG894" s="101">
        <f t="shared" si="255"/>
        <v>0</v>
      </c>
      <c r="AH894" s="101">
        <f t="shared" si="259"/>
        <v>107235</v>
      </c>
      <c r="AI894" s="101">
        <f t="shared" si="251"/>
        <v>0</v>
      </c>
      <c r="AJ894" s="101">
        <f t="shared" si="254"/>
        <v>0</v>
      </c>
      <c r="AK894" s="101">
        <f t="shared" si="250"/>
        <v>0</v>
      </c>
      <c r="AL894" s="102" t="s">
        <v>0</v>
      </c>
      <c r="AM894" s="144" t="s">
        <v>102</v>
      </c>
      <c r="AN894" s="823">
        <f t="shared" si="257"/>
        <v>107235</v>
      </c>
      <c r="AO894" s="844">
        <f t="shared" si="245"/>
        <v>1</v>
      </c>
      <c r="AP894" s="844">
        <f t="shared" si="246"/>
        <v>0</v>
      </c>
      <c r="AQ894" s="845">
        <f t="shared" ca="1" si="247"/>
        <v>58</v>
      </c>
      <c r="AR894" s="113" t="str">
        <f t="shared" si="248"/>
        <v>Delayed</v>
      </c>
    </row>
    <row r="895" spans="1:44" x14ac:dyDescent="0.25">
      <c r="A895" s="16">
        <v>4516497480</v>
      </c>
      <c r="B895" s="133">
        <v>46127</v>
      </c>
      <c r="C895" s="6" t="s">
        <v>79</v>
      </c>
      <c r="D895" s="552">
        <v>46132</v>
      </c>
      <c r="E895" s="552" t="e">
        <f>IF(OR(#REF!="",J895=""),"",#REF!+7*J895)</f>
        <v>#REF!</v>
      </c>
      <c r="F895" s="149" t="str">
        <f t="shared" ca="1" si="249"/>
        <v>DELIVERED</v>
      </c>
      <c r="G895" s="65" t="s">
        <v>80</v>
      </c>
      <c r="H895" s="23" t="e">
        <f t="shared" si="252"/>
        <v>#REF!</v>
      </c>
      <c r="I895" s="23" t="e">
        <f t="shared" si="253"/>
        <v>#REF!</v>
      </c>
      <c r="J895" s="122">
        <v>3</v>
      </c>
      <c r="K895" s="122" t="s">
        <v>22</v>
      </c>
      <c r="L895" s="232" t="s">
        <v>81</v>
      </c>
      <c r="M895" s="314" t="s">
        <v>2002</v>
      </c>
      <c r="N895" s="91">
        <v>1</v>
      </c>
      <c r="O895" s="463">
        <v>1</v>
      </c>
      <c r="P895" s="14" t="s">
        <v>2006</v>
      </c>
      <c r="Q895" s="242">
        <v>26100042</v>
      </c>
      <c r="R895" s="122" t="s">
        <v>84</v>
      </c>
      <c r="S895" s="465" t="s">
        <v>620</v>
      </c>
      <c r="T895" s="83" t="s">
        <v>621</v>
      </c>
      <c r="U895" s="23" t="s">
        <v>212</v>
      </c>
      <c r="V895" s="322" t="s">
        <v>2007</v>
      </c>
      <c r="W895" s="122">
        <v>5</v>
      </c>
      <c r="X895" s="122">
        <v>5</v>
      </c>
      <c r="Y895" s="126">
        <f t="shared" si="244"/>
        <v>0</v>
      </c>
      <c r="Z895" s="122">
        <v>0</v>
      </c>
      <c r="AA895" s="101">
        <v>1952</v>
      </c>
      <c r="AB895" s="131"/>
      <c r="AC895" s="151" t="str">
        <f t="shared" si="256"/>
        <v>May-26</v>
      </c>
      <c r="AD895" s="119">
        <v>46161</v>
      </c>
      <c r="AE895" s="535" t="s">
        <v>2008</v>
      </c>
      <c r="AF895" s="101">
        <f t="shared" si="258"/>
        <v>9760</v>
      </c>
      <c r="AG895" s="101">
        <f t="shared" si="255"/>
        <v>0</v>
      </c>
      <c r="AH895" s="101">
        <f t="shared" si="259"/>
        <v>9760</v>
      </c>
      <c r="AI895" s="101">
        <f t="shared" si="251"/>
        <v>0</v>
      </c>
      <c r="AJ895" s="101">
        <f t="shared" si="254"/>
        <v>0</v>
      </c>
      <c r="AK895" s="101">
        <f t="shared" si="250"/>
        <v>0</v>
      </c>
      <c r="AL895" s="102" t="s">
        <v>0</v>
      </c>
      <c r="AM895" s="144" t="s">
        <v>102</v>
      </c>
      <c r="AN895" s="823">
        <f t="shared" si="257"/>
        <v>9760</v>
      </c>
      <c r="AO895" s="844">
        <f t="shared" si="245"/>
        <v>1</v>
      </c>
      <c r="AP895" s="844">
        <f t="shared" si="246"/>
        <v>0</v>
      </c>
      <c r="AQ895" s="845">
        <f t="shared" ca="1" si="247"/>
        <v>58</v>
      </c>
      <c r="AR895" s="113" t="str">
        <f t="shared" si="248"/>
        <v>Delayed</v>
      </c>
    </row>
    <row r="896" spans="1:44" x14ac:dyDescent="0.25">
      <c r="A896" s="16">
        <v>4520484072</v>
      </c>
      <c r="B896" s="133">
        <v>46127</v>
      </c>
      <c r="C896" s="6" t="s">
        <v>79</v>
      </c>
      <c r="D896" s="552">
        <v>46155</v>
      </c>
      <c r="E896" s="552" t="e">
        <f>IF(OR(#REF!="",J896=""),"",#REF!+7*J896)</f>
        <v>#REF!</v>
      </c>
      <c r="F896" s="149" t="e">
        <f t="shared" ca="1" si="249"/>
        <v>#REF!</v>
      </c>
      <c r="G896" s="65" t="s">
        <v>80</v>
      </c>
      <c r="H896" s="23" t="e">
        <f t="shared" si="252"/>
        <v>#REF!</v>
      </c>
      <c r="I896" s="23" t="e">
        <f t="shared" si="253"/>
        <v>#REF!</v>
      </c>
      <c r="J896" s="122">
        <v>4</v>
      </c>
      <c r="K896" s="122" t="s">
        <v>18</v>
      </c>
      <c r="L896" s="232" t="s">
        <v>81</v>
      </c>
      <c r="M896" s="314" t="s">
        <v>2009</v>
      </c>
      <c r="N896" s="91">
        <v>1</v>
      </c>
      <c r="O896" s="9">
        <v>1</v>
      </c>
      <c r="P896" s="219"/>
      <c r="Q896" s="122"/>
      <c r="R896" s="122" t="s">
        <v>84</v>
      </c>
      <c r="S896" s="125" t="s">
        <v>210</v>
      </c>
      <c r="T896" s="481" t="s">
        <v>211</v>
      </c>
      <c r="U896" s="28" t="s">
        <v>212</v>
      </c>
      <c r="V896" s="240" t="s">
        <v>2010</v>
      </c>
      <c r="W896" s="122">
        <v>20</v>
      </c>
      <c r="X896" s="113"/>
      <c r="Y896" s="126">
        <f t="shared" ref="Y896:Y960" si="260">W896-X896</f>
        <v>20</v>
      </c>
      <c r="Z896" s="122">
        <v>20</v>
      </c>
      <c r="AA896" s="101">
        <v>30257</v>
      </c>
      <c r="AB896" s="131"/>
      <c r="AC896" s="151" t="str">
        <f t="shared" si="256"/>
        <v/>
      </c>
      <c r="AD896" s="120"/>
      <c r="AE896" s="132"/>
      <c r="AF896" s="101">
        <f t="shared" si="258"/>
        <v>0</v>
      </c>
      <c r="AG896" s="101">
        <f t="shared" si="255"/>
        <v>0</v>
      </c>
      <c r="AH896" s="101">
        <f t="shared" si="259"/>
        <v>0</v>
      </c>
      <c r="AI896" s="101">
        <f t="shared" si="251"/>
        <v>605140</v>
      </c>
      <c r="AJ896" s="101">
        <f t="shared" si="254"/>
        <v>0</v>
      </c>
      <c r="AK896" s="101">
        <f t="shared" si="250"/>
        <v>605140</v>
      </c>
      <c r="AL896" s="102" t="s">
        <v>9</v>
      </c>
      <c r="AM896" s="144"/>
      <c r="AN896" s="823">
        <f t="shared" si="257"/>
        <v>605140</v>
      </c>
      <c r="AO896" s="844">
        <f t="shared" si="245"/>
        <v>0</v>
      </c>
      <c r="AP896" s="844">
        <f t="shared" si="246"/>
        <v>1</v>
      </c>
      <c r="AQ896" s="845">
        <f t="shared" ca="1" si="247"/>
        <v>58</v>
      </c>
      <c r="AR896" s="113" t="str">
        <f t="shared" si="248"/>
        <v>On Time</v>
      </c>
    </row>
    <row r="897" spans="1:44" x14ac:dyDescent="0.25">
      <c r="A897" s="508">
        <v>4520505301</v>
      </c>
      <c r="B897" s="133">
        <v>46181</v>
      </c>
      <c r="C897" s="631" t="s">
        <v>79</v>
      </c>
      <c r="D897" s="552">
        <v>46195</v>
      </c>
      <c r="E897" s="552" t="e">
        <f>IF(OR(#REF!="",J897=""),"",#REF!+7*J897)</f>
        <v>#REF!</v>
      </c>
      <c r="F897" s="149" t="e">
        <f ca="1">IF(AL897="PO CLOSED",
"DELIVERED",
IF(TODAY()&gt;E897,
"-"&amp;ROUNDUP(TODAY()-E897,0)&amp;" days overdue",
"+" &amp;ROUNDUP(E897-TODAY(),0)&amp;" days remaining"))</f>
        <v>#REF!</v>
      </c>
      <c r="G897" s="65" t="s">
        <v>80</v>
      </c>
      <c r="H897" s="23" t="e">
        <f>TEXT(E897,"MMM-YY")</f>
        <v>#REF!</v>
      </c>
      <c r="I897" s="23" t="e">
        <f>TEXT(E897,"YYYY")</f>
        <v>#REF!</v>
      </c>
      <c r="J897" s="122">
        <v>2</v>
      </c>
      <c r="K897" s="122" t="s">
        <v>22</v>
      </c>
      <c r="L897" s="232" t="s">
        <v>81</v>
      </c>
      <c r="M897" s="314" t="s">
        <v>2009</v>
      </c>
      <c r="N897" s="523">
        <v>1</v>
      </c>
      <c r="O897" s="9">
        <v>1</v>
      </c>
      <c r="P897" s="338"/>
      <c r="Q897" s="122"/>
      <c r="R897" s="568" t="s">
        <v>84</v>
      </c>
      <c r="S897" s="559" t="s">
        <v>210</v>
      </c>
      <c r="T897" s="481" t="s">
        <v>211</v>
      </c>
      <c r="U897" s="28" t="s">
        <v>212</v>
      </c>
      <c r="V897" s="543" t="s">
        <v>2011</v>
      </c>
      <c r="W897" s="242">
        <v>1</v>
      </c>
      <c r="X897" s="113"/>
      <c r="Y897" s="126">
        <f>W897-X897</f>
        <v>1</v>
      </c>
      <c r="Z897" s="122">
        <v>1</v>
      </c>
      <c r="AA897" s="101">
        <v>17933</v>
      </c>
      <c r="AB897" s="131"/>
      <c r="AC897" s="151"/>
      <c r="AD897" s="120"/>
      <c r="AE897" s="752"/>
      <c r="AF897" s="101">
        <f>X897*AA897</f>
        <v>0</v>
      </c>
      <c r="AG897" s="101">
        <f>(X897*AB897)*86</f>
        <v>0</v>
      </c>
      <c r="AH897" s="101">
        <f>SUM(AF897:AG897)</f>
        <v>0</v>
      </c>
      <c r="AI897" s="101">
        <f>Z897*AA897</f>
        <v>17933</v>
      </c>
      <c r="AJ897" s="101">
        <f>(Z897*AB897)*86</f>
        <v>0</v>
      </c>
      <c r="AK897" s="101">
        <f>SUM(AI897:AJ897)</f>
        <v>17933</v>
      </c>
      <c r="AL897" s="102" t="s">
        <v>9</v>
      </c>
      <c r="AM897" s="144"/>
      <c r="AN897" s="823">
        <f>SUM(AH897,AK897)</f>
        <v>17933</v>
      </c>
      <c r="AO897" s="844">
        <f t="shared" si="245"/>
        <v>0</v>
      </c>
      <c r="AP897" s="844">
        <f t="shared" si="246"/>
        <v>1</v>
      </c>
      <c r="AQ897" s="845">
        <f t="shared" ca="1" si="247"/>
        <v>4</v>
      </c>
      <c r="AR897" s="113" t="str">
        <f t="shared" si="248"/>
        <v>On Time</v>
      </c>
    </row>
    <row r="898" spans="1:44" x14ac:dyDescent="0.25">
      <c r="A898" s="16">
        <v>1102600014</v>
      </c>
      <c r="B898" s="133">
        <v>46127</v>
      </c>
      <c r="C898" s="100" t="s">
        <v>79</v>
      </c>
      <c r="D898" s="552">
        <v>46136</v>
      </c>
      <c r="E898" s="552" t="e">
        <f>IF(OR(#REF!="",J898=""),"",#REF!+7*J898)</f>
        <v>#REF!</v>
      </c>
      <c r="F898" s="149" t="str">
        <f t="shared" ca="1" si="249"/>
        <v>DELIVERED</v>
      </c>
      <c r="G898" s="65" t="s">
        <v>80</v>
      </c>
      <c r="H898" s="23" t="e">
        <f t="shared" si="252"/>
        <v>#REF!</v>
      </c>
      <c r="I898" s="23" t="e">
        <f t="shared" si="253"/>
        <v>#REF!</v>
      </c>
      <c r="J898" s="122">
        <v>1.3</v>
      </c>
      <c r="K898" s="122" t="s">
        <v>21</v>
      </c>
      <c r="L898" s="232" t="s">
        <v>81</v>
      </c>
      <c r="M898" s="314" t="s">
        <v>2012</v>
      </c>
      <c r="N898" s="96">
        <v>1</v>
      </c>
      <c r="O898" s="9">
        <v>1</v>
      </c>
      <c r="P898" s="242" t="s">
        <v>243</v>
      </c>
      <c r="Q898" s="122">
        <v>26200241</v>
      </c>
      <c r="R898" s="232" t="s">
        <v>84</v>
      </c>
      <c r="S898" s="9" t="s">
        <v>284</v>
      </c>
      <c r="T898" s="7" t="s">
        <v>285</v>
      </c>
      <c r="U898" s="16" t="s">
        <v>286</v>
      </c>
      <c r="V898" s="16" t="s">
        <v>2013</v>
      </c>
      <c r="W898" s="242">
        <v>12</v>
      </c>
      <c r="X898" s="122">
        <v>12</v>
      </c>
      <c r="Y898" s="126">
        <f t="shared" si="260"/>
        <v>0</v>
      </c>
      <c r="Z898" s="122">
        <v>0</v>
      </c>
      <c r="AA898" s="101">
        <v>1721.25</v>
      </c>
      <c r="AB898" s="131"/>
      <c r="AC898" s="151" t="str">
        <f t="shared" si="256"/>
        <v>May-26</v>
      </c>
      <c r="AD898" s="119">
        <v>46171</v>
      </c>
      <c r="AE898" s="535" t="s">
        <v>2014</v>
      </c>
      <c r="AF898" s="101">
        <f t="shared" si="258"/>
        <v>20655</v>
      </c>
      <c r="AG898" s="101">
        <f t="shared" si="255"/>
        <v>0</v>
      </c>
      <c r="AH898" s="101">
        <f t="shared" si="259"/>
        <v>20655</v>
      </c>
      <c r="AI898" s="101">
        <f t="shared" si="251"/>
        <v>0</v>
      </c>
      <c r="AJ898" s="101">
        <f t="shared" si="254"/>
        <v>0</v>
      </c>
      <c r="AK898" s="101">
        <f t="shared" si="250"/>
        <v>0</v>
      </c>
      <c r="AL898" s="102" t="s">
        <v>0</v>
      </c>
      <c r="AM898" s="144" t="s">
        <v>102</v>
      </c>
      <c r="AN898" s="823">
        <f t="shared" si="257"/>
        <v>20655</v>
      </c>
      <c r="AO898" s="844">
        <f t="shared" si="245"/>
        <v>1</v>
      </c>
      <c r="AP898" s="844">
        <f t="shared" si="246"/>
        <v>0</v>
      </c>
      <c r="AQ898" s="845">
        <f t="shared" ca="1" si="247"/>
        <v>58</v>
      </c>
      <c r="AR898" s="113" t="str">
        <f t="shared" si="248"/>
        <v>Delayed</v>
      </c>
    </row>
    <row r="899" spans="1:44" x14ac:dyDescent="0.25">
      <c r="A899" s="16">
        <v>1162600117</v>
      </c>
      <c r="B899" s="133">
        <v>46127</v>
      </c>
      <c r="C899" s="100" t="s">
        <v>79</v>
      </c>
      <c r="D899" s="552">
        <v>46136</v>
      </c>
      <c r="E899" s="552" t="e">
        <f>IF(OR(#REF!="",J899=""),"",#REF!+7*J899)</f>
        <v>#REF!</v>
      </c>
      <c r="F899" s="149" t="str">
        <f t="shared" ca="1" si="249"/>
        <v>DELIVERED</v>
      </c>
      <c r="G899" s="65" t="s">
        <v>80</v>
      </c>
      <c r="H899" s="23" t="e">
        <f t="shared" si="252"/>
        <v>#REF!</v>
      </c>
      <c r="I899" s="23" t="e">
        <f t="shared" si="253"/>
        <v>#REF!</v>
      </c>
      <c r="J899" s="122">
        <v>1.3</v>
      </c>
      <c r="K899" s="122" t="s">
        <v>28</v>
      </c>
      <c r="L899" s="232" t="s">
        <v>81</v>
      </c>
      <c r="M899" s="327" t="s">
        <v>2012</v>
      </c>
      <c r="N899" s="96">
        <v>1</v>
      </c>
      <c r="O899" s="9">
        <v>1</v>
      </c>
      <c r="P899" s="242" t="s">
        <v>243</v>
      </c>
      <c r="Q899" s="122">
        <v>26200245</v>
      </c>
      <c r="R899" s="232" t="s">
        <v>84</v>
      </c>
      <c r="S899" s="9" t="s">
        <v>284</v>
      </c>
      <c r="T899" s="7" t="s">
        <v>285</v>
      </c>
      <c r="U899" s="16" t="s">
        <v>286</v>
      </c>
      <c r="V899" s="16" t="s">
        <v>2015</v>
      </c>
      <c r="W899" s="242">
        <v>1</v>
      </c>
      <c r="X899" s="122">
        <v>1</v>
      </c>
      <c r="Y899" s="126">
        <f t="shared" si="260"/>
        <v>0</v>
      </c>
      <c r="Z899" s="122">
        <v>0</v>
      </c>
      <c r="AA899" s="101">
        <v>28900</v>
      </c>
      <c r="AB899" s="131"/>
      <c r="AC899" s="151" t="str">
        <f t="shared" si="256"/>
        <v>May-26</v>
      </c>
      <c r="AD899" s="119">
        <v>46171</v>
      </c>
      <c r="AE899" s="535" t="s">
        <v>2016</v>
      </c>
      <c r="AF899" s="101">
        <f t="shared" si="258"/>
        <v>28900</v>
      </c>
      <c r="AG899" s="101">
        <f t="shared" si="255"/>
        <v>0</v>
      </c>
      <c r="AH899" s="101">
        <f t="shared" si="259"/>
        <v>28900</v>
      </c>
      <c r="AI899" s="101">
        <f t="shared" si="251"/>
        <v>0</v>
      </c>
      <c r="AJ899" s="101">
        <f t="shared" si="254"/>
        <v>0</v>
      </c>
      <c r="AK899" s="101">
        <f t="shared" si="250"/>
        <v>0</v>
      </c>
      <c r="AL899" s="102" t="s">
        <v>0</v>
      </c>
      <c r="AM899" s="144" t="s">
        <v>102</v>
      </c>
      <c r="AN899" s="823">
        <f t="shared" si="257"/>
        <v>28900</v>
      </c>
      <c r="AO899" s="844">
        <f t="shared" ref="AO899:AO962" si="261">IF(W899=0,0,X899/W899)</f>
        <v>1</v>
      </c>
      <c r="AP899" s="844">
        <f t="shared" ref="AP899:AP962" si="262">IF(W899=0,0,Y899/W899)</f>
        <v>0</v>
      </c>
      <c r="AQ899" s="845">
        <f t="shared" ref="AQ899:AQ962" ca="1" si="263">TODAY()-B899</f>
        <v>58</v>
      </c>
      <c r="AR899" s="113" t="str">
        <f t="shared" ref="AR899:AR962" si="264">IF(AD899&lt;=D899,"On Time","Delayed")</f>
        <v>Delayed</v>
      </c>
    </row>
    <row r="900" spans="1:44" x14ac:dyDescent="0.25">
      <c r="A900" s="93">
        <v>4800149591</v>
      </c>
      <c r="B900" s="133">
        <v>46127</v>
      </c>
      <c r="C900" s="100" t="s">
        <v>79</v>
      </c>
      <c r="D900" s="552">
        <v>46134</v>
      </c>
      <c r="E900" s="552" t="e">
        <f>IF(OR(#REF!="",J900=""),"",#REF!+7*J900)</f>
        <v>#REF!</v>
      </c>
      <c r="F900" s="149" t="e">
        <f t="shared" ca="1" si="249"/>
        <v>#REF!</v>
      </c>
      <c r="G900" s="65" t="s">
        <v>80</v>
      </c>
      <c r="H900" s="23" t="e">
        <f t="shared" si="252"/>
        <v>#REF!</v>
      </c>
      <c r="I900" s="23" t="e">
        <f t="shared" si="253"/>
        <v>#REF!</v>
      </c>
      <c r="J900" s="122">
        <v>0.4</v>
      </c>
      <c r="K900" s="122" t="s">
        <v>24</v>
      </c>
      <c r="L900" s="232" t="s">
        <v>81</v>
      </c>
      <c r="M900" s="327" t="s">
        <v>2017</v>
      </c>
      <c r="N900" s="96">
        <v>0</v>
      </c>
      <c r="O900" s="325">
        <v>3</v>
      </c>
      <c r="P900" s="242"/>
      <c r="Q900" s="122"/>
      <c r="R900" s="122" t="s">
        <v>84</v>
      </c>
      <c r="S900" s="36" t="s">
        <v>1361</v>
      </c>
      <c r="T900" s="71" t="s">
        <v>1362</v>
      </c>
      <c r="U900" s="34" t="s">
        <v>87</v>
      </c>
      <c r="V900" s="475" t="s">
        <v>2018</v>
      </c>
      <c r="W900" s="122">
        <v>1</v>
      </c>
      <c r="X900" s="113"/>
      <c r="Y900" s="126">
        <f t="shared" si="260"/>
        <v>1</v>
      </c>
      <c r="Z900" s="122">
        <v>1</v>
      </c>
      <c r="AA900" s="101">
        <v>14000</v>
      </c>
      <c r="AB900" s="131"/>
      <c r="AC900" s="151" t="str">
        <f t="shared" si="256"/>
        <v/>
      </c>
      <c r="AD900" s="120"/>
      <c r="AE900" s="132"/>
      <c r="AF900" s="101">
        <f t="shared" si="258"/>
        <v>0</v>
      </c>
      <c r="AG900" s="101">
        <f t="shared" si="255"/>
        <v>0</v>
      </c>
      <c r="AH900" s="101">
        <f t="shared" si="259"/>
        <v>0</v>
      </c>
      <c r="AI900" s="101">
        <f t="shared" si="251"/>
        <v>14000</v>
      </c>
      <c r="AJ900" s="101">
        <f t="shared" si="254"/>
        <v>0</v>
      </c>
      <c r="AK900" s="101">
        <f t="shared" si="250"/>
        <v>14000</v>
      </c>
      <c r="AL900" s="102" t="s">
        <v>9</v>
      </c>
      <c r="AM900" s="144"/>
      <c r="AN900" s="823">
        <f t="shared" si="257"/>
        <v>14000</v>
      </c>
      <c r="AO900" s="844">
        <f t="shared" si="261"/>
        <v>0</v>
      </c>
      <c r="AP900" s="844">
        <f t="shared" si="262"/>
        <v>1</v>
      </c>
      <c r="AQ900" s="845">
        <f t="shared" ca="1" si="263"/>
        <v>58</v>
      </c>
      <c r="AR900" s="113" t="str">
        <f t="shared" si="264"/>
        <v>On Time</v>
      </c>
    </row>
    <row r="901" spans="1:44" x14ac:dyDescent="0.25">
      <c r="A901" s="16" t="s">
        <v>2019</v>
      </c>
      <c r="B901" s="243">
        <v>46127</v>
      </c>
      <c r="C901" s="6" t="s">
        <v>79</v>
      </c>
      <c r="D901" s="552">
        <v>46132</v>
      </c>
      <c r="E901" s="552" t="e">
        <f>IF(OR(#REF!="",J901=""),"",#REF!+7*J901)</f>
        <v>#REF!</v>
      </c>
      <c r="F901" s="271" t="str">
        <f t="shared" ca="1" si="249"/>
        <v>DELIVERED</v>
      </c>
      <c r="G901" s="65" t="s">
        <v>80</v>
      </c>
      <c r="H901" s="23" t="e">
        <f t="shared" si="252"/>
        <v>#REF!</v>
      </c>
      <c r="I901" s="23" t="e">
        <f t="shared" si="253"/>
        <v>#REF!</v>
      </c>
      <c r="J901" s="24">
        <v>0.8</v>
      </c>
      <c r="K901" s="24" t="s">
        <v>24</v>
      </c>
      <c r="L901" s="38" t="s">
        <v>81</v>
      </c>
      <c r="M901" s="314" t="s">
        <v>2020</v>
      </c>
      <c r="N901" s="91">
        <v>0</v>
      </c>
      <c r="O901" s="9">
        <v>3</v>
      </c>
      <c r="P901" s="24" t="s">
        <v>243</v>
      </c>
      <c r="Q901" s="24">
        <v>26200147</v>
      </c>
      <c r="R901" s="24" t="s">
        <v>84</v>
      </c>
      <c r="S901" s="24" t="s">
        <v>1626</v>
      </c>
      <c r="T901" s="7" t="s">
        <v>1627</v>
      </c>
      <c r="U901" s="16" t="s">
        <v>1628</v>
      </c>
      <c r="V901" s="16" t="s">
        <v>2021</v>
      </c>
      <c r="W901" s="24">
        <v>112</v>
      </c>
      <c r="X901" s="218">
        <v>103</v>
      </c>
      <c r="Y901" s="265">
        <f t="shared" si="260"/>
        <v>9</v>
      </c>
      <c r="Z901" s="218">
        <v>0</v>
      </c>
      <c r="AA901" s="266">
        <v>1050</v>
      </c>
      <c r="AB901" s="222"/>
      <c r="AC901" s="227" t="str">
        <f t="shared" si="256"/>
        <v>May-26</v>
      </c>
      <c r="AD901" s="389">
        <v>46149</v>
      </c>
      <c r="AE901" s="256" t="s">
        <v>2022</v>
      </c>
      <c r="AF901" s="266">
        <f t="shared" si="258"/>
        <v>108150</v>
      </c>
      <c r="AG901" s="266">
        <f t="shared" si="255"/>
        <v>0</v>
      </c>
      <c r="AH901" s="266">
        <f t="shared" si="259"/>
        <v>108150</v>
      </c>
      <c r="AI901" s="101">
        <f t="shared" si="251"/>
        <v>0</v>
      </c>
      <c r="AJ901" s="266">
        <f t="shared" si="254"/>
        <v>0</v>
      </c>
      <c r="AK901" s="266">
        <f t="shared" si="250"/>
        <v>0</v>
      </c>
      <c r="AL901" s="240" t="s">
        <v>0</v>
      </c>
      <c r="AM901" s="144" t="s">
        <v>102</v>
      </c>
      <c r="AN901" s="827">
        <f t="shared" si="257"/>
        <v>108150</v>
      </c>
      <c r="AO901" s="844">
        <f t="shared" si="261"/>
        <v>0.9196428571428571</v>
      </c>
      <c r="AP901" s="844">
        <f t="shared" si="262"/>
        <v>8.0357142857142863E-2</v>
      </c>
      <c r="AQ901" s="845">
        <f t="shared" ca="1" si="263"/>
        <v>58</v>
      </c>
      <c r="AR901" s="113" t="str">
        <f t="shared" si="264"/>
        <v>Delayed</v>
      </c>
    </row>
    <row r="902" spans="1:44" x14ac:dyDescent="0.25">
      <c r="A902" s="299" t="s">
        <v>2023</v>
      </c>
      <c r="B902" s="244">
        <v>46122</v>
      </c>
      <c r="C902" s="297" t="s">
        <v>79</v>
      </c>
      <c r="D902" s="552">
        <v>46197</v>
      </c>
      <c r="E902" s="552" t="e">
        <f>IF(OR(#REF!="",J902=""),"",#REF!+7*J902)</f>
        <v>#REF!</v>
      </c>
      <c r="F902" s="264" t="e">
        <f t="shared" ca="1" si="249"/>
        <v>#REF!</v>
      </c>
      <c r="G902" s="316" t="s">
        <v>94</v>
      </c>
      <c r="H902" s="28" t="e">
        <f t="shared" si="252"/>
        <v>#REF!</v>
      </c>
      <c r="I902" s="28" t="e">
        <f t="shared" si="253"/>
        <v>#REF!</v>
      </c>
      <c r="J902" s="218">
        <v>10</v>
      </c>
      <c r="K902" s="218" t="s">
        <v>18</v>
      </c>
      <c r="L902" s="125" t="s">
        <v>81</v>
      </c>
      <c r="M902" s="314" t="s">
        <v>2024</v>
      </c>
      <c r="N902" s="407">
        <v>0</v>
      </c>
      <c r="O902" s="319">
        <v>3</v>
      </c>
      <c r="P902" s="218"/>
      <c r="Q902" s="218"/>
      <c r="R902" s="125" t="s">
        <v>84</v>
      </c>
      <c r="S902" s="9" t="s">
        <v>249</v>
      </c>
      <c r="T902" s="7" t="s">
        <v>250</v>
      </c>
      <c r="U902" s="23" t="s">
        <v>87</v>
      </c>
      <c r="V902" s="13" t="s">
        <v>2025</v>
      </c>
      <c r="W902" s="24">
        <v>20</v>
      </c>
      <c r="X902" s="23"/>
      <c r="Y902" s="8">
        <f t="shared" si="260"/>
        <v>20</v>
      </c>
      <c r="Z902" s="24">
        <v>20</v>
      </c>
      <c r="AA902" s="58">
        <v>7323</v>
      </c>
      <c r="AB902" s="66"/>
      <c r="AC902" s="62" t="str">
        <f t="shared" si="256"/>
        <v/>
      </c>
      <c r="AD902" s="65"/>
      <c r="AE902" s="439"/>
      <c r="AF902" s="58">
        <f t="shared" si="258"/>
        <v>0</v>
      </c>
      <c r="AG902" s="58">
        <f t="shared" si="255"/>
        <v>0</v>
      </c>
      <c r="AH902" s="58">
        <f t="shared" si="259"/>
        <v>0</v>
      </c>
      <c r="AI902" s="58">
        <f t="shared" si="251"/>
        <v>146460</v>
      </c>
      <c r="AJ902" s="58">
        <f t="shared" si="254"/>
        <v>0</v>
      </c>
      <c r="AK902" s="58">
        <f t="shared" si="250"/>
        <v>146460</v>
      </c>
      <c r="AL902" s="16" t="s">
        <v>9</v>
      </c>
      <c r="AM902" s="272"/>
      <c r="AN902" s="59">
        <f t="shared" si="257"/>
        <v>146460</v>
      </c>
      <c r="AO902" s="844">
        <f t="shared" si="261"/>
        <v>0</v>
      </c>
      <c r="AP902" s="844">
        <f t="shared" si="262"/>
        <v>1</v>
      </c>
      <c r="AQ902" s="845">
        <f t="shared" ca="1" si="263"/>
        <v>63</v>
      </c>
      <c r="AR902" s="113" t="str">
        <f t="shared" si="264"/>
        <v>On Time</v>
      </c>
    </row>
    <row r="903" spans="1:44" ht="12.75" x14ac:dyDescent="0.2">
      <c r="A903" s="299">
        <v>4000612692</v>
      </c>
      <c r="B903" s="244">
        <v>46127</v>
      </c>
      <c r="C903" s="297" t="s">
        <v>79</v>
      </c>
      <c r="D903" s="552">
        <v>46267</v>
      </c>
      <c r="E903" s="552" t="e">
        <f>IF(OR(#REF!="",J903=""),"",#REF!+7*J903)</f>
        <v>#REF!</v>
      </c>
      <c r="F903" s="264" t="e">
        <f t="shared" ca="1" si="249"/>
        <v>#REF!</v>
      </c>
      <c r="G903" s="316" t="s">
        <v>94</v>
      </c>
      <c r="H903" s="28" t="e">
        <f t="shared" si="252"/>
        <v>#REF!</v>
      </c>
      <c r="I903" s="28" t="e">
        <f t="shared" si="253"/>
        <v>#REF!</v>
      </c>
      <c r="J903" s="218">
        <v>20</v>
      </c>
      <c r="K903" s="218" t="s">
        <v>18</v>
      </c>
      <c r="L903" s="125" t="s">
        <v>81</v>
      </c>
      <c r="M903" s="253" t="s">
        <v>2026</v>
      </c>
      <c r="N903" s="91">
        <v>0</v>
      </c>
      <c r="O903" s="278">
        <v>3</v>
      </c>
      <c r="P903" s="218"/>
      <c r="Q903" s="218"/>
      <c r="R903" s="125" t="s">
        <v>84</v>
      </c>
      <c r="S903" s="9" t="s">
        <v>97</v>
      </c>
      <c r="T903" s="7" t="s">
        <v>2027</v>
      </c>
      <c r="U903" s="23" t="s">
        <v>99</v>
      </c>
      <c r="V903" s="13" t="s">
        <v>2028</v>
      </c>
      <c r="W903" s="24">
        <v>40</v>
      </c>
      <c r="X903" s="23"/>
      <c r="Y903" s="8">
        <f t="shared" si="260"/>
        <v>40</v>
      </c>
      <c r="Z903" s="24">
        <v>40</v>
      </c>
      <c r="AA903" s="58">
        <v>1892</v>
      </c>
      <c r="AB903" s="66"/>
      <c r="AC903" s="62" t="str">
        <f t="shared" si="256"/>
        <v/>
      </c>
      <c r="AD903" s="65"/>
      <c r="AE903" s="439"/>
      <c r="AF903" s="58">
        <f t="shared" si="258"/>
        <v>0</v>
      </c>
      <c r="AG903" s="58">
        <f t="shared" si="255"/>
        <v>0</v>
      </c>
      <c r="AH903" s="58">
        <f t="shared" si="259"/>
        <v>0</v>
      </c>
      <c r="AI903" s="58">
        <f t="shared" si="251"/>
        <v>75680</v>
      </c>
      <c r="AJ903" s="58">
        <f t="shared" si="254"/>
        <v>0</v>
      </c>
      <c r="AK903" s="58">
        <f t="shared" si="250"/>
        <v>75680</v>
      </c>
      <c r="AL903" s="16" t="s">
        <v>9</v>
      </c>
      <c r="AM903" s="272"/>
      <c r="AN903" s="59">
        <f t="shared" si="257"/>
        <v>75680</v>
      </c>
      <c r="AO903" s="844">
        <f t="shared" si="261"/>
        <v>0</v>
      </c>
      <c r="AP903" s="844">
        <f t="shared" si="262"/>
        <v>1</v>
      </c>
      <c r="AQ903" s="845">
        <f t="shared" ca="1" si="263"/>
        <v>58</v>
      </c>
      <c r="AR903" s="113" t="str">
        <f t="shared" si="264"/>
        <v>On Time</v>
      </c>
    </row>
    <row r="904" spans="1:44" ht="12.75" x14ac:dyDescent="0.2">
      <c r="A904" s="299">
        <v>4000612692</v>
      </c>
      <c r="B904" s="244">
        <v>46127</v>
      </c>
      <c r="C904" s="297" t="s">
        <v>79</v>
      </c>
      <c r="D904" s="552">
        <v>46267</v>
      </c>
      <c r="E904" s="552" t="e">
        <f>IF(OR(#REF!="",J904=""),"",#REF!+7*J904)</f>
        <v>#REF!</v>
      </c>
      <c r="F904" s="264" t="e">
        <f t="shared" ca="1" si="249"/>
        <v>#REF!</v>
      </c>
      <c r="G904" s="112" t="s">
        <v>94</v>
      </c>
      <c r="H904" s="23" t="e">
        <f t="shared" si="252"/>
        <v>#REF!</v>
      </c>
      <c r="I904" s="23" t="e">
        <f t="shared" si="253"/>
        <v>#REF!</v>
      </c>
      <c r="J904" s="317">
        <v>20</v>
      </c>
      <c r="K904" s="218" t="s">
        <v>18</v>
      </c>
      <c r="L904" s="125" t="s">
        <v>81</v>
      </c>
      <c r="M904" s="253" t="s">
        <v>2029</v>
      </c>
      <c r="N904" s="91">
        <v>0</v>
      </c>
      <c r="O904" s="278">
        <v>3</v>
      </c>
      <c r="P904" s="218"/>
      <c r="Q904" s="218"/>
      <c r="R904" s="125" t="s">
        <v>84</v>
      </c>
      <c r="S904" s="9" t="s">
        <v>97</v>
      </c>
      <c r="T904" s="84" t="s">
        <v>2027</v>
      </c>
      <c r="U904" s="28" t="s">
        <v>99</v>
      </c>
      <c r="V904" s="98" t="s">
        <v>2030</v>
      </c>
      <c r="W904" s="20">
        <v>28</v>
      </c>
      <c r="X904" s="23"/>
      <c r="Y904" s="8">
        <f t="shared" si="260"/>
        <v>28</v>
      </c>
      <c r="Z904" s="24">
        <v>28</v>
      </c>
      <c r="AA904" s="58">
        <v>28381</v>
      </c>
      <c r="AB904" s="66"/>
      <c r="AC904" s="62" t="str">
        <f t="shared" si="256"/>
        <v/>
      </c>
      <c r="AD904" s="65"/>
      <c r="AE904" s="439"/>
      <c r="AF904" s="58">
        <f t="shared" si="258"/>
        <v>0</v>
      </c>
      <c r="AG904" s="58">
        <f t="shared" si="255"/>
        <v>0</v>
      </c>
      <c r="AH904" s="58">
        <f t="shared" si="259"/>
        <v>0</v>
      </c>
      <c r="AI904" s="58">
        <f t="shared" si="251"/>
        <v>794668</v>
      </c>
      <c r="AJ904" s="58">
        <f t="shared" si="254"/>
        <v>0</v>
      </c>
      <c r="AK904" s="58">
        <f t="shared" si="250"/>
        <v>794668</v>
      </c>
      <c r="AL904" s="16" t="s">
        <v>9</v>
      </c>
      <c r="AM904" s="272"/>
      <c r="AN904" s="59">
        <f t="shared" si="257"/>
        <v>794668</v>
      </c>
      <c r="AO904" s="844">
        <f t="shared" si="261"/>
        <v>0</v>
      </c>
      <c r="AP904" s="844">
        <f t="shared" si="262"/>
        <v>1</v>
      </c>
      <c r="AQ904" s="845">
        <f t="shared" ca="1" si="263"/>
        <v>58</v>
      </c>
      <c r="AR904" s="113" t="str">
        <f t="shared" si="264"/>
        <v>On Time</v>
      </c>
    </row>
    <row r="905" spans="1:44" x14ac:dyDescent="0.25">
      <c r="A905" s="16">
        <v>4502713498</v>
      </c>
      <c r="B905" s="94">
        <v>46128</v>
      </c>
      <c r="C905" s="100" t="s">
        <v>79</v>
      </c>
      <c r="D905" s="552">
        <v>46156</v>
      </c>
      <c r="E905" s="552" t="e">
        <f>IF(OR(#REF!="",J905=""),"",#REF!+7*J905)</f>
        <v>#REF!</v>
      </c>
      <c r="F905" s="333" t="str">
        <f t="shared" ca="1" si="249"/>
        <v>DELIVERED</v>
      </c>
      <c r="G905" s="571" t="s">
        <v>80</v>
      </c>
      <c r="H905" s="23" t="e">
        <f t="shared" si="252"/>
        <v>#REF!</v>
      </c>
      <c r="I905" s="23" t="e">
        <f t="shared" si="253"/>
        <v>#REF!</v>
      </c>
      <c r="J905" s="317">
        <v>4</v>
      </c>
      <c r="K905" s="218" t="s">
        <v>20</v>
      </c>
      <c r="L905" s="125" t="s">
        <v>81</v>
      </c>
      <c r="M905" s="253" t="s">
        <v>2031</v>
      </c>
      <c r="N905" s="91">
        <v>0</v>
      </c>
      <c r="O905" s="9">
        <v>3</v>
      </c>
      <c r="P905" s="14" t="s">
        <v>2032</v>
      </c>
      <c r="Q905" s="218">
        <v>26200288</v>
      </c>
      <c r="R905" s="125" t="s">
        <v>84</v>
      </c>
      <c r="S905" s="38" t="s">
        <v>1580</v>
      </c>
      <c r="T905" s="7" t="s">
        <v>1581</v>
      </c>
      <c r="U905" s="16" t="s">
        <v>193</v>
      </c>
      <c r="V905" s="654" t="s">
        <v>2033</v>
      </c>
      <c r="W905" s="24">
        <v>10</v>
      </c>
      <c r="X905" s="37">
        <v>10</v>
      </c>
      <c r="Y905" s="8">
        <f t="shared" si="260"/>
        <v>0</v>
      </c>
      <c r="Z905" s="24">
        <v>0</v>
      </c>
      <c r="AA905" s="58">
        <v>24516.6</v>
      </c>
      <c r="AB905" s="66"/>
      <c r="AC905" s="227" t="str">
        <f>IF(AD905="","",TEXT(AD905,"mmmm-yy"))</f>
        <v>June-26</v>
      </c>
      <c r="AD905" s="25">
        <v>46178</v>
      </c>
      <c r="AE905" s="256" t="s">
        <v>2034</v>
      </c>
      <c r="AF905" s="58">
        <f t="shared" si="258"/>
        <v>245166</v>
      </c>
      <c r="AG905" s="58">
        <f t="shared" si="255"/>
        <v>0</v>
      </c>
      <c r="AH905" s="58">
        <f t="shared" si="259"/>
        <v>245166</v>
      </c>
      <c r="AI905" s="58">
        <f t="shared" si="251"/>
        <v>0</v>
      </c>
      <c r="AJ905" s="58">
        <f t="shared" si="254"/>
        <v>0</v>
      </c>
      <c r="AK905" s="58">
        <f t="shared" si="250"/>
        <v>0</v>
      </c>
      <c r="AL905" s="16" t="s">
        <v>0</v>
      </c>
      <c r="AM905" s="144" t="s">
        <v>102</v>
      </c>
      <c r="AN905" s="829">
        <f t="shared" si="257"/>
        <v>245166</v>
      </c>
      <c r="AO905" s="844">
        <f t="shared" si="261"/>
        <v>1</v>
      </c>
      <c r="AP905" s="844">
        <f t="shared" si="262"/>
        <v>0</v>
      </c>
      <c r="AQ905" s="845">
        <f t="shared" ca="1" si="263"/>
        <v>57</v>
      </c>
      <c r="AR905" s="113" t="str">
        <f t="shared" si="264"/>
        <v>Delayed</v>
      </c>
    </row>
    <row r="906" spans="1:44" x14ac:dyDescent="0.25">
      <c r="A906" s="16">
        <v>4502713498</v>
      </c>
      <c r="B906" s="94">
        <v>46128</v>
      </c>
      <c r="C906" s="245" t="s">
        <v>79</v>
      </c>
      <c r="D906" s="552">
        <v>46156</v>
      </c>
      <c r="E906" s="552" t="e">
        <f>IF(OR(#REF!="",J906=""),"",#REF!+7*J906)</f>
        <v>#REF!</v>
      </c>
      <c r="F906" s="333" t="str">
        <f t="shared" ca="1" si="249"/>
        <v>DELIVERED</v>
      </c>
      <c r="G906" s="571" t="s">
        <v>80</v>
      </c>
      <c r="H906" s="23" t="e">
        <f t="shared" si="252"/>
        <v>#REF!</v>
      </c>
      <c r="I906" s="23" t="e">
        <f t="shared" si="253"/>
        <v>#REF!</v>
      </c>
      <c r="J906" s="317">
        <v>4</v>
      </c>
      <c r="K906" s="218" t="s">
        <v>18</v>
      </c>
      <c r="L906" s="125" t="s">
        <v>81</v>
      </c>
      <c r="M906" s="314" t="s">
        <v>2035</v>
      </c>
      <c r="N906" s="407">
        <v>0</v>
      </c>
      <c r="O906" s="319">
        <v>3</v>
      </c>
      <c r="P906" s="14" t="s">
        <v>2036</v>
      </c>
      <c r="Q906" s="218">
        <v>26200288</v>
      </c>
      <c r="R906" s="125" t="s">
        <v>84</v>
      </c>
      <c r="S906" s="38" t="s">
        <v>1580</v>
      </c>
      <c r="T906" s="7" t="s">
        <v>1581</v>
      </c>
      <c r="U906" s="16" t="s">
        <v>193</v>
      </c>
      <c r="V906" s="654" t="s">
        <v>2037</v>
      </c>
      <c r="W906" s="300">
        <v>10</v>
      </c>
      <c r="X906" s="37">
        <v>10</v>
      </c>
      <c r="Y906" s="8">
        <f t="shared" si="260"/>
        <v>0</v>
      </c>
      <c r="Z906" s="24">
        <v>0</v>
      </c>
      <c r="AA906" s="58">
        <v>16426</v>
      </c>
      <c r="AB906" s="66"/>
      <c r="AC906" s="227" t="str">
        <f>IF(AD906="","",TEXT(AD906,"mmmm-yy"))</f>
        <v>June-26</v>
      </c>
      <c r="AD906" s="25">
        <v>46178</v>
      </c>
      <c r="AE906" s="256" t="s">
        <v>2034</v>
      </c>
      <c r="AF906" s="58">
        <f t="shared" si="258"/>
        <v>164260</v>
      </c>
      <c r="AG906" s="58">
        <f t="shared" si="255"/>
        <v>0</v>
      </c>
      <c r="AH906" s="58">
        <f t="shared" si="259"/>
        <v>164260</v>
      </c>
      <c r="AI906" s="58">
        <f t="shared" si="251"/>
        <v>0</v>
      </c>
      <c r="AJ906" s="58">
        <f t="shared" si="254"/>
        <v>0</v>
      </c>
      <c r="AK906" s="58">
        <f t="shared" si="250"/>
        <v>0</v>
      </c>
      <c r="AL906" s="16" t="s">
        <v>0</v>
      </c>
      <c r="AM906" s="144" t="s">
        <v>102</v>
      </c>
      <c r="AN906" s="829">
        <f t="shared" si="257"/>
        <v>164260</v>
      </c>
      <c r="AO906" s="844">
        <f t="shared" si="261"/>
        <v>1</v>
      </c>
      <c r="AP906" s="844">
        <f t="shared" si="262"/>
        <v>0</v>
      </c>
      <c r="AQ906" s="845">
        <f t="shared" ca="1" si="263"/>
        <v>57</v>
      </c>
      <c r="AR906" s="113" t="str">
        <f t="shared" si="264"/>
        <v>Delayed</v>
      </c>
    </row>
    <row r="907" spans="1:44" x14ac:dyDescent="0.25">
      <c r="A907" s="16" t="s">
        <v>2038</v>
      </c>
      <c r="B907" s="92">
        <v>46128</v>
      </c>
      <c r="C907" s="6" t="s">
        <v>305</v>
      </c>
      <c r="D907" s="552">
        <v>46156</v>
      </c>
      <c r="E907" s="552" t="e">
        <f>IF(OR(#REF!="",J907=""),"",#REF!+7*J907)</f>
        <v>#REF!</v>
      </c>
      <c r="F907" s="333" t="e">
        <f t="shared" ca="1" si="249"/>
        <v>#REF!</v>
      </c>
      <c r="G907" s="336" t="s">
        <v>80</v>
      </c>
      <c r="H907" s="23" t="e">
        <f t="shared" si="252"/>
        <v>#REF!</v>
      </c>
      <c r="I907" s="23" t="e">
        <f t="shared" si="253"/>
        <v>#REF!</v>
      </c>
      <c r="J907" s="317">
        <v>4</v>
      </c>
      <c r="K907" s="218" t="s">
        <v>20</v>
      </c>
      <c r="L907" s="125" t="s">
        <v>81</v>
      </c>
      <c r="M907" s="314" t="s">
        <v>2039</v>
      </c>
      <c r="N907" s="91">
        <v>0</v>
      </c>
      <c r="O907" s="278">
        <v>3</v>
      </c>
      <c r="P907" s="14"/>
      <c r="Q907" s="218"/>
      <c r="R907" s="125" t="s">
        <v>307</v>
      </c>
      <c r="S907" s="38" t="s">
        <v>1580</v>
      </c>
      <c r="T907" s="7" t="s">
        <v>2040</v>
      </c>
      <c r="U907" s="7" t="s">
        <v>193</v>
      </c>
      <c r="V907" s="654" t="s">
        <v>2033</v>
      </c>
      <c r="W907" s="24">
        <v>5</v>
      </c>
      <c r="X907" s="326"/>
      <c r="Y907" s="8">
        <f t="shared" si="260"/>
        <v>5</v>
      </c>
      <c r="Z907" s="24">
        <v>5</v>
      </c>
      <c r="AA907" s="58"/>
      <c r="AB907" s="66">
        <v>288.39999999999998</v>
      </c>
      <c r="AC907" s="62"/>
      <c r="AD907" s="65"/>
      <c r="AE907" s="439"/>
      <c r="AF907" s="58">
        <f t="shared" si="258"/>
        <v>0</v>
      </c>
      <c r="AG907" s="58">
        <f t="shared" si="255"/>
        <v>0</v>
      </c>
      <c r="AH907" s="58">
        <f t="shared" si="259"/>
        <v>0</v>
      </c>
      <c r="AI907" s="58">
        <f t="shared" si="251"/>
        <v>0</v>
      </c>
      <c r="AJ907" s="58">
        <f t="shared" si="254"/>
        <v>124012</v>
      </c>
      <c r="AK907" s="58">
        <f t="shared" si="250"/>
        <v>124012</v>
      </c>
      <c r="AL907" s="16" t="s">
        <v>2</v>
      </c>
      <c r="AM907" s="272" t="s">
        <v>112</v>
      </c>
      <c r="AN907" s="59">
        <f t="shared" si="257"/>
        <v>124012</v>
      </c>
      <c r="AO907" s="844">
        <f t="shared" si="261"/>
        <v>0</v>
      </c>
      <c r="AP907" s="844">
        <f t="shared" si="262"/>
        <v>1</v>
      </c>
      <c r="AQ907" s="845">
        <f t="shared" ca="1" si="263"/>
        <v>57</v>
      </c>
      <c r="AR907" s="113" t="str">
        <f t="shared" si="264"/>
        <v>On Time</v>
      </c>
    </row>
    <row r="908" spans="1:44" x14ac:dyDescent="0.25">
      <c r="A908" s="16" t="s">
        <v>2038</v>
      </c>
      <c r="B908" s="92">
        <v>46128</v>
      </c>
      <c r="C908" s="6" t="s">
        <v>305</v>
      </c>
      <c r="D908" s="552">
        <v>46156</v>
      </c>
      <c r="E908" s="552" t="e">
        <f>IF(OR(#REF!="",J908=""),"",#REF!+7*J908)</f>
        <v>#REF!</v>
      </c>
      <c r="F908" s="333" t="e">
        <f t="shared" ca="1" si="249"/>
        <v>#REF!</v>
      </c>
      <c r="G908" s="336" t="s">
        <v>80</v>
      </c>
      <c r="H908" s="23" t="e">
        <f t="shared" si="252"/>
        <v>#REF!</v>
      </c>
      <c r="I908" s="23" t="e">
        <f t="shared" si="253"/>
        <v>#REF!</v>
      </c>
      <c r="J908" s="317">
        <v>4</v>
      </c>
      <c r="K908" s="218" t="s">
        <v>18</v>
      </c>
      <c r="L908" s="125" t="s">
        <v>81</v>
      </c>
      <c r="M908" s="314" t="s">
        <v>2041</v>
      </c>
      <c r="N908" s="91">
        <v>0</v>
      </c>
      <c r="O908" s="278">
        <v>3</v>
      </c>
      <c r="P908" s="14"/>
      <c r="Q908" s="218"/>
      <c r="R908" s="125" t="s">
        <v>307</v>
      </c>
      <c r="S908" s="38" t="s">
        <v>1580</v>
      </c>
      <c r="T908" s="7" t="s">
        <v>2040</v>
      </c>
      <c r="U908" s="7" t="s">
        <v>193</v>
      </c>
      <c r="V908" s="13" t="s">
        <v>2037</v>
      </c>
      <c r="W908" s="44">
        <v>5</v>
      </c>
      <c r="X908" s="326"/>
      <c r="Y908" s="8">
        <f t="shared" si="260"/>
        <v>5</v>
      </c>
      <c r="Z908" s="24">
        <v>5</v>
      </c>
      <c r="AA908" s="58"/>
      <c r="AB908" s="66">
        <v>193.2</v>
      </c>
      <c r="AC908" s="62"/>
      <c r="AD908" s="65"/>
      <c r="AE908" s="439"/>
      <c r="AF908" s="58">
        <f t="shared" si="258"/>
        <v>0</v>
      </c>
      <c r="AG908" s="58">
        <f t="shared" si="255"/>
        <v>0</v>
      </c>
      <c r="AH908" s="58">
        <f t="shared" si="259"/>
        <v>0</v>
      </c>
      <c r="AI908" s="58">
        <f t="shared" si="251"/>
        <v>0</v>
      </c>
      <c r="AJ908" s="58">
        <f t="shared" si="254"/>
        <v>83076</v>
      </c>
      <c r="AK908" s="58">
        <f t="shared" si="250"/>
        <v>83076</v>
      </c>
      <c r="AL908" s="16" t="s">
        <v>2</v>
      </c>
      <c r="AM908" s="272" t="s">
        <v>112</v>
      </c>
      <c r="AN908" s="59">
        <f t="shared" si="257"/>
        <v>83076</v>
      </c>
      <c r="AO908" s="844">
        <f t="shared" si="261"/>
        <v>0</v>
      </c>
      <c r="AP908" s="844">
        <f t="shared" si="262"/>
        <v>1</v>
      </c>
      <c r="AQ908" s="845">
        <f t="shared" ca="1" si="263"/>
        <v>57</v>
      </c>
      <c r="AR908" s="113" t="str">
        <f t="shared" si="264"/>
        <v>On Time</v>
      </c>
    </row>
    <row r="909" spans="1:44" x14ac:dyDescent="0.25">
      <c r="A909" s="16" t="s">
        <v>2042</v>
      </c>
      <c r="B909" s="246">
        <v>46128</v>
      </c>
      <c r="C909" s="6" t="s">
        <v>79</v>
      </c>
      <c r="D909" s="552">
        <v>46234</v>
      </c>
      <c r="E909" s="552" t="e">
        <f>IF(OR(#REF!="",J909=""),"",#REF!+7*J909)</f>
        <v>#REF!</v>
      </c>
      <c r="F909" s="333" t="e">
        <f t="shared" ca="1" si="249"/>
        <v>#REF!</v>
      </c>
      <c r="G909" s="65" t="s">
        <v>80</v>
      </c>
      <c r="H909" s="23" t="e">
        <f t="shared" si="252"/>
        <v>#REF!</v>
      </c>
      <c r="I909" s="23" t="e">
        <f t="shared" si="253"/>
        <v>#REF!</v>
      </c>
      <c r="J909" s="122">
        <v>10</v>
      </c>
      <c r="K909" s="122" t="s">
        <v>18</v>
      </c>
      <c r="L909" s="232" t="s">
        <v>142</v>
      </c>
      <c r="M909" s="314" t="s">
        <v>2043</v>
      </c>
      <c r="N909" s="91">
        <v>0</v>
      </c>
      <c r="O909" s="278">
        <v>3</v>
      </c>
      <c r="P909" s="14"/>
      <c r="Q909" s="122"/>
      <c r="R909" s="232" t="s">
        <v>84</v>
      </c>
      <c r="S909" s="130" t="s">
        <v>239</v>
      </c>
      <c r="T909" s="123" t="s">
        <v>240</v>
      </c>
      <c r="U909" s="100" t="s">
        <v>99</v>
      </c>
      <c r="V909" s="327" t="s">
        <v>2044</v>
      </c>
      <c r="W909" s="328">
        <v>2</v>
      </c>
      <c r="X909" s="23"/>
      <c r="Y909" s="8">
        <f t="shared" si="260"/>
        <v>2</v>
      </c>
      <c r="Z909" s="24">
        <v>2</v>
      </c>
      <c r="AA909" s="58">
        <v>39834</v>
      </c>
      <c r="AB909" s="66"/>
      <c r="AC909" s="62" t="str">
        <f t="shared" ref="AC909:AC951" si="265">IF(AD909="","",TEXT(AD909,"mmmm-yy"))</f>
        <v/>
      </c>
      <c r="AD909" s="65"/>
      <c r="AE909" s="439"/>
      <c r="AF909" s="58">
        <f t="shared" si="258"/>
        <v>0</v>
      </c>
      <c r="AG909" s="58">
        <f t="shared" si="255"/>
        <v>0</v>
      </c>
      <c r="AH909" s="58">
        <f t="shared" si="259"/>
        <v>0</v>
      </c>
      <c r="AI909" s="58">
        <f t="shared" si="251"/>
        <v>79668</v>
      </c>
      <c r="AJ909" s="58">
        <f t="shared" si="254"/>
        <v>0</v>
      </c>
      <c r="AK909" s="58">
        <f t="shared" si="250"/>
        <v>79668</v>
      </c>
      <c r="AL909" s="16" t="s">
        <v>9</v>
      </c>
      <c r="AM909" s="272"/>
      <c r="AN909" s="59">
        <f t="shared" si="257"/>
        <v>79668</v>
      </c>
      <c r="AO909" s="844">
        <f t="shared" si="261"/>
        <v>0</v>
      </c>
      <c r="AP909" s="844">
        <f t="shared" si="262"/>
        <v>1</v>
      </c>
      <c r="AQ909" s="845">
        <f t="shared" ca="1" si="263"/>
        <v>57</v>
      </c>
      <c r="AR909" s="113" t="str">
        <f t="shared" si="264"/>
        <v>On Time</v>
      </c>
    </row>
    <row r="910" spans="1:44" x14ac:dyDescent="0.25">
      <c r="A910" s="16" t="s">
        <v>2042</v>
      </c>
      <c r="B910" s="133">
        <v>46128</v>
      </c>
      <c r="C910" s="6" t="s">
        <v>79</v>
      </c>
      <c r="D910" s="552">
        <v>46234</v>
      </c>
      <c r="E910" s="552" t="e">
        <f>IF(OR(#REF!="",J910=""),"",#REF!+7*J910)</f>
        <v>#REF!</v>
      </c>
      <c r="F910" s="149" t="e">
        <f t="shared" ca="1" si="249"/>
        <v>#REF!</v>
      </c>
      <c r="G910" s="65" t="s">
        <v>80</v>
      </c>
      <c r="H910" s="23" t="e">
        <f t="shared" si="252"/>
        <v>#REF!</v>
      </c>
      <c r="I910" s="23" t="e">
        <f t="shared" si="253"/>
        <v>#REF!</v>
      </c>
      <c r="J910" s="122">
        <v>10</v>
      </c>
      <c r="K910" s="122" t="s">
        <v>18</v>
      </c>
      <c r="L910" s="232" t="s">
        <v>142</v>
      </c>
      <c r="M910" s="314" t="s">
        <v>2045</v>
      </c>
      <c r="N910" s="91">
        <v>0</v>
      </c>
      <c r="O910" s="9">
        <v>3</v>
      </c>
      <c r="P910" s="14"/>
      <c r="Q910" s="122"/>
      <c r="R910" s="122" t="s">
        <v>84</v>
      </c>
      <c r="S910" s="130" t="s">
        <v>239</v>
      </c>
      <c r="T910" s="123" t="s">
        <v>240</v>
      </c>
      <c r="U910" s="100" t="s">
        <v>99</v>
      </c>
      <c r="V910" s="327" t="s">
        <v>2046</v>
      </c>
      <c r="W910" s="329">
        <v>5</v>
      </c>
      <c r="X910" s="215"/>
      <c r="Y910" s="268">
        <f t="shared" si="260"/>
        <v>5</v>
      </c>
      <c r="Z910" s="219">
        <v>5</v>
      </c>
      <c r="AA910" s="269">
        <v>28396.6</v>
      </c>
      <c r="AB910" s="224"/>
      <c r="AC910" s="270" t="str">
        <f t="shared" si="265"/>
        <v/>
      </c>
      <c r="AD910" s="223"/>
      <c r="AE910" s="261"/>
      <c r="AF910" s="269">
        <f t="shared" si="258"/>
        <v>0</v>
      </c>
      <c r="AG910" s="269">
        <f t="shared" si="255"/>
        <v>0</v>
      </c>
      <c r="AH910" s="269">
        <f t="shared" si="259"/>
        <v>0</v>
      </c>
      <c r="AI910" s="269">
        <f t="shared" si="251"/>
        <v>141983</v>
      </c>
      <c r="AJ910" s="269">
        <f t="shared" si="254"/>
        <v>0</v>
      </c>
      <c r="AK910" s="269">
        <f t="shared" si="250"/>
        <v>141983</v>
      </c>
      <c r="AL910" s="241" t="s">
        <v>2</v>
      </c>
      <c r="AM910" s="145" t="s">
        <v>112</v>
      </c>
      <c r="AN910" s="828">
        <f t="shared" si="257"/>
        <v>141983</v>
      </c>
      <c r="AO910" s="844">
        <f t="shared" si="261"/>
        <v>0</v>
      </c>
      <c r="AP910" s="844">
        <f t="shared" si="262"/>
        <v>1</v>
      </c>
      <c r="AQ910" s="845">
        <f t="shared" ca="1" si="263"/>
        <v>57</v>
      </c>
      <c r="AR910" s="113" t="str">
        <f t="shared" si="264"/>
        <v>On Time</v>
      </c>
    </row>
    <row r="911" spans="1:44" x14ac:dyDescent="0.25">
      <c r="A911" s="16" t="s">
        <v>2042</v>
      </c>
      <c r="B911" s="133">
        <v>46128</v>
      </c>
      <c r="C911" s="6" t="s">
        <v>79</v>
      </c>
      <c r="D911" s="552">
        <v>46234</v>
      </c>
      <c r="E911" s="552" t="e">
        <f>IF(OR(#REF!="",J911=""),"",#REF!+7*J911)</f>
        <v>#REF!</v>
      </c>
      <c r="F911" s="149" t="e">
        <f t="shared" ca="1" si="249"/>
        <v>#REF!</v>
      </c>
      <c r="G911" s="65" t="s">
        <v>80</v>
      </c>
      <c r="H911" s="23" t="e">
        <f t="shared" si="252"/>
        <v>#REF!</v>
      </c>
      <c r="I911" s="23" t="e">
        <f t="shared" si="253"/>
        <v>#REF!</v>
      </c>
      <c r="J911" s="122">
        <v>10</v>
      </c>
      <c r="K911" s="122" t="s">
        <v>18</v>
      </c>
      <c r="L911" s="232" t="s">
        <v>142</v>
      </c>
      <c r="M911" s="314" t="s">
        <v>2047</v>
      </c>
      <c r="N911" s="407">
        <v>0</v>
      </c>
      <c r="O911" s="319">
        <v>3</v>
      </c>
      <c r="P911" s="14"/>
      <c r="Q911" s="122"/>
      <c r="R911" s="122" t="s">
        <v>84</v>
      </c>
      <c r="S911" s="130" t="s">
        <v>239</v>
      </c>
      <c r="T911" s="123" t="s">
        <v>240</v>
      </c>
      <c r="U911" s="100" t="s">
        <v>99</v>
      </c>
      <c r="V911" s="327" t="s">
        <v>2048</v>
      </c>
      <c r="W911" s="330">
        <v>5</v>
      </c>
      <c r="X911" s="113"/>
      <c r="Y911" s="126">
        <f t="shared" si="260"/>
        <v>5</v>
      </c>
      <c r="Z911" s="122">
        <v>5</v>
      </c>
      <c r="AA911" s="101">
        <v>37663.800000000003</v>
      </c>
      <c r="AB911" s="131"/>
      <c r="AC911" s="151" t="str">
        <f t="shared" si="265"/>
        <v/>
      </c>
      <c r="AD911" s="120"/>
      <c r="AE911" s="132"/>
      <c r="AF911" s="101">
        <f t="shared" si="258"/>
        <v>0</v>
      </c>
      <c r="AG911" s="101">
        <f t="shared" si="255"/>
        <v>0</v>
      </c>
      <c r="AH911" s="101">
        <f t="shared" si="259"/>
        <v>0</v>
      </c>
      <c r="AI911" s="101">
        <f t="shared" si="251"/>
        <v>188319</v>
      </c>
      <c r="AJ911" s="101">
        <f t="shared" si="254"/>
        <v>0</v>
      </c>
      <c r="AK911" s="101">
        <f t="shared" si="250"/>
        <v>188319</v>
      </c>
      <c r="AL911" s="102" t="s">
        <v>9</v>
      </c>
      <c r="AM911" s="144"/>
      <c r="AN911" s="823">
        <f t="shared" si="257"/>
        <v>188319</v>
      </c>
      <c r="AO911" s="844">
        <f t="shared" si="261"/>
        <v>0</v>
      </c>
      <c r="AP911" s="844">
        <f t="shared" si="262"/>
        <v>1</v>
      </c>
      <c r="AQ911" s="845">
        <f t="shared" ca="1" si="263"/>
        <v>57</v>
      </c>
      <c r="AR911" s="113" t="str">
        <f t="shared" si="264"/>
        <v>On Time</v>
      </c>
    </row>
    <row r="912" spans="1:44" x14ac:dyDescent="0.25">
      <c r="A912" s="16" t="s">
        <v>2042</v>
      </c>
      <c r="B912" s="133">
        <v>46128</v>
      </c>
      <c r="C912" s="6" t="s">
        <v>79</v>
      </c>
      <c r="D912" s="552">
        <v>46234</v>
      </c>
      <c r="E912" s="552" t="e">
        <f>IF(OR(#REF!="",J912=""),"",#REF!+7*J912)</f>
        <v>#REF!</v>
      </c>
      <c r="F912" s="149" t="e">
        <f t="shared" ref="F912:F976" ca="1" si="266">IF(AL912="PO CLOSED",
"DELIVERED",
IF(TODAY()&gt;E912,
"-"&amp;ROUNDUP(TODAY()-E912,0)&amp;" days overdue",
"+" &amp;ROUNDUP(E912-TODAY(),0)&amp;" days remaining"))</f>
        <v>#REF!</v>
      </c>
      <c r="G912" s="65" t="s">
        <v>80</v>
      </c>
      <c r="H912" s="23" t="e">
        <f t="shared" si="252"/>
        <v>#REF!</v>
      </c>
      <c r="I912" s="23" t="e">
        <f t="shared" si="253"/>
        <v>#REF!</v>
      </c>
      <c r="J912" s="122">
        <v>10</v>
      </c>
      <c r="K912" s="122" t="s">
        <v>18</v>
      </c>
      <c r="L912" s="232" t="s">
        <v>142</v>
      </c>
      <c r="M912" s="314" t="s">
        <v>2049</v>
      </c>
      <c r="N912" s="91">
        <v>0</v>
      </c>
      <c r="O912" s="278">
        <v>3</v>
      </c>
      <c r="P912" s="14"/>
      <c r="Q912" s="122"/>
      <c r="R912" s="122" t="s">
        <v>84</v>
      </c>
      <c r="S912" s="130" t="s">
        <v>239</v>
      </c>
      <c r="T912" s="123" t="s">
        <v>240</v>
      </c>
      <c r="U912" s="100" t="s">
        <v>99</v>
      </c>
      <c r="V912" s="327" t="s">
        <v>2050</v>
      </c>
      <c r="W912" s="330">
        <v>5</v>
      </c>
      <c r="X912" s="113"/>
      <c r="Y912" s="126">
        <f t="shared" si="260"/>
        <v>5</v>
      </c>
      <c r="Z912" s="122">
        <v>5</v>
      </c>
      <c r="AA912" s="101">
        <v>30431</v>
      </c>
      <c r="AB912" s="131"/>
      <c r="AC912" s="151" t="str">
        <f t="shared" si="265"/>
        <v/>
      </c>
      <c r="AD912" s="120"/>
      <c r="AE912" s="132"/>
      <c r="AF912" s="101">
        <f t="shared" si="258"/>
        <v>0</v>
      </c>
      <c r="AG912" s="101">
        <f t="shared" si="255"/>
        <v>0</v>
      </c>
      <c r="AH912" s="101">
        <f t="shared" si="259"/>
        <v>0</v>
      </c>
      <c r="AI912" s="101">
        <f t="shared" si="251"/>
        <v>152155</v>
      </c>
      <c r="AJ912" s="101">
        <f t="shared" si="254"/>
        <v>0</v>
      </c>
      <c r="AK912" s="101">
        <f t="shared" ref="AK912:AK976" si="267">SUM(AI912:AJ912)</f>
        <v>152155</v>
      </c>
      <c r="AL912" s="102" t="s">
        <v>9</v>
      </c>
      <c r="AM912" s="144"/>
      <c r="AN912" s="823">
        <f t="shared" si="257"/>
        <v>152155</v>
      </c>
      <c r="AO912" s="844">
        <f t="shared" si="261"/>
        <v>0</v>
      </c>
      <c r="AP912" s="844">
        <f t="shared" si="262"/>
        <v>1</v>
      </c>
      <c r="AQ912" s="845">
        <f t="shared" ca="1" si="263"/>
        <v>57</v>
      </c>
      <c r="AR912" s="113" t="str">
        <f t="shared" si="264"/>
        <v>On Time</v>
      </c>
    </row>
    <row r="913" spans="1:44" x14ac:dyDescent="0.25">
      <c r="A913" s="16" t="s">
        <v>2042</v>
      </c>
      <c r="B913" s="133">
        <v>46128</v>
      </c>
      <c r="C913" s="6" t="s">
        <v>79</v>
      </c>
      <c r="D913" s="552">
        <v>46234</v>
      </c>
      <c r="E913" s="552" t="e">
        <f>IF(OR(#REF!="",J913=""),"",#REF!+7*J913)</f>
        <v>#REF!</v>
      </c>
      <c r="F913" s="149" t="e">
        <f t="shared" ca="1" si="266"/>
        <v>#REF!</v>
      </c>
      <c r="G913" s="65" t="s">
        <v>80</v>
      </c>
      <c r="H913" s="23" t="e">
        <f t="shared" si="252"/>
        <v>#REF!</v>
      </c>
      <c r="I913" s="23" t="e">
        <f t="shared" si="253"/>
        <v>#REF!</v>
      </c>
      <c r="J913" s="122">
        <v>10</v>
      </c>
      <c r="K913" s="122" t="s">
        <v>18</v>
      </c>
      <c r="L913" s="232" t="s">
        <v>142</v>
      </c>
      <c r="M913" s="314" t="s">
        <v>2051</v>
      </c>
      <c r="N913" s="91">
        <v>0</v>
      </c>
      <c r="O913" s="278">
        <v>3</v>
      </c>
      <c r="P913" s="14"/>
      <c r="Q913" s="218"/>
      <c r="R913" s="122" t="s">
        <v>84</v>
      </c>
      <c r="S913" s="130" t="s">
        <v>239</v>
      </c>
      <c r="T913" s="123" t="s">
        <v>240</v>
      </c>
      <c r="U913" s="100" t="s">
        <v>99</v>
      </c>
      <c r="V913" s="335" t="s">
        <v>2052</v>
      </c>
      <c r="W913" s="330">
        <v>6</v>
      </c>
      <c r="X913" s="113"/>
      <c r="Y913" s="126">
        <f t="shared" si="260"/>
        <v>6</v>
      </c>
      <c r="Z913" s="122">
        <v>6</v>
      </c>
      <c r="AA913" s="101">
        <v>16211.33</v>
      </c>
      <c r="AB913" s="131"/>
      <c r="AC913" s="151" t="str">
        <f t="shared" si="265"/>
        <v/>
      </c>
      <c r="AD913" s="120"/>
      <c r="AE913" s="132"/>
      <c r="AF913" s="101">
        <f t="shared" si="258"/>
        <v>0</v>
      </c>
      <c r="AG913" s="101">
        <f t="shared" si="255"/>
        <v>0</v>
      </c>
      <c r="AH913" s="101">
        <f t="shared" si="259"/>
        <v>0</v>
      </c>
      <c r="AI913" s="101">
        <f t="shared" si="251"/>
        <v>97267.98</v>
      </c>
      <c r="AJ913" s="101">
        <f t="shared" si="254"/>
        <v>0</v>
      </c>
      <c r="AK913" s="101">
        <f t="shared" si="267"/>
        <v>97267.98</v>
      </c>
      <c r="AL913" s="102" t="s">
        <v>9</v>
      </c>
      <c r="AM913" s="144"/>
      <c r="AN913" s="823">
        <f t="shared" si="257"/>
        <v>97267.98</v>
      </c>
      <c r="AO913" s="844">
        <f t="shared" si="261"/>
        <v>0</v>
      </c>
      <c r="AP913" s="844">
        <f t="shared" si="262"/>
        <v>1</v>
      </c>
      <c r="AQ913" s="845">
        <f t="shared" ca="1" si="263"/>
        <v>57</v>
      </c>
      <c r="AR913" s="113" t="str">
        <f t="shared" si="264"/>
        <v>On Time</v>
      </c>
    </row>
    <row r="914" spans="1:44" x14ac:dyDescent="0.25">
      <c r="A914" s="16">
        <v>4516504247</v>
      </c>
      <c r="B914" s="244">
        <v>46128</v>
      </c>
      <c r="C914" s="297" t="s">
        <v>79</v>
      </c>
      <c r="D914" s="552">
        <v>46142</v>
      </c>
      <c r="E914" s="552" t="e">
        <f>IF(OR(#REF!="",J914=""),"",#REF!+7*J914)</f>
        <v>#REF!</v>
      </c>
      <c r="F914" s="264" t="str">
        <f t="shared" ca="1" si="266"/>
        <v>DELIVERED</v>
      </c>
      <c r="G914" s="316" t="s">
        <v>80</v>
      </c>
      <c r="H914" s="28" t="e">
        <f t="shared" si="252"/>
        <v>#REF!</v>
      </c>
      <c r="I914" s="28" t="e">
        <f t="shared" si="253"/>
        <v>#REF!</v>
      </c>
      <c r="J914" s="218">
        <v>3</v>
      </c>
      <c r="K914" s="218" t="s">
        <v>18</v>
      </c>
      <c r="L914" s="125" t="s">
        <v>81</v>
      </c>
      <c r="M914" s="314" t="s">
        <v>2053</v>
      </c>
      <c r="N914" s="96">
        <v>1</v>
      </c>
      <c r="O914" s="463">
        <v>1</v>
      </c>
      <c r="P914" s="14" t="s">
        <v>2054</v>
      </c>
      <c r="Q914" s="24">
        <v>26100098</v>
      </c>
      <c r="R914" s="317" t="s">
        <v>84</v>
      </c>
      <c r="S914" s="466" t="s">
        <v>620</v>
      </c>
      <c r="T914" s="237" t="s">
        <v>621</v>
      </c>
      <c r="U914" s="214" t="s">
        <v>212</v>
      </c>
      <c r="V914" s="21" t="s">
        <v>2055</v>
      </c>
      <c r="W914" s="317">
        <v>10</v>
      </c>
      <c r="X914" s="218">
        <v>10</v>
      </c>
      <c r="Y914" s="265">
        <f t="shared" si="260"/>
        <v>0</v>
      </c>
      <c r="Z914" s="218">
        <v>0</v>
      </c>
      <c r="AA914" s="266">
        <v>29605</v>
      </c>
      <c r="AB914" s="222"/>
      <c r="AC914" s="227" t="str">
        <f t="shared" si="265"/>
        <v>May-26</v>
      </c>
      <c r="AD914" s="389">
        <v>46162</v>
      </c>
      <c r="AE914" s="604" t="s">
        <v>2056</v>
      </c>
      <c r="AF914" s="266">
        <f t="shared" si="258"/>
        <v>296050</v>
      </c>
      <c r="AG914" s="266">
        <f t="shared" si="255"/>
        <v>0</v>
      </c>
      <c r="AH914" s="266">
        <f t="shared" si="259"/>
        <v>296050</v>
      </c>
      <c r="AI914" s="266">
        <f t="shared" si="251"/>
        <v>0</v>
      </c>
      <c r="AJ914" s="266">
        <f t="shared" si="254"/>
        <v>0</v>
      </c>
      <c r="AK914" s="266">
        <f t="shared" si="267"/>
        <v>0</v>
      </c>
      <c r="AL914" s="240" t="s">
        <v>0</v>
      </c>
      <c r="AM914" s="323" t="s">
        <v>102</v>
      </c>
      <c r="AN914" s="823">
        <f t="shared" si="257"/>
        <v>296050</v>
      </c>
      <c r="AO914" s="844">
        <f t="shared" si="261"/>
        <v>1</v>
      </c>
      <c r="AP914" s="844">
        <f t="shared" si="262"/>
        <v>0</v>
      </c>
      <c r="AQ914" s="845">
        <f t="shared" ca="1" si="263"/>
        <v>57</v>
      </c>
      <c r="AR914" s="113" t="str">
        <f t="shared" si="264"/>
        <v>Delayed</v>
      </c>
    </row>
    <row r="915" spans="1:44" x14ac:dyDescent="0.25">
      <c r="A915" s="16">
        <v>4700971588</v>
      </c>
      <c r="B915" s="243">
        <v>46128</v>
      </c>
      <c r="C915" s="6" t="s">
        <v>79</v>
      </c>
      <c r="D915" s="552">
        <v>46162</v>
      </c>
      <c r="E915" s="552" t="e">
        <f>IF(OR(#REF!="",J915=""),"",#REF!+7*J915)</f>
        <v>#REF!</v>
      </c>
      <c r="F915" s="271" t="str">
        <f t="shared" ca="1" si="266"/>
        <v>DELIVERED</v>
      </c>
      <c r="G915" s="65" t="s">
        <v>80</v>
      </c>
      <c r="H915" s="23" t="e">
        <f t="shared" si="252"/>
        <v>#REF!</v>
      </c>
      <c r="I915" s="23" t="e">
        <f t="shared" si="253"/>
        <v>#REF!</v>
      </c>
      <c r="J915" s="24">
        <v>4</v>
      </c>
      <c r="K915" s="24" t="s">
        <v>18</v>
      </c>
      <c r="L915" s="38" t="s">
        <v>81</v>
      </c>
      <c r="M915" s="314" t="s">
        <v>2057</v>
      </c>
      <c r="N915" s="91">
        <v>0</v>
      </c>
      <c r="O915" s="463">
        <v>3</v>
      </c>
      <c r="P915" s="14" t="s">
        <v>2058</v>
      </c>
      <c r="Q915" s="24">
        <v>26200206</v>
      </c>
      <c r="R915" s="37" t="s">
        <v>84</v>
      </c>
      <c r="S915" s="38" t="s">
        <v>1361</v>
      </c>
      <c r="T915" s="23" t="s">
        <v>1362</v>
      </c>
      <c r="U915" s="16" t="s">
        <v>87</v>
      </c>
      <c r="V915" s="238" t="s">
        <v>2059</v>
      </c>
      <c r="W915" s="24">
        <v>3</v>
      </c>
      <c r="X915" s="24">
        <v>3</v>
      </c>
      <c r="Y915" s="8">
        <f t="shared" si="260"/>
        <v>0</v>
      </c>
      <c r="Z915" s="24">
        <v>0</v>
      </c>
      <c r="AA915" s="58">
        <v>25021.67</v>
      </c>
      <c r="AB915" s="66"/>
      <c r="AC915" s="62" t="str">
        <f t="shared" si="265"/>
        <v>May-26</v>
      </c>
      <c r="AD915" s="25">
        <v>46163</v>
      </c>
      <c r="AE915" s="535" t="s">
        <v>2060</v>
      </c>
      <c r="AF915" s="58">
        <f t="shared" si="258"/>
        <v>75065.009999999995</v>
      </c>
      <c r="AG915" s="58">
        <f t="shared" si="255"/>
        <v>0</v>
      </c>
      <c r="AH915" s="58">
        <f t="shared" si="259"/>
        <v>75065.009999999995</v>
      </c>
      <c r="AI915" s="58">
        <f t="shared" si="251"/>
        <v>0</v>
      </c>
      <c r="AJ915" s="58">
        <f t="shared" si="254"/>
        <v>0</v>
      </c>
      <c r="AK915" s="58">
        <f t="shared" si="267"/>
        <v>0</v>
      </c>
      <c r="AL915" s="16" t="s">
        <v>0</v>
      </c>
      <c r="AM915" s="272" t="s">
        <v>102</v>
      </c>
      <c r="AN915" s="830">
        <f t="shared" si="257"/>
        <v>75065.009999999995</v>
      </c>
      <c r="AO915" s="844">
        <f t="shared" si="261"/>
        <v>1</v>
      </c>
      <c r="AP915" s="844">
        <f t="shared" si="262"/>
        <v>0</v>
      </c>
      <c r="AQ915" s="845">
        <f t="shared" ca="1" si="263"/>
        <v>57</v>
      </c>
      <c r="AR915" s="113" t="str">
        <f t="shared" si="264"/>
        <v>Delayed</v>
      </c>
    </row>
    <row r="916" spans="1:44" x14ac:dyDescent="0.25">
      <c r="A916" s="16" t="s">
        <v>2061</v>
      </c>
      <c r="B916" s="246">
        <v>46130</v>
      </c>
      <c r="C916" s="6" t="s">
        <v>79</v>
      </c>
      <c r="D916" s="552">
        <v>46132</v>
      </c>
      <c r="E916" s="552" t="e">
        <f>IF(OR(#REF!="",J916=""),"",#REF!+7*J916)</f>
        <v>#REF!</v>
      </c>
      <c r="F916" s="267" t="str">
        <f t="shared" ca="1" si="266"/>
        <v>DELIVERED</v>
      </c>
      <c r="G916" s="65" t="s">
        <v>80</v>
      </c>
      <c r="H916" s="23" t="e">
        <f t="shared" si="252"/>
        <v>#REF!</v>
      </c>
      <c r="I916" s="23" t="e">
        <f t="shared" si="253"/>
        <v>#REF!</v>
      </c>
      <c r="J916" s="219">
        <v>0.4</v>
      </c>
      <c r="K916" s="219" t="s">
        <v>24</v>
      </c>
      <c r="L916" s="332" t="s">
        <v>81</v>
      </c>
      <c r="M916" s="314" t="s">
        <v>2062</v>
      </c>
      <c r="N916" s="91">
        <v>0</v>
      </c>
      <c r="O916" s="9">
        <v>3</v>
      </c>
      <c r="P916" s="219" t="s">
        <v>243</v>
      </c>
      <c r="Q916" s="219">
        <v>26100087</v>
      </c>
      <c r="R916" s="38" t="s">
        <v>84</v>
      </c>
      <c r="S916" s="463" t="s">
        <v>191</v>
      </c>
      <c r="T916" s="237" t="s">
        <v>1456</v>
      </c>
      <c r="U916" s="57" t="s">
        <v>193</v>
      </c>
      <c r="V916" s="337" t="s">
        <v>2063</v>
      </c>
      <c r="W916" s="338">
        <v>1</v>
      </c>
      <c r="X916" s="219">
        <v>1</v>
      </c>
      <c r="Y916" s="268">
        <f t="shared" si="260"/>
        <v>0</v>
      </c>
      <c r="Z916" s="219">
        <v>0</v>
      </c>
      <c r="AA916" s="269">
        <v>6700</v>
      </c>
      <c r="AB916" s="224"/>
      <c r="AC916" s="270" t="str">
        <f t="shared" si="265"/>
        <v>May-26</v>
      </c>
      <c r="AD916" s="310">
        <v>46150</v>
      </c>
      <c r="AE916" s="586" t="s">
        <v>2064</v>
      </c>
      <c r="AF916" s="269">
        <f t="shared" si="258"/>
        <v>6700</v>
      </c>
      <c r="AG916" s="269">
        <f t="shared" si="255"/>
        <v>0</v>
      </c>
      <c r="AH916" s="269">
        <f t="shared" si="259"/>
        <v>6700</v>
      </c>
      <c r="AI916" s="269">
        <f t="shared" si="251"/>
        <v>0</v>
      </c>
      <c r="AJ916" s="269">
        <f t="shared" si="254"/>
        <v>0</v>
      </c>
      <c r="AK916" s="269">
        <f t="shared" si="267"/>
        <v>0</v>
      </c>
      <c r="AL916" s="241" t="s">
        <v>0</v>
      </c>
      <c r="AM916" s="145" t="s">
        <v>102</v>
      </c>
      <c r="AN916" s="823">
        <f t="shared" si="257"/>
        <v>6700</v>
      </c>
      <c r="AO916" s="844">
        <f t="shared" si="261"/>
        <v>1</v>
      </c>
      <c r="AP916" s="844">
        <f t="shared" si="262"/>
        <v>0</v>
      </c>
      <c r="AQ916" s="845">
        <f t="shared" ca="1" si="263"/>
        <v>55</v>
      </c>
      <c r="AR916" s="113" t="str">
        <f t="shared" si="264"/>
        <v>Delayed</v>
      </c>
    </row>
    <row r="917" spans="1:44" ht="15" x14ac:dyDescent="0.25">
      <c r="A917" s="102" t="s">
        <v>2065</v>
      </c>
      <c r="B917" s="133">
        <v>46129</v>
      </c>
      <c r="C917" s="245" t="s">
        <v>79</v>
      </c>
      <c r="D917" s="552">
        <v>46132</v>
      </c>
      <c r="E917" s="552" t="e">
        <f>IF(OR(#REF!="",J917=""),"",#REF!+7*J917)</f>
        <v>#REF!</v>
      </c>
      <c r="F917" s="149" t="str">
        <f t="shared" ca="1" si="266"/>
        <v>DELIVERED</v>
      </c>
      <c r="G917" s="65" t="s">
        <v>80</v>
      </c>
      <c r="H917" s="23" t="e">
        <f t="shared" si="252"/>
        <v>#REF!</v>
      </c>
      <c r="I917" s="23" t="e">
        <f t="shared" si="253"/>
        <v>#REF!</v>
      </c>
      <c r="J917" s="122">
        <v>0.5</v>
      </c>
      <c r="K917" s="122" t="s">
        <v>24</v>
      </c>
      <c r="L917" s="232" t="s">
        <v>81</v>
      </c>
      <c r="M917" s="314" t="s">
        <v>2066</v>
      </c>
      <c r="N917" s="91">
        <v>0</v>
      </c>
      <c r="O917" s="9">
        <v>3</v>
      </c>
      <c r="P917" s="122" t="s">
        <v>243</v>
      </c>
      <c r="Q917" s="122">
        <v>26200060</v>
      </c>
      <c r="R917" s="122" t="s">
        <v>84</v>
      </c>
      <c r="S917" s="122" t="s">
        <v>1070</v>
      </c>
      <c r="T917" s="113" t="s">
        <v>1071</v>
      </c>
      <c r="U917" s="239" t="s">
        <v>219</v>
      </c>
      <c r="V917" s="247" t="s">
        <v>2067</v>
      </c>
      <c r="W917" s="242">
        <v>1</v>
      </c>
      <c r="X917" s="122">
        <v>1</v>
      </c>
      <c r="Y917" s="126">
        <f t="shared" si="260"/>
        <v>0</v>
      </c>
      <c r="Z917" s="122">
        <v>0</v>
      </c>
      <c r="AA917" s="101">
        <v>3000</v>
      </c>
      <c r="AB917" s="131"/>
      <c r="AC917" s="151" t="str">
        <f t="shared" si="265"/>
        <v>April-26</v>
      </c>
      <c r="AD917" s="119">
        <v>46139</v>
      </c>
      <c r="AE917" s="256" t="s">
        <v>2068</v>
      </c>
      <c r="AF917" s="101">
        <f t="shared" si="258"/>
        <v>3000</v>
      </c>
      <c r="AG917" s="101">
        <f t="shared" si="255"/>
        <v>0</v>
      </c>
      <c r="AH917" s="101">
        <f t="shared" si="259"/>
        <v>3000</v>
      </c>
      <c r="AI917" s="101">
        <f t="shared" si="251"/>
        <v>0</v>
      </c>
      <c r="AJ917" s="101">
        <f t="shared" si="254"/>
        <v>0</v>
      </c>
      <c r="AK917" s="101">
        <f t="shared" si="267"/>
        <v>0</v>
      </c>
      <c r="AL917" s="102" t="s">
        <v>0</v>
      </c>
      <c r="AM917" s="144" t="s">
        <v>102</v>
      </c>
      <c r="AN917" s="823">
        <f t="shared" si="257"/>
        <v>3000</v>
      </c>
      <c r="AO917" s="844">
        <f t="shared" si="261"/>
        <v>1</v>
      </c>
      <c r="AP917" s="844">
        <f t="shared" si="262"/>
        <v>0</v>
      </c>
      <c r="AQ917" s="845">
        <f t="shared" ca="1" si="263"/>
        <v>56</v>
      </c>
      <c r="AR917" s="113" t="str">
        <f t="shared" si="264"/>
        <v>Delayed</v>
      </c>
    </row>
    <row r="918" spans="1:44" x14ac:dyDescent="0.25">
      <c r="A918" s="102" t="s">
        <v>2069</v>
      </c>
      <c r="B918" s="133">
        <v>46129</v>
      </c>
      <c r="C918" s="297" t="s">
        <v>79</v>
      </c>
      <c r="D918" s="552">
        <v>46136</v>
      </c>
      <c r="E918" s="552" t="e">
        <f>IF(OR(#REF!="",J918=""),"",#REF!+7*J918)</f>
        <v>#REF!</v>
      </c>
      <c r="F918" s="149" t="str">
        <f t="shared" ca="1" si="266"/>
        <v>DELIVERED</v>
      </c>
      <c r="G918" s="65" t="s">
        <v>80</v>
      </c>
      <c r="H918" s="23" t="e">
        <f t="shared" si="252"/>
        <v>#REF!</v>
      </c>
      <c r="I918" s="23" t="e">
        <f t="shared" si="253"/>
        <v>#REF!</v>
      </c>
      <c r="J918" s="122">
        <v>1</v>
      </c>
      <c r="K918" s="122" t="s">
        <v>21</v>
      </c>
      <c r="L918" s="232" t="s">
        <v>81</v>
      </c>
      <c r="M918" s="314" t="s">
        <v>2070</v>
      </c>
      <c r="N918" s="96">
        <v>1</v>
      </c>
      <c r="O918" s="9">
        <v>1</v>
      </c>
      <c r="P918" s="122" t="s">
        <v>243</v>
      </c>
      <c r="Q918" s="122">
        <v>26100076</v>
      </c>
      <c r="R918" s="431" t="s">
        <v>84</v>
      </c>
      <c r="S918" s="431" t="s">
        <v>1217</v>
      </c>
      <c r="T918" s="234" t="s">
        <v>1218</v>
      </c>
      <c r="U918" s="334" t="s">
        <v>87</v>
      </c>
      <c r="V918" s="238" t="s">
        <v>2071</v>
      </c>
      <c r="W918" s="242">
        <v>4</v>
      </c>
      <c r="X918" s="122">
        <v>4</v>
      </c>
      <c r="Y918" s="126">
        <f t="shared" si="260"/>
        <v>0</v>
      </c>
      <c r="Z918" s="122">
        <v>0</v>
      </c>
      <c r="AA918" s="101">
        <v>23928</v>
      </c>
      <c r="AB918" s="131"/>
      <c r="AC918" s="151" t="str">
        <f t="shared" si="265"/>
        <v>May-26</v>
      </c>
      <c r="AD918" s="119">
        <v>46146</v>
      </c>
      <c r="AE918" s="256" t="s">
        <v>2072</v>
      </c>
      <c r="AF918" s="101">
        <f t="shared" si="258"/>
        <v>95712</v>
      </c>
      <c r="AG918" s="101">
        <f t="shared" si="255"/>
        <v>0</v>
      </c>
      <c r="AH918" s="101">
        <f t="shared" si="259"/>
        <v>95712</v>
      </c>
      <c r="AI918" s="101">
        <f t="shared" si="251"/>
        <v>0</v>
      </c>
      <c r="AJ918" s="101">
        <f t="shared" si="254"/>
        <v>0</v>
      </c>
      <c r="AK918" s="101">
        <f t="shared" si="267"/>
        <v>0</v>
      </c>
      <c r="AL918" s="102" t="s">
        <v>0</v>
      </c>
      <c r="AM918" s="144" t="s">
        <v>102</v>
      </c>
      <c r="AN918" s="823">
        <f t="shared" si="257"/>
        <v>95712</v>
      </c>
      <c r="AO918" s="844">
        <f t="shared" si="261"/>
        <v>1</v>
      </c>
      <c r="AP918" s="844">
        <f t="shared" si="262"/>
        <v>0</v>
      </c>
      <c r="AQ918" s="845">
        <f t="shared" ca="1" si="263"/>
        <v>56</v>
      </c>
      <c r="AR918" s="113" t="str">
        <f t="shared" si="264"/>
        <v>Delayed</v>
      </c>
    </row>
    <row r="919" spans="1:44" x14ac:dyDescent="0.25">
      <c r="A919" s="102" t="s">
        <v>2069</v>
      </c>
      <c r="B919" s="133">
        <v>46129</v>
      </c>
      <c r="C919" s="6" t="s">
        <v>79</v>
      </c>
      <c r="D919" s="552">
        <v>46136</v>
      </c>
      <c r="E919" s="552" t="e">
        <f>IF(OR(#REF!="",J919=""),"",#REF!+7*J919)</f>
        <v>#REF!</v>
      </c>
      <c r="F919" s="149" t="str">
        <f t="shared" ca="1" si="266"/>
        <v>DELIVERED</v>
      </c>
      <c r="G919" s="65" t="s">
        <v>80</v>
      </c>
      <c r="H919" s="23" t="e">
        <f t="shared" si="252"/>
        <v>#REF!</v>
      </c>
      <c r="I919" s="23" t="e">
        <f t="shared" si="253"/>
        <v>#REF!</v>
      </c>
      <c r="J919" s="122">
        <v>1</v>
      </c>
      <c r="K919" s="122" t="s">
        <v>21</v>
      </c>
      <c r="L919" s="232" t="s">
        <v>81</v>
      </c>
      <c r="M919" s="314" t="s">
        <v>2073</v>
      </c>
      <c r="N919" s="96">
        <v>1</v>
      </c>
      <c r="O919" s="9">
        <v>1</v>
      </c>
      <c r="P919" s="122" t="s">
        <v>243</v>
      </c>
      <c r="Q919" s="122">
        <v>26100076</v>
      </c>
      <c r="R919" s="431" t="s">
        <v>84</v>
      </c>
      <c r="S919" s="431" t="s">
        <v>1217</v>
      </c>
      <c r="T919" s="234" t="s">
        <v>1218</v>
      </c>
      <c r="U919" s="334" t="s">
        <v>87</v>
      </c>
      <c r="V919" s="238" t="s">
        <v>2074</v>
      </c>
      <c r="W919" s="242">
        <v>4</v>
      </c>
      <c r="X919" s="122">
        <v>4</v>
      </c>
      <c r="Y919" s="126">
        <f t="shared" si="260"/>
        <v>0</v>
      </c>
      <c r="Z919" s="122">
        <v>0</v>
      </c>
      <c r="AA919" s="101">
        <v>18103</v>
      </c>
      <c r="AB919" s="131"/>
      <c r="AC919" s="151" t="str">
        <f t="shared" si="265"/>
        <v>May-26</v>
      </c>
      <c r="AD919" s="119">
        <v>46146</v>
      </c>
      <c r="AE919" s="256" t="s">
        <v>2072</v>
      </c>
      <c r="AF919" s="101">
        <f t="shared" si="258"/>
        <v>72412</v>
      </c>
      <c r="AG919" s="101">
        <f t="shared" si="255"/>
        <v>0</v>
      </c>
      <c r="AH919" s="101">
        <f t="shared" si="259"/>
        <v>72412</v>
      </c>
      <c r="AI919" s="101">
        <f t="shared" ref="AI919:AI985" si="268">Z919*AA919</f>
        <v>0</v>
      </c>
      <c r="AJ919" s="101">
        <f t="shared" si="254"/>
        <v>0</v>
      </c>
      <c r="AK919" s="101">
        <f t="shared" si="267"/>
        <v>0</v>
      </c>
      <c r="AL919" s="102" t="s">
        <v>0</v>
      </c>
      <c r="AM919" s="144" t="s">
        <v>102</v>
      </c>
      <c r="AN919" s="823">
        <f t="shared" si="257"/>
        <v>72412</v>
      </c>
      <c r="AO919" s="844">
        <f t="shared" si="261"/>
        <v>1</v>
      </c>
      <c r="AP919" s="844">
        <f t="shared" si="262"/>
        <v>0</v>
      </c>
      <c r="AQ919" s="845">
        <f t="shared" ca="1" si="263"/>
        <v>56</v>
      </c>
      <c r="AR919" s="113" t="str">
        <f t="shared" si="264"/>
        <v>Delayed</v>
      </c>
    </row>
    <row r="920" spans="1:44" ht="15" x14ac:dyDescent="0.25">
      <c r="A920" s="102" t="s">
        <v>2075</v>
      </c>
      <c r="B920" s="133">
        <v>46129</v>
      </c>
      <c r="C920" s="245" t="s">
        <v>79</v>
      </c>
      <c r="D920" s="552">
        <v>46141</v>
      </c>
      <c r="E920" s="552" t="e">
        <f>IF(OR(#REF!="",J920=""),"",#REF!+7*J920)</f>
        <v>#REF!</v>
      </c>
      <c r="F920" s="149" t="e">
        <f t="shared" ca="1" si="266"/>
        <v>#REF!</v>
      </c>
      <c r="G920" s="65" t="s">
        <v>80</v>
      </c>
      <c r="H920" s="23" t="e">
        <f t="shared" si="252"/>
        <v>#REF!</v>
      </c>
      <c r="I920" s="23" t="e">
        <f t="shared" si="253"/>
        <v>#REF!</v>
      </c>
      <c r="J920" s="122">
        <v>1.8</v>
      </c>
      <c r="K920" s="122" t="s">
        <v>21</v>
      </c>
      <c r="L920" s="232" t="s">
        <v>81</v>
      </c>
      <c r="M920" s="314" t="s">
        <v>2076</v>
      </c>
      <c r="N920" s="91">
        <v>0</v>
      </c>
      <c r="O920" s="9">
        <v>3</v>
      </c>
      <c r="P920" s="122"/>
      <c r="Q920" s="122"/>
      <c r="R920" s="122" t="s">
        <v>84</v>
      </c>
      <c r="S920" s="122" t="s">
        <v>1070</v>
      </c>
      <c r="T920" s="113" t="s">
        <v>1071</v>
      </c>
      <c r="U920" s="239" t="s">
        <v>219</v>
      </c>
      <c r="V920" s="247" t="s">
        <v>2077</v>
      </c>
      <c r="W920" s="242">
        <v>10</v>
      </c>
      <c r="X920" s="113"/>
      <c r="Y920" s="126">
        <f t="shared" si="260"/>
        <v>10</v>
      </c>
      <c r="Z920" s="122">
        <v>10</v>
      </c>
      <c r="AA920" s="101">
        <v>32803.199999999997</v>
      </c>
      <c r="AB920" s="131"/>
      <c r="AC920" s="151" t="str">
        <f t="shared" si="265"/>
        <v/>
      </c>
      <c r="AD920" s="120"/>
      <c r="AE920" s="132"/>
      <c r="AF920" s="101">
        <f t="shared" si="258"/>
        <v>0</v>
      </c>
      <c r="AG920" s="101">
        <f t="shared" si="255"/>
        <v>0</v>
      </c>
      <c r="AH920" s="101">
        <f t="shared" si="259"/>
        <v>0</v>
      </c>
      <c r="AI920" s="101">
        <f t="shared" si="268"/>
        <v>328032</v>
      </c>
      <c r="AJ920" s="101">
        <f t="shared" si="254"/>
        <v>0</v>
      </c>
      <c r="AK920" s="101">
        <f t="shared" si="267"/>
        <v>328032</v>
      </c>
      <c r="AL920" s="102" t="s">
        <v>9</v>
      </c>
      <c r="AM920" s="144"/>
      <c r="AN920" s="823">
        <f t="shared" si="257"/>
        <v>328032</v>
      </c>
      <c r="AO920" s="844">
        <f t="shared" si="261"/>
        <v>0</v>
      </c>
      <c r="AP920" s="844">
        <f t="shared" si="262"/>
        <v>1</v>
      </c>
      <c r="AQ920" s="845">
        <f t="shared" ca="1" si="263"/>
        <v>56</v>
      </c>
      <c r="AR920" s="113" t="str">
        <f t="shared" si="264"/>
        <v>On Time</v>
      </c>
    </row>
    <row r="921" spans="1:44" ht="15" x14ac:dyDescent="0.25">
      <c r="A921" s="102" t="s">
        <v>2075</v>
      </c>
      <c r="B921" s="133">
        <v>46129</v>
      </c>
      <c r="C921" s="245" t="s">
        <v>79</v>
      </c>
      <c r="D921" s="552">
        <v>46141</v>
      </c>
      <c r="E921" s="552" t="e">
        <f>IF(OR(#REF!="",J921=""),"",#REF!+7*J921)</f>
        <v>#REF!</v>
      </c>
      <c r="F921" s="149" t="e">
        <f t="shared" ca="1" si="266"/>
        <v>#REF!</v>
      </c>
      <c r="G921" s="65" t="s">
        <v>80</v>
      </c>
      <c r="H921" s="23" t="e">
        <f t="shared" si="252"/>
        <v>#REF!</v>
      </c>
      <c r="I921" s="23" t="e">
        <f t="shared" si="253"/>
        <v>#REF!</v>
      </c>
      <c r="J921" s="122">
        <v>1.8</v>
      </c>
      <c r="K921" s="122" t="s">
        <v>21</v>
      </c>
      <c r="L921" s="232" t="s">
        <v>81</v>
      </c>
      <c r="M921" s="314" t="s">
        <v>2078</v>
      </c>
      <c r="N921" s="91">
        <v>0</v>
      </c>
      <c r="O921" s="9">
        <v>3</v>
      </c>
      <c r="P921" s="122"/>
      <c r="Q921" s="122"/>
      <c r="R921" s="122" t="s">
        <v>84</v>
      </c>
      <c r="S921" s="122" t="s">
        <v>1070</v>
      </c>
      <c r="T921" s="113" t="s">
        <v>1071</v>
      </c>
      <c r="U921" s="239" t="s">
        <v>219</v>
      </c>
      <c r="V921" s="247" t="s">
        <v>2079</v>
      </c>
      <c r="W921" s="242">
        <v>10</v>
      </c>
      <c r="X921" s="113"/>
      <c r="Y921" s="126">
        <f t="shared" si="260"/>
        <v>10</v>
      </c>
      <c r="Z921" s="122">
        <v>10</v>
      </c>
      <c r="AA921" s="101">
        <v>46801.7</v>
      </c>
      <c r="AB921" s="131"/>
      <c r="AC921" s="151" t="str">
        <f t="shared" si="265"/>
        <v/>
      </c>
      <c r="AD921" s="120"/>
      <c r="AE921" s="132"/>
      <c r="AF921" s="101">
        <f t="shared" si="258"/>
        <v>0</v>
      </c>
      <c r="AG921" s="101">
        <f t="shared" si="255"/>
        <v>0</v>
      </c>
      <c r="AH921" s="101">
        <f t="shared" si="259"/>
        <v>0</v>
      </c>
      <c r="AI921" s="101">
        <f t="shared" si="268"/>
        <v>468017</v>
      </c>
      <c r="AJ921" s="101">
        <f t="shared" si="254"/>
        <v>0</v>
      </c>
      <c r="AK921" s="101">
        <f t="shared" si="267"/>
        <v>468017</v>
      </c>
      <c r="AL921" s="102" t="s">
        <v>9</v>
      </c>
      <c r="AM921" s="144"/>
      <c r="AN921" s="823">
        <f t="shared" si="257"/>
        <v>468017</v>
      </c>
      <c r="AO921" s="844">
        <f t="shared" si="261"/>
        <v>0</v>
      </c>
      <c r="AP921" s="844">
        <f t="shared" si="262"/>
        <v>1</v>
      </c>
      <c r="AQ921" s="845">
        <f t="shared" ca="1" si="263"/>
        <v>56</v>
      </c>
      <c r="AR921" s="113" t="str">
        <f t="shared" si="264"/>
        <v>On Time</v>
      </c>
    </row>
    <row r="922" spans="1:44" x14ac:dyDescent="0.25">
      <c r="A922" s="93">
        <v>4300142917</v>
      </c>
      <c r="B922" s="133">
        <v>46129</v>
      </c>
      <c r="C922" s="6" t="s">
        <v>79</v>
      </c>
      <c r="D922" s="552">
        <v>46157</v>
      </c>
      <c r="E922" s="552" t="e">
        <f>IF(OR(#REF!="",J922=""),"",#REF!+7*J922)</f>
        <v>#REF!</v>
      </c>
      <c r="F922" s="149" t="e">
        <f t="shared" ca="1" si="266"/>
        <v>#REF!</v>
      </c>
      <c r="G922" s="65" t="s">
        <v>80</v>
      </c>
      <c r="H922" s="23" t="e">
        <f t="shared" si="252"/>
        <v>#REF!</v>
      </c>
      <c r="I922" s="23" t="e">
        <f t="shared" si="253"/>
        <v>#REF!</v>
      </c>
      <c r="J922" s="122">
        <v>4</v>
      </c>
      <c r="K922" s="122" t="s">
        <v>22</v>
      </c>
      <c r="L922" s="232" t="s">
        <v>81</v>
      </c>
      <c r="M922" s="314" t="s">
        <v>2080</v>
      </c>
      <c r="N922" s="91">
        <v>0</v>
      </c>
      <c r="O922" s="9">
        <v>3</v>
      </c>
      <c r="P922" s="122"/>
      <c r="Q922" s="122"/>
      <c r="R922" s="122" t="s">
        <v>84</v>
      </c>
      <c r="S922" s="232" t="s">
        <v>403</v>
      </c>
      <c r="T922" s="113" t="s">
        <v>1471</v>
      </c>
      <c r="U922" s="26" t="s">
        <v>193</v>
      </c>
      <c r="V922" s="241" t="s">
        <v>2081</v>
      </c>
      <c r="W922" s="122">
        <v>1</v>
      </c>
      <c r="X922" s="113"/>
      <c r="Y922" s="126">
        <f t="shared" si="260"/>
        <v>1</v>
      </c>
      <c r="Z922" s="122">
        <v>1</v>
      </c>
      <c r="AA922" s="101">
        <v>1000000</v>
      </c>
      <c r="AB922" s="131"/>
      <c r="AC922" s="151" t="str">
        <f t="shared" si="265"/>
        <v/>
      </c>
      <c r="AD922" s="120"/>
      <c r="AE922" s="132"/>
      <c r="AF922" s="101">
        <f t="shared" si="258"/>
        <v>0</v>
      </c>
      <c r="AG922" s="101">
        <f t="shared" si="255"/>
        <v>0</v>
      </c>
      <c r="AH922" s="101">
        <f t="shared" si="259"/>
        <v>0</v>
      </c>
      <c r="AI922" s="101">
        <f t="shared" si="268"/>
        <v>1000000</v>
      </c>
      <c r="AJ922" s="101">
        <f t="shared" si="254"/>
        <v>0</v>
      </c>
      <c r="AK922" s="101">
        <f t="shared" si="267"/>
        <v>1000000</v>
      </c>
      <c r="AL922" s="102" t="s">
        <v>9</v>
      </c>
      <c r="AM922" s="144"/>
      <c r="AN922" s="823">
        <f t="shared" si="257"/>
        <v>1000000</v>
      </c>
      <c r="AO922" s="844">
        <f t="shared" si="261"/>
        <v>0</v>
      </c>
      <c r="AP922" s="844">
        <f t="shared" si="262"/>
        <v>1</v>
      </c>
      <c r="AQ922" s="845">
        <f t="shared" ca="1" si="263"/>
        <v>56</v>
      </c>
      <c r="AR922" s="113" t="str">
        <f t="shared" si="264"/>
        <v>On Time</v>
      </c>
    </row>
    <row r="923" spans="1:44" ht="12.75" x14ac:dyDescent="0.2">
      <c r="A923" s="102">
        <v>7001332072</v>
      </c>
      <c r="B923" s="133">
        <v>46129</v>
      </c>
      <c r="C923" s="6" t="s">
        <v>79</v>
      </c>
      <c r="D923" s="552">
        <v>46164</v>
      </c>
      <c r="E923" s="552" t="e">
        <f>IF(OR(#REF!="",J923=""),"",#REF!+7*J923)</f>
        <v>#REF!</v>
      </c>
      <c r="F923" s="149" t="str">
        <f t="shared" ca="1" si="266"/>
        <v>DELIVERED</v>
      </c>
      <c r="G923" s="65" t="s">
        <v>80</v>
      </c>
      <c r="H923" s="23" t="e">
        <f t="shared" si="252"/>
        <v>#REF!</v>
      </c>
      <c r="I923" s="23" t="e">
        <f t="shared" si="253"/>
        <v>#REF!</v>
      </c>
      <c r="J923" s="122">
        <v>5</v>
      </c>
      <c r="K923" s="122" t="s">
        <v>18</v>
      </c>
      <c r="L923" s="232" t="s">
        <v>142</v>
      </c>
      <c r="M923" s="343" t="s">
        <v>2082</v>
      </c>
      <c r="N923" s="91">
        <v>0</v>
      </c>
      <c r="O923" s="9">
        <v>3</v>
      </c>
      <c r="P923" s="122" t="s">
        <v>2083</v>
      </c>
      <c r="Q923" s="122">
        <v>26100146</v>
      </c>
      <c r="R923" s="122" t="s">
        <v>84</v>
      </c>
      <c r="S923" s="232" t="s">
        <v>1991</v>
      </c>
      <c r="T923" s="475" t="s">
        <v>1992</v>
      </c>
      <c r="U923" s="16" t="s">
        <v>193</v>
      </c>
      <c r="V923" s="475" t="s">
        <v>2084</v>
      </c>
      <c r="W923" s="122">
        <v>10</v>
      </c>
      <c r="X923" s="122">
        <v>10</v>
      </c>
      <c r="Y923" s="126">
        <f t="shared" si="260"/>
        <v>0</v>
      </c>
      <c r="Z923" s="122">
        <v>0</v>
      </c>
      <c r="AA923" s="101">
        <v>57096.7</v>
      </c>
      <c r="AB923" s="131"/>
      <c r="AC923" s="151" t="str">
        <f t="shared" si="265"/>
        <v>May-26</v>
      </c>
      <c r="AD923" s="119">
        <v>46173</v>
      </c>
      <c r="AE923" s="256" t="s">
        <v>2085</v>
      </c>
      <c r="AF923" s="101">
        <f t="shared" si="258"/>
        <v>570967</v>
      </c>
      <c r="AG923" s="101">
        <f t="shared" si="255"/>
        <v>0</v>
      </c>
      <c r="AH923" s="101">
        <f t="shared" si="259"/>
        <v>570967</v>
      </c>
      <c r="AI923" s="101">
        <f t="shared" si="268"/>
        <v>0</v>
      </c>
      <c r="AJ923" s="101">
        <f t="shared" si="254"/>
        <v>0</v>
      </c>
      <c r="AK923" s="101">
        <f t="shared" si="267"/>
        <v>0</v>
      </c>
      <c r="AL923" s="102" t="s">
        <v>0</v>
      </c>
      <c r="AM923" s="144" t="s">
        <v>102</v>
      </c>
      <c r="AN923" s="823">
        <f t="shared" si="257"/>
        <v>570967</v>
      </c>
      <c r="AO923" s="844">
        <f t="shared" si="261"/>
        <v>1</v>
      </c>
      <c r="AP923" s="844">
        <f t="shared" si="262"/>
        <v>0</v>
      </c>
      <c r="AQ923" s="845">
        <f t="shared" ca="1" si="263"/>
        <v>56</v>
      </c>
      <c r="AR923" s="113" t="str">
        <f t="shared" si="264"/>
        <v>Delayed</v>
      </c>
    </row>
    <row r="924" spans="1:44" x14ac:dyDescent="0.25">
      <c r="A924" s="93">
        <v>4516507675</v>
      </c>
      <c r="B924" s="133">
        <v>46129</v>
      </c>
      <c r="C924" s="297" t="s">
        <v>79</v>
      </c>
      <c r="D924" s="552">
        <v>46162</v>
      </c>
      <c r="E924" s="552" t="e">
        <f>IF(OR(#REF!="",J924=""),"",#REF!+7*J924)</f>
        <v>#REF!</v>
      </c>
      <c r="F924" s="149" t="str">
        <f t="shared" ca="1" si="266"/>
        <v>DELIVERED</v>
      </c>
      <c r="G924" s="65" t="s">
        <v>80</v>
      </c>
      <c r="H924" s="23" t="e">
        <f t="shared" si="252"/>
        <v>#REF!</v>
      </c>
      <c r="I924" s="23" t="e">
        <f t="shared" si="253"/>
        <v>#REF!</v>
      </c>
      <c r="J924" s="122">
        <v>3</v>
      </c>
      <c r="K924" s="122" t="s">
        <v>18</v>
      </c>
      <c r="L924" s="232" t="s">
        <v>81</v>
      </c>
      <c r="M924" s="343" t="s">
        <v>2086</v>
      </c>
      <c r="N924" s="96">
        <v>1</v>
      </c>
      <c r="O924" s="9">
        <v>1</v>
      </c>
      <c r="P924" s="122" t="s">
        <v>2087</v>
      </c>
      <c r="Q924" s="122">
        <v>26100182</v>
      </c>
      <c r="R924" s="122" t="s">
        <v>84</v>
      </c>
      <c r="S924" s="60" t="s">
        <v>620</v>
      </c>
      <c r="T924" s="7" t="s">
        <v>621</v>
      </c>
      <c r="U924" s="350" t="s">
        <v>212</v>
      </c>
      <c r="V924" s="102" t="s">
        <v>2088</v>
      </c>
      <c r="W924" s="122">
        <v>5</v>
      </c>
      <c r="X924" s="122">
        <v>5</v>
      </c>
      <c r="Y924" s="126">
        <f t="shared" si="260"/>
        <v>0</v>
      </c>
      <c r="Z924" s="122">
        <v>0</v>
      </c>
      <c r="AA924" s="101">
        <v>47227.6</v>
      </c>
      <c r="AB924" s="131"/>
      <c r="AC924" s="151" t="str">
        <f t="shared" si="265"/>
        <v>June-26</v>
      </c>
      <c r="AD924" s="119">
        <v>46183</v>
      </c>
      <c r="AE924" s="256" t="s">
        <v>2089</v>
      </c>
      <c r="AF924" s="101">
        <f t="shared" si="258"/>
        <v>236138</v>
      </c>
      <c r="AG924" s="101">
        <f t="shared" si="255"/>
        <v>0</v>
      </c>
      <c r="AH924" s="101">
        <f t="shared" si="259"/>
        <v>236138</v>
      </c>
      <c r="AI924" s="101">
        <f t="shared" si="268"/>
        <v>0</v>
      </c>
      <c r="AJ924" s="101">
        <f t="shared" si="254"/>
        <v>0</v>
      </c>
      <c r="AK924" s="101">
        <f t="shared" si="267"/>
        <v>0</v>
      </c>
      <c r="AL924" s="102" t="s">
        <v>0</v>
      </c>
      <c r="AM924" s="144" t="s">
        <v>102</v>
      </c>
      <c r="AN924" s="823">
        <f t="shared" si="257"/>
        <v>236138</v>
      </c>
      <c r="AO924" s="844">
        <f t="shared" si="261"/>
        <v>1</v>
      </c>
      <c r="AP924" s="844">
        <f t="shared" si="262"/>
        <v>0</v>
      </c>
      <c r="AQ924" s="845">
        <f t="shared" ca="1" si="263"/>
        <v>56</v>
      </c>
      <c r="AR924" s="113" t="str">
        <f t="shared" si="264"/>
        <v>Delayed</v>
      </c>
    </row>
    <row r="925" spans="1:44" ht="15" x14ac:dyDescent="0.25">
      <c r="A925" s="102">
        <v>4000618388</v>
      </c>
      <c r="B925" s="133">
        <v>46128</v>
      </c>
      <c r="C925" s="297" t="s">
        <v>79</v>
      </c>
      <c r="D925" s="552">
        <v>46212</v>
      </c>
      <c r="E925" s="552" t="e">
        <f>IF(OR(#REF!="",J925=""),"",#REF!+7*J925)</f>
        <v>#REF!</v>
      </c>
      <c r="F925" s="149" t="str">
        <f t="shared" ca="1" si="266"/>
        <v>DELIVERED</v>
      </c>
      <c r="G925" s="316" t="s">
        <v>94</v>
      </c>
      <c r="H925" s="28" t="e">
        <f t="shared" si="252"/>
        <v>#REF!</v>
      </c>
      <c r="I925" s="28" t="e">
        <f t="shared" si="253"/>
        <v>#REF!</v>
      </c>
      <c r="J925" s="122">
        <v>12</v>
      </c>
      <c r="K925" s="122" t="s">
        <v>18</v>
      </c>
      <c r="L925" s="232" t="s">
        <v>142</v>
      </c>
      <c r="M925" s="343" t="s">
        <v>419</v>
      </c>
      <c r="N925" s="91">
        <v>0</v>
      </c>
      <c r="O925" s="278">
        <v>3</v>
      </c>
      <c r="P925" s="107" t="s">
        <v>420</v>
      </c>
      <c r="Q925" s="122">
        <v>26100074</v>
      </c>
      <c r="R925" s="122" t="s">
        <v>84</v>
      </c>
      <c r="S925" s="122" t="s">
        <v>97</v>
      </c>
      <c r="T925" s="215" t="s">
        <v>138</v>
      </c>
      <c r="U925" s="102" t="s">
        <v>99</v>
      </c>
      <c r="V925" s="102" t="s">
        <v>421</v>
      </c>
      <c r="W925" s="122">
        <v>10</v>
      </c>
      <c r="X925" s="122">
        <v>10</v>
      </c>
      <c r="Y925" s="126">
        <f t="shared" si="260"/>
        <v>0</v>
      </c>
      <c r="Z925" s="122">
        <v>0</v>
      </c>
      <c r="AA925" s="101">
        <v>3350</v>
      </c>
      <c r="AB925" s="131"/>
      <c r="AC925" s="151" t="str">
        <f t="shared" si="265"/>
        <v>April-26</v>
      </c>
      <c r="AD925" s="119">
        <v>46142</v>
      </c>
      <c r="AE925" s="476" t="s">
        <v>2090</v>
      </c>
      <c r="AF925" s="101">
        <f t="shared" si="258"/>
        <v>33500</v>
      </c>
      <c r="AG925" s="101">
        <f t="shared" si="255"/>
        <v>0</v>
      </c>
      <c r="AH925" s="101">
        <f t="shared" si="259"/>
        <v>33500</v>
      </c>
      <c r="AI925" s="101">
        <f t="shared" si="268"/>
        <v>0</v>
      </c>
      <c r="AJ925" s="101">
        <f t="shared" si="254"/>
        <v>0</v>
      </c>
      <c r="AK925" s="101">
        <f t="shared" si="267"/>
        <v>0</v>
      </c>
      <c r="AL925" s="102" t="s">
        <v>0</v>
      </c>
      <c r="AM925" s="144" t="s">
        <v>102</v>
      </c>
      <c r="AN925" s="823">
        <f t="shared" si="257"/>
        <v>33500</v>
      </c>
      <c r="AO925" s="844">
        <f t="shared" si="261"/>
        <v>1</v>
      </c>
      <c r="AP925" s="844">
        <f t="shared" si="262"/>
        <v>0</v>
      </c>
      <c r="AQ925" s="845">
        <f t="shared" ca="1" si="263"/>
        <v>57</v>
      </c>
      <c r="AR925" s="113" t="str">
        <f t="shared" si="264"/>
        <v>On Time</v>
      </c>
    </row>
    <row r="926" spans="1:44" ht="15" x14ac:dyDescent="0.25">
      <c r="A926" s="102">
        <v>4000613185</v>
      </c>
      <c r="B926" s="133">
        <v>46129</v>
      </c>
      <c r="C926" s="297" t="s">
        <v>79</v>
      </c>
      <c r="D926" s="552">
        <v>46339</v>
      </c>
      <c r="E926" s="552" t="e">
        <f>IF(OR(#REF!="",J926=""),"",#REF!+7*J926)</f>
        <v>#REF!</v>
      </c>
      <c r="F926" s="331" t="e">
        <f t="shared" ca="1" si="266"/>
        <v>#REF!</v>
      </c>
      <c r="G926" s="316" t="s">
        <v>94</v>
      </c>
      <c r="H926" s="28" t="e">
        <f t="shared" si="252"/>
        <v>#REF!</v>
      </c>
      <c r="I926" s="28" t="e">
        <f t="shared" si="253"/>
        <v>#REF!</v>
      </c>
      <c r="J926" s="122">
        <v>30</v>
      </c>
      <c r="K926" s="24" t="s">
        <v>28</v>
      </c>
      <c r="L926" s="232" t="s">
        <v>81</v>
      </c>
      <c r="M926" s="77" t="s">
        <v>2091</v>
      </c>
      <c r="N926" s="91">
        <v>0</v>
      </c>
      <c r="O926" s="278">
        <v>3</v>
      </c>
      <c r="P926" s="122"/>
      <c r="Q926" s="122"/>
      <c r="R926" s="122" t="s">
        <v>84</v>
      </c>
      <c r="S926" s="122" t="s">
        <v>97</v>
      </c>
      <c r="T926" s="7" t="s">
        <v>2027</v>
      </c>
      <c r="U926" s="102" t="s">
        <v>99</v>
      </c>
      <c r="V926" s="102" t="s">
        <v>2092</v>
      </c>
      <c r="W926" s="122">
        <v>2</v>
      </c>
      <c r="X926" s="113"/>
      <c r="Y926" s="126">
        <f t="shared" si="260"/>
        <v>2</v>
      </c>
      <c r="Z926" s="122">
        <v>2</v>
      </c>
      <c r="AA926" s="101">
        <v>0</v>
      </c>
      <c r="AB926" s="131"/>
      <c r="AC926" s="151" t="str">
        <f t="shared" si="265"/>
        <v/>
      </c>
      <c r="AD926" s="120"/>
      <c r="AE926" s="132"/>
      <c r="AF926" s="101">
        <f t="shared" si="258"/>
        <v>0</v>
      </c>
      <c r="AG926" s="101">
        <f t="shared" si="255"/>
        <v>0</v>
      </c>
      <c r="AH926" s="101">
        <f t="shared" si="259"/>
        <v>0</v>
      </c>
      <c r="AI926" s="101">
        <f t="shared" si="268"/>
        <v>0</v>
      </c>
      <c r="AJ926" s="101">
        <f t="shared" si="254"/>
        <v>0</v>
      </c>
      <c r="AK926" s="101">
        <f t="shared" si="267"/>
        <v>0</v>
      </c>
      <c r="AL926" s="102" t="s">
        <v>9</v>
      </c>
      <c r="AM926" s="144"/>
      <c r="AN926" s="823">
        <f t="shared" si="257"/>
        <v>0</v>
      </c>
      <c r="AO926" s="844">
        <f t="shared" si="261"/>
        <v>0</v>
      </c>
      <c r="AP926" s="844">
        <f t="shared" si="262"/>
        <v>1</v>
      </c>
      <c r="AQ926" s="845">
        <f t="shared" ca="1" si="263"/>
        <v>56</v>
      </c>
      <c r="AR926" s="113" t="str">
        <f t="shared" si="264"/>
        <v>On Time</v>
      </c>
    </row>
    <row r="927" spans="1:44" ht="12.75" x14ac:dyDescent="0.2">
      <c r="A927" s="102">
        <v>4000613185</v>
      </c>
      <c r="B927" s="133">
        <v>46129</v>
      </c>
      <c r="C927" s="297" t="s">
        <v>79</v>
      </c>
      <c r="D927" s="552">
        <v>46339</v>
      </c>
      <c r="E927" s="552" t="e">
        <f>IF(OR(#REF!="",J927=""),"",#REF!+7*J927)</f>
        <v>#REF!</v>
      </c>
      <c r="F927" s="331" t="e">
        <f t="shared" ca="1" si="266"/>
        <v>#REF!</v>
      </c>
      <c r="G927" s="316" t="s">
        <v>94</v>
      </c>
      <c r="H927" s="28" t="e">
        <f t="shared" si="252"/>
        <v>#REF!</v>
      </c>
      <c r="I927" s="28" t="e">
        <f t="shared" si="253"/>
        <v>#REF!</v>
      </c>
      <c r="J927" s="122">
        <v>30</v>
      </c>
      <c r="K927" s="24" t="s">
        <v>28</v>
      </c>
      <c r="L927" s="232" t="s">
        <v>81</v>
      </c>
      <c r="M927" s="24" t="s">
        <v>2091</v>
      </c>
      <c r="N927" s="91">
        <v>0</v>
      </c>
      <c r="O927" s="278">
        <v>3</v>
      </c>
      <c r="P927" s="122"/>
      <c r="Q927" s="122"/>
      <c r="R927" s="122" t="s">
        <v>84</v>
      </c>
      <c r="S927" s="122" t="s">
        <v>97</v>
      </c>
      <c r="T927" s="7" t="s">
        <v>2027</v>
      </c>
      <c r="U927" s="102" t="s">
        <v>99</v>
      </c>
      <c r="V927" s="102" t="s">
        <v>2093</v>
      </c>
      <c r="W927" s="122">
        <v>2</v>
      </c>
      <c r="X927" s="113"/>
      <c r="Y927" s="126">
        <f t="shared" si="260"/>
        <v>2</v>
      </c>
      <c r="Z927" s="122">
        <v>2</v>
      </c>
      <c r="AA927" s="101">
        <v>0</v>
      </c>
      <c r="AB927" s="131"/>
      <c r="AC927" s="151" t="str">
        <f t="shared" si="265"/>
        <v/>
      </c>
      <c r="AD927" s="120"/>
      <c r="AE927" s="132"/>
      <c r="AF927" s="101">
        <f t="shared" si="258"/>
        <v>0</v>
      </c>
      <c r="AG927" s="101">
        <f t="shared" si="255"/>
        <v>0</v>
      </c>
      <c r="AH927" s="101">
        <f t="shared" si="259"/>
        <v>0</v>
      </c>
      <c r="AI927" s="101">
        <f t="shared" si="268"/>
        <v>0</v>
      </c>
      <c r="AJ927" s="101">
        <f t="shared" si="254"/>
        <v>0</v>
      </c>
      <c r="AK927" s="101">
        <f t="shared" si="267"/>
        <v>0</v>
      </c>
      <c r="AL927" s="102" t="s">
        <v>9</v>
      </c>
      <c r="AM927" s="144"/>
      <c r="AN927" s="823">
        <f t="shared" si="257"/>
        <v>0</v>
      </c>
      <c r="AO927" s="844">
        <f t="shared" si="261"/>
        <v>0</v>
      </c>
      <c r="AP927" s="844">
        <f t="shared" si="262"/>
        <v>1</v>
      </c>
      <c r="AQ927" s="845">
        <f t="shared" ca="1" si="263"/>
        <v>56</v>
      </c>
      <c r="AR927" s="113" t="str">
        <f t="shared" si="264"/>
        <v>On Time</v>
      </c>
    </row>
    <row r="928" spans="1:44" ht="12.75" x14ac:dyDescent="0.2">
      <c r="A928" s="240">
        <v>4000613185</v>
      </c>
      <c r="B928" s="244">
        <v>46129</v>
      </c>
      <c r="C928" s="240" t="s">
        <v>79</v>
      </c>
      <c r="D928" s="552">
        <v>46339</v>
      </c>
      <c r="E928" s="552" t="e">
        <f>IF(OR(#REF!="",J928=""),"",#REF!+7*J928)</f>
        <v>#REF!</v>
      </c>
      <c r="F928" s="333" t="e">
        <f t="shared" ca="1" si="266"/>
        <v>#REF!</v>
      </c>
      <c r="G928" s="316" t="s">
        <v>94</v>
      </c>
      <c r="H928" s="28" t="e">
        <f t="shared" si="252"/>
        <v>#REF!</v>
      </c>
      <c r="I928" s="28" t="e">
        <f t="shared" si="253"/>
        <v>#REF!</v>
      </c>
      <c r="J928" s="218">
        <v>30</v>
      </c>
      <c r="K928" s="24" t="s">
        <v>18</v>
      </c>
      <c r="L928" s="125" t="s">
        <v>81</v>
      </c>
      <c r="M928" s="24" t="s">
        <v>2094</v>
      </c>
      <c r="N928" s="96">
        <v>0</v>
      </c>
      <c r="O928" s="278">
        <v>3</v>
      </c>
      <c r="P928" s="218"/>
      <c r="Q928" s="218"/>
      <c r="R928" s="218" t="s">
        <v>84</v>
      </c>
      <c r="S928" s="218" t="s">
        <v>97</v>
      </c>
      <c r="T928" s="84" t="s">
        <v>2027</v>
      </c>
      <c r="U928" s="240" t="s">
        <v>99</v>
      </c>
      <c r="V928" s="240" t="s">
        <v>2095</v>
      </c>
      <c r="W928" s="218">
        <v>2</v>
      </c>
      <c r="X928" s="207"/>
      <c r="Y928" s="265">
        <f t="shared" si="260"/>
        <v>2</v>
      </c>
      <c r="Z928" s="218">
        <v>2</v>
      </c>
      <c r="AA928" s="266">
        <v>0</v>
      </c>
      <c r="AB928" s="222"/>
      <c r="AC928" s="227" t="str">
        <f t="shared" si="265"/>
        <v/>
      </c>
      <c r="AD928" s="221"/>
      <c r="AE928" s="260"/>
      <c r="AF928" s="266">
        <f t="shared" si="258"/>
        <v>0</v>
      </c>
      <c r="AG928" s="266">
        <f t="shared" si="255"/>
        <v>0</v>
      </c>
      <c r="AH928" s="266">
        <f t="shared" si="259"/>
        <v>0</v>
      </c>
      <c r="AI928" s="266">
        <f t="shared" si="268"/>
        <v>0</v>
      </c>
      <c r="AJ928" s="266">
        <f t="shared" si="254"/>
        <v>0</v>
      </c>
      <c r="AK928" s="266">
        <f t="shared" si="267"/>
        <v>0</v>
      </c>
      <c r="AL928" s="240" t="s">
        <v>9</v>
      </c>
      <c r="AM928" s="323"/>
      <c r="AN928" s="827">
        <f t="shared" si="257"/>
        <v>0</v>
      </c>
      <c r="AO928" s="844">
        <f t="shared" si="261"/>
        <v>0</v>
      </c>
      <c r="AP928" s="844">
        <f t="shared" si="262"/>
        <v>1</v>
      </c>
      <c r="AQ928" s="845">
        <f t="shared" ca="1" si="263"/>
        <v>56</v>
      </c>
      <c r="AR928" s="113" t="str">
        <f t="shared" si="264"/>
        <v>On Time</v>
      </c>
    </row>
    <row r="929" spans="1:44" ht="12.75" x14ac:dyDescent="0.2">
      <c r="A929" s="240">
        <v>4000613185</v>
      </c>
      <c r="B929" s="244">
        <v>46129</v>
      </c>
      <c r="C929" s="240" t="s">
        <v>79</v>
      </c>
      <c r="D929" s="552">
        <v>46339</v>
      </c>
      <c r="E929" s="552" t="e">
        <f>IF(OR(#REF!="",J929=""),"",#REF!+7*J929)</f>
        <v>#REF!</v>
      </c>
      <c r="F929" s="333" t="e">
        <f t="shared" ca="1" si="266"/>
        <v>#REF!</v>
      </c>
      <c r="G929" s="316" t="s">
        <v>94</v>
      </c>
      <c r="H929" s="28" t="e">
        <f t="shared" si="252"/>
        <v>#REF!</v>
      </c>
      <c r="I929" s="28" t="e">
        <f t="shared" si="253"/>
        <v>#REF!</v>
      </c>
      <c r="J929" s="218">
        <v>30</v>
      </c>
      <c r="K929" s="24" t="s">
        <v>28</v>
      </c>
      <c r="L929" s="125" t="s">
        <v>81</v>
      </c>
      <c r="M929" s="24" t="s">
        <v>2094</v>
      </c>
      <c r="N929" s="96">
        <v>0</v>
      </c>
      <c r="O929" s="278">
        <v>3</v>
      </c>
      <c r="P929" s="218"/>
      <c r="Q929" s="218"/>
      <c r="R929" s="218" t="s">
        <v>84</v>
      </c>
      <c r="S929" s="218" t="s">
        <v>97</v>
      </c>
      <c r="T929" s="84" t="s">
        <v>2027</v>
      </c>
      <c r="U929" s="240" t="s">
        <v>99</v>
      </c>
      <c r="V929" s="240" t="s">
        <v>2096</v>
      </c>
      <c r="W929" s="218">
        <v>2</v>
      </c>
      <c r="X929" s="207"/>
      <c r="Y929" s="265">
        <f t="shared" si="260"/>
        <v>2</v>
      </c>
      <c r="Z929" s="218">
        <v>2</v>
      </c>
      <c r="AA929" s="266">
        <v>0</v>
      </c>
      <c r="AB929" s="222"/>
      <c r="AC929" s="227" t="str">
        <f t="shared" si="265"/>
        <v/>
      </c>
      <c r="AD929" s="221"/>
      <c r="AE929" s="260"/>
      <c r="AF929" s="266">
        <f t="shared" si="258"/>
        <v>0</v>
      </c>
      <c r="AG929" s="266">
        <f t="shared" si="255"/>
        <v>0</v>
      </c>
      <c r="AH929" s="266">
        <f t="shared" si="259"/>
        <v>0</v>
      </c>
      <c r="AI929" s="266">
        <f t="shared" si="268"/>
        <v>0</v>
      </c>
      <c r="AJ929" s="266">
        <f t="shared" si="254"/>
        <v>0</v>
      </c>
      <c r="AK929" s="266">
        <f t="shared" si="267"/>
        <v>0</v>
      </c>
      <c r="AL929" s="240" t="s">
        <v>9</v>
      </c>
      <c r="AM929" s="323"/>
      <c r="AN929" s="827">
        <f t="shared" si="257"/>
        <v>0</v>
      </c>
      <c r="AO929" s="844">
        <f t="shared" si="261"/>
        <v>0</v>
      </c>
      <c r="AP929" s="844">
        <f t="shared" si="262"/>
        <v>1</v>
      </c>
      <c r="AQ929" s="845">
        <f t="shared" ca="1" si="263"/>
        <v>56</v>
      </c>
      <c r="AR929" s="113" t="str">
        <f t="shared" si="264"/>
        <v>On Time</v>
      </c>
    </row>
    <row r="930" spans="1:44" ht="12.75" x14ac:dyDescent="0.2">
      <c r="A930" s="240">
        <v>4000613185</v>
      </c>
      <c r="B930" s="244">
        <v>46129</v>
      </c>
      <c r="C930" s="240" t="s">
        <v>79</v>
      </c>
      <c r="D930" s="552">
        <v>46339</v>
      </c>
      <c r="E930" s="552" t="e">
        <f>IF(OR(#REF!="",J930=""),"",#REF!+7*J930)</f>
        <v>#REF!</v>
      </c>
      <c r="F930" s="333" t="e">
        <f t="shared" ca="1" si="266"/>
        <v>#REF!</v>
      </c>
      <c r="G930" s="316" t="s">
        <v>94</v>
      </c>
      <c r="H930" s="28" t="e">
        <f t="shared" si="252"/>
        <v>#REF!</v>
      </c>
      <c r="I930" s="28" t="e">
        <f t="shared" si="253"/>
        <v>#REF!</v>
      </c>
      <c r="J930" s="218">
        <v>30</v>
      </c>
      <c r="K930" s="24" t="s">
        <v>28</v>
      </c>
      <c r="L930" s="125" t="s">
        <v>81</v>
      </c>
      <c r="M930" s="24" t="s">
        <v>2097</v>
      </c>
      <c r="N930" s="96">
        <v>0</v>
      </c>
      <c r="O930" s="278">
        <v>3</v>
      </c>
      <c r="P930" s="218"/>
      <c r="Q930" s="218"/>
      <c r="R930" s="218" t="s">
        <v>84</v>
      </c>
      <c r="S930" s="218" t="s">
        <v>97</v>
      </c>
      <c r="T930" s="84" t="s">
        <v>2027</v>
      </c>
      <c r="U930" s="240" t="s">
        <v>99</v>
      </c>
      <c r="V930" s="240" t="s">
        <v>2098</v>
      </c>
      <c r="W930" s="218">
        <v>2</v>
      </c>
      <c r="X930" s="207"/>
      <c r="Y930" s="265">
        <f t="shared" si="260"/>
        <v>2</v>
      </c>
      <c r="Z930" s="218">
        <v>2</v>
      </c>
      <c r="AA930" s="266">
        <v>0</v>
      </c>
      <c r="AB930" s="222"/>
      <c r="AC930" s="227" t="str">
        <f t="shared" si="265"/>
        <v/>
      </c>
      <c r="AD930" s="221"/>
      <c r="AE930" s="260"/>
      <c r="AF930" s="266">
        <f t="shared" si="258"/>
        <v>0</v>
      </c>
      <c r="AG930" s="266">
        <f t="shared" si="255"/>
        <v>0</v>
      </c>
      <c r="AH930" s="266">
        <f t="shared" si="259"/>
        <v>0</v>
      </c>
      <c r="AI930" s="266">
        <f t="shared" si="268"/>
        <v>0</v>
      </c>
      <c r="AJ930" s="266">
        <f t="shared" si="254"/>
        <v>0</v>
      </c>
      <c r="AK930" s="266">
        <f t="shared" si="267"/>
        <v>0</v>
      </c>
      <c r="AL930" s="240" t="s">
        <v>9</v>
      </c>
      <c r="AM930" s="323"/>
      <c r="AN930" s="827">
        <f t="shared" si="257"/>
        <v>0</v>
      </c>
      <c r="AO930" s="844">
        <f t="shared" si="261"/>
        <v>0</v>
      </c>
      <c r="AP930" s="844">
        <f t="shared" si="262"/>
        <v>1</v>
      </c>
      <c r="AQ930" s="845">
        <f t="shared" ca="1" si="263"/>
        <v>56</v>
      </c>
      <c r="AR930" s="113" t="str">
        <f t="shared" si="264"/>
        <v>On Time</v>
      </c>
    </row>
    <row r="931" spans="1:44" ht="12.75" x14ac:dyDescent="0.2">
      <c r="A931" s="240">
        <v>4000613185</v>
      </c>
      <c r="B931" s="244">
        <v>46129</v>
      </c>
      <c r="C931" s="240" t="s">
        <v>79</v>
      </c>
      <c r="D931" s="552">
        <v>46339</v>
      </c>
      <c r="E931" s="552" t="e">
        <f>IF(OR(#REF!="",J931=""),"",#REF!+7*J931)</f>
        <v>#REF!</v>
      </c>
      <c r="F931" s="333" t="e">
        <f t="shared" ca="1" si="266"/>
        <v>#REF!</v>
      </c>
      <c r="G931" s="316" t="s">
        <v>94</v>
      </c>
      <c r="H931" s="28" t="e">
        <f t="shared" si="252"/>
        <v>#REF!</v>
      </c>
      <c r="I931" s="28" t="e">
        <f t="shared" si="253"/>
        <v>#REF!</v>
      </c>
      <c r="J931" s="218">
        <v>30</v>
      </c>
      <c r="K931" s="24" t="s">
        <v>25</v>
      </c>
      <c r="L931" s="125" t="s">
        <v>81</v>
      </c>
      <c r="M931" s="24" t="s">
        <v>2097</v>
      </c>
      <c r="N931" s="96">
        <v>0</v>
      </c>
      <c r="O931" s="278">
        <v>3</v>
      </c>
      <c r="P931" s="218"/>
      <c r="Q931" s="218"/>
      <c r="R931" s="218" t="s">
        <v>84</v>
      </c>
      <c r="S931" s="218" t="s">
        <v>97</v>
      </c>
      <c r="T931" s="84" t="s">
        <v>2027</v>
      </c>
      <c r="U931" s="240" t="s">
        <v>99</v>
      </c>
      <c r="V931" s="240" t="s">
        <v>2099</v>
      </c>
      <c r="W931" s="218">
        <v>2</v>
      </c>
      <c r="X931" s="207"/>
      <c r="Y931" s="265">
        <f t="shared" si="260"/>
        <v>2</v>
      </c>
      <c r="Z931" s="218">
        <v>2</v>
      </c>
      <c r="AA931" s="266">
        <v>508314</v>
      </c>
      <c r="AB931" s="222"/>
      <c r="AC931" s="227" t="str">
        <f t="shared" si="265"/>
        <v/>
      </c>
      <c r="AD931" s="221"/>
      <c r="AE931" s="260"/>
      <c r="AF931" s="266">
        <f t="shared" si="258"/>
        <v>0</v>
      </c>
      <c r="AG931" s="266">
        <f t="shared" si="255"/>
        <v>0</v>
      </c>
      <c r="AH931" s="266">
        <f t="shared" si="259"/>
        <v>0</v>
      </c>
      <c r="AI931" s="266">
        <f t="shared" si="268"/>
        <v>1016628</v>
      </c>
      <c r="AJ931" s="266">
        <f t="shared" si="254"/>
        <v>0</v>
      </c>
      <c r="AK931" s="266">
        <f t="shared" si="267"/>
        <v>1016628</v>
      </c>
      <c r="AL931" s="240" t="s">
        <v>9</v>
      </c>
      <c r="AM931" s="323"/>
      <c r="AN931" s="827">
        <f t="shared" si="257"/>
        <v>1016628</v>
      </c>
      <c r="AO931" s="844">
        <f t="shared" si="261"/>
        <v>0</v>
      </c>
      <c r="AP931" s="844">
        <f t="shared" si="262"/>
        <v>1</v>
      </c>
      <c r="AQ931" s="845">
        <f t="shared" ca="1" si="263"/>
        <v>56</v>
      </c>
      <c r="AR931" s="113" t="str">
        <f t="shared" si="264"/>
        <v>On Time</v>
      </c>
    </row>
    <row r="932" spans="1:44" ht="12.75" x14ac:dyDescent="0.2">
      <c r="A932" s="240">
        <v>4000613185</v>
      </c>
      <c r="B932" s="244">
        <v>46129</v>
      </c>
      <c r="C932" s="240" t="s">
        <v>79</v>
      </c>
      <c r="D932" s="552">
        <v>46339</v>
      </c>
      <c r="E932" s="552" t="e">
        <f>IF(OR(#REF!="",J932=""),"",#REF!+7*J932)</f>
        <v>#REF!</v>
      </c>
      <c r="F932" s="333" t="e">
        <f t="shared" ca="1" si="266"/>
        <v>#REF!</v>
      </c>
      <c r="G932" s="316" t="s">
        <v>94</v>
      </c>
      <c r="H932" s="28" t="e">
        <f t="shared" si="252"/>
        <v>#REF!</v>
      </c>
      <c r="I932" s="28" t="e">
        <f t="shared" si="253"/>
        <v>#REF!</v>
      </c>
      <c r="J932" s="218">
        <v>30</v>
      </c>
      <c r="K932" s="24" t="s">
        <v>28</v>
      </c>
      <c r="L932" s="125" t="s">
        <v>81</v>
      </c>
      <c r="M932" s="24" t="s">
        <v>2091</v>
      </c>
      <c r="N932" s="96">
        <v>0</v>
      </c>
      <c r="O932" s="278">
        <v>3</v>
      </c>
      <c r="P932" s="218"/>
      <c r="Q932" s="218"/>
      <c r="R932" s="218" t="s">
        <v>84</v>
      </c>
      <c r="S932" s="218" t="s">
        <v>97</v>
      </c>
      <c r="T932" s="84" t="s">
        <v>2027</v>
      </c>
      <c r="U932" s="240" t="s">
        <v>99</v>
      </c>
      <c r="V932" s="102" t="s">
        <v>2092</v>
      </c>
      <c r="W932" s="218">
        <v>34</v>
      </c>
      <c r="X932" s="207"/>
      <c r="Y932" s="265">
        <f t="shared" si="260"/>
        <v>34</v>
      </c>
      <c r="Z932" s="218">
        <v>34</v>
      </c>
      <c r="AA932" s="266">
        <v>0</v>
      </c>
      <c r="AB932" s="222"/>
      <c r="AC932" s="227" t="str">
        <f t="shared" si="265"/>
        <v/>
      </c>
      <c r="AD932" s="221"/>
      <c r="AE932" s="260"/>
      <c r="AF932" s="266">
        <f t="shared" si="258"/>
        <v>0</v>
      </c>
      <c r="AG932" s="266">
        <f t="shared" si="255"/>
        <v>0</v>
      </c>
      <c r="AH932" s="266">
        <f t="shared" si="259"/>
        <v>0</v>
      </c>
      <c r="AI932" s="266">
        <f t="shared" si="268"/>
        <v>0</v>
      </c>
      <c r="AJ932" s="266">
        <f t="shared" si="254"/>
        <v>0</v>
      </c>
      <c r="AK932" s="266">
        <f t="shared" si="267"/>
        <v>0</v>
      </c>
      <c r="AL932" s="240" t="s">
        <v>9</v>
      </c>
      <c r="AM932" s="323"/>
      <c r="AN932" s="827">
        <f t="shared" si="257"/>
        <v>0</v>
      </c>
      <c r="AO932" s="844">
        <f t="shared" si="261"/>
        <v>0</v>
      </c>
      <c r="AP932" s="844">
        <f t="shared" si="262"/>
        <v>1</v>
      </c>
      <c r="AQ932" s="845">
        <f t="shared" ca="1" si="263"/>
        <v>56</v>
      </c>
      <c r="AR932" s="113" t="str">
        <f t="shared" si="264"/>
        <v>On Time</v>
      </c>
    </row>
    <row r="933" spans="1:44" ht="12.75" x14ac:dyDescent="0.2">
      <c r="A933" s="240">
        <v>4000613185</v>
      </c>
      <c r="B933" s="244">
        <v>46129</v>
      </c>
      <c r="C933" s="240" t="s">
        <v>79</v>
      </c>
      <c r="D933" s="552">
        <v>46339</v>
      </c>
      <c r="E933" s="552" t="e">
        <f>IF(OR(#REF!="",J933=""),"",#REF!+7*J933)</f>
        <v>#REF!</v>
      </c>
      <c r="F933" s="333" t="e">
        <f t="shared" ca="1" si="266"/>
        <v>#REF!</v>
      </c>
      <c r="G933" s="316" t="s">
        <v>94</v>
      </c>
      <c r="H933" s="28" t="e">
        <f t="shared" si="252"/>
        <v>#REF!</v>
      </c>
      <c r="I933" s="28" t="e">
        <f t="shared" si="253"/>
        <v>#REF!</v>
      </c>
      <c r="J933" s="218">
        <v>30</v>
      </c>
      <c r="K933" s="24" t="s">
        <v>28</v>
      </c>
      <c r="L933" s="125" t="s">
        <v>81</v>
      </c>
      <c r="M933" s="24" t="s">
        <v>2091</v>
      </c>
      <c r="N933" s="96">
        <v>0</v>
      </c>
      <c r="O933" s="278">
        <v>3</v>
      </c>
      <c r="P933" s="218"/>
      <c r="Q933" s="218"/>
      <c r="R933" s="218" t="s">
        <v>84</v>
      </c>
      <c r="S933" s="218" t="s">
        <v>97</v>
      </c>
      <c r="T933" s="84" t="s">
        <v>2027</v>
      </c>
      <c r="U933" s="240" t="s">
        <v>99</v>
      </c>
      <c r="V933" s="102" t="s">
        <v>2093</v>
      </c>
      <c r="W933" s="218">
        <v>34</v>
      </c>
      <c r="X933" s="207"/>
      <c r="Y933" s="265">
        <f t="shared" si="260"/>
        <v>34</v>
      </c>
      <c r="Z933" s="218">
        <v>34</v>
      </c>
      <c r="AA933" s="266">
        <v>0</v>
      </c>
      <c r="AB933" s="222"/>
      <c r="AC933" s="227" t="str">
        <f t="shared" si="265"/>
        <v/>
      </c>
      <c r="AD933" s="221"/>
      <c r="AE933" s="260"/>
      <c r="AF933" s="266">
        <f t="shared" si="258"/>
        <v>0</v>
      </c>
      <c r="AG933" s="266">
        <f t="shared" si="255"/>
        <v>0</v>
      </c>
      <c r="AH933" s="266">
        <f t="shared" si="259"/>
        <v>0</v>
      </c>
      <c r="AI933" s="266">
        <f t="shared" si="268"/>
        <v>0</v>
      </c>
      <c r="AJ933" s="266">
        <f t="shared" si="254"/>
        <v>0</v>
      </c>
      <c r="AK933" s="266">
        <f t="shared" si="267"/>
        <v>0</v>
      </c>
      <c r="AL933" s="240" t="s">
        <v>9</v>
      </c>
      <c r="AM933" s="323"/>
      <c r="AN933" s="827">
        <f t="shared" si="257"/>
        <v>0</v>
      </c>
      <c r="AO933" s="844">
        <f t="shared" si="261"/>
        <v>0</v>
      </c>
      <c r="AP933" s="844">
        <f t="shared" si="262"/>
        <v>1</v>
      </c>
      <c r="AQ933" s="845">
        <f t="shared" ca="1" si="263"/>
        <v>56</v>
      </c>
      <c r="AR933" s="113" t="str">
        <f t="shared" si="264"/>
        <v>On Time</v>
      </c>
    </row>
    <row r="934" spans="1:44" ht="12.75" x14ac:dyDescent="0.2">
      <c r="A934" s="240">
        <v>4000613185</v>
      </c>
      <c r="B934" s="244">
        <v>46129</v>
      </c>
      <c r="C934" s="240" t="s">
        <v>79</v>
      </c>
      <c r="D934" s="552">
        <v>46339</v>
      </c>
      <c r="E934" s="552" t="e">
        <f>IF(OR(#REF!="",J934=""),"",#REF!+7*J934)</f>
        <v>#REF!</v>
      </c>
      <c r="F934" s="333" t="e">
        <f t="shared" ca="1" si="266"/>
        <v>#REF!</v>
      </c>
      <c r="G934" s="316" t="s">
        <v>94</v>
      </c>
      <c r="H934" s="28" t="e">
        <f t="shared" si="252"/>
        <v>#REF!</v>
      </c>
      <c r="I934" s="28" t="e">
        <f t="shared" si="253"/>
        <v>#REF!</v>
      </c>
      <c r="J934" s="218">
        <v>30</v>
      </c>
      <c r="K934" s="24" t="s">
        <v>18</v>
      </c>
      <c r="L934" s="125" t="s">
        <v>81</v>
      </c>
      <c r="M934" s="24" t="s">
        <v>2094</v>
      </c>
      <c r="N934" s="96">
        <v>0</v>
      </c>
      <c r="O934" s="278">
        <v>3</v>
      </c>
      <c r="P934" s="218"/>
      <c r="Q934" s="218"/>
      <c r="R934" s="218" t="s">
        <v>84</v>
      </c>
      <c r="S934" s="218" t="s">
        <v>97</v>
      </c>
      <c r="T934" s="84" t="s">
        <v>2027</v>
      </c>
      <c r="U934" s="240" t="s">
        <v>99</v>
      </c>
      <c r="V934" s="240" t="s">
        <v>2095</v>
      </c>
      <c r="W934" s="218">
        <v>34</v>
      </c>
      <c r="X934" s="207"/>
      <c r="Y934" s="265">
        <f t="shared" si="260"/>
        <v>34</v>
      </c>
      <c r="Z934" s="218">
        <v>34</v>
      </c>
      <c r="AA934" s="266">
        <v>0</v>
      </c>
      <c r="AB934" s="222"/>
      <c r="AC934" s="227" t="str">
        <f t="shared" si="265"/>
        <v/>
      </c>
      <c r="AD934" s="221"/>
      <c r="AE934" s="260"/>
      <c r="AF934" s="266">
        <f t="shared" si="258"/>
        <v>0</v>
      </c>
      <c r="AG934" s="266">
        <f t="shared" si="255"/>
        <v>0</v>
      </c>
      <c r="AH934" s="266">
        <f t="shared" si="259"/>
        <v>0</v>
      </c>
      <c r="AI934" s="266">
        <f t="shared" si="268"/>
        <v>0</v>
      </c>
      <c r="AJ934" s="266">
        <f t="shared" si="254"/>
        <v>0</v>
      </c>
      <c r="AK934" s="266">
        <f t="shared" si="267"/>
        <v>0</v>
      </c>
      <c r="AL934" s="240" t="s">
        <v>9</v>
      </c>
      <c r="AM934" s="323"/>
      <c r="AN934" s="827">
        <f t="shared" si="257"/>
        <v>0</v>
      </c>
      <c r="AO934" s="844">
        <f t="shared" si="261"/>
        <v>0</v>
      </c>
      <c r="AP934" s="844">
        <f t="shared" si="262"/>
        <v>1</v>
      </c>
      <c r="AQ934" s="845">
        <f t="shared" ca="1" si="263"/>
        <v>56</v>
      </c>
      <c r="AR934" s="113" t="str">
        <f t="shared" si="264"/>
        <v>On Time</v>
      </c>
    </row>
    <row r="935" spans="1:44" ht="12.75" x14ac:dyDescent="0.2">
      <c r="A935" s="240">
        <v>4000613185</v>
      </c>
      <c r="B935" s="244">
        <v>46129</v>
      </c>
      <c r="C935" s="240" t="s">
        <v>79</v>
      </c>
      <c r="D935" s="552">
        <v>46339</v>
      </c>
      <c r="E935" s="552" t="e">
        <f>IF(OR(#REF!="",J935=""),"",#REF!+7*J935)</f>
        <v>#REF!</v>
      </c>
      <c r="F935" s="333" t="e">
        <f t="shared" ca="1" si="266"/>
        <v>#REF!</v>
      </c>
      <c r="G935" s="316" t="s">
        <v>94</v>
      </c>
      <c r="H935" s="28" t="e">
        <f t="shared" ref="H935:H1002" si="269">TEXT(E935,"MMM-YY")</f>
        <v>#REF!</v>
      </c>
      <c r="I935" s="28" t="e">
        <f t="shared" ref="I935:I1002" si="270">TEXT(E935,"YYYY")</f>
        <v>#REF!</v>
      </c>
      <c r="J935" s="218">
        <v>30</v>
      </c>
      <c r="K935" s="24" t="s">
        <v>28</v>
      </c>
      <c r="L935" s="125" t="s">
        <v>81</v>
      </c>
      <c r="M935" s="24" t="s">
        <v>2094</v>
      </c>
      <c r="N935" s="96">
        <v>0</v>
      </c>
      <c r="O935" s="278">
        <v>3</v>
      </c>
      <c r="P935" s="218"/>
      <c r="Q935" s="218"/>
      <c r="R935" s="218" t="s">
        <v>84</v>
      </c>
      <c r="S935" s="218" t="s">
        <v>97</v>
      </c>
      <c r="T935" s="84" t="s">
        <v>2027</v>
      </c>
      <c r="U935" s="240" t="s">
        <v>99</v>
      </c>
      <c r="V935" s="240" t="s">
        <v>2096</v>
      </c>
      <c r="W935" s="218">
        <v>34</v>
      </c>
      <c r="X935" s="207"/>
      <c r="Y935" s="265">
        <f t="shared" si="260"/>
        <v>34</v>
      </c>
      <c r="Z935" s="218">
        <v>34</v>
      </c>
      <c r="AA935" s="266">
        <v>0</v>
      </c>
      <c r="AB935" s="222"/>
      <c r="AC935" s="227" t="str">
        <f t="shared" si="265"/>
        <v/>
      </c>
      <c r="AD935" s="221"/>
      <c r="AE935" s="260"/>
      <c r="AF935" s="266">
        <f t="shared" si="258"/>
        <v>0</v>
      </c>
      <c r="AG935" s="266">
        <f t="shared" si="255"/>
        <v>0</v>
      </c>
      <c r="AH935" s="266">
        <f t="shared" si="259"/>
        <v>0</v>
      </c>
      <c r="AI935" s="266">
        <f t="shared" si="268"/>
        <v>0</v>
      </c>
      <c r="AJ935" s="266">
        <f t="shared" ref="AJ935:AJ994" si="271">(Z935*AB935)*86</f>
        <v>0</v>
      </c>
      <c r="AK935" s="266">
        <f t="shared" si="267"/>
        <v>0</v>
      </c>
      <c r="AL935" s="240" t="s">
        <v>9</v>
      </c>
      <c r="AM935" s="323"/>
      <c r="AN935" s="827">
        <f t="shared" si="257"/>
        <v>0</v>
      </c>
      <c r="AO935" s="844">
        <f t="shared" si="261"/>
        <v>0</v>
      </c>
      <c r="AP935" s="844">
        <f t="shared" si="262"/>
        <v>1</v>
      </c>
      <c r="AQ935" s="845">
        <f t="shared" ca="1" si="263"/>
        <v>56</v>
      </c>
      <c r="AR935" s="113" t="str">
        <f t="shared" si="264"/>
        <v>On Time</v>
      </c>
    </row>
    <row r="936" spans="1:44" ht="12.75" x14ac:dyDescent="0.2">
      <c r="A936" s="240">
        <v>4000613185</v>
      </c>
      <c r="B936" s="244">
        <v>46129</v>
      </c>
      <c r="C936" s="240" t="s">
        <v>79</v>
      </c>
      <c r="D936" s="552">
        <v>46339</v>
      </c>
      <c r="E936" s="552" t="e">
        <f>IF(OR(#REF!="",J936=""),"",#REF!+7*J936)</f>
        <v>#REF!</v>
      </c>
      <c r="F936" s="333" t="e">
        <f t="shared" ca="1" si="266"/>
        <v>#REF!</v>
      </c>
      <c r="G936" s="316" t="s">
        <v>94</v>
      </c>
      <c r="H936" s="28" t="e">
        <f t="shared" si="269"/>
        <v>#REF!</v>
      </c>
      <c r="I936" s="28" t="e">
        <f t="shared" si="270"/>
        <v>#REF!</v>
      </c>
      <c r="J936" s="218">
        <v>30</v>
      </c>
      <c r="K936" s="24" t="s">
        <v>28</v>
      </c>
      <c r="L936" s="125" t="s">
        <v>81</v>
      </c>
      <c r="M936" s="24" t="s">
        <v>2097</v>
      </c>
      <c r="N936" s="96">
        <v>0</v>
      </c>
      <c r="O936" s="278">
        <v>3</v>
      </c>
      <c r="P936" s="218"/>
      <c r="Q936" s="218"/>
      <c r="R936" s="218" t="s">
        <v>84</v>
      </c>
      <c r="S936" s="218" t="s">
        <v>97</v>
      </c>
      <c r="T936" s="84" t="s">
        <v>2027</v>
      </c>
      <c r="U936" s="240" t="s">
        <v>99</v>
      </c>
      <c r="V936" s="240" t="s">
        <v>2098</v>
      </c>
      <c r="W936" s="218">
        <v>34</v>
      </c>
      <c r="X936" s="207"/>
      <c r="Y936" s="265">
        <f t="shared" si="260"/>
        <v>34</v>
      </c>
      <c r="Z936" s="218">
        <v>34</v>
      </c>
      <c r="AA936" s="266">
        <v>0</v>
      </c>
      <c r="AB936" s="222"/>
      <c r="AC936" s="227" t="str">
        <f t="shared" si="265"/>
        <v/>
      </c>
      <c r="AD936" s="221"/>
      <c r="AE936" s="260"/>
      <c r="AF936" s="266">
        <f t="shared" si="258"/>
        <v>0</v>
      </c>
      <c r="AG936" s="266">
        <f t="shared" ref="AG936:AG994" si="272">(X936*AB936)*86</f>
        <v>0</v>
      </c>
      <c r="AH936" s="266">
        <f t="shared" si="259"/>
        <v>0</v>
      </c>
      <c r="AI936" s="266">
        <f t="shared" si="268"/>
        <v>0</v>
      </c>
      <c r="AJ936" s="266">
        <f t="shared" si="271"/>
        <v>0</v>
      </c>
      <c r="AK936" s="266">
        <f t="shared" si="267"/>
        <v>0</v>
      </c>
      <c r="AL936" s="240" t="s">
        <v>9</v>
      </c>
      <c r="AM936" s="323"/>
      <c r="AN936" s="827">
        <f t="shared" si="257"/>
        <v>0</v>
      </c>
      <c r="AO936" s="844">
        <f t="shared" si="261"/>
        <v>0</v>
      </c>
      <c r="AP936" s="844">
        <f t="shared" si="262"/>
        <v>1</v>
      </c>
      <c r="AQ936" s="845">
        <f t="shared" ca="1" si="263"/>
        <v>56</v>
      </c>
      <c r="AR936" s="113" t="str">
        <f t="shared" si="264"/>
        <v>On Time</v>
      </c>
    </row>
    <row r="937" spans="1:44" ht="12.75" x14ac:dyDescent="0.2">
      <c r="A937" s="240">
        <v>4000613185</v>
      </c>
      <c r="B937" s="244">
        <v>46129</v>
      </c>
      <c r="C937" s="240" t="s">
        <v>79</v>
      </c>
      <c r="D937" s="552">
        <v>46339</v>
      </c>
      <c r="E937" s="552" t="e">
        <f>IF(OR(#REF!="",J937=""),"",#REF!+7*J937)</f>
        <v>#REF!</v>
      </c>
      <c r="F937" s="333" t="e">
        <f t="shared" ca="1" si="266"/>
        <v>#REF!</v>
      </c>
      <c r="G937" s="316" t="s">
        <v>94</v>
      </c>
      <c r="H937" s="28" t="e">
        <f t="shared" si="269"/>
        <v>#REF!</v>
      </c>
      <c r="I937" s="28" t="e">
        <f t="shared" si="270"/>
        <v>#REF!</v>
      </c>
      <c r="J937" s="218">
        <v>30</v>
      </c>
      <c r="K937" s="24" t="s">
        <v>25</v>
      </c>
      <c r="L937" s="125" t="s">
        <v>81</v>
      </c>
      <c r="M937" s="24" t="s">
        <v>2097</v>
      </c>
      <c r="N937" s="96">
        <v>0</v>
      </c>
      <c r="O937" s="278">
        <v>3</v>
      </c>
      <c r="P937" s="218"/>
      <c r="Q937" s="218"/>
      <c r="R937" s="218" t="s">
        <v>84</v>
      </c>
      <c r="S937" s="218" t="s">
        <v>97</v>
      </c>
      <c r="T937" s="84" t="s">
        <v>2027</v>
      </c>
      <c r="U937" s="240" t="s">
        <v>99</v>
      </c>
      <c r="V937" s="240" t="s">
        <v>2099</v>
      </c>
      <c r="W937" s="218">
        <v>34</v>
      </c>
      <c r="X937" s="207"/>
      <c r="Y937" s="265">
        <f t="shared" si="260"/>
        <v>34</v>
      </c>
      <c r="Z937" s="218">
        <v>34</v>
      </c>
      <c r="AA937" s="266">
        <v>508314</v>
      </c>
      <c r="AB937" s="222"/>
      <c r="AC937" s="227" t="str">
        <f t="shared" si="265"/>
        <v/>
      </c>
      <c r="AD937" s="221"/>
      <c r="AE937" s="260"/>
      <c r="AF937" s="266">
        <f t="shared" si="258"/>
        <v>0</v>
      </c>
      <c r="AG937" s="266">
        <f t="shared" si="272"/>
        <v>0</v>
      </c>
      <c r="AH937" s="266">
        <f t="shared" si="259"/>
        <v>0</v>
      </c>
      <c r="AI937" s="266">
        <f t="shared" si="268"/>
        <v>17282676</v>
      </c>
      <c r="AJ937" s="266">
        <f t="shared" si="271"/>
        <v>0</v>
      </c>
      <c r="AK937" s="266">
        <f t="shared" si="267"/>
        <v>17282676</v>
      </c>
      <c r="AL937" s="240" t="s">
        <v>9</v>
      </c>
      <c r="AM937" s="323"/>
      <c r="AN937" s="827">
        <f t="shared" si="257"/>
        <v>17282676</v>
      </c>
      <c r="AO937" s="844">
        <f t="shared" si="261"/>
        <v>0</v>
      </c>
      <c r="AP937" s="844">
        <f t="shared" si="262"/>
        <v>1</v>
      </c>
      <c r="AQ937" s="845">
        <f t="shared" ca="1" si="263"/>
        <v>56</v>
      </c>
      <c r="AR937" s="113" t="str">
        <f t="shared" si="264"/>
        <v>On Time</v>
      </c>
    </row>
    <row r="938" spans="1:44" ht="12.75" x14ac:dyDescent="0.2">
      <c r="A938" s="240">
        <v>4000613185</v>
      </c>
      <c r="B938" s="244">
        <v>46129</v>
      </c>
      <c r="C938" s="240" t="s">
        <v>79</v>
      </c>
      <c r="D938" s="552">
        <v>46409</v>
      </c>
      <c r="E938" s="552" t="e">
        <f>IF(OR(#REF!="",J938=""),"",#REF!+7*J938)</f>
        <v>#REF!</v>
      </c>
      <c r="F938" s="333" t="e">
        <f t="shared" ca="1" si="266"/>
        <v>#REF!</v>
      </c>
      <c r="G938" s="316" t="s">
        <v>94</v>
      </c>
      <c r="H938" s="28" t="e">
        <f t="shared" si="269"/>
        <v>#REF!</v>
      </c>
      <c r="I938" s="28" t="e">
        <f t="shared" si="270"/>
        <v>#REF!</v>
      </c>
      <c r="J938" s="218">
        <v>40</v>
      </c>
      <c r="K938" s="24" t="s">
        <v>28</v>
      </c>
      <c r="L938" s="125" t="s">
        <v>81</v>
      </c>
      <c r="M938" s="24" t="s">
        <v>2091</v>
      </c>
      <c r="N938" s="96">
        <v>0</v>
      </c>
      <c r="O938" s="278">
        <v>3</v>
      </c>
      <c r="P938" s="218"/>
      <c r="Q938" s="218"/>
      <c r="R938" s="218" t="s">
        <v>84</v>
      </c>
      <c r="S938" s="218" t="s">
        <v>97</v>
      </c>
      <c r="T938" s="84" t="s">
        <v>2027</v>
      </c>
      <c r="U938" s="240" t="s">
        <v>99</v>
      </c>
      <c r="V938" s="102" t="s">
        <v>2092</v>
      </c>
      <c r="W938" s="218">
        <v>34</v>
      </c>
      <c r="X938" s="207"/>
      <c r="Y938" s="265">
        <f t="shared" si="260"/>
        <v>34</v>
      </c>
      <c r="Z938" s="218">
        <v>34</v>
      </c>
      <c r="AA938" s="266">
        <v>0</v>
      </c>
      <c r="AB938" s="222"/>
      <c r="AC938" s="227" t="str">
        <f t="shared" si="265"/>
        <v/>
      </c>
      <c r="AD938" s="221"/>
      <c r="AE938" s="260"/>
      <c r="AF938" s="266">
        <f t="shared" si="258"/>
        <v>0</v>
      </c>
      <c r="AG938" s="266">
        <f t="shared" si="272"/>
        <v>0</v>
      </c>
      <c r="AH938" s="266">
        <f t="shared" si="259"/>
        <v>0</v>
      </c>
      <c r="AI938" s="266">
        <f t="shared" si="268"/>
        <v>0</v>
      </c>
      <c r="AJ938" s="266">
        <f t="shared" si="271"/>
        <v>0</v>
      </c>
      <c r="AK938" s="266">
        <f t="shared" si="267"/>
        <v>0</v>
      </c>
      <c r="AL938" s="240" t="s">
        <v>9</v>
      </c>
      <c r="AM938" s="323"/>
      <c r="AN938" s="827">
        <f t="shared" si="257"/>
        <v>0</v>
      </c>
      <c r="AO938" s="844">
        <f t="shared" si="261"/>
        <v>0</v>
      </c>
      <c r="AP938" s="844">
        <f t="shared" si="262"/>
        <v>1</v>
      </c>
      <c r="AQ938" s="845">
        <f t="shared" ca="1" si="263"/>
        <v>56</v>
      </c>
      <c r="AR938" s="113" t="str">
        <f t="shared" si="264"/>
        <v>On Time</v>
      </c>
    </row>
    <row r="939" spans="1:44" ht="12.75" x14ac:dyDescent="0.2">
      <c r="A939" s="240">
        <v>4000613185</v>
      </c>
      <c r="B939" s="244">
        <v>46129</v>
      </c>
      <c r="C939" s="240" t="s">
        <v>79</v>
      </c>
      <c r="D939" s="552">
        <v>46409</v>
      </c>
      <c r="E939" s="552" t="e">
        <f>IF(OR(#REF!="",J939=""),"",#REF!+7*J939)</f>
        <v>#REF!</v>
      </c>
      <c r="F939" s="333" t="e">
        <f t="shared" ca="1" si="266"/>
        <v>#REF!</v>
      </c>
      <c r="G939" s="316" t="s">
        <v>94</v>
      </c>
      <c r="H939" s="28" t="e">
        <f t="shared" si="269"/>
        <v>#REF!</v>
      </c>
      <c r="I939" s="28" t="e">
        <f t="shared" si="270"/>
        <v>#REF!</v>
      </c>
      <c r="J939" s="218">
        <v>40</v>
      </c>
      <c r="K939" s="24" t="s">
        <v>28</v>
      </c>
      <c r="L939" s="125" t="s">
        <v>81</v>
      </c>
      <c r="M939" s="24" t="s">
        <v>2091</v>
      </c>
      <c r="N939" s="96">
        <v>0</v>
      </c>
      <c r="O939" s="278">
        <v>3</v>
      </c>
      <c r="P939" s="218"/>
      <c r="Q939" s="218"/>
      <c r="R939" s="218" t="s">
        <v>84</v>
      </c>
      <c r="S939" s="218" t="s">
        <v>97</v>
      </c>
      <c r="T939" s="84" t="s">
        <v>2027</v>
      </c>
      <c r="U939" s="240" t="s">
        <v>99</v>
      </c>
      <c r="V939" s="102" t="s">
        <v>2093</v>
      </c>
      <c r="W939" s="218">
        <v>34</v>
      </c>
      <c r="X939" s="207"/>
      <c r="Y939" s="265">
        <f t="shared" si="260"/>
        <v>34</v>
      </c>
      <c r="Z939" s="218">
        <v>34</v>
      </c>
      <c r="AA939" s="266">
        <v>0</v>
      </c>
      <c r="AB939" s="222"/>
      <c r="AC939" s="227" t="str">
        <f t="shared" si="265"/>
        <v/>
      </c>
      <c r="AD939" s="221"/>
      <c r="AE939" s="260"/>
      <c r="AF939" s="266">
        <f t="shared" si="258"/>
        <v>0</v>
      </c>
      <c r="AG939" s="266">
        <f t="shared" si="272"/>
        <v>0</v>
      </c>
      <c r="AH939" s="266">
        <f t="shared" si="259"/>
        <v>0</v>
      </c>
      <c r="AI939" s="266">
        <f t="shared" si="268"/>
        <v>0</v>
      </c>
      <c r="AJ939" s="266">
        <f t="shared" si="271"/>
        <v>0</v>
      </c>
      <c r="AK939" s="266">
        <f t="shared" si="267"/>
        <v>0</v>
      </c>
      <c r="AL939" s="240" t="s">
        <v>9</v>
      </c>
      <c r="AM939" s="323"/>
      <c r="AN939" s="827">
        <f t="shared" si="257"/>
        <v>0</v>
      </c>
      <c r="AO939" s="844">
        <f t="shared" si="261"/>
        <v>0</v>
      </c>
      <c r="AP939" s="844">
        <f t="shared" si="262"/>
        <v>1</v>
      </c>
      <c r="AQ939" s="845">
        <f t="shared" ca="1" si="263"/>
        <v>56</v>
      </c>
      <c r="AR939" s="113" t="str">
        <f t="shared" si="264"/>
        <v>On Time</v>
      </c>
    </row>
    <row r="940" spans="1:44" ht="12.75" x14ac:dyDescent="0.2">
      <c r="A940" s="240">
        <v>4000613185</v>
      </c>
      <c r="B940" s="244">
        <v>46129</v>
      </c>
      <c r="C940" s="240" t="s">
        <v>79</v>
      </c>
      <c r="D940" s="552">
        <v>46409</v>
      </c>
      <c r="E940" s="552" t="e">
        <f>IF(OR(#REF!="",J940=""),"",#REF!+7*J940)</f>
        <v>#REF!</v>
      </c>
      <c r="F940" s="333" t="e">
        <f t="shared" ca="1" si="266"/>
        <v>#REF!</v>
      </c>
      <c r="G940" s="316" t="s">
        <v>94</v>
      </c>
      <c r="H940" s="28" t="e">
        <f t="shared" si="269"/>
        <v>#REF!</v>
      </c>
      <c r="I940" s="28" t="e">
        <f t="shared" si="270"/>
        <v>#REF!</v>
      </c>
      <c r="J940" s="218">
        <v>40</v>
      </c>
      <c r="K940" s="24" t="s">
        <v>18</v>
      </c>
      <c r="L940" s="125" t="s">
        <v>81</v>
      </c>
      <c r="M940" s="24" t="s">
        <v>2094</v>
      </c>
      <c r="N940" s="96">
        <v>0</v>
      </c>
      <c r="O940" s="278">
        <v>3</v>
      </c>
      <c r="P940" s="218"/>
      <c r="Q940" s="218"/>
      <c r="R940" s="218" t="s">
        <v>84</v>
      </c>
      <c r="S940" s="218" t="s">
        <v>97</v>
      </c>
      <c r="T940" s="84" t="s">
        <v>2027</v>
      </c>
      <c r="U940" s="240" t="s">
        <v>99</v>
      </c>
      <c r="V940" s="240" t="s">
        <v>2095</v>
      </c>
      <c r="W940" s="218">
        <v>34</v>
      </c>
      <c r="X940" s="207"/>
      <c r="Y940" s="265">
        <f t="shared" si="260"/>
        <v>34</v>
      </c>
      <c r="Z940" s="218">
        <v>34</v>
      </c>
      <c r="AA940" s="266">
        <v>0</v>
      </c>
      <c r="AB940" s="222"/>
      <c r="AC940" s="227" t="str">
        <f t="shared" si="265"/>
        <v/>
      </c>
      <c r="AD940" s="221"/>
      <c r="AE940" s="260"/>
      <c r="AF940" s="266">
        <f t="shared" si="258"/>
        <v>0</v>
      </c>
      <c r="AG940" s="266">
        <f t="shared" si="272"/>
        <v>0</v>
      </c>
      <c r="AH940" s="266">
        <f t="shared" si="259"/>
        <v>0</v>
      </c>
      <c r="AI940" s="266">
        <f t="shared" si="268"/>
        <v>0</v>
      </c>
      <c r="AJ940" s="266">
        <f t="shared" si="271"/>
        <v>0</v>
      </c>
      <c r="AK940" s="266">
        <f t="shared" si="267"/>
        <v>0</v>
      </c>
      <c r="AL940" s="240" t="s">
        <v>9</v>
      </c>
      <c r="AM940" s="323"/>
      <c r="AN940" s="827">
        <f t="shared" si="257"/>
        <v>0</v>
      </c>
      <c r="AO940" s="844">
        <f t="shared" si="261"/>
        <v>0</v>
      </c>
      <c r="AP940" s="844">
        <f t="shared" si="262"/>
        <v>1</v>
      </c>
      <c r="AQ940" s="845">
        <f t="shared" ca="1" si="263"/>
        <v>56</v>
      </c>
      <c r="AR940" s="113" t="str">
        <f t="shared" si="264"/>
        <v>On Time</v>
      </c>
    </row>
    <row r="941" spans="1:44" ht="12.75" x14ac:dyDescent="0.2">
      <c r="A941" s="240">
        <v>4000613185</v>
      </c>
      <c r="B941" s="244">
        <v>46129</v>
      </c>
      <c r="C941" s="240" t="s">
        <v>79</v>
      </c>
      <c r="D941" s="552">
        <v>46409</v>
      </c>
      <c r="E941" s="552" t="e">
        <f>IF(OR(#REF!="",J941=""),"",#REF!+7*J941)</f>
        <v>#REF!</v>
      </c>
      <c r="F941" s="333" t="e">
        <f t="shared" ca="1" si="266"/>
        <v>#REF!</v>
      </c>
      <c r="G941" s="316" t="s">
        <v>94</v>
      </c>
      <c r="H941" s="28" t="e">
        <f t="shared" si="269"/>
        <v>#REF!</v>
      </c>
      <c r="I941" s="28" t="e">
        <f t="shared" si="270"/>
        <v>#REF!</v>
      </c>
      <c r="J941" s="218">
        <v>40</v>
      </c>
      <c r="K941" s="24" t="s">
        <v>28</v>
      </c>
      <c r="L941" s="125" t="s">
        <v>81</v>
      </c>
      <c r="M941" s="24" t="s">
        <v>2094</v>
      </c>
      <c r="N941" s="96">
        <v>0</v>
      </c>
      <c r="O941" s="278">
        <v>3</v>
      </c>
      <c r="P941" s="218"/>
      <c r="Q941" s="218"/>
      <c r="R941" s="218" t="s">
        <v>84</v>
      </c>
      <c r="S941" s="218" t="s">
        <v>97</v>
      </c>
      <c r="T941" s="84" t="s">
        <v>2027</v>
      </c>
      <c r="U941" s="240" t="s">
        <v>99</v>
      </c>
      <c r="V941" s="240" t="s">
        <v>2096</v>
      </c>
      <c r="W941" s="218">
        <v>34</v>
      </c>
      <c r="X941" s="207"/>
      <c r="Y941" s="265">
        <f t="shared" si="260"/>
        <v>34</v>
      </c>
      <c r="Z941" s="218">
        <v>34</v>
      </c>
      <c r="AA941" s="266">
        <v>0</v>
      </c>
      <c r="AB941" s="222"/>
      <c r="AC941" s="227" t="str">
        <f t="shared" si="265"/>
        <v/>
      </c>
      <c r="AD941" s="221"/>
      <c r="AE941" s="260"/>
      <c r="AF941" s="266">
        <f t="shared" si="258"/>
        <v>0</v>
      </c>
      <c r="AG941" s="266">
        <f t="shared" si="272"/>
        <v>0</v>
      </c>
      <c r="AH941" s="266">
        <f t="shared" si="259"/>
        <v>0</v>
      </c>
      <c r="AI941" s="266">
        <f t="shared" si="268"/>
        <v>0</v>
      </c>
      <c r="AJ941" s="266">
        <f t="shared" si="271"/>
        <v>0</v>
      </c>
      <c r="AK941" s="266">
        <f t="shared" si="267"/>
        <v>0</v>
      </c>
      <c r="AL941" s="240" t="s">
        <v>9</v>
      </c>
      <c r="AM941" s="323"/>
      <c r="AN941" s="827">
        <f t="shared" si="257"/>
        <v>0</v>
      </c>
      <c r="AO941" s="844">
        <f t="shared" si="261"/>
        <v>0</v>
      </c>
      <c r="AP941" s="844">
        <f t="shared" si="262"/>
        <v>1</v>
      </c>
      <c r="AQ941" s="845">
        <f t="shared" ca="1" si="263"/>
        <v>56</v>
      </c>
      <c r="AR941" s="113" t="str">
        <f t="shared" si="264"/>
        <v>On Time</v>
      </c>
    </row>
    <row r="942" spans="1:44" ht="12.75" x14ac:dyDescent="0.2">
      <c r="A942" s="240">
        <v>4000613185</v>
      </c>
      <c r="B942" s="244">
        <v>46129</v>
      </c>
      <c r="C942" s="240" t="s">
        <v>79</v>
      </c>
      <c r="D942" s="552">
        <v>46409</v>
      </c>
      <c r="E942" s="552" t="e">
        <f>IF(OR(#REF!="",J942=""),"",#REF!+7*J942)</f>
        <v>#REF!</v>
      </c>
      <c r="F942" s="333" t="e">
        <f t="shared" ca="1" si="266"/>
        <v>#REF!</v>
      </c>
      <c r="G942" s="316" t="s">
        <v>94</v>
      </c>
      <c r="H942" s="28" t="e">
        <f t="shared" si="269"/>
        <v>#REF!</v>
      </c>
      <c r="I942" s="28" t="e">
        <f t="shared" si="270"/>
        <v>#REF!</v>
      </c>
      <c r="J942" s="218">
        <v>40</v>
      </c>
      <c r="K942" s="24" t="s">
        <v>28</v>
      </c>
      <c r="L942" s="125" t="s">
        <v>81</v>
      </c>
      <c r="M942" s="24" t="s">
        <v>2097</v>
      </c>
      <c r="N942" s="96">
        <v>0</v>
      </c>
      <c r="O942" s="278">
        <v>3</v>
      </c>
      <c r="P942" s="218"/>
      <c r="Q942" s="218"/>
      <c r="R942" s="218" t="s">
        <v>84</v>
      </c>
      <c r="S942" s="218" t="s">
        <v>97</v>
      </c>
      <c r="T942" s="84" t="s">
        <v>2027</v>
      </c>
      <c r="U942" s="240" t="s">
        <v>99</v>
      </c>
      <c r="V942" s="240" t="s">
        <v>2098</v>
      </c>
      <c r="W942" s="218">
        <v>34</v>
      </c>
      <c r="X942" s="207"/>
      <c r="Y942" s="265">
        <f t="shared" si="260"/>
        <v>34</v>
      </c>
      <c r="Z942" s="218">
        <v>34</v>
      </c>
      <c r="AA942" s="266">
        <v>0</v>
      </c>
      <c r="AB942" s="222"/>
      <c r="AC942" s="227" t="str">
        <f t="shared" si="265"/>
        <v/>
      </c>
      <c r="AD942" s="221"/>
      <c r="AE942" s="260"/>
      <c r="AF942" s="266">
        <f t="shared" si="258"/>
        <v>0</v>
      </c>
      <c r="AG942" s="266">
        <f t="shared" si="272"/>
        <v>0</v>
      </c>
      <c r="AH942" s="266">
        <f t="shared" si="259"/>
        <v>0</v>
      </c>
      <c r="AI942" s="266">
        <f t="shared" si="268"/>
        <v>0</v>
      </c>
      <c r="AJ942" s="266">
        <f t="shared" si="271"/>
        <v>0</v>
      </c>
      <c r="AK942" s="266">
        <f t="shared" si="267"/>
        <v>0</v>
      </c>
      <c r="AL942" s="240" t="s">
        <v>9</v>
      </c>
      <c r="AM942" s="323"/>
      <c r="AN942" s="827">
        <f t="shared" si="257"/>
        <v>0</v>
      </c>
      <c r="AO942" s="844">
        <f t="shared" si="261"/>
        <v>0</v>
      </c>
      <c r="AP942" s="844">
        <f t="shared" si="262"/>
        <v>1</v>
      </c>
      <c r="AQ942" s="845">
        <f t="shared" ca="1" si="263"/>
        <v>56</v>
      </c>
      <c r="AR942" s="113" t="str">
        <f t="shared" si="264"/>
        <v>On Time</v>
      </c>
    </row>
    <row r="943" spans="1:44" ht="12.75" x14ac:dyDescent="0.2">
      <c r="A943" s="240">
        <v>4000613185</v>
      </c>
      <c r="B943" s="244">
        <v>46129</v>
      </c>
      <c r="C943" s="240" t="s">
        <v>79</v>
      </c>
      <c r="D943" s="552">
        <v>46409</v>
      </c>
      <c r="E943" s="552" t="e">
        <f>IF(OR(#REF!="",J943=""),"",#REF!+7*J943)</f>
        <v>#REF!</v>
      </c>
      <c r="F943" s="333" t="e">
        <f t="shared" ca="1" si="266"/>
        <v>#REF!</v>
      </c>
      <c r="G943" s="316" t="s">
        <v>94</v>
      </c>
      <c r="H943" s="28" t="e">
        <f t="shared" si="269"/>
        <v>#REF!</v>
      </c>
      <c r="I943" s="28" t="e">
        <f t="shared" si="270"/>
        <v>#REF!</v>
      </c>
      <c r="J943" s="218">
        <v>40</v>
      </c>
      <c r="K943" s="24" t="s">
        <v>25</v>
      </c>
      <c r="L943" s="125" t="s">
        <v>81</v>
      </c>
      <c r="M943" s="24" t="s">
        <v>2097</v>
      </c>
      <c r="N943" s="96">
        <v>0</v>
      </c>
      <c r="O943" s="278">
        <v>3</v>
      </c>
      <c r="P943" s="218"/>
      <c r="Q943" s="218"/>
      <c r="R943" s="218" t="s">
        <v>84</v>
      </c>
      <c r="S943" s="218" t="s">
        <v>97</v>
      </c>
      <c r="T943" s="84" t="s">
        <v>2027</v>
      </c>
      <c r="U943" s="240" t="s">
        <v>99</v>
      </c>
      <c r="V943" s="240" t="s">
        <v>2099</v>
      </c>
      <c r="W943" s="218">
        <v>34</v>
      </c>
      <c r="X943" s="207"/>
      <c r="Y943" s="265">
        <f t="shared" si="260"/>
        <v>34</v>
      </c>
      <c r="Z943" s="218">
        <v>34</v>
      </c>
      <c r="AA943" s="266">
        <v>508314</v>
      </c>
      <c r="AB943" s="222"/>
      <c r="AC943" s="227" t="str">
        <f t="shared" si="265"/>
        <v/>
      </c>
      <c r="AD943" s="221"/>
      <c r="AE943" s="260"/>
      <c r="AF943" s="266">
        <f t="shared" si="258"/>
        <v>0</v>
      </c>
      <c r="AG943" s="266">
        <f t="shared" si="272"/>
        <v>0</v>
      </c>
      <c r="AH943" s="266">
        <f t="shared" si="259"/>
        <v>0</v>
      </c>
      <c r="AI943" s="266">
        <f t="shared" si="268"/>
        <v>17282676</v>
      </c>
      <c r="AJ943" s="266">
        <f t="shared" si="271"/>
        <v>0</v>
      </c>
      <c r="AK943" s="266">
        <f t="shared" si="267"/>
        <v>17282676</v>
      </c>
      <c r="AL943" s="240" t="s">
        <v>9</v>
      </c>
      <c r="AM943" s="323"/>
      <c r="AN943" s="827">
        <f t="shared" si="257"/>
        <v>17282676</v>
      </c>
      <c r="AO943" s="844">
        <f t="shared" si="261"/>
        <v>0</v>
      </c>
      <c r="AP943" s="844">
        <f t="shared" si="262"/>
        <v>1</v>
      </c>
      <c r="AQ943" s="845">
        <f t="shared" ca="1" si="263"/>
        <v>56</v>
      </c>
      <c r="AR943" s="113" t="str">
        <f t="shared" si="264"/>
        <v>On Time</v>
      </c>
    </row>
    <row r="944" spans="1:44" ht="12.75" x14ac:dyDescent="0.2">
      <c r="A944" s="240">
        <v>4520486286</v>
      </c>
      <c r="B944" s="243">
        <v>46129</v>
      </c>
      <c r="C944" s="297" t="s">
        <v>79</v>
      </c>
      <c r="D944" s="552">
        <v>46498</v>
      </c>
      <c r="E944" s="552" t="e">
        <f>IF(OR(#REF!="",J944=""),"",#REF!+7*J944)</f>
        <v>#REF!</v>
      </c>
      <c r="F944" s="333" t="str">
        <f t="shared" ca="1" si="266"/>
        <v>DELIVERED</v>
      </c>
      <c r="G944" s="65" t="s">
        <v>80</v>
      </c>
      <c r="H944" s="28" t="e">
        <f t="shared" si="269"/>
        <v>#REF!</v>
      </c>
      <c r="I944" s="28" t="e">
        <f t="shared" si="270"/>
        <v>#REF!</v>
      </c>
      <c r="J944" s="24">
        <v>0.6</v>
      </c>
      <c r="K944" s="24" t="s">
        <v>28</v>
      </c>
      <c r="L944" s="38" t="s">
        <v>81</v>
      </c>
      <c r="M944" s="24" t="s">
        <v>2100</v>
      </c>
      <c r="N944" s="96">
        <v>1</v>
      </c>
      <c r="O944" s="9">
        <v>1</v>
      </c>
      <c r="P944" s="24" t="s">
        <v>243</v>
      </c>
      <c r="Q944" s="24">
        <v>26200134</v>
      </c>
      <c r="R944" s="24" t="s">
        <v>84</v>
      </c>
      <c r="S944" s="125" t="s">
        <v>210</v>
      </c>
      <c r="T944" s="207" t="s">
        <v>211</v>
      </c>
      <c r="U944" s="135" t="s">
        <v>212</v>
      </c>
      <c r="V944" s="339" t="s">
        <v>2101</v>
      </c>
      <c r="W944" s="24">
        <v>1</v>
      </c>
      <c r="X944" s="24">
        <v>1</v>
      </c>
      <c r="Y944" s="126">
        <f t="shared" si="260"/>
        <v>0</v>
      </c>
      <c r="Z944" s="24">
        <v>0</v>
      </c>
      <c r="AA944" s="58">
        <v>9560</v>
      </c>
      <c r="AB944" s="66"/>
      <c r="AC944" s="151" t="str">
        <f t="shared" si="265"/>
        <v>April-26</v>
      </c>
      <c r="AD944" s="25">
        <v>46142</v>
      </c>
      <c r="AE944" s="256" t="s">
        <v>2102</v>
      </c>
      <c r="AF944" s="266">
        <f t="shared" si="258"/>
        <v>9560</v>
      </c>
      <c r="AG944" s="266">
        <f t="shared" si="272"/>
        <v>0</v>
      </c>
      <c r="AH944" s="266">
        <f t="shared" si="259"/>
        <v>9560</v>
      </c>
      <c r="AI944" s="266">
        <f t="shared" si="268"/>
        <v>0</v>
      </c>
      <c r="AJ944" s="266">
        <f t="shared" si="271"/>
        <v>0</v>
      </c>
      <c r="AK944" s="266">
        <f t="shared" si="267"/>
        <v>0</v>
      </c>
      <c r="AL944" s="240" t="s">
        <v>0</v>
      </c>
      <c r="AM944" s="144" t="s">
        <v>102</v>
      </c>
      <c r="AN944" s="827">
        <f t="shared" si="257"/>
        <v>9560</v>
      </c>
      <c r="AO944" s="844">
        <f t="shared" si="261"/>
        <v>1</v>
      </c>
      <c r="AP944" s="844">
        <f t="shared" si="262"/>
        <v>0</v>
      </c>
      <c r="AQ944" s="845">
        <f t="shared" ca="1" si="263"/>
        <v>56</v>
      </c>
      <c r="AR944" s="113" t="str">
        <f t="shared" si="264"/>
        <v>On Time</v>
      </c>
    </row>
    <row r="945" spans="1:44" ht="15" x14ac:dyDescent="0.25">
      <c r="A945" s="240">
        <v>2735400629</v>
      </c>
      <c r="B945" s="243">
        <v>46129</v>
      </c>
      <c r="C945" s="100" t="s">
        <v>79</v>
      </c>
      <c r="D945" s="552">
        <v>46132</v>
      </c>
      <c r="E945" s="552" t="e">
        <f>IF(OR(#REF!="",J945=""),"",#REF!+7*J945)</f>
        <v>#REF!</v>
      </c>
      <c r="F945" s="333" t="str">
        <f t="shared" ca="1" si="266"/>
        <v>DELIVERED</v>
      </c>
      <c r="G945" s="120" t="s">
        <v>80</v>
      </c>
      <c r="H945" s="28" t="e">
        <f t="shared" si="269"/>
        <v>#REF!</v>
      </c>
      <c r="I945" s="28" t="e">
        <f t="shared" si="270"/>
        <v>#REF!</v>
      </c>
      <c r="J945" s="24">
        <v>0.5</v>
      </c>
      <c r="K945" s="24" t="s">
        <v>24</v>
      </c>
      <c r="L945" s="38" t="s">
        <v>81</v>
      </c>
      <c r="M945" s="343" t="s">
        <v>2103</v>
      </c>
      <c r="N945" s="96">
        <v>0</v>
      </c>
      <c r="O945" s="278">
        <v>3</v>
      </c>
      <c r="P945" s="24" t="s">
        <v>243</v>
      </c>
      <c r="Q945" s="24">
        <v>26200084</v>
      </c>
      <c r="R945" s="24" t="s">
        <v>84</v>
      </c>
      <c r="S945" s="278" t="s">
        <v>433</v>
      </c>
      <c r="T945" s="123" t="s">
        <v>434</v>
      </c>
      <c r="U945" s="160" t="s">
        <v>87</v>
      </c>
      <c r="V945" s="99" t="s">
        <v>2104</v>
      </c>
      <c r="W945" s="24">
        <v>4</v>
      </c>
      <c r="X945" s="24">
        <v>4</v>
      </c>
      <c r="Y945" s="126">
        <f t="shared" si="260"/>
        <v>0</v>
      </c>
      <c r="Z945" s="24">
        <v>0</v>
      </c>
      <c r="AA945" s="58">
        <v>1525</v>
      </c>
      <c r="AB945" s="66"/>
      <c r="AC945" s="151" t="str">
        <f t="shared" si="265"/>
        <v>April-26</v>
      </c>
      <c r="AD945" s="25">
        <v>46136</v>
      </c>
      <c r="AE945" s="256" t="s">
        <v>2105</v>
      </c>
      <c r="AF945" s="101">
        <f t="shared" si="258"/>
        <v>6100</v>
      </c>
      <c r="AG945" s="101">
        <f t="shared" si="272"/>
        <v>0</v>
      </c>
      <c r="AH945" s="101">
        <f t="shared" si="259"/>
        <v>6100</v>
      </c>
      <c r="AI945" s="101">
        <f t="shared" si="268"/>
        <v>0</v>
      </c>
      <c r="AJ945" s="101">
        <f t="shared" si="271"/>
        <v>0</v>
      </c>
      <c r="AK945" s="101">
        <f t="shared" si="267"/>
        <v>0</v>
      </c>
      <c r="AL945" s="16" t="s">
        <v>0</v>
      </c>
      <c r="AM945" s="144" t="s">
        <v>102</v>
      </c>
      <c r="AN945" s="827">
        <f t="shared" si="257"/>
        <v>6100</v>
      </c>
      <c r="AO945" s="844">
        <f t="shared" si="261"/>
        <v>1</v>
      </c>
      <c r="AP945" s="844">
        <f t="shared" si="262"/>
        <v>0</v>
      </c>
      <c r="AQ945" s="845">
        <f t="shared" ca="1" si="263"/>
        <v>56</v>
      </c>
      <c r="AR945" s="113" t="str">
        <f t="shared" si="264"/>
        <v>Delayed</v>
      </c>
    </row>
    <row r="946" spans="1:44" ht="30" x14ac:dyDescent="0.25">
      <c r="A946" s="33" t="s">
        <v>2106</v>
      </c>
      <c r="B946" s="340">
        <v>46129</v>
      </c>
      <c r="C946" s="245" t="s">
        <v>79</v>
      </c>
      <c r="D946" s="552">
        <v>46136</v>
      </c>
      <c r="E946" s="552" t="e">
        <f>IF(OR(#REF!="",J946=""),"",#REF!+7*J946)</f>
        <v>#REF!</v>
      </c>
      <c r="F946" s="333" t="str">
        <f t="shared" ca="1" si="266"/>
        <v>DELIVERED</v>
      </c>
      <c r="G946" s="221" t="s">
        <v>80</v>
      </c>
      <c r="H946" s="28" t="e">
        <f t="shared" si="269"/>
        <v>#REF!</v>
      </c>
      <c r="I946" s="28" t="e">
        <f t="shared" si="270"/>
        <v>#REF!</v>
      </c>
      <c r="J946" s="20">
        <v>1</v>
      </c>
      <c r="K946" s="20" t="s">
        <v>21</v>
      </c>
      <c r="L946" s="86" t="s">
        <v>81</v>
      </c>
      <c r="M946" s="713" t="s">
        <v>2107</v>
      </c>
      <c r="N946" s="96">
        <v>0</v>
      </c>
      <c r="O946" s="278">
        <v>3</v>
      </c>
      <c r="P946" s="20" t="s">
        <v>243</v>
      </c>
      <c r="Q946" s="20">
        <v>26200061</v>
      </c>
      <c r="R946" s="86" t="s">
        <v>84</v>
      </c>
      <c r="S946" s="467" t="s">
        <v>1835</v>
      </c>
      <c r="T946" s="346" t="s">
        <v>1836</v>
      </c>
      <c r="U946" s="347" t="s">
        <v>87</v>
      </c>
      <c r="V946" s="248" t="s">
        <v>2108</v>
      </c>
      <c r="W946" s="39">
        <v>10</v>
      </c>
      <c r="X946" s="24">
        <v>9</v>
      </c>
      <c r="Y946" s="126">
        <f t="shared" si="260"/>
        <v>1</v>
      </c>
      <c r="Z946" s="24">
        <v>0</v>
      </c>
      <c r="AA946" s="58">
        <v>3222.7</v>
      </c>
      <c r="AB946" s="66"/>
      <c r="AC946" s="151" t="str">
        <f t="shared" si="265"/>
        <v>April-26</v>
      </c>
      <c r="AD946" s="25">
        <v>46142</v>
      </c>
      <c r="AE946" s="256" t="s">
        <v>2109</v>
      </c>
      <c r="AF946" s="101">
        <f t="shared" si="258"/>
        <v>29004.3</v>
      </c>
      <c r="AG946" s="101">
        <f t="shared" si="272"/>
        <v>0</v>
      </c>
      <c r="AH946" s="101">
        <f t="shared" si="259"/>
        <v>29004.3</v>
      </c>
      <c r="AI946" s="101">
        <f t="shared" si="268"/>
        <v>0</v>
      </c>
      <c r="AJ946" s="101">
        <f t="shared" si="271"/>
        <v>0</v>
      </c>
      <c r="AK946" s="101">
        <f t="shared" si="267"/>
        <v>0</v>
      </c>
      <c r="AL946" s="16" t="s">
        <v>0</v>
      </c>
      <c r="AM946" s="272" t="s">
        <v>102</v>
      </c>
      <c r="AN946" s="823">
        <f t="shared" si="257"/>
        <v>29004.3</v>
      </c>
      <c r="AO946" s="844">
        <f t="shared" si="261"/>
        <v>0.9</v>
      </c>
      <c r="AP946" s="844">
        <f t="shared" si="262"/>
        <v>0.1</v>
      </c>
      <c r="AQ946" s="845">
        <f t="shared" ca="1" si="263"/>
        <v>56</v>
      </c>
      <c r="AR946" s="113" t="str">
        <f t="shared" si="264"/>
        <v>Delayed</v>
      </c>
    </row>
    <row r="947" spans="1:44" ht="30" x14ac:dyDescent="0.25">
      <c r="A947" s="33" t="s">
        <v>2106</v>
      </c>
      <c r="B947" s="340">
        <v>46129</v>
      </c>
      <c r="C947" s="245" t="s">
        <v>79</v>
      </c>
      <c r="D947" s="552">
        <v>46136</v>
      </c>
      <c r="E947" s="552" t="e">
        <f>IF(OR(#REF!="",J947=""),"",#REF!+7*J947)</f>
        <v>#REF!</v>
      </c>
      <c r="F947" s="333" t="str">
        <f t="shared" ca="1" si="266"/>
        <v>DELIVERED</v>
      </c>
      <c r="G947" s="221" t="s">
        <v>80</v>
      </c>
      <c r="H947" s="28" t="e">
        <f t="shared" si="269"/>
        <v>#REF!</v>
      </c>
      <c r="I947" s="28" t="e">
        <f t="shared" si="270"/>
        <v>#REF!</v>
      </c>
      <c r="J947" s="20">
        <v>1</v>
      </c>
      <c r="K947" s="20" t="s">
        <v>21</v>
      </c>
      <c r="L947" s="86" t="s">
        <v>81</v>
      </c>
      <c r="M947" s="713" t="s">
        <v>2107</v>
      </c>
      <c r="N947" s="96">
        <v>0</v>
      </c>
      <c r="O947" s="278">
        <v>3</v>
      </c>
      <c r="P947" s="20" t="s">
        <v>243</v>
      </c>
      <c r="Q947" s="20">
        <v>26200061</v>
      </c>
      <c r="R947" s="86" t="s">
        <v>84</v>
      </c>
      <c r="S947" s="467" t="s">
        <v>1835</v>
      </c>
      <c r="T947" s="346" t="s">
        <v>1836</v>
      </c>
      <c r="U947" s="347" t="s">
        <v>87</v>
      </c>
      <c r="V947" s="248" t="s">
        <v>2110</v>
      </c>
      <c r="W947" s="39">
        <v>1</v>
      </c>
      <c r="X947" s="24">
        <v>1</v>
      </c>
      <c r="Y947" s="126">
        <f t="shared" si="260"/>
        <v>0</v>
      </c>
      <c r="Z947" s="24">
        <v>0</v>
      </c>
      <c r="AA947" s="58">
        <v>1240</v>
      </c>
      <c r="AB947" s="66"/>
      <c r="AC947" s="151" t="str">
        <f t="shared" si="265"/>
        <v>April-26</v>
      </c>
      <c r="AD947" s="25">
        <v>46142</v>
      </c>
      <c r="AE947" s="256" t="s">
        <v>2109</v>
      </c>
      <c r="AF947" s="101">
        <f t="shared" si="258"/>
        <v>1240</v>
      </c>
      <c r="AG947" s="101">
        <f t="shared" si="272"/>
        <v>0</v>
      </c>
      <c r="AH947" s="101">
        <f t="shared" si="259"/>
        <v>1240</v>
      </c>
      <c r="AI947" s="101">
        <f t="shared" si="268"/>
        <v>0</v>
      </c>
      <c r="AJ947" s="101">
        <f t="shared" si="271"/>
        <v>0</v>
      </c>
      <c r="AK947" s="101">
        <f t="shared" si="267"/>
        <v>0</v>
      </c>
      <c r="AL947" s="16" t="s">
        <v>0</v>
      </c>
      <c r="AM947" s="272" t="s">
        <v>102</v>
      </c>
      <c r="AN947" s="823">
        <f t="shared" ref="AN947:AN1014" si="273">SUM(AH947,AK947)</f>
        <v>1240</v>
      </c>
      <c r="AO947" s="844">
        <f t="shared" si="261"/>
        <v>1</v>
      </c>
      <c r="AP947" s="844">
        <f t="shared" si="262"/>
        <v>0</v>
      </c>
      <c r="AQ947" s="845">
        <f t="shared" ca="1" si="263"/>
        <v>56</v>
      </c>
      <c r="AR947" s="113" t="str">
        <f t="shared" si="264"/>
        <v>Delayed</v>
      </c>
    </row>
    <row r="948" spans="1:44" ht="15" x14ac:dyDescent="0.25">
      <c r="A948" s="16">
        <v>4516506535</v>
      </c>
      <c r="B948" s="243">
        <v>46130</v>
      </c>
      <c r="C948" s="6" t="s">
        <v>79</v>
      </c>
      <c r="D948" s="552">
        <v>46150</v>
      </c>
      <c r="E948" s="552" t="e">
        <f>IF(OR(#REF!="",J948=""),"",#REF!+7*J948)</f>
        <v>#REF!</v>
      </c>
      <c r="F948" s="333" t="str">
        <f t="shared" ca="1" si="266"/>
        <v>DELIVERED</v>
      </c>
      <c r="G948" s="65" t="s">
        <v>2111</v>
      </c>
      <c r="H948" s="23" t="e">
        <f t="shared" si="269"/>
        <v>#REF!</v>
      </c>
      <c r="I948" s="23" t="e">
        <f t="shared" si="270"/>
        <v>#REF!</v>
      </c>
      <c r="J948" s="24">
        <v>3</v>
      </c>
      <c r="K948" s="24" t="s">
        <v>19</v>
      </c>
      <c r="L948" s="38" t="s">
        <v>81</v>
      </c>
      <c r="M948" s="386" t="s">
        <v>2112</v>
      </c>
      <c r="N948" s="91">
        <v>1</v>
      </c>
      <c r="O948" s="9">
        <v>1</v>
      </c>
      <c r="P948" s="24" t="s">
        <v>2113</v>
      </c>
      <c r="Q948" s="24">
        <v>26100132</v>
      </c>
      <c r="R948" s="24" t="s">
        <v>84</v>
      </c>
      <c r="S948" s="9" t="s">
        <v>620</v>
      </c>
      <c r="T948" s="84" t="s">
        <v>621</v>
      </c>
      <c r="U948" s="28" t="s">
        <v>212</v>
      </c>
      <c r="V948" s="605" t="s">
        <v>2114</v>
      </c>
      <c r="W948" s="20">
        <v>5</v>
      </c>
      <c r="X948" s="39">
        <v>5</v>
      </c>
      <c r="Y948" s="265">
        <f t="shared" si="260"/>
        <v>0</v>
      </c>
      <c r="Z948" s="20">
        <v>0</v>
      </c>
      <c r="AA948" s="63">
        <v>13941</v>
      </c>
      <c r="AB948" s="342"/>
      <c r="AC948" s="151" t="str">
        <f t="shared" si="265"/>
        <v>May-26</v>
      </c>
      <c r="AD948" s="424">
        <v>46173</v>
      </c>
      <c r="AE948" s="256" t="s">
        <v>2115</v>
      </c>
      <c r="AF948" s="266">
        <f t="shared" si="258"/>
        <v>69705</v>
      </c>
      <c r="AG948" s="266">
        <f t="shared" si="272"/>
        <v>0</v>
      </c>
      <c r="AH948" s="266">
        <f t="shared" si="259"/>
        <v>69705</v>
      </c>
      <c r="AI948" s="266">
        <f t="shared" si="268"/>
        <v>0</v>
      </c>
      <c r="AJ948" s="266">
        <f t="shared" si="271"/>
        <v>0</v>
      </c>
      <c r="AK948" s="266">
        <f t="shared" si="267"/>
        <v>0</v>
      </c>
      <c r="AL948" s="21" t="s">
        <v>0</v>
      </c>
      <c r="AM948" s="272" t="s">
        <v>102</v>
      </c>
      <c r="AN948" s="823">
        <f t="shared" si="273"/>
        <v>69705</v>
      </c>
      <c r="AO948" s="844">
        <f t="shared" si="261"/>
        <v>1</v>
      </c>
      <c r="AP948" s="844">
        <f t="shared" si="262"/>
        <v>0</v>
      </c>
      <c r="AQ948" s="845">
        <f t="shared" ca="1" si="263"/>
        <v>55</v>
      </c>
      <c r="AR948" s="113" t="str">
        <f t="shared" si="264"/>
        <v>Delayed</v>
      </c>
    </row>
    <row r="949" spans="1:44" ht="15" x14ac:dyDescent="0.25">
      <c r="A949" s="16">
        <v>4516491356</v>
      </c>
      <c r="B949" s="349">
        <v>46130</v>
      </c>
      <c r="C949" s="6" t="s">
        <v>79</v>
      </c>
      <c r="D949" s="552">
        <v>46121</v>
      </c>
      <c r="E949" s="552" t="e">
        <f>IF(OR(#REF!="",J949=""),"",#REF!+7*J949)</f>
        <v>#REF!</v>
      </c>
      <c r="F949" s="333" t="str">
        <f t="shared" ca="1" si="266"/>
        <v>DELIVERED</v>
      </c>
      <c r="G949" s="301" t="s">
        <v>2111</v>
      </c>
      <c r="H949" s="23" t="e">
        <f t="shared" si="269"/>
        <v>#REF!</v>
      </c>
      <c r="I949" s="23" t="e">
        <f t="shared" si="270"/>
        <v>#REF!</v>
      </c>
      <c r="J949" s="300">
        <v>3</v>
      </c>
      <c r="K949" s="300" t="s">
        <v>18</v>
      </c>
      <c r="L949" s="348" t="s">
        <v>142</v>
      </c>
      <c r="M949" s="247" t="s">
        <v>2116</v>
      </c>
      <c r="N949" s="91">
        <v>1</v>
      </c>
      <c r="O949" s="9">
        <v>1</v>
      </c>
      <c r="P949" s="24" t="s">
        <v>2117</v>
      </c>
      <c r="Q949" s="300">
        <v>26100105</v>
      </c>
      <c r="R949" s="24" t="s">
        <v>84</v>
      </c>
      <c r="S949" s="463" t="s">
        <v>620</v>
      </c>
      <c r="T949" s="7" t="s">
        <v>621</v>
      </c>
      <c r="U949" s="23" t="s">
        <v>212</v>
      </c>
      <c r="V949" s="13" t="s">
        <v>1392</v>
      </c>
      <c r="W949" s="24">
        <v>5</v>
      </c>
      <c r="X949" s="24">
        <v>5</v>
      </c>
      <c r="Y949" s="8">
        <f t="shared" si="260"/>
        <v>0</v>
      </c>
      <c r="Z949" s="24">
        <v>0</v>
      </c>
      <c r="AA949" s="58">
        <v>10481</v>
      </c>
      <c r="AB949" s="66"/>
      <c r="AC949" s="62" t="str">
        <f t="shared" si="265"/>
        <v>May-26</v>
      </c>
      <c r="AD949" s="25">
        <v>46163</v>
      </c>
      <c r="AE949" s="256" t="s">
        <v>2118</v>
      </c>
      <c r="AF949" s="58">
        <f t="shared" si="258"/>
        <v>52405</v>
      </c>
      <c r="AG949" s="58">
        <f t="shared" si="272"/>
        <v>0</v>
      </c>
      <c r="AH949" s="58">
        <f t="shared" si="259"/>
        <v>52405</v>
      </c>
      <c r="AI949" s="58">
        <f t="shared" si="268"/>
        <v>0</v>
      </c>
      <c r="AJ949" s="58">
        <f t="shared" si="271"/>
        <v>0</v>
      </c>
      <c r="AK949" s="58">
        <f t="shared" si="267"/>
        <v>0</v>
      </c>
      <c r="AL949" s="16" t="s">
        <v>0</v>
      </c>
      <c r="AM949" s="272" t="s">
        <v>102</v>
      </c>
      <c r="AN949" s="831">
        <f t="shared" si="273"/>
        <v>52405</v>
      </c>
      <c r="AO949" s="844">
        <f t="shared" si="261"/>
        <v>1</v>
      </c>
      <c r="AP949" s="844">
        <f t="shared" si="262"/>
        <v>0</v>
      </c>
      <c r="AQ949" s="845">
        <f t="shared" ca="1" si="263"/>
        <v>55</v>
      </c>
      <c r="AR949" s="113" t="str">
        <f t="shared" si="264"/>
        <v>Delayed</v>
      </c>
    </row>
    <row r="950" spans="1:44" ht="15" x14ac:dyDescent="0.25">
      <c r="A950" s="240">
        <v>4000618658</v>
      </c>
      <c r="B950" s="244">
        <v>46129</v>
      </c>
      <c r="C950" s="240" t="s">
        <v>79</v>
      </c>
      <c r="D950" s="552">
        <v>46185</v>
      </c>
      <c r="E950" s="552" t="e">
        <f>IF(OR(#REF!="",J950=""),"",#REF!+7*J950)</f>
        <v>#REF!</v>
      </c>
      <c r="F950" s="333" t="str">
        <f t="shared" ca="1" si="266"/>
        <v>DELIVERED</v>
      </c>
      <c r="G950" s="316" t="s">
        <v>94</v>
      </c>
      <c r="H950" s="28" t="e">
        <f t="shared" si="269"/>
        <v>#REF!</v>
      </c>
      <c r="I950" s="28" t="e">
        <f t="shared" si="270"/>
        <v>#REF!</v>
      </c>
      <c r="J950" s="218">
        <v>8</v>
      </c>
      <c r="K950" s="24" t="s">
        <v>23</v>
      </c>
      <c r="L950" s="125" t="s">
        <v>81</v>
      </c>
      <c r="M950" s="77" t="s">
        <v>2119</v>
      </c>
      <c r="N950" s="96">
        <v>0</v>
      </c>
      <c r="O950" s="278">
        <v>3</v>
      </c>
      <c r="P950" s="24" t="s">
        <v>2120</v>
      </c>
      <c r="Q950" s="218">
        <v>26100088</v>
      </c>
      <c r="R950" s="218" t="s">
        <v>84</v>
      </c>
      <c r="S950" s="218" t="s">
        <v>97</v>
      </c>
      <c r="T950" s="237" t="s">
        <v>138</v>
      </c>
      <c r="U950" s="493" t="s">
        <v>99</v>
      </c>
      <c r="V950" s="493" t="s">
        <v>2121</v>
      </c>
      <c r="W950" s="464">
        <v>96</v>
      </c>
      <c r="X950" s="464">
        <v>96</v>
      </c>
      <c r="Y950" s="609">
        <f t="shared" si="260"/>
        <v>0</v>
      </c>
      <c r="Z950" s="464">
        <v>0</v>
      </c>
      <c r="AA950" s="498">
        <v>257</v>
      </c>
      <c r="AB950" s="499"/>
      <c r="AC950" s="270" t="str">
        <f t="shared" si="265"/>
        <v>May-26</v>
      </c>
      <c r="AD950" s="610">
        <v>46150</v>
      </c>
      <c r="AE950" s="586" t="s">
        <v>2122</v>
      </c>
      <c r="AF950" s="498">
        <f t="shared" ref="AF950:AF1017" si="274">X950*AA950</f>
        <v>24672</v>
      </c>
      <c r="AG950" s="498">
        <f t="shared" si="272"/>
        <v>0</v>
      </c>
      <c r="AH950" s="498">
        <f t="shared" ref="AH950:AH1017" si="275">SUM(AF950:AG950)</f>
        <v>24672</v>
      </c>
      <c r="AI950" s="498">
        <f t="shared" si="268"/>
        <v>0</v>
      </c>
      <c r="AJ950" s="498">
        <f t="shared" si="271"/>
        <v>0</v>
      </c>
      <c r="AK950" s="498">
        <f t="shared" si="267"/>
        <v>0</v>
      </c>
      <c r="AL950" s="493" t="s">
        <v>0</v>
      </c>
      <c r="AM950" s="611" t="s">
        <v>102</v>
      </c>
      <c r="AN950" s="827">
        <f t="shared" si="273"/>
        <v>24672</v>
      </c>
      <c r="AO950" s="844">
        <f t="shared" si="261"/>
        <v>1</v>
      </c>
      <c r="AP950" s="844">
        <f t="shared" si="262"/>
        <v>0</v>
      </c>
      <c r="AQ950" s="845">
        <f t="shared" ca="1" si="263"/>
        <v>56</v>
      </c>
      <c r="AR950" s="113" t="str">
        <f t="shared" si="264"/>
        <v>On Time</v>
      </c>
    </row>
    <row r="951" spans="1:44" ht="15" x14ac:dyDescent="0.25">
      <c r="A951" s="16">
        <v>1162600143</v>
      </c>
      <c r="B951" s="243">
        <v>46130</v>
      </c>
      <c r="C951" s="100" t="s">
        <v>79</v>
      </c>
      <c r="D951" s="552">
        <v>46139</v>
      </c>
      <c r="E951" s="552" t="e">
        <f>IF(OR(#REF!="",J951=""),"",#REF!+7*J951)</f>
        <v>#REF!</v>
      </c>
      <c r="F951" s="333" t="str">
        <f t="shared" ca="1" si="266"/>
        <v>DELIVERED</v>
      </c>
      <c r="G951" s="65" t="s">
        <v>2111</v>
      </c>
      <c r="H951" s="341" t="e">
        <f t="shared" si="269"/>
        <v>#REF!</v>
      </c>
      <c r="I951" s="28" t="e">
        <f t="shared" si="270"/>
        <v>#REF!</v>
      </c>
      <c r="J951" s="24">
        <v>1.3</v>
      </c>
      <c r="K951" s="24" t="s">
        <v>24</v>
      </c>
      <c r="L951" s="38" t="s">
        <v>81</v>
      </c>
      <c r="M951" s="16" t="s">
        <v>2123</v>
      </c>
      <c r="N951" s="91">
        <v>1</v>
      </c>
      <c r="O951" s="9">
        <v>1</v>
      </c>
      <c r="P951" s="24" t="s">
        <v>243</v>
      </c>
      <c r="Q951" s="24">
        <v>26200223</v>
      </c>
      <c r="R951" s="232" t="s">
        <v>84</v>
      </c>
      <c r="S951" s="9" t="s">
        <v>284</v>
      </c>
      <c r="T951" s="7" t="s">
        <v>285</v>
      </c>
      <c r="U951" s="16" t="s">
        <v>286</v>
      </c>
      <c r="V951" s="77" t="s">
        <v>2124</v>
      </c>
      <c r="W951" s="37">
        <v>30</v>
      </c>
      <c r="X951" s="24">
        <v>30</v>
      </c>
      <c r="Y951" s="126">
        <f t="shared" si="260"/>
        <v>0</v>
      </c>
      <c r="Z951" s="24">
        <v>0</v>
      </c>
      <c r="AA951" s="58">
        <v>3190</v>
      </c>
      <c r="AB951" s="66"/>
      <c r="AC951" s="270" t="str">
        <f t="shared" si="265"/>
        <v>May-26</v>
      </c>
      <c r="AD951" s="25">
        <v>46167</v>
      </c>
      <c r="AE951" s="656" t="s">
        <v>2125</v>
      </c>
      <c r="AF951" s="58">
        <f t="shared" si="274"/>
        <v>95700</v>
      </c>
      <c r="AG951" s="58">
        <f t="shared" si="272"/>
        <v>0</v>
      </c>
      <c r="AH951" s="58">
        <f t="shared" si="275"/>
        <v>95700</v>
      </c>
      <c r="AI951" s="58">
        <f t="shared" si="268"/>
        <v>0</v>
      </c>
      <c r="AJ951" s="58">
        <f t="shared" si="271"/>
        <v>0</v>
      </c>
      <c r="AK951" s="58">
        <f t="shared" si="267"/>
        <v>0</v>
      </c>
      <c r="AL951" s="16" t="s">
        <v>0</v>
      </c>
      <c r="AM951" s="272" t="s">
        <v>102</v>
      </c>
      <c r="AN951" s="59">
        <f t="shared" si="273"/>
        <v>95700</v>
      </c>
      <c r="AO951" s="844">
        <f t="shared" si="261"/>
        <v>1</v>
      </c>
      <c r="AP951" s="844">
        <f t="shared" si="262"/>
        <v>0</v>
      </c>
      <c r="AQ951" s="845">
        <f t="shared" ca="1" si="263"/>
        <v>55</v>
      </c>
      <c r="AR951" s="113" t="str">
        <f t="shared" si="264"/>
        <v>Delayed</v>
      </c>
    </row>
    <row r="952" spans="1:44" ht="15" x14ac:dyDescent="0.25">
      <c r="A952" s="16">
        <v>4516499987</v>
      </c>
      <c r="B952" s="243">
        <v>46132</v>
      </c>
      <c r="C952" s="297" t="s">
        <v>79</v>
      </c>
      <c r="D952" s="552">
        <v>46142</v>
      </c>
      <c r="E952" s="552" t="e">
        <f>IF(OR(#REF!="",J952=""),"",#REF!+7*J952)</f>
        <v>#REF!</v>
      </c>
      <c r="F952" s="333" t="e">
        <f t="shared" ca="1" si="266"/>
        <v>#REF!</v>
      </c>
      <c r="G952" s="361" t="s">
        <v>2111</v>
      </c>
      <c r="H952" s="28" t="e">
        <f t="shared" si="269"/>
        <v>#REF!</v>
      </c>
      <c r="I952" s="28" t="e">
        <f t="shared" si="270"/>
        <v>#REF!</v>
      </c>
      <c r="J952" s="24">
        <v>3</v>
      </c>
      <c r="K952" s="24" t="s">
        <v>18</v>
      </c>
      <c r="L952" s="38" t="s">
        <v>81</v>
      </c>
      <c r="M952" s="386" t="s">
        <v>2126</v>
      </c>
      <c r="N952" s="91">
        <v>1</v>
      </c>
      <c r="O952" s="9">
        <v>1</v>
      </c>
      <c r="P952" s="24"/>
      <c r="Q952" s="24"/>
      <c r="R952" s="122" t="s">
        <v>84</v>
      </c>
      <c r="S952" s="465" t="s">
        <v>620</v>
      </c>
      <c r="T952" s="83" t="s">
        <v>621</v>
      </c>
      <c r="U952" s="71" t="s">
        <v>212</v>
      </c>
      <c r="V952" s="34" t="s">
        <v>2127</v>
      </c>
      <c r="W952" s="24">
        <v>7</v>
      </c>
      <c r="X952" s="262"/>
      <c r="Y952" s="126">
        <f t="shared" si="260"/>
        <v>7</v>
      </c>
      <c r="Z952" s="24">
        <v>7</v>
      </c>
      <c r="AA952" s="58">
        <v>34257</v>
      </c>
      <c r="AB952" s="66"/>
      <c r="AC952" s="262"/>
      <c r="AD952" s="426"/>
      <c r="AE952" s="439"/>
      <c r="AF952" s="58">
        <f t="shared" si="274"/>
        <v>0</v>
      </c>
      <c r="AG952" s="58">
        <f t="shared" si="272"/>
        <v>0</v>
      </c>
      <c r="AH952" s="58">
        <f t="shared" si="275"/>
        <v>0</v>
      </c>
      <c r="AI952" s="58">
        <f t="shared" si="268"/>
        <v>239799</v>
      </c>
      <c r="AJ952" s="58">
        <f t="shared" si="271"/>
        <v>0</v>
      </c>
      <c r="AK952" s="58">
        <f t="shared" si="267"/>
        <v>239799</v>
      </c>
      <c r="AL952" s="344" t="s">
        <v>9</v>
      </c>
      <c r="AM952" s="345"/>
      <c r="AN952" s="59">
        <f t="shared" si="273"/>
        <v>239799</v>
      </c>
      <c r="AO952" s="844">
        <f t="shared" si="261"/>
        <v>0</v>
      </c>
      <c r="AP952" s="844">
        <f t="shared" si="262"/>
        <v>1</v>
      </c>
      <c r="AQ952" s="845">
        <f t="shared" ca="1" si="263"/>
        <v>53</v>
      </c>
      <c r="AR952" s="113" t="str">
        <f t="shared" si="264"/>
        <v>On Time</v>
      </c>
    </row>
    <row r="953" spans="1:44" ht="15" x14ac:dyDescent="0.25">
      <c r="A953" s="33" t="s">
        <v>2128</v>
      </c>
      <c r="B953" s="243">
        <v>46132</v>
      </c>
      <c r="C953" s="245" t="s">
        <v>79</v>
      </c>
      <c r="D953" s="552">
        <v>46139</v>
      </c>
      <c r="E953" s="552" t="e">
        <f>IF(OR(#REF!="",J953=""),"",#REF!+7*J953)</f>
        <v>#REF!</v>
      </c>
      <c r="F953" s="333" t="str">
        <f t="shared" ca="1" si="266"/>
        <v>DELIVERED</v>
      </c>
      <c r="G953" s="361" t="s">
        <v>2111</v>
      </c>
      <c r="H953" s="28" t="e">
        <f t="shared" si="269"/>
        <v>#REF!</v>
      </c>
      <c r="I953" s="28" t="e">
        <f t="shared" si="270"/>
        <v>#REF!</v>
      </c>
      <c r="J953" s="24">
        <v>1</v>
      </c>
      <c r="K953" s="24" t="s">
        <v>21</v>
      </c>
      <c r="L953" s="38" t="s">
        <v>81</v>
      </c>
      <c r="M953" s="77" t="s">
        <v>2129</v>
      </c>
      <c r="N953" s="96">
        <v>0</v>
      </c>
      <c r="O953" s="278">
        <v>3</v>
      </c>
      <c r="P953" s="24" t="s">
        <v>243</v>
      </c>
      <c r="Q953" s="24">
        <v>26200007</v>
      </c>
      <c r="R953" s="86" t="s">
        <v>84</v>
      </c>
      <c r="S953" s="467" t="s">
        <v>1835</v>
      </c>
      <c r="T953" s="346" t="s">
        <v>1836</v>
      </c>
      <c r="U953" s="347" t="s">
        <v>87</v>
      </c>
      <c r="V953" s="238" t="s">
        <v>2130</v>
      </c>
      <c r="W953" s="24">
        <v>10</v>
      </c>
      <c r="X953" s="453">
        <v>10</v>
      </c>
      <c r="Y953" s="126">
        <f t="shared" si="260"/>
        <v>0</v>
      </c>
      <c r="Z953" s="24">
        <v>0</v>
      </c>
      <c r="AA953" s="58">
        <v>6830.2</v>
      </c>
      <c r="AB953" s="66"/>
      <c r="AC953" s="151" t="str">
        <f t="shared" ref="AC953:AC965" si="276">IF(AD953="","",TEXT(AD953,"mmmm-yy"))</f>
        <v>May-26</v>
      </c>
      <c r="AD953" s="25">
        <v>46151</v>
      </c>
      <c r="AE953" s="256" t="s">
        <v>2131</v>
      </c>
      <c r="AF953" s="58">
        <f t="shared" si="274"/>
        <v>68302</v>
      </c>
      <c r="AG953" s="58">
        <f t="shared" si="272"/>
        <v>0</v>
      </c>
      <c r="AH953" s="58">
        <f t="shared" si="275"/>
        <v>68302</v>
      </c>
      <c r="AI953" s="58">
        <f t="shared" si="268"/>
        <v>0</v>
      </c>
      <c r="AJ953" s="58">
        <f t="shared" si="271"/>
        <v>0</v>
      </c>
      <c r="AK953" s="58">
        <f t="shared" si="267"/>
        <v>0</v>
      </c>
      <c r="AL953" s="344" t="s">
        <v>0</v>
      </c>
      <c r="AM953" s="272" t="s">
        <v>102</v>
      </c>
      <c r="AN953" s="59">
        <f t="shared" si="273"/>
        <v>68302</v>
      </c>
      <c r="AO953" s="844">
        <f t="shared" si="261"/>
        <v>1</v>
      </c>
      <c r="AP953" s="844">
        <f t="shared" si="262"/>
        <v>0</v>
      </c>
      <c r="AQ953" s="845">
        <f t="shared" ca="1" si="263"/>
        <v>53</v>
      </c>
      <c r="AR953" s="113" t="str">
        <f t="shared" si="264"/>
        <v>Delayed</v>
      </c>
    </row>
    <row r="954" spans="1:44" ht="12.75" x14ac:dyDescent="0.2">
      <c r="A954" s="33" t="s">
        <v>2132</v>
      </c>
      <c r="B954" s="243">
        <v>46133</v>
      </c>
      <c r="C954" s="297" t="s">
        <v>79</v>
      </c>
      <c r="D954" s="552">
        <v>46147</v>
      </c>
      <c r="E954" s="552" t="e">
        <f>IF(OR(#REF!="",J954=""),"",#REF!+7*J954)</f>
        <v>#REF!</v>
      </c>
      <c r="F954" s="333" t="str">
        <f t="shared" ca="1" si="266"/>
        <v>DELIVERED</v>
      </c>
      <c r="G954" s="361" t="s">
        <v>2111</v>
      </c>
      <c r="H954" s="28" t="e">
        <f t="shared" si="269"/>
        <v>#REF!</v>
      </c>
      <c r="I954" s="28" t="e">
        <f t="shared" si="270"/>
        <v>#REF!</v>
      </c>
      <c r="J954" s="24">
        <v>2</v>
      </c>
      <c r="K954" s="24" t="s">
        <v>21</v>
      </c>
      <c r="L954" s="38" t="s">
        <v>142</v>
      </c>
      <c r="M954" s="13" t="s">
        <v>2133</v>
      </c>
      <c r="N954" s="96">
        <v>0</v>
      </c>
      <c r="O954" s="278">
        <v>3</v>
      </c>
      <c r="P954" s="24" t="s">
        <v>243</v>
      </c>
      <c r="Q954" s="24">
        <v>26200149</v>
      </c>
      <c r="R954" s="86" t="s">
        <v>84</v>
      </c>
      <c r="S954" s="43" t="s">
        <v>2134</v>
      </c>
      <c r="T954" s="84" t="s">
        <v>2135</v>
      </c>
      <c r="U954" s="73" t="s">
        <v>87</v>
      </c>
      <c r="V954" s="98" t="s">
        <v>2136</v>
      </c>
      <c r="W954" s="20">
        <v>250</v>
      </c>
      <c r="X954" s="20">
        <v>8</v>
      </c>
      <c r="Y954" s="265">
        <f t="shared" si="260"/>
        <v>242</v>
      </c>
      <c r="Z954" s="20">
        <v>0</v>
      </c>
      <c r="AA954" s="63">
        <v>366</v>
      </c>
      <c r="AB954" s="342"/>
      <c r="AC954" s="151" t="str">
        <f t="shared" si="276"/>
        <v>May-26</v>
      </c>
      <c r="AD954" s="424">
        <v>46148</v>
      </c>
      <c r="AE954" s="256" t="s">
        <v>2137</v>
      </c>
      <c r="AF954" s="63">
        <f t="shared" si="274"/>
        <v>2928</v>
      </c>
      <c r="AG954" s="63">
        <f t="shared" si="272"/>
        <v>0</v>
      </c>
      <c r="AH954" s="58">
        <f t="shared" si="275"/>
        <v>2928</v>
      </c>
      <c r="AI954" s="58">
        <f t="shared" si="268"/>
        <v>0</v>
      </c>
      <c r="AJ954" s="58">
        <f t="shared" si="271"/>
        <v>0</v>
      </c>
      <c r="AK954" s="58">
        <f t="shared" si="267"/>
        <v>0</v>
      </c>
      <c r="AL954" s="16" t="s">
        <v>0</v>
      </c>
      <c r="AM954" s="272" t="s">
        <v>102</v>
      </c>
      <c r="AN954" s="59">
        <f t="shared" si="273"/>
        <v>2928</v>
      </c>
      <c r="AO954" s="844">
        <f t="shared" si="261"/>
        <v>3.2000000000000001E-2</v>
      </c>
      <c r="AP954" s="844">
        <f t="shared" si="262"/>
        <v>0.96799999999999997</v>
      </c>
      <c r="AQ954" s="845">
        <f t="shared" ca="1" si="263"/>
        <v>52</v>
      </c>
      <c r="AR954" s="113" t="str">
        <f t="shared" si="264"/>
        <v>Delayed</v>
      </c>
    </row>
    <row r="955" spans="1:44" ht="12.75" x14ac:dyDescent="0.2">
      <c r="A955" s="33" t="s">
        <v>2132</v>
      </c>
      <c r="B955" s="243">
        <v>46133</v>
      </c>
      <c r="C955" s="297" t="s">
        <v>79</v>
      </c>
      <c r="D955" s="552">
        <v>46147</v>
      </c>
      <c r="E955" s="552" t="e">
        <f>IF(OR(#REF!="",J955=""),"",#REF!+7*J955)</f>
        <v>#REF!</v>
      </c>
      <c r="F955" s="333" t="str">
        <f t="shared" ca="1" si="266"/>
        <v>DELIVERED</v>
      </c>
      <c r="G955" s="361" t="s">
        <v>2111</v>
      </c>
      <c r="H955" s="28" t="e">
        <f t="shared" si="269"/>
        <v>#REF!</v>
      </c>
      <c r="I955" s="28" t="e">
        <f t="shared" si="270"/>
        <v>#REF!</v>
      </c>
      <c r="J955" s="24">
        <v>2</v>
      </c>
      <c r="K955" s="24" t="s">
        <v>21</v>
      </c>
      <c r="L955" s="38" t="s">
        <v>142</v>
      </c>
      <c r="M955" s="13" t="s">
        <v>2133</v>
      </c>
      <c r="N955" s="96">
        <v>0</v>
      </c>
      <c r="O955" s="278">
        <v>3</v>
      </c>
      <c r="P955" s="24" t="s">
        <v>243</v>
      </c>
      <c r="Q955" s="24">
        <v>26200149</v>
      </c>
      <c r="R955" s="86" t="s">
        <v>84</v>
      </c>
      <c r="S955" s="43" t="s">
        <v>2134</v>
      </c>
      <c r="T955" s="84" t="s">
        <v>2135</v>
      </c>
      <c r="U955" s="73" t="s">
        <v>87</v>
      </c>
      <c r="V955" s="98" t="s">
        <v>2136</v>
      </c>
      <c r="W955" s="20">
        <v>242</v>
      </c>
      <c r="X955" s="20">
        <v>42</v>
      </c>
      <c r="Y955" s="265">
        <f t="shared" si="260"/>
        <v>200</v>
      </c>
      <c r="Z955" s="20">
        <v>0</v>
      </c>
      <c r="AA955" s="63">
        <v>366</v>
      </c>
      <c r="AB955" s="342"/>
      <c r="AC955" s="151" t="str">
        <f t="shared" si="276"/>
        <v>May-26</v>
      </c>
      <c r="AD955" s="424">
        <v>46148</v>
      </c>
      <c r="AE955" s="256" t="s">
        <v>2138</v>
      </c>
      <c r="AF955" s="63">
        <f t="shared" si="274"/>
        <v>15372</v>
      </c>
      <c r="AG955" s="63">
        <f t="shared" si="272"/>
        <v>0</v>
      </c>
      <c r="AH955" s="58">
        <f t="shared" si="275"/>
        <v>15372</v>
      </c>
      <c r="AI955" s="58">
        <f t="shared" si="268"/>
        <v>0</v>
      </c>
      <c r="AJ955" s="58">
        <f t="shared" si="271"/>
        <v>0</v>
      </c>
      <c r="AK955" s="58">
        <f t="shared" si="267"/>
        <v>0</v>
      </c>
      <c r="AL955" s="16" t="s">
        <v>0</v>
      </c>
      <c r="AM955" s="272" t="s">
        <v>102</v>
      </c>
      <c r="AN955" s="59">
        <f t="shared" si="273"/>
        <v>15372</v>
      </c>
      <c r="AO955" s="844">
        <f t="shared" si="261"/>
        <v>0.17355371900826447</v>
      </c>
      <c r="AP955" s="844">
        <f t="shared" si="262"/>
        <v>0.82644628099173556</v>
      </c>
      <c r="AQ955" s="845">
        <f t="shared" ca="1" si="263"/>
        <v>52</v>
      </c>
      <c r="AR955" s="113" t="str">
        <f t="shared" si="264"/>
        <v>Delayed</v>
      </c>
    </row>
    <row r="956" spans="1:44" ht="12.75" x14ac:dyDescent="0.2">
      <c r="A956" s="33" t="s">
        <v>2132</v>
      </c>
      <c r="B956" s="243">
        <v>46133</v>
      </c>
      <c r="C956" s="297" t="s">
        <v>79</v>
      </c>
      <c r="D956" s="552">
        <v>46147</v>
      </c>
      <c r="E956" s="552" t="e">
        <f>IF(OR(#REF!="",J956=""),"",#REF!+7*J956)</f>
        <v>#REF!</v>
      </c>
      <c r="F956" s="333" t="str">
        <f t="shared" ca="1" si="266"/>
        <v>DELIVERED</v>
      </c>
      <c r="G956" s="361" t="s">
        <v>2111</v>
      </c>
      <c r="H956" s="28" t="e">
        <f t="shared" si="269"/>
        <v>#REF!</v>
      </c>
      <c r="I956" s="28" t="e">
        <f t="shared" si="270"/>
        <v>#REF!</v>
      </c>
      <c r="J956" s="24">
        <v>2</v>
      </c>
      <c r="K956" s="24" t="s">
        <v>21</v>
      </c>
      <c r="L956" s="38" t="s">
        <v>142</v>
      </c>
      <c r="M956" s="13" t="s">
        <v>2133</v>
      </c>
      <c r="N956" s="96">
        <v>0</v>
      </c>
      <c r="O956" s="278">
        <v>3</v>
      </c>
      <c r="P956" s="24" t="s">
        <v>243</v>
      </c>
      <c r="Q956" s="24">
        <v>26200149</v>
      </c>
      <c r="R956" s="86" t="s">
        <v>84</v>
      </c>
      <c r="S956" s="43" t="s">
        <v>2134</v>
      </c>
      <c r="T956" s="84" t="s">
        <v>2135</v>
      </c>
      <c r="U956" s="73" t="s">
        <v>87</v>
      </c>
      <c r="V956" s="98" t="s">
        <v>2136</v>
      </c>
      <c r="W956" s="20">
        <v>200</v>
      </c>
      <c r="X956" s="20">
        <v>180</v>
      </c>
      <c r="Y956" s="265">
        <f t="shared" si="260"/>
        <v>20</v>
      </c>
      <c r="Z956" s="20">
        <v>0</v>
      </c>
      <c r="AA956" s="63">
        <v>366</v>
      </c>
      <c r="AB956" s="342"/>
      <c r="AC956" s="151" t="str">
        <f t="shared" si="276"/>
        <v>May-26</v>
      </c>
      <c r="AD956" s="424">
        <v>46156</v>
      </c>
      <c r="AE956" s="256" t="s">
        <v>2139</v>
      </c>
      <c r="AF956" s="63">
        <f t="shared" si="274"/>
        <v>65880</v>
      </c>
      <c r="AG956" s="63">
        <f t="shared" si="272"/>
        <v>0</v>
      </c>
      <c r="AH956" s="58">
        <f t="shared" si="275"/>
        <v>65880</v>
      </c>
      <c r="AI956" s="58">
        <f t="shared" si="268"/>
        <v>0</v>
      </c>
      <c r="AJ956" s="58">
        <f t="shared" si="271"/>
        <v>0</v>
      </c>
      <c r="AK956" s="58">
        <f t="shared" si="267"/>
        <v>0</v>
      </c>
      <c r="AL956" s="16" t="s">
        <v>0</v>
      </c>
      <c r="AM956" s="272" t="s">
        <v>102</v>
      </c>
      <c r="AN956" s="59">
        <f t="shared" si="273"/>
        <v>65880</v>
      </c>
      <c r="AO956" s="844">
        <f t="shared" si="261"/>
        <v>0.9</v>
      </c>
      <c r="AP956" s="844">
        <f t="shared" si="262"/>
        <v>0.1</v>
      </c>
      <c r="AQ956" s="845">
        <f t="shared" ca="1" si="263"/>
        <v>52</v>
      </c>
      <c r="AR956" s="113" t="str">
        <f t="shared" si="264"/>
        <v>Delayed</v>
      </c>
    </row>
    <row r="957" spans="1:44" ht="12.75" x14ac:dyDescent="0.2">
      <c r="A957" s="33" t="s">
        <v>2132</v>
      </c>
      <c r="B957" s="243">
        <v>46133</v>
      </c>
      <c r="C957" s="297" t="s">
        <v>79</v>
      </c>
      <c r="D957" s="552">
        <v>46147</v>
      </c>
      <c r="E957" s="552" t="e">
        <f>IF(OR(#REF!="",J957=""),"",#REF!+7*J957)</f>
        <v>#REF!</v>
      </c>
      <c r="F957" s="333" t="str">
        <f t="shared" ca="1" si="266"/>
        <v>DELIVERED</v>
      </c>
      <c r="G957" s="361" t="s">
        <v>2111</v>
      </c>
      <c r="H957" s="28" t="e">
        <f t="shared" si="269"/>
        <v>#REF!</v>
      </c>
      <c r="I957" s="28" t="e">
        <f t="shared" si="270"/>
        <v>#REF!</v>
      </c>
      <c r="J957" s="24">
        <v>2</v>
      </c>
      <c r="K957" s="24" t="s">
        <v>21</v>
      </c>
      <c r="L957" s="38" t="s">
        <v>142</v>
      </c>
      <c r="M957" s="13" t="s">
        <v>2133</v>
      </c>
      <c r="N957" s="96">
        <v>0</v>
      </c>
      <c r="O957" s="278">
        <v>3</v>
      </c>
      <c r="P957" s="24" t="s">
        <v>243</v>
      </c>
      <c r="Q957" s="24">
        <v>26200149</v>
      </c>
      <c r="R957" s="86" t="s">
        <v>84</v>
      </c>
      <c r="S957" s="43" t="s">
        <v>2134</v>
      </c>
      <c r="T957" s="84" t="s">
        <v>2135</v>
      </c>
      <c r="U957" s="73" t="s">
        <v>87</v>
      </c>
      <c r="V957" s="98" t="s">
        <v>2136</v>
      </c>
      <c r="W957" s="20">
        <v>20</v>
      </c>
      <c r="X957" s="20">
        <v>17</v>
      </c>
      <c r="Y957" s="265">
        <f t="shared" si="260"/>
        <v>3</v>
      </c>
      <c r="Z957" s="20">
        <v>0</v>
      </c>
      <c r="AA957" s="63">
        <v>366</v>
      </c>
      <c r="AB957" s="342"/>
      <c r="AC957" s="151" t="str">
        <f t="shared" si="276"/>
        <v>May-26</v>
      </c>
      <c r="AD957" s="424">
        <v>46160</v>
      </c>
      <c r="AE957" s="256" t="s">
        <v>2140</v>
      </c>
      <c r="AF957" s="63">
        <f t="shared" si="274"/>
        <v>6222</v>
      </c>
      <c r="AG957" s="63">
        <f t="shared" si="272"/>
        <v>0</v>
      </c>
      <c r="AH957" s="58">
        <f t="shared" si="275"/>
        <v>6222</v>
      </c>
      <c r="AI957" s="58">
        <f t="shared" si="268"/>
        <v>0</v>
      </c>
      <c r="AJ957" s="58">
        <f t="shared" si="271"/>
        <v>0</v>
      </c>
      <c r="AK957" s="58">
        <f t="shared" si="267"/>
        <v>0</v>
      </c>
      <c r="AL957" s="16" t="s">
        <v>0</v>
      </c>
      <c r="AM957" s="272" t="s">
        <v>102</v>
      </c>
      <c r="AN957" s="59">
        <f t="shared" si="273"/>
        <v>6222</v>
      </c>
      <c r="AO957" s="844">
        <f t="shared" si="261"/>
        <v>0.85</v>
      </c>
      <c r="AP957" s="844">
        <f t="shared" si="262"/>
        <v>0.15</v>
      </c>
      <c r="AQ957" s="845">
        <f t="shared" ca="1" si="263"/>
        <v>52</v>
      </c>
      <c r="AR957" s="113" t="str">
        <f t="shared" si="264"/>
        <v>Delayed</v>
      </c>
    </row>
    <row r="958" spans="1:44" ht="12.75" x14ac:dyDescent="0.2">
      <c r="A958" s="33" t="s">
        <v>2132</v>
      </c>
      <c r="B958" s="243">
        <v>46133</v>
      </c>
      <c r="C958" s="297" t="s">
        <v>79</v>
      </c>
      <c r="D958" s="552">
        <v>46147</v>
      </c>
      <c r="E958" s="552" t="e">
        <f>IF(OR(#REF!="",J958=""),"",#REF!+7*J958)</f>
        <v>#REF!</v>
      </c>
      <c r="F958" s="333" t="str">
        <f t="shared" ca="1" si="266"/>
        <v>DELIVERED</v>
      </c>
      <c r="G958" s="571" t="s">
        <v>80</v>
      </c>
      <c r="H958" s="28" t="e">
        <f t="shared" si="269"/>
        <v>#REF!</v>
      </c>
      <c r="I958" s="28" t="e">
        <f t="shared" si="270"/>
        <v>#REF!</v>
      </c>
      <c r="J958" s="24">
        <v>2</v>
      </c>
      <c r="K958" s="24" t="s">
        <v>21</v>
      </c>
      <c r="L958" s="38" t="s">
        <v>142</v>
      </c>
      <c r="M958" s="13" t="s">
        <v>2133</v>
      </c>
      <c r="N958" s="96">
        <v>0</v>
      </c>
      <c r="O958" s="278">
        <v>3</v>
      </c>
      <c r="P958" s="24" t="s">
        <v>243</v>
      </c>
      <c r="Q958" s="24">
        <v>26200149</v>
      </c>
      <c r="R958" s="86" t="s">
        <v>84</v>
      </c>
      <c r="S958" s="43" t="s">
        <v>2134</v>
      </c>
      <c r="T958" s="84" t="s">
        <v>2135</v>
      </c>
      <c r="U958" s="73" t="s">
        <v>87</v>
      </c>
      <c r="V958" s="98" t="s">
        <v>2136</v>
      </c>
      <c r="W958" s="20">
        <v>3</v>
      </c>
      <c r="X958" s="20">
        <v>3</v>
      </c>
      <c r="Y958" s="265">
        <f t="shared" si="260"/>
        <v>0</v>
      </c>
      <c r="Z958" s="20">
        <v>0</v>
      </c>
      <c r="AA958" s="63">
        <v>366</v>
      </c>
      <c r="AB958" s="342"/>
      <c r="AC958" s="151" t="str">
        <f t="shared" si="276"/>
        <v>June-26</v>
      </c>
      <c r="AD958" s="424">
        <v>46176</v>
      </c>
      <c r="AE958" s="256" t="s">
        <v>2141</v>
      </c>
      <c r="AF958" s="63">
        <f t="shared" si="274"/>
        <v>1098</v>
      </c>
      <c r="AG958" s="63">
        <f t="shared" si="272"/>
        <v>0</v>
      </c>
      <c r="AH958" s="58">
        <f t="shared" si="275"/>
        <v>1098</v>
      </c>
      <c r="AI958" s="58">
        <f t="shared" si="268"/>
        <v>0</v>
      </c>
      <c r="AJ958" s="58">
        <f t="shared" si="271"/>
        <v>0</v>
      </c>
      <c r="AK958" s="58">
        <f t="shared" si="267"/>
        <v>0</v>
      </c>
      <c r="AL958" s="16" t="s">
        <v>0</v>
      </c>
      <c r="AM958" s="272" t="s">
        <v>102</v>
      </c>
      <c r="AN958" s="59">
        <f t="shared" si="273"/>
        <v>1098</v>
      </c>
      <c r="AO958" s="844">
        <f t="shared" si="261"/>
        <v>1</v>
      </c>
      <c r="AP958" s="844">
        <f t="shared" si="262"/>
        <v>0</v>
      </c>
      <c r="AQ958" s="845">
        <f t="shared" ca="1" si="263"/>
        <v>52</v>
      </c>
      <c r="AR958" s="113" t="str">
        <f t="shared" si="264"/>
        <v>Delayed</v>
      </c>
    </row>
    <row r="959" spans="1:44" ht="15.75" customHeight="1" x14ac:dyDescent="0.2">
      <c r="A959" s="16">
        <v>4520486775</v>
      </c>
      <c r="B959" s="94">
        <v>46133</v>
      </c>
      <c r="C959" s="297" t="s">
        <v>79</v>
      </c>
      <c r="D959" s="552">
        <v>46140</v>
      </c>
      <c r="E959" s="552" t="e">
        <f>IF(OR(#REF!="",J959=""),"",#REF!+7*J959)</f>
        <v>#REF!</v>
      </c>
      <c r="F959" s="333" t="str">
        <f t="shared" ca="1" si="266"/>
        <v>DELIVERED</v>
      </c>
      <c r="G959" s="361" t="s">
        <v>2111</v>
      </c>
      <c r="H959" s="28" t="e">
        <f t="shared" si="269"/>
        <v>#REF!</v>
      </c>
      <c r="I959" s="28" t="e">
        <f t="shared" si="270"/>
        <v>#REF!</v>
      </c>
      <c r="J959" s="24">
        <v>1</v>
      </c>
      <c r="K959" s="24" t="s">
        <v>21</v>
      </c>
      <c r="L959" s="38" t="s">
        <v>142</v>
      </c>
      <c r="M959" s="13" t="s">
        <v>2142</v>
      </c>
      <c r="N959" s="91">
        <v>1</v>
      </c>
      <c r="O959" s="9">
        <v>1</v>
      </c>
      <c r="P959" s="24" t="s">
        <v>243</v>
      </c>
      <c r="Q959" s="38">
        <v>26200140</v>
      </c>
      <c r="R959" s="122" t="s">
        <v>84</v>
      </c>
      <c r="S959" s="122" t="s">
        <v>210</v>
      </c>
      <c r="T959" s="207" t="s">
        <v>211</v>
      </c>
      <c r="U959" s="207" t="s">
        <v>212</v>
      </c>
      <c r="V959" s="606" t="s">
        <v>2143</v>
      </c>
      <c r="W959" s="218">
        <v>5</v>
      </c>
      <c r="X959" s="218">
        <v>5</v>
      </c>
      <c r="Y959" s="265">
        <f t="shared" si="260"/>
        <v>0</v>
      </c>
      <c r="Z959" s="218">
        <v>0</v>
      </c>
      <c r="AA959" s="266">
        <v>3364</v>
      </c>
      <c r="AB959" s="222"/>
      <c r="AC959" s="227" t="str">
        <f t="shared" si="276"/>
        <v>May-26</v>
      </c>
      <c r="AD959" s="389">
        <v>46147</v>
      </c>
      <c r="AE959" s="117" t="s">
        <v>2144</v>
      </c>
      <c r="AF959" s="266">
        <f t="shared" si="274"/>
        <v>16820</v>
      </c>
      <c r="AG959" s="266">
        <f t="shared" si="272"/>
        <v>0</v>
      </c>
      <c r="AH959" s="607">
        <f t="shared" si="275"/>
        <v>16820</v>
      </c>
      <c r="AI959" s="63">
        <f t="shared" si="268"/>
        <v>0</v>
      </c>
      <c r="AJ959" s="63">
        <f t="shared" si="271"/>
        <v>0</v>
      </c>
      <c r="AK959" s="63">
        <f t="shared" si="267"/>
        <v>0</v>
      </c>
      <c r="AL959" s="21" t="s">
        <v>0</v>
      </c>
      <c r="AM959" s="494" t="s">
        <v>102</v>
      </c>
      <c r="AN959" s="59">
        <f t="shared" si="273"/>
        <v>16820</v>
      </c>
      <c r="AO959" s="844">
        <f t="shared" si="261"/>
        <v>1</v>
      </c>
      <c r="AP959" s="844">
        <f t="shared" si="262"/>
        <v>0</v>
      </c>
      <c r="AQ959" s="845">
        <f t="shared" ca="1" si="263"/>
        <v>52</v>
      </c>
      <c r="AR959" s="113" t="str">
        <f t="shared" si="264"/>
        <v>Delayed</v>
      </c>
    </row>
    <row r="960" spans="1:44" x14ac:dyDescent="0.25">
      <c r="A960" s="16">
        <v>4516504255</v>
      </c>
      <c r="B960" s="94">
        <v>46133</v>
      </c>
      <c r="C960" s="297" t="s">
        <v>79</v>
      </c>
      <c r="D960" s="552">
        <v>46147</v>
      </c>
      <c r="E960" s="552" t="e">
        <f>IF(OR(#REF!="",J960=""),"",#REF!+7*J960)</f>
        <v>#REF!</v>
      </c>
      <c r="F960" s="333" t="str">
        <f t="shared" ca="1" si="266"/>
        <v>DELIVERED</v>
      </c>
      <c r="G960" s="361" t="s">
        <v>2111</v>
      </c>
      <c r="H960" s="28" t="e">
        <f t="shared" si="269"/>
        <v>#REF!</v>
      </c>
      <c r="I960" s="28" t="e">
        <f t="shared" si="270"/>
        <v>#REF!</v>
      </c>
      <c r="J960" s="24">
        <v>3</v>
      </c>
      <c r="K960" s="24" t="s">
        <v>18</v>
      </c>
      <c r="L960" s="38" t="s">
        <v>81</v>
      </c>
      <c r="M960" s="13" t="s">
        <v>2145</v>
      </c>
      <c r="N960" s="91">
        <v>1</v>
      </c>
      <c r="O960" s="9">
        <v>1</v>
      </c>
      <c r="P960" s="311" t="s">
        <v>2146</v>
      </c>
      <c r="Q960" s="20">
        <v>26100070</v>
      </c>
      <c r="R960" s="348" t="s">
        <v>84</v>
      </c>
      <c r="S960" s="602" t="s">
        <v>620</v>
      </c>
      <c r="T960" s="7" t="s">
        <v>621</v>
      </c>
      <c r="U960" s="23" t="s">
        <v>212</v>
      </c>
      <c r="V960" s="13" t="s">
        <v>2147</v>
      </c>
      <c r="W960" s="24">
        <v>4</v>
      </c>
      <c r="X960" s="24">
        <v>4</v>
      </c>
      <c r="Y960" s="8">
        <f t="shared" si="260"/>
        <v>0</v>
      </c>
      <c r="Z960" s="24">
        <v>0</v>
      </c>
      <c r="AA960" s="58">
        <v>58275.25</v>
      </c>
      <c r="AB960" s="66"/>
      <c r="AC960" s="62" t="str">
        <f t="shared" si="276"/>
        <v>May-26</v>
      </c>
      <c r="AD960" s="25">
        <v>46163</v>
      </c>
      <c r="AE960" s="256" t="s">
        <v>2148</v>
      </c>
      <c r="AF960" s="58">
        <f t="shared" si="274"/>
        <v>233101</v>
      </c>
      <c r="AG960" s="58">
        <f t="shared" si="272"/>
        <v>0</v>
      </c>
      <c r="AH960" s="58">
        <f t="shared" si="275"/>
        <v>233101</v>
      </c>
      <c r="AI960" s="58">
        <f t="shared" si="268"/>
        <v>0</v>
      </c>
      <c r="AJ960" s="58">
        <f t="shared" si="271"/>
        <v>0</v>
      </c>
      <c r="AK960" s="58">
        <f t="shared" si="267"/>
        <v>0</v>
      </c>
      <c r="AL960" s="16" t="s">
        <v>0</v>
      </c>
      <c r="AM960" s="272" t="s">
        <v>102</v>
      </c>
      <c r="AN960" s="832">
        <f t="shared" si="273"/>
        <v>233101</v>
      </c>
      <c r="AO960" s="844">
        <f t="shared" si="261"/>
        <v>1</v>
      </c>
      <c r="AP960" s="844">
        <f t="shared" si="262"/>
        <v>0</v>
      </c>
      <c r="AQ960" s="845">
        <f t="shared" ca="1" si="263"/>
        <v>52</v>
      </c>
      <c r="AR960" s="113" t="str">
        <f t="shared" si="264"/>
        <v>Delayed</v>
      </c>
    </row>
    <row r="961" spans="1:44" x14ac:dyDescent="0.25">
      <c r="A961" s="16">
        <v>4516504255</v>
      </c>
      <c r="B961" s="94">
        <v>46133</v>
      </c>
      <c r="C961" s="297" t="s">
        <v>79</v>
      </c>
      <c r="D961" s="552">
        <v>46147</v>
      </c>
      <c r="E961" s="552" t="e">
        <f>IF(OR(#REF!="",J961=""),"",#REF!+7*J961)</f>
        <v>#REF!</v>
      </c>
      <c r="F961" s="333" t="str">
        <f t="shared" ca="1" si="266"/>
        <v>DELIVERED</v>
      </c>
      <c r="G961" s="361" t="s">
        <v>2111</v>
      </c>
      <c r="H961" s="28" t="e">
        <f t="shared" si="269"/>
        <v>#REF!</v>
      </c>
      <c r="I961" s="28" t="e">
        <f t="shared" si="270"/>
        <v>#REF!</v>
      </c>
      <c r="J961" s="24">
        <v>3</v>
      </c>
      <c r="K961" s="24" t="s">
        <v>18</v>
      </c>
      <c r="L961" s="38" t="s">
        <v>81</v>
      </c>
      <c r="M961" s="13" t="s">
        <v>2149</v>
      </c>
      <c r="N961" s="91">
        <v>1</v>
      </c>
      <c r="O961" s="463">
        <v>1</v>
      </c>
      <c r="P961" s="14" t="s">
        <v>2150</v>
      </c>
      <c r="Q961" s="24">
        <v>26100070</v>
      </c>
      <c r="R961" s="638" t="s">
        <v>84</v>
      </c>
      <c r="S961" s="9" t="s">
        <v>620</v>
      </c>
      <c r="T961" s="83" t="s">
        <v>621</v>
      </c>
      <c r="U961" s="71" t="s">
        <v>212</v>
      </c>
      <c r="V961" s="612" t="s">
        <v>2151</v>
      </c>
      <c r="W961" s="36">
        <v>4</v>
      </c>
      <c r="X961" s="36">
        <v>4</v>
      </c>
      <c r="Y961" s="268">
        <f t="shared" ref="Y961:Y1028" si="277">W961-X961</f>
        <v>0</v>
      </c>
      <c r="Z961" s="36">
        <v>0</v>
      </c>
      <c r="AA961" s="72">
        <v>50681.75</v>
      </c>
      <c r="AB961" s="425"/>
      <c r="AC961" s="62" t="str">
        <f t="shared" si="276"/>
        <v>May-26</v>
      </c>
      <c r="AD961" s="426">
        <v>46164</v>
      </c>
      <c r="AE961" s="256" t="s">
        <v>2152</v>
      </c>
      <c r="AF961" s="58">
        <f t="shared" si="274"/>
        <v>202727</v>
      </c>
      <c r="AG961" s="58">
        <f t="shared" si="272"/>
        <v>0</v>
      </c>
      <c r="AH961" s="58">
        <f t="shared" si="275"/>
        <v>202727</v>
      </c>
      <c r="AI961" s="58">
        <f t="shared" si="268"/>
        <v>0</v>
      </c>
      <c r="AJ961" s="58">
        <f t="shared" si="271"/>
        <v>0</v>
      </c>
      <c r="AK961" s="58">
        <f t="shared" si="267"/>
        <v>0</v>
      </c>
      <c r="AL961" s="16" t="s">
        <v>0</v>
      </c>
      <c r="AM961" s="272" t="s">
        <v>102</v>
      </c>
      <c r="AN961" s="59">
        <f t="shared" si="273"/>
        <v>202727</v>
      </c>
      <c r="AO961" s="844">
        <f t="shared" si="261"/>
        <v>1</v>
      </c>
      <c r="AP961" s="844">
        <f t="shared" si="262"/>
        <v>0</v>
      </c>
      <c r="AQ961" s="845">
        <f t="shared" ca="1" si="263"/>
        <v>52</v>
      </c>
      <c r="AR961" s="113" t="str">
        <f t="shared" si="264"/>
        <v>Delayed</v>
      </c>
    </row>
    <row r="962" spans="1:44" x14ac:dyDescent="0.25">
      <c r="A962" s="34">
        <v>4520486811</v>
      </c>
      <c r="B962" s="243">
        <v>46133</v>
      </c>
      <c r="C962" s="297" t="s">
        <v>79</v>
      </c>
      <c r="D962" s="552">
        <v>46154</v>
      </c>
      <c r="E962" s="552" t="e">
        <f>IF(OR(#REF!="",J962=""),"",#REF!+7*J962)</f>
        <v>#REF!</v>
      </c>
      <c r="F962" s="333" t="str">
        <f t="shared" ca="1" si="266"/>
        <v>DELIVERED</v>
      </c>
      <c r="G962" s="361" t="s">
        <v>2111</v>
      </c>
      <c r="H962" s="28" t="e">
        <f t="shared" si="269"/>
        <v>#REF!</v>
      </c>
      <c r="I962" s="28" t="e">
        <f t="shared" si="270"/>
        <v>#REF!</v>
      </c>
      <c r="J962" s="24">
        <v>3</v>
      </c>
      <c r="K962" s="24" t="s">
        <v>22</v>
      </c>
      <c r="L962" s="38" t="s">
        <v>81</v>
      </c>
      <c r="M962" s="13" t="s">
        <v>2153</v>
      </c>
      <c r="N962" s="96">
        <v>1</v>
      </c>
      <c r="O962" s="89">
        <v>1</v>
      </c>
      <c r="P962" s="640" t="s">
        <v>2154</v>
      </c>
      <c r="Q962" s="36">
        <v>26200194</v>
      </c>
      <c r="R962" s="86" t="s">
        <v>84</v>
      </c>
      <c r="S962" s="125" t="s">
        <v>210</v>
      </c>
      <c r="T962" s="541" t="s">
        <v>211</v>
      </c>
      <c r="U962" s="135" t="s">
        <v>212</v>
      </c>
      <c r="V962" s="98" t="s">
        <v>2155</v>
      </c>
      <c r="W962" s="37">
        <v>1</v>
      </c>
      <c r="X962" s="24">
        <v>1</v>
      </c>
      <c r="Y962" s="126">
        <f t="shared" si="277"/>
        <v>0</v>
      </c>
      <c r="Z962" s="24">
        <v>0</v>
      </c>
      <c r="AA962" s="58">
        <v>288483</v>
      </c>
      <c r="AB962" s="66"/>
      <c r="AC962" s="536" t="str">
        <f t="shared" si="276"/>
        <v>May-26</v>
      </c>
      <c r="AD962" s="25">
        <v>46162</v>
      </c>
      <c r="AE962" s="535" t="s">
        <v>2156</v>
      </c>
      <c r="AF962" s="58">
        <f t="shared" si="274"/>
        <v>288483</v>
      </c>
      <c r="AG962" s="58">
        <f t="shared" si="272"/>
        <v>0</v>
      </c>
      <c r="AH962" s="58">
        <f t="shared" si="275"/>
        <v>288483</v>
      </c>
      <c r="AI962" s="58">
        <f t="shared" si="268"/>
        <v>0</v>
      </c>
      <c r="AJ962" s="58">
        <f t="shared" si="271"/>
        <v>0</v>
      </c>
      <c r="AK962" s="58">
        <f t="shared" si="267"/>
        <v>0</v>
      </c>
      <c r="AL962" s="16" t="s">
        <v>0</v>
      </c>
      <c r="AM962" s="272" t="s">
        <v>102</v>
      </c>
      <c r="AN962" s="59">
        <f t="shared" si="273"/>
        <v>288483</v>
      </c>
      <c r="AO962" s="844">
        <f t="shared" si="261"/>
        <v>1</v>
      </c>
      <c r="AP962" s="844">
        <f t="shared" si="262"/>
        <v>0</v>
      </c>
      <c r="AQ962" s="845">
        <f t="shared" ca="1" si="263"/>
        <v>52</v>
      </c>
      <c r="AR962" s="113" t="str">
        <f t="shared" si="264"/>
        <v>Delayed</v>
      </c>
    </row>
    <row r="963" spans="1:44" x14ac:dyDescent="0.25">
      <c r="A963" s="16" t="s">
        <v>2157</v>
      </c>
      <c r="B963" s="243">
        <v>46134</v>
      </c>
      <c r="C963" s="297" t="s">
        <v>79</v>
      </c>
      <c r="D963" s="552">
        <v>46155</v>
      </c>
      <c r="E963" s="552" t="e">
        <f>IF(OR(#REF!="",J963=""),"",#REF!+7*J963)</f>
        <v>#REF!</v>
      </c>
      <c r="F963" s="333" t="str">
        <f t="shared" ca="1" si="266"/>
        <v>DELIVERED</v>
      </c>
      <c r="G963" s="361" t="s">
        <v>2111</v>
      </c>
      <c r="H963" s="28" t="e">
        <f t="shared" si="269"/>
        <v>#REF!</v>
      </c>
      <c r="I963" s="28" t="e">
        <f t="shared" si="270"/>
        <v>#REF!</v>
      </c>
      <c r="J963" s="24">
        <v>3</v>
      </c>
      <c r="K963" s="24" t="s">
        <v>18</v>
      </c>
      <c r="L963" s="38" t="s">
        <v>81</v>
      </c>
      <c r="M963" s="13" t="s">
        <v>2158</v>
      </c>
      <c r="N963" s="91">
        <v>0</v>
      </c>
      <c r="O963" s="463">
        <v>3</v>
      </c>
      <c r="P963" s="14" t="s">
        <v>2159</v>
      </c>
      <c r="Q963" s="37">
        <v>26200078</v>
      </c>
      <c r="R963" s="86" t="s">
        <v>84</v>
      </c>
      <c r="S963" s="122" t="s">
        <v>671</v>
      </c>
      <c r="T963" s="113" t="s">
        <v>672</v>
      </c>
      <c r="U963" s="123" t="s">
        <v>193</v>
      </c>
      <c r="V963" s="98" t="s">
        <v>2160</v>
      </c>
      <c r="W963" s="37">
        <v>40</v>
      </c>
      <c r="X963" s="24">
        <v>40</v>
      </c>
      <c r="Y963" s="126">
        <f t="shared" si="277"/>
        <v>0</v>
      </c>
      <c r="Z963" s="24">
        <v>0</v>
      </c>
      <c r="AA963" s="58">
        <v>1670</v>
      </c>
      <c r="AB963" s="66"/>
      <c r="AC963" s="151" t="str">
        <f t="shared" si="276"/>
        <v>May-26</v>
      </c>
      <c r="AD963" s="25">
        <v>46161</v>
      </c>
      <c r="AE963" s="535" t="s">
        <v>2161</v>
      </c>
      <c r="AF963" s="58">
        <f t="shared" si="274"/>
        <v>66800</v>
      </c>
      <c r="AG963" s="58">
        <f t="shared" si="272"/>
        <v>0</v>
      </c>
      <c r="AH963" s="58">
        <f t="shared" si="275"/>
        <v>66800</v>
      </c>
      <c r="AI963" s="58">
        <f t="shared" si="268"/>
        <v>0</v>
      </c>
      <c r="AJ963" s="58">
        <f t="shared" si="271"/>
        <v>0</v>
      </c>
      <c r="AK963" s="58">
        <f t="shared" si="267"/>
        <v>0</v>
      </c>
      <c r="AL963" s="16" t="s">
        <v>0</v>
      </c>
      <c r="AM963" s="272" t="s">
        <v>102</v>
      </c>
      <c r="AN963" s="59">
        <f t="shared" si="273"/>
        <v>66800</v>
      </c>
      <c r="AO963" s="844">
        <f t="shared" ref="AO963:AO1026" si="278">IF(W963=0,0,X963/W963)</f>
        <v>1</v>
      </c>
      <c r="AP963" s="844">
        <f t="shared" ref="AP963:AP1026" si="279">IF(W963=0,0,Y963/W963)</f>
        <v>0</v>
      </c>
      <c r="AQ963" s="845">
        <f t="shared" ref="AQ963:AQ1026" ca="1" si="280">TODAY()-B963</f>
        <v>51</v>
      </c>
      <c r="AR963" s="113" t="str">
        <f t="shared" ref="AR963:AR1026" si="281">IF(AD963&lt;=D963,"On Time","Delayed")</f>
        <v>Delayed</v>
      </c>
    </row>
    <row r="964" spans="1:44" x14ac:dyDescent="0.25">
      <c r="A964" s="16" t="s">
        <v>2157</v>
      </c>
      <c r="B964" s="243">
        <v>46134</v>
      </c>
      <c r="C964" s="297" t="s">
        <v>79</v>
      </c>
      <c r="D964" s="552">
        <v>46155</v>
      </c>
      <c r="E964" s="552" t="e">
        <f>IF(OR(#REF!="",J964=""),"",#REF!+7*J964)</f>
        <v>#REF!</v>
      </c>
      <c r="F964" s="333" t="str">
        <f t="shared" ca="1" si="266"/>
        <v>DELIVERED</v>
      </c>
      <c r="G964" s="361" t="s">
        <v>2111</v>
      </c>
      <c r="H964" s="28" t="e">
        <f t="shared" si="269"/>
        <v>#REF!</v>
      </c>
      <c r="I964" s="28" t="e">
        <f t="shared" si="270"/>
        <v>#REF!</v>
      </c>
      <c r="J964" s="24">
        <v>3</v>
      </c>
      <c r="K964" s="24" t="s">
        <v>18</v>
      </c>
      <c r="L964" s="38" t="s">
        <v>81</v>
      </c>
      <c r="M964" s="13" t="s">
        <v>2162</v>
      </c>
      <c r="N964" s="91">
        <v>0</v>
      </c>
      <c r="O964" s="9">
        <v>3</v>
      </c>
      <c r="P964" s="14" t="s">
        <v>2163</v>
      </c>
      <c r="Q964" s="37">
        <v>26200078</v>
      </c>
      <c r="R964" s="86" t="s">
        <v>84</v>
      </c>
      <c r="S964" s="122" t="s">
        <v>671</v>
      </c>
      <c r="T964" s="113" t="s">
        <v>672</v>
      </c>
      <c r="U964" s="123" t="s">
        <v>193</v>
      </c>
      <c r="V964" s="98" t="s">
        <v>2164</v>
      </c>
      <c r="W964" s="24">
        <v>10</v>
      </c>
      <c r="X964" s="24">
        <v>10</v>
      </c>
      <c r="Y964" s="126">
        <f t="shared" si="277"/>
        <v>0</v>
      </c>
      <c r="Z964" s="24">
        <v>0</v>
      </c>
      <c r="AA964" s="58">
        <v>1670</v>
      </c>
      <c r="AB964" s="66"/>
      <c r="AC964" s="151" t="str">
        <f t="shared" si="276"/>
        <v>May-26</v>
      </c>
      <c r="AD964" s="25">
        <v>46156</v>
      </c>
      <c r="AE964" s="256" t="s">
        <v>2165</v>
      </c>
      <c r="AF964" s="58">
        <f t="shared" si="274"/>
        <v>16700</v>
      </c>
      <c r="AG964" s="58">
        <f t="shared" si="272"/>
        <v>0</v>
      </c>
      <c r="AH964" s="58">
        <f t="shared" si="275"/>
        <v>16700</v>
      </c>
      <c r="AI964" s="58">
        <f t="shared" si="268"/>
        <v>0</v>
      </c>
      <c r="AJ964" s="58">
        <f t="shared" si="271"/>
        <v>0</v>
      </c>
      <c r="AK964" s="58">
        <f t="shared" si="267"/>
        <v>0</v>
      </c>
      <c r="AL964" s="16" t="s">
        <v>0</v>
      </c>
      <c r="AM964" s="272" t="s">
        <v>102</v>
      </c>
      <c r="AN964" s="59">
        <f t="shared" si="273"/>
        <v>16700</v>
      </c>
      <c r="AO964" s="844">
        <f t="shared" si="278"/>
        <v>1</v>
      </c>
      <c r="AP964" s="844">
        <f t="shared" si="279"/>
        <v>0</v>
      </c>
      <c r="AQ964" s="845">
        <f t="shared" ca="1" si="280"/>
        <v>51</v>
      </c>
      <c r="AR964" s="113" t="str">
        <f t="shared" si="281"/>
        <v>Delayed</v>
      </c>
    </row>
    <row r="965" spans="1:44" ht="12.75" x14ac:dyDescent="0.2">
      <c r="A965" s="16" t="s">
        <v>2166</v>
      </c>
      <c r="B965" s="243">
        <v>46134</v>
      </c>
      <c r="C965" s="297" t="s">
        <v>79</v>
      </c>
      <c r="D965" s="552">
        <v>46141</v>
      </c>
      <c r="E965" s="552" t="e">
        <f>IF(OR(#REF!="",J965=""),"",#REF!+7*J965)</f>
        <v>#REF!</v>
      </c>
      <c r="F965" s="333" t="str">
        <f t="shared" ca="1" si="266"/>
        <v>DELIVERED</v>
      </c>
      <c r="G965" s="361" t="s">
        <v>2111</v>
      </c>
      <c r="H965" s="28" t="e">
        <f t="shared" si="269"/>
        <v>#REF!</v>
      </c>
      <c r="I965" s="28" t="e">
        <f t="shared" si="270"/>
        <v>#REF!</v>
      </c>
      <c r="J965" s="24">
        <v>1</v>
      </c>
      <c r="K965" s="24" t="s">
        <v>24</v>
      </c>
      <c r="L965" s="38" t="s">
        <v>81</v>
      </c>
      <c r="M965" s="13" t="s">
        <v>2167</v>
      </c>
      <c r="N965" s="91">
        <v>0</v>
      </c>
      <c r="O965" s="9">
        <v>3</v>
      </c>
      <c r="P965" s="24" t="s">
        <v>243</v>
      </c>
      <c r="Q965" s="24">
        <v>26200128</v>
      </c>
      <c r="R965" s="86" t="s">
        <v>84</v>
      </c>
      <c r="S965" s="9" t="s">
        <v>380</v>
      </c>
      <c r="T965" s="84" t="s">
        <v>381</v>
      </c>
      <c r="U965" s="56" t="s">
        <v>212</v>
      </c>
      <c r="V965" s="387" t="s">
        <v>872</v>
      </c>
      <c r="W965" s="24">
        <v>12</v>
      </c>
      <c r="X965" s="24">
        <v>1</v>
      </c>
      <c r="Y965" s="126">
        <f t="shared" si="277"/>
        <v>11</v>
      </c>
      <c r="Z965" s="24">
        <v>0</v>
      </c>
      <c r="AA965" s="58">
        <v>22648.75</v>
      </c>
      <c r="AB965" s="66"/>
      <c r="AC965" s="151" t="str">
        <f t="shared" si="276"/>
        <v>May-26</v>
      </c>
      <c r="AD965" s="25">
        <v>46147</v>
      </c>
      <c r="AE965" s="256" t="s">
        <v>2168</v>
      </c>
      <c r="AF965" s="58">
        <f t="shared" si="274"/>
        <v>22648.75</v>
      </c>
      <c r="AG965" s="58">
        <f t="shared" si="272"/>
        <v>0</v>
      </c>
      <c r="AH965" s="58">
        <f t="shared" si="275"/>
        <v>22648.75</v>
      </c>
      <c r="AI965" s="58">
        <f t="shared" si="268"/>
        <v>0</v>
      </c>
      <c r="AJ965" s="58">
        <f t="shared" si="271"/>
        <v>0</v>
      </c>
      <c r="AK965" s="58">
        <f t="shared" si="267"/>
        <v>0</v>
      </c>
      <c r="AL965" s="16" t="s">
        <v>0</v>
      </c>
      <c r="AM965" s="272" t="s">
        <v>102</v>
      </c>
      <c r="AN965" s="59">
        <f t="shared" si="273"/>
        <v>22648.75</v>
      </c>
      <c r="AO965" s="844">
        <f t="shared" si="278"/>
        <v>8.3333333333333329E-2</v>
      </c>
      <c r="AP965" s="844">
        <f t="shared" si="279"/>
        <v>0.91666666666666663</v>
      </c>
      <c r="AQ965" s="845">
        <f t="shared" ca="1" si="280"/>
        <v>51</v>
      </c>
      <c r="AR965" s="113" t="str">
        <f t="shared" si="281"/>
        <v>Delayed</v>
      </c>
    </row>
    <row r="966" spans="1:44" ht="12.75" x14ac:dyDescent="0.2">
      <c r="A966" s="16" t="s">
        <v>2166</v>
      </c>
      <c r="B966" s="243">
        <v>46134</v>
      </c>
      <c r="C966" s="297" t="s">
        <v>79</v>
      </c>
      <c r="D966" s="552">
        <v>46141</v>
      </c>
      <c r="E966" s="552" t="e">
        <f>IF(OR(#REF!="",J966=""),"",#REF!+7*J966)</f>
        <v>#REF!</v>
      </c>
      <c r="F966" s="333" t="str">
        <f t="shared" ca="1" si="266"/>
        <v>DELIVERED</v>
      </c>
      <c r="G966" s="571" t="s">
        <v>80</v>
      </c>
      <c r="H966" s="28" t="e">
        <f t="shared" si="269"/>
        <v>#REF!</v>
      </c>
      <c r="I966" s="28" t="e">
        <f t="shared" si="270"/>
        <v>#REF!</v>
      </c>
      <c r="J966" s="24">
        <v>1</v>
      </c>
      <c r="K966" s="24" t="s">
        <v>24</v>
      </c>
      <c r="L966" s="38" t="s">
        <v>81</v>
      </c>
      <c r="M966" s="343" t="s">
        <v>2167</v>
      </c>
      <c r="N966" s="91">
        <v>0</v>
      </c>
      <c r="O966" s="9">
        <v>3</v>
      </c>
      <c r="P966" s="24" t="s">
        <v>243</v>
      </c>
      <c r="Q966" s="24">
        <v>26200128</v>
      </c>
      <c r="R966" s="86" t="s">
        <v>84</v>
      </c>
      <c r="S966" s="9" t="s">
        <v>380</v>
      </c>
      <c r="T966" s="84" t="s">
        <v>381</v>
      </c>
      <c r="U966" s="56" t="s">
        <v>212</v>
      </c>
      <c r="V966" s="387" t="s">
        <v>872</v>
      </c>
      <c r="W966" s="24">
        <v>11</v>
      </c>
      <c r="X966" s="24">
        <v>1</v>
      </c>
      <c r="Y966" s="126">
        <f t="shared" si="277"/>
        <v>10</v>
      </c>
      <c r="Z966" s="24">
        <v>0</v>
      </c>
      <c r="AA966" s="58">
        <v>22648.75</v>
      </c>
      <c r="AB966" s="66"/>
      <c r="AC966" s="536" t="str">
        <f>IF(AD966="","",TEXT(AD966,"mmmm-yy"))</f>
        <v>June-26</v>
      </c>
      <c r="AD966" s="25">
        <v>46177</v>
      </c>
      <c r="AE966" s="535" t="s">
        <v>2169</v>
      </c>
      <c r="AF966" s="58">
        <f t="shared" si="274"/>
        <v>22648.75</v>
      </c>
      <c r="AG966" s="58">
        <f t="shared" si="272"/>
        <v>0</v>
      </c>
      <c r="AH966" s="58">
        <f t="shared" si="275"/>
        <v>22648.75</v>
      </c>
      <c r="AI966" s="58">
        <f t="shared" si="268"/>
        <v>0</v>
      </c>
      <c r="AJ966" s="58">
        <f t="shared" si="271"/>
        <v>0</v>
      </c>
      <c r="AK966" s="58">
        <f t="shared" si="267"/>
        <v>0</v>
      </c>
      <c r="AL966" s="16" t="s">
        <v>0</v>
      </c>
      <c r="AM966" s="272" t="s">
        <v>102</v>
      </c>
      <c r="AN966" s="59">
        <f t="shared" si="273"/>
        <v>22648.75</v>
      </c>
      <c r="AO966" s="844">
        <f t="shared" si="278"/>
        <v>9.0909090909090912E-2</v>
      </c>
      <c r="AP966" s="844">
        <f t="shared" si="279"/>
        <v>0.90909090909090906</v>
      </c>
      <c r="AQ966" s="845">
        <f t="shared" ca="1" si="280"/>
        <v>51</v>
      </c>
      <c r="AR966" s="113" t="str">
        <f t="shared" si="281"/>
        <v>Delayed</v>
      </c>
    </row>
    <row r="967" spans="1:44" ht="12.75" x14ac:dyDescent="0.2">
      <c r="A967" s="508" t="s">
        <v>2166</v>
      </c>
      <c r="B967" s="513">
        <v>46134</v>
      </c>
      <c r="C967" s="514" t="s">
        <v>79</v>
      </c>
      <c r="D967" s="552">
        <v>46141</v>
      </c>
      <c r="E967" s="552" t="e">
        <f>IF(OR(#REF!="",J967=""),"",#REF!+7*J967)</f>
        <v>#REF!</v>
      </c>
      <c r="F967" s="518" t="e">
        <f ca="1">IF(AL967="PO CLOSED",
"DELIVERED",
IF(TODAY()&gt;E967,
"-"&amp;ROUNDUP(TODAY()-E967,0)&amp;" days overdue",
"+" &amp;ROUNDUP(E967-TODAY(),0)&amp;" days remaining"))</f>
        <v>#REF!</v>
      </c>
      <c r="G967" s="519" t="s">
        <v>2111</v>
      </c>
      <c r="H967" s="520" t="e">
        <f>TEXT(E967,"MMM-YY")</f>
        <v>#REF!</v>
      </c>
      <c r="I967" s="520" t="e">
        <f>TEXT(E967,"YYYY")</f>
        <v>#REF!</v>
      </c>
      <c r="J967" s="506">
        <v>1</v>
      </c>
      <c r="K967" s="506" t="s">
        <v>24</v>
      </c>
      <c r="L967" s="521" t="s">
        <v>81</v>
      </c>
      <c r="M967" s="522" t="s">
        <v>2167</v>
      </c>
      <c r="N967" s="523">
        <v>0</v>
      </c>
      <c r="O967" s="524">
        <v>3</v>
      </c>
      <c r="P967" s="506" t="s">
        <v>243</v>
      </c>
      <c r="Q967" s="506">
        <v>26200128</v>
      </c>
      <c r="R967" s="525" t="s">
        <v>84</v>
      </c>
      <c r="S967" s="524" t="s">
        <v>380</v>
      </c>
      <c r="T967" s="735" t="s">
        <v>381</v>
      </c>
      <c r="U967" s="736" t="s">
        <v>212</v>
      </c>
      <c r="V967" s="737" t="s">
        <v>872</v>
      </c>
      <c r="W967" s="506">
        <v>10</v>
      </c>
      <c r="X967" s="506"/>
      <c r="Y967" s="527">
        <f>W967-X967</f>
        <v>10</v>
      </c>
      <c r="Z967" s="506">
        <v>10</v>
      </c>
      <c r="AA967" s="528">
        <v>22648.75</v>
      </c>
      <c r="AB967" s="529"/>
      <c r="AC967" s="530"/>
      <c r="AD967" s="531"/>
      <c r="AE967" s="532"/>
      <c r="AF967" s="528">
        <f>X967*AA967</f>
        <v>0</v>
      </c>
      <c r="AG967" s="528">
        <f>(X967*AB967)*86</f>
        <v>0</v>
      </c>
      <c r="AH967" s="528">
        <f>SUM(AF967:AG967)</f>
        <v>0</v>
      </c>
      <c r="AI967" s="528">
        <f>Z967*AA967</f>
        <v>226487.5</v>
      </c>
      <c r="AJ967" s="528">
        <f>(Z967*AB967)*86</f>
        <v>0</v>
      </c>
      <c r="AK967" s="528">
        <f>SUM(AI967:AJ967)</f>
        <v>226487.5</v>
      </c>
      <c r="AL967" s="508" t="s">
        <v>9</v>
      </c>
      <c r="AM967" s="533"/>
      <c r="AN967" s="833">
        <f>SUM(AH967,AK967)</f>
        <v>226487.5</v>
      </c>
      <c r="AO967" s="844">
        <f t="shared" si="278"/>
        <v>0</v>
      </c>
      <c r="AP967" s="844">
        <f t="shared" si="279"/>
        <v>1</v>
      </c>
      <c r="AQ967" s="845">
        <f t="shared" ca="1" si="280"/>
        <v>51</v>
      </c>
      <c r="AR967" s="113" t="str">
        <f t="shared" si="281"/>
        <v>On Time</v>
      </c>
    </row>
    <row r="968" spans="1:44" ht="12.75" x14ac:dyDescent="0.2">
      <c r="A968" s="16" t="s">
        <v>2166</v>
      </c>
      <c r="B968" s="243">
        <v>46134</v>
      </c>
      <c r="C968" s="297" t="s">
        <v>79</v>
      </c>
      <c r="D968" s="552">
        <v>46141</v>
      </c>
      <c r="E968" s="552" t="e">
        <f>IF(OR(#REF!="",J968=""),"",#REF!+7*J968)</f>
        <v>#REF!</v>
      </c>
      <c r="F968" s="333" t="str">
        <f t="shared" ca="1" si="266"/>
        <v>DELIVERED</v>
      </c>
      <c r="G968" s="361" t="s">
        <v>2111</v>
      </c>
      <c r="H968" s="28" t="e">
        <f t="shared" si="269"/>
        <v>#REF!</v>
      </c>
      <c r="I968" s="28" t="e">
        <f t="shared" si="270"/>
        <v>#REF!</v>
      </c>
      <c r="J968" s="24">
        <v>1</v>
      </c>
      <c r="K968" s="24" t="s">
        <v>24</v>
      </c>
      <c r="L968" s="38" t="s">
        <v>81</v>
      </c>
      <c r="M968" s="343" t="s">
        <v>2167</v>
      </c>
      <c r="N968" s="91">
        <v>0</v>
      </c>
      <c r="O968" s="9">
        <v>3</v>
      </c>
      <c r="P968" s="24" t="s">
        <v>243</v>
      </c>
      <c r="Q968" s="24">
        <v>26200128</v>
      </c>
      <c r="R968" s="86" t="s">
        <v>84</v>
      </c>
      <c r="S968" s="9" t="s">
        <v>380</v>
      </c>
      <c r="T968" s="84" t="s">
        <v>381</v>
      </c>
      <c r="U968" s="56" t="s">
        <v>212</v>
      </c>
      <c r="V968" s="98" t="s">
        <v>2170</v>
      </c>
      <c r="W968" s="20">
        <v>12</v>
      </c>
      <c r="X968" s="24">
        <v>1</v>
      </c>
      <c r="Y968" s="126">
        <f t="shared" si="277"/>
        <v>11</v>
      </c>
      <c r="Z968" s="24">
        <v>0</v>
      </c>
      <c r="AA968" s="58">
        <v>7650</v>
      </c>
      <c r="AB968" s="66"/>
      <c r="AC968" s="151" t="str">
        <f t="shared" ref="AC968:AC973" si="282">IF(AD968="","",TEXT(AD968,"mmmm-yy"))</f>
        <v>May-26</v>
      </c>
      <c r="AD968" s="25">
        <v>46146</v>
      </c>
      <c r="AE968" s="256" t="s">
        <v>2171</v>
      </c>
      <c r="AF968" s="58">
        <f t="shared" si="274"/>
        <v>7650</v>
      </c>
      <c r="AG968" s="58">
        <f t="shared" si="272"/>
        <v>0</v>
      </c>
      <c r="AH968" s="58">
        <f t="shared" si="275"/>
        <v>7650</v>
      </c>
      <c r="AI968" s="58">
        <f t="shared" si="268"/>
        <v>0</v>
      </c>
      <c r="AJ968" s="58">
        <f t="shared" si="271"/>
        <v>0</v>
      </c>
      <c r="AK968" s="58">
        <f t="shared" si="267"/>
        <v>0</v>
      </c>
      <c r="AL968" s="16" t="s">
        <v>0</v>
      </c>
      <c r="AM968" s="272" t="s">
        <v>102</v>
      </c>
      <c r="AN968" s="59">
        <f t="shared" si="273"/>
        <v>7650</v>
      </c>
      <c r="AO968" s="844">
        <f t="shared" si="278"/>
        <v>8.3333333333333329E-2</v>
      </c>
      <c r="AP968" s="844">
        <f t="shared" si="279"/>
        <v>0.91666666666666663</v>
      </c>
      <c r="AQ968" s="845">
        <f t="shared" ca="1" si="280"/>
        <v>51</v>
      </c>
      <c r="AR968" s="113" t="str">
        <f t="shared" si="281"/>
        <v>Delayed</v>
      </c>
    </row>
    <row r="969" spans="1:44" ht="12.75" x14ac:dyDescent="0.2">
      <c r="A969" s="16" t="s">
        <v>2166</v>
      </c>
      <c r="B969" s="243">
        <v>46134</v>
      </c>
      <c r="C969" s="297" t="s">
        <v>79</v>
      </c>
      <c r="D969" s="552">
        <v>46141</v>
      </c>
      <c r="E969" s="552" t="e">
        <f>IF(OR(#REF!="",J969=""),"",#REF!+7*J969)</f>
        <v>#REF!</v>
      </c>
      <c r="F969" s="333" t="str">
        <f t="shared" ca="1" si="266"/>
        <v>DELIVERED</v>
      </c>
      <c r="G969" s="361" t="s">
        <v>2111</v>
      </c>
      <c r="H969" s="28" t="e">
        <f t="shared" si="269"/>
        <v>#REF!</v>
      </c>
      <c r="I969" s="28" t="e">
        <f t="shared" si="270"/>
        <v>#REF!</v>
      </c>
      <c r="J969" s="24">
        <v>1</v>
      </c>
      <c r="K969" s="24" t="s">
        <v>24</v>
      </c>
      <c r="L969" s="38" t="s">
        <v>81</v>
      </c>
      <c r="M969" s="343" t="s">
        <v>2167</v>
      </c>
      <c r="N969" s="91">
        <v>0</v>
      </c>
      <c r="O969" s="9">
        <v>3</v>
      </c>
      <c r="P969" s="24" t="s">
        <v>243</v>
      </c>
      <c r="Q969" s="24">
        <v>26200128</v>
      </c>
      <c r="R969" s="86" t="s">
        <v>84</v>
      </c>
      <c r="S969" s="9" t="s">
        <v>380</v>
      </c>
      <c r="T969" s="84" t="s">
        <v>381</v>
      </c>
      <c r="U969" s="56" t="s">
        <v>212</v>
      </c>
      <c r="V969" s="98" t="s">
        <v>2170</v>
      </c>
      <c r="W969" s="20">
        <v>11</v>
      </c>
      <c r="X969" s="20">
        <v>1</v>
      </c>
      <c r="Y969" s="265">
        <f t="shared" si="277"/>
        <v>10</v>
      </c>
      <c r="Z969" s="20">
        <v>0</v>
      </c>
      <c r="AA969" s="63">
        <v>7650</v>
      </c>
      <c r="AB969" s="342"/>
      <c r="AC969" s="608" t="str">
        <f t="shared" si="282"/>
        <v>May-26</v>
      </c>
      <c r="AD969" s="424">
        <v>46161</v>
      </c>
      <c r="AE969" s="604" t="s">
        <v>2172</v>
      </c>
      <c r="AF969" s="63">
        <f t="shared" si="274"/>
        <v>7650</v>
      </c>
      <c r="AG969" s="63">
        <f t="shared" si="272"/>
        <v>0</v>
      </c>
      <c r="AH969" s="63">
        <f t="shared" si="275"/>
        <v>7650</v>
      </c>
      <c r="AI969" s="63">
        <f t="shared" si="268"/>
        <v>0</v>
      </c>
      <c r="AJ969" s="63">
        <f t="shared" si="271"/>
        <v>0</v>
      </c>
      <c r="AK969" s="63">
        <f t="shared" si="267"/>
        <v>0</v>
      </c>
      <c r="AL969" s="21" t="s">
        <v>0</v>
      </c>
      <c r="AM969" s="494" t="s">
        <v>102</v>
      </c>
      <c r="AN969" s="59">
        <f t="shared" si="273"/>
        <v>7650</v>
      </c>
      <c r="AO969" s="844">
        <f t="shared" si="278"/>
        <v>9.0909090909090912E-2</v>
      </c>
      <c r="AP969" s="844">
        <f t="shared" si="279"/>
        <v>0.90909090909090906</v>
      </c>
      <c r="AQ969" s="845">
        <f t="shared" ca="1" si="280"/>
        <v>51</v>
      </c>
      <c r="AR969" s="113" t="str">
        <f t="shared" si="281"/>
        <v>Delayed</v>
      </c>
    </row>
    <row r="970" spans="1:44" ht="12.75" x14ac:dyDescent="0.2">
      <c r="A970" s="508" t="s">
        <v>2166</v>
      </c>
      <c r="B970" s="513">
        <v>46134</v>
      </c>
      <c r="C970" s="514" t="s">
        <v>79</v>
      </c>
      <c r="D970" s="552">
        <v>46141</v>
      </c>
      <c r="E970" s="552" t="e">
        <f>IF(OR(#REF!="",J970=""),"",#REF!+7*J970)</f>
        <v>#REF!</v>
      </c>
      <c r="F970" s="518" t="str">
        <f t="shared" ca="1" si="266"/>
        <v>DELIVERED</v>
      </c>
      <c r="G970" s="519" t="s">
        <v>2111</v>
      </c>
      <c r="H970" s="520" t="e">
        <f t="shared" si="269"/>
        <v>#REF!</v>
      </c>
      <c r="I970" s="520" t="e">
        <f t="shared" si="270"/>
        <v>#REF!</v>
      </c>
      <c r="J970" s="506">
        <v>1</v>
      </c>
      <c r="K970" s="506" t="s">
        <v>24</v>
      </c>
      <c r="L970" s="521" t="s">
        <v>81</v>
      </c>
      <c r="M970" s="343" t="s">
        <v>2167</v>
      </c>
      <c r="N970" s="523">
        <v>0</v>
      </c>
      <c r="O970" s="524">
        <v>3</v>
      </c>
      <c r="P970" s="506" t="s">
        <v>243</v>
      </c>
      <c r="Q970" s="506">
        <v>26200128</v>
      </c>
      <c r="R970" s="525" t="s">
        <v>84</v>
      </c>
      <c r="S970" s="598" t="s">
        <v>380</v>
      </c>
      <c r="T970" s="512" t="s">
        <v>381</v>
      </c>
      <c r="U970" s="512" t="s">
        <v>212</v>
      </c>
      <c r="V970" s="507" t="s">
        <v>2170</v>
      </c>
      <c r="W970" s="506">
        <v>10</v>
      </c>
      <c r="X970" s="506">
        <v>1</v>
      </c>
      <c r="Y970" s="557">
        <f t="shared" si="277"/>
        <v>9</v>
      </c>
      <c r="Z970" s="506">
        <v>0</v>
      </c>
      <c r="AA970" s="528">
        <v>7650</v>
      </c>
      <c r="AB970" s="529"/>
      <c r="AC970" s="601" t="str">
        <f t="shared" si="282"/>
        <v>May-26</v>
      </c>
      <c r="AD970" s="531">
        <v>46163</v>
      </c>
      <c r="AE970" s="535" t="s">
        <v>2173</v>
      </c>
      <c r="AF970" s="528">
        <f t="shared" si="274"/>
        <v>7650</v>
      </c>
      <c r="AG970" s="528">
        <f t="shared" si="272"/>
        <v>0</v>
      </c>
      <c r="AH970" s="528">
        <f t="shared" si="275"/>
        <v>7650</v>
      </c>
      <c r="AI970" s="528">
        <f t="shared" si="268"/>
        <v>0</v>
      </c>
      <c r="AJ970" s="528">
        <f t="shared" si="271"/>
        <v>0</v>
      </c>
      <c r="AK970" s="528">
        <f t="shared" si="267"/>
        <v>0</v>
      </c>
      <c r="AL970" s="508" t="s">
        <v>0</v>
      </c>
      <c r="AM970" s="272" t="s">
        <v>102</v>
      </c>
      <c r="AN970" s="834">
        <f t="shared" si="273"/>
        <v>7650</v>
      </c>
      <c r="AO970" s="844">
        <f t="shared" si="278"/>
        <v>0.1</v>
      </c>
      <c r="AP970" s="844">
        <f t="shared" si="279"/>
        <v>0.9</v>
      </c>
      <c r="AQ970" s="845">
        <f t="shared" ca="1" si="280"/>
        <v>51</v>
      </c>
      <c r="AR970" s="113" t="str">
        <f t="shared" si="281"/>
        <v>Delayed</v>
      </c>
    </row>
    <row r="971" spans="1:44" ht="12.75" x14ac:dyDescent="0.2">
      <c r="A971" s="508" t="s">
        <v>2166</v>
      </c>
      <c r="B971" s="513">
        <v>46134</v>
      </c>
      <c r="C971" s="514" t="s">
        <v>79</v>
      </c>
      <c r="D971" s="552">
        <v>46141</v>
      </c>
      <c r="E971" s="552" t="e">
        <f>IF(OR(#REF!="",J971=""),"",#REF!+7*J971)</f>
        <v>#REF!</v>
      </c>
      <c r="F971" s="518" t="str">
        <f t="shared" ca="1" si="266"/>
        <v>DELIVERED</v>
      </c>
      <c r="G971" s="519" t="s">
        <v>2111</v>
      </c>
      <c r="H971" s="520" t="e">
        <f t="shared" si="269"/>
        <v>#REF!</v>
      </c>
      <c r="I971" s="520" t="e">
        <f t="shared" si="270"/>
        <v>#REF!</v>
      </c>
      <c r="J971" s="506">
        <v>1</v>
      </c>
      <c r="K971" s="506" t="s">
        <v>24</v>
      </c>
      <c r="L971" s="521" t="s">
        <v>81</v>
      </c>
      <c r="M971" s="522" t="s">
        <v>2167</v>
      </c>
      <c r="N971" s="523">
        <v>0</v>
      </c>
      <c r="O971" s="524">
        <v>3</v>
      </c>
      <c r="P971" s="506" t="s">
        <v>243</v>
      </c>
      <c r="Q971" s="506">
        <v>26200128</v>
      </c>
      <c r="R971" s="525" t="s">
        <v>84</v>
      </c>
      <c r="S971" s="598" t="s">
        <v>380</v>
      </c>
      <c r="T971" s="735" t="s">
        <v>381</v>
      </c>
      <c r="U971" s="735" t="s">
        <v>212</v>
      </c>
      <c r="V971" s="739" t="s">
        <v>2170</v>
      </c>
      <c r="W971" s="526">
        <v>9</v>
      </c>
      <c r="X971" s="526">
        <v>1</v>
      </c>
      <c r="Y971" s="557">
        <f t="shared" si="277"/>
        <v>8</v>
      </c>
      <c r="Z971" s="506">
        <v>0</v>
      </c>
      <c r="AA971" s="528">
        <v>7650</v>
      </c>
      <c r="AB971" s="529"/>
      <c r="AC971" s="601" t="str">
        <f t="shared" si="282"/>
        <v>May-26</v>
      </c>
      <c r="AD971" s="531">
        <v>46163</v>
      </c>
      <c r="AE971" s="535" t="s">
        <v>2174</v>
      </c>
      <c r="AF971" s="528">
        <f t="shared" si="274"/>
        <v>7650</v>
      </c>
      <c r="AG971" s="528">
        <f t="shared" si="272"/>
        <v>0</v>
      </c>
      <c r="AH971" s="528">
        <f t="shared" si="275"/>
        <v>7650</v>
      </c>
      <c r="AI971" s="528">
        <f t="shared" si="268"/>
        <v>0</v>
      </c>
      <c r="AJ971" s="528">
        <f t="shared" si="271"/>
        <v>0</v>
      </c>
      <c r="AK971" s="528">
        <f t="shared" si="267"/>
        <v>0</v>
      </c>
      <c r="AL971" s="508" t="s">
        <v>0</v>
      </c>
      <c r="AM971" s="272" t="s">
        <v>102</v>
      </c>
      <c r="AN971" s="834">
        <f t="shared" si="273"/>
        <v>7650</v>
      </c>
      <c r="AO971" s="844">
        <f t="shared" si="278"/>
        <v>0.1111111111111111</v>
      </c>
      <c r="AP971" s="844">
        <f t="shared" si="279"/>
        <v>0.88888888888888884</v>
      </c>
      <c r="AQ971" s="845">
        <f t="shared" ca="1" si="280"/>
        <v>51</v>
      </c>
      <c r="AR971" s="113" t="str">
        <f t="shared" si="281"/>
        <v>Delayed</v>
      </c>
    </row>
    <row r="972" spans="1:44" ht="12.75" x14ac:dyDescent="0.2">
      <c r="A972" s="508" t="s">
        <v>2166</v>
      </c>
      <c r="B972" s="513">
        <v>46134</v>
      </c>
      <c r="C972" s="514" t="s">
        <v>79</v>
      </c>
      <c r="D972" s="552">
        <v>46141</v>
      </c>
      <c r="E972" s="552" t="e">
        <f>IF(OR(#REF!="",J972=""),"",#REF!+7*J972)</f>
        <v>#REF!</v>
      </c>
      <c r="F972" s="518" t="str">
        <f t="shared" ca="1" si="266"/>
        <v>DELIVERED</v>
      </c>
      <c r="G972" s="571" t="s">
        <v>80</v>
      </c>
      <c r="H972" s="520" t="e">
        <f t="shared" si="269"/>
        <v>#REF!</v>
      </c>
      <c r="I972" s="520" t="e">
        <f t="shared" si="270"/>
        <v>#REF!</v>
      </c>
      <c r="J972" s="506">
        <v>1</v>
      </c>
      <c r="K972" s="506" t="s">
        <v>24</v>
      </c>
      <c r="L972" s="521" t="s">
        <v>81</v>
      </c>
      <c r="M972" s="522" t="s">
        <v>2167</v>
      </c>
      <c r="N972" s="523">
        <v>0</v>
      </c>
      <c r="O972" s="524">
        <v>3</v>
      </c>
      <c r="P972" s="506" t="s">
        <v>243</v>
      </c>
      <c r="Q972" s="506">
        <v>26200128</v>
      </c>
      <c r="R972" s="525" t="s">
        <v>84</v>
      </c>
      <c r="S972" s="598" t="s">
        <v>380</v>
      </c>
      <c r="T972" s="512" t="s">
        <v>381</v>
      </c>
      <c r="U972" s="512" t="s">
        <v>212</v>
      </c>
      <c r="V972" s="741" t="s">
        <v>2170</v>
      </c>
      <c r="W972" s="506">
        <v>8</v>
      </c>
      <c r="X972" s="506">
        <v>1</v>
      </c>
      <c r="Y972" s="738">
        <f t="shared" si="277"/>
        <v>7</v>
      </c>
      <c r="Z972" s="614">
        <v>0</v>
      </c>
      <c r="AA972" s="616">
        <v>7650</v>
      </c>
      <c r="AB972" s="617"/>
      <c r="AC972" s="601" t="str">
        <f t="shared" si="282"/>
        <v>June-26</v>
      </c>
      <c r="AD972" s="619">
        <v>46177</v>
      </c>
      <c r="AE972" s="535" t="s">
        <v>2175</v>
      </c>
      <c r="AF972" s="616">
        <f t="shared" si="274"/>
        <v>7650</v>
      </c>
      <c r="AG972" s="616">
        <f t="shared" si="272"/>
        <v>0</v>
      </c>
      <c r="AH972" s="616">
        <f t="shared" si="275"/>
        <v>7650</v>
      </c>
      <c r="AI972" s="616">
        <f t="shared" si="268"/>
        <v>0</v>
      </c>
      <c r="AJ972" s="616">
        <f t="shared" si="271"/>
        <v>0</v>
      </c>
      <c r="AK972" s="616">
        <f t="shared" si="267"/>
        <v>0</v>
      </c>
      <c r="AL972" s="554" t="s">
        <v>0</v>
      </c>
      <c r="AM972" s="272" t="s">
        <v>102</v>
      </c>
      <c r="AN972" s="833">
        <f t="shared" si="273"/>
        <v>7650</v>
      </c>
      <c r="AO972" s="844">
        <f t="shared" si="278"/>
        <v>0.125</v>
      </c>
      <c r="AP972" s="844">
        <f t="shared" si="279"/>
        <v>0.875</v>
      </c>
      <c r="AQ972" s="845">
        <f t="shared" ca="1" si="280"/>
        <v>51</v>
      </c>
      <c r="AR972" s="113" t="str">
        <f t="shared" si="281"/>
        <v>Delayed</v>
      </c>
    </row>
    <row r="973" spans="1:44" ht="12.75" x14ac:dyDescent="0.2">
      <c r="A973" s="508" t="s">
        <v>2166</v>
      </c>
      <c r="B973" s="513">
        <v>46134</v>
      </c>
      <c r="C973" s="514" t="s">
        <v>79</v>
      </c>
      <c r="D973" s="552">
        <v>46141</v>
      </c>
      <c r="E973" s="552" t="e">
        <f>IF(OR(#REF!="",J973=""),"",#REF!+7*J973)</f>
        <v>#REF!</v>
      </c>
      <c r="F973" s="518" t="str">
        <f t="shared" ca="1" si="266"/>
        <v>DELIVERED</v>
      </c>
      <c r="G973" s="571" t="s">
        <v>80</v>
      </c>
      <c r="H973" s="520" t="e">
        <f t="shared" si="269"/>
        <v>#REF!</v>
      </c>
      <c r="I973" s="520" t="e">
        <f t="shared" si="270"/>
        <v>#REF!</v>
      </c>
      <c r="J973" s="506">
        <v>1</v>
      </c>
      <c r="K973" s="506" t="s">
        <v>24</v>
      </c>
      <c r="L973" s="521" t="s">
        <v>81</v>
      </c>
      <c r="M973" s="522" t="s">
        <v>2167</v>
      </c>
      <c r="N973" s="523">
        <v>0</v>
      </c>
      <c r="O973" s="524">
        <v>3</v>
      </c>
      <c r="P973" s="506" t="s">
        <v>243</v>
      </c>
      <c r="Q973" s="506">
        <v>26200128</v>
      </c>
      <c r="R973" s="525" t="s">
        <v>84</v>
      </c>
      <c r="S973" s="598" t="s">
        <v>380</v>
      </c>
      <c r="T973" s="512" t="s">
        <v>381</v>
      </c>
      <c r="U973" s="512" t="s">
        <v>212</v>
      </c>
      <c r="V973" s="741" t="s">
        <v>2170</v>
      </c>
      <c r="W973" s="506">
        <v>7</v>
      </c>
      <c r="X973" s="506">
        <v>1</v>
      </c>
      <c r="Y973" s="738">
        <f t="shared" si="277"/>
        <v>6</v>
      </c>
      <c r="Z973" s="614">
        <v>0</v>
      </c>
      <c r="AA973" s="616">
        <v>7650</v>
      </c>
      <c r="AB973" s="617"/>
      <c r="AC973" s="601" t="str">
        <f t="shared" si="282"/>
        <v>June-26</v>
      </c>
      <c r="AD973" s="619">
        <v>46177</v>
      </c>
      <c r="AE973" s="535" t="s">
        <v>2176</v>
      </c>
      <c r="AF973" s="616">
        <f t="shared" si="274"/>
        <v>7650</v>
      </c>
      <c r="AG973" s="616">
        <f t="shared" si="272"/>
        <v>0</v>
      </c>
      <c r="AH973" s="616">
        <f t="shared" si="275"/>
        <v>7650</v>
      </c>
      <c r="AI973" s="616">
        <f t="shared" si="268"/>
        <v>0</v>
      </c>
      <c r="AJ973" s="616">
        <f t="shared" si="271"/>
        <v>0</v>
      </c>
      <c r="AK973" s="616">
        <f t="shared" si="267"/>
        <v>0</v>
      </c>
      <c r="AL973" s="554" t="s">
        <v>0</v>
      </c>
      <c r="AM973" s="533" t="s">
        <v>102</v>
      </c>
      <c r="AN973" s="833">
        <f t="shared" si="273"/>
        <v>7650</v>
      </c>
      <c r="AO973" s="844">
        <f t="shared" si="278"/>
        <v>0.14285714285714285</v>
      </c>
      <c r="AP973" s="844">
        <f t="shared" si="279"/>
        <v>0.8571428571428571</v>
      </c>
      <c r="AQ973" s="845">
        <f t="shared" ca="1" si="280"/>
        <v>51</v>
      </c>
      <c r="AR973" s="113" t="str">
        <f t="shared" si="281"/>
        <v>Delayed</v>
      </c>
    </row>
    <row r="974" spans="1:44" ht="12.75" x14ac:dyDescent="0.2">
      <c r="A974" s="508" t="s">
        <v>2166</v>
      </c>
      <c r="B974" s="513">
        <v>46134</v>
      </c>
      <c r="C974" s="514" t="s">
        <v>79</v>
      </c>
      <c r="D974" s="552">
        <v>46141</v>
      </c>
      <c r="E974" s="552" t="e">
        <f>IF(OR(#REF!="",J974=""),"",#REF!+7*J974)</f>
        <v>#REF!</v>
      </c>
      <c r="F974" s="518" t="e">
        <f ca="1">IF(AL974="PO CLOSED",
"DELIVERED",
IF(TODAY()&gt;E974,
"-"&amp;ROUNDUP(TODAY()-E974,0)&amp;" days overdue",
"+" &amp;ROUNDUP(E974-TODAY(),0)&amp;" days remaining"))</f>
        <v>#REF!</v>
      </c>
      <c r="G974" s="519" t="s">
        <v>2111</v>
      </c>
      <c r="H974" s="520" t="e">
        <f>TEXT(E974,"MMM-YY")</f>
        <v>#REF!</v>
      </c>
      <c r="I974" s="520" t="e">
        <f>TEXT(E974,"YYYY")</f>
        <v>#REF!</v>
      </c>
      <c r="J974" s="506">
        <v>1</v>
      </c>
      <c r="K974" s="506" t="s">
        <v>24</v>
      </c>
      <c r="L974" s="521" t="s">
        <v>81</v>
      </c>
      <c r="M974" s="522" t="s">
        <v>2167</v>
      </c>
      <c r="N974" s="523">
        <v>0</v>
      </c>
      <c r="O974" s="524">
        <v>3</v>
      </c>
      <c r="P974" s="506" t="s">
        <v>243</v>
      </c>
      <c r="Q974" s="506">
        <v>26200128</v>
      </c>
      <c r="R974" s="525" t="s">
        <v>84</v>
      </c>
      <c r="S974" s="598" t="s">
        <v>380</v>
      </c>
      <c r="T974" s="512" t="s">
        <v>381</v>
      </c>
      <c r="U974" s="512" t="s">
        <v>212</v>
      </c>
      <c r="V974" s="741" t="s">
        <v>2170</v>
      </c>
      <c r="W974" s="506">
        <v>6</v>
      </c>
      <c r="X974" s="506"/>
      <c r="Y974" s="738">
        <f>W974-X974</f>
        <v>6</v>
      </c>
      <c r="Z974" s="614">
        <v>6</v>
      </c>
      <c r="AA974" s="616">
        <v>7650</v>
      </c>
      <c r="AB974" s="617"/>
      <c r="AC974" s="618"/>
      <c r="AD974" s="619"/>
      <c r="AE974" s="620"/>
      <c r="AF974" s="616">
        <f>X974*AA974</f>
        <v>0</v>
      </c>
      <c r="AG974" s="616">
        <f>(X974*AB974)*86</f>
        <v>0</v>
      </c>
      <c r="AH974" s="616">
        <f>SUM(AF974:AG974)</f>
        <v>0</v>
      </c>
      <c r="AI974" s="616">
        <f>Z974*AA974</f>
        <v>45900</v>
      </c>
      <c r="AJ974" s="616">
        <f>(Z974*AB974)*86</f>
        <v>0</v>
      </c>
      <c r="AK974" s="616">
        <f>SUM(AI974:AJ974)</f>
        <v>45900</v>
      </c>
      <c r="AL974" s="554" t="s">
        <v>9</v>
      </c>
      <c r="AM974" s="621"/>
      <c r="AN974" s="833">
        <f>SUM(AH974,AK974)</f>
        <v>45900</v>
      </c>
      <c r="AO974" s="844">
        <f t="shared" si="278"/>
        <v>0</v>
      </c>
      <c r="AP974" s="844">
        <f t="shared" si="279"/>
        <v>1</v>
      </c>
      <c r="AQ974" s="845">
        <f t="shared" ca="1" si="280"/>
        <v>51</v>
      </c>
      <c r="AR974" s="113" t="str">
        <f t="shared" si="281"/>
        <v>On Time</v>
      </c>
    </row>
    <row r="975" spans="1:44" ht="12.75" x14ac:dyDescent="0.2">
      <c r="A975" s="16" t="s">
        <v>2177</v>
      </c>
      <c r="B975" s="243">
        <v>46134</v>
      </c>
      <c r="C975" s="245" t="s">
        <v>79</v>
      </c>
      <c r="D975" s="552">
        <v>46326</v>
      </c>
      <c r="E975" s="552" t="e">
        <f>IF(OR(#REF!="",J975=""),"",#REF!+7*J975)</f>
        <v>#REF!</v>
      </c>
      <c r="F975" s="333" t="e">
        <f t="shared" ca="1" si="266"/>
        <v>#REF!</v>
      </c>
      <c r="G975" s="361" t="s">
        <v>2111</v>
      </c>
      <c r="H975" s="28" t="e">
        <f t="shared" si="269"/>
        <v>#REF!</v>
      </c>
      <c r="I975" s="28" t="e">
        <f t="shared" si="270"/>
        <v>#REF!</v>
      </c>
      <c r="J975" s="24">
        <v>11</v>
      </c>
      <c r="K975" s="24" t="s">
        <v>18</v>
      </c>
      <c r="L975" s="38" t="s">
        <v>142</v>
      </c>
      <c r="M975" s="522" t="s">
        <v>2178</v>
      </c>
      <c r="N975" s="91">
        <v>0</v>
      </c>
      <c r="O975" s="9">
        <v>3</v>
      </c>
      <c r="P975" s="24"/>
      <c r="Q975" s="24"/>
      <c r="R975" s="122" t="s">
        <v>84</v>
      </c>
      <c r="S975" s="130" t="s">
        <v>239</v>
      </c>
      <c r="T975" s="255" t="s">
        <v>2000</v>
      </c>
      <c r="U975" s="312" t="s">
        <v>99</v>
      </c>
      <c r="V975" s="740" t="s">
        <v>2179</v>
      </c>
      <c r="W975" s="36">
        <v>6</v>
      </c>
      <c r="X975" s="44"/>
      <c r="Y975" s="126">
        <f t="shared" si="277"/>
        <v>6</v>
      </c>
      <c r="Z975" s="24">
        <v>6</v>
      </c>
      <c r="AA975" s="58">
        <v>30988</v>
      </c>
      <c r="AB975" s="66"/>
      <c r="AC975" s="262"/>
      <c r="AD975" s="25"/>
      <c r="AE975" s="439"/>
      <c r="AF975" s="58">
        <f t="shared" si="274"/>
        <v>0</v>
      </c>
      <c r="AG975" s="58">
        <f t="shared" si="272"/>
        <v>0</v>
      </c>
      <c r="AH975" s="58">
        <f t="shared" si="275"/>
        <v>0</v>
      </c>
      <c r="AI975" s="58">
        <f t="shared" si="268"/>
        <v>185928</v>
      </c>
      <c r="AJ975" s="58">
        <f t="shared" si="271"/>
        <v>0</v>
      </c>
      <c r="AK975" s="58">
        <f t="shared" si="267"/>
        <v>185928</v>
      </c>
      <c r="AL975" s="16" t="s">
        <v>2</v>
      </c>
      <c r="AM975" s="272" t="s">
        <v>112</v>
      </c>
      <c r="AN975" s="59">
        <f t="shared" si="273"/>
        <v>185928</v>
      </c>
      <c r="AO975" s="844">
        <f t="shared" si="278"/>
        <v>0</v>
      </c>
      <c r="AP975" s="844">
        <f t="shared" si="279"/>
        <v>1</v>
      </c>
      <c r="AQ975" s="845">
        <f t="shared" ca="1" si="280"/>
        <v>51</v>
      </c>
      <c r="AR975" s="113" t="str">
        <f t="shared" si="281"/>
        <v>On Time</v>
      </c>
    </row>
    <row r="976" spans="1:44" ht="12.75" x14ac:dyDescent="0.2">
      <c r="A976" s="16">
        <v>4500047368</v>
      </c>
      <c r="B976" s="243">
        <v>46134</v>
      </c>
      <c r="C976" s="16" t="s">
        <v>2180</v>
      </c>
      <c r="D976" s="552">
        <v>46168</v>
      </c>
      <c r="E976" s="552" t="e">
        <f>IF(OR(#REF!="",J976=""),"",#REF!+7*J976)</f>
        <v>#REF!</v>
      </c>
      <c r="F976" s="333" t="e">
        <f t="shared" ca="1" si="266"/>
        <v>#REF!</v>
      </c>
      <c r="G976" s="361" t="s">
        <v>2111</v>
      </c>
      <c r="H976" s="28" t="e">
        <f t="shared" si="269"/>
        <v>#REF!</v>
      </c>
      <c r="I976" s="28" t="e">
        <f t="shared" si="270"/>
        <v>#REF!</v>
      </c>
      <c r="J976" s="24">
        <v>5</v>
      </c>
      <c r="K976" s="24" t="s">
        <v>18</v>
      </c>
      <c r="L976" s="38" t="s">
        <v>81</v>
      </c>
      <c r="M976" s="13" t="s">
        <v>2181</v>
      </c>
      <c r="N976" s="91">
        <v>0</v>
      </c>
      <c r="O976" s="9">
        <v>3</v>
      </c>
      <c r="P976" s="24"/>
      <c r="Q976" s="24"/>
      <c r="R976" s="125" t="s">
        <v>307</v>
      </c>
      <c r="S976" s="24" t="s">
        <v>2182</v>
      </c>
      <c r="T976" s="16" t="s">
        <v>2183</v>
      </c>
      <c r="U976" s="73" t="s">
        <v>87</v>
      </c>
      <c r="V976" s="321" t="s">
        <v>2184</v>
      </c>
      <c r="W976" s="36">
        <v>240</v>
      </c>
      <c r="X976" s="24"/>
      <c r="Y976" s="126">
        <f t="shared" si="277"/>
        <v>240</v>
      </c>
      <c r="Z976" s="24">
        <v>240</v>
      </c>
      <c r="AA976" s="58"/>
      <c r="AB976" s="66">
        <v>23.87</v>
      </c>
      <c r="AC976" s="262"/>
      <c r="AD976" s="25"/>
      <c r="AE976" s="439"/>
      <c r="AF976" s="58">
        <f t="shared" si="274"/>
        <v>0</v>
      </c>
      <c r="AG976" s="58">
        <f t="shared" si="272"/>
        <v>0</v>
      </c>
      <c r="AH976" s="58">
        <f t="shared" si="275"/>
        <v>0</v>
      </c>
      <c r="AI976" s="58">
        <f t="shared" si="268"/>
        <v>0</v>
      </c>
      <c r="AJ976" s="58">
        <f t="shared" si="271"/>
        <v>492676.8</v>
      </c>
      <c r="AK976" s="58">
        <f t="shared" si="267"/>
        <v>492676.8</v>
      </c>
      <c r="AL976" s="16" t="s">
        <v>9</v>
      </c>
      <c r="AM976" s="272"/>
      <c r="AN976" s="59">
        <f t="shared" si="273"/>
        <v>492676.8</v>
      </c>
      <c r="AO976" s="844">
        <f t="shared" si="278"/>
        <v>0</v>
      </c>
      <c r="AP976" s="844">
        <f t="shared" si="279"/>
        <v>1</v>
      </c>
      <c r="AQ976" s="845">
        <f t="shared" ca="1" si="280"/>
        <v>51</v>
      </c>
      <c r="AR976" s="113" t="str">
        <f t="shared" si="281"/>
        <v>On Time</v>
      </c>
    </row>
    <row r="977" spans="1:44" ht="12.75" x14ac:dyDescent="0.2">
      <c r="A977" s="16">
        <v>4500047368</v>
      </c>
      <c r="B977" s="243">
        <v>46134</v>
      </c>
      <c r="C977" s="16" t="s">
        <v>2180</v>
      </c>
      <c r="D977" s="552">
        <v>46168</v>
      </c>
      <c r="E977" s="552" t="e">
        <f>IF(OR(#REF!="",J977=""),"",#REF!+7*J977)</f>
        <v>#REF!</v>
      </c>
      <c r="F977" s="333" t="e">
        <f t="shared" ref="F977:F1044" ca="1" si="283">IF(AL977="PO CLOSED",
"DELIVERED",
IF(TODAY()&gt;E977,
"-"&amp;ROUNDUP(TODAY()-E977,0)&amp;" days overdue",
"+" &amp;ROUNDUP(E977-TODAY(),0)&amp;" days remaining"))</f>
        <v>#REF!</v>
      </c>
      <c r="G977" s="361" t="s">
        <v>2111</v>
      </c>
      <c r="H977" s="28" t="e">
        <f t="shared" si="269"/>
        <v>#REF!</v>
      </c>
      <c r="I977" s="28" t="e">
        <f t="shared" si="270"/>
        <v>#REF!</v>
      </c>
      <c r="J977" s="24">
        <v>5</v>
      </c>
      <c r="K977" s="24" t="s">
        <v>28</v>
      </c>
      <c r="L977" s="38" t="s">
        <v>81</v>
      </c>
      <c r="M977" s="13" t="s">
        <v>2181</v>
      </c>
      <c r="N977" s="91">
        <v>0</v>
      </c>
      <c r="O977" s="9">
        <v>3</v>
      </c>
      <c r="P977" s="24"/>
      <c r="Q977" s="24"/>
      <c r="R977" s="125" t="s">
        <v>307</v>
      </c>
      <c r="S977" s="24" t="s">
        <v>2182</v>
      </c>
      <c r="T977" s="16" t="s">
        <v>2183</v>
      </c>
      <c r="U977" s="73" t="s">
        <v>87</v>
      </c>
      <c r="V977" s="321" t="s">
        <v>2185</v>
      </c>
      <c r="W977" s="36">
        <v>1</v>
      </c>
      <c r="X977" s="24"/>
      <c r="Y977" s="126">
        <f t="shared" si="277"/>
        <v>1</v>
      </c>
      <c r="Z977" s="24">
        <v>1</v>
      </c>
      <c r="AA977" s="58"/>
      <c r="AB977" s="66">
        <v>110</v>
      </c>
      <c r="AC977" s="262"/>
      <c r="AD977" s="25"/>
      <c r="AE977" s="439"/>
      <c r="AF977" s="58">
        <f t="shared" si="274"/>
        <v>0</v>
      </c>
      <c r="AG977" s="58">
        <f t="shared" si="272"/>
        <v>0</v>
      </c>
      <c r="AH977" s="58">
        <f t="shared" si="275"/>
        <v>0</v>
      </c>
      <c r="AI977" s="58">
        <f t="shared" si="268"/>
        <v>0</v>
      </c>
      <c r="AJ977" s="58">
        <f t="shared" si="271"/>
        <v>9460</v>
      </c>
      <c r="AK977" s="58">
        <f t="shared" ref="AK977:AK1044" si="284">SUM(AI977:AJ977)</f>
        <v>9460</v>
      </c>
      <c r="AL977" s="16" t="s">
        <v>9</v>
      </c>
      <c r="AM977" s="272"/>
      <c r="AN977" s="59">
        <f t="shared" si="273"/>
        <v>9460</v>
      </c>
      <c r="AO977" s="844">
        <f t="shared" si="278"/>
        <v>0</v>
      </c>
      <c r="AP977" s="844">
        <f t="shared" si="279"/>
        <v>1</v>
      </c>
      <c r="AQ977" s="845">
        <f t="shared" ca="1" si="280"/>
        <v>51</v>
      </c>
      <c r="AR977" s="113" t="str">
        <f t="shared" si="281"/>
        <v>On Time</v>
      </c>
    </row>
    <row r="978" spans="1:44" ht="12.75" x14ac:dyDescent="0.2">
      <c r="A978" s="21">
        <v>4500047368</v>
      </c>
      <c r="B978" s="243">
        <v>46134</v>
      </c>
      <c r="C978" s="16" t="s">
        <v>2180</v>
      </c>
      <c r="D978" s="552">
        <v>46168</v>
      </c>
      <c r="E978" s="552" t="e">
        <f>IF(OR(#REF!="",J978=""),"",#REF!+7*J978)</f>
        <v>#REF!</v>
      </c>
      <c r="F978" s="333" t="e">
        <f t="shared" ca="1" si="283"/>
        <v>#REF!</v>
      </c>
      <c r="G978" s="361" t="s">
        <v>2111</v>
      </c>
      <c r="H978" s="28" t="e">
        <f t="shared" si="269"/>
        <v>#REF!</v>
      </c>
      <c r="I978" s="28" t="e">
        <f t="shared" si="270"/>
        <v>#REF!</v>
      </c>
      <c r="J978" s="24">
        <v>5</v>
      </c>
      <c r="K978" s="24" t="s">
        <v>18</v>
      </c>
      <c r="L978" s="38" t="s">
        <v>81</v>
      </c>
      <c r="M978" s="13" t="s">
        <v>2186</v>
      </c>
      <c r="N978" s="96">
        <v>0</v>
      </c>
      <c r="O978" s="89">
        <v>3</v>
      </c>
      <c r="P978" s="24"/>
      <c r="Q978" s="24"/>
      <c r="R978" s="125" t="s">
        <v>307</v>
      </c>
      <c r="S978" s="24" t="s">
        <v>2182</v>
      </c>
      <c r="T978" s="21" t="s">
        <v>2183</v>
      </c>
      <c r="U978" s="73" t="s">
        <v>87</v>
      </c>
      <c r="V978" s="321" t="s">
        <v>2187</v>
      </c>
      <c r="W978" s="20">
        <v>241</v>
      </c>
      <c r="X978" s="20"/>
      <c r="Y978" s="265">
        <f t="shared" si="277"/>
        <v>241</v>
      </c>
      <c r="Z978" s="20">
        <v>241</v>
      </c>
      <c r="AA978" s="63"/>
      <c r="AB978" s="342">
        <v>7.35</v>
      </c>
      <c r="AC978" s="423"/>
      <c r="AD978" s="424"/>
      <c r="AE978" s="440"/>
      <c r="AF978" s="63">
        <f t="shared" si="274"/>
        <v>0</v>
      </c>
      <c r="AG978" s="63">
        <f t="shared" si="272"/>
        <v>0</v>
      </c>
      <c r="AH978" s="63">
        <f t="shared" si="275"/>
        <v>0</v>
      </c>
      <c r="AI978" s="63">
        <f t="shared" si="268"/>
        <v>0</v>
      </c>
      <c r="AJ978" s="63">
        <f t="shared" si="271"/>
        <v>152336.1</v>
      </c>
      <c r="AK978" s="63">
        <f t="shared" si="284"/>
        <v>152336.1</v>
      </c>
      <c r="AL978" s="21" t="s">
        <v>9</v>
      </c>
      <c r="AM978" s="494"/>
      <c r="AN978" s="59">
        <f t="shared" si="273"/>
        <v>152336.1</v>
      </c>
      <c r="AO978" s="844">
        <f t="shared" si="278"/>
        <v>0</v>
      </c>
      <c r="AP978" s="844">
        <f t="shared" si="279"/>
        <v>1</v>
      </c>
      <c r="AQ978" s="845">
        <f t="shared" ca="1" si="280"/>
        <v>51</v>
      </c>
      <c r="AR978" s="113" t="str">
        <f t="shared" si="281"/>
        <v>On Time</v>
      </c>
    </row>
    <row r="979" spans="1:44" ht="12.75" x14ac:dyDescent="0.2">
      <c r="A979" s="238" t="s">
        <v>2188</v>
      </c>
      <c r="B979" s="94">
        <v>46134</v>
      </c>
      <c r="C979" s="245" t="s">
        <v>79</v>
      </c>
      <c r="D979" s="552">
        <v>46155</v>
      </c>
      <c r="E979" s="552" t="e">
        <f>IF(OR(#REF!="",J979=""),"",#REF!+7*J979)</f>
        <v>#REF!</v>
      </c>
      <c r="F979" s="333" t="str">
        <f t="shared" ca="1" si="283"/>
        <v>DELIVERED</v>
      </c>
      <c r="G979" s="361" t="s">
        <v>2111</v>
      </c>
      <c r="H979" s="28" t="e">
        <f t="shared" si="269"/>
        <v>#REF!</v>
      </c>
      <c r="I979" s="28" t="e">
        <f t="shared" si="270"/>
        <v>#REF!</v>
      </c>
      <c r="J979" s="24">
        <v>3</v>
      </c>
      <c r="K979" s="24" t="s">
        <v>22</v>
      </c>
      <c r="L979" s="38" t="s">
        <v>81</v>
      </c>
      <c r="M979" s="13" t="s">
        <v>2189</v>
      </c>
      <c r="N979" s="91">
        <v>0</v>
      </c>
      <c r="O979" s="9">
        <v>3</v>
      </c>
      <c r="P979" s="37" t="s">
        <v>1152</v>
      </c>
      <c r="Q979" s="24">
        <v>26200208</v>
      </c>
      <c r="R979" s="122" t="s">
        <v>84</v>
      </c>
      <c r="S979" s="463" t="s">
        <v>1153</v>
      </c>
      <c r="T979" s="16" t="s">
        <v>1154</v>
      </c>
      <c r="U979" s="16" t="s">
        <v>193</v>
      </c>
      <c r="V979" s="238" t="s">
        <v>2190</v>
      </c>
      <c r="W979" s="24">
        <v>1</v>
      </c>
      <c r="X979" s="24">
        <v>1</v>
      </c>
      <c r="Y979" s="8">
        <f t="shared" si="277"/>
        <v>0</v>
      </c>
      <c r="Z979" s="24">
        <v>0</v>
      </c>
      <c r="AA979" s="58">
        <v>69883.62</v>
      </c>
      <c r="AB979" s="66"/>
      <c r="AC979" s="62" t="str">
        <f>IF(AD979="","",TEXT(AD979,"mmmm-yy"))</f>
        <v>May-26</v>
      </c>
      <c r="AD979" s="25">
        <v>46163</v>
      </c>
      <c r="AE979" s="256" t="s">
        <v>2191</v>
      </c>
      <c r="AF979" s="58">
        <f t="shared" si="274"/>
        <v>69883.62</v>
      </c>
      <c r="AG979" s="58">
        <f t="shared" si="272"/>
        <v>0</v>
      </c>
      <c r="AH979" s="58">
        <f t="shared" si="275"/>
        <v>69883.62</v>
      </c>
      <c r="AI979" s="58">
        <f t="shared" si="268"/>
        <v>0</v>
      </c>
      <c r="AJ979" s="58">
        <f t="shared" si="271"/>
        <v>0</v>
      </c>
      <c r="AK979" s="58">
        <f t="shared" si="284"/>
        <v>0</v>
      </c>
      <c r="AL979" s="16" t="s">
        <v>0</v>
      </c>
      <c r="AM979" s="272" t="s">
        <v>102</v>
      </c>
      <c r="AN979" s="832">
        <f t="shared" si="273"/>
        <v>69883.62</v>
      </c>
      <c r="AO979" s="844">
        <f t="shared" si="278"/>
        <v>1</v>
      </c>
      <c r="AP979" s="844">
        <f t="shared" si="279"/>
        <v>0</v>
      </c>
      <c r="AQ979" s="845">
        <f t="shared" ca="1" si="280"/>
        <v>51</v>
      </c>
      <c r="AR979" s="113" t="str">
        <f t="shared" si="281"/>
        <v>Delayed</v>
      </c>
    </row>
    <row r="980" spans="1:44" ht="12.75" x14ac:dyDescent="0.2">
      <c r="A980" s="238" t="s">
        <v>2192</v>
      </c>
      <c r="B980" s="94">
        <v>46134</v>
      </c>
      <c r="C980" s="245" t="s">
        <v>79</v>
      </c>
      <c r="D980" s="552">
        <v>46155</v>
      </c>
      <c r="E980" s="552" t="e">
        <f>IF(OR(#REF!="",J980=""),"",#REF!+7*J980)</f>
        <v>#REF!</v>
      </c>
      <c r="F980" s="333" t="str">
        <f t="shared" ca="1" si="283"/>
        <v>DELIVERED</v>
      </c>
      <c r="G980" s="361" t="s">
        <v>2111</v>
      </c>
      <c r="H980" s="28" t="e">
        <f t="shared" si="269"/>
        <v>#REF!</v>
      </c>
      <c r="I980" s="28" t="e">
        <f t="shared" si="270"/>
        <v>#REF!</v>
      </c>
      <c r="J980" s="24">
        <v>3</v>
      </c>
      <c r="K980" s="24" t="s">
        <v>22</v>
      </c>
      <c r="L980" s="38" t="s">
        <v>81</v>
      </c>
      <c r="M980" s="343" t="s">
        <v>2193</v>
      </c>
      <c r="N980" s="91">
        <v>0</v>
      </c>
      <c r="O980" s="9">
        <v>3</v>
      </c>
      <c r="P980" s="37" t="s">
        <v>1152</v>
      </c>
      <c r="Q980" s="24">
        <v>26200209</v>
      </c>
      <c r="R980" s="122" t="s">
        <v>84</v>
      </c>
      <c r="S980" s="463" t="s">
        <v>1153</v>
      </c>
      <c r="T980" s="16" t="s">
        <v>1154</v>
      </c>
      <c r="U980" s="16" t="s">
        <v>193</v>
      </c>
      <c r="V980" s="238" t="s">
        <v>2194</v>
      </c>
      <c r="W980" s="24">
        <v>1</v>
      </c>
      <c r="X980" s="24">
        <v>1</v>
      </c>
      <c r="Y980" s="8">
        <f t="shared" si="277"/>
        <v>0</v>
      </c>
      <c r="Z980" s="24">
        <v>0</v>
      </c>
      <c r="AA980" s="58">
        <v>63931</v>
      </c>
      <c r="AB980" s="66"/>
      <c r="AC980" s="62" t="str">
        <f>IF(AD980="","",TEXT(AD980,"mmmm-yy"))</f>
        <v>May-26</v>
      </c>
      <c r="AD980" s="25">
        <v>46163</v>
      </c>
      <c r="AE980" s="256" t="s">
        <v>2195</v>
      </c>
      <c r="AF980" s="58">
        <f t="shared" si="274"/>
        <v>63931</v>
      </c>
      <c r="AG980" s="58">
        <f t="shared" si="272"/>
        <v>0</v>
      </c>
      <c r="AH980" s="58">
        <f t="shared" si="275"/>
        <v>63931</v>
      </c>
      <c r="AI980" s="58">
        <f t="shared" si="268"/>
        <v>0</v>
      </c>
      <c r="AJ980" s="58">
        <f t="shared" si="271"/>
        <v>0</v>
      </c>
      <c r="AK980" s="58">
        <f t="shared" si="284"/>
        <v>0</v>
      </c>
      <c r="AL980" s="16" t="s">
        <v>0</v>
      </c>
      <c r="AM980" s="272" t="s">
        <v>102</v>
      </c>
      <c r="AN980" s="832">
        <f t="shared" si="273"/>
        <v>63931</v>
      </c>
      <c r="AO980" s="844">
        <f t="shared" si="278"/>
        <v>1</v>
      </c>
      <c r="AP980" s="844">
        <f t="shared" si="279"/>
        <v>0</v>
      </c>
      <c r="AQ980" s="845">
        <f t="shared" ca="1" si="280"/>
        <v>51</v>
      </c>
      <c r="AR980" s="113" t="str">
        <f t="shared" si="281"/>
        <v>Delayed</v>
      </c>
    </row>
    <row r="981" spans="1:44" x14ac:dyDescent="0.25">
      <c r="A981" s="731">
        <v>4516519983</v>
      </c>
      <c r="B981" s="94">
        <v>46134</v>
      </c>
      <c r="C981" s="297" t="s">
        <v>79</v>
      </c>
      <c r="D981" s="552">
        <v>46183</v>
      </c>
      <c r="E981" s="552" t="e">
        <f>IF(OR(#REF!="",J981=""),"",#REF!+7*J981)</f>
        <v>#REF!</v>
      </c>
      <c r="F981" s="333" t="e">
        <f t="shared" ca="1" si="283"/>
        <v>#REF!</v>
      </c>
      <c r="G981" s="361" t="s">
        <v>2111</v>
      </c>
      <c r="H981" s="28" t="e">
        <f t="shared" si="269"/>
        <v>#REF!</v>
      </c>
      <c r="I981" s="28" t="e">
        <f t="shared" si="270"/>
        <v>#REF!</v>
      </c>
      <c r="J981" s="24">
        <v>3</v>
      </c>
      <c r="K981" s="24" t="s">
        <v>18</v>
      </c>
      <c r="L981" s="38" t="s">
        <v>81</v>
      </c>
      <c r="M981" s="362" t="s">
        <v>2196</v>
      </c>
      <c r="N981" s="96">
        <v>1</v>
      </c>
      <c r="O981" s="89">
        <v>1</v>
      </c>
      <c r="P981" s="37"/>
      <c r="Q981" s="24"/>
      <c r="R981" s="86" t="s">
        <v>84</v>
      </c>
      <c r="S981" s="9" t="s">
        <v>620</v>
      </c>
      <c r="T981" s="83" t="s">
        <v>621</v>
      </c>
      <c r="U981" s="320" t="s">
        <v>212</v>
      </c>
      <c r="V981" s="383" t="s">
        <v>2197</v>
      </c>
      <c r="W981" s="44">
        <v>8</v>
      </c>
      <c r="X981" s="36"/>
      <c r="Y981" s="268">
        <f t="shared" si="277"/>
        <v>8</v>
      </c>
      <c r="Z981" s="36">
        <v>8</v>
      </c>
      <c r="AA981" s="72">
        <v>14779</v>
      </c>
      <c r="AB981" s="425"/>
      <c r="AC981" s="613"/>
      <c r="AD981" s="426"/>
      <c r="AE981" s="441"/>
      <c r="AF981" s="72">
        <f t="shared" si="274"/>
        <v>0</v>
      </c>
      <c r="AG981" s="72">
        <f t="shared" si="272"/>
        <v>0</v>
      </c>
      <c r="AH981" s="72">
        <f t="shared" si="275"/>
        <v>0</v>
      </c>
      <c r="AI981" s="72">
        <f t="shared" si="268"/>
        <v>118232</v>
      </c>
      <c r="AJ981" s="72">
        <f t="shared" si="271"/>
        <v>0</v>
      </c>
      <c r="AK981" s="72">
        <f t="shared" si="284"/>
        <v>118232</v>
      </c>
      <c r="AL981" s="34" t="s">
        <v>9</v>
      </c>
      <c r="AM981" s="611"/>
      <c r="AN981" s="59">
        <f t="shared" si="273"/>
        <v>118232</v>
      </c>
      <c r="AO981" s="844">
        <f t="shared" si="278"/>
        <v>0</v>
      </c>
      <c r="AP981" s="844">
        <f t="shared" si="279"/>
        <v>1</v>
      </c>
      <c r="AQ981" s="845">
        <f t="shared" ca="1" si="280"/>
        <v>51</v>
      </c>
      <c r="AR981" s="113" t="str">
        <f t="shared" si="281"/>
        <v>On Time</v>
      </c>
    </row>
    <row r="982" spans="1:44" x14ac:dyDescent="0.25">
      <c r="A982" s="731">
        <v>4516519983</v>
      </c>
      <c r="B982" s="687">
        <v>46134</v>
      </c>
      <c r="C982" s="514" t="s">
        <v>79</v>
      </c>
      <c r="D982" s="552">
        <v>46183</v>
      </c>
      <c r="E982" s="552" t="e">
        <f>IF(OR(#REF!="",J982=""),"",#REF!+7*J982)</f>
        <v>#REF!</v>
      </c>
      <c r="F982" s="518" t="e">
        <f t="shared" ca="1" si="283"/>
        <v>#REF!</v>
      </c>
      <c r="G982" s="519" t="s">
        <v>2111</v>
      </c>
      <c r="H982" s="520" t="e">
        <f t="shared" si="269"/>
        <v>#REF!</v>
      </c>
      <c r="I982" s="520" t="e">
        <f t="shared" si="270"/>
        <v>#REF!</v>
      </c>
      <c r="J982" s="506">
        <v>3</v>
      </c>
      <c r="K982" s="506" t="s">
        <v>18</v>
      </c>
      <c r="L982" s="521" t="s">
        <v>81</v>
      </c>
      <c r="M982" s="725" t="s">
        <v>2198</v>
      </c>
      <c r="N982" s="707">
        <v>1</v>
      </c>
      <c r="O982" s="726">
        <v>1</v>
      </c>
      <c r="P982" s="685"/>
      <c r="Q982" s="506"/>
      <c r="R982" s="525" t="s">
        <v>84</v>
      </c>
      <c r="S982" s="524" t="s">
        <v>620</v>
      </c>
      <c r="T982" s="727" t="s">
        <v>621</v>
      </c>
      <c r="U982" s="728" t="s">
        <v>212</v>
      </c>
      <c r="V982" s="729" t="s">
        <v>2199</v>
      </c>
      <c r="W982" s="730">
        <v>7</v>
      </c>
      <c r="X982" s="614"/>
      <c r="Y982" s="615">
        <f t="shared" si="277"/>
        <v>7</v>
      </c>
      <c r="Z982" s="614">
        <v>7</v>
      </c>
      <c r="AA982" s="616">
        <v>14779</v>
      </c>
      <c r="AB982" s="617"/>
      <c r="AC982" s="618"/>
      <c r="AD982" s="619"/>
      <c r="AE982" s="620"/>
      <c r="AF982" s="616">
        <f t="shared" si="274"/>
        <v>0</v>
      </c>
      <c r="AG982" s="616">
        <f t="shared" si="272"/>
        <v>0</v>
      </c>
      <c r="AH982" s="616">
        <f t="shared" si="275"/>
        <v>0</v>
      </c>
      <c r="AI982" s="616">
        <f t="shared" si="268"/>
        <v>103453</v>
      </c>
      <c r="AJ982" s="616">
        <f t="shared" si="271"/>
        <v>0</v>
      </c>
      <c r="AK982" s="616">
        <f t="shared" si="284"/>
        <v>103453</v>
      </c>
      <c r="AL982" s="554" t="s">
        <v>9</v>
      </c>
      <c r="AM982" s="621"/>
      <c r="AN982" s="833">
        <f t="shared" si="273"/>
        <v>103453</v>
      </c>
      <c r="AO982" s="844">
        <f t="shared" si="278"/>
        <v>0</v>
      </c>
      <c r="AP982" s="844">
        <f t="shared" si="279"/>
        <v>1</v>
      </c>
      <c r="AQ982" s="845">
        <f t="shared" ca="1" si="280"/>
        <v>51</v>
      </c>
      <c r="AR982" s="113" t="str">
        <f t="shared" si="281"/>
        <v>On Time</v>
      </c>
    </row>
    <row r="983" spans="1:44" ht="17.25" customHeight="1" x14ac:dyDescent="0.25">
      <c r="A983" s="16">
        <v>4800002697</v>
      </c>
      <c r="B983" s="133">
        <v>46134</v>
      </c>
      <c r="C983" s="100" t="s">
        <v>79</v>
      </c>
      <c r="D983" s="552">
        <v>46141</v>
      </c>
      <c r="E983" s="552" t="e">
        <f>IF(OR(#REF!="",J983=""),"",#REF!+7*J983)</f>
        <v>#REF!</v>
      </c>
      <c r="F983" s="333" t="str">
        <f t="shared" ca="1" si="283"/>
        <v>DELIVERED</v>
      </c>
      <c r="G983" s="361" t="s">
        <v>2111</v>
      </c>
      <c r="H983" s="28" t="e">
        <f t="shared" si="269"/>
        <v>#REF!</v>
      </c>
      <c r="I983" s="28" t="e">
        <f t="shared" si="270"/>
        <v>#REF!</v>
      </c>
      <c r="J983" s="24">
        <v>1</v>
      </c>
      <c r="K983" s="24" t="s">
        <v>21</v>
      </c>
      <c r="L983" s="38" t="s">
        <v>81</v>
      </c>
      <c r="M983" s="362" t="s">
        <v>2200</v>
      </c>
      <c r="N983" s="91">
        <v>0</v>
      </c>
      <c r="O983" s="388">
        <v>3</v>
      </c>
      <c r="P983" s="24" t="s">
        <v>243</v>
      </c>
      <c r="Q983" s="24">
        <v>26200172</v>
      </c>
      <c r="R983" s="86" t="s">
        <v>84</v>
      </c>
      <c r="S983" s="468" t="s">
        <v>1170</v>
      </c>
      <c r="T983" s="446" t="s">
        <v>1171</v>
      </c>
      <c r="U983" s="446" t="s">
        <v>158</v>
      </c>
      <c r="V983" s="364" t="s">
        <v>2201</v>
      </c>
      <c r="W983" s="107">
        <v>4</v>
      </c>
      <c r="X983" s="24">
        <v>4</v>
      </c>
      <c r="Y983" s="126">
        <f t="shared" si="277"/>
        <v>0</v>
      </c>
      <c r="Z983" s="24">
        <v>0</v>
      </c>
      <c r="AA983" s="58">
        <v>8118.75</v>
      </c>
      <c r="AB983" s="66"/>
      <c r="AC983" s="151" t="str">
        <f>IF(AD983="","",TEXT(AD983,"mmmm-yy"))</f>
        <v>May-26</v>
      </c>
      <c r="AD983" s="25">
        <v>46157</v>
      </c>
      <c r="AE983" s="256" t="s">
        <v>2202</v>
      </c>
      <c r="AF983" s="58">
        <f t="shared" si="274"/>
        <v>32475</v>
      </c>
      <c r="AG983" s="58">
        <f t="shared" si="272"/>
        <v>0</v>
      </c>
      <c r="AH983" s="58">
        <f t="shared" si="275"/>
        <v>32475</v>
      </c>
      <c r="AI983" s="58">
        <f t="shared" si="268"/>
        <v>0</v>
      </c>
      <c r="AJ983" s="58">
        <f t="shared" si="271"/>
        <v>0</v>
      </c>
      <c r="AK983" s="58">
        <f t="shared" si="284"/>
        <v>0</v>
      </c>
      <c r="AL983" s="16" t="s">
        <v>0</v>
      </c>
      <c r="AM983" s="144" t="s">
        <v>102</v>
      </c>
      <c r="AN983" s="59">
        <f t="shared" si="273"/>
        <v>32475</v>
      </c>
      <c r="AO983" s="844">
        <f t="shared" si="278"/>
        <v>1</v>
      </c>
      <c r="AP983" s="844">
        <f t="shared" si="279"/>
        <v>0</v>
      </c>
      <c r="AQ983" s="845">
        <f t="shared" ca="1" si="280"/>
        <v>51</v>
      </c>
      <c r="AR983" s="113" t="str">
        <f t="shared" si="281"/>
        <v>Delayed</v>
      </c>
    </row>
    <row r="984" spans="1:44" x14ac:dyDescent="0.25">
      <c r="A984" s="16">
        <v>261030251</v>
      </c>
      <c r="B984" s="133">
        <v>46134</v>
      </c>
      <c r="C984" s="100" t="s">
        <v>305</v>
      </c>
      <c r="D984" s="552">
        <v>46330</v>
      </c>
      <c r="E984" s="552" t="e">
        <f>IF(OR(#REF!="",J984=""),"",#REF!+7*J984)</f>
        <v>#REF!</v>
      </c>
      <c r="F984" s="333" t="e">
        <f t="shared" ca="1" si="283"/>
        <v>#REF!</v>
      </c>
      <c r="G984" s="361" t="s">
        <v>2111</v>
      </c>
      <c r="H984" s="28" t="e">
        <f t="shared" si="269"/>
        <v>#REF!</v>
      </c>
      <c r="I984" s="28" t="e">
        <f t="shared" si="270"/>
        <v>#REF!</v>
      </c>
      <c r="J984" s="24">
        <v>28</v>
      </c>
      <c r="K984" s="24" t="s">
        <v>2203</v>
      </c>
      <c r="L984" s="38" t="s">
        <v>81</v>
      </c>
      <c r="M984" s="343" t="s">
        <v>2204</v>
      </c>
      <c r="N984" s="91">
        <v>0</v>
      </c>
      <c r="O984" s="388">
        <v>3</v>
      </c>
      <c r="P984" s="24"/>
      <c r="Q984" s="24"/>
      <c r="R984" s="125" t="s">
        <v>307</v>
      </c>
      <c r="S984" s="20" t="s">
        <v>2205</v>
      </c>
      <c r="T984" s="21" t="s">
        <v>2206</v>
      </c>
      <c r="U984" s="73" t="s">
        <v>87</v>
      </c>
      <c r="V984" s="443" t="s">
        <v>2207</v>
      </c>
      <c r="W984" s="24">
        <v>100</v>
      </c>
      <c r="X984" s="24"/>
      <c r="Y984" s="126">
        <f t="shared" si="277"/>
        <v>100</v>
      </c>
      <c r="Z984" s="24">
        <v>100</v>
      </c>
      <c r="AA984" s="58"/>
      <c r="AB984" s="66">
        <v>134.62</v>
      </c>
      <c r="AC984" s="262"/>
      <c r="AD984" s="25"/>
      <c r="AE984" s="439"/>
      <c r="AF984" s="58">
        <f t="shared" si="274"/>
        <v>0</v>
      </c>
      <c r="AG984" s="58">
        <f t="shared" si="272"/>
        <v>0</v>
      </c>
      <c r="AH984" s="58">
        <f t="shared" si="275"/>
        <v>0</v>
      </c>
      <c r="AI984" s="58">
        <f t="shared" si="268"/>
        <v>0</v>
      </c>
      <c r="AJ984" s="58">
        <f t="shared" si="271"/>
        <v>1157732</v>
      </c>
      <c r="AK984" s="58">
        <f t="shared" si="284"/>
        <v>1157732</v>
      </c>
      <c r="AL984" s="16" t="s">
        <v>9</v>
      </c>
      <c r="AM984" s="272"/>
      <c r="AN984" s="59">
        <f t="shared" si="273"/>
        <v>1157732</v>
      </c>
      <c r="AO984" s="844">
        <f t="shared" si="278"/>
        <v>0</v>
      </c>
      <c r="AP984" s="844">
        <f t="shared" si="279"/>
        <v>1</v>
      </c>
      <c r="AQ984" s="845">
        <f t="shared" ca="1" si="280"/>
        <v>51</v>
      </c>
      <c r="AR984" s="113" t="str">
        <f t="shared" si="281"/>
        <v>On Time</v>
      </c>
    </row>
    <row r="985" spans="1:44" ht="15" x14ac:dyDescent="0.25">
      <c r="A985" s="16">
        <v>1102600020</v>
      </c>
      <c r="B985" s="133">
        <v>46136</v>
      </c>
      <c r="C985" s="297" t="s">
        <v>79</v>
      </c>
      <c r="D985" s="552">
        <v>46146</v>
      </c>
      <c r="E985" s="552" t="e">
        <f>IF(OR(#REF!="",J985=""),"",#REF!+7*J985)</f>
        <v>#REF!</v>
      </c>
      <c r="F985" s="333" t="str">
        <f t="shared" ca="1" si="283"/>
        <v>DELIVERED</v>
      </c>
      <c r="G985" s="361" t="s">
        <v>2111</v>
      </c>
      <c r="H985" s="28" t="e">
        <f t="shared" si="269"/>
        <v>#REF!</v>
      </c>
      <c r="I985" s="28" t="e">
        <f t="shared" si="270"/>
        <v>#REF!</v>
      </c>
      <c r="J985" s="24">
        <v>1.5</v>
      </c>
      <c r="K985" s="24" t="s">
        <v>21</v>
      </c>
      <c r="L985" s="38" t="s">
        <v>81</v>
      </c>
      <c r="M985" s="343" t="s">
        <v>2208</v>
      </c>
      <c r="N985" s="96">
        <v>1</v>
      </c>
      <c r="O985" s="89">
        <v>1</v>
      </c>
      <c r="P985" s="24" t="s">
        <v>243</v>
      </c>
      <c r="Q985" s="24">
        <v>26200121</v>
      </c>
      <c r="R985" s="86" t="s">
        <v>84</v>
      </c>
      <c r="S985" s="9" t="s">
        <v>284</v>
      </c>
      <c r="T985" s="7" t="s">
        <v>285</v>
      </c>
      <c r="U985" s="16" t="s">
        <v>286</v>
      </c>
      <c r="V985" s="77" t="s">
        <v>2209</v>
      </c>
      <c r="W985" s="37">
        <v>12</v>
      </c>
      <c r="X985" s="24">
        <v>12</v>
      </c>
      <c r="Y985" s="126">
        <f t="shared" si="277"/>
        <v>0</v>
      </c>
      <c r="Z985" s="24">
        <v>0</v>
      </c>
      <c r="AA985" s="58">
        <v>741</v>
      </c>
      <c r="AB985" s="66"/>
      <c r="AC985" s="151" t="str">
        <f>IF(AD985="","",TEXT(AD985,"mmmm-yy"))</f>
        <v>May-26</v>
      </c>
      <c r="AD985" s="25">
        <v>46153</v>
      </c>
      <c r="AE985" s="256" t="s">
        <v>2210</v>
      </c>
      <c r="AF985" s="58">
        <f t="shared" si="274"/>
        <v>8892</v>
      </c>
      <c r="AG985" s="58">
        <f t="shared" si="272"/>
        <v>0</v>
      </c>
      <c r="AH985" s="58">
        <f t="shared" si="275"/>
        <v>8892</v>
      </c>
      <c r="AI985" s="58">
        <f t="shared" si="268"/>
        <v>0</v>
      </c>
      <c r="AJ985" s="58">
        <f t="shared" si="271"/>
        <v>0</v>
      </c>
      <c r="AK985" s="58">
        <f t="shared" si="284"/>
        <v>0</v>
      </c>
      <c r="AL985" s="16" t="s">
        <v>0</v>
      </c>
      <c r="AM985" s="144" t="s">
        <v>102</v>
      </c>
      <c r="AN985" s="59">
        <f t="shared" si="273"/>
        <v>8892</v>
      </c>
      <c r="AO985" s="844">
        <f t="shared" si="278"/>
        <v>1</v>
      </c>
      <c r="AP985" s="844">
        <f t="shared" si="279"/>
        <v>0</v>
      </c>
      <c r="AQ985" s="845">
        <f t="shared" ca="1" si="280"/>
        <v>49</v>
      </c>
      <c r="AR985" s="113" t="str">
        <f t="shared" si="281"/>
        <v>Delayed</v>
      </c>
    </row>
    <row r="986" spans="1:44" ht="15" x14ac:dyDescent="0.25">
      <c r="A986" s="16">
        <v>1162600155</v>
      </c>
      <c r="B986" s="133">
        <v>46136</v>
      </c>
      <c r="C986" s="297" t="s">
        <v>79</v>
      </c>
      <c r="D986" s="552">
        <v>46146</v>
      </c>
      <c r="E986" s="552" t="e">
        <f>IF(OR(#REF!="",J986=""),"",#REF!+7*J986)</f>
        <v>#REF!</v>
      </c>
      <c r="F986" s="333" t="str">
        <f t="shared" ca="1" si="283"/>
        <v>DELIVERED</v>
      </c>
      <c r="G986" s="361" t="s">
        <v>2111</v>
      </c>
      <c r="H986" s="28" t="e">
        <f t="shared" si="269"/>
        <v>#REF!</v>
      </c>
      <c r="I986" s="28" t="e">
        <f t="shared" si="270"/>
        <v>#REF!</v>
      </c>
      <c r="J986" s="24">
        <v>1.5</v>
      </c>
      <c r="K986" s="24" t="s">
        <v>28</v>
      </c>
      <c r="L986" s="38" t="s">
        <v>81</v>
      </c>
      <c r="M986" s="343" t="s">
        <v>2208</v>
      </c>
      <c r="N986" s="96">
        <v>1</v>
      </c>
      <c r="O986" s="89">
        <v>1</v>
      </c>
      <c r="P986" s="24" t="s">
        <v>243</v>
      </c>
      <c r="Q986" s="24">
        <v>26200120</v>
      </c>
      <c r="R986" s="86" t="s">
        <v>84</v>
      </c>
      <c r="S986" s="9" t="s">
        <v>284</v>
      </c>
      <c r="T986" s="7" t="s">
        <v>285</v>
      </c>
      <c r="U986" s="16" t="s">
        <v>286</v>
      </c>
      <c r="V986" s="77" t="s">
        <v>2211</v>
      </c>
      <c r="W986" s="37">
        <v>1</v>
      </c>
      <c r="X986" s="24">
        <v>1</v>
      </c>
      <c r="Y986" s="126">
        <f t="shared" si="277"/>
        <v>0</v>
      </c>
      <c r="Z986" s="24">
        <v>0</v>
      </c>
      <c r="AA986" s="58">
        <v>21100</v>
      </c>
      <c r="AB986" s="66"/>
      <c r="AC986" s="151" t="str">
        <f>IF(AD986="","",TEXT(AD986,"mmmm-yy"))</f>
        <v>May-26</v>
      </c>
      <c r="AD986" s="25">
        <v>46153</v>
      </c>
      <c r="AE986" s="256" t="s">
        <v>2212</v>
      </c>
      <c r="AF986" s="58">
        <f t="shared" si="274"/>
        <v>21100</v>
      </c>
      <c r="AG986" s="58">
        <f t="shared" si="272"/>
        <v>0</v>
      </c>
      <c r="AH986" s="58">
        <f t="shared" si="275"/>
        <v>21100</v>
      </c>
      <c r="AI986" s="58">
        <f t="shared" ref="AI986:AI1052" si="285">Z986*AA986</f>
        <v>0</v>
      </c>
      <c r="AJ986" s="58">
        <f t="shared" si="271"/>
        <v>0</v>
      </c>
      <c r="AK986" s="58">
        <f t="shared" si="284"/>
        <v>0</v>
      </c>
      <c r="AL986" s="16" t="s">
        <v>0</v>
      </c>
      <c r="AM986" s="144" t="s">
        <v>102</v>
      </c>
      <c r="AN986" s="59">
        <f t="shared" si="273"/>
        <v>21100</v>
      </c>
      <c r="AO986" s="844">
        <f t="shared" si="278"/>
        <v>1</v>
      </c>
      <c r="AP986" s="844">
        <f t="shared" si="279"/>
        <v>0</v>
      </c>
      <c r="AQ986" s="845">
        <f t="shared" ca="1" si="280"/>
        <v>49</v>
      </c>
      <c r="AR986" s="113" t="str">
        <f t="shared" si="281"/>
        <v>Delayed</v>
      </c>
    </row>
    <row r="987" spans="1:44" ht="12.75" x14ac:dyDescent="0.2">
      <c r="A987" s="23">
        <v>4516507168</v>
      </c>
      <c r="B987" s="133">
        <v>46136</v>
      </c>
      <c r="C987" s="297" t="s">
        <v>79</v>
      </c>
      <c r="D987" s="552">
        <v>46157</v>
      </c>
      <c r="E987" s="552" t="e">
        <f>IF(OR(#REF!="",J987=""),"",#REF!+7*J987)</f>
        <v>#REF!</v>
      </c>
      <c r="F987" s="333" t="e">
        <f t="shared" ca="1" si="283"/>
        <v>#REF!</v>
      </c>
      <c r="G987" s="361" t="s">
        <v>2111</v>
      </c>
      <c r="H987" s="28" t="e">
        <f t="shared" si="269"/>
        <v>#REF!</v>
      </c>
      <c r="I987" s="28" t="e">
        <f t="shared" si="270"/>
        <v>#REF!</v>
      </c>
      <c r="J987" s="24">
        <v>5</v>
      </c>
      <c r="K987" s="24" t="s">
        <v>18</v>
      </c>
      <c r="L987" s="38" t="s">
        <v>81</v>
      </c>
      <c r="M987" s="343" t="s">
        <v>2213</v>
      </c>
      <c r="N987" s="91">
        <v>1</v>
      </c>
      <c r="O987" s="89">
        <v>1</v>
      </c>
      <c r="P987" s="37"/>
      <c r="Q987" s="24"/>
      <c r="R987" s="86" t="s">
        <v>84</v>
      </c>
      <c r="S987" s="465" t="s">
        <v>620</v>
      </c>
      <c r="T987" s="83" t="s">
        <v>621</v>
      </c>
      <c r="U987" s="320" t="s">
        <v>212</v>
      </c>
      <c r="V987" s="303" t="s">
        <v>2214</v>
      </c>
      <c r="W987" s="37">
        <v>3</v>
      </c>
      <c r="X987" s="24"/>
      <c r="Y987" s="126">
        <f t="shared" si="277"/>
        <v>3</v>
      </c>
      <c r="Z987" s="24">
        <v>3</v>
      </c>
      <c r="AA987" s="58">
        <v>79966.5</v>
      </c>
      <c r="AB987" s="66"/>
      <c r="AC987" s="262"/>
      <c r="AD987" s="25"/>
      <c r="AE987" s="439"/>
      <c r="AF987" s="58">
        <f t="shared" si="274"/>
        <v>0</v>
      </c>
      <c r="AG987" s="58">
        <f t="shared" si="272"/>
        <v>0</v>
      </c>
      <c r="AH987" s="58">
        <f t="shared" si="275"/>
        <v>0</v>
      </c>
      <c r="AI987" s="58">
        <f t="shared" si="285"/>
        <v>239899.5</v>
      </c>
      <c r="AJ987" s="58">
        <f t="shared" si="271"/>
        <v>0</v>
      </c>
      <c r="AK987" s="58">
        <f t="shared" si="284"/>
        <v>239899.5</v>
      </c>
      <c r="AL987" s="16" t="s">
        <v>9</v>
      </c>
      <c r="AM987" s="272"/>
      <c r="AN987" s="59">
        <f t="shared" si="273"/>
        <v>239899.5</v>
      </c>
      <c r="AO987" s="844">
        <f t="shared" si="278"/>
        <v>0</v>
      </c>
      <c r="AP987" s="844">
        <f t="shared" si="279"/>
        <v>1</v>
      </c>
      <c r="AQ987" s="845">
        <f t="shared" ca="1" si="280"/>
        <v>49</v>
      </c>
      <c r="AR987" s="113" t="str">
        <f t="shared" si="281"/>
        <v>On Time</v>
      </c>
    </row>
    <row r="988" spans="1:44" ht="12.75" x14ac:dyDescent="0.2">
      <c r="A988" s="23">
        <v>4516507168</v>
      </c>
      <c r="B988" s="133">
        <v>46136</v>
      </c>
      <c r="C988" s="297" t="s">
        <v>79</v>
      </c>
      <c r="D988" s="552">
        <v>46157</v>
      </c>
      <c r="E988" s="552" t="e">
        <f>IF(OR(#REF!="",J988=""),"",#REF!+7*J988)</f>
        <v>#REF!</v>
      </c>
      <c r="F988" s="333" t="e">
        <f t="shared" ca="1" si="283"/>
        <v>#REF!</v>
      </c>
      <c r="G988" s="361" t="s">
        <v>2111</v>
      </c>
      <c r="H988" s="28" t="e">
        <f t="shared" si="269"/>
        <v>#REF!</v>
      </c>
      <c r="I988" s="28" t="e">
        <f t="shared" si="270"/>
        <v>#REF!</v>
      </c>
      <c r="J988" s="24">
        <v>5</v>
      </c>
      <c r="K988" s="24" t="s">
        <v>18</v>
      </c>
      <c r="L988" s="38" t="s">
        <v>81</v>
      </c>
      <c r="M988" s="343" t="s">
        <v>2213</v>
      </c>
      <c r="N988" s="91">
        <v>1</v>
      </c>
      <c r="O988" s="89">
        <v>1</v>
      </c>
      <c r="P988" s="37"/>
      <c r="Q988" s="24"/>
      <c r="R988" s="86" t="s">
        <v>84</v>
      </c>
      <c r="S988" s="9" t="s">
        <v>620</v>
      </c>
      <c r="T988" s="7" t="s">
        <v>621</v>
      </c>
      <c r="U988" s="70" t="s">
        <v>212</v>
      </c>
      <c r="V988" s="13" t="s">
        <v>2215</v>
      </c>
      <c r="W988" s="37">
        <v>3</v>
      </c>
      <c r="X988" s="24"/>
      <c r="Y988" s="126">
        <f t="shared" si="277"/>
        <v>3</v>
      </c>
      <c r="Z988" s="24">
        <v>3</v>
      </c>
      <c r="AA988" s="58">
        <v>79966.5</v>
      </c>
      <c r="AB988" s="66"/>
      <c r="AC988" s="262"/>
      <c r="AD988" s="25"/>
      <c r="AE988" s="439"/>
      <c r="AF988" s="58">
        <f t="shared" si="274"/>
        <v>0</v>
      </c>
      <c r="AG988" s="58">
        <f t="shared" si="272"/>
        <v>0</v>
      </c>
      <c r="AH988" s="58">
        <f t="shared" si="275"/>
        <v>0</v>
      </c>
      <c r="AI988" s="58">
        <f t="shared" si="285"/>
        <v>239899.5</v>
      </c>
      <c r="AJ988" s="58">
        <f t="shared" si="271"/>
        <v>0</v>
      </c>
      <c r="AK988" s="58">
        <f t="shared" si="284"/>
        <v>239899.5</v>
      </c>
      <c r="AL988" s="16" t="s">
        <v>9</v>
      </c>
      <c r="AM988" s="272"/>
      <c r="AN988" s="59">
        <f t="shared" si="273"/>
        <v>239899.5</v>
      </c>
      <c r="AO988" s="844">
        <f t="shared" si="278"/>
        <v>0</v>
      </c>
      <c r="AP988" s="844">
        <f t="shared" si="279"/>
        <v>1</v>
      </c>
      <c r="AQ988" s="845">
        <f t="shared" ca="1" si="280"/>
        <v>49</v>
      </c>
      <c r="AR988" s="113" t="str">
        <f t="shared" si="281"/>
        <v>On Time</v>
      </c>
    </row>
    <row r="989" spans="1:44" ht="12.75" x14ac:dyDescent="0.2">
      <c r="A989" s="505">
        <v>4516507165</v>
      </c>
      <c r="B989" s="133">
        <v>46136</v>
      </c>
      <c r="C989" s="297" t="s">
        <v>79</v>
      </c>
      <c r="D989" s="552">
        <v>46157</v>
      </c>
      <c r="E989" s="552" t="e">
        <f>IF(OR(#REF!="",J989=""),"",#REF!+7*J989)</f>
        <v>#REF!</v>
      </c>
      <c r="F989" s="333" t="e">
        <f t="shared" ca="1" si="283"/>
        <v>#REF!</v>
      </c>
      <c r="G989" s="361" t="s">
        <v>2111</v>
      </c>
      <c r="H989" s="28" t="e">
        <f t="shared" si="269"/>
        <v>#REF!</v>
      </c>
      <c r="I989" s="28" t="e">
        <f t="shared" si="270"/>
        <v>#REF!</v>
      </c>
      <c r="J989" s="24">
        <v>15</v>
      </c>
      <c r="K989" s="24" t="s">
        <v>18</v>
      </c>
      <c r="L989" s="38" t="s">
        <v>81</v>
      </c>
      <c r="M989" s="343" t="s">
        <v>2213</v>
      </c>
      <c r="N989" s="91">
        <v>1</v>
      </c>
      <c r="O989" s="89">
        <v>1</v>
      </c>
      <c r="P989" s="37"/>
      <c r="Q989" s="24"/>
      <c r="R989" s="86" t="s">
        <v>84</v>
      </c>
      <c r="S989" s="9" t="s">
        <v>620</v>
      </c>
      <c r="T989" s="7" t="s">
        <v>621</v>
      </c>
      <c r="U989" s="70" t="s">
        <v>212</v>
      </c>
      <c r="V989" s="13" t="s">
        <v>2214</v>
      </c>
      <c r="W989" s="37">
        <v>25</v>
      </c>
      <c r="X989" s="24"/>
      <c r="Y989" s="126">
        <f t="shared" si="277"/>
        <v>25</v>
      </c>
      <c r="Z989" s="24">
        <v>25</v>
      </c>
      <c r="AA989" s="58">
        <v>49393.04</v>
      </c>
      <c r="AB989" s="66"/>
      <c r="AC989" s="262"/>
      <c r="AD989" s="25"/>
      <c r="AE989" s="439"/>
      <c r="AF989" s="58">
        <f t="shared" si="274"/>
        <v>0</v>
      </c>
      <c r="AG989" s="58">
        <f t="shared" si="272"/>
        <v>0</v>
      </c>
      <c r="AH989" s="58">
        <f t="shared" si="275"/>
        <v>0</v>
      </c>
      <c r="AI989" s="58">
        <f t="shared" si="285"/>
        <v>1234826</v>
      </c>
      <c r="AJ989" s="58">
        <f t="shared" si="271"/>
        <v>0</v>
      </c>
      <c r="AK989" s="58">
        <f t="shared" si="284"/>
        <v>1234826</v>
      </c>
      <c r="AL989" s="16" t="s">
        <v>9</v>
      </c>
      <c r="AM989" s="272"/>
      <c r="AN989" s="59">
        <f t="shared" si="273"/>
        <v>1234826</v>
      </c>
      <c r="AO989" s="844">
        <f t="shared" si="278"/>
        <v>0</v>
      </c>
      <c r="AP989" s="844">
        <f t="shared" si="279"/>
        <v>1</v>
      </c>
      <c r="AQ989" s="845">
        <f t="shared" ca="1" si="280"/>
        <v>49</v>
      </c>
      <c r="AR989" s="113" t="str">
        <f t="shared" si="281"/>
        <v>On Time</v>
      </c>
    </row>
    <row r="990" spans="1:44" ht="12.75" x14ac:dyDescent="0.2">
      <c r="A990" s="505">
        <v>4516507165</v>
      </c>
      <c r="B990" s="133">
        <v>46136</v>
      </c>
      <c r="C990" s="297" t="s">
        <v>79</v>
      </c>
      <c r="D990" s="552">
        <v>46157</v>
      </c>
      <c r="E990" s="552" t="e">
        <f>IF(OR(#REF!="",J990=""),"",#REF!+7*J990)</f>
        <v>#REF!</v>
      </c>
      <c r="F990" s="333" t="e">
        <f t="shared" ca="1" si="283"/>
        <v>#REF!</v>
      </c>
      <c r="G990" s="361" t="s">
        <v>2111</v>
      </c>
      <c r="H990" s="28" t="e">
        <f t="shared" si="269"/>
        <v>#REF!</v>
      </c>
      <c r="I990" s="28" t="e">
        <f t="shared" si="270"/>
        <v>#REF!</v>
      </c>
      <c r="J990" s="24">
        <v>15</v>
      </c>
      <c r="K990" s="24" t="s">
        <v>18</v>
      </c>
      <c r="L990" s="38" t="s">
        <v>81</v>
      </c>
      <c r="M990" s="343" t="s">
        <v>2213</v>
      </c>
      <c r="N990" s="91">
        <v>1</v>
      </c>
      <c r="O990" s="89">
        <v>1</v>
      </c>
      <c r="P990" s="37"/>
      <c r="Q990" s="24"/>
      <c r="R990" s="86" t="s">
        <v>84</v>
      </c>
      <c r="S990" s="9" t="s">
        <v>620</v>
      </c>
      <c r="T990" s="7" t="s">
        <v>621</v>
      </c>
      <c r="U990" s="70" t="s">
        <v>212</v>
      </c>
      <c r="V990" s="13" t="s">
        <v>2215</v>
      </c>
      <c r="W990" s="37">
        <v>25</v>
      </c>
      <c r="X990" s="24"/>
      <c r="Y990" s="126">
        <f t="shared" si="277"/>
        <v>25</v>
      </c>
      <c r="Z990" s="24">
        <v>25</v>
      </c>
      <c r="AA990" s="58">
        <v>49393.04</v>
      </c>
      <c r="AB990" s="66"/>
      <c r="AC990" s="262"/>
      <c r="AD990" s="25"/>
      <c r="AE990" s="439"/>
      <c r="AF990" s="58">
        <f t="shared" si="274"/>
        <v>0</v>
      </c>
      <c r="AG990" s="58">
        <f t="shared" si="272"/>
        <v>0</v>
      </c>
      <c r="AH990" s="58">
        <f t="shared" si="275"/>
        <v>0</v>
      </c>
      <c r="AI990" s="58">
        <f t="shared" si="285"/>
        <v>1234826</v>
      </c>
      <c r="AJ990" s="58">
        <f t="shared" si="271"/>
        <v>0</v>
      </c>
      <c r="AK990" s="58">
        <f t="shared" si="284"/>
        <v>1234826</v>
      </c>
      <c r="AL990" s="16" t="s">
        <v>9</v>
      </c>
      <c r="AM990" s="272"/>
      <c r="AN990" s="59">
        <f t="shared" si="273"/>
        <v>1234826</v>
      </c>
      <c r="AO990" s="844">
        <f t="shared" si="278"/>
        <v>0</v>
      </c>
      <c r="AP990" s="844">
        <f t="shared" si="279"/>
        <v>1</v>
      </c>
      <c r="AQ990" s="845">
        <f t="shared" ca="1" si="280"/>
        <v>49</v>
      </c>
      <c r="AR990" s="113" t="str">
        <f t="shared" si="281"/>
        <v>On Time</v>
      </c>
    </row>
    <row r="991" spans="1:44" ht="15" x14ac:dyDescent="0.25">
      <c r="A991" s="16">
        <v>4516501256</v>
      </c>
      <c r="B991" s="133">
        <v>46136</v>
      </c>
      <c r="C991" s="297" t="s">
        <v>79</v>
      </c>
      <c r="D991" s="552">
        <v>46157</v>
      </c>
      <c r="E991" s="552" t="e">
        <f>IF(OR(#REF!="",J991=""),"",#REF!+7*J991)</f>
        <v>#REF!</v>
      </c>
      <c r="F991" s="333" t="str">
        <f t="shared" ca="1" si="283"/>
        <v>DELIVERED</v>
      </c>
      <c r="G991" s="361" t="s">
        <v>2111</v>
      </c>
      <c r="H991" s="28" t="e">
        <f t="shared" si="269"/>
        <v>#REF!</v>
      </c>
      <c r="I991" s="28" t="e">
        <f t="shared" si="270"/>
        <v>#REF!</v>
      </c>
      <c r="J991" s="24">
        <v>3</v>
      </c>
      <c r="K991" s="24" t="s">
        <v>18</v>
      </c>
      <c r="L991" s="38" t="s">
        <v>81</v>
      </c>
      <c r="M991" s="343" t="s">
        <v>2216</v>
      </c>
      <c r="N991" s="91">
        <v>1</v>
      </c>
      <c r="O991" s="382">
        <v>1</v>
      </c>
      <c r="P991" s="522" t="s">
        <v>2217</v>
      </c>
      <c r="Q991" s="24">
        <v>26100099</v>
      </c>
      <c r="R991" s="86" t="s">
        <v>84</v>
      </c>
      <c r="S991" s="9" t="s">
        <v>620</v>
      </c>
      <c r="T991" s="7" t="s">
        <v>621</v>
      </c>
      <c r="U991" s="23" t="s">
        <v>212</v>
      </c>
      <c r="V991" s="385" t="s">
        <v>2218</v>
      </c>
      <c r="W991" s="24">
        <v>3</v>
      </c>
      <c r="X991" s="24">
        <v>3</v>
      </c>
      <c r="Y991" s="126">
        <f t="shared" si="277"/>
        <v>0</v>
      </c>
      <c r="Z991" s="24">
        <v>0</v>
      </c>
      <c r="AA991" s="58">
        <v>51987</v>
      </c>
      <c r="AB991" s="66"/>
      <c r="AC991" s="536" t="str">
        <f>IF(AD991="","",TEXT(AD991,"mmmm-yy"))</f>
        <v>May-26</v>
      </c>
      <c r="AD991" s="25">
        <v>46162</v>
      </c>
      <c r="AE991" s="535" t="s">
        <v>2219</v>
      </c>
      <c r="AF991" s="58">
        <f t="shared" si="274"/>
        <v>155961</v>
      </c>
      <c r="AG991" s="58">
        <f t="shared" si="272"/>
        <v>0</v>
      </c>
      <c r="AH991" s="58">
        <f t="shared" si="275"/>
        <v>155961</v>
      </c>
      <c r="AI991" s="58">
        <f t="shared" si="285"/>
        <v>0</v>
      </c>
      <c r="AJ991" s="58">
        <f t="shared" si="271"/>
        <v>0</v>
      </c>
      <c r="AK991" s="58">
        <f t="shared" si="284"/>
        <v>0</v>
      </c>
      <c r="AL991" s="16" t="s">
        <v>0</v>
      </c>
      <c r="AM991" s="540" t="s">
        <v>102</v>
      </c>
      <c r="AN991" s="59">
        <f t="shared" si="273"/>
        <v>155961</v>
      </c>
      <c r="AO991" s="844">
        <f t="shared" si="278"/>
        <v>1</v>
      </c>
      <c r="AP991" s="844">
        <f t="shared" si="279"/>
        <v>0</v>
      </c>
      <c r="AQ991" s="845">
        <f t="shared" ca="1" si="280"/>
        <v>49</v>
      </c>
      <c r="AR991" s="113" t="str">
        <f t="shared" si="281"/>
        <v>Delayed</v>
      </c>
    </row>
    <row r="992" spans="1:44" ht="15" x14ac:dyDescent="0.25">
      <c r="A992" s="16">
        <v>4516501256</v>
      </c>
      <c r="B992" s="133">
        <v>46136</v>
      </c>
      <c r="C992" s="297" t="s">
        <v>79</v>
      </c>
      <c r="D992" s="552">
        <v>46178</v>
      </c>
      <c r="E992" s="552" t="e">
        <f>IF(OR(#REF!="",J992=""),"",#REF!+7*J992)</f>
        <v>#REF!</v>
      </c>
      <c r="F992" s="333" t="e">
        <f t="shared" ca="1" si="283"/>
        <v>#REF!</v>
      </c>
      <c r="G992" s="361" t="s">
        <v>2111</v>
      </c>
      <c r="H992" s="28" t="e">
        <f t="shared" si="269"/>
        <v>#REF!</v>
      </c>
      <c r="I992" s="28" t="e">
        <f t="shared" si="270"/>
        <v>#REF!</v>
      </c>
      <c r="J992" s="24">
        <v>6</v>
      </c>
      <c r="K992" s="24" t="s">
        <v>18</v>
      </c>
      <c r="L992" s="38" t="s">
        <v>81</v>
      </c>
      <c r="M992" s="343" t="s">
        <v>2220</v>
      </c>
      <c r="N992" s="91">
        <v>1</v>
      </c>
      <c r="O992" s="382">
        <v>1</v>
      </c>
      <c r="P992" s="24"/>
      <c r="Q992" s="24"/>
      <c r="R992" s="86" t="s">
        <v>84</v>
      </c>
      <c r="S992" s="9" t="s">
        <v>620</v>
      </c>
      <c r="T992" s="7" t="s">
        <v>621</v>
      </c>
      <c r="U992" s="23" t="s">
        <v>212</v>
      </c>
      <c r="V992" s="77" t="s">
        <v>2221</v>
      </c>
      <c r="W992" s="24">
        <v>5</v>
      </c>
      <c r="X992" s="24"/>
      <c r="Y992" s="126">
        <f t="shared" si="277"/>
        <v>5</v>
      </c>
      <c r="Z992" s="24">
        <v>5</v>
      </c>
      <c r="AA992" s="58">
        <v>355254</v>
      </c>
      <c r="AB992" s="66"/>
      <c r="AC992" s="262"/>
      <c r="AD992" s="25"/>
      <c r="AE992" s="439"/>
      <c r="AF992" s="58">
        <f t="shared" si="274"/>
        <v>0</v>
      </c>
      <c r="AG992" s="58">
        <f t="shared" si="272"/>
        <v>0</v>
      </c>
      <c r="AH992" s="58">
        <f t="shared" si="275"/>
        <v>0</v>
      </c>
      <c r="AI992" s="58">
        <f t="shared" si="285"/>
        <v>1776270</v>
      </c>
      <c r="AJ992" s="58">
        <f t="shared" si="271"/>
        <v>0</v>
      </c>
      <c r="AK992" s="58">
        <f t="shared" si="284"/>
        <v>1776270</v>
      </c>
      <c r="AL992" s="16" t="s">
        <v>9</v>
      </c>
      <c r="AM992" s="272"/>
      <c r="AN992" s="59">
        <f t="shared" si="273"/>
        <v>1776270</v>
      </c>
      <c r="AO992" s="844">
        <f t="shared" si="278"/>
        <v>0</v>
      </c>
      <c r="AP992" s="844">
        <f t="shared" si="279"/>
        <v>1</v>
      </c>
      <c r="AQ992" s="845">
        <f t="shared" ca="1" si="280"/>
        <v>49</v>
      </c>
      <c r="AR992" s="113" t="str">
        <f t="shared" si="281"/>
        <v>On Time</v>
      </c>
    </row>
    <row r="993" spans="1:44" ht="12.75" x14ac:dyDescent="0.2">
      <c r="A993" s="240">
        <v>4800095775</v>
      </c>
      <c r="B993" s="244">
        <v>46134</v>
      </c>
      <c r="C993" s="240" t="s">
        <v>79</v>
      </c>
      <c r="D993" s="552">
        <v>46162</v>
      </c>
      <c r="E993" s="552" t="e">
        <f>IF(OR(#REF!="",J993=""),"",#REF!+7*J993)</f>
        <v>#REF!</v>
      </c>
      <c r="F993" s="333" t="str">
        <f t="shared" ca="1" si="283"/>
        <v>DELIVERED</v>
      </c>
      <c r="G993" s="316" t="s">
        <v>94</v>
      </c>
      <c r="H993" s="28" t="e">
        <f t="shared" si="269"/>
        <v>#REF!</v>
      </c>
      <c r="I993" s="28" t="e">
        <f t="shared" si="270"/>
        <v>#REF!</v>
      </c>
      <c r="J993" s="218">
        <v>4</v>
      </c>
      <c r="K993" s="24" t="s">
        <v>24</v>
      </c>
      <c r="L993" s="125" t="s">
        <v>81</v>
      </c>
      <c r="M993" s="343" t="s">
        <v>2222</v>
      </c>
      <c r="N993" s="91">
        <v>0</v>
      </c>
      <c r="O993" s="278">
        <v>3</v>
      </c>
      <c r="P993" s="218" t="s">
        <v>243</v>
      </c>
      <c r="Q993" s="218">
        <v>26100048</v>
      </c>
      <c r="R993" s="218" t="s">
        <v>84</v>
      </c>
      <c r="S993" s="218" t="s">
        <v>97</v>
      </c>
      <c r="T993" s="84" t="s">
        <v>335</v>
      </c>
      <c r="U993" s="240" t="s">
        <v>99</v>
      </c>
      <c r="V993" s="240" t="s">
        <v>2223</v>
      </c>
      <c r="W993" s="218">
        <v>16</v>
      </c>
      <c r="X993" s="218">
        <v>16</v>
      </c>
      <c r="Y993" s="265">
        <f t="shared" si="277"/>
        <v>0</v>
      </c>
      <c r="Z993" s="218">
        <v>0</v>
      </c>
      <c r="AA993" s="266">
        <v>1550</v>
      </c>
      <c r="AB993" s="222"/>
      <c r="AC993" s="151" t="str">
        <f t="shared" ref="AC993:AC999" si="286">IF(AD993="","",TEXT(AD993,"mmmm-yy"))</f>
        <v>April-26</v>
      </c>
      <c r="AD993" s="389">
        <v>46136</v>
      </c>
      <c r="AE993" s="256" t="s">
        <v>2224</v>
      </c>
      <c r="AF993" s="266">
        <f t="shared" si="274"/>
        <v>24800</v>
      </c>
      <c r="AG993" s="266">
        <f t="shared" si="272"/>
        <v>0</v>
      </c>
      <c r="AH993" s="266">
        <f t="shared" si="275"/>
        <v>24800</v>
      </c>
      <c r="AI993" s="266">
        <f t="shared" si="285"/>
        <v>0</v>
      </c>
      <c r="AJ993" s="266">
        <f t="shared" si="271"/>
        <v>0</v>
      </c>
      <c r="AK993" s="266">
        <f t="shared" si="284"/>
        <v>0</v>
      </c>
      <c r="AL993" s="240" t="s">
        <v>0</v>
      </c>
      <c r="AM993" s="144" t="s">
        <v>102</v>
      </c>
      <c r="AN993" s="827">
        <f t="shared" si="273"/>
        <v>24800</v>
      </c>
      <c r="AO993" s="844">
        <f t="shared" si="278"/>
        <v>1</v>
      </c>
      <c r="AP993" s="844">
        <f t="shared" si="279"/>
        <v>0</v>
      </c>
      <c r="AQ993" s="845">
        <f t="shared" ca="1" si="280"/>
        <v>51</v>
      </c>
      <c r="AR993" s="113" t="str">
        <f t="shared" si="281"/>
        <v>On Time</v>
      </c>
    </row>
    <row r="994" spans="1:44" ht="12.75" x14ac:dyDescent="0.2">
      <c r="A994" s="240">
        <v>4800096007</v>
      </c>
      <c r="B994" s="244">
        <v>46135</v>
      </c>
      <c r="C994" s="240" t="s">
        <v>79</v>
      </c>
      <c r="D994" s="552">
        <v>46177</v>
      </c>
      <c r="E994" s="552" t="e">
        <f>IF(OR(#REF!="",J994=""),"",#REF!+7*J994)</f>
        <v>#REF!</v>
      </c>
      <c r="F994" s="333" t="str">
        <f t="shared" ca="1" si="283"/>
        <v>DELIVERED</v>
      </c>
      <c r="G994" s="316" t="s">
        <v>94</v>
      </c>
      <c r="H994" s="28" t="e">
        <f t="shared" si="269"/>
        <v>#REF!</v>
      </c>
      <c r="I994" s="28" t="e">
        <f t="shared" si="270"/>
        <v>#REF!</v>
      </c>
      <c r="J994" s="218">
        <v>6</v>
      </c>
      <c r="K994" s="24" t="s">
        <v>21</v>
      </c>
      <c r="L994" s="125" t="s">
        <v>81</v>
      </c>
      <c r="M994" s="343" t="s">
        <v>2225</v>
      </c>
      <c r="N994" s="91">
        <v>0</v>
      </c>
      <c r="O994" s="278">
        <v>3</v>
      </c>
      <c r="P994" s="218" t="s">
        <v>243</v>
      </c>
      <c r="Q994" s="218">
        <v>26100065</v>
      </c>
      <c r="R994" s="218" t="s">
        <v>84</v>
      </c>
      <c r="S994" s="218" t="s">
        <v>97</v>
      </c>
      <c r="T994" s="84" t="s">
        <v>172</v>
      </c>
      <c r="U994" s="240" t="s">
        <v>99</v>
      </c>
      <c r="V994" s="240" t="s">
        <v>2226</v>
      </c>
      <c r="W994" s="218">
        <v>1</v>
      </c>
      <c r="X994" s="218">
        <v>1</v>
      </c>
      <c r="Y994" s="265">
        <f t="shared" si="277"/>
        <v>0</v>
      </c>
      <c r="Z994" s="218">
        <v>0</v>
      </c>
      <c r="AA994" s="266">
        <v>24950</v>
      </c>
      <c r="AB994" s="222"/>
      <c r="AC994" s="151" t="str">
        <f t="shared" si="286"/>
        <v>May-26</v>
      </c>
      <c r="AD994" s="389">
        <v>46157</v>
      </c>
      <c r="AE994" s="256" t="s">
        <v>2227</v>
      </c>
      <c r="AF994" s="266">
        <f t="shared" si="274"/>
        <v>24950</v>
      </c>
      <c r="AG994" s="266">
        <f t="shared" si="272"/>
        <v>0</v>
      </c>
      <c r="AH994" s="266">
        <f t="shared" si="275"/>
        <v>24950</v>
      </c>
      <c r="AI994" s="266">
        <f t="shared" si="285"/>
        <v>0</v>
      </c>
      <c r="AJ994" s="266">
        <f t="shared" si="271"/>
        <v>0</v>
      </c>
      <c r="AK994" s="266">
        <f t="shared" si="284"/>
        <v>0</v>
      </c>
      <c r="AL994" s="240" t="s">
        <v>0</v>
      </c>
      <c r="AM994" s="144" t="s">
        <v>102</v>
      </c>
      <c r="AN994" s="827">
        <f t="shared" si="273"/>
        <v>24950</v>
      </c>
      <c r="AO994" s="844">
        <f t="shared" si="278"/>
        <v>1</v>
      </c>
      <c r="AP994" s="844">
        <f t="shared" si="279"/>
        <v>0</v>
      </c>
      <c r="AQ994" s="845">
        <f t="shared" ca="1" si="280"/>
        <v>50</v>
      </c>
      <c r="AR994" s="113" t="str">
        <f t="shared" si="281"/>
        <v>On Time</v>
      </c>
    </row>
    <row r="995" spans="1:44" ht="12.75" x14ac:dyDescent="0.2">
      <c r="A995" s="16">
        <v>2735387702</v>
      </c>
      <c r="B995" s="244">
        <v>46136</v>
      </c>
      <c r="C995" s="50" t="s">
        <v>2228</v>
      </c>
      <c r="D995" s="552">
        <v>46171</v>
      </c>
      <c r="E995" s="552" t="e">
        <f>IF(OR(#REF!="",J995=""),"",#REF!+7*J995)</f>
        <v>#REF!</v>
      </c>
      <c r="F995" s="333" t="str">
        <f t="shared" ca="1" si="283"/>
        <v>DELIVERED</v>
      </c>
      <c r="G995" s="361" t="s">
        <v>2111</v>
      </c>
      <c r="H995" s="28" t="e">
        <f t="shared" si="269"/>
        <v>#REF!</v>
      </c>
      <c r="I995" s="28" t="e">
        <f t="shared" si="270"/>
        <v>#REF!</v>
      </c>
      <c r="J995" s="24">
        <v>5</v>
      </c>
      <c r="K995" s="24" t="s">
        <v>18</v>
      </c>
      <c r="L995" s="38" t="s">
        <v>81</v>
      </c>
      <c r="M995" s="343" t="s">
        <v>2229</v>
      </c>
      <c r="N995" s="91">
        <v>0</v>
      </c>
      <c r="O995" s="278">
        <v>3</v>
      </c>
      <c r="P995" s="343" t="s">
        <v>2230</v>
      </c>
      <c r="Q995" s="24">
        <v>26200229</v>
      </c>
      <c r="R995" s="20" t="s">
        <v>307</v>
      </c>
      <c r="S995" s="43" t="s">
        <v>433</v>
      </c>
      <c r="T995" s="214" t="s">
        <v>2231</v>
      </c>
      <c r="U995" s="50" t="s">
        <v>87</v>
      </c>
      <c r="V995" s="16" t="s">
        <v>2232</v>
      </c>
      <c r="W995" s="24">
        <v>20</v>
      </c>
      <c r="X995" s="24">
        <v>20</v>
      </c>
      <c r="Y995" s="8">
        <f t="shared" si="277"/>
        <v>0</v>
      </c>
      <c r="Z995" s="24">
        <v>0</v>
      </c>
      <c r="AA995" s="58"/>
      <c r="AB995" s="372">
        <v>38</v>
      </c>
      <c r="AC995" s="151" t="str">
        <f t="shared" si="286"/>
        <v>May-26</v>
      </c>
      <c r="AD995" s="25">
        <v>46168</v>
      </c>
      <c r="AE995" s="256" t="s">
        <v>2233</v>
      </c>
      <c r="AF995" s="58">
        <f t="shared" si="274"/>
        <v>0</v>
      </c>
      <c r="AG995" s="58">
        <f>(X995*AB995)*100</f>
        <v>76000</v>
      </c>
      <c r="AH995" s="58">
        <f t="shared" si="275"/>
        <v>76000</v>
      </c>
      <c r="AI995" s="266">
        <f t="shared" si="285"/>
        <v>0</v>
      </c>
      <c r="AJ995" s="58">
        <f>(Z995*AB995)*100</f>
        <v>0</v>
      </c>
      <c r="AK995" s="58">
        <f t="shared" si="284"/>
        <v>0</v>
      </c>
      <c r="AL995" s="16" t="s">
        <v>0</v>
      </c>
      <c r="AM995" s="144" t="s">
        <v>102</v>
      </c>
      <c r="AN995" s="59">
        <f t="shared" si="273"/>
        <v>76000</v>
      </c>
      <c r="AO995" s="844">
        <f t="shared" si="278"/>
        <v>1</v>
      </c>
      <c r="AP995" s="844">
        <f t="shared" si="279"/>
        <v>0</v>
      </c>
      <c r="AQ995" s="845">
        <f t="shared" ca="1" si="280"/>
        <v>49</v>
      </c>
      <c r="AR995" s="113" t="str">
        <f t="shared" si="281"/>
        <v>On Time</v>
      </c>
    </row>
    <row r="996" spans="1:44" ht="15" x14ac:dyDescent="0.25">
      <c r="A996" s="16">
        <v>2735437038</v>
      </c>
      <c r="B996" s="244">
        <v>46139</v>
      </c>
      <c r="C996" s="100" t="s">
        <v>79</v>
      </c>
      <c r="D996" s="552">
        <v>46164</v>
      </c>
      <c r="E996" s="552" t="e">
        <f>IF(OR(#REF!="",J996=""),"",#REF!+7*J996)</f>
        <v>#REF!</v>
      </c>
      <c r="F996" s="333" t="str">
        <f t="shared" ca="1" si="283"/>
        <v>DELIVERED</v>
      </c>
      <c r="G996" s="361" t="s">
        <v>2111</v>
      </c>
      <c r="H996" s="28" t="e">
        <f t="shared" si="269"/>
        <v>#REF!</v>
      </c>
      <c r="I996" s="28" t="e">
        <f t="shared" si="270"/>
        <v>#REF!</v>
      </c>
      <c r="J996" s="24">
        <v>5</v>
      </c>
      <c r="K996" s="24" t="s">
        <v>18</v>
      </c>
      <c r="L996" s="38" t="s">
        <v>81</v>
      </c>
      <c r="M996" s="343" t="s">
        <v>2234</v>
      </c>
      <c r="N996" s="91">
        <v>0</v>
      </c>
      <c r="O996" s="278">
        <v>3</v>
      </c>
      <c r="P996" s="343" t="s">
        <v>2235</v>
      </c>
      <c r="Q996" s="38">
        <v>26200169</v>
      </c>
      <c r="R996" s="20" t="s">
        <v>84</v>
      </c>
      <c r="S996" s="43" t="s">
        <v>433</v>
      </c>
      <c r="T996" s="123" t="s">
        <v>434</v>
      </c>
      <c r="U996" s="509" t="s">
        <v>87</v>
      </c>
      <c r="V996" s="247" t="s">
        <v>2232</v>
      </c>
      <c r="W996" s="24">
        <v>5</v>
      </c>
      <c r="X996" s="24">
        <v>5</v>
      </c>
      <c r="Y996" s="8">
        <f t="shared" si="277"/>
        <v>0</v>
      </c>
      <c r="Z996" s="24">
        <v>0</v>
      </c>
      <c r="AA996" s="58">
        <v>4348.8</v>
      </c>
      <c r="AB996" s="372"/>
      <c r="AC996" s="151" t="str">
        <f t="shared" si="286"/>
        <v>May-26</v>
      </c>
      <c r="AD996" s="25">
        <v>46168</v>
      </c>
      <c r="AE996" s="256" t="s">
        <v>2236</v>
      </c>
      <c r="AF996" s="58">
        <f t="shared" si="274"/>
        <v>21744</v>
      </c>
      <c r="AG996" s="58">
        <f t="shared" ref="AG996:AG1062" si="287">(X996*AB996)*86</f>
        <v>0</v>
      </c>
      <c r="AH996" s="58">
        <f t="shared" si="275"/>
        <v>21744</v>
      </c>
      <c r="AI996" s="266">
        <f t="shared" si="285"/>
        <v>0</v>
      </c>
      <c r="AJ996" s="58">
        <f>(Z998*AB996)*100</f>
        <v>0</v>
      </c>
      <c r="AK996" s="58">
        <f t="shared" si="284"/>
        <v>0</v>
      </c>
      <c r="AL996" s="16" t="s">
        <v>0</v>
      </c>
      <c r="AM996" s="144" t="s">
        <v>102</v>
      </c>
      <c r="AN996" s="59">
        <f t="shared" si="273"/>
        <v>21744</v>
      </c>
      <c r="AO996" s="844">
        <f t="shared" si="278"/>
        <v>1</v>
      </c>
      <c r="AP996" s="844">
        <f t="shared" si="279"/>
        <v>0</v>
      </c>
      <c r="AQ996" s="845">
        <f t="shared" ca="1" si="280"/>
        <v>46</v>
      </c>
      <c r="AR996" s="113" t="str">
        <f t="shared" si="281"/>
        <v>Delayed</v>
      </c>
    </row>
    <row r="997" spans="1:44" ht="12.75" x14ac:dyDescent="0.2">
      <c r="A997" s="16" t="s">
        <v>2237</v>
      </c>
      <c r="B997" s="244">
        <v>46136</v>
      </c>
      <c r="C997" s="240" t="s">
        <v>79</v>
      </c>
      <c r="D997" s="552">
        <v>46164</v>
      </c>
      <c r="E997" s="552" t="e">
        <f>IF(OR(#REF!="",J997=""),"",#REF!+7*J997)</f>
        <v>#REF!</v>
      </c>
      <c r="F997" s="333" t="str">
        <f t="shared" ca="1" si="283"/>
        <v>DELIVERED</v>
      </c>
      <c r="G997" s="571" t="s">
        <v>80</v>
      </c>
      <c r="H997" s="28" t="e">
        <f t="shared" si="269"/>
        <v>#REF!</v>
      </c>
      <c r="I997" s="28" t="e">
        <f t="shared" si="270"/>
        <v>#REF!</v>
      </c>
      <c r="J997" s="24">
        <v>4</v>
      </c>
      <c r="K997" s="24" t="s">
        <v>18</v>
      </c>
      <c r="L997" s="38" t="s">
        <v>81</v>
      </c>
      <c r="M997" s="343" t="s">
        <v>2238</v>
      </c>
      <c r="N997" s="91">
        <v>0</v>
      </c>
      <c r="O997" s="278">
        <v>3</v>
      </c>
      <c r="P997" s="343" t="s">
        <v>2239</v>
      </c>
      <c r="Q997" s="38">
        <v>26200289</v>
      </c>
      <c r="R997" s="24" t="s">
        <v>84</v>
      </c>
      <c r="S997" s="9" t="s">
        <v>380</v>
      </c>
      <c r="T997" s="7" t="s">
        <v>381</v>
      </c>
      <c r="U997" s="140" t="s">
        <v>212</v>
      </c>
      <c r="V997" s="510" t="s">
        <v>2240</v>
      </c>
      <c r="W997" s="44">
        <v>5</v>
      </c>
      <c r="X997" s="36">
        <v>5</v>
      </c>
      <c r="Y997" s="511">
        <f t="shared" si="277"/>
        <v>0</v>
      </c>
      <c r="Z997" s="36">
        <v>0</v>
      </c>
      <c r="AA997" s="72">
        <v>123091</v>
      </c>
      <c r="AB997" s="425"/>
      <c r="AC997" s="151" t="str">
        <f t="shared" si="286"/>
        <v>June-26</v>
      </c>
      <c r="AD997" s="25">
        <v>46178</v>
      </c>
      <c r="AE997" s="256" t="s">
        <v>2241</v>
      </c>
      <c r="AF997" s="58">
        <f t="shared" si="274"/>
        <v>615455</v>
      </c>
      <c r="AG997" s="266">
        <f t="shared" si="287"/>
        <v>0</v>
      </c>
      <c r="AH997" s="58">
        <f t="shared" si="275"/>
        <v>615455</v>
      </c>
      <c r="AI997" s="266">
        <f t="shared" si="285"/>
        <v>0</v>
      </c>
      <c r="AJ997" s="58">
        <f>(Z998*AB997)*100</f>
        <v>0</v>
      </c>
      <c r="AK997" s="58">
        <f t="shared" si="284"/>
        <v>0</v>
      </c>
      <c r="AL997" s="16" t="s">
        <v>0</v>
      </c>
      <c r="AM997" s="144" t="s">
        <v>102</v>
      </c>
      <c r="AN997" s="59">
        <f t="shared" si="273"/>
        <v>615455</v>
      </c>
      <c r="AO997" s="844">
        <f t="shared" si="278"/>
        <v>1</v>
      </c>
      <c r="AP997" s="844">
        <f t="shared" si="279"/>
        <v>0</v>
      </c>
      <c r="AQ997" s="845">
        <f t="shared" ca="1" si="280"/>
        <v>49</v>
      </c>
      <c r="AR997" s="113" t="str">
        <f t="shared" si="281"/>
        <v>Delayed</v>
      </c>
    </row>
    <row r="998" spans="1:44" ht="15" x14ac:dyDescent="0.25">
      <c r="A998" s="16">
        <v>4900039058</v>
      </c>
      <c r="B998" s="244">
        <v>46136</v>
      </c>
      <c r="C998" s="240" t="s">
        <v>79</v>
      </c>
      <c r="D998" s="552">
        <v>46139</v>
      </c>
      <c r="E998" s="552" t="e">
        <f>IF(OR(#REF!="",J998=""),"",#REF!+7*J998)</f>
        <v>#REF!</v>
      </c>
      <c r="F998" s="333" t="str">
        <f t="shared" ca="1" si="283"/>
        <v>DELIVERED</v>
      </c>
      <c r="G998" s="361" t="s">
        <v>2111</v>
      </c>
      <c r="H998" s="28" t="e">
        <f t="shared" si="269"/>
        <v>#REF!</v>
      </c>
      <c r="I998" s="28" t="e">
        <f t="shared" si="270"/>
        <v>#REF!</v>
      </c>
      <c r="J998" s="24">
        <v>0.5</v>
      </c>
      <c r="K998" s="24" t="s">
        <v>24</v>
      </c>
      <c r="L998" s="125" t="s">
        <v>81</v>
      </c>
      <c r="M998" s="343" t="s">
        <v>2242</v>
      </c>
      <c r="N998" s="91">
        <v>0</v>
      </c>
      <c r="O998" s="278">
        <v>3</v>
      </c>
      <c r="P998" s="24" t="s">
        <v>243</v>
      </c>
      <c r="Q998" s="38">
        <v>26200139</v>
      </c>
      <c r="R998" s="24" t="s">
        <v>84</v>
      </c>
      <c r="S998" s="24" t="s">
        <v>2243</v>
      </c>
      <c r="T998" s="7" t="s">
        <v>2244</v>
      </c>
      <c r="U998" s="30" t="s">
        <v>87</v>
      </c>
      <c r="V998" s="247" t="s">
        <v>2245</v>
      </c>
      <c r="W998" s="37">
        <v>1</v>
      </c>
      <c r="X998" s="24">
        <v>1</v>
      </c>
      <c r="Y998" s="390">
        <f t="shared" si="277"/>
        <v>0</v>
      </c>
      <c r="Z998" s="24">
        <v>0</v>
      </c>
      <c r="AA998" s="58">
        <v>2400</v>
      </c>
      <c r="AB998" s="66"/>
      <c r="AC998" s="151" t="str">
        <f t="shared" si="286"/>
        <v>May-26</v>
      </c>
      <c r="AD998" s="25">
        <v>46146</v>
      </c>
      <c r="AE998" s="256" t="s">
        <v>2246</v>
      </c>
      <c r="AF998" s="58">
        <f t="shared" si="274"/>
        <v>2400</v>
      </c>
      <c r="AG998" s="58">
        <f t="shared" si="287"/>
        <v>0</v>
      </c>
      <c r="AH998" s="58">
        <f t="shared" si="275"/>
        <v>2400</v>
      </c>
      <c r="AI998" s="58">
        <f t="shared" si="285"/>
        <v>0</v>
      </c>
      <c r="AJ998" s="58">
        <f t="shared" ref="AJ998:AJ1064" si="288">(Z998*AB998)*86</f>
        <v>0</v>
      </c>
      <c r="AK998" s="58">
        <f t="shared" si="284"/>
        <v>0</v>
      </c>
      <c r="AL998" s="16" t="s">
        <v>0</v>
      </c>
      <c r="AM998" s="144" t="s">
        <v>102</v>
      </c>
      <c r="AN998" s="59">
        <f t="shared" si="273"/>
        <v>2400</v>
      </c>
      <c r="AO998" s="844">
        <f t="shared" si="278"/>
        <v>1</v>
      </c>
      <c r="AP998" s="844">
        <f t="shared" si="279"/>
        <v>0</v>
      </c>
      <c r="AQ998" s="845">
        <f t="shared" ca="1" si="280"/>
        <v>49</v>
      </c>
      <c r="AR998" s="113" t="str">
        <f t="shared" si="281"/>
        <v>Delayed</v>
      </c>
    </row>
    <row r="999" spans="1:44" ht="15" x14ac:dyDescent="0.25">
      <c r="A999" s="16">
        <v>4900039059</v>
      </c>
      <c r="B999" s="244">
        <v>46136</v>
      </c>
      <c r="C999" s="240" t="s">
        <v>79</v>
      </c>
      <c r="D999" s="552">
        <v>46139</v>
      </c>
      <c r="E999" s="552" t="e">
        <f>IF(OR(#REF!="",J999=""),"",#REF!+7*J999)</f>
        <v>#REF!</v>
      </c>
      <c r="F999" s="333" t="str">
        <f t="shared" ca="1" si="283"/>
        <v>DELIVERED</v>
      </c>
      <c r="G999" s="361" t="s">
        <v>2111</v>
      </c>
      <c r="H999" s="28" t="e">
        <f t="shared" si="269"/>
        <v>#REF!</v>
      </c>
      <c r="I999" s="28" t="e">
        <f t="shared" si="270"/>
        <v>#REF!</v>
      </c>
      <c r="J999" s="24">
        <v>0.5</v>
      </c>
      <c r="K999" s="24" t="s">
        <v>24</v>
      </c>
      <c r="L999" s="125" t="s">
        <v>81</v>
      </c>
      <c r="M999" s="343" t="s">
        <v>2247</v>
      </c>
      <c r="N999" s="91">
        <v>0</v>
      </c>
      <c r="O999" s="278">
        <v>3</v>
      </c>
      <c r="P999" s="24" t="s">
        <v>243</v>
      </c>
      <c r="Q999" s="38">
        <v>26200138</v>
      </c>
      <c r="R999" s="24" t="s">
        <v>84</v>
      </c>
      <c r="S999" s="24" t="s">
        <v>2243</v>
      </c>
      <c r="T999" s="84" t="s">
        <v>2244</v>
      </c>
      <c r="U999" s="97" t="s">
        <v>87</v>
      </c>
      <c r="V999" s="247" t="s">
        <v>2248</v>
      </c>
      <c r="W999" s="37">
        <v>1</v>
      </c>
      <c r="X999" s="24">
        <v>1</v>
      </c>
      <c r="Y999" s="390">
        <f t="shared" si="277"/>
        <v>0</v>
      </c>
      <c r="Z999" s="24">
        <v>0</v>
      </c>
      <c r="AA999" s="58">
        <v>8000</v>
      </c>
      <c r="AB999" s="66"/>
      <c r="AC999" s="151" t="str">
        <f t="shared" si="286"/>
        <v>May-26</v>
      </c>
      <c r="AD999" s="25">
        <v>46146</v>
      </c>
      <c r="AE999" s="256" t="s">
        <v>2249</v>
      </c>
      <c r="AF999" s="58">
        <f t="shared" si="274"/>
        <v>8000</v>
      </c>
      <c r="AG999" s="58">
        <f t="shared" si="287"/>
        <v>0</v>
      </c>
      <c r="AH999" s="58">
        <f t="shared" si="275"/>
        <v>8000</v>
      </c>
      <c r="AI999" s="58">
        <f t="shared" si="285"/>
        <v>0</v>
      </c>
      <c r="AJ999" s="58">
        <f t="shared" si="288"/>
        <v>0</v>
      </c>
      <c r="AK999" s="58">
        <f t="shared" si="284"/>
        <v>0</v>
      </c>
      <c r="AL999" s="16" t="s">
        <v>0</v>
      </c>
      <c r="AM999" s="144" t="s">
        <v>102</v>
      </c>
      <c r="AN999" s="59">
        <f t="shared" si="273"/>
        <v>8000</v>
      </c>
      <c r="AO999" s="844">
        <f t="shared" si="278"/>
        <v>1</v>
      </c>
      <c r="AP999" s="844">
        <f t="shared" si="279"/>
        <v>0</v>
      </c>
      <c r="AQ999" s="845">
        <f t="shared" ca="1" si="280"/>
        <v>49</v>
      </c>
      <c r="AR999" s="113" t="str">
        <f t="shared" si="281"/>
        <v>Delayed</v>
      </c>
    </row>
    <row r="1000" spans="1:44" ht="15" x14ac:dyDescent="0.25">
      <c r="A1000" s="16" t="s">
        <v>2250</v>
      </c>
      <c r="B1000" s="244">
        <v>46136</v>
      </c>
      <c r="C1000" s="240" t="s">
        <v>79</v>
      </c>
      <c r="D1000" s="552">
        <v>46149</v>
      </c>
      <c r="E1000" s="552" t="e">
        <f>IF(OR(#REF!="",J1000=""),"",#REF!+7*J1000)</f>
        <v>#REF!</v>
      </c>
      <c r="F1000" s="333" t="str">
        <f t="shared" ca="1" si="283"/>
        <v>DELIVERED</v>
      </c>
      <c r="G1000" s="361" t="s">
        <v>2111</v>
      </c>
      <c r="H1000" s="28" t="e">
        <f t="shared" si="269"/>
        <v>#REF!</v>
      </c>
      <c r="I1000" s="28" t="e">
        <f t="shared" si="270"/>
        <v>#REF!</v>
      </c>
      <c r="J1000" s="24">
        <v>1.9</v>
      </c>
      <c r="K1000" s="24" t="s">
        <v>24</v>
      </c>
      <c r="L1000" s="38" t="s">
        <v>81</v>
      </c>
      <c r="M1000" s="343" t="s">
        <v>2251</v>
      </c>
      <c r="N1000" s="91">
        <v>0</v>
      </c>
      <c r="O1000" s="278">
        <v>3</v>
      </c>
      <c r="P1000" s="24" t="s">
        <v>243</v>
      </c>
      <c r="Q1000" s="24">
        <v>26100173</v>
      </c>
      <c r="R1000" s="24" t="s">
        <v>84</v>
      </c>
      <c r="S1000" s="38" t="s">
        <v>471</v>
      </c>
      <c r="T1000" s="380" t="s">
        <v>472</v>
      </c>
      <c r="U1000" s="380" t="s">
        <v>212</v>
      </c>
      <c r="V1000" s="247" t="s">
        <v>2252</v>
      </c>
      <c r="W1000" s="24">
        <v>7</v>
      </c>
      <c r="X1000" s="24">
        <v>7</v>
      </c>
      <c r="Y1000" s="390">
        <f t="shared" si="277"/>
        <v>0</v>
      </c>
      <c r="Z1000" s="24">
        <v>0</v>
      </c>
      <c r="AA1000" s="58">
        <v>3507.63</v>
      </c>
      <c r="AB1000" s="66"/>
      <c r="AC1000" s="536" t="str">
        <f>IF(AD1000="","",TEXT(AD1000,"mmmm-yy"))</f>
        <v>June-26</v>
      </c>
      <c r="AD1000" s="25">
        <v>46181</v>
      </c>
      <c r="AE1000" s="535" t="s">
        <v>2253</v>
      </c>
      <c r="AF1000" s="58">
        <f t="shared" si="274"/>
        <v>24553.41</v>
      </c>
      <c r="AG1000" s="58">
        <f t="shared" si="287"/>
        <v>0</v>
      </c>
      <c r="AH1000" s="58">
        <f t="shared" si="275"/>
        <v>24553.41</v>
      </c>
      <c r="AI1000" s="58">
        <f t="shared" si="285"/>
        <v>0</v>
      </c>
      <c r="AJ1000" s="58">
        <f t="shared" si="288"/>
        <v>0</v>
      </c>
      <c r="AK1000" s="58">
        <f t="shared" si="284"/>
        <v>0</v>
      </c>
      <c r="AL1000" s="240" t="s">
        <v>0</v>
      </c>
      <c r="AM1000" s="540" t="s">
        <v>102</v>
      </c>
      <c r="AN1000" s="59">
        <f t="shared" si="273"/>
        <v>24553.41</v>
      </c>
      <c r="AO1000" s="844">
        <f t="shared" si="278"/>
        <v>1</v>
      </c>
      <c r="AP1000" s="844">
        <f t="shared" si="279"/>
        <v>0</v>
      </c>
      <c r="AQ1000" s="845">
        <f t="shared" ca="1" si="280"/>
        <v>49</v>
      </c>
      <c r="AR1000" s="113" t="str">
        <f t="shared" si="281"/>
        <v>Delayed</v>
      </c>
    </row>
    <row r="1001" spans="1:44" ht="15" x14ac:dyDescent="0.25">
      <c r="A1001" s="508" t="s">
        <v>2254</v>
      </c>
      <c r="B1001" s="553">
        <v>46136</v>
      </c>
      <c r="C1001" s="543" t="s">
        <v>79</v>
      </c>
      <c r="D1001" s="552">
        <v>46149</v>
      </c>
      <c r="E1001" s="552" t="e">
        <f>IF(OR(#REF!="",J1001=""),"",#REF!+7*J1001)</f>
        <v>#REF!</v>
      </c>
      <c r="F1001" s="518" t="str">
        <f ca="1">IF(AL1001="PO CLOSED",
"DELIVERED",
IF(TODAY()&gt;E1001,
"-"&amp;ROUNDUP(TODAY()-E1001,0)&amp;" days overdue",
"+" &amp;ROUNDUP(E1001-TODAY(),0)&amp;" days remaining"))</f>
        <v>DELIVERED</v>
      </c>
      <c r="G1001" s="519" t="s">
        <v>2111</v>
      </c>
      <c r="H1001" s="520" t="e">
        <f>TEXT(E1001,"MMM-YY")</f>
        <v>#REF!</v>
      </c>
      <c r="I1001" s="520" t="e">
        <f>TEXT(E1001,"YYYY")</f>
        <v>#REF!</v>
      </c>
      <c r="J1001" s="506">
        <v>1.9</v>
      </c>
      <c r="K1001" s="506" t="s">
        <v>24</v>
      </c>
      <c r="L1001" s="521" t="s">
        <v>81</v>
      </c>
      <c r="M1001" s="522" t="s">
        <v>2251</v>
      </c>
      <c r="N1001" s="523">
        <v>0</v>
      </c>
      <c r="O1001" s="708">
        <v>3</v>
      </c>
      <c r="P1001" s="506" t="s">
        <v>243</v>
      </c>
      <c r="Q1001" s="506">
        <v>26100176</v>
      </c>
      <c r="R1001" s="506" t="s">
        <v>84</v>
      </c>
      <c r="S1001" s="521" t="s">
        <v>471</v>
      </c>
      <c r="T1001" s="758" t="s">
        <v>472</v>
      </c>
      <c r="U1001" s="758" t="s">
        <v>212</v>
      </c>
      <c r="V1001" s="563" t="s">
        <v>2252</v>
      </c>
      <c r="W1001" s="506">
        <v>2</v>
      </c>
      <c r="X1001" s="506">
        <v>2</v>
      </c>
      <c r="Y1001" s="624">
        <f>W1001-X1001</f>
        <v>0</v>
      </c>
      <c r="Z1001" s="506">
        <v>0</v>
      </c>
      <c r="AA1001" s="528">
        <v>27786</v>
      </c>
      <c r="AB1001" s="529"/>
      <c r="AC1001" s="536" t="str">
        <f>IF(AD1001="","",TEXT(AD1001,"mmmm-yy"))</f>
        <v>June-26</v>
      </c>
      <c r="AD1001" s="531">
        <v>46182</v>
      </c>
      <c r="AE1001" s="535" t="s">
        <v>2255</v>
      </c>
      <c r="AF1001" s="528">
        <f>X1001*AA1001</f>
        <v>55572</v>
      </c>
      <c r="AG1001" s="528">
        <f>(X1001*AB1001)*86</f>
        <v>0</v>
      </c>
      <c r="AH1001" s="528">
        <f>SUM(AF1001:AG1001)</f>
        <v>55572</v>
      </c>
      <c r="AI1001" s="528">
        <f>Z1001*AA1001</f>
        <v>0</v>
      </c>
      <c r="AJ1001" s="528">
        <f>(Z1001*AB1001)*86</f>
        <v>0</v>
      </c>
      <c r="AK1001" s="528">
        <f>SUM(AI1001:AJ1001)</f>
        <v>0</v>
      </c>
      <c r="AL1001" s="543" t="s">
        <v>0</v>
      </c>
      <c r="AM1001" s="540" t="s">
        <v>102</v>
      </c>
      <c r="AN1001" s="833">
        <f>SUM(AH1001,AK1001)</f>
        <v>55572</v>
      </c>
      <c r="AO1001" s="844">
        <f t="shared" si="278"/>
        <v>1</v>
      </c>
      <c r="AP1001" s="844">
        <f t="shared" si="279"/>
        <v>0</v>
      </c>
      <c r="AQ1001" s="845">
        <f t="shared" ca="1" si="280"/>
        <v>49</v>
      </c>
      <c r="AR1001" s="113" t="str">
        <f t="shared" si="281"/>
        <v>Delayed</v>
      </c>
    </row>
    <row r="1002" spans="1:44" ht="15" x14ac:dyDescent="0.25">
      <c r="A1002" s="508" t="s">
        <v>2256</v>
      </c>
      <c r="B1002" s="244">
        <v>46136</v>
      </c>
      <c r="C1002" s="240" t="s">
        <v>79</v>
      </c>
      <c r="D1002" s="552">
        <v>46173</v>
      </c>
      <c r="E1002" s="552" t="e">
        <f>IF(OR(#REF!="",J1002=""),"",#REF!+7*J1002)</f>
        <v>#REF!</v>
      </c>
      <c r="F1002" s="333" t="str">
        <f t="shared" ca="1" si="283"/>
        <v>DELIVERED</v>
      </c>
      <c r="G1002" s="361" t="s">
        <v>2111</v>
      </c>
      <c r="H1002" s="28" t="e">
        <f t="shared" si="269"/>
        <v>#REF!</v>
      </c>
      <c r="I1002" s="28" t="e">
        <f t="shared" si="270"/>
        <v>#REF!</v>
      </c>
      <c r="J1002" s="24">
        <v>1.9</v>
      </c>
      <c r="K1002" s="24" t="s">
        <v>24</v>
      </c>
      <c r="L1002" s="38" t="s">
        <v>81</v>
      </c>
      <c r="M1002" s="343" t="s">
        <v>2251</v>
      </c>
      <c r="N1002" s="91">
        <v>0</v>
      </c>
      <c r="O1002" s="278">
        <v>3</v>
      </c>
      <c r="P1002" s="24" t="s">
        <v>243</v>
      </c>
      <c r="Q1002" s="24">
        <v>26100174</v>
      </c>
      <c r="R1002" s="24" t="s">
        <v>84</v>
      </c>
      <c r="S1002" s="469" t="s">
        <v>471</v>
      </c>
      <c r="T1002" s="380" t="s">
        <v>472</v>
      </c>
      <c r="U1002" s="380" t="s">
        <v>212</v>
      </c>
      <c r="V1002" s="247" t="s">
        <v>2252</v>
      </c>
      <c r="W1002" s="24">
        <v>15</v>
      </c>
      <c r="X1002" s="24">
        <v>15</v>
      </c>
      <c r="Y1002" s="390">
        <f t="shared" si="277"/>
        <v>0</v>
      </c>
      <c r="Z1002" s="24">
        <v>0</v>
      </c>
      <c r="AA1002" s="58">
        <v>3221.93</v>
      </c>
      <c r="AB1002" s="66"/>
      <c r="AC1002" s="536" t="str">
        <f>IF(AD1002="","",TEXT(AD1002,"mmmm-yy"))</f>
        <v>June-26</v>
      </c>
      <c r="AD1002" s="25">
        <v>46182</v>
      </c>
      <c r="AE1002" s="535" t="s">
        <v>2257</v>
      </c>
      <c r="AF1002" s="58">
        <f t="shared" si="274"/>
        <v>48328.95</v>
      </c>
      <c r="AG1002" s="58">
        <f t="shared" si="287"/>
        <v>0</v>
      </c>
      <c r="AH1002" s="58">
        <f t="shared" si="275"/>
        <v>48328.95</v>
      </c>
      <c r="AI1002" s="58">
        <f t="shared" si="285"/>
        <v>0</v>
      </c>
      <c r="AJ1002" s="58">
        <f t="shared" si="288"/>
        <v>0</v>
      </c>
      <c r="AK1002" s="58">
        <f t="shared" si="284"/>
        <v>0</v>
      </c>
      <c r="AL1002" s="240" t="s">
        <v>0</v>
      </c>
      <c r="AM1002" s="540" t="s">
        <v>102</v>
      </c>
      <c r="AN1002" s="59">
        <f t="shared" si="273"/>
        <v>48328.95</v>
      </c>
      <c r="AO1002" s="844">
        <f t="shared" si="278"/>
        <v>1</v>
      </c>
      <c r="AP1002" s="844">
        <f t="shared" si="279"/>
        <v>0</v>
      </c>
      <c r="AQ1002" s="845">
        <f t="shared" ca="1" si="280"/>
        <v>49</v>
      </c>
      <c r="AR1002" s="113" t="str">
        <f t="shared" si="281"/>
        <v>Delayed</v>
      </c>
    </row>
    <row r="1003" spans="1:44" ht="12.75" x14ac:dyDescent="0.2">
      <c r="A1003" s="16">
        <v>4300147651</v>
      </c>
      <c r="B1003" s="244">
        <v>46136</v>
      </c>
      <c r="C1003" s="245" t="s">
        <v>79</v>
      </c>
      <c r="D1003" s="552">
        <v>46164</v>
      </c>
      <c r="E1003" s="552" t="e">
        <f>IF(OR(#REF!="",J1003=""),"",#REF!+7*J1003)</f>
        <v>#REF!</v>
      </c>
      <c r="F1003" s="333" t="e">
        <f t="shared" ca="1" si="283"/>
        <v>#REF!</v>
      </c>
      <c r="G1003" s="361" t="s">
        <v>2111</v>
      </c>
      <c r="H1003" s="28" t="e">
        <f t="shared" ref="H1003:H1068" si="289">TEXT(E1003,"MMM-YY")</f>
        <v>#REF!</v>
      </c>
      <c r="I1003" s="28" t="e">
        <f t="shared" ref="I1003:I1068" si="290">TEXT(E1003,"YYYY")</f>
        <v>#REF!</v>
      </c>
      <c r="J1003" s="24">
        <v>4</v>
      </c>
      <c r="K1003" s="24" t="s">
        <v>22</v>
      </c>
      <c r="L1003" s="38" t="s">
        <v>81</v>
      </c>
      <c r="M1003" s="343" t="s">
        <v>2080</v>
      </c>
      <c r="N1003" s="91">
        <v>0</v>
      </c>
      <c r="O1003" s="278">
        <v>3</v>
      </c>
      <c r="P1003" s="24"/>
      <c r="Q1003" s="24"/>
      <c r="R1003" s="24" t="s">
        <v>84</v>
      </c>
      <c r="S1003" s="125" t="s">
        <v>403</v>
      </c>
      <c r="T1003" s="207" t="s">
        <v>1471</v>
      </c>
      <c r="U1003" s="33" t="s">
        <v>193</v>
      </c>
      <c r="V1003" s="475" t="s">
        <v>2258</v>
      </c>
      <c r="W1003" s="24">
        <v>1</v>
      </c>
      <c r="X1003" s="24"/>
      <c r="Y1003" s="390">
        <f t="shared" si="277"/>
        <v>1</v>
      </c>
      <c r="Z1003" s="24">
        <v>1</v>
      </c>
      <c r="AA1003" s="58">
        <v>244145</v>
      </c>
      <c r="AB1003" s="66"/>
      <c r="AC1003" s="151"/>
      <c r="AD1003" s="25"/>
      <c r="AE1003" s="439"/>
      <c r="AF1003" s="58">
        <f t="shared" si="274"/>
        <v>0</v>
      </c>
      <c r="AG1003" s="58">
        <f t="shared" si="287"/>
        <v>0</v>
      </c>
      <c r="AH1003" s="58">
        <f t="shared" si="275"/>
        <v>0</v>
      </c>
      <c r="AI1003" s="58">
        <f t="shared" si="285"/>
        <v>244145</v>
      </c>
      <c r="AJ1003" s="58">
        <f t="shared" si="288"/>
        <v>0</v>
      </c>
      <c r="AK1003" s="58">
        <f t="shared" si="284"/>
        <v>244145</v>
      </c>
      <c r="AL1003" s="16" t="s">
        <v>9</v>
      </c>
      <c r="AM1003" s="272"/>
      <c r="AN1003" s="59">
        <f t="shared" si="273"/>
        <v>244145</v>
      </c>
      <c r="AO1003" s="844">
        <f t="shared" si="278"/>
        <v>0</v>
      </c>
      <c r="AP1003" s="844">
        <f t="shared" si="279"/>
        <v>1</v>
      </c>
      <c r="AQ1003" s="845">
        <f t="shared" ca="1" si="280"/>
        <v>49</v>
      </c>
      <c r="AR1003" s="113" t="str">
        <f t="shared" si="281"/>
        <v>On Time</v>
      </c>
    </row>
    <row r="1004" spans="1:44" ht="15" x14ac:dyDescent="0.25">
      <c r="A1004" s="16">
        <v>1102600023</v>
      </c>
      <c r="B1004" s="244">
        <v>46137</v>
      </c>
      <c r="C1004" s="297" t="s">
        <v>79</v>
      </c>
      <c r="D1004" s="552">
        <v>46148</v>
      </c>
      <c r="E1004" s="552" t="e">
        <f>IF(OR(#REF!="",J1004=""),"",#REF!+7*J1004)</f>
        <v>#REF!</v>
      </c>
      <c r="F1004" s="333" t="e">
        <f t="shared" ca="1" si="283"/>
        <v>#REF!</v>
      </c>
      <c r="G1004" s="361" t="s">
        <v>2111</v>
      </c>
      <c r="H1004" s="28" t="e">
        <f t="shared" si="289"/>
        <v>#REF!</v>
      </c>
      <c r="I1004" s="28" t="e">
        <f t="shared" si="290"/>
        <v>#REF!</v>
      </c>
      <c r="J1004" s="24">
        <v>1.6</v>
      </c>
      <c r="K1004" s="24" t="s">
        <v>21</v>
      </c>
      <c r="L1004" s="38" t="s">
        <v>81</v>
      </c>
      <c r="M1004" s="343" t="s">
        <v>2259</v>
      </c>
      <c r="N1004" s="91">
        <v>1</v>
      </c>
      <c r="O1004" s="382">
        <v>1</v>
      </c>
      <c r="P1004" s="24"/>
      <c r="Q1004" s="24"/>
      <c r="R1004" s="38" t="s">
        <v>84</v>
      </c>
      <c r="S1004" s="9" t="s">
        <v>284</v>
      </c>
      <c r="T1004" s="7" t="s">
        <v>285</v>
      </c>
      <c r="U1004" s="16" t="s">
        <v>286</v>
      </c>
      <c r="V1004" s="247" t="s">
        <v>2260</v>
      </c>
      <c r="W1004" s="37">
        <v>14</v>
      </c>
      <c r="X1004" s="24"/>
      <c r="Y1004" s="390">
        <f t="shared" si="277"/>
        <v>14</v>
      </c>
      <c r="Z1004" s="24">
        <v>14</v>
      </c>
      <c r="AA1004" s="58">
        <v>851.428</v>
      </c>
      <c r="AB1004" s="66"/>
      <c r="AC1004" s="262"/>
      <c r="AD1004" s="25"/>
      <c r="AE1004" s="439"/>
      <c r="AF1004" s="58">
        <f t="shared" si="274"/>
        <v>0</v>
      </c>
      <c r="AG1004" s="58">
        <f t="shared" si="287"/>
        <v>0</v>
      </c>
      <c r="AH1004" s="58">
        <f t="shared" si="275"/>
        <v>0</v>
      </c>
      <c r="AI1004" s="58">
        <f t="shared" si="285"/>
        <v>11919.992</v>
      </c>
      <c r="AJ1004" s="58">
        <f t="shared" si="288"/>
        <v>0</v>
      </c>
      <c r="AK1004" s="58">
        <f t="shared" si="284"/>
        <v>11919.992</v>
      </c>
      <c r="AL1004" s="16" t="s">
        <v>9</v>
      </c>
      <c r="AM1004" s="272"/>
      <c r="AN1004" s="59">
        <f t="shared" si="273"/>
        <v>11919.992</v>
      </c>
      <c r="AO1004" s="844">
        <f t="shared" si="278"/>
        <v>0</v>
      </c>
      <c r="AP1004" s="844">
        <f t="shared" si="279"/>
        <v>1</v>
      </c>
      <c r="AQ1004" s="845">
        <f t="shared" ca="1" si="280"/>
        <v>48</v>
      </c>
      <c r="AR1004" s="113" t="str">
        <f t="shared" si="281"/>
        <v>On Time</v>
      </c>
    </row>
    <row r="1005" spans="1:44" ht="15" x14ac:dyDescent="0.25">
      <c r="A1005" s="16">
        <v>1162600160</v>
      </c>
      <c r="B1005" s="244">
        <v>46137</v>
      </c>
      <c r="C1005" s="297" t="s">
        <v>79</v>
      </c>
      <c r="D1005" s="552">
        <v>46148</v>
      </c>
      <c r="E1005" s="552" t="e">
        <f>IF(OR(#REF!="",J1005=""),"",#REF!+7*J1005)</f>
        <v>#REF!</v>
      </c>
      <c r="F1005" s="333" t="e">
        <f t="shared" ca="1" si="283"/>
        <v>#REF!</v>
      </c>
      <c r="G1005" s="361" t="s">
        <v>2111</v>
      </c>
      <c r="H1005" s="28" t="e">
        <f t="shared" si="289"/>
        <v>#REF!</v>
      </c>
      <c r="I1005" s="28" t="e">
        <f t="shared" si="290"/>
        <v>#REF!</v>
      </c>
      <c r="J1005" s="24">
        <v>1.6</v>
      </c>
      <c r="K1005" s="24" t="s">
        <v>28</v>
      </c>
      <c r="L1005" s="38" t="s">
        <v>81</v>
      </c>
      <c r="M1005" s="343" t="s">
        <v>2259</v>
      </c>
      <c r="N1005" s="91">
        <v>1</v>
      </c>
      <c r="O1005" s="382">
        <v>1</v>
      </c>
      <c r="P1005" s="24"/>
      <c r="Q1005" s="24"/>
      <c r="R1005" s="38" t="s">
        <v>84</v>
      </c>
      <c r="S1005" s="9" t="s">
        <v>284</v>
      </c>
      <c r="T1005" s="7" t="s">
        <v>285</v>
      </c>
      <c r="U1005" s="16" t="s">
        <v>286</v>
      </c>
      <c r="V1005" s="247" t="s">
        <v>2261</v>
      </c>
      <c r="W1005" s="37">
        <v>1</v>
      </c>
      <c r="X1005" s="24"/>
      <c r="Y1005" s="390">
        <f t="shared" si="277"/>
        <v>1</v>
      </c>
      <c r="Z1005" s="24">
        <v>1</v>
      </c>
      <c r="AA1005" s="58">
        <v>36600</v>
      </c>
      <c r="AB1005" s="66"/>
      <c r="AC1005" s="262"/>
      <c r="AD1005" s="25"/>
      <c r="AE1005" s="439"/>
      <c r="AF1005" s="58">
        <f t="shared" si="274"/>
        <v>0</v>
      </c>
      <c r="AG1005" s="58">
        <f t="shared" si="287"/>
        <v>0</v>
      </c>
      <c r="AH1005" s="58">
        <f t="shared" si="275"/>
        <v>0</v>
      </c>
      <c r="AI1005" s="58">
        <f t="shared" si="285"/>
        <v>36600</v>
      </c>
      <c r="AJ1005" s="58">
        <f t="shared" si="288"/>
        <v>0</v>
      </c>
      <c r="AK1005" s="58">
        <f t="shared" si="284"/>
        <v>36600</v>
      </c>
      <c r="AL1005" s="16" t="s">
        <v>9</v>
      </c>
      <c r="AM1005" s="272"/>
      <c r="AN1005" s="59">
        <f t="shared" si="273"/>
        <v>36600</v>
      </c>
      <c r="AO1005" s="844">
        <f t="shared" si="278"/>
        <v>0</v>
      </c>
      <c r="AP1005" s="844">
        <f t="shared" si="279"/>
        <v>1</v>
      </c>
      <c r="AQ1005" s="845">
        <f t="shared" ca="1" si="280"/>
        <v>48</v>
      </c>
      <c r="AR1005" s="113" t="str">
        <f t="shared" si="281"/>
        <v>On Time</v>
      </c>
    </row>
    <row r="1006" spans="1:44" ht="12.75" x14ac:dyDescent="0.2">
      <c r="A1006" s="240">
        <v>5000064493</v>
      </c>
      <c r="B1006" s="244">
        <v>46139</v>
      </c>
      <c r="C1006" s="240" t="s">
        <v>79</v>
      </c>
      <c r="D1006" s="552">
        <v>46157</v>
      </c>
      <c r="E1006" s="552" t="e">
        <f>IF(OR(#REF!="",J1006=""),"",#REF!+7*J1006)</f>
        <v>#REF!</v>
      </c>
      <c r="F1006" s="333" t="str">
        <f t="shared" ca="1" si="283"/>
        <v>DELIVERED</v>
      </c>
      <c r="G1006" s="316" t="s">
        <v>94</v>
      </c>
      <c r="H1006" s="28" t="e">
        <f t="shared" si="289"/>
        <v>#REF!</v>
      </c>
      <c r="I1006" s="28" t="e">
        <f t="shared" si="290"/>
        <v>#REF!</v>
      </c>
      <c r="J1006" s="218">
        <v>2</v>
      </c>
      <c r="K1006" s="24" t="s">
        <v>21</v>
      </c>
      <c r="L1006" s="125" t="s">
        <v>81</v>
      </c>
      <c r="M1006" s="343" t="s">
        <v>2262</v>
      </c>
      <c r="N1006" s="91">
        <v>0</v>
      </c>
      <c r="O1006" s="278">
        <v>3</v>
      </c>
      <c r="P1006" s="218" t="s">
        <v>243</v>
      </c>
      <c r="Q1006" s="218">
        <v>26100058</v>
      </c>
      <c r="R1006" s="218" t="s">
        <v>84</v>
      </c>
      <c r="S1006" s="464" t="s">
        <v>97</v>
      </c>
      <c r="T1006" s="237" t="s">
        <v>172</v>
      </c>
      <c r="U1006" s="78" t="s">
        <v>99</v>
      </c>
      <c r="V1006" s="34" t="s">
        <v>2263</v>
      </c>
      <c r="W1006" s="218">
        <v>1</v>
      </c>
      <c r="X1006" s="218">
        <v>1</v>
      </c>
      <c r="Y1006" s="265">
        <f t="shared" si="277"/>
        <v>0</v>
      </c>
      <c r="Z1006" s="218">
        <v>0</v>
      </c>
      <c r="AA1006" s="266">
        <v>11962.8</v>
      </c>
      <c r="AB1006" s="222"/>
      <c r="AC1006" s="151" t="str">
        <f>IF(AD1006="","",TEXT(AD1006,"mmmm-yy"))</f>
        <v>May-26</v>
      </c>
      <c r="AD1006" s="389">
        <v>46157</v>
      </c>
      <c r="AE1006" s="256" t="s">
        <v>2264</v>
      </c>
      <c r="AF1006" s="266">
        <f t="shared" si="274"/>
        <v>11962.8</v>
      </c>
      <c r="AG1006" s="266">
        <f t="shared" si="287"/>
        <v>0</v>
      </c>
      <c r="AH1006" s="266">
        <f t="shared" si="275"/>
        <v>11962.8</v>
      </c>
      <c r="AI1006" s="266">
        <f t="shared" si="285"/>
        <v>0</v>
      </c>
      <c r="AJ1006" s="266">
        <f t="shared" si="288"/>
        <v>0</v>
      </c>
      <c r="AK1006" s="266">
        <f t="shared" si="284"/>
        <v>0</v>
      </c>
      <c r="AL1006" s="240" t="s">
        <v>0</v>
      </c>
      <c r="AM1006" s="144" t="s">
        <v>102</v>
      </c>
      <c r="AN1006" s="827">
        <f t="shared" si="273"/>
        <v>11962.8</v>
      </c>
      <c r="AO1006" s="844">
        <f t="shared" si="278"/>
        <v>1</v>
      </c>
      <c r="AP1006" s="844">
        <f t="shared" si="279"/>
        <v>0</v>
      </c>
      <c r="AQ1006" s="845">
        <f t="shared" ca="1" si="280"/>
        <v>46</v>
      </c>
      <c r="AR1006" s="113" t="str">
        <f t="shared" si="281"/>
        <v>On Time</v>
      </c>
    </row>
    <row r="1007" spans="1:44" ht="12.75" x14ac:dyDescent="0.2">
      <c r="A1007" s="240">
        <v>5000064494</v>
      </c>
      <c r="B1007" s="244">
        <v>46139</v>
      </c>
      <c r="C1007" s="240" t="s">
        <v>79</v>
      </c>
      <c r="D1007" s="552">
        <v>46157</v>
      </c>
      <c r="E1007" s="552" t="e">
        <f>IF(OR(#REF!="",J1007=""),"",#REF!+7*J1007)</f>
        <v>#REF!</v>
      </c>
      <c r="F1007" s="333" t="str">
        <f t="shared" ca="1" si="283"/>
        <v>DELIVERED</v>
      </c>
      <c r="G1007" s="316" t="s">
        <v>94</v>
      </c>
      <c r="H1007" s="28" t="e">
        <f t="shared" si="289"/>
        <v>#REF!</v>
      </c>
      <c r="I1007" s="28" t="e">
        <f t="shared" si="290"/>
        <v>#REF!</v>
      </c>
      <c r="J1007" s="218">
        <v>2</v>
      </c>
      <c r="K1007" s="24" t="s">
        <v>21</v>
      </c>
      <c r="L1007" s="125" t="s">
        <v>81</v>
      </c>
      <c r="M1007" s="343" t="s">
        <v>2262</v>
      </c>
      <c r="N1007" s="91">
        <v>0</v>
      </c>
      <c r="O1007" s="278">
        <v>3</v>
      </c>
      <c r="P1007" s="218" t="s">
        <v>243</v>
      </c>
      <c r="Q1007" s="218">
        <v>26100059</v>
      </c>
      <c r="R1007" s="218" t="s">
        <v>84</v>
      </c>
      <c r="S1007" s="218" t="s">
        <v>97</v>
      </c>
      <c r="T1007" s="84" t="s">
        <v>172</v>
      </c>
      <c r="U1007" s="45" t="s">
        <v>99</v>
      </c>
      <c r="V1007" s="16" t="s">
        <v>2263</v>
      </c>
      <c r="W1007" s="317">
        <v>1</v>
      </c>
      <c r="X1007" s="218">
        <v>1</v>
      </c>
      <c r="Y1007" s="265">
        <f t="shared" si="277"/>
        <v>0</v>
      </c>
      <c r="Z1007" s="218">
        <v>0</v>
      </c>
      <c r="AA1007" s="266">
        <v>11962.8</v>
      </c>
      <c r="AB1007" s="222"/>
      <c r="AC1007" s="151" t="str">
        <f>IF(AD1007="","",TEXT(AD1007,"mmmm-yy"))</f>
        <v>May-26</v>
      </c>
      <c r="AD1007" s="389">
        <v>46157</v>
      </c>
      <c r="AE1007" s="256" t="s">
        <v>2265</v>
      </c>
      <c r="AF1007" s="266">
        <f t="shared" si="274"/>
        <v>11962.8</v>
      </c>
      <c r="AG1007" s="266">
        <f t="shared" si="287"/>
        <v>0</v>
      </c>
      <c r="AH1007" s="266">
        <f t="shared" si="275"/>
        <v>11962.8</v>
      </c>
      <c r="AI1007" s="266">
        <f t="shared" si="285"/>
        <v>0</v>
      </c>
      <c r="AJ1007" s="266">
        <f t="shared" si="288"/>
        <v>0</v>
      </c>
      <c r="AK1007" s="266">
        <f t="shared" si="284"/>
        <v>0</v>
      </c>
      <c r="AL1007" s="240" t="s">
        <v>0</v>
      </c>
      <c r="AM1007" s="144" t="s">
        <v>102</v>
      </c>
      <c r="AN1007" s="827">
        <f t="shared" si="273"/>
        <v>11962.8</v>
      </c>
      <c r="AO1007" s="844">
        <f t="shared" si="278"/>
        <v>1</v>
      </c>
      <c r="AP1007" s="844">
        <f t="shared" si="279"/>
        <v>0</v>
      </c>
      <c r="AQ1007" s="845">
        <f t="shared" ca="1" si="280"/>
        <v>46</v>
      </c>
      <c r="AR1007" s="113" t="str">
        <f t="shared" si="281"/>
        <v>On Time</v>
      </c>
    </row>
    <row r="1008" spans="1:44" ht="12.75" x14ac:dyDescent="0.2">
      <c r="A1008" s="240">
        <v>5000064495</v>
      </c>
      <c r="B1008" s="244">
        <v>46139</v>
      </c>
      <c r="C1008" s="240" t="s">
        <v>79</v>
      </c>
      <c r="D1008" s="552">
        <v>46157</v>
      </c>
      <c r="E1008" s="552" t="e">
        <f>IF(OR(#REF!="",J1008=""),"",#REF!+7*J1008)</f>
        <v>#REF!</v>
      </c>
      <c r="F1008" s="333" t="str">
        <f t="shared" ca="1" si="283"/>
        <v>DELIVERED</v>
      </c>
      <c r="G1008" s="316" t="s">
        <v>94</v>
      </c>
      <c r="H1008" s="28" t="e">
        <f t="shared" si="289"/>
        <v>#REF!</v>
      </c>
      <c r="I1008" s="28" t="e">
        <f t="shared" si="290"/>
        <v>#REF!</v>
      </c>
      <c r="J1008" s="218">
        <v>2</v>
      </c>
      <c r="K1008" s="24" t="s">
        <v>21</v>
      </c>
      <c r="L1008" s="125" t="s">
        <v>81</v>
      </c>
      <c r="M1008" s="343" t="s">
        <v>2262</v>
      </c>
      <c r="N1008" s="91">
        <v>0</v>
      </c>
      <c r="O1008" s="278">
        <v>3</v>
      </c>
      <c r="P1008" s="218" t="s">
        <v>243</v>
      </c>
      <c r="Q1008" s="218">
        <v>26100060</v>
      </c>
      <c r="R1008" s="218" t="s">
        <v>84</v>
      </c>
      <c r="S1008" s="218" t="s">
        <v>97</v>
      </c>
      <c r="T1008" s="84" t="s">
        <v>172</v>
      </c>
      <c r="U1008" s="45" t="s">
        <v>99</v>
      </c>
      <c r="V1008" s="16" t="s">
        <v>2263</v>
      </c>
      <c r="W1008" s="317">
        <v>1</v>
      </c>
      <c r="X1008" s="218">
        <v>1</v>
      </c>
      <c r="Y1008" s="265">
        <f t="shared" si="277"/>
        <v>0</v>
      </c>
      <c r="Z1008" s="218">
        <v>0</v>
      </c>
      <c r="AA1008" s="266">
        <v>11962.8</v>
      </c>
      <c r="AB1008" s="222"/>
      <c r="AC1008" s="151" t="str">
        <f>IF(AD1008="","",TEXT(AD1008,"mmmm-yy"))</f>
        <v>May-26</v>
      </c>
      <c r="AD1008" s="389">
        <v>46157</v>
      </c>
      <c r="AE1008" s="256" t="s">
        <v>2266</v>
      </c>
      <c r="AF1008" s="266">
        <f t="shared" si="274"/>
        <v>11962.8</v>
      </c>
      <c r="AG1008" s="266">
        <f t="shared" si="287"/>
        <v>0</v>
      </c>
      <c r="AH1008" s="266">
        <f t="shared" si="275"/>
        <v>11962.8</v>
      </c>
      <c r="AI1008" s="266">
        <f t="shared" si="285"/>
        <v>0</v>
      </c>
      <c r="AJ1008" s="266">
        <f t="shared" si="288"/>
        <v>0</v>
      </c>
      <c r="AK1008" s="266">
        <f t="shared" si="284"/>
        <v>0</v>
      </c>
      <c r="AL1008" s="240" t="s">
        <v>0</v>
      </c>
      <c r="AM1008" s="144" t="s">
        <v>102</v>
      </c>
      <c r="AN1008" s="827">
        <f t="shared" si="273"/>
        <v>11962.8</v>
      </c>
      <c r="AO1008" s="844">
        <f t="shared" si="278"/>
        <v>1</v>
      </c>
      <c r="AP1008" s="844">
        <f t="shared" si="279"/>
        <v>0</v>
      </c>
      <c r="AQ1008" s="845">
        <f t="shared" ca="1" si="280"/>
        <v>46</v>
      </c>
      <c r="AR1008" s="113" t="str">
        <f t="shared" si="281"/>
        <v>On Time</v>
      </c>
    </row>
    <row r="1009" spans="1:44" ht="12.75" x14ac:dyDescent="0.2">
      <c r="A1009" s="240">
        <v>5000064502</v>
      </c>
      <c r="B1009" s="244">
        <v>46140</v>
      </c>
      <c r="C1009" s="240" t="s">
        <v>79</v>
      </c>
      <c r="D1009" s="552">
        <v>46157</v>
      </c>
      <c r="E1009" s="552" t="e">
        <f>IF(OR(#REF!="",J1009=""),"",#REF!+7*J1009)</f>
        <v>#REF!</v>
      </c>
      <c r="F1009" s="333" t="str">
        <f t="shared" ca="1" si="283"/>
        <v>DELIVERED</v>
      </c>
      <c r="G1009" s="316" t="s">
        <v>94</v>
      </c>
      <c r="H1009" s="28" t="e">
        <f t="shared" si="289"/>
        <v>#REF!</v>
      </c>
      <c r="I1009" s="28" t="e">
        <f t="shared" si="290"/>
        <v>#REF!</v>
      </c>
      <c r="J1009" s="218">
        <v>2</v>
      </c>
      <c r="K1009" s="24" t="s">
        <v>21</v>
      </c>
      <c r="L1009" s="125" t="s">
        <v>81</v>
      </c>
      <c r="M1009" s="343" t="s">
        <v>2262</v>
      </c>
      <c r="N1009" s="91">
        <v>0</v>
      </c>
      <c r="O1009" s="278">
        <v>3</v>
      </c>
      <c r="P1009" s="218" t="s">
        <v>243</v>
      </c>
      <c r="Q1009" s="218">
        <v>26100061</v>
      </c>
      <c r="R1009" s="218" t="s">
        <v>84</v>
      </c>
      <c r="S1009" s="218" t="s">
        <v>97</v>
      </c>
      <c r="T1009" s="84" t="s">
        <v>172</v>
      </c>
      <c r="U1009" s="45" t="s">
        <v>99</v>
      </c>
      <c r="V1009" s="16" t="s">
        <v>2263</v>
      </c>
      <c r="W1009" s="317">
        <v>1</v>
      </c>
      <c r="X1009" s="218">
        <v>1</v>
      </c>
      <c r="Y1009" s="265">
        <f t="shared" si="277"/>
        <v>0</v>
      </c>
      <c r="Z1009" s="218">
        <v>0</v>
      </c>
      <c r="AA1009" s="266">
        <v>11962.8</v>
      </c>
      <c r="AB1009" s="222"/>
      <c r="AC1009" s="151" t="str">
        <f>IF(AD1009="","",TEXT(AD1009,"mmmm-yy"))</f>
        <v>May-26</v>
      </c>
      <c r="AD1009" s="389">
        <v>46157</v>
      </c>
      <c r="AE1009" s="256" t="s">
        <v>2267</v>
      </c>
      <c r="AF1009" s="266">
        <f t="shared" si="274"/>
        <v>11962.8</v>
      </c>
      <c r="AG1009" s="266">
        <f t="shared" si="287"/>
        <v>0</v>
      </c>
      <c r="AH1009" s="266">
        <f t="shared" si="275"/>
        <v>11962.8</v>
      </c>
      <c r="AI1009" s="266">
        <f t="shared" si="285"/>
        <v>0</v>
      </c>
      <c r="AJ1009" s="266">
        <f t="shared" si="288"/>
        <v>0</v>
      </c>
      <c r="AK1009" s="266">
        <f t="shared" si="284"/>
        <v>0</v>
      </c>
      <c r="AL1009" s="240" t="s">
        <v>0</v>
      </c>
      <c r="AM1009" s="144" t="s">
        <v>102</v>
      </c>
      <c r="AN1009" s="827">
        <f t="shared" si="273"/>
        <v>11962.8</v>
      </c>
      <c r="AO1009" s="844">
        <f t="shared" si="278"/>
        <v>1</v>
      </c>
      <c r="AP1009" s="844">
        <f t="shared" si="279"/>
        <v>0</v>
      </c>
      <c r="AQ1009" s="845">
        <f t="shared" ca="1" si="280"/>
        <v>45</v>
      </c>
      <c r="AR1009" s="113" t="str">
        <f t="shared" si="281"/>
        <v>On Time</v>
      </c>
    </row>
    <row r="1010" spans="1:44" ht="12.75" x14ac:dyDescent="0.2">
      <c r="A1010" s="240">
        <v>5000064506</v>
      </c>
      <c r="B1010" s="244">
        <v>46140</v>
      </c>
      <c r="C1010" s="240" t="s">
        <v>79</v>
      </c>
      <c r="D1010" s="552">
        <v>46157</v>
      </c>
      <c r="E1010" s="552" t="e">
        <f>IF(OR(#REF!="",J1010=""),"",#REF!+7*J1010)</f>
        <v>#REF!</v>
      </c>
      <c r="F1010" s="333" t="str">
        <f t="shared" ca="1" si="283"/>
        <v>DELIVERED</v>
      </c>
      <c r="G1010" s="316" t="s">
        <v>94</v>
      </c>
      <c r="H1010" s="28" t="e">
        <f t="shared" si="289"/>
        <v>#REF!</v>
      </c>
      <c r="I1010" s="28" t="e">
        <f t="shared" si="290"/>
        <v>#REF!</v>
      </c>
      <c r="J1010" s="218">
        <v>2</v>
      </c>
      <c r="K1010" s="24" t="s">
        <v>21</v>
      </c>
      <c r="L1010" s="125" t="s">
        <v>81</v>
      </c>
      <c r="M1010" s="343" t="s">
        <v>2262</v>
      </c>
      <c r="N1010" s="91">
        <v>0</v>
      </c>
      <c r="O1010" s="278">
        <v>3</v>
      </c>
      <c r="P1010" s="218" t="s">
        <v>243</v>
      </c>
      <c r="Q1010" s="218">
        <v>26100062</v>
      </c>
      <c r="R1010" s="218" t="s">
        <v>84</v>
      </c>
      <c r="S1010" s="218" t="s">
        <v>97</v>
      </c>
      <c r="T1010" s="84" t="s">
        <v>172</v>
      </c>
      <c r="U1010" s="45" t="s">
        <v>99</v>
      </c>
      <c r="V1010" s="16" t="s">
        <v>2263</v>
      </c>
      <c r="W1010" s="317">
        <v>1</v>
      </c>
      <c r="X1010" s="218">
        <v>1</v>
      </c>
      <c r="Y1010" s="265">
        <f t="shared" si="277"/>
        <v>0</v>
      </c>
      <c r="Z1010" s="218">
        <v>0</v>
      </c>
      <c r="AA1010" s="266">
        <v>11962.8</v>
      </c>
      <c r="AB1010" s="222"/>
      <c r="AC1010" s="151" t="str">
        <f>IF(AD1010="","",TEXT(AD1010,"mmmm-yy"))</f>
        <v>May-26</v>
      </c>
      <c r="AD1010" s="389">
        <v>46157</v>
      </c>
      <c r="AE1010" s="256" t="s">
        <v>2268</v>
      </c>
      <c r="AF1010" s="266">
        <f t="shared" si="274"/>
        <v>11962.8</v>
      </c>
      <c r="AG1010" s="266">
        <f t="shared" si="287"/>
        <v>0</v>
      </c>
      <c r="AH1010" s="266">
        <f t="shared" si="275"/>
        <v>11962.8</v>
      </c>
      <c r="AI1010" s="266">
        <f t="shared" si="285"/>
        <v>0</v>
      </c>
      <c r="AJ1010" s="266">
        <f t="shared" si="288"/>
        <v>0</v>
      </c>
      <c r="AK1010" s="266">
        <f t="shared" si="284"/>
        <v>0</v>
      </c>
      <c r="AL1010" s="240" t="s">
        <v>0</v>
      </c>
      <c r="AM1010" s="144" t="s">
        <v>102</v>
      </c>
      <c r="AN1010" s="827">
        <f t="shared" si="273"/>
        <v>11962.8</v>
      </c>
      <c r="AO1010" s="844">
        <f t="shared" si="278"/>
        <v>1</v>
      </c>
      <c r="AP1010" s="844">
        <f t="shared" si="279"/>
        <v>0</v>
      </c>
      <c r="AQ1010" s="845">
        <f t="shared" ca="1" si="280"/>
        <v>45</v>
      </c>
      <c r="AR1010" s="113" t="str">
        <f t="shared" si="281"/>
        <v>On Time</v>
      </c>
    </row>
    <row r="1011" spans="1:44" ht="12.75" x14ac:dyDescent="0.2">
      <c r="A1011" s="240">
        <v>4000617307</v>
      </c>
      <c r="B1011" s="244">
        <v>46135</v>
      </c>
      <c r="C1011" s="240" t="s">
        <v>79</v>
      </c>
      <c r="D1011" s="552">
        <v>46261</v>
      </c>
      <c r="E1011" s="552" t="e">
        <f>IF(OR(#REF!="",J1011=""),"",#REF!+7*J1011)</f>
        <v>#REF!</v>
      </c>
      <c r="F1011" s="333" t="e">
        <f t="shared" ca="1" si="283"/>
        <v>#REF!</v>
      </c>
      <c r="G1011" s="316" t="s">
        <v>94</v>
      </c>
      <c r="H1011" s="28" t="e">
        <f t="shared" si="289"/>
        <v>#REF!</v>
      </c>
      <c r="I1011" s="28" t="e">
        <f t="shared" si="290"/>
        <v>#REF!</v>
      </c>
      <c r="J1011" s="218">
        <v>18</v>
      </c>
      <c r="K1011" s="24" t="s">
        <v>18</v>
      </c>
      <c r="L1011" s="125" t="s">
        <v>81</v>
      </c>
      <c r="M1011" s="343" t="s">
        <v>2269</v>
      </c>
      <c r="N1011" s="91">
        <v>0</v>
      </c>
      <c r="O1011" s="278">
        <v>3</v>
      </c>
      <c r="P1011" s="218"/>
      <c r="Q1011" s="218"/>
      <c r="R1011" s="218" t="s">
        <v>84</v>
      </c>
      <c r="S1011" s="218" t="s">
        <v>97</v>
      </c>
      <c r="T1011" s="84" t="s">
        <v>114</v>
      </c>
      <c r="U1011" s="240" t="s">
        <v>99</v>
      </c>
      <c r="V1011" s="240" t="s">
        <v>2270</v>
      </c>
      <c r="W1011" s="218">
        <v>180</v>
      </c>
      <c r="X1011" s="207"/>
      <c r="Y1011" s="265">
        <f t="shared" si="277"/>
        <v>180</v>
      </c>
      <c r="Z1011" s="218">
        <v>180</v>
      </c>
      <c r="AA1011" s="266">
        <v>3439</v>
      </c>
      <c r="AB1011" s="222"/>
      <c r="AC1011" s="227"/>
      <c r="AD1011" s="221"/>
      <c r="AE1011" s="260"/>
      <c r="AF1011" s="266">
        <f t="shared" si="274"/>
        <v>0</v>
      </c>
      <c r="AG1011" s="266">
        <f t="shared" si="287"/>
        <v>0</v>
      </c>
      <c r="AH1011" s="266">
        <f t="shared" si="275"/>
        <v>0</v>
      </c>
      <c r="AI1011" s="266">
        <f t="shared" si="285"/>
        <v>619020</v>
      </c>
      <c r="AJ1011" s="266">
        <f t="shared" si="288"/>
        <v>0</v>
      </c>
      <c r="AK1011" s="266">
        <f t="shared" si="284"/>
        <v>619020</v>
      </c>
      <c r="AL1011" s="240" t="s">
        <v>9</v>
      </c>
      <c r="AM1011" s="323"/>
      <c r="AN1011" s="827">
        <f t="shared" si="273"/>
        <v>619020</v>
      </c>
      <c r="AO1011" s="844">
        <f t="shared" si="278"/>
        <v>0</v>
      </c>
      <c r="AP1011" s="844">
        <f t="shared" si="279"/>
        <v>1</v>
      </c>
      <c r="AQ1011" s="845">
        <f t="shared" ca="1" si="280"/>
        <v>50</v>
      </c>
      <c r="AR1011" s="113" t="str">
        <f t="shared" si="281"/>
        <v>On Time</v>
      </c>
    </row>
    <row r="1012" spans="1:44" ht="12.75" x14ac:dyDescent="0.2">
      <c r="A1012" s="240">
        <v>4300036325</v>
      </c>
      <c r="B1012" s="244">
        <v>46134</v>
      </c>
      <c r="C1012" s="240" t="s">
        <v>79</v>
      </c>
      <c r="D1012" s="552">
        <v>46316</v>
      </c>
      <c r="E1012" s="552" t="e">
        <f>IF(OR(#REF!="",J1012=""),"",#REF!+7*J1012)</f>
        <v>#REF!</v>
      </c>
      <c r="F1012" s="333" t="e">
        <f t="shared" ca="1" si="283"/>
        <v>#REF!</v>
      </c>
      <c r="G1012" s="316" t="s">
        <v>94</v>
      </c>
      <c r="H1012" s="28" t="e">
        <f t="shared" si="289"/>
        <v>#REF!</v>
      </c>
      <c r="I1012" s="28" t="e">
        <f t="shared" si="290"/>
        <v>#REF!</v>
      </c>
      <c r="J1012" s="218">
        <v>26</v>
      </c>
      <c r="K1012" s="24" t="s">
        <v>18</v>
      </c>
      <c r="L1012" s="125" t="s">
        <v>81</v>
      </c>
      <c r="M1012" s="343" t="s">
        <v>2271</v>
      </c>
      <c r="N1012" s="91">
        <v>0</v>
      </c>
      <c r="O1012" s="278">
        <v>3</v>
      </c>
      <c r="P1012" s="218"/>
      <c r="Q1012" s="218"/>
      <c r="R1012" s="218" t="s">
        <v>84</v>
      </c>
      <c r="S1012" s="218" t="s">
        <v>97</v>
      </c>
      <c r="T1012" s="84" t="s">
        <v>119</v>
      </c>
      <c r="U1012" s="45" t="s">
        <v>99</v>
      </c>
      <c r="V1012" s="16" t="s">
        <v>2272</v>
      </c>
      <c r="W1012" s="218">
        <v>40</v>
      </c>
      <c r="X1012" s="207"/>
      <c r="Y1012" s="265">
        <f t="shared" si="277"/>
        <v>40</v>
      </c>
      <c r="Z1012" s="218">
        <v>40</v>
      </c>
      <c r="AA1012" s="266">
        <v>13900</v>
      </c>
      <c r="AB1012" s="222"/>
      <c r="AC1012" s="227"/>
      <c r="AD1012" s="221"/>
      <c r="AE1012" s="260"/>
      <c r="AF1012" s="266">
        <f t="shared" si="274"/>
        <v>0</v>
      </c>
      <c r="AG1012" s="266">
        <f t="shared" si="287"/>
        <v>0</v>
      </c>
      <c r="AH1012" s="266">
        <f t="shared" si="275"/>
        <v>0</v>
      </c>
      <c r="AI1012" s="266">
        <f t="shared" si="285"/>
        <v>556000</v>
      </c>
      <c r="AJ1012" s="266">
        <f t="shared" si="288"/>
        <v>0</v>
      </c>
      <c r="AK1012" s="266">
        <f t="shared" si="284"/>
        <v>556000</v>
      </c>
      <c r="AL1012" s="240" t="s">
        <v>9</v>
      </c>
      <c r="AM1012" s="323"/>
      <c r="AN1012" s="827">
        <f t="shared" si="273"/>
        <v>556000</v>
      </c>
      <c r="AO1012" s="844">
        <f t="shared" si="278"/>
        <v>0</v>
      </c>
      <c r="AP1012" s="844">
        <f t="shared" si="279"/>
        <v>1</v>
      </c>
      <c r="AQ1012" s="845">
        <f t="shared" ca="1" si="280"/>
        <v>51</v>
      </c>
      <c r="AR1012" s="113" t="str">
        <f t="shared" si="281"/>
        <v>On Time</v>
      </c>
    </row>
    <row r="1013" spans="1:44" ht="12.75" x14ac:dyDescent="0.2">
      <c r="A1013" s="240">
        <v>4300036393</v>
      </c>
      <c r="B1013" s="244">
        <v>46135</v>
      </c>
      <c r="C1013" s="240" t="s">
        <v>79</v>
      </c>
      <c r="D1013" s="552">
        <v>46170</v>
      </c>
      <c r="E1013" s="552" t="e">
        <f>IF(OR(#REF!="",J1013=""),"",#REF!+7*J1013)</f>
        <v>#REF!</v>
      </c>
      <c r="F1013" s="333" t="e">
        <f t="shared" ca="1" si="283"/>
        <v>#REF!</v>
      </c>
      <c r="G1013" s="316" t="s">
        <v>94</v>
      </c>
      <c r="H1013" s="28" t="e">
        <f t="shared" si="289"/>
        <v>#REF!</v>
      </c>
      <c r="I1013" s="28" t="e">
        <f t="shared" si="290"/>
        <v>#REF!</v>
      </c>
      <c r="J1013" s="218">
        <v>5</v>
      </c>
      <c r="K1013" s="24" t="s">
        <v>21</v>
      </c>
      <c r="L1013" s="125" t="s">
        <v>81</v>
      </c>
      <c r="M1013" s="343" t="s">
        <v>2273</v>
      </c>
      <c r="N1013" s="91">
        <v>0</v>
      </c>
      <c r="O1013" s="278">
        <v>3</v>
      </c>
      <c r="P1013" s="218"/>
      <c r="Q1013" s="218"/>
      <c r="R1013" s="218" t="s">
        <v>84</v>
      </c>
      <c r="S1013" s="218" t="s">
        <v>97</v>
      </c>
      <c r="T1013" s="84" t="s">
        <v>335</v>
      </c>
      <c r="U1013" s="45" t="s">
        <v>99</v>
      </c>
      <c r="V1013" s="16" t="s">
        <v>1551</v>
      </c>
      <c r="W1013" s="317">
        <v>1104</v>
      </c>
      <c r="X1013" s="207"/>
      <c r="Y1013" s="265">
        <f t="shared" si="277"/>
        <v>1104</v>
      </c>
      <c r="Z1013" s="218">
        <v>1104</v>
      </c>
      <c r="AA1013" s="266">
        <v>2427</v>
      </c>
      <c r="AB1013" s="222"/>
      <c r="AC1013" s="227"/>
      <c r="AD1013" s="221"/>
      <c r="AE1013" s="260"/>
      <c r="AF1013" s="266">
        <f t="shared" si="274"/>
        <v>0</v>
      </c>
      <c r="AG1013" s="266">
        <f t="shared" si="287"/>
        <v>0</v>
      </c>
      <c r="AH1013" s="266">
        <f t="shared" si="275"/>
        <v>0</v>
      </c>
      <c r="AI1013" s="266">
        <f t="shared" si="285"/>
        <v>2679408</v>
      </c>
      <c r="AJ1013" s="266">
        <f t="shared" si="288"/>
        <v>0</v>
      </c>
      <c r="AK1013" s="266">
        <f t="shared" si="284"/>
        <v>2679408</v>
      </c>
      <c r="AL1013" s="240" t="s">
        <v>9</v>
      </c>
      <c r="AM1013" s="323"/>
      <c r="AN1013" s="827">
        <f t="shared" si="273"/>
        <v>2679408</v>
      </c>
      <c r="AO1013" s="844">
        <f t="shared" si="278"/>
        <v>0</v>
      </c>
      <c r="AP1013" s="844">
        <f t="shared" si="279"/>
        <v>1</v>
      </c>
      <c r="AQ1013" s="845">
        <f t="shared" ca="1" si="280"/>
        <v>50</v>
      </c>
      <c r="AR1013" s="113" t="str">
        <f t="shared" si="281"/>
        <v>On Time</v>
      </c>
    </row>
    <row r="1014" spans="1:44" ht="15" x14ac:dyDescent="0.25">
      <c r="A1014" s="21">
        <v>4800002726</v>
      </c>
      <c r="B1014" s="244">
        <v>46139</v>
      </c>
      <c r="C1014" s="245" t="s">
        <v>79</v>
      </c>
      <c r="D1014" s="552">
        <v>46146</v>
      </c>
      <c r="E1014" s="552" t="e">
        <f>IF(OR(#REF!="",J1014=""),"",#REF!+7*J1014)</f>
        <v>#REF!</v>
      </c>
      <c r="F1014" s="333" t="str">
        <f t="shared" ca="1" si="283"/>
        <v>DELIVERED</v>
      </c>
      <c r="G1014" s="571" t="s">
        <v>80</v>
      </c>
      <c r="H1014" s="341" t="e">
        <f t="shared" si="289"/>
        <v>#REF!</v>
      </c>
      <c r="I1014" s="28" t="e">
        <f t="shared" si="290"/>
        <v>#REF!</v>
      </c>
      <c r="J1014" s="20">
        <v>1</v>
      </c>
      <c r="K1014" s="20" t="s">
        <v>21</v>
      </c>
      <c r="L1014" s="86" t="s">
        <v>81</v>
      </c>
      <c r="M1014" s="343" t="s">
        <v>2274</v>
      </c>
      <c r="N1014" s="96">
        <v>0</v>
      </c>
      <c r="O1014" s="278">
        <v>3</v>
      </c>
      <c r="P1014" s="20" t="s">
        <v>243</v>
      </c>
      <c r="Q1014" s="20">
        <v>26200174</v>
      </c>
      <c r="R1014" s="218" t="s">
        <v>84</v>
      </c>
      <c r="S1014" s="278" t="s">
        <v>1170</v>
      </c>
      <c r="T1014" s="254" t="s">
        <v>1171</v>
      </c>
      <c r="U1014" s="359" t="s">
        <v>158</v>
      </c>
      <c r="V1014" s="249" t="s">
        <v>2275</v>
      </c>
      <c r="W1014" s="39">
        <v>6</v>
      </c>
      <c r="X1014" s="20">
        <v>6</v>
      </c>
      <c r="Y1014" s="265">
        <f t="shared" si="277"/>
        <v>0</v>
      </c>
      <c r="Z1014" s="20">
        <v>0</v>
      </c>
      <c r="AA1014" s="63">
        <v>6066.67</v>
      </c>
      <c r="AB1014" s="342"/>
      <c r="AC1014" s="151" t="str">
        <f>IF(AD1014="","",TEXT(AD1014,"mmmm-yy"))</f>
        <v>June-26</v>
      </c>
      <c r="AD1014" s="424">
        <v>46177</v>
      </c>
      <c r="AE1014" s="256" t="s">
        <v>2276</v>
      </c>
      <c r="AF1014" s="63">
        <f t="shared" si="274"/>
        <v>36400.020000000004</v>
      </c>
      <c r="AG1014" s="63">
        <f t="shared" si="287"/>
        <v>0</v>
      </c>
      <c r="AH1014" s="63">
        <f t="shared" si="275"/>
        <v>36400.020000000004</v>
      </c>
      <c r="AI1014" s="63">
        <f t="shared" si="285"/>
        <v>0</v>
      </c>
      <c r="AJ1014" s="63">
        <f t="shared" si="288"/>
        <v>0</v>
      </c>
      <c r="AK1014" s="63">
        <f t="shared" si="284"/>
        <v>0</v>
      </c>
      <c r="AL1014" s="21" t="s">
        <v>0</v>
      </c>
      <c r="AM1014" s="533" t="s">
        <v>102</v>
      </c>
      <c r="AN1014" s="82">
        <f t="shared" si="273"/>
        <v>36400.020000000004</v>
      </c>
      <c r="AO1014" s="844">
        <f t="shared" si="278"/>
        <v>1</v>
      </c>
      <c r="AP1014" s="844">
        <f t="shared" si="279"/>
        <v>0</v>
      </c>
      <c r="AQ1014" s="845">
        <f t="shared" ca="1" si="280"/>
        <v>46</v>
      </c>
      <c r="AR1014" s="113" t="str">
        <f t="shared" si="281"/>
        <v>Delayed</v>
      </c>
    </row>
    <row r="1015" spans="1:44" ht="15" x14ac:dyDescent="0.25">
      <c r="A1015" s="16" t="s">
        <v>2277</v>
      </c>
      <c r="B1015" s="243">
        <v>46133</v>
      </c>
      <c r="C1015" s="48" t="s">
        <v>79</v>
      </c>
      <c r="D1015" s="552">
        <v>46140</v>
      </c>
      <c r="E1015" s="552" t="e">
        <f>IF(OR(#REF!="",J1015=""),"",#REF!+7*J1015)</f>
        <v>#REF!</v>
      </c>
      <c r="F1015" s="271" t="str">
        <f t="shared" ca="1" si="283"/>
        <v>DELIVERED</v>
      </c>
      <c r="G1015" s="65" t="s">
        <v>2111</v>
      </c>
      <c r="H1015" s="341" t="e">
        <f t="shared" si="289"/>
        <v>#REF!</v>
      </c>
      <c r="I1015" s="28" t="e">
        <f t="shared" si="290"/>
        <v>#REF!</v>
      </c>
      <c r="J1015" s="24">
        <v>1</v>
      </c>
      <c r="K1015" s="37" t="s">
        <v>28</v>
      </c>
      <c r="L1015" s="24" t="s">
        <v>81</v>
      </c>
      <c r="M1015" s="699" t="s">
        <v>2278</v>
      </c>
      <c r="N1015" s="64">
        <v>0</v>
      </c>
      <c r="O1015" s="9">
        <v>3</v>
      </c>
      <c r="P1015" s="24" t="s">
        <v>243</v>
      </c>
      <c r="Q1015" s="37">
        <v>26200109</v>
      </c>
      <c r="R1015" s="16" t="s">
        <v>84</v>
      </c>
      <c r="S1015" s="105" t="s">
        <v>2279</v>
      </c>
      <c r="T1015" s="7" t="s">
        <v>2280</v>
      </c>
      <c r="U1015" s="16" t="s">
        <v>87</v>
      </c>
      <c r="V1015" s="249" t="s">
        <v>2281</v>
      </c>
      <c r="W1015" s="24">
        <v>1</v>
      </c>
      <c r="X1015" s="24">
        <v>1</v>
      </c>
      <c r="Y1015" s="265">
        <f t="shared" si="277"/>
        <v>0</v>
      </c>
      <c r="Z1015" s="24">
        <v>0</v>
      </c>
      <c r="AA1015" s="58">
        <v>49655.93</v>
      </c>
      <c r="AB1015" s="66"/>
      <c r="AC1015" s="702" t="str">
        <f>IF(AD1015="","",TEXT(AD1015,"mmmm-yy"))</f>
        <v>April-26</v>
      </c>
      <c r="AD1015" s="76">
        <v>46139</v>
      </c>
      <c r="AE1015" s="595" t="s">
        <v>2282</v>
      </c>
      <c r="AF1015" s="58">
        <f t="shared" si="274"/>
        <v>49655.93</v>
      </c>
      <c r="AG1015" s="58">
        <f t="shared" si="287"/>
        <v>0</v>
      </c>
      <c r="AH1015" s="58">
        <f t="shared" si="275"/>
        <v>49655.93</v>
      </c>
      <c r="AI1015" s="58">
        <f t="shared" si="285"/>
        <v>0</v>
      </c>
      <c r="AJ1015" s="58">
        <f t="shared" si="288"/>
        <v>0</v>
      </c>
      <c r="AK1015" s="58">
        <f t="shared" si="284"/>
        <v>0</v>
      </c>
      <c r="AL1015" s="30" t="s">
        <v>0</v>
      </c>
      <c r="AM1015" s="533" t="s">
        <v>102</v>
      </c>
      <c r="AN1015" s="82">
        <f t="shared" ref="AN1015:AN1079" si="291">SUM(AH1015,AK1015)</f>
        <v>49655.93</v>
      </c>
      <c r="AO1015" s="844">
        <f t="shared" si="278"/>
        <v>1</v>
      </c>
      <c r="AP1015" s="844">
        <f t="shared" si="279"/>
        <v>0</v>
      </c>
      <c r="AQ1015" s="845">
        <f t="shared" ca="1" si="280"/>
        <v>52</v>
      </c>
      <c r="AR1015" s="113" t="str">
        <f t="shared" si="281"/>
        <v>On Time</v>
      </c>
    </row>
    <row r="1016" spans="1:44" ht="15" x14ac:dyDescent="0.25">
      <c r="A1016" s="493" t="s">
        <v>2283</v>
      </c>
      <c r="B1016" s="703">
        <v>46140</v>
      </c>
      <c r="C1016" s="6" t="s">
        <v>79</v>
      </c>
      <c r="D1016" s="552">
        <v>46161</v>
      </c>
      <c r="E1016" s="552" t="e">
        <f>IF(OR(#REF!="",J1016=""),"",#REF!+7*J1016)</f>
        <v>#REF!</v>
      </c>
      <c r="F1016" s="271" t="str">
        <f t="shared" ca="1" si="283"/>
        <v>DELIVERED</v>
      </c>
      <c r="G1016" s="65" t="s">
        <v>2111</v>
      </c>
      <c r="H1016" s="23" t="e">
        <f t="shared" si="289"/>
        <v>#REF!</v>
      </c>
      <c r="I1016" s="23" t="e">
        <f t="shared" si="290"/>
        <v>#REF!</v>
      </c>
      <c r="J1016" s="24">
        <v>3</v>
      </c>
      <c r="K1016" s="44" t="s">
        <v>18</v>
      </c>
      <c r="L1016" s="384" t="s">
        <v>142</v>
      </c>
      <c r="M1016" s="343" t="s">
        <v>2284</v>
      </c>
      <c r="N1016" s="407">
        <v>0</v>
      </c>
      <c r="O1016" s="319">
        <v>3</v>
      </c>
      <c r="P1016" s="107" t="s">
        <v>2285</v>
      </c>
      <c r="Q1016" s="31">
        <v>26200113</v>
      </c>
      <c r="R1016" s="464" t="s">
        <v>84</v>
      </c>
      <c r="S1016" s="219" t="s">
        <v>671</v>
      </c>
      <c r="T1016" s="215" t="s">
        <v>672</v>
      </c>
      <c r="U1016" s="255" t="s">
        <v>193</v>
      </c>
      <c r="V1016" s="482" t="s">
        <v>2286</v>
      </c>
      <c r="W1016" s="36">
        <v>50</v>
      </c>
      <c r="X1016" s="384">
        <v>50</v>
      </c>
      <c r="Y1016" s="8">
        <f t="shared" si="277"/>
        <v>0</v>
      </c>
      <c r="Z1016" s="44">
        <v>0</v>
      </c>
      <c r="AA1016" s="72">
        <v>1800</v>
      </c>
      <c r="AB1016" s="425"/>
      <c r="AC1016" s="702" t="str">
        <f>IF(AD1016="","",TEXT(AD1016,"mmmm-yy"))</f>
        <v>May-26</v>
      </c>
      <c r="AD1016" s="706">
        <v>46161</v>
      </c>
      <c r="AE1016" s="595" t="s">
        <v>2287</v>
      </c>
      <c r="AF1016" s="58">
        <f t="shared" si="274"/>
        <v>90000</v>
      </c>
      <c r="AG1016" s="58">
        <f t="shared" si="287"/>
        <v>0</v>
      </c>
      <c r="AH1016" s="58">
        <f t="shared" si="275"/>
        <v>90000</v>
      </c>
      <c r="AI1016" s="58">
        <f t="shared" si="285"/>
        <v>0</v>
      </c>
      <c r="AJ1016" s="58">
        <f t="shared" si="288"/>
        <v>0</v>
      </c>
      <c r="AK1016" s="58">
        <f t="shared" si="284"/>
        <v>0</v>
      </c>
      <c r="AL1016" s="27" t="s">
        <v>0</v>
      </c>
      <c r="AM1016" s="704" t="s">
        <v>102</v>
      </c>
      <c r="AN1016" s="59">
        <f t="shared" si="291"/>
        <v>90000</v>
      </c>
      <c r="AO1016" s="844">
        <f t="shared" si="278"/>
        <v>1</v>
      </c>
      <c r="AP1016" s="844">
        <f t="shared" si="279"/>
        <v>0</v>
      </c>
      <c r="AQ1016" s="845">
        <f t="shared" ca="1" si="280"/>
        <v>45</v>
      </c>
      <c r="AR1016" s="113" t="str">
        <f t="shared" si="281"/>
        <v>On Time</v>
      </c>
    </row>
    <row r="1017" spans="1:44" ht="15" x14ac:dyDescent="0.25">
      <c r="A1017" s="16" t="s">
        <v>2288</v>
      </c>
      <c r="B1017" s="381">
        <v>46140</v>
      </c>
      <c r="C1017" s="61" t="s">
        <v>305</v>
      </c>
      <c r="D1017" s="552">
        <v>46182</v>
      </c>
      <c r="E1017" s="552" t="e">
        <f>IF(OR(#REF!="",J1017=""),"",#REF!+7*J1017)</f>
        <v>#REF!</v>
      </c>
      <c r="F1017" s="630" t="e">
        <f t="shared" ca="1" si="283"/>
        <v>#REF!</v>
      </c>
      <c r="G1017" s="361" t="s">
        <v>2111</v>
      </c>
      <c r="H1017" s="701" t="e">
        <f t="shared" si="289"/>
        <v>#REF!</v>
      </c>
      <c r="I1017" s="81" t="e">
        <f t="shared" si="290"/>
        <v>#REF!</v>
      </c>
      <c r="J1017" s="36">
        <v>6</v>
      </c>
      <c r="K1017" s="24" t="s">
        <v>19</v>
      </c>
      <c r="L1017" s="38" t="s">
        <v>81</v>
      </c>
      <c r="M1017" s="452" t="s">
        <v>2289</v>
      </c>
      <c r="N1017" s="96">
        <v>0</v>
      </c>
      <c r="O1017" s="278">
        <v>3</v>
      </c>
      <c r="P1017" s="24"/>
      <c r="Q1017" s="24"/>
      <c r="R1017" s="20" t="s">
        <v>307</v>
      </c>
      <c r="S1017" s="24" t="s">
        <v>2290</v>
      </c>
      <c r="T1017" s="99" t="s">
        <v>2291</v>
      </c>
      <c r="U1017" s="421" t="s">
        <v>193</v>
      </c>
      <c r="V1017" s="77" t="s">
        <v>2292</v>
      </c>
      <c r="W1017" s="37">
        <v>100</v>
      </c>
      <c r="X1017" s="24"/>
      <c r="Y1017" s="609">
        <f t="shared" si="277"/>
        <v>100</v>
      </c>
      <c r="Z1017" s="24">
        <v>100</v>
      </c>
      <c r="AA1017" s="58"/>
      <c r="AB1017" s="66">
        <v>441.05</v>
      </c>
      <c r="AC1017" s="262"/>
      <c r="AD1017" s="25"/>
      <c r="AE1017" s="441"/>
      <c r="AF1017" s="72">
        <f t="shared" si="274"/>
        <v>0</v>
      </c>
      <c r="AG1017" s="72">
        <f t="shared" si="287"/>
        <v>0</v>
      </c>
      <c r="AH1017" s="72">
        <f t="shared" si="275"/>
        <v>0</v>
      </c>
      <c r="AI1017" s="72">
        <f t="shared" si="285"/>
        <v>0</v>
      </c>
      <c r="AJ1017" s="72">
        <f t="shared" si="288"/>
        <v>3793030</v>
      </c>
      <c r="AK1017" s="72">
        <f t="shared" si="284"/>
        <v>3793030</v>
      </c>
      <c r="AL1017" s="16" t="s">
        <v>9</v>
      </c>
      <c r="AM1017" s="272"/>
      <c r="AN1017" s="835">
        <f t="shared" si="291"/>
        <v>3793030</v>
      </c>
      <c r="AO1017" s="844">
        <f t="shared" si="278"/>
        <v>0</v>
      </c>
      <c r="AP1017" s="844">
        <f t="shared" si="279"/>
        <v>1</v>
      </c>
      <c r="AQ1017" s="845">
        <f t="shared" ca="1" si="280"/>
        <v>45</v>
      </c>
      <c r="AR1017" s="113" t="str">
        <f t="shared" si="281"/>
        <v>On Time</v>
      </c>
    </row>
    <row r="1018" spans="1:44" ht="12.75" x14ac:dyDescent="0.2">
      <c r="A1018" s="240" t="s">
        <v>2293</v>
      </c>
      <c r="B1018" s="244">
        <v>46133</v>
      </c>
      <c r="C1018" s="40" t="s">
        <v>79</v>
      </c>
      <c r="D1018" s="552">
        <v>46147</v>
      </c>
      <c r="E1018" s="552" t="e">
        <f>IF(OR(#REF!="",J1018=""),"",#REF!+7*J1018)</f>
        <v>#REF!</v>
      </c>
      <c r="F1018" s="333" t="str">
        <f t="shared" ca="1" si="283"/>
        <v>DELIVERED</v>
      </c>
      <c r="G1018" s="571" t="s">
        <v>80</v>
      </c>
      <c r="H1018" s="341" t="e">
        <f t="shared" si="289"/>
        <v>#REF!</v>
      </c>
      <c r="I1018" s="28" t="e">
        <f t="shared" si="290"/>
        <v>#REF!</v>
      </c>
      <c r="J1018" s="24">
        <v>2</v>
      </c>
      <c r="K1018" s="24" t="s">
        <v>21</v>
      </c>
      <c r="L1018" s="38" t="s">
        <v>142</v>
      </c>
      <c r="M1018" s="343" t="s">
        <v>2133</v>
      </c>
      <c r="N1018" s="96">
        <v>0</v>
      </c>
      <c r="O1018" s="278">
        <v>3</v>
      </c>
      <c r="P1018" s="24" t="s">
        <v>243</v>
      </c>
      <c r="Q1018" s="24">
        <v>26200277</v>
      </c>
      <c r="R1018" s="218" t="s">
        <v>84</v>
      </c>
      <c r="S1018" s="43" t="s">
        <v>2134</v>
      </c>
      <c r="T1018" s="7" t="s">
        <v>2135</v>
      </c>
      <c r="U1018" s="56" t="s">
        <v>87</v>
      </c>
      <c r="V1018" s="303" t="s">
        <v>2136</v>
      </c>
      <c r="W1018" s="37">
        <v>14</v>
      </c>
      <c r="X1018" s="24">
        <v>5</v>
      </c>
      <c r="Y1018" s="265">
        <f t="shared" si="277"/>
        <v>9</v>
      </c>
      <c r="Z1018" s="24">
        <v>0</v>
      </c>
      <c r="AA1018" s="58">
        <v>366</v>
      </c>
      <c r="AB1018" s="66"/>
      <c r="AC1018" s="702" t="str">
        <f>IF(AD1018="","",TEXT(AD1018,"mmmm-yy"))</f>
        <v>June-26</v>
      </c>
      <c r="AD1018" s="25">
        <v>46176</v>
      </c>
      <c r="AE1018" s="595" t="s">
        <v>2294</v>
      </c>
      <c r="AF1018" s="58">
        <f t="shared" ref="AF1018:AF1083" si="292">X1018*AA1018</f>
        <v>1830</v>
      </c>
      <c r="AG1018" s="58">
        <f t="shared" si="287"/>
        <v>0</v>
      </c>
      <c r="AH1018" s="58">
        <f t="shared" ref="AH1018:AH1083" si="293">SUM(AF1018:AG1018)</f>
        <v>1830</v>
      </c>
      <c r="AI1018" s="58">
        <f t="shared" si="285"/>
        <v>0</v>
      </c>
      <c r="AJ1018" s="58">
        <f t="shared" si="288"/>
        <v>0</v>
      </c>
      <c r="AK1018" s="58">
        <f t="shared" si="284"/>
        <v>0</v>
      </c>
      <c r="AL1018" s="16" t="s">
        <v>0</v>
      </c>
      <c r="AM1018" s="704" t="s">
        <v>102</v>
      </c>
      <c r="AN1018" s="59">
        <f t="shared" si="291"/>
        <v>1830</v>
      </c>
      <c r="AO1018" s="844">
        <f t="shared" si="278"/>
        <v>0.35714285714285715</v>
      </c>
      <c r="AP1018" s="844">
        <f t="shared" si="279"/>
        <v>0.6428571428571429</v>
      </c>
      <c r="AQ1018" s="845">
        <f t="shared" ca="1" si="280"/>
        <v>52</v>
      </c>
      <c r="AR1018" s="113" t="str">
        <f t="shared" si="281"/>
        <v>Delayed</v>
      </c>
    </row>
    <row r="1019" spans="1:44" ht="12.75" x14ac:dyDescent="0.2">
      <c r="A1019" s="240" t="s">
        <v>2293</v>
      </c>
      <c r="B1019" s="244">
        <v>46133</v>
      </c>
      <c r="C1019" s="40" t="s">
        <v>79</v>
      </c>
      <c r="D1019" s="552">
        <v>46147</v>
      </c>
      <c r="E1019" s="552" t="e">
        <f>IF(OR(#REF!="",J1019=""),"",#REF!+7*J1019)</f>
        <v>#REF!</v>
      </c>
      <c r="F1019" s="333" t="e">
        <f t="shared" ca="1" si="283"/>
        <v>#REF!</v>
      </c>
      <c r="G1019" s="65" t="s">
        <v>2111</v>
      </c>
      <c r="H1019" s="341" t="e">
        <f t="shared" si="289"/>
        <v>#REF!</v>
      </c>
      <c r="I1019" s="28" t="e">
        <f t="shared" si="290"/>
        <v>#REF!</v>
      </c>
      <c r="J1019" s="24">
        <v>2</v>
      </c>
      <c r="K1019" s="24" t="s">
        <v>21</v>
      </c>
      <c r="L1019" s="38" t="s">
        <v>142</v>
      </c>
      <c r="M1019" s="343" t="s">
        <v>2133</v>
      </c>
      <c r="N1019" s="96">
        <v>0</v>
      </c>
      <c r="O1019" s="278">
        <v>3</v>
      </c>
      <c r="P1019" s="24" t="s">
        <v>243</v>
      </c>
      <c r="Q1019" s="24">
        <v>26200277</v>
      </c>
      <c r="R1019" s="218" t="s">
        <v>84</v>
      </c>
      <c r="S1019" s="43" t="s">
        <v>2134</v>
      </c>
      <c r="T1019" s="7" t="s">
        <v>2135</v>
      </c>
      <c r="U1019" s="56" t="s">
        <v>87</v>
      </c>
      <c r="V1019" s="303" t="s">
        <v>2136</v>
      </c>
      <c r="W1019" s="37">
        <v>9</v>
      </c>
      <c r="X1019" s="24"/>
      <c r="Y1019" s="265">
        <f t="shared" si="277"/>
        <v>9</v>
      </c>
      <c r="Z1019" s="24">
        <v>9</v>
      </c>
      <c r="AA1019" s="58">
        <v>366</v>
      </c>
      <c r="AB1019" s="66"/>
      <c r="AC1019" s="262"/>
      <c r="AD1019" s="25"/>
      <c r="AE1019" s="439"/>
      <c r="AF1019" s="58">
        <f t="shared" si="292"/>
        <v>0</v>
      </c>
      <c r="AG1019" s="58">
        <f t="shared" si="287"/>
        <v>0</v>
      </c>
      <c r="AH1019" s="58">
        <f t="shared" si="293"/>
        <v>0</v>
      </c>
      <c r="AI1019" s="58">
        <f t="shared" si="285"/>
        <v>3294</v>
      </c>
      <c r="AJ1019" s="58">
        <f t="shared" si="288"/>
        <v>0</v>
      </c>
      <c r="AK1019" s="58">
        <f t="shared" si="284"/>
        <v>3294</v>
      </c>
      <c r="AL1019" s="16" t="s">
        <v>2</v>
      </c>
      <c r="AM1019" s="272" t="s">
        <v>112</v>
      </c>
      <c r="AN1019" s="59">
        <f t="shared" si="291"/>
        <v>3294</v>
      </c>
      <c r="AO1019" s="844">
        <f t="shared" si="278"/>
        <v>0</v>
      </c>
      <c r="AP1019" s="844">
        <f t="shared" si="279"/>
        <v>1</v>
      </c>
      <c r="AQ1019" s="845">
        <f t="shared" ca="1" si="280"/>
        <v>52</v>
      </c>
      <c r="AR1019" s="113" t="str">
        <f t="shared" si="281"/>
        <v>On Time</v>
      </c>
    </row>
    <row r="1020" spans="1:44" ht="12.75" x14ac:dyDescent="0.2">
      <c r="A1020" s="240" t="s">
        <v>2293</v>
      </c>
      <c r="B1020" s="244">
        <v>46133</v>
      </c>
      <c r="C1020" s="40" t="s">
        <v>79</v>
      </c>
      <c r="D1020" s="552">
        <v>46147</v>
      </c>
      <c r="E1020" s="552" t="e">
        <f>IF(OR(#REF!="",J1020=""),"",#REF!+7*J1020)</f>
        <v>#REF!</v>
      </c>
      <c r="F1020" s="333" t="e">
        <f t="shared" ca="1" si="283"/>
        <v>#REF!</v>
      </c>
      <c r="G1020" s="65" t="s">
        <v>2111</v>
      </c>
      <c r="H1020" s="341" t="e">
        <f t="shared" si="289"/>
        <v>#REF!</v>
      </c>
      <c r="I1020" s="28" t="e">
        <f t="shared" si="290"/>
        <v>#REF!</v>
      </c>
      <c r="J1020" s="24">
        <v>2</v>
      </c>
      <c r="K1020" s="24" t="s">
        <v>21</v>
      </c>
      <c r="L1020" s="38" t="s">
        <v>142</v>
      </c>
      <c r="M1020" s="343" t="s">
        <v>2133</v>
      </c>
      <c r="N1020" s="96">
        <v>0</v>
      </c>
      <c r="O1020" s="278">
        <v>3</v>
      </c>
      <c r="P1020" s="24" t="s">
        <v>243</v>
      </c>
      <c r="Q1020" s="24">
        <v>26200277</v>
      </c>
      <c r="R1020" s="218" t="s">
        <v>84</v>
      </c>
      <c r="S1020" s="43" t="s">
        <v>2134</v>
      </c>
      <c r="T1020" s="7" t="s">
        <v>2135</v>
      </c>
      <c r="U1020" s="56" t="s">
        <v>87</v>
      </c>
      <c r="V1020" s="303" t="s">
        <v>2136</v>
      </c>
      <c r="W1020" s="37">
        <v>1</v>
      </c>
      <c r="X1020" s="24"/>
      <c r="Y1020" s="265">
        <f t="shared" si="277"/>
        <v>1</v>
      </c>
      <c r="Z1020" s="24">
        <v>1</v>
      </c>
      <c r="AA1020" s="58">
        <v>366</v>
      </c>
      <c r="AB1020" s="66"/>
      <c r="AC1020" s="262"/>
      <c r="AD1020" s="25"/>
      <c r="AE1020" s="439"/>
      <c r="AF1020" s="58">
        <f t="shared" si="292"/>
        <v>0</v>
      </c>
      <c r="AG1020" s="58">
        <f t="shared" si="287"/>
        <v>0</v>
      </c>
      <c r="AH1020" s="58">
        <f t="shared" si="293"/>
        <v>0</v>
      </c>
      <c r="AI1020" s="58">
        <f t="shared" si="285"/>
        <v>366</v>
      </c>
      <c r="AJ1020" s="58">
        <f t="shared" si="288"/>
        <v>0</v>
      </c>
      <c r="AK1020" s="58">
        <f t="shared" si="284"/>
        <v>366</v>
      </c>
      <c r="AL1020" s="16" t="s">
        <v>9</v>
      </c>
      <c r="AM1020" s="272"/>
      <c r="AN1020" s="59">
        <f t="shared" si="291"/>
        <v>366</v>
      </c>
      <c r="AO1020" s="844">
        <f t="shared" si="278"/>
        <v>0</v>
      </c>
      <c r="AP1020" s="844">
        <f t="shared" si="279"/>
        <v>1</v>
      </c>
      <c r="AQ1020" s="845">
        <f t="shared" ca="1" si="280"/>
        <v>52</v>
      </c>
      <c r="AR1020" s="113" t="str">
        <f t="shared" si="281"/>
        <v>On Time</v>
      </c>
    </row>
    <row r="1021" spans="1:44" ht="15" x14ac:dyDescent="0.25">
      <c r="A1021" s="21">
        <v>4520490504</v>
      </c>
      <c r="B1021" s="381">
        <v>46140</v>
      </c>
      <c r="C1021" s="40" t="s">
        <v>79</v>
      </c>
      <c r="D1021" s="552">
        <v>46168</v>
      </c>
      <c r="E1021" s="552" t="e">
        <f>IF(OR(#REF!="",J1021=""),"",#REF!+7*J1021)</f>
        <v>#REF!</v>
      </c>
      <c r="F1021" s="333" t="str">
        <f t="shared" ca="1" si="283"/>
        <v>DELIVERED</v>
      </c>
      <c r="G1021" s="571" t="s">
        <v>80</v>
      </c>
      <c r="H1021" s="341" t="e">
        <f t="shared" si="289"/>
        <v>#REF!</v>
      </c>
      <c r="I1021" s="28" t="e">
        <f t="shared" si="290"/>
        <v>#REF!</v>
      </c>
      <c r="J1021" s="24">
        <v>4</v>
      </c>
      <c r="K1021" s="24" t="s">
        <v>18</v>
      </c>
      <c r="L1021" s="38" t="s">
        <v>81</v>
      </c>
      <c r="M1021" s="343" t="s">
        <v>2295</v>
      </c>
      <c r="N1021" s="91">
        <v>1</v>
      </c>
      <c r="O1021" s="382">
        <v>1</v>
      </c>
      <c r="P1021" s="107" t="s">
        <v>2296</v>
      </c>
      <c r="Q1021" s="24">
        <v>26200292</v>
      </c>
      <c r="R1021" s="86" t="s">
        <v>84</v>
      </c>
      <c r="S1021" s="125" t="s">
        <v>210</v>
      </c>
      <c r="T1021" s="207" t="s">
        <v>211</v>
      </c>
      <c r="U1021" s="135" t="s">
        <v>212</v>
      </c>
      <c r="V1021" s="13" t="s">
        <v>2297</v>
      </c>
      <c r="W1021" s="37">
        <v>30</v>
      </c>
      <c r="X1021" s="24">
        <v>30</v>
      </c>
      <c r="Y1021" s="265">
        <f t="shared" si="277"/>
        <v>0</v>
      </c>
      <c r="Z1021" s="24">
        <v>0</v>
      </c>
      <c r="AA1021" s="58">
        <v>14822.5</v>
      </c>
      <c r="AB1021" s="66"/>
      <c r="AC1021" s="702" t="str">
        <f>IF(AD1021="","",TEXT(AD1021,"mmmm-yy"))</f>
        <v>June-26</v>
      </c>
      <c r="AD1021" s="25">
        <v>46181</v>
      </c>
      <c r="AE1021" s="595" t="s">
        <v>2298</v>
      </c>
      <c r="AF1021" s="58">
        <f t="shared" si="292"/>
        <v>444675</v>
      </c>
      <c r="AG1021" s="58">
        <f t="shared" si="287"/>
        <v>0</v>
      </c>
      <c r="AH1021" s="58">
        <f t="shared" si="293"/>
        <v>444675</v>
      </c>
      <c r="AI1021" s="58">
        <f t="shared" si="285"/>
        <v>0</v>
      </c>
      <c r="AJ1021" s="58">
        <f t="shared" si="288"/>
        <v>0</v>
      </c>
      <c r="AK1021" s="58">
        <f t="shared" si="284"/>
        <v>0</v>
      </c>
      <c r="AL1021" s="16" t="s">
        <v>0</v>
      </c>
      <c r="AM1021" s="704" t="s">
        <v>102</v>
      </c>
      <c r="AN1021" s="59">
        <f t="shared" si="291"/>
        <v>444675</v>
      </c>
      <c r="AO1021" s="844">
        <f t="shared" si="278"/>
        <v>1</v>
      </c>
      <c r="AP1021" s="844">
        <f t="shared" si="279"/>
        <v>0</v>
      </c>
      <c r="AQ1021" s="845">
        <f t="shared" ca="1" si="280"/>
        <v>45</v>
      </c>
      <c r="AR1021" s="113" t="str">
        <f t="shared" si="281"/>
        <v>Delayed</v>
      </c>
    </row>
    <row r="1022" spans="1:44" ht="15" x14ac:dyDescent="0.25">
      <c r="A1022" s="21">
        <v>4300142916</v>
      </c>
      <c r="B1022" s="381">
        <v>46140</v>
      </c>
      <c r="C1022" s="245" t="s">
        <v>79</v>
      </c>
      <c r="D1022" s="552">
        <v>46161</v>
      </c>
      <c r="E1022" s="552" t="e">
        <f>IF(OR(#REF!="",J1022=""),"",#REF!+7*J1022)</f>
        <v>#REF!</v>
      </c>
      <c r="F1022" s="333" t="e">
        <f t="shared" ca="1" si="283"/>
        <v>#REF!</v>
      </c>
      <c r="G1022" s="65" t="s">
        <v>2111</v>
      </c>
      <c r="H1022" s="341" t="e">
        <f t="shared" si="289"/>
        <v>#REF!</v>
      </c>
      <c r="I1022" s="28" t="e">
        <f t="shared" si="290"/>
        <v>#REF!</v>
      </c>
      <c r="J1022" s="24">
        <v>3</v>
      </c>
      <c r="K1022" s="24" t="s">
        <v>18</v>
      </c>
      <c r="L1022" s="38" t="s">
        <v>81</v>
      </c>
      <c r="M1022" s="343" t="s">
        <v>2299</v>
      </c>
      <c r="N1022" s="96">
        <v>0</v>
      </c>
      <c r="O1022" s="278">
        <v>3</v>
      </c>
      <c r="P1022" s="24"/>
      <c r="Q1022" s="24"/>
      <c r="R1022" s="86" t="s">
        <v>84</v>
      </c>
      <c r="S1022" s="232" t="s">
        <v>403</v>
      </c>
      <c r="T1022" s="113" t="s">
        <v>1471</v>
      </c>
      <c r="U1022" s="97" t="s">
        <v>193</v>
      </c>
      <c r="V1022" s="77" t="s">
        <v>2300</v>
      </c>
      <c r="W1022" s="37">
        <v>50</v>
      </c>
      <c r="X1022" s="24"/>
      <c r="Y1022" s="265">
        <f t="shared" si="277"/>
        <v>50</v>
      </c>
      <c r="Z1022" s="24">
        <v>50</v>
      </c>
      <c r="AA1022" s="58">
        <v>20000</v>
      </c>
      <c r="AB1022" s="66"/>
      <c r="AC1022" s="262"/>
      <c r="AD1022" s="25"/>
      <c r="AE1022" s="595"/>
      <c r="AF1022" s="58">
        <f t="shared" si="292"/>
        <v>0</v>
      </c>
      <c r="AG1022" s="58">
        <f t="shared" si="287"/>
        <v>0</v>
      </c>
      <c r="AH1022" s="58">
        <f t="shared" si="293"/>
        <v>0</v>
      </c>
      <c r="AI1022" s="58">
        <f t="shared" si="285"/>
        <v>1000000</v>
      </c>
      <c r="AJ1022" s="58">
        <f t="shared" si="288"/>
        <v>0</v>
      </c>
      <c r="AK1022" s="58">
        <f t="shared" si="284"/>
        <v>1000000</v>
      </c>
      <c r="AL1022" s="16" t="s">
        <v>9</v>
      </c>
      <c r="AM1022" s="272"/>
      <c r="AN1022" s="59">
        <f t="shared" si="291"/>
        <v>1000000</v>
      </c>
      <c r="AO1022" s="844">
        <f t="shared" si="278"/>
        <v>0</v>
      </c>
      <c r="AP1022" s="844">
        <f t="shared" si="279"/>
        <v>1</v>
      </c>
      <c r="AQ1022" s="845">
        <f t="shared" ca="1" si="280"/>
        <v>45</v>
      </c>
      <c r="AR1022" s="113" t="str">
        <f t="shared" si="281"/>
        <v>On Time</v>
      </c>
    </row>
    <row r="1023" spans="1:44" ht="15" x14ac:dyDescent="0.25">
      <c r="A1023" s="13" t="s">
        <v>2301</v>
      </c>
      <c r="B1023" s="243">
        <v>46139</v>
      </c>
      <c r="C1023" s="245" t="s">
        <v>79</v>
      </c>
      <c r="D1023" s="552">
        <v>46167</v>
      </c>
      <c r="E1023" s="552" t="e">
        <f>IF(OR(#REF!="",J1023=""),"",#REF!+7*J1023)</f>
        <v>#REF!</v>
      </c>
      <c r="F1023" s="333" t="str">
        <f t="shared" ca="1" si="283"/>
        <v>DELIVERED</v>
      </c>
      <c r="G1023" s="361" t="s">
        <v>2111</v>
      </c>
      <c r="H1023" s="341" t="e">
        <f t="shared" si="289"/>
        <v>#REF!</v>
      </c>
      <c r="I1023" s="28" t="e">
        <f t="shared" si="290"/>
        <v>#REF!</v>
      </c>
      <c r="J1023" s="24">
        <v>4</v>
      </c>
      <c r="K1023" s="24" t="s">
        <v>27</v>
      </c>
      <c r="L1023" s="38" t="s">
        <v>81</v>
      </c>
      <c r="M1023" s="343" t="s">
        <v>2193</v>
      </c>
      <c r="N1023" s="91">
        <v>0</v>
      </c>
      <c r="O1023" s="9">
        <v>3</v>
      </c>
      <c r="P1023" s="107" t="s">
        <v>2302</v>
      </c>
      <c r="Q1023" s="24">
        <v>26200220</v>
      </c>
      <c r="R1023" s="122" t="s">
        <v>84</v>
      </c>
      <c r="S1023" s="9" t="s">
        <v>1153</v>
      </c>
      <c r="T1023" s="35" t="s">
        <v>1154</v>
      </c>
      <c r="U1023" s="16" t="s">
        <v>193</v>
      </c>
      <c r="V1023" s="303" t="s">
        <v>2303</v>
      </c>
      <c r="W1023" s="37">
        <v>22</v>
      </c>
      <c r="X1023" s="24">
        <v>22</v>
      </c>
      <c r="Y1023" s="265">
        <f t="shared" si="277"/>
        <v>0</v>
      </c>
      <c r="Z1023" s="24">
        <v>0</v>
      </c>
      <c r="AA1023" s="58">
        <v>5454.55</v>
      </c>
      <c r="AB1023" s="66"/>
      <c r="AC1023" s="151" t="str">
        <f>IF(AD1023="","",TEXT(AD1023,"mmmm-yy"))</f>
        <v>May-26</v>
      </c>
      <c r="AD1023" s="25">
        <v>46168</v>
      </c>
      <c r="AE1023" s="649" t="s">
        <v>2304</v>
      </c>
      <c r="AF1023" s="58">
        <f t="shared" si="292"/>
        <v>120000.1</v>
      </c>
      <c r="AG1023" s="58">
        <f t="shared" si="287"/>
        <v>0</v>
      </c>
      <c r="AH1023" s="58">
        <f t="shared" si="293"/>
        <v>120000.1</v>
      </c>
      <c r="AI1023" s="58">
        <f t="shared" si="285"/>
        <v>0</v>
      </c>
      <c r="AJ1023" s="58">
        <f t="shared" si="288"/>
        <v>0</v>
      </c>
      <c r="AK1023" s="58">
        <f t="shared" si="284"/>
        <v>0</v>
      </c>
      <c r="AL1023" s="16" t="s">
        <v>0</v>
      </c>
      <c r="AM1023" s="648" t="s">
        <v>102</v>
      </c>
      <c r="AN1023" s="59">
        <f t="shared" si="291"/>
        <v>120000.1</v>
      </c>
      <c r="AO1023" s="844">
        <f t="shared" si="278"/>
        <v>1</v>
      </c>
      <c r="AP1023" s="844">
        <f t="shared" si="279"/>
        <v>0</v>
      </c>
      <c r="AQ1023" s="845">
        <f t="shared" ca="1" si="280"/>
        <v>46</v>
      </c>
      <c r="AR1023" s="113" t="str">
        <f t="shared" si="281"/>
        <v>Delayed</v>
      </c>
    </row>
    <row r="1024" spans="1:44" ht="12.75" x14ac:dyDescent="0.2">
      <c r="A1024" s="13" t="s">
        <v>2301</v>
      </c>
      <c r="B1024" s="243">
        <v>46139</v>
      </c>
      <c r="C1024" s="245" t="s">
        <v>79</v>
      </c>
      <c r="D1024" s="552">
        <v>46167</v>
      </c>
      <c r="E1024" s="552" t="e">
        <f>IF(OR(#REF!="",J1024=""),"",#REF!+7*J1024)</f>
        <v>#REF!</v>
      </c>
      <c r="F1024" s="333" t="str">
        <f t="shared" ca="1" si="283"/>
        <v>DELIVERED</v>
      </c>
      <c r="G1024" s="361" t="s">
        <v>2111</v>
      </c>
      <c r="H1024" s="341" t="e">
        <f t="shared" si="289"/>
        <v>#REF!</v>
      </c>
      <c r="I1024" s="28" t="e">
        <f t="shared" si="290"/>
        <v>#REF!</v>
      </c>
      <c r="J1024" s="24">
        <v>4</v>
      </c>
      <c r="K1024" s="24" t="s">
        <v>28</v>
      </c>
      <c r="L1024" s="38" t="s">
        <v>81</v>
      </c>
      <c r="M1024" s="343" t="s">
        <v>2193</v>
      </c>
      <c r="N1024" s="91">
        <v>0</v>
      </c>
      <c r="O1024" s="9">
        <v>3</v>
      </c>
      <c r="P1024" s="24" t="s">
        <v>243</v>
      </c>
      <c r="Q1024" s="24">
        <v>26200220</v>
      </c>
      <c r="R1024" s="122" t="s">
        <v>84</v>
      </c>
      <c r="S1024" s="9" t="s">
        <v>1153</v>
      </c>
      <c r="T1024" s="35" t="s">
        <v>1154</v>
      </c>
      <c r="U1024" s="16" t="s">
        <v>193</v>
      </c>
      <c r="V1024" s="13" t="s">
        <v>2305</v>
      </c>
      <c r="W1024" s="37">
        <v>1</v>
      </c>
      <c r="X1024" s="24">
        <v>1</v>
      </c>
      <c r="Y1024" s="265">
        <f t="shared" si="277"/>
        <v>0</v>
      </c>
      <c r="Z1024" s="24">
        <v>0</v>
      </c>
      <c r="AA1024" s="58">
        <v>11800</v>
      </c>
      <c r="AB1024" s="66"/>
      <c r="AC1024" s="151" t="str">
        <f>IF(AD1024="","",TEXT(AD1024,"mmmm-yy"))</f>
        <v>May-26</v>
      </c>
      <c r="AD1024" s="25">
        <v>46168</v>
      </c>
      <c r="AE1024" s="649" t="s">
        <v>2304</v>
      </c>
      <c r="AF1024" s="58">
        <f t="shared" si="292"/>
        <v>11800</v>
      </c>
      <c r="AG1024" s="58">
        <f t="shared" si="287"/>
        <v>0</v>
      </c>
      <c r="AH1024" s="58">
        <f t="shared" si="293"/>
        <v>11800</v>
      </c>
      <c r="AI1024" s="58">
        <f t="shared" si="285"/>
        <v>0</v>
      </c>
      <c r="AJ1024" s="58">
        <f t="shared" si="288"/>
        <v>0</v>
      </c>
      <c r="AK1024" s="58">
        <f t="shared" si="284"/>
        <v>0</v>
      </c>
      <c r="AL1024" s="16" t="s">
        <v>0</v>
      </c>
      <c r="AM1024" s="648" t="s">
        <v>102</v>
      </c>
      <c r="AN1024" s="59">
        <f t="shared" si="291"/>
        <v>11800</v>
      </c>
      <c r="AO1024" s="844">
        <f t="shared" si="278"/>
        <v>1</v>
      </c>
      <c r="AP1024" s="844">
        <f t="shared" si="279"/>
        <v>0</v>
      </c>
      <c r="AQ1024" s="845">
        <f t="shared" ca="1" si="280"/>
        <v>46</v>
      </c>
      <c r="AR1024" s="113" t="str">
        <f t="shared" si="281"/>
        <v>Delayed</v>
      </c>
    </row>
    <row r="1025" spans="1:45" ht="15" x14ac:dyDescent="0.25">
      <c r="A1025" s="13" t="s">
        <v>2301</v>
      </c>
      <c r="B1025" s="243">
        <v>46139</v>
      </c>
      <c r="C1025" s="245" t="s">
        <v>79</v>
      </c>
      <c r="D1025" s="552">
        <v>46167</v>
      </c>
      <c r="E1025" s="552" t="e">
        <f>IF(OR(#REF!="",J1025=""),"",#REF!+7*J1025)</f>
        <v>#REF!</v>
      </c>
      <c r="F1025" s="333" t="str">
        <f t="shared" ca="1" si="283"/>
        <v>DELIVERED</v>
      </c>
      <c r="G1025" s="361" t="s">
        <v>2111</v>
      </c>
      <c r="H1025" s="341" t="e">
        <f t="shared" si="289"/>
        <v>#REF!</v>
      </c>
      <c r="I1025" s="28" t="e">
        <f t="shared" si="290"/>
        <v>#REF!</v>
      </c>
      <c r="J1025" s="24">
        <v>4</v>
      </c>
      <c r="K1025" s="24" t="s">
        <v>27</v>
      </c>
      <c r="L1025" s="38" t="s">
        <v>81</v>
      </c>
      <c r="M1025" s="343" t="s">
        <v>2189</v>
      </c>
      <c r="N1025" s="91">
        <v>0</v>
      </c>
      <c r="O1025" s="9">
        <v>3</v>
      </c>
      <c r="P1025" s="459" t="s">
        <v>2306</v>
      </c>
      <c r="Q1025" s="24">
        <v>26200220</v>
      </c>
      <c r="R1025" s="122" t="s">
        <v>84</v>
      </c>
      <c r="S1025" s="9" t="s">
        <v>1153</v>
      </c>
      <c r="T1025" s="35" t="s">
        <v>1154</v>
      </c>
      <c r="U1025" s="16" t="s">
        <v>193</v>
      </c>
      <c r="V1025" s="13" t="s">
        <v>2307</v>
      </c>
      <c r="W1025" s="37">
        <v>22</v>
      </c>
      <c r="X1025" s="24">
        <v>22</v>
      </c>
      <c r="Y1025" s="265">
        <f t="shared" si="277"/>
        <v>0</v>
      </c>
      <c r="Z1025" s="24">
        <v>0</v>
      </c>
      <c r="AA1025" s="58">
        <v>5168.18</v>
      </c>
      <c r="AB1025" s="66"/>
      <c r="AC1025" s="151" t="str">
        <f>IF(AD1025="","",TEXT(AD1025,"mmmm-yy"))</f>
        <v>May-26</v>
      </c>
      <c r="AD1025" s="25">
        <v>46165</v>
      </c>
      <c r="AE1025" s="649" t="s">
        <v>2308</v>
      </c>
      <c r="AF1025" s="58">
        <f t="shared" si="292"/>
        <v>113699.96</v>
      </c>
      <c r="AG1025" s="58">
        <f t="shared" si="287"/>
        <v>0</v>
      </c>
      <c r="AH1025" s="58">
        <f t="shared" si="293"/>
        <v>113699.96</v>
      </c>
      <c r="AI1025" s="58">
        <f t="shared" si="285"/>
        <v>0</v>
      </c>
      <c r="AJ1025" s="58">
        <f t="shared" si="288"/>
        <v>0</v>
      </c>
      <c r="AK1025" s="58">
        <f t="shared" si="284"/>
        <v>0</v>
      </c>
      <c r="AL1025" s="16" t="s">
        <v>0</v>
      </c>
      <c r="AM1025" s="648" t="s">
        <v>102</v>
      </c>
      <c r="AN1025" s="59">
        <f t="shared" si="291"/>
        <v>113699.96</v>
      </c>
      <c r="AO1025" s="844">
        <f t="shared" si="278"/>
        <v>1</v>
      </c>
      <c r="AP1025" s="844">
        <f t="shared" si="279"/>
        <v>0</v>
      </c>
      <c r="AQ1025" s="845">
        <f t="shared" ca="1" si="280"/>
        <v>46</v>
      </c>
      <c r="AR1025" s="113" t="str">
        <f t="shared" si="281"/>
        <v>On Time</v>
      </c>
    </row>
    <row r="1026" spans="1:45" ht="15" x14ac:dyDescent="0.25">
      <c r="A1026" s="13" t="s">
        <v>2301</v>
      </c>
      <c r="B1026" s="243">
        <v>46139</v>
      </c>
      <c r="C1026" s="245" t="s">
        <v>79</v>
      </c>
      <c r="D1026" s="552">
        <v>46167</v>
      </c>
      <c r="E1026" s="552" t="e">
        <f>IF(OR(#REF!="",J1026=""),"",#REF!+7*J1026)</f>
        <v>#REF!</v>
      </c>
      <c r="F1026" s="333" t="str">
        <f t="shared" ca="1" si="283"/>
        <v>DELIVERED</v>
      </c>
      <c r="G1026" s="301" t="s">
        <v>2111</v>
      </c>
      <c r="H1026" s="341" t="e">
        <f t="shared" si="289"/>
        <v>#REF!</v>
      </c>
      <c r="I1026" s="28" t="e">
        <f t="shared" si="290"/>
        <v>#REF!</v>
      </c>
      <c r="J1026" s="24">
        <v>4</v>
      </c>
      <c r="K1026" s="24" t="s">
        <v>28</v>
      </c>
      <c r="L1026" s="38" t="s">
        <v>81</v>
      </c>
      <c r="M1026" s="343" t="s">
        <v>2189</v>
      </c>
      <c r="N1026" s="91">
        <v>0</v>
      </c>
      <c r="O1026" s="9">
        <v>3</v>
      </c>
      <c r="P1026" s="459" t="s">
        <v>243</v>
      </c>
      <c r="Q1026" s="24">
        <v>26200220</v>
      </c>
      <c r="R1026" s="122" t="s">
        <v>84</v>
      </c>
      <c r="S1026" s="9" t="s">
        <v>1153</v>
      </c>
      <c r="T1026" s="35" t="s">
        <v>1154</v>
      </c>
      <c r="U1026" s="16" t="s">
        <v>193</v>
      </c>
      <c r="V1026" s="98" t="s">
        <v>2309</v>
      </c>
      <c r="W1026" s="37">
        <v>1</v>
      </c>
      <c r="X1026" s="24">
        <v>1</v>
      </c>
      <c r="Y1026" s="265">
        <f t="shared" si="277"/>
        <v>0</v>
      </c>
      <c r="Z1026" s="24">
        <v>0</v>
      </c>
      <c r="AA1026" s="58">
        <v>11800</v>
      </c>
      <c r="AB1026" s="66"/>
      <c r="AC1026" s="151" t="str">
        <f>IF(AD1026="","",TEXT(AD1026,"mmmm-yy"))</f>
        <v>May-26</v>
      </c>
      <c r="AD1026" s="25">
        <v>46165</v>
      </c>
      <c r="AE1026" s="649" t="s">
        <v>2308</v>
      </c>
      <c r="AF1026" s="58">
        <f t="shared" si="292"/>
        <v>11800</v>
      </c>
      <c r="AG1026" s="58">
        <f t="shared" si="287"/>
        <v>0</v>
      </c>
      <c r="AH1026" s="58">
        <f t="shared" si="293"/>
        <v>11800</v>
      </c>
      <c r="AI1026" s="58">
        <f t="shared" si="285"/>
        <v>0</v>
      </c>
      <c r="AJ1026" s="58">
        <f t="shared" si="288"/>
        <v>0</v>
      </c>
      <c r="AK1026" s="58">
        <f t="shared" si="284"/>
        <v>0</v>
      </c>
      <c r="AL1026" s="16" t="s">
        <v>0</v>
      </c>
      <c r="AM1026" s="648" t="s">
        <v>102</v>
      </c>
      <c r="AN1026" s="59">
        <f t="shared" si="291"/>
        <v>11800</v>
      </c>
      <c r="AO1026" s="844">
        <f t="shared" si="278"/>
        <v>1</v>
      </c>
      <c r="AP1026" s="844">
        <f t="shared" si="279"/>
        <v>0</v>
      </c>
      <c r="AQ1026" s="845">
        <f t="shared" ca="1" si="280"/>
        <v>46</v>
      </c>
      <c r="AR1026" s="113" t="str">
        <f t="shared" si="281"/>
        <v>On Time</v>
      </c>
    </row>
    <row r="1027" spans="1:45" ht="12.75" x14ac:dyDescent="0.2">
      <c r="A1027" s="569">
        <v>4516518800</v>
      </c>
      <c r="B1027" s="243">
        <v>46141</v>
      </c>
      <c r="C1027" s="297" t="s">
        <v>79</v>
      </c>
      <c r="D1027" s="552">
        <v>46188</v>
      </c>
      <c r="E1027" s="552" t="e">
        <f>IF(OR(#REF!="",J1027=""),"",#REF!+7*J1027)</f>
        <v>#REF!</v>
      </c>
      <c r="F1027" s="103" t="e">
        <f t="shared" ca="1" si="283"/>
        <v>#REF!</v>
      </c>
      <c r="G1027" s="65" t="s">
        <v>2111</v>
      </c>
      <c r="H1027" s="341" t="e">
        <f t="shared" si="289"/>
        <v>#REF!</v>
      </c>
      <c r="I1027" s="28" t="e">
        <f t="shared" si="290"/>
        <v>#REF!</v>
      </c>
      <c r="J1027" s="24">
        <v>3</v>
      </c>
      <c r="K1027" s="24" t="s">
        <v>18</v>
      </c>
      <c r="L1027" s="38" t="s">
        <v>81</v>
      </c>
      <c r="M1027" s="343" t="s">
        <v>2310</v>
      </c>
      <c r="N1027" s="91">
        <v>1</v>
      </c>
      <c r="O1027" s="382">
        <v>1</v>
      </c>
      <c r="P1027" s="20"/>
      <c r="Q1027" s="24"/>
      <c r="R1027" s="86" t="s">
        <v>84</v>
      </c>
      <c r="S1027" s="9" t="s">
        <v>620</v>
      </c>
      <c r="T1027" s="7" t="s">
        <v>621</v>
      </c>
      <c r="U1027" s="70" t="s">
        <v>212</v>
      </c>
      <c r="V1027" s="238" t="s">
        <v>2311</v>
      </c>
      <c r="W1027" s="37">
        <v>3</v>
      </c>
      <c r="X1027" s="24"/>
      <c r="Y1027" s="265">
        <f t="shared" si="277"/>
        <v>3</v>
      </c>
      <c r="Z1027" s="24">
        <v>3</v>
      </c>
      <c r="AA1027" s="58">
        <v>72052</v>
      </c>
      <c r="AB1027" s="66"/>
      <c r="AC1027" s="262"/>
      <c r="AD1027" s="25"/>
      <c r="AE1027" s="439"/>
      <c r="AF1027" s="58">
        <f t="shared" si="292"/>
        <v>0</v>
      </c>
      <c r="AG1027" s="58">
        <f t="shared" si="287"/>
        <v>0</v>
      </c>
      <c r="AH1027" s="58">
        <f t="shared" si="293"/>
        <v>0</v>
      </c>
      <c r="AI1027" s="58">
        <f t="shared" si="285"/>
        <v>216156</v>
      </c>
      <c r="AJ1027" s="58">
        <f t="shared" si="288"/>
        <v>0</v>
      </c>
      <c r="AK1027" s="58">
        <f t="shared" si="284"/>
        <v>216156</v>
      </c>
      <c r="AL1027" s="16" t="s">
        <v>9</v>
      </c>
      <c r="AM1027" s="272"/>
      <c r="AN1027" s="59">
        <f t="shared" si="291"/>
        <v>216156</v>
      </c>
      <c r="AO1027" s="844">
        <f t="shared" ref="AO1027:AO1090" si="294">IF(W1027=0,0,X1027/W1027)</f>
        <v>0</v>
      </c>
      <c r="AP1027" s="844">
        <f t="shared" ref="AP1027:AP1090" si="295">IF(W1027=0,0,Y1027/W1027)</f>
        <v>1</v>
      </c>
      <c r="AQ1027" s="845">
        <f t="shared" ref="AQ1027:AQ1090" ca="1" si="296">TODAY()-B1027</f>
        <v>44</v>
      </c>
      <c r="AR1027" s="113" t="str">
        <f t="shared" ref="AR1027:AR1090" si="297">IF(AD1027&lt;=D1027,"On Time","Delayed")</f>
        <v>On Time</v>
      </c>
    </row>
    <row r="1028" spans="1:45" ht="15" x14ac:dyDescent="0.25">
      <c r="A1028" s="240">
        <v>1388284</v>
      </c>
      <c r="B1028" s="244">
        <v>46141</v>
      </c>
      <c r="C1028" s="240" t="s">
        <v>79</v>
      </c>
      <c r="D1028" s="552">
        <v>46162</v>
      </c>
      <c r="E1028" s="552" t="e">
        <f>IF(OR(#REF!="",J1028=""),"",#REF!+7*J1028)</f>
        <v>#REF!</v>
      </c>
      <c r="F1028" s="333" t="str">
        <f t="shared" ca="1" si="283"/>
        <v>DELIVERED</v>
      </c>
      <c r="G1028" s="361" t="s">
        <v>2111</v>
      </c>
      <c r="H1028" s="341" t="e">
        <f t="shared" si="289"/>
        <v>#REF!</v>
      </c>
      <c r="I1028" s="28" t="e">
        <f t="shared" si="290"/>
        <v>#REF!</v>
      </c>
      <c r="J1028" s="24">
        <v>3</v>
      </c>
      <c r="K1028" s="24" t="s">
        <v>27</v>
      </c>
      <c r="L1028" s="38" t="s">
        <v>81</v>
      </c>
      <c r="M1028" s="343" t="s">
        <v>2312</v>
      </c>
      <c r="N1028" s="96">
        <v>0</v>
      </c>
      <c r="O1028" s="622">
        <v>3</v>
      </c>
      <c r="P1028" s="664" t="s">
        <v>2313</v>
      </c>
      <c r="Q1028" s="39">
        <v>26200151</v>
      </c>
      <c r="R1028" s="218" t="s">
        <v>84</v>
      </c>
      <c r="S1028" s="470" t="s">
        <v>2314</v>
      </c>
      <c r="T1028" s="41" t="s">
        <v>2315</v>
      </c>
      <c r="U1028" s="41" t="s">
        <v>87</v>
      </c>
      <c r="V1028" s="16" t="s">
        <v>2316</v>
      </c>
      <c r="W1028" s="37">
        <v>3</v>
      </c>
      <c r="X1028" s="24">
        <v>3</v>
      </c>
      <c r="Y1028" s="265">
        <f t="shared" si="277"/>
        <v>0</v>
      </c>
      <c r="Z1028" s="24">
        <v>0</v>
      </c>
      <c r="AA1028" s="58">
        <v>13033.33</v>
      </c>
      <c r="AB1028" s="66"/>
      <c r="AC1028" s="151" t="str">
        <f>IF(AD1028="","",TEXT(AD1028,"mmmm-yy"))</f>
        <v>May-26</v>
      </c>
      <c r="AD1028" s="25">
        <v>46162</v>
      </c>
      <c r="AE1028" s="485" t="s">
        <v>2317</v>
      </c>
      <c r="AF1028" s="58">
        <f t="shared" si="292"/>
        <v>39099.99</v>
      </c>
      <c r="AG1028" s="58">
        <f t="shared" si="287"/>
        <v>0</v>
      </c>
      <c r="AH1028" s="58">
        <f t="shared" si="293"/>
        <v>39099.99</v>
      </c>
      <c r="AI1028" s="58">
        <f t="shared" si="285"/>
        <v>0</v>
      </c>
      <c r="AJ1028" s="58">
        <f t="shared" si="288"/>
        <v>0</v>
      </c>
      <c r="AK1028" s="58">
        <f t="shared" si="284"/>
        <v>0</v>
      </c>
      <c r="AL1028" s="16" t="s">
        <v>0</v>
      </c>
      <c r="AM1028" s="144" t="s">
        <v>102</v>
      </c>
      <c r="AN1028" s="59">
        <f t="shared" si="291"/>
        <v>39099.99</v>
      </c>
      <c r="AO1028" s="844">
        <f t="shared" si="294"/>
        <v>1</v>
      </c>
      <c r="AP1028" s="844">
        <f t="shared" si="295"/>
        <v>0</v>
      </c>
      <c r="AQ1028" s="845">
        <f t="shared" ca="1" si="296"/>
        <v>44</v>
      </c>
      <c r="AR1028" s="113" t="str">
        <f t="shared" si="297"/>
        <v>On Time</v>
      </c>
    </row>
    <row r="1029" spans="1:45" x14ac:dyDescent="0.25">
      <c r="A1029" s="240">
        <v>1388284</v>
      </c>
      <c r="B1029" s="244">
        <v>46141</v>
      </c>
      <c r="C1029" s="240" t="s">
        <v>79</v>
      </c>
      <c r="D1029" s="552">
        <v>46162</v>
      </c>
      <c r="E1029" s="552" t="e">
        <f>IF(OR(#REF!="",J1029=""),"",#REF!+7*J1029)</f>
        <v>#REF!</v>
      </c>
      <c r="F1029" s="333" t="str">
        <f t="shared" ca="1" si="283"/>
        <v>DELIVERED</v>
      </c>
      <c r="G1029" s="361" t="s">
        <v>2111</v>
      </c>
      <c r="H1029" s="341" t="e">
        <f t="shared" si="289"/>
        <v>#REF!</v>
      </c>
      <c r="I1029" s="28" t="e">
        <f t="shared" si="290"/>
        <v>#REF!</v>
      </c>
      <c r="J1029" s="24">
        <v>4</v>
      </c>
      <c r="K1029" s="24" t="s">
        <v>18</v>
      </c>
      <c r="L1029" s="38" t="s">
        <v>81</v>
      </c>
      <c r="M1029" s="343" t="s">
        <v>2318</v>
      </c>
      <c r="N1029" s="96">
        <v>0</v>
      </c>
      <c r="O1029" s="622">
        <v>3</v>
      </c>
      <c r="P1029" s="14" t="s">
        <v>2319</v>
      </c>
      <c r="Q1029" s="24">
        <v>26200201</v>
      </c>
      <c r="R1029" s="317" t="s">
        <v>84</v>
      </c>
      <c r="S1029" s="470" t="s">
        <v>2314</v>
      </c>
      <c r="T1029" s="41" t="s">
        <v>2315</v>
      </c>
      <c r="U1029" s="41" t="s">
        <v>87</v>
      </c>
      <c r="V1029" s="16" t="s">
        <v>2320</v>
      </c>
      <c r="W1029" s="37">
        <v>2</v>
      </c>
      <c r="X1029" s="24">
        <v>2</v>
      </c>
      <c r="Y1029" s="265">
        <f t="shared" ref="Y1029:Y1096" si="298">W1029-X1029</f>
        <v>0</v>
      </c>
      <c r="Z1029" s="24">
        <v>0</v>
      </c>
      <c r="AA1029" s="58">
        <v>17717</v>
      </c>
      <c r="AB1029" s="66"/>
      <c r="AC1029" s="151" t="str">
        <f>IF(AD1029="","",TEXT(AD1029,"mmmm-yy"))</f>
        <v>May-26</v>
      </c>
      <c r="AD1029" s="25">
        <v>46164</v>
      </c>
      <c r="AE1029" s="485" t="s">
        <v>2321</v>
      </c>
      <c r="AF1029" s="58">
        <f t="shared" si="292"/>
        <v>35434</v>
      </c>
      <c r="AG1029" s="58">
        <f t="shared" si="287"/>
        <v>0</v>
      </c>
      <c r="AH1029" s="58">
        <f t="shared" si="293"/>
        <v>35434</v>
      </c>
      <c r="AI1029" s="58">
        <f t="shared" si="285"/>
        <v>0</v>
      </c>
      <c r="AJ1029" s="58">
        <f t="shared" si="288"/>
        <v>0</v>
      </c>
      <c r="AK1029" s="58">
        <f t="shared" si="284"/>
        <v>0</v>
      </c>
      <c r="AL1029" s="16" t="s">
        <v>0</v>
      </c>
      <c r="AM1029" s="144" t="s">
        <v>102</v>
      </c>
      <c r="AN1029" s="59">
        <f t="shared" si="291"/>
        <v>35434</v>
      </c>
      <c r="AO1029" s="844">
        <f t="shared" si="294"/>
        <v>1</v>
      </c>
      <c r="AP1029" s="844">
        <f t="shared" si="295"/>
        <v>0</v>
      </c>
      <c r="AQ1029" s="845">
        <f t="shared" ca="1" si="296"/>
        <v>44</v>
      </c>
      <c r="AR1029" s="113" t="str">
        <f t="shared" si="297"/>
        <v>Delayed</v>
      </c>
    </row>
    <row r="1030" spans="1:45" ht="12.75" x14ac:dyDescent="0.2">
      <c r="A1030" s="102" t="s">
        <v>2322</v>
      </c>
      <c r="B1030" s="244">
        <v>46141</v>
      </c>
      <c r="C1030" s="100" t="s">
        <v>79</v>
      </c>
      <c r="D1030" s="552">
        <v>46169</v>
      </c>
      <c r="E1030" s="552" t="e">
        <f>IF(OR(#REF!="",J1030=""),"",#REF!+7*J1030)</f>
        <v>#REF!</v>
      </c>
      <c r="F1030" s="333" t="str">
        <f t="shared" ca="1" si="283"/>
        <v>DELIVERED</v>
      </c>
      <c r="G1030" s="120" t="s">
        <v>80</v>
      </c>
      <c r="H1030" s="341" t="e">
        <f t="shared" si="289"/>
        <v>#REF!</v>
      </c>
      <c r="I1030" s="28" t="e">
        <f t="shared" si="290"/>
        <v>#REF!</v>
      </c>
      <c r="J1030" s="24">
        <v>4</v>
      </c>
      <c r="K1030" s="24" t="s">
        <v>25</v>
      </c>
      <c r="L1030" s="38" t="s">
        <v>81</v>
      </c>
      <c r="M1030" s="343" t="s">
        <v>488</v>
      </c>
      <c r="N1030" s="96">
        <v>0</v>
      </c>
      <c r="O1030" s="278">
        <v>3</v>
      </c>
      <c r="P1030" s="36" t="s">
        <v>243</v>
      </c>
      <c r="Q1030" s="36">
        <v>26200259</v>
      </c>
      <c r="R1030" s="122" t="s">
        <v>84</v>
      </c>
      <c r="S1030" s="43" t="s">
        <v>380</v>
      </c>
      <c r="T1030" s="41" t="s">
        <v>381</v>
      </c>
      <c r="U1030" s="102" t="s">
        <v>212</v>
      </c>
      <c r="V1030" s="422" t="s">
        <v>490</v>
      </c>
      <c r="W1030" s="24">
        <v>50</v>
      </c>
      <c r="X1030" s="24">
        <v>46</v>
      </c>
      <c r="Y1030" s="265">
        <f t="shared" si="298"/>
        <v>4</v>
      </c>
      <c r="Z1030" s="24">
        <v>0</v>
      </c>
      <c r="AA1030" s="58">
        <v>3385.62</v>
      </c>
      <c r="AB1030" s="66"/>
      <c r="AC1030" s="536" t="str">
        <f>IF(AD1030="","",TEXT(AD1030,"mmmm-yy"))</f>
        <v>May-26</v>
      </c>
      <c r="AD1030" s="25">
        <v>46173</v>
      </c>
      <c r="AE1030" s="710" t="s">
        <v>2323</v>
      </c>
      <c r="AF1030" s="58">
        <f t="shared" si="292"/>
        <v>155738.51999999999</v>
      </c>
      <c r="AG1030" s="58">
        <f t="shared" si="287"/>
        <v>0</v>
      </c>
      <c r="AH1030" s="58">
        <f t="shared" si="293"/>
        <v>155738.51999999999</v>
      </c>
      <c r="AI1030" s="58">
        <f t="shared" si="285"/>
        <v>0</v>
      </c>
      <c r="AJ1030" s="58">
        <f t="shared" si="288"/>
        <v>0</v>
      </c>
      <c r="AK1030" s="58">
        <f t="shared" si="284"/>
        <v>0</v>
      </c>
      <c r="AL1030" s="16" t="s">
        <v>0</v>
      </c>
      <c r="AM1030" s="540" t="s">
        <v>102</v>
      </c>
      <c r="AN1030" s="59">
        <f t="shared" si="291"/>
        <v>155738.51999999999</v>
      </c>
      <c r="AO1030" s="844">
        <f t="shared" si="294"/>
        <v>0.92</v>
      </c>
      <c r="AP1030" s="844">
        <f t="shared" si="295"/>
        <v>0.08</v>
      </c>
      <c r="AQ1030" s="845">
        <f t="shared" ca="1" si="296"/>
        <v>44</v>
      </c>
      <c r="AR1030" s="113" t="str">
        <f t="shared" si="297"/>
        <v>Delayed</v>
      </c>
    </row>
    <row r="1031" spans="1:45" ht="12.75" x14ac:dyDescent="0.2">
      <c r="A1031" s="569" t="s">
        <v>2322</v>
      </c>
      <c r="B1031" s="553">
        <v>46141</v>
      </c>
      <c r="C1031" s="562" t="s">
        <v>79</v>
      </c>
      <c r="D1031" s="552">
        <v>46169</v>
      </c>
      <c r="E1031" s="552" t="e">
        <f>IF(OR(#REF!="",J1031=""),"",#REF!+7*J1031)</f>
        <v>#REF!</v>
      </c>
      <c r="F1031" s="518" t="e">
        <f t="shared" ca="1" si="283"/>
        <v>#REF!</v>
      </c>
      <c r="G1031" s="571" t="s">
        <v>80</v>
      </c>
      <c r="H1031" s="546" t="e">
        <f t="shared" si="289"/>
        <v>#REF!</v>
      </c>
      <c r="I1031" s="520" t="e">
        <f t="shared" si="290"/>
        <v>#REF!</v>
      </c>
      <c r="J1031" s="506">
        <v>4</v>
      </c>
      <c r="K1031" s="506" t="s">
        <v>25</v>
      </c>
      <c r="L1031" s="521" t="s">
        <v>81</v>
      </c>
      <c r="M1031" s="343" t="s">
        <v>488</v>
      </c>
      <c r="N1031" s="707">
        <v>0</v>
      </c>
      <c r="O1031" s="708">
        <v>3</v>
      </c>
      <c r="P1031" s="614" t="s">
        <v>243</v>
      </c>
      <c r="Q1031" s="614">
        <v>26200259</v>
      </c>
      <c r="R1031" s="568" t="s">
        <v>84</v>
      </c>
      <c r="S1031" s="635" t="s">
        <v>380</v>
      </c>
      <c r="T1031" s="628" t="s">
        <v>381</v>
      </c>
      <c r="U1031" s="569" t="s">
        <v>212</v>
      </c>
      <c r="V1031" s="709" t="s">
        <v>490</v>
      </c>
      <c r="W1031" s="506">
        <v>4</v>
      </c>
      <c r="X1031" s="506"/>
      <c r="Y1031" s="542">
        <f t="shared" si="298"/>
        <v>4</v>
      </c>
      <c r="Z1031" s="506">
        <v>4</v>
      </c>
      <c r="AA1031" s="528">
        <v>3385.62</v>
      </c>
      <c r="AB1031" s="529"/>
      <c r="AC1031" s="530"/>
      <c r="AD1031" s="531"/>
      <c r="AE1031" s="532"/>
      <c r="AF1031" s="528">
        <f t="shared" si="292"/>
        <v>0</v>
      </c>
      <c r="AG1031" s="528">
        <f t="shared" si="287"/>
        <v>0</v>
      </c>
      <c r="AH1031" s="528">
        <f t="shared" si="293"/>
        <v>0</v>
      </c>
      <c r="AI1031" s="528">
        <f t="shared" si="285"/>
        <v>13542.48</v>
      </c>
      <c r="AJ1031" s="528">
        <f t="shared" si="288"/>
        <v>0</v>
      </c>
      <c r="AK1031" s="528">
        <f t="shared" si="284"/>
        <v>13542.48</v>
      </c>
      <c r="AL1031" s="508" t="s">
        <v>9</v>
      </c>
      <c r="AM1031" s="533"/>
      <c r="AN1031" s="833">
        <f t="shared" si="291"/>
        <v>13542.48</v>
      </c>
      <c r="AO1031" s="844">
        <f t="shared" si="294"/>
        <v>0</v>
      </c>
      <c r="AP1031" s="844">
        <f t="shared" si="295"/>
        <v>1</v>
      </c>
      <c r="AQ1031" s="845">
        <f t="shared" ca="1" si="296"/>
        <v>44</v>
      </c>
      <c r="AR1031" s="113" t="str">
        <f t="shared" si="297"/>
        <v>On Time</v>
      </c>
    </row>
    <row r="1032" spans="1:45" ht="12.75" x14ac:dyDescent="0.2">
      <c r="A1032" s="102" t="s">
        <v>2324</v>
      </c>
      <c r="B1032" s="244">
        <v>46141</v>
      </c>
      <c r="C1032" s="100" t="s">
        <v>79</v>
      </c>
      <c r="D1032" s="552">
        <v>46190</v>
      </c>
      <c r="E1032" s="552" t="e">
        <f>IF(OR(#REF!="",J1032=""),"",#REF!+7*J1032)</f>
        <v>#REF!</v>
      </c>
      <c r="F1032" s="333" t="e">
        <f t="shared" ca="1" si="283"/>
        <v>#REF!</v>
      </c>
      <c r="G1032" s="120" t="s">
        <v>80</v>
      </c>
      <c r="H1032" s="341" t="e">
        <f t="shared" si="289"/>
        <v>#REF!</v>
      </c>
      <c r="I1032" s="28" t="e">
        <f t="shared" si="290"/>
        <v>#REF!</v>
      </c>
      <c r="J1032" s="24">
        <v>7</v>
      </c>
      <c r="K1032" s="24" t="s">
        <v>18</v>
      </c>
      <c r="L1032" s="38" t="s">
        <v>81</v>
      </c>
      <c r="M1032" s="522" t="s">
        <v>2325</v>
      </c>
      <c r="N1032" s="96">
        <v>0</v>
      </c>
      <c r="O1032" s="278">
        <v>3</v>
      </c>
      <c r="P1032" s="24"/>
      <c r="Q1032" s="24"/>
      <c r="R1032" s="122" t="s">
        <v>84</v>
      </c>
      <c r="S1032" s="43" t="s">
        <v>380</v>
      </c>
      <c r="T1032" s="41" t="s">
        <v>381</v>
      </c>
      <c r="U1032" s="102" t="s">
        <v>212</v>
      </c>
      <c r="V1032" s="13" t="s">
        <v>2326</v>
      </c>
      <c r="W1032" s="39">
        <v>5</v>
      </c>
      <c r="X1032" s="24"/>
      <c r="Y1032" s="265">
        <f t="shared" si="298"/>
        <v>5</v>
      </c>
      <c r="Z1032" s="24">
        <v>5</v>
      </c>
      <c r="AA1032" s="58">
        <v>261259.2</v>
      </c>
      <c r="AB1032" s="66"/>
      <c r="AC1032" s="262"/>
      <c r="AD1032" s="25"/>
      <c r="AE1032" s="439"/>
      <c r="AF1032" s="58">
        <f t="shared" si="292"/>
        <v>0</v>
      </c>
      <c r="AG1032" s="58">
        <f t="shared" si="287"/>
        <v>0</v>
      </c>
      <c r="AH1032" s="58">
        <f t="shared" si="293"/>
        <v>0</v>
      </c>
      <c r="AI1032" s="58">
        <f t="shared" si="285"/>
        <v>1306296</v>
      </c>
      <c r="AJ1032" s="58">
        <f t="shared" si="288"/>
        <v>0</v>
      </c>
      <c r="AK1032" s="58">
        <f t="shared" si="284"/>
        <v>1306296</v>
      </c>
      <c r="AL1032" s="16" t="s">
        <v>9</v>
      </c>
      <c r="AM1032" s="272"/>
      <c r="AN1032" s="59">
        <f t="shared" si="291"/>
        <v>1306296</v>
      </c>
      <c r="AO1032" s="844">
        <f t="shared" si="294"/>
        <v>0</v>
      </c>
      <c r="AP1032" s="844">
        <f t="shared" si="295"/>
        <v>1</v>
      </c>
      <c r="AQ1032" s="845">
        <f t="shared" ca="1" si="296"/>
        <v>44</v>
      </c>
      <c r="AR1032" s="113" t="str">
        <f t="shared" si="297"/>
        <v>On Time</v>
      </c>
    </row>
    <row r="1033" spans="1:45" ht="12.75" x14ac:dyDescent="0.2">
      <c r="A1033" s="102" t="s">
        <v>2327</v>
      </c>
      <c r="B1033" s="244">
        <v>46141</v>
      </c>
      <c r="C1033" s="100" t="s">
        <v>79</v>
      </c>
      <c r="D1033" s="552">
        <v>46204</v>
      </c>
      <c r="E1033" s="552" t="e">
        <f>IF(OR(#REF!="",J1033=""),"",#REF!+7*J1033)</f>
        <v>#REF!</v>
      </c>
      <c r="F1033" s="333" t="e">
        <f t="shared" ca="1" si="283"/>
        <v>#REF!</v>
      </c>
      <c r="G1033" s="120" t="s">
        <v>80</v>
      </c>
      <c r="H1033" s="341" t="e">
        <f t="shared" si="289"/>
        <v>#REF!</v>
      </c>
      <c r="I1033" s="28" t="e">
        <f t="shared" si="290"/>
        <v>#REF!</v>
      </c>
      <c r="J1033" s="24">
        <v>9</v>
      </c>
      <c r="K1033" s="24" t="s">
        <v>18</v>
      </c>
      <c r="L1033" s="38" t="s">
        <v>81</v>
      </c>
      <c r="M1033" s="343" t="s">
        <v>2328</v>
      </c>
      <c r="N1033" s="96">
        <v>0</v>
      </c>
      <c r="O1033" s="278">
        <v>3</v>
      </c>
      <c r="P1033" s="24"/>
      <c r="Q1033" s="24"/>
      <c r="R1033" s="122" t="s">
        <v>84</v>
      </c>
      <c r="S1033" s="43" t="s">
        <v>380</v>
      </c>
      <c r="T1033" s="41" t="s">
        <v>381</v>
      </c>
      <c r="U1033" s="102" t="s">
        <v>212</v>
      </c>
      <c r="V1033" s="475" t="s">
        <v>2329</v>
      </c>
      <c r="W1033" s="24">
        <v>3</v>
      </c>
      <c r="X1033" s="37"/>
      <c r="Y1033" s="265">
        <f t="shared" si="298"/>
        <v>3</v>
      </c>
      <c r="Z1033" s="24">
        <v>3</v>
      </c>
      <c r="AA1033" s="58">
        <v>1046307.67</v>
      </c>
      <c r="AB1033" s="66"/>
      <c r="AC1033" s="262"/>
      <c r="AD1033" s="25"/>
      <c r="AE1033" s="439"/>
      <c r="AF1033" s="58">
        <f t="shared" si="292"/>
        <v>0</v>
      </c>
      <c r="AG1033" s="58">
        <f t="shared" si="287"/>
        <v>0</v>
      </c>
      <c r="AH1033" s="58">
        <f t="shared" si="293"/>
        <v>0</v>
      </c>
      <c r="AI1033" s="58">
        <f t="shared" si="285"/>
        <v>3138923.0100000002</v>
      </c>
      <c r="AJ1033" s="58">
        <f t="shared" si="288"/>
        <v>0</v>
      </c>
      <c r="AK1033" s="58">
        <f t="shared" si="284"/>
        <v>3138923.0100000002</v>
      </c>
      <c r="AL1033" s="16" t="s">
        <v>9</v>
      </c>
      <c r="AM1033" s="272"/>
      <c r="AN1033" s="59">
        <f t="shared" si="291"/>
        <v>3138923.0100000002</v>
      </c>
      <c r="AO1033" s="844">
        <f t="shared" si="294"/>
        <v>0</v>
      </c>
      <c r="AP1033" s="844">
        <f t="shared" si="295"/>
        <v>1</v>
      </c>
      <c r="AQ1033" s="845">
        <f t="shared" ca="1" si="296"/>
        <v>44</v>
      </c>
      <c r="AR1033" s="113" t="str">
        <f t="shared" si="297"/>
        <v>On Time</v>
      </c>
    </row>
    <row r="1034" spans="1:45" ht="15" x14ac:dyDescent="0.25">
      <c r="A1034" s="102" t="s">
        <v>2330</v>
      </c>
      <c r="B1034" s="244">
        <v>46141</v>
      </c>
      <c r="C1034" s="240" t="s">
        <v>79</v>
      </c>
      <c r="D1034" s="552">
        <v>46146</v>
      </c>
      <c r="E1034" s="552" t="e">
        <f>IF(OR(#REF!="",J1034=""),"",#REF!+7*J1034)</f>
        <v>#REF!</v>
      </c>
      <c r="F1034" s="333" t="str">
        <f t="shared" ca="1" si="283"/>
        <v>DELIVERED</v>
      </c>
      <c r="G1034" s="120" t="s">
        <v>80</v>
      </c>
      <c r="H1034" s="341" t="e">
        <f t="shared" si="289"/>
        <v>#REF!</v>
      </c>
      <c r="I1034" s="28" t="e">
        <f t="shared" si="290"/>
        <v>#REF!</v>
      </c>
      <c r="J1034" s="24">
        <v>0.8</v>
      </c>
      <c r="K1034" s="24" t="s">
        <v>21</v>
      </c>
      <c r="L1034" s="38" t="s">
        <v>81</v>
      </c>
      <c r="M1034" s="343" t="s">
        <v>2331</v>
      </c>
      <c r="N1034" s="96">
        <v>0</v>
      </c>
      <c r="O1034" s="278">
        <v>3</v>
      </c>
      <c r="P1034" s="24" t="s">
        <v>243</v>
      </c>
      <c r="Q1034" s="24">
        <v>26200159</v>
      </c>
      <c r="R1034" s="122" t="s">
        <v>84</v>
      </c>
      <c r="S1034" s="24" t="s">
        <v>1626</v>
      </c>
      <c r="T1034" s="279" t="s">
        <v>1933</v>
      </c>
      <c r="U1034" s="239" t="s">
        <v>193</v>
      </c>
      <c r="V1034" s="391" t="s">
        <v>2332</v>
      </c>
      <c r="W1034" s="24">
        <v>75</v>
      </c>
      <c r="X1034" s="37">
        <v>10</v>
      </c>
      <c r="Y1034" s="265">
        <f t="shared" si="298"/>
        <v>65</v>
      </c>
      <c r="Z1034" s="24">
        <v>0</v>
      </c>
      <c r="AA1034" s="58">
        <v>17250.21</v>
      </c>
      <c r="AB1034" s="66"/>
      <c r="AC1034" s="151" t="str">
        <f>IF(AD1034="","",TEXT(AD1034,"mmmm-yy"))</f>
        <v>May-26</v>
      </c>
      <c r="AD1034" s="25">
        <v>46153</v>
      </c>
      <c r="AE1034" s="485" t="s">
        <v>2333</v>
      </c>
      <c r="AF1034" s="58">
        <f t="shared" si="292"/>
        <v>172502.09999999998</v>
      </c>
      <c r="AG1034" s="58">
        <f t="shared" si="287"/>
        <v>0</v>
      </c>
      <c r="AH1034" s="58">
        <f t="shared" si="293"/>
        <v>172502.09999999998</v>
      </c>
      <c r="AI1034" s="58">
        <f t="shared" si="285"/>
        <v>0</v>
      </c>
      <c r="AJ1034" s="58">
        <f t="shared" si="288"/>
        <v>0</v>
      </c>
      <c r="AK1034" s="58">
        <f t="shared" si="284"/>
        <v>0</v>
      </c>
      <c r="AL1034" s="16" t="s">
        <v>0</v>
      </c>
      <c r="AM1034" s="144" t="s">
        <v>102</v>
      </c>
      <c r="AN1034" s="59">
        <f t="shared" si="291"/>
        <v>172502.09999999998</v>
      </c>
      <c r="AO1034" s="844">
        <f t="shared" si="294"/>
        <v>0.13333333333333333</v>
      </c>
      <c r="AP1034" s="844">
        <f t="shared" si="295"/>
        <v>0.8666666666666667</v>
      </c>
      <c r="AQ1034" s="845">
        <f t="shared" ca="1" si="296"/>
        <v>44</v>
      </c>
      <c r="AR1034" s="113" t="str">
        <f t="shared" si="297"/>
        <v>Delayed</v>
      </c>
    </row>
    <row r="1035" spans="1:45" ht="15" x14ac:dyDescent="0.25">
      <c r="A1035" s="102" t="s">
        <v>2330</v>
      </c>
      <c r="B1035" s="244">
        <v>46141</v>
      </c>
      <c r="C1035" s="240" t="s">
        <v>79</v>
      </c>
      <c r="D1035" s="552">
        <v>46146</v>
      </c>
      <c r="E1035" s="552" t="e">
        <f>IF(OR(#REF!="",J1035=""),"",#REF!+7*J1035)</f>
        <v>#REF!</v>
      </c>
      <c r="F1035" s="333" t="str">
        <f t="shared" ca="1" si="283"/>
        <v>DELIVERED</v>
      </c>
      <c r="G1035" s="120" t="s">
        <v>80</v>
      </c>
      <c r="H1035" s="341" t="e">
        <f t="shared" si="289"/>
        <v>#REF!</v>
      </c>
      <c r="I1035" s="28" t="e">
        <f t="shared" si="290"/>
        <v>#REF!</v>
      </c>
      <c r="J1035" s="24">
        <v>0.8</v>
      </c>
      <c r="K1035" s="24" t="s">
        <v>21</v>
      </c>
      <c r="L1035" s="38" t="s">
        <v>81</v>
      </c>
      <c r="M1035" s="343" t="s">
        <v>2331</v>
      </c>
      <c r="N1035" s="96">
        <v>0</v>
      </c>
      <c r="O1035" s="278">
        <v>3</v>
      </c>
      <c r="P1035" s="24" t="s">
        <v>243</v>
      </c>
      <c r="Q1035" s="24">
        <v>26200159</v>
      </c>
      <c r="R1035" s="122" t="s">
        <v>84</v>
      </c>
      <c r="S1035" s="24" t="s">
        <v>1626</v>
      </c>
      <c r="T1035" s="279" t="s">
        <v>1933</v>
      </c>
      <c r="U1035" s="239" t="s">
        <v>193</v>
      </c>
      <c r="V1035" s="391" t="s">
        <v>2332</v>
      </c>
      <c r="W1035" s="24">
        <v>65</v>
      </c>
      <c r="X1035" s="37">
        <v>65</v>
      </c>
      <c r="Y1035" s="265">
        <f t="shared" si="298"/>
        <v>0</v>
      </c>
      <c r="Z1035" s="24">
        <v>0</v>
      </c>
      <c r="AA1035" s="58">
        <v>17250.21</v>
      </c>
      <c r="AB1035" s="66"/>
      <c r="AC1035" s="151" t="str">
        <f>IF(AD1035="","",TEXT(AD1035,"mmmm-yy"))</f>
        <v>May-26</v>
      </c>
      <c r="AD1035" s="76">
        <v>46154</v>
      </c>
      <c r="AE1035" s="472" t="s">
        <v>2334</v>
      </c>
      <c r="AF1035" s="79">
        <f t="shared" si="292"/>
        <v>1121263.6499999999</v>
      </c>
      <c r="AG1035" s="58">
        <f t="shared" si="287"/>
        <v>0</v>
      </c>
      <c r="AH1035" s="58">
        <f t="shared" si="293"/>
        <v>1121263.6499999999</v>
      </c>
      <c r="AI1035" s="58">
        <f t="shared" si="285"/>
        <v>0</v>
      </c>
      <c r="AJ1035" s="58">
        <f t="shared" si="288"/>
        <v>0</v>
      </c>
      <c r="AK1035" s="58">
        <f t="shared" si="284"/>
        <v>0</v>
      </c>
      <c r="AL1035" s="16" t="s">
        <v>0</v>
      </c>
      <c r="AM1035" s="144" t="s">
        <v>102</v>
      </c>
      <c r="AN1035" s="59">
        <f t="shared" si="291"/>
        <v>1121263.6499999999</v>
      </c>
      <c r="AO1035" s="844">
        <f t="shared" si="294"/>
        <v>1</v>
      </c>
      <c r="AP1035" s="844">
        <f t="shared" si="295"/>
        <v>0</v>
      </c>
      <c r="AQ1035" s="845">
        <f t="shared" ca="1" si="296"/>
        <v>44</v>
      </c>
      <c r="AR1035" s="113" t="str">
        <f t="shared" si="297"/>
        <v>Delayed</v>
      </c>
    </row>
    <row r="1036" spans="1:45" ht="15" x14ac:dyDescent="0.25">
      <c r="A1036" s="102" t="s">
        <v>2330</v>
      </c>
      <c r="B1036" s="244">
        <v>46141</v>
      </c>
      <c r="C1036" s="240" t="s">
        <v>79</v>
      </c>
      <c r="D1036" s="552">
        <v>46146</v>
      </c>
      <c r="E1036" s="552" t="e">
        <f>IF(OR(#REF!="",J1036=""),"",#REF!+7*J1036)</f>
        <v>#REF!</v>
      </c>
      <c r="F1036" s="333" t="str">
        <f t="shared" ca="1" si="283"/>
        <v>DELIVERED</v>
      </c>
      <c r="G1036" s="120" t="s">
        <v>80</v>
      </c>
      <c r="H1036" s="341" t="e">
        <f t="shared" si="289"/>
        <v>#REF!</v>
      </c>
      <c r="I1036" s="28" t="e">
        <f t="shared" si="290"/>
        <v>#REF!</v>
      </c>
      <c r="J1036" s="24">
        <v>0.8</v>
      </c>
      <c r="K1036" s="24" t="s">
        <v>21</v>
      </c>
      <c r="L1036" s="38" t="s">
        <v>81</v>
      </c>
      <c r="M1036" s="343" t="s">
        <v>2335</v>
      </c>
      <c r="N1036" s="96">
        <v>0</v>
      </c>
      <c r="O1036" s="278">
        <v>3</v>
      </c>
      <c r="P1036" s="24" t="s">
        <v>243</v>
      </c>
      <c r="Q1036" s="24">
        <v>26200159</v>
      </c>
      <c r="R1036" s="218" t="s">
        <v>84</v>
      </c>
      <c r="S1036" s="20" t="s">
        <v>1626</v>
      </c>
      <c r="T1036" s="279" t="s">
        <v>1933</v>
      </c>
      <c r="U1036" s="239" t="s">
        <v>193</v>
      </c>
      <c r="V1036" s="391" t="s">
        <v>2336</v>
      </c>
      <c r="W1036" s="24">
        <v>75</v>
      </c>
      <c r="X1036" s="242">
        <v>75</v>
      </c>
      <c r="Y1036" s="265">
        <f t="shared" si="298"/>
        <v>0</v>
      </c>
      <c r="Z1036" s="24">
        <v>0</v>
      </c>
      <c r="AA1036" s="58">
        <v>18472.919999999998</v>
      </c>
      <c r="AB1036" s="66"/>
      <c r="AC1036" s="151" t="str">
        <f>IF(AD1036="","",TEXT(AD1036,"mmmm-yy"))</f>
        <v>May-26</v>
      </c>
      <c r="AD1036" s="76">
        <v>46154</v>
      </c>
      <c r="AE1036" s="472" t="s">
        <v>2334</v>
      </c>
      <c r="AF1036" s="79">
        <f t="shared" si="292"/>
        <v>1385468.9999999998</v>
      </c>
      <c r="AG1036" s="58">
        <f t="shared" si="287"/>
        <v>0</v>
      </c>
      <c r="AH1036" s="58">
        <f t="shared" si="293"/>
        <v>1385468.9999999998</v>
      </c>
      <c r="AI1036" s="58">
        <f t="shared" si="285"/>
        <v>0</v>
      </c>
      <c r="AJ1036" s="58">
        <f t="shared" si="288"/>
        <v>0</v>
      </c>
      <c r="AK1036" s="58">
        <f t="shared" si="284"/>
        <v>0</v>
      </c>
      <c r="AL1036" s="16" t="s">
        <v>0</v>
      </c>
      <c r="AM1036" s="144" t="s">
        <v>102</v>
      </c>
      <c r="AN1036" s="59">
        <f t="shared" si="291"/>
        <v>1385468.9999999998</v>
      </c>
      <c r="AO1036" s="844">
        <f t="shared" si="294"/>
        <v>1</v>
      </c>
      <c r="AP1036" s="844">
        <f t="shared" si="295"/>
        <v>0</v>
      </c>
      <c r="AQ1036" s="845">
        <f t="shared" ca="1" si="296"/>
        <v>44</v>
      </c>
      <c r="AR1036" s="113" t="str">
        <f t="shared" si="297"/>
        <v>Delayed</v>
      </c>
    </row>
    <row r="1037" spans="1:45" ht="12.75" x14ac:dyDescent="0.2">
      <c r="A1037" s="102" t="s">
        <v>2324</v>
      </c>
      <c r="B1037" s="244">
        <v>46141</v>
      </c>
      <c r="C1037" s="100" t="s">
        <v>79</v>
      </c>
      <c r="D1037" s="552">
        <v>46204</v>
      </c>
      <c r="E1037" s="552" t="e">
        <f>IF(OR(#REF!="",J1037=""),"",#REF!+7*J1037)</f>
        <v>#REF!</v>
      </c>
      <c r="F1037" s="333" t="e">
        <f t="shared" ca="1" si="283"/>
        <v>#REF!</v>
      </c>
      <c r="G1037" s="120" t="s">
        <v>80</v>
      </c>
      <c r="H1037" s="341" t="e">
        <f t="shared" si="289"/>
        <v>#REF!</v>
      </c>
      <c r="I1037" s="28" t="e">
        <f t="shared" si="290"/>
        <v>#REF!</v>
      </c>
      <c r="J1037" s="24">
        <v>9</v>
      </c>
      <c r="K1037" s="24" t="s">
        <v>18</v>
      </c>
      <c r="L1037" s="38" t="s">
        <v>81</v>
      </c>
      <c r="M1037" s="343" t="s">
        <v>2337</v>
      </c>
      <c r="N1037" s="96">
        <v>0</v>
      </c>
      <c r="O1037" s="278">
        <v>3</v>
      </c>
      <c r="P1037" s="24"/>
      <c r="Q1037" s="38"/>
      <c r="R1037" s="24" t="s">
        <v>84</v>
      </c>
      <c r="S1037" s="9" t="s">
        <v>380</v>
      </c>
      <c r="T1037" s="41" t="s">
        <v>381</v>
      </c>
      <c r="U1037" s="217" t="s">
        <v>212</v>
      </c>
      <c r="V1037" s="34" t="s">
        <v>2338</v>
      </c>
      <c r="W1037" s="36">
        <v>36</v>
      </c>
      <c r="X1037" s="24"/>
      <c r="Y1037" s="265">
        <f t="shared" si="298"/>
        <v>36</v>
      </c>
      <c r="Z1037" s="24">
        <v>36</v>
      </c>
      <c r="AA1037" s="58">
        <v>107633.47</v>
      </c>
      <c r="AB1037" s="66"/>
      <c r="AC1037" s="262"/>
      <c r="AD1037" s="25"/>
      <c r="AE1037" s="441"/>
      <c r="AF1037" s="58">
        <f t="shared" si="292"/>
        <v>0</v>
      </c>
      <c r="AG1037" s="58">
        <f t="shared" si="287"/>
        <v>0</v>
      </c>
      <c r="AH1037" s="58">
        <f t="shared" si="293"/>
        <v>0</v>
      </c>
      <c r="AI1037" s="58">
        <f t="shared" si="285"/>
        <v>3874804.92</v>
      </c>
      <c r="AJ1037" s="58">
        <f t="shared" si="288"/>
        <v>0</v>
      </c>
      <c r="AK1037" s="58">
        <f t="shared" si="284"/>
        <v>3874804.92</v>
      </c>
      <c r="AL1037" s="16" t="s">
        <v>9</v>
      </c>
      <c r="AM1037" s="272"/>
      <c r="AN1037" s="59">
        <f t="shared" si="291"/>
        <v>3874804.92</v>
      </c>
      <c r="AO1037" s="844">
        <f t="shared" si="294"/>
        <v>0</v>
      </c>
      <c r="AP1037" s="844">
        <f t="shared" si="295"/>
        <v>1</v>
      </c>
      <c r="AQ1037" s="845">
        <f t="shared" ca="1" si="296"/>
        <v>44</v>
      </c>
      <c r="AR1037" s="113" t="str">
        <f t="shared" si="297"/>
        <v>On Time</v>
      </c>
    </row>
    <row r="1038" spans="1:45" s="23" customFormat="1" ht="15" x14ac:dyDescent="0.25">
      <c r="A1038" s="102">
        <v>8200018921</v>
      </c>
      <c r="B1038" s="243">
        <v>46142</v>
      </c>
      <c r="C1038" s="6" t="s">
        <v>79</v>
      </c>
      <c r="D1038" s="552">
        <v>46147</v>
      </c>
      <c r="E1038" s="552" t="e">
        <f>IF(OR(#REF!="",J1038=""),"",#REF!+7*J1038)</f>
        <v>#REF!</v>
      </c>
      <c r="F1038" s="271" t="e">
        <f t="shared" ca="1" si="283"/>
        <v>#REF!</v>
      </c>
      <c r="G1038" s="221" t="s">
        <v>80</v>
      </c>
      <c r="H1038" s="341" t="e">
        <f t="shared" si="289"/>
        <v>#REF!</v>
      </c>
      <c r="I1038" s="28" t="e">
        <f t="shared" si="290"/>
        <v>#REF!</v>
      </c>
      <c r="J1038" s="24">
        <v>4</v>
      </c>
      <c r="K1038" s="24" t="s">
        <v>18</v>
      </c>
      <c r="L1038" s="38" t="s">
        <v>81</v>
      </c>
      <c r="M1038" s="343" t="s">
        <v>2339</v>
      </c>
      <c r="N1038" s="91">
        <v>0</v>
      </c>
      <c r="O1038" s="9">
        <v>3</v>
      </c>
      <c r="P1038" s="24"/>
      <c r="Q1038" s="24"/>
      <c r="R1038" s="24" t="s">
        <v>84</v>
      </c>
      <c r="S1038" s="20" t="s">
        <v>2340</v>
      </c>
      <c r="T1038" s="279" t="s">
        <v>2341</v>
      </c>
      <c r="U1038" s="84" t="s">
        <v>87</v>
      </c>
      <c r="V1038" s="98" t="s">
        <v>2342</v>
      </c>
      <c r="W1038" s="24">
        <v>10</v>
      </c>
      <c r="X1038" s="24"/>
      <c r="Y1038" s="265">
        <f t="shared" si="298"/>
        <v>10</v>
      </c>
      <c r="Z1038" s="24">
        <v>10</v>
      </c>
      <c r="AA1038" s="58">
        <v>47314.2</v>
      </c>
      <c r="AB1038" s="66"/>
      <c r="AC1038" s="262"/>
      <c r="AD1038" s="25"/>
      <c r="AE1038" s="439"/>
      <c r="AF1038" s="58">
        <f t="shared" si="292"/>
        <v>0</v>
      </c>
      <c r="AG1038" s="58">
        <f t="shared" si="287"/>
        <v>0</v>
      </c>
      <c r="AH1038" s="58">
        <f t="shared" si="293"/>
        <v>0</v>
      </c>
      <c r="AI1038" s="58">
        <f t="shared" si="285"/>
        <v>473142</v>
      </c>
      <c r="AJ1038" s="58">
        <f t="shared" si="288"/>
        <v>0</v>
      </c>
      <c r="AK1038" s="58">
        <f t="shared" si="284"/>
        <v>473142</v>
      </c>
      <c r="AL1038" s="16" t="s">
        <v>9</v>
      </c>
      <c r="AM1038" s="272"/>
      <c r="AN1038" s="59">
        <f t="shared" si="291"/>
        <v>473142</v>
      </c>
      <c r="AO1038" s="844">
        <f t="shared" si="294"/>
        <v>0</v>
      </c>
      <c r="AP1038" s="844">
        <f t="shared" si="295"/>
        <v>1</v>
      </c>
      <c r="AQ1038" s="845">
        <f t="shared" ca="1" si="296"/>
        <v>43</v>
      </c>
      <c r="AR1038" s="113" t="str">
        <f t="shared" si="297"/>
        <v>On Time</v>
      </c>
      <c r="AS1038" s="326"/>
    </row>
    <row r="1039" spans="1:45" ht="15" customHeight="1" x14ac:dyDescent="0.2">
      <c r="A1039" s="102" t="s">
        <v>2343</v>
      </c>
      <c r="B1039" s="243">
        <v>46142</v>
      </c>
      <c r="C1039" s="245" t="s">
        <v>79</v>
      </c>
      <c r="D1039" s="552">
        <v>46148</v>
      </c>
      <c r="E1039" s="552" t="e">
        <f>IF(OR(#REF!="",J1039=""),"",#REF!+7*J1039)</f>
        <v>#REF!</v>
      </c>
      <c r="F1039" s="333" t="str">
        <f t="shared" ca="1" si="283"/>
        <v>DELIVERED</v>
      </c>
      <c r="G1039" s="221" t="s">
        <v>80</v>
      </c>
      <c r="H1039" s="341" t="e">
        <f t="shared" si="289"/>
        <v>#REF!</v>
      </c>
      <c r="I1039" s="28" t="e">
        <f t="shared" si="290"/>
        <v>#REF!</v>
      </c>
      <c r="J1039" s="24">
        <v>1</v>
      </c>
      <c r="K1039" s="24" t="s">
        <v>21</v>
      </c>
      <c r="L1039" s="38" t="s">
        <v>81</v>
      </c>
      <c r="M1039" s="343" t="s">
        <v>2344</v>
      </c>
      <c r="N1039" s="91">
        <v>0</v>
      </c>
      <c r="O1039" s="9">
        <v>3</v>
      </c>
      <c r="P1039" s="24" t="s">
        <v>243</v>
      </c>
      <c r="Q1039" s="24">
        <v>26200125</v>
      </c>
      <c r="R1039" s="38" t="s">
        <v>84</v>
      </c>
      <c r="S1039" s="11" t="s">
        <v>1835</v>
      </c>
      <c r="T1039" s="13" t="s">
        <v>1836</v>
      </c>
      <c r="U1039" s="16" t="s">
        <v>87</v>
      </c>
      <c r="V1039" s="13" t="s">
        <v>2345</v>
      </c>
      <c r="W1039" s="39">
        <v>10</v>
      </c>
      <c r="X1039" s="24">
        <v>10</v>
      </c>
      <c r="Y1039" s="265">
        <f t="shared" si="298"/>
        <v>0</v>
      </c>
      <c r="Z1039" s="24">
        <v>0</v>
      </c>
      <c r="AA1039" s="58">
        <v>8962.5</v>
      </c>
      <c r="AB1039" s="66"/>
      <c r="AC1039" s="151" t="str">
        <f>IF(AD1039="","",TEXT(AD1039,"mmmm-yy"))</f>
        <v>May-26</v>
      </c>
      <c r="AD1039" s="25">
        <v>46151</v>
      </c>
      <c r="AE1039" s="485" t="s">
        <v>2346</v>
      </c>
      <c r="AF1039" s="58">
        <f t="shared" si="292"/>
        <v>89625</v>
      </c>
      <c r="AG1039" s="58">
        <f t="shared" si="287"/>
        <v>0</v>
      </c>
      <c r="AH1039" s="58">
        <f t="shared" si="293"/>
        <v>89625</v>
      </c>
      <c r="AI1039" s="58">
        <f t="shared" si="285"/>
        <v>0</v>
      </c>
      <c r="AJ1039" s="58">
        <f t="shared" si="288"/>
        <v>0</v>
      </c>
      <c r="AK1039" s="58">
        <f t="shared" si="284"/>
        <v>0</v>
      </c>
      <c r="AL1039" s="16" t="s">
        <v>0</v>
      </c>
      <c r="AM1039" s="144" t="s">
        <v>102</v>
      </c>
      <c r="AN1039" s="59">
        <f t="shared" si="291"/>
        <v>89625</v>
      </c>
      <c r="AO1039" s="844">
        <f t="shared" si="294"/>
        <v>1</v>
      </c>
      <c r="AP1039" s="844">
        <f t="shared" si="295"/>
        <v>0</v>
      </c>
      <c r="AQ1039" s="845">
        <f t="shared" ca="1" si="296"/>
        <v>43</v>
      </c>
      <c r="AR1039" s="113" t="str">
        <f t="shared" si="297"/>
        <v>Delayed</v>
      </c>
    </row>
    <row r="1040" spans="1:45" ht="12.75" x14ac:dyDescent="0.2">
      <c r="A1040" s="21">
        <v>4520491347</v>
      </c>
      <c r="B1040" s="381">
        <v>46146</v>
      </c>
      <c r="C1040" s="102" t="s">
        <v>305</v>
      </c>
      <c r="D1040" s="552">
        <v>46167</v>
      </c>
      <c r="E1040" s="552" t="e">
        <f>IF(OR(#REF!="",J1040=""),"",#REF!+7*J1040)</f>
        <v>#REF!</v>
      </c>
      <c r="F1040" s="333" t="str">
        <f t="shared" ca="1" si="283"/>
        <v>DELIVERED</v>
      </c>
      <c r="G1040" s="571" t="s">
        <v>80</v>
      </c>
      <c r="H1040" s="341" t="e">
        <f t="shared" si="289"/>
        <v>#REF!</v>
      </c>
      <c r="I1040" s="28" t="e">
        <f t="shared" si="290"/>
        <v>#REF!</v>
      </c>
      <c r="J1040" s="24">
        <v>3</v>
      </c>
      <c r="K1040" s="24" t="s">
        <v>2347</v>
      </c>
      <c r="L1040" s="38" t="s">
        <v>81</v>
      </c>
      <c r="M1040" s="343" t="s">
        <v>2348</v>
      </c>
      <c r="N1040" s="91">
        <v>1</v>
      </c>
      <c r="O1040" s="382">
        <v>1</v>
      </c>
      <c r="P1040" s="506" t="s">
        <v>2349</v>
      </c>
      <c r="Q1040" s="24">
        <v>26100109</v>
      </c>
      <c r="R1040" s="38" t="s">
        <v>307</v>
      </c>
      <c r="S1040" s="24" t="s">
        <v>210</v>
      </c>
      <c r="T1040" s="7" t="s">
        <v>445</v>
      </c>
      <c r="U1040" s="7" t="s">
        <v>212</v>
      </c>
      <c r="V1040" s="16" t="s">
        <v>2350</v>
      </c>
      <c r="W1040" s="37">
        <v>55</v>
      </c>
      <c r="X1040" s="37">
        <v>33</v>
      </c>
      <c r="Y1040" s="265">
        <f t="shared" si="298"/>
        <v>22</v>
      </c>
      <c r="Z1040" s="24">
        <v>0</v>
      </c>
      <c r="AA1040" s="58"/>
      <c r="AB1040" s="66">
        <v>22</v>
      </c>
      <c r="AC1040" s="536" t="str">
        <f>IF(AD1040="","",TEXT(AD1040,"mmmm-yy"))</f>
        <v>June-26</v>
      </c>
      <c r="AD1040" s="25">
        <v>46181</v>
      </c>
      <c r="AE1040" s="710" t="s">
        <v>2351</v>
      </c>
      <c r="AF1040" s="58">
        <f t="shared" si="292"/>
        <v>0</v>
      </c>
      <c r="AG1040" s="58">
        <f t="shared" si="287"/>
        <v>62436</v>
      </c>
      <c r="AH1040" s="58">
        <f t="shared" si="293"/>
        <v>62436</v>
      </c>
      <c r="AI1040" s="58">
        <f t="shared" si="285"/>
        <v>0</v>
      </c>
      <c r="AJ1040" s="58">
        <f t="shared" si="288"/>
        <v>0</v>
      </c>
      <c r="AK1040" s="58">
        <f t="shared" si="284"/>
        <v>0</v>
      </c>
      <c r="AL1040" s="16" t="s">
        <v>0</v>
      </c>
      <c r="AM1040" s="540" t="s">
        <v>102</v>
      </c>
      <c r="AN1040" s="59">
        <f t="shared" si="291"/>
        <v>62436</v>
      </c>
      <c r="AO1040" s="844">
        <f t="shared" si="294"/>
        <v>0.6</v>
      </c>
      <c r="AP1040" s="844">
        <f t="shared" si="295"/>
        <v>0.4</v>
      </c>
      <c r="AQ1040" s="845">
        <f t="shared" ca="1" si="296"/>
        <v>39</v>
      </c>
      <c r="AR1040" s="113" t="str">
        <f t="shared" si="297"/>
        <v>Delayed</v>
      </c>
    </row>
    <row r="1041" spans="1:44" ht="12.75" x14ac:dyDescent="0.2">
      <c r="A1041" s="515">
        <v>4520491347</v>
      </c>
      <c r="B1041" s="627">
        <v>46146</v>
      </c>
      <c r="C1041" s="569" t="s">
        <v>305</v>
      </c>
      <c r="D1041" s="552">
        <v>46167</v>
      </c>
      <c r="E1041" s="552" t="e">
        <f>IF(OR(#REF!="",J1041=""),"",#REF!+7*J1041)</f>
        <v>#REF!</v>
      </c>
      <c r="F1041" s="518" t="str">
        <f ca="1">IF(AL1041="PO CLOSED",
"DELIVERED",
IF(TODAY()&gt;E1041,
"-"&amp;ROUNDUP(TODAY()-E1041,0)&amp;" days overdue",
"+" &amp;ROUNDUP(E1041-TODAY(),0)&amp;" days remaining"))</f>
        <v>DELIVERED</v>
      </c>
      <c r="G1041" s="516" t="s">
        <v>2111</v>
      </c>
      <c r="H1041" s="546" t="e">
        <f>TEXT(E1041,"MMM-YY")</f>
        <v>#REF!</v>
      </c>
      <c r="I1041" s="520" t="e">
        <f>TEXT(E1041,"YYYY")</f>
        <v>#REF!</v>
      </c>
      <c r="J1041" s="506">
        <v>3</v>
      </c>
      <c r="K1041" s="506" t="s">
        <v>2347</v>
      </c>
      <c r="L1041" s="521" t="s">
        <v>81</v>
      </c>
      <c r="M1041" s="522" t="s">
        <v>2348</v>
      </c>
      <c r="N1041" s="523">
        <v>1</v>
      </c>
      <c r="O1041" s="558">
        <v>1</v>
      </c>
      <c r="P1041" s="506" t="s">
        <v>2349</v>
      </c>
      <c r="Q1041" s="506">
        <v>26100109</v>
      </c>
      <c r="R1041" s="521" t="s">
        <v>307</v>
      </c>
      <c r="S1041" s="506" t="s">
        <v>210</v>
      </c>
      <c r="T1041" s="512" t="s">
        <v>445</v>
      </c>
      <c r="U1041" s="512" t="s">
        <v>212</v>
      </c>
      <c r="V1041" s="508" t="s">
        <v>2350</v>
      </c>
      <c r="W1041" s="685">
        <v>22</v>
      </c>
      <c r="X1041" s="685">
        <v>22</v>
      </c>
      <c r="Y1041" s="542">
        <f>W1041-X1041</f>
        <v>0</v>
      </c>
      <c r="Z1041" s="506">
        <v>0</v>
      </c>
      <c r="AA1041" s="528"/>
      <c r="AB1041" s="529">
        <v>22</v>
      </c>
      <c r="AC1041" s="536" t="str">
        <f>IF(AD1041="","",TEXT(AD1041,"mmmm-yy"))</f>
        <v>June-26</v>
      </c>
      <c r="AD1041" s="531">
        <v>46181</v>
      </c>
      <c r="AE1041" s="710" t="s">
        <v>2352</v>
      </c>
      <c r="AF1041" s="528">
        <f>X1041*AA1041</f>
        <v>0</v>
      </c>
      <c r="AG1041" s="528">
        <f>(X1041*AB1041)*86</f>
        <v>41624</v>
      </c>
      <c r="AH1041" s="528">
        <f>SUM(AF1041:AG1041)</f>
        <v>41624</v>
      </c>
      <c r="AI1041" s="528">
        <f>Z1041*AA1041</f>
        <v>0</v>
      </c>
      <c r="AJ1041" s="528">
        <f>(Z1041*AB1041)*86</f>
        <v>0</v>
      </c>
      <c r="AK1041" s="528">
        <f>SUM(AI1041:AJ1041)</f>
        <v>0</v>
      </c>
      <c r="AL1041" s="508" t="s">
        <v>0</v>
      </c>
      <c r="AM1041" s="540" t="s">
        <v>102</v>
      </c>
      <c r="AN1041" s="833">
        <f>SUM(AH1041,AK1041)</f>
        <v>41624</v>
      </c>
      <c r="AO1041" s="844">
        <f t="shared" si="294"/>
        <v>1</v>
      </c>
      <c r="AP1041" s="844">
        <f t="shared" si="295"/>
        <v>0</v>
      </c>
      <c r="AQ1041" s="845">
        <f t="shared" ca="1" si="296"/>
        <v>39</v>
      </c>
      <c r="AR1041" s="113" t="str">
        <f t="shared" si="297"/>
        <v>Delayed</v>
      </c>
    </row>
    <row r="1042" spans="1:44" ht="15" x14ac:dyDescent="0.25">
      <c r="A1042" s="16">
        <v>1598</v>
      </c>
      <c r="B1042" s="381">
        <v>46146</v>
      </c>
      <c r="C1042" s="458" t="s">
        <v>305</v>
      </c>
      <c r="D1042" s="552">
        <v>46160</v>
      </c>
      <c r="E1042" s="552" t="e">
        <f>IF(OR(#REF!="",J1042=""),"",#REF!+7*J1042)</f>
        <v>#REF!</v>
      </c>
      <c r="F1042" s="333" t="e">
        <f ca="1">IF(AM1042="PO CLOSED",
"DELIVERED",
IF(TODAY()&gt;E1042,
"-"&amp;ROUNDUP(TODAY()-E1042,0)&amp;" days overdue",
"+" &amp;ROUNDUP(E1042-TODAY(),0)&amp;" days remaining"))</f>
        <v>#REF!</v>
      </c>
      <c r="G1042" s="65" t="s">
        <v>2111</v>
      </c>
      <c r="H1042" s="341" t="e">
        <f t="shared" si="289"/>
        <v>#REF!</v>
      </c>
      <c r="I1042" s="28" t="e">
        <f t="shared" si="290"/>
        <v>#REF!</v>
      </c>
      <c r="J1042" s="24">
        <v>2</v>
      </c>
      <c r="K1042" s="24" t="s">
        <v>22</v>
      </c>
      <c r="L1042" s="38" t="s">
        <v>81</v>
      </c>
      <c r="M1042" s="343" t="s">
        <v>2353</v>
      </c>
      <c r="N1042" s="91">
        <v>0</v>
      </c>
      <c r="O1042" s="9">
        <v>3</v>
      </c>
      <c r="P1042" s="24"/>
      <c r="Q1042" s="24"/>
      <c r="R1042" s="38" t="s">
        <v>307</v>
      </c>
      <c r="S1042" s="8" t="s">
        <v>313</v>
      </c>
      <c r="T1042" s="549" t="s">
        <v>314</v>
      </c>
      <c r="U1042" s="6" t="s">
        <v>87</v>
      </c>
      <c r="V1042" s="16" t="s">
        <v>2354</v>
      </c>
      <c r="W1042" s="44">
        <v>20</v>
      </c>
      <c r="X1042" s="24"/>
      <c r="Y1042" s="265">
        <f t="shared" si="298"/>
        <v>20</v>
      </c>
      <c r="Z1042" s="24">
        <v>20</v>
      </c>
      <c r="AA1042" s="58"/>
      <c r="AB1042" s="66">
        <v>1045.5</v>
      </c>
      <c r="AC1042" s="262"/>
      <c r="AD1042" s="25"/>
      <c r="AE1042" s="439"/>
      <c r="AF1042" s="58">
        <f t="shared" si="292"/>
        <v>0</v>
      </c>
      <c r="AG1042" s="58">
        <f t="shared" si="287"/>
        <v>0</v>
      </c>
      <c r="AH1042" s="58">
        <f t="shared" si="293"/>
        <v>0</v>
      </c>
      <c r="AI1042" s="58">
        <f t="shared" si="285"/>
        <v>0</v>
      </c>
      <c r="AJ1042" s="58">
        <f t="shared" si="288"/>
        <v>1798260</v>
      </c>
      <c r="AK1042" s="58">
        <f t="shared" si="284"/>
        <v>1798260</v>
      </c>
      <c r="AL1042" s="16" t="s">
        <v>9</v>
      </c>
      <c r="AM1042" s="16"/>
      <c r="AN1042" s="59">
        <f t="shared" si="291"/>
        <v>1798260</v>
      </c>
      <c r="AO1042" s="844">
        <f t="shared" si="294"/>
        <v>0</v>
      </c>
      <c r="AP1042" s="844">
        <f t="shared" si="295"/>
        <v>1</v>
      </c>
      <c r="AQ1042" s="845">
        <f t="shared" ca="1" si="296"/>
        <v>39</v>
      </c>
      <c r="AR1042" s="113" t="str">
        <f t="shared" si="297"/>
        <v>On Time</v>
      </c>
    </row>
    <row r="1043" spans="1:44" ht="12.75" x14ac:dyDescent="0.2">
      <c r="A1043" s="240">
        <v>4800096119</v>
      </c>
      <c r="B1043" s="244">
        <v>46140</v>
      </c>
      <c r="C1043" s="240" t="s">
        <v>79</v>
      </c>
      <c r="D1043" s="552">
        <v>46155</v>
      </c>
      <c r="E1043" s="552" t="e">
        <f>IF(OR(#REF!="",J1043=""),"",#REF!+7*J1043)</f>
        <v>#REF!</v>
      </c>
      <c r="F1043" s="103" t="str">
        <f t="shared" ref="F1043:F1048" ca="1" si="299">IF(AL1043="PO CLOSED",
"DELIVERED",
IF(TODAY()&gt;E1043,
"-"&amp;ROUNDUP(TODAY()-E1043,0)&amp;" days overdue",
"+" &amp;ROUNDUP(E1043-TODAY(),0)&amp;" days remaining"))</f>
        <v>DELIVERED</v>
      </c>
      <c r="G1043" s="361" t="s">
        <v>94</v>
      </c>
      <c r="H1043" s="341" t="e">
        <f t="shared" si="289"/>
        <v>#REF!</v>
      </c>
      <c r="I1043" s="28" t="e">
        <f t="shared" si="290"/>
        <v>#REF!</v>
      </c>
      <c r="J1043" s="218">
        <v>2</v>
      </c>
      <c r="K1043" s="24" t="s">
        <v>24</v>
      </c>
      <c r="L1043" s="125" t="s">
        <v>81</v>
      </c>
      <c r="M1043" s="343" t="s">
        <v>2355</v>
      </c>
      <c r="N1043" s="96">
        <v>0</v>
      </c>
      <c r="O1043" s="278">
        <v>3</v>
      </c>
      <c r="P1043" s="218" t="s">
        <v>243</v>
      </c>
      <c r="Q1043" s="218">
        <v>26100072</v>
      </c>
      <c r="R1043" s="125" t="s">
        <v>84</v>
      </c>
      <c r="S1043" s="24" t="s">
        <v>97</v>
      </c>
      <c r="T1043" s="7" t="s">
        <v>98</v>
      </c>
      <c r="U1043" s="16" t="s">
        <v>99</v>
      </c>
      <c r="V1043" s="16" t="s">
        <v>2356</v>
      </c>
      <c r="W1043" s="317">
        <v>210</v>
      </c>
      <c r="X1043" s="218">
        <v>20</v>
      </c>
      <c r="Y1043" s="265">
        <f t="shared" si="298"/>
        <v>190</v>
      </c>
      <c r="Z1043" s="24">
        <v>0</v>
      </c>
      <c r="AA1043" s="266">
        <v>828</v>
      </c>
      <c r="AB1043" s="222"/>
      <c r="AC1043" s="151" t="str">
        <f>IF(AD1043="","",TEXT(AD1043,"mmmm-yy"))</f>
        <v>May-26</v>
      </c>
      <c r="AD1043" s="389">
        <v>46156</v>
      </c>
      <c r="AE1043" s="485" t="s">
        <v>2357</v>
      </c>
      <c r="AF1043" s="266">
        <f t="shared" si="292"/>
        <v>16560</v>
      </c>
      <c r="AG1043" s="266">
        <f t="shared" si="287"/>
        <v>0</v>
      </c>
      <c r="AH1043" s="266">
        <f t="shared" si="293"/>
        <v>16560</v>
      </c>
      <c r="AI1043" s="266">
        <f t="shared" si="285"/>
        <v>0</v>
      </c>
      <c r="AJ1043" s="266">
        <f t="shared" si="288"/>
        <v>0</v>
      </c>
      <c r="AK1043" s="266">
        <f t="shared" si="284"/>
        <v>0</v>
      </c>
      <c r="AL1043" s="240" t="s">
        <v>0</v>
      </c>
      <c r="AM1043" s="144" t="s">
        <v>102</v>
      </c>
      <c r="AN1043" s="827">
        <f t="shared" si="291"/>
        <v>16560</v>
      </c>
      <c r="AO1043" s="844">
        <f t="shared" si="294"/>
        <v>9.5238095238095233E-2</v>
      </c>
      <c r="AP1043" s="844">
        <f t="shared" si="295"/>
        <v>0.90476190476190477</v>
      </c>
      <c r="AQ1043" s="845">
        <f t="shared" ca="1" si="296"/>
        <v>45</v>
      </c>
      <c r="AR1043" s="113" t="str">
        <f t="shared" si="297"/>
        <v>Delayed</v>
      </c>
    </row>
    <row r="1044" spans="1:44" ht="12.75" x14ac:dyDescent="0.2">
      <c r="A1044" s="240">
        <v>4800096119</v>
      </c>
      <c r="B1044" s="244">
        <v>46140</v>
      </c>
      <c r="C1044" s="240" t="s">
        <v>79</v>
      </c>
      <c r="D1044" s="552">
        <v>46155</v>
      </c>
      <c r="E1044" s="552" t="e">
        <f>IF(OR(#REF!="",J1044=""),"",#REF!+7*J1044)</f>
        <v>#REF!</v>
      </c>
      <c r="F1044" s="103" t="str">
        <f t="shared" ca="1" si="299"/>
        <v>DELIVERED</v>
      </c>
      <c r="G1044" s="361" t="s">
        <v>94</v>
      </c>
      <c r="H1044" s="341" t="e">
        <f t="shared" si="289"/>
        <v>#REF!</v>
      </c>
      <c r="I1044" s="28" t="e">
        <f t="shared" si="290"/>
        <v>#REF!</v>
      </c>
      <c r="J1044" s="218">
        <v>2</v>
      </c>
      <c r="K1044" s="24" t="s">
        <v>24</v>
      </c>
      <c r="L1044" s="125" t="s">
        <v>81</v>
      </c>
      <c r="M1044" s="343" t="s">
        <v>2355</v>
      </c>
      <c r="N1044" s="96">
        <v>0</v>
      </c>
      <c r="O1044" s="278">
        <v>3</v>
      </c>
      <c r="P1044" s="218" t="s">
        <v>243</v>
      </c>
      <c r="Q1044" s="218">
        <v>26100072</v>
      </c>
      <c r="R1044" s="125" t="s">
        <v>84</v>
      </c>
      <c r="S1044" s="24" t="s">
        <v>97</v>
      </c>
      <c r="T1044" s="7" t="s">
        <v>98</v>
      </c>
      <c r="U1044" s="16" t="s">
        <v>99</v>
      </c>
      <c r="V1044" s="16" t="s">
        <v>2356</v>
      </c>
      <c r="W1044" s="317">
        <v>190</v>
      </c>
      <c r="X1044" s="218">
        <v>20</v>
      </c>
      <c r="Y1044" s="265">
        <f t="shared" si="298"/>
        <v>170</v>
      </c>
      <c r="Z1044" s="20">
        <v>0</v>
      </c>
      <c r="AA1044" s="266">
        <v>828</v>
      </c>
      <c r="AB1044" s="222"/>
      <c r="AC1044" s="151" t="str">
        <f>IF(AD1044="","",TEXT(AD1044,"mmmm-yy"))</f>
        <v>May-26</v>
      </c>
      <c r="AD1044" s="374">
        <v>46168</v>
      </c>
      <c r="AE1044" s="472" t="s">
        <v>2358</v>
      </c>
      <c r="AF1044" s="447">
        <f t="shared" si="292"/>
        <v>16560</v>
      </c>
      <c r="AG1044" s="266">
        <f t="shared" si="287"/>
        <v>0</v>
      </c>
      <c r="AH1044" s="266">
        <f t="shared" si="293"/>
        <v>16560</v>
      </c>
      <c r="AI1044" s="266">
        <f t="shared" si="285"/>
        <v>0</v>
      </c>
      <c r="AJ1044" s="266">
        <f t="shared" si="288"/>
        <v>0</v>
      </c>
      <c r="AK1044" s="266">
        <f t="shared" si="284"/>
        <v>0</v>
      </c>
      <c r="AL1044" s="240" t="s">
        <v>0</v>
      </c>
      <c r="AM1044" s="144" t="s">
        <v>102</v>
      </c>
      <c r="AN1044" s="827">
        <f t="shared" si="291"/>
        <v>16560</v>
      </c>
      <c r="AO1044" s="844">
        <f t="shared" si="294"/>
        <v>0.10526315789473684</v>
      </c>
      <c r="AP1044" s="844">
        <f t="shared" si="295"/>
        <v>0.89473684210526316</v>
      </c>
      <c r="AQ1044" s="845">
        <f t="shared" ca="1" si="296"/>
        <v>45</v>
      </c>
      <c r="AR1044" s="113" t="str">
        <f t="shared" si="297"/>
        <v>Delayed</v>
      </c>
    </row>
    <row r="1045" spans="1:44" ht="12.75" x14ac:dyDescent="0.2">
      <c r="A1045" s="240">
        <v>4800096119</v>
      </c>
      <c r="B1045" s="244">
        <v>46140</v>
      </c>
      <c r="C1045" s="240" t="s">
        <v>79</v>
      </c>
      <c r="D1045" s="552">
        <v>46155</v>
      </c>
      <c r="E1045" s="552" t="e">
        <f>IF(OR(#REF!="",J1045=""),"",#REF!+7*J1045)</f>
        <v>#REF!</v>
      </c>
      <c r="F1045" s="103" t="str">
        <f t="shared" ca="1" si="299"/>
        <v>DELIVERED</v>
      </c>
      <c r="G1045" s="361" t="s">
        <v>94</v>
      </c>
      <c r="H1045" s="341" t="e">
        <f t="shared" si="289"/>
        <v>#REF!</v>
      </c>
      <c r="I1045" s="28" t="e">
        <f t="shared" si="290"/>
        <v>#REF!</v>
      </c>
      <c r="J1045" s="218">
        <v>2</v>
      </c>
      <c r="K1045" s="24" t="s">
        <v>24</v>
      </c>
      <c r="L1045" s="125" t="s">
        <v>81</v>
      </c>
      <c r="M1045" s="343" t="s">
        <v>2355</v>
      </c>
      <c r="N1045" s="96">
        <v>0</v>
      </c>
      <c r="O1045" s="278">
        <v>3</v>
      </c>
      <c r="P1045" s="218" t="s">
        <v>243</v>
      </c>
      <c r="Q1045" s="218">
        <v>26100072</v>
      </c>
      <c r="R1045" s="125" t="s">
        <v>84</v>
      </c>
      <c r="S1045" s="24" t="s">
        <v>97</v>
      </c>
      <c r="T1045" s="7" t="s">
        <v>98</v>
      </c>
      <c r="U1045" s="16" t="s">
        <v>99</v>
      </c>
      <c r="V1045" s="16" t="s">
        <v>2356</v>
      </c>
      <c r="W1045" s="317">
        <v>170</v>
      </c>
      <c r="X1045" s="218">
        <v>88</v>
      </c>
      <c r="Y1045" s="265">
        <f t="shared" si="298"/>
        <v>82</v>
      </c>
      <c r="Z1045" s="20">
        <v>0</v>
      </c>
      <c r="AA1045" s="266">
        <v>828</v>
      </c>
      <c r="AB1045" s="222"/>
      <c r="AC1045" s="536" t="str">
        <f>IF(AD1045="","",TEXT(AD1045,"mmmm-yy"))</f>
        <v>June-26</v>
      </c>
      <c r="AD1045" s="389">
        <v>46184</v>
      </c>
      <c r="AE1045" s="801" t="s">
        <v>2359</v>
      </c>
      <c r="AF1045" s="266">
        <f t="shared" si="292"/>
        <v>72864</v>
      </c>
      <c r="AG1045" s="266">
        <f t="shared" si="287"/>
        <v>0</v>
      </c>
      <c r="AH1045" s="266">
        <f t="shared" si="293"/>
        <v>72864</v>
      </c>
      <c r="AI1045" s="266">
        <f t="shared" si="285"/>
        <v>0</v>
      </c>
      <c r="AJ1045" s="266">
        <f t="shared" si="288"/>
        <v>0</v>
      </c>
      <c r="AK1045" s="266">
        <f t="shared" ref="AK1045:AK1110" si="300">SUM(AI1045:AJ1045)</f>
        <v>0</v>
      </c>
      <c r="AL1045" s="240" t="s">
        <v>0</v>
      </c>
      <c r="AM1045" s="540" t="s">
        <v>102</v>
      </c>
      <c r="AN1045" s="827">
        <f t="shared" si="291"/>
        <v>72864</v>
      </c>
      <c r="AO1045" s="844">
        <f t="shared" si="294"/>
        <v>0.51764705882352946</v>
      </c>
      <c r="AP1045" s="844">
        <f t="shared" si="295"/>
        <v>0.4823529411764706</v>
      </c>
      <c r="AQ1045" s="845">
        <f t="shared" ca="1" si="296"/>
        <v>45</v>
      </c>
      <c r="AR1045" s="113" t="str">
        <f t="shared" si="297"/>
        <v>Delayed</v>
      </c>
    </row>
    <row r="1046" spans="1:44" ht="12.75" x14ac:dyDescent="0.2">
      <c r="A1046" s="543">
        <v>4800096119</v>
      </c>
      <c r="B1046" s="553">
        <v>46140</v>
      </c>
      <c r="C1046" s="543" t="s">
        <v>79</v>
      </c>
      <c r="D1046" s="552">
        <v>46155</v>
      </c>
      <c r="E1046" s="552" t="e">
        <f>IF(OR(#REF!="",J1046=""),"",#REF!+7*J1046)</f>
        <v>#REF!</v>
      </c>
      <c r="F1046" s="587" t="e">
        <f t="shared" ca="1" si="299"/>
        <v>#REF!</v>
      </c>
      <c r="G1046" s="519" t="s">
        <v>94</v>
      </c>
      <c r="H1046" s="546" t="e">
        <f>TEXT(E1046,"MMM-YY")</f>
        <v>#REF!</v>
      </c>
      <c r="I1046" s="520" t="e">
        <f>TEXT(E1046,"YYYY")</f>
        <v>#REF!</v>
      </c>
      <c r="J1046" s="555">
        <v>2</v>
      </c>
      <c r="K1046" s="506" t="s">
        <v>24</v>
      </c>
      <c r="L1046" s="559" t="s">
        <v>81</v>
      </c>
      <c r="M1046" s="522" t="s">
        <v>2355</v>
      </c>
      <c r="N1046" s="707">
        <v>0</v>
      </c>
      <c r="O1046" s="708">
        <v>3</v>
      </c>
      <c r="P1046" s="555" t="s">
        <v>243</v>
      </c>
      <c r="Q1046" s="555">
        <v>26100072</v>
      </c>
      <c r="R1046" s="559" t="s">
        <v>84</v>
      </c>
      <c r="S1046" s="506" t="s">
        <v>97</v>
      </c>
      <c r="T1046" s="512" t="s">
        <v>98</v>
      </c>
      <c r="U1046" s="508" t="s">
        <v>99</v>
      </c>
      <c r="V1046" s="508" t="s">
        <v>2356</v>
      </c>
      <c r="W1046" s="588">
        <v>82</v>
      </c>
      <c r="X1046" s="555"/>
      <c r="Y1046" s="542">
        <f>W1046-X1046</f>
        <v>82</v>
      </c>
      <c r="Z1046" s="526">
        <v>82</v>
      </c>
      <c r="AA1046" s="589">
        <v>828</v>
      </c>
      <c r="AB1046" s="590"/>
      <c r="AC1046" s="608"/>
      <c r="AD1046" s="798"/>
      <c r="AE1046" s="799"/>
      <c r="AF1046" s="589">
        <f>X1046*AA1046</f>
        <v>0</v>
      </c>
      <c r="AG1046" s="589">
        <f>(X1046*AB1046)*86</f>
        <v>0</v>
      </c>
      <c r="AH1046" s="589">
        <f>SUM(AF1046:AG1046)</f>
        <v>0</v>
      </c>
      <c r="AI1046" s="589">
        <f>Z1046*AA1046</f>
        <v>67896</v>
      </c>
      <c r="AJ1046" s="589">
        <f>(Z1046*AB1046)*86</f>
        <v>0</v>
      </c>
      <c r="AK1046" s="589">
        <f>SUM(AI1046:AJ1046)</f>
        <v>67896</v>
      </c>
      <c r="AL1046" s="543" t="s">
        <v>9</v>
      </c>
      <c r="AM1046" s="800"/>
      <c r="AN1046" s="836">
        <f>SUM(AH1046,AK1046)</f>
        <v>67896</v>
      </c>
      <c r="AO1046" s="844">
        <f t="shared" si="294"/>
        <v>0</v>
      </c>
      <c r="AP1046" s="844">
        <f t="shared" si="295"/>
        <v>1</v>
      </c>
      <c r="AQ1046" s="845">
        <f t="shared" ca="1" si="296"/>
        <v>45</v>
      </c>
      <c r="AR1046" s="113" t="str">
        <f t="shared" si="297"/>
        <v>On Time</v>
      </c>
    </row>
    <row r="1047" spans="1:44" ht="38.25" x14ac:dyDescent="0.25">
      <c r="A1047" s="26">
        <v>4520479563</v>
      </c>
      <c r="B1047" s="381">
        <v>46146</v>
      </c>
      <c r="C1047" s="100" t="s">
        <v>79</v>
      </c>
      <c r="D1047" s="552">
        <v>46162</v>
      </c>
      <c r="E1047" s="552" t="e">
        <f>IF(OR(#REF!="",J1047=""),"",#REF!+7*J1047)</f>
        <v>#REF!</v>
      </c>
      <c r="F1047" s="103" t="str">
        <f t="shared" ca="1" si="299"/>
        <v>DELIVERED</v>
      </c>
      <c r="G1047" s="65" t="s">
        <v>2111</v>
      </c>
      <c r="H1047" s="341" t="e">
        <f t="shared" si="289"/>
        <v>#REF!</v>
      </c>
      <c r="I1047" s="28" t="e">
        <f t="shared" si="290"/>
        <v>#REF!</v>
      </c>
      <c r="J1047" s="24">
        <v>2.4</v>
      </c>
      <c r="K1047" s="24" t="s">
        <v>23</v>
      </c>
      <c r="L1047" s="38" t="s">
        <v>81</v>
      </c>
      <c r="M1047" s="343" t="s">
        <v>2360</v>
      </c>
      <c r="N1047" s="91">
        <v>1</v>
      </c>
      <c r="O1047" s="87">
        <v>1</v>
      </c>
      <c r="P1047" s="281" t="s">
        <v>2361</v>
      </c>
      <c r="Q1047" s="39">
        <v>26200189</v>
      </c>
      <c r="R1047" s="86" t="s">
        <v>84</v>
      </c>
      <c r="S1047" s="24" t="s">
        <v>210</v>
      </c>
      <c r="T1047" s="23" t="s">
        <v>211</v>
      </c>
      <c r="U1047" s="23" t="s">
        <v>212</v>
      </c>
      <c r="V1047" s="339" t="s">
        <v>2362</v>
      </c>
      <c r="W1047" s="37">
        <v>320</v>
      </c>
      <c r="X1047" s="24">
        <v>190</v>
      </c>
      <c r="Y1047" s="542">
        <f t="shared" si="298"/>
        <v>130</v>
      </c>
      <c r="Z1047" s="29">
        <v>0</v>
      </c>
      <c r="AA1047" s="79">
        <v>208.13</v>
      </c>
      <c r="AB1047" s="66"/>
      <c r="AC1047" s="151" t="str">
        <f>IF(AD1047="","",TEXT(AD1047,"mmmm-yy"))</f>
        <v>May-26</v>
      </c>
      <c r="AD1047" s="76">
        <v>46160</v>
      </c>
      <c r="AE1047" s="472" t="s">
        <v>2363</v>
      </c>
      <c r="AF1047" s="79">
        <f t="shared" si="292"/>
        <v>39544.699999999997</v>
      </c>
      <c r="AG1047" s="58">
        <f t="shared" si="287"/>
        <v>0</v>
      </c>
      <c r="AH1047" s="58">
        <f t="shared" si="293"/>
        <v>39544.699999999997</v>
      </c>
      <c r="AI1047" s="58">
        <f t="shared" si="285"/>
        <v>0</v>
      </c>
      <c r="AJ1047" s="58">
        <f t="shared" si="288"/>
        <v>0</v>
      </c>
      <c r="AK1047" s="58">
        <f t="shared" si="300"/>
        <v>0</v>
      </c>
      <c r="AL1047" s="16" t="s">
        <v>0</v>
      </c>
      <c r="AM1047" s="144" t="s">
        <v>102</v>
      </c>
      <c r="AN1047" s="59">
        <f t="shared" si="291"/>
        <v>39544.699999999997</v>
      </c>
      <c r="AO1047" s="844">
        <f t="shared" si="294"/>
        <v>0.59375</v>
      </c>
      <c r="AP1047" s="844">
        <f t="shared" si="295"/>
        <v>0.40625</v>
      </c>
      <c r="AQ1047" s="845">
        <f t="shared" ca="1" si="296"/>
        <v>39</v>
      </c>
      <c r="AR1047" s="113" t="str">
        <f t="shared" si="297"/>
        <v>On Time</v>
      </c>
    </row>
    <row r="1048" spans="1:44" ht="38.25" x14ac:dyDescent="0.25">
      <c r="A1048" s="26">
        <v>4520479563</v>
      </c>
      <c r="B1048" s="381">
        <v>46146</v>
      </c>
      <c r="C1048" s="100" t="s">
        <v>79</v>
      </c>
      <c r="D1048" s="552">
        <v>46162</v>
      </c>
      <c r="E1048" s="552" t="e">
        <f>IF(OR(#REF!="",J1048=""),"",#REF!+7*J1048)</f>
        <v>#REF!</v>
      </c>
      <c r="F1048" s="103" t="str">
        <f t="shared" ca="1" si="299"/>
        <v>DELIVERED</v>
      </c>
      <c r="G1048" s="571" t="s">
        <v>80</v>
      </c>
      <c r="H1048" s="341" t="e">
        <f t="shared" si="289"/>
        <v>#REF!</v>
      </c>
      <c r="I1048" s="28" t="e">
        <f t="shared" si="290"/>
        <v>#REF!</v>
      </c>
      <c r="J1048" s="24">
        <v>2.4</v>
      </c>
      <c r="K1048" s="24" t="s">
        <v>23</v>
      </c>
      <c r="L1048" s="38" t="s">
        <v>81</v>
      </c>
      <c r="M1048" s="717" t="s">
        <v>2360</v>
      </c>
      <c r="N1048" s="91">
        <v>1</v>
      </c>
      <c r="O1048" s="87">
        <v>1</v>
      </c>
      <c r="P1048" s="230" t="s">
        <v>2361</v>
      </c>
      <c r="Q1048" s="24">
        <v>26200189</v>
      </c>
      <c r="R1048" s="638" t="s">
        <v>84</v>
      </c>
      <c r="S1048" s="24" t="s">
        <v>210</v>
      </c>
      <c r="T1048" s="23" t="s">
        <v>211</v>
      </c>
      <c r="U1048" s="23" t="s">
        <v>212</v>
      </c>
      <c r="V1048" s="339" t="s">
        <v>2362</v>
      </c>
      <c r="W1048" s="37">
        <v>130</v>
      </c>
      <c r="X1048" s="24">
        <v>100</v>
      </c>
      <c r="Y1048" s="542">
        <f t="shared" si="298"/>
        <v>30</v>
      </c>
      <c r="Z1048" s="24">
        <v>0</v>
      </c>
      <c r="AA1048" s="79">
        <v>208.13</v>
      </c>
      <c r="AB1048" s="66"/>
      <c r="AC1048" s="151" t="str">
        <f>IF(AD1048="","",TEXT(AD1048,"mmmm-yy"))</f>
        <v>June-26</v>
      </c>
      <c r="AD1048" s="76">
        <v>46174</v>
      </c>
      <c r="AE1048" s="472" t="s">
        <v>2364</v>
      </c>
      <c r="AF1048" s="79">
        <f t="shared" si="292"/>
        <v>20813</v>
      </c>
      <c r="AG1048" s="58">
        <f t="shared" si="287"/>
        <v>0</v>
      </c>
      <c r="AH1048" s="58">
        <f t="shared" si="293"/>
        <v>20813</v>
      </c>
      <c r="AI1048" s="58">
        <f t="shared" si="285"/>
        <v>0</v>
      </c>
      <c r="AJ1048" s="58">
        <f t="shared" si="288"/>
        <v>0</v>
      </c>
      <c r="AK1048" s="58">
        <f t="shared" si="300"/>
        <v>0</v>
      </c>
      <c r="AL1048" s="16" t="s">
        <v>0</v>
      </c>
      <c r="AM1048" s="144" t="s">
        <v>102</v>
      </c>
      <c r="AN1048" s="59">
        <f t="shared" si="291"/>
        <v>20813</v>
      </c>
      <c r="AO1048" s="844">
        <f t="shared" si="294"/>
        <v>0.76923076923076927</v>
      </c>
      <c r="AP1048" s="844">
        <f t="shared" si="295"/>
        <v>0.23076923076923078</v>
      </c>
      <c r="AQ1048" s="845">
        <f t="shared" ca="1" si="296"/>
        <v>39</v>
      </c>
      <c r="AR1048" s="113" t="str">
        <f t="shared" si="297"/>
        <v>Delayed</v>
      </c>
    </row>
    <row r="1049" spans="1:44" ht="38.25" x14ac:dyDescent="0.25">
      <c r="A1049" s="26">
        <v>4520479563</v>
      </c>
      <c r="B1049" s="381">
        <v>46146</v>
      </c>
      <c r="C1049" s="100" t="s">
        <v>79</v>
      </c>
      <c r="D1049" s="552">
        <v>46162</v>
      </c>
      <c r="E1049" s="552" t="e">
        <f>IF(OR(#REF!="",J1049=""),"",#REF!+7*J1049)</f>
        <v>#REF!</v>
      </c>
      <c r="F1049" s="333" t="e">
        <f ca="1">IF(AM1049="PO CLOSED",
"DELIVERED",
IF(TODAY()&gt;E1049,
"-"&amp;ROUNDUP(TODAY()-E1049,0)&amp;" days overdue",
"+" &amp;ROUNDUP(E1049-TODAY(),0)&amp;" days remaining"))</f>
        <v>#REF!</v>
      </c>
      <c r="G1049" s="65" t="s">
        <v>2111</v>
      </c>
      <c r="H1049" s="341" t="e">
        <f t="shared" si="289"/>
        <v>#REF!</v>
      </c>
      <c r="I1049" s="28" t="e">
        <f t="shared" si="290"/>
        <v>#REF!</v>
      </c>
      <c r="J1049" s="24">
        <v>2.4</v>
      </c>
      <c r="K1049" s="24" t="s">
        <v>23</v>
      </c>
      <c r="L1049" s="38" t="s">
        <v>81</v>
      </c>
      <c r="M1049" s="343" t="s">
        <v>2360</v>
      </c>
      <c r="N1049" s="91">
        <v>1</v>
      </c>
      <c r="O1049" s="87">
        <v>1</v>
      </c>
      <c r="P1049" s="230" t="s">
        <v>2361</v>
      </c>
      <c r="Q1049" s="24">
        <v>26200189</v>
      </c>
      <c r="R1049" s="638" t="s">
        <v>84</v>
      </c>
      <c r="S1049" s="24" t="s">
        <v>210</v>
      </c>
      <c r="T1049" s="23" t="s">
        <v>211</v>
      </c>
      <c r="U1049" s="23" t="s">
        <v>212</v>
      </c>
      <c r="V1049" s="339" t="s">
        <v>2362</v>
      </c>
      <c r="W1049" s="37">
        <v>30</v>
      </c>
      <c r="X1049" s="24"/>
      <c r="Y1049" s="542">
        <f t="shared" si="298"/>
        <v>30</v>
      </c>
      <c r="Z1049" s="24">
        <v>30</v>
      </c>
      <c r="AA1049" s="79">
        <v>208.13</v>
      </c>
      <c r="AB1049" s="66"/>
      <c r="AC1049" s="262"/>
      <c r="AD1049" s="25"/>
      <c r="AE1049" s="441"/>
      <c r="AF1049" s="58">
        <f t="shared" si="292"/>
        <v>0</v>
      </c>
      <c r="AG1049" s="58">
        <f t="shared" si="287"/>
        <v>0</v>
      </c>
      <c r="AH1049" s="58">
        <f t="shared" si="293"/>
        <v>0</v>
      </c>
      <c r="AI1049" s="58">
        <f t="shared" si="285"/>
        <v>6243.9</v>
      </c>
      <c r="AJ1049" s="58">
        <f t="shared" si="288"/>
        <v>0</v>
      </c>
      <c r="AK1049" s="58">
        <f t="shared" si="300"/>
        <v>6243.9</v>
      </c>
      <c r="AL1049" s="16" t="s">
        <v>9</v>
      </c>
      <c r="AM1049" s="16"/>
      <c r="AN1049" s="59">
        <f t="shared" si="291"/>
        <v>6243.9</v>
      </c>
      <c r="AO1049" s="844">
        <f t="shared" si="294"/>
        <v>0</v>
      </c>
      <c r="AP1049" s="844">
        <f t="shared" si="295"/>
        <v>1</v>
      </c>
      <c r="AQ1049" s="845">
        <f t="shared" ca="1" si="296"/>
        <v>39</v>
      </c>
      <c r="AR1049" s="113" t="str">
        <f t="shared" si="297"/>
        <v>On Time</v>
      </c>
    </row>
    <row r="1050" spans="1:44" ht="12.75" x14ac:dyDescent="0.2">
      <c r="A1050" s="16">
        <v>4520478028</v>
      </c>
      <c r="B1050" s="381">
        <v>46146</v>
      </c>
      <c r="C1050" s="102" t="s">
        <v>305</v>
      </c>
      <c r="D1050" s="552">
        <v>46162</v>
      </c>
      <c r="E1050" s="552" t="e">
        <f>IF(OR(#REF!="",J1050=""),"",#REF!+7*J1050)</f>
        <v>#REF!</v>
      </c>
      <c r="F1050" s="333" t="e">
        <f t="shared" ref="F1050:F1110" ca="1" si="301">IF(AL1050="PO CLOSED",
"DELIVERED",
IF(TODAY()&gt;E1050,
"-"&amp;ROUNDUP(TODAY()-E1050,0)&amp;" days overdue",
"+" &amp;ROUNDUP(E1050-TODAY(),0)&amp;" days remaining"))</f>
        <v>#REF!</v>
      </c>
      <c r="G1050" s="65" t="s">
        <v>2111</v>
      </c>
      <c r="H1050" s="341" t="e">
        <f t="shared" si="289"/>
        <v>#REF!</v>
      </c>
      <c r="I1050" s="28" t="e">
        <f t="shared" si="290"/>
        <v>#REF!</v>
      </c>
      <c r="J1050" s="24">
        <v>2.4</v>
      </c>
      <c r="K1050" s="24" t="s">
        <v>23</v>
      </c>
      <c r="L1050" s="38" t="s">
        <v>81</v>
      </c>
      <c r="M1050" s="343" t="s">
        <v>2365</v>
      </c>
      <c r="N1050" s="91">
        <v>1</v>
      </c>
      <c r="O1050" s="382">
        <v>1</v>
      </c>
      <c r="P1050" s="36"/>
      <c r="Q1050" s="36"/>
      <c r="R1050" s="38" t="s">
        <v>307</v>
      </c>
      <c r="S1050" s="24" t="s">
        <v>210</v>
      </c>
      <c r="T1050" s="7" t="s">
        <v>445</v>
      </c>
      <c r="U1050" s="7" t="s">
        <v>212</v>
      </c>
      <c r="V1050" s="16" t="s">
        <v>2366</v>
      </c>
      <c r="W1050" s="44">
        <v>730</v>
      </c>
      <c r="X1050" s="44"/>
      <c r="Y1050" s="542">
        <f t="shared" si="298"/>
        <v>730</v>
      </c>
      <c r="Z1050" s="36">
        <v>730</v>
      </c>
      <c r="AA1050" s="58"/>
      <c r="AB1050" s="66">
        <v>2.3199999999999998</v>
      </c>
      <c r="AC1050" s="262"/>
      <c r="AD1050" s="25"/>
      <c r="AE1050" s="439"/>
      <c r="AF1050" s="58">
        <f t="shared" si="292"/>
        <v>0</v>
      </c>
      <c r="AG1050" s="58">
        <f t="shared" si="287"/>
        <v>0</v>
      </c>
      <c r="AH1050" s="58">
        <f t="shared" si="293"/>
        <v>0</v>
      </c>
      <c r="AI1050" s="58">
        <f t="shared" si="285"/>
        <v>0</v>
      </c>
      <c r="AJ1050" s="58">
        <f t="shared" si="288"/>
        <v>145649.60000000001</v>
      </c>
      <c r="AK1050" s="58">
        <f t="shared" si="300"/>
        <v>145649.60000000001</v>
      </c>
      <c r="AL1050" s="16" t="s">
        <v>9</v>
      </c>
      <c r="AM1050" s="272"/>
      <c r="AN1050" s="59">
        <f t="shared" si="291"/>
        <v>145649.60000000001</v>
      </c>
      <c r="AO1050" s="844">
        <f t="shared" si="294"/>
        <v>0</v>
      </c>
      <c r="AP1050" s="844">
        <f t="shared" si="295"/>
        <v>1</v>
      </c>
      <c r="AQ1050" s="845">
        <f t="shared" ca="1" si="296"/>
        <v>39</v>
      </c>
      <c r="AR1050" s="113" t="str">
        <f t="shared" si="297"/>
        <v>On Time</v>
      </c>
    </row>
    <row r="1051" spans="1:44" ht="12.75" x14ac:dyDescent="0.2">
      <c r="A1051" s="240">
        <v>4000620600</v>
      </c>
      <c r="B1051" s="244">
        <v>46146</v>
      </c>
      <c r="C1051" s="240" t="s">
        <v>79</v>
      </c>
      <c r="D1051" s="552">
        <v>46230</v>
      </c>
      <c r="E1051" s="552" t="e">
        <f>IF(OR(#REF!="",J1051=""),"",#REF!+7*J1051)</f>
        <v>#REF!</v>
      </c>
      <c r="F1051" s="103" t="e">
        <f t="shared" ca="1" si="301"/>
        <v>#REF!</v>
      </c>
      <c r="G1051" s="65" t="s">
        <v>94</v>
      </c>
      <c r="H1051" s="341" t="e">
        <f t="shared" si="289"/>
        <v>#REF!</v>
      </c>
      <c r="I1051" s="28" t="e">
        <f t="shared" si="290"/>
        <v>#REF!</v>
      </c>
      <c r="J1051" s="218">
        <v>12</v>
      </c>
      <c r="K1051" s="38" t="s">
        <v>18</v>
      </c>
      <c r="L1051" s="38" t="s">
        <v>81</v>
      </c>
      <c r="M1051" s="343" t="s">
        <v>2367</v>
      </c>
      <c r="N1051" s="91">
        <v>0</v>
      </c>
      <c r="O1051" s="9">
        <v>3</v>
      </c>
      <c r="P1051" s="218"/>
      <c r="Q1051" s="218"/>
      <c r="R1051" s="125" t="s">
        <v>84</v>
      </c>
      <c r="S1051" s="24" t="s">
        <v>97</v>
      </c>
      <c r="T1051" s="7" t="s">
        <v>138</v>
      </c>
      <c r="U1051" s="16" t="s">
        <v>99</v>
      </c>
      <c r="V1051" s="16" t="s">
        <v>2368</v>
      </c>
      <c r="W1051" s="317">
        <f>40+92</f>
        <v>132</v>
      </c>
      <c r="X1051" s="207"/>
      <c r="Y1051" s="265">
        <f t="shared" si="298"/>
        <v>132</v>
      </c>
      <c r="Z1051" s="24">
        <v>132</v>
      </c>
      <c r="AA1051" s="266">
        <v>3968</v>
      </c>
      <c r="AB1051" s="222"/>
      <c r="AC1051" s="227"/>
      <c r="AD1051" s="221"/>
      <c r="AE1051" s="260"/>
      <c r="AF1051" s="266">
        <f t="shared" si="292"/>
        <v>0</v>
      </c>
      <c r="AG1051" s="266">
        <f t="shared" si="287"/>
        <v>0</v>
      </c>
      <c r="AH1051" s="266">
        <f t="shared" si="293"/>
        <v>0</v>
      </c>
      <c r="AI1051" s="266">
        <f t="shared" si="285"/>
        <v>523776</v>
      </c>
      <c r="AJ1051" s="266">
        <f t="shared" si="288"/>
        <v>0</v>
      </c>
      <c r="AK1051" s="266">
        <f t="shared" si="300"/>
        <v>523776</v>
      </c>
      <c r="AL1051" s="240" t="s">
        <v>9</v>
      </c>
      <c r="AM1051" s="323"/>
      <c r="AN1051" s="827">
        <f t="shared" si="291"/>
        <v>523776</v>
      </c>
      <c r="AO1051" s="844">
        <f t="shared" si="294"/>
        <v>0</v>
      </c>
      <c r="AP1051" s="844">
        <f t="shared" si="295"/>
        <v>1</v>
      </c>
      <c r="AQ1051" s="845">
        <f t="shared" ca="1" si="296"/>
        <v>39</v>
      </c>
      <c r="AR1051" s="113" t="str">
        <f t="shared" si="297"/>
        <v>On Time</v>
      </c>
    </row>
    <row r="1052" spans="1:44" ht="12.75" x14ac:dyDescent="0.2">
      <c r="A1052" s="240">
        <v>4000620330</v>
      </c>
      <c r="B1052" s="244">
        <v>46142</v>
      </c>
      <c r="C1052" s="240" t="s">
        <v>79</v>
      </c>
      <c r="D1052" s="552">
        <v>46268</v>
      </c>
      <c r="E1052" s="552" t="e">
        <f>IF(OR(#REF!="",J1052=""),"",#REF!+7*J1052)</f>
        <v>#REF!</v>
      </c>
      <c r="F1052" s="103" t="e">
        <f t="shared" ca="1" si="301"/>
        <v>#REF!</v>
      </c>
      <c r="G1052" s="316" t="s">
        <v>94</v>
      </c>
      <c r="H1052" s="341" t="e">
        <f t="shared" si="289"/>
        <v>#REF!</v>
      </c>
      <c r="I1052" s="28" t="e">
        <f t="shared" si="290"/>
        <v>#REF!</v>
      </c>
      <c r="J1052" s="218">
        <v>18</v>
      </c>
      <c r="K1052" s="38" t="s">
        <v>18</v>
      </c>
      <c r="L1052" s="38" t="s">
        <v>81</v>
      </c>
      <c r="M1052" s="343" t="s">
        <v>2369</v>
      </c>
      <c r="N1052" s="91">
        <v>0</v>
      </c>
      <c r="O1052" s="9">
        <v>3</v>
      </c>
      <c r="P1052" s="218"/>
      <c r="Q1052" s="218"/>
      <c r="R1052" s="125" t="s">
        <v>84</v>
      </c>
      <c r="S1052" s="24" t="s">
        <v>97</v>
      </c>
      <c r="T1052" s="7" t="s">
        <v>138</v>
      </c>
      <c r="U1052" s="16" t="s">
        <v>99</v>
      </c>
      <c r="V1052" s="16" t="s">
        <v>2370</v>
      </c>
      <c r="W1052" s="317">
        <v>10</v>
      </c>
      <c r="X1052" s="207"/>
      <c r="Y1052" s="265">
        <f t="shared" si="298"/>
        <v>10</v>
      </c>
      <c r="Z1052" s="24">
        <v>10</v>
      </c>
      <c r="AA1052" s="266">
        <v>50000</v>
      </c>
      <c r="AB1052" s="222"/>
      <c r="AC1052" s="227"/>
      <c r="AD1052" s="221"/>
      <c r="AE1052" s="260"/>
      <c r="AF1052" s="266">
        <f t="shared" si="292"/>
        <v>0</v>
      </c>
      <c r="AG1052" s="266">
        <f t="shared" si="287"/>
        <v>0</v>
      </c>
      <c r="AH1052" s="266">
        <f t="shared" si="293"/>
        <v>0</v>
      </c>
      <c r="AI1052" s="266">
        <f t="shared" si="285"/>
        <v>500000</v>
      </c>
      <c r="AJ1052" s="266">
        <f t="shared" si="288"/>
        <v>0</v>
      </c>
      <c r="AK1052" s="266">
        <f t="shared" si="300"/>
        <v>500000</v>
      </c>
      <c r="AL1052" s="240" t="s">
        <v>9</v>
      </c>
      <c r="AM1052" s="323"/>
      <c r="AN1052" s="827">
        <f t="shared" si="291"/>
        <v>500000</v>
      </c>
      <c r="AO1052" s="844">
        <f t="shared" si="294"/>
        <v>0</v>
      </c>
      <c r="AP1052" s="844">
        <f t="shared" si="295"/>
        <v>1</v>
      </c>
      <c r="AQ1052" s="845">
        <f t="shared" ca="1" si="296"/>
        <v>43</v>
      </c>
      <c r="AR1052" s="113" t="str">
        <f t="shared" si="297"/>
        <v>On Time</v>
      </c>
    </row>
    <row r="1053" spans="1:44" ht="12.75" x14ac:dyDescent="0.2">
      <c r="A1053" s="16">
        <v>4516505026</v>
      </c>
      <c r="B1053" s="244">
        <v>46146</v>
      </c>
      <c r="C1053" s="297" t="s">
        <v>79</v>
      </c>
      <c r="D1053" s="552">
        <v>46167</v>
      </c>
      <c r="E1053" s="552" t="e">
        <f>IF(OR(#REF!="",J1053=""),"",#REF!+7*J1053)</f>
        <v>#REF!</v>
      </c>
      <c r="F1053" s="103" t="e">
        <f t="shared" ca="1" si="301"/>
        <v>#REF!</v>
      </c>
      <c r="G1053" s="65" t="s">
        <v>2111</v>
      </c>
      <c r="H1053" s="341" t="e">
        <f t="shared" si="289"/>
        <v>#REF!</v>
      </c>
      <c r="I1053" s="28" t="e">
        <f t="shared" si="290"/>
        <v>#REF!</v>
      </c>
      <c r="J1053" s="24">
        <v>3</v>
      </c>
      <c r="K1053" s="24" t="s">
        <v>18</v>
      </c>
      <c r="L1053" s="384" t="s">
        <v>81</v>
      </c>
      <c r="M1053" s="343" t="s">
        <v>2371</v>
      </c>
      <c r="N1053" s="91">
        <v>1</v>
      </c>
      <c r="O1053" s="382">
        <v>1</v>
      </c>
      <c r="P1053" s="24"/>
      <c r="Q1053" s="24"/>
      <c r="R1053" s="86" t="s">
        <v>84</v>
      </c>
      <c r="S1053" s="9" t="s">
        <v>620</v>
      </c>
      <c r="T1053" s="7" t="s">
        <v>621</v>
      </c>
      <c r="U1053" s="23" t="s">
        <v>212</v>
      </c>
      <c r="V1053" s="13" t="s">
        <v>2372</v>
      </c>
      <c r="W1053" s="37">
        <v>3</v>
      </c>
      <c r="X1053" s="24"/>
      <c r="Y1053" s="265">
        <f t="shared" si="298"/>
        <v>3</v>
      </c>
      <c r="Z1053" s="24">
        <v>3</v>
      </c>
      <c r="AA1053" s="58">
        <v>141133</v>
      </c>
      <c r="AB1053" s="66"/>
      <c r="AC1053" s="262"/>
      <c r="AD1053" s="25"/>
      <c r="AE1053" s="439"/>
      <c r="AF1053" s="58">
        <f t="shared" si="292"/>
        <v>0</v>
      </c>
      <c r="AG1053" s="58">
        <f t="shared" si="287"/>
        <v>0</v>
      </c>
      <c r="AH1053" s="58">
        <f t="shared" si="293"/>
        <v>0</v>
      </c>
      <c r="AI1053" s="58">
        <f t="shared" ref="AI1053:AI1118" si="302">Z1053*AA1053</f>
        <v>423399</v>
      </c>
      <c r="AJ1053" s="58">
        <f t="shared" si="288"/>
        <v>0</v>
      </c>
      <c r="AK1053" s="58">
        <f t="shared" si="300"/>
        <v>423399</v>
      </c>
      <c r="AL1053" s="16" t="s">
        <v>9</v>
      </c>
      <c r="AM1053" s="272"/>
      <c r="AN1053" s="59">
        <f t="shared" si="291"/>
        <v>423399</v>
      </c>
      <c r="AO1053" s="844">
        <f t="shared" si="294"/>
        <v>0</v>
      </c>
      <c r="AP1053" s="844">
        <f t="shared" si="295"/>
        <v>1</v>
      </c>
      <c r="AQ1053" s="845">
        <f t="shared" ca="1" si="296"/>
        <v>39</v>
      </c>
      <c r="AR1053" s="113" t="str">
        <f t="shared" si="297"/>
        <v>On Time</v>
      </c>
    </row>
    <row r="1054" spans="1:44" x14ac:dyDescent="0.25">
      <c r="A1054" s="479">
        <v>4516505030</v>
      </c>
      <c r="B1054" s="244">
        <v>46146</v>
      </c>
      <c r="C1054" s="297" t="s">
        <v>79</v>
      </c>
      <c r="D1054" s="552">
        <v>46183</v>
      </c>
      <c r="E1054" s="552" t="e">
        <f>IF(OR(#REF!="",J1054=""),"",#REF!+7*J1054)</f>
        <v>#REF!</v>
      </c>
      <c r="F1054" s="103" t="e">
        <f t="shared" ca="1" si="301"/>
        <v>#REF!</v>
      </c>
      <c r="G1054" s="65" t="s">
        <v>2111</v>
      </c>
      <c r="H1054" s="341" t="e">
        <f t="shared" si="289"/>
        <v>#REF!</v>
      </c>
      <c r="I1054" s="28" t="e">
        <f t="shared" si="290"/>
        <v>#REF!</v>
      </c>
      <c r="J1054" s="24">
        <v>3</v>
      </c>
      <c r="K1054" s="24" t="s">
        <v>18</v>
      </c>
      <c r="L1054" s="384" t="s">
        <v>81</v>
      </c>
      <c r="M1054" s="343" t="s">
        <v>2373</v>
      </c>
      <c r="N1054" s="91">
        <v>1</v>
      </c>
      <c r="O1054" s="382">
        <v>1</v>
      </c>
      <c r="P1054" s="24"/>
      <c r="Q1054" s="24"/>
      <c r="R1054" s="86" t="s">
        <v>84</v>
      </c>
      <c r="S1054" s="9" t="s">
        <v>620</v>
      </c>
      <c r="T1054" s="7" t="s">
        <v>621</v>
      </c>
      <c r="U1054" s="23" t="s">
        <v>212</v>
      </c>
      <c r="V1054" s="13" t="s">
        <v>2374</v>
      </c>
      <c r="W1054" s="37">
        <v>24</v>
      </c>
      <c r="X1054" s="24"/>
      <c r="Y1054" s="265">
        <f t="shared" si="298"/>
        <v>24</v>
      </c>
      <c r="Z1054" s="24">
        <v>24</v>
      </c>
      <c r="AA1054" s="58">
        <v>8462</v>
      </c>
      <c r="AB1054" s="66"/>
      <c r="AC1054" s="262"/>
      <c r="AD1054" s="25"/>
      <c r="AE1054" s="440"/>
      <c r="AF1054" s="58">
        <f t="shared" si="292"/>
        <v>0</v>
      </c>
      <c r="AG1054" s="58">
        <f t="shared" si="287"/>
        <v>0</v>
      </c>
      <c r="AH1054" s="58">
        <f t="shared" si="293"/>
        <v>0</v>
      </c>
      <c r="AI1054" s="58">
        <f t="shared" si="302"/>
        <v>203088</v>
      </c>
      <c r="AJ1054" s="58">
        <f t="shared" si="288"/>
        <v>0</v>
      </c>
      <c r="AK1054" s="58">
        <f t="shared" si="300"/>
        <v>203088</v>
      </c>
      <c r="AL1054" s="16" t="s">
        <v>9</v>
      </c>
      <c r="AM1054" s="272"/>
      <c r="AN1054" s="59">
        <f t="shared" si="291"/>
        <v>203088</v>
      </c>
      <c r="AO1054" s="844">
        <f t="shared" si="294"/>
        <v>0</v>
      </c>
      <c r="AP1054" s="844">
        <f t="shared" si="295"/>
        <v>1</v>
      </c>
      <c r="AQ1054" s="845">
        <f t="shared" ca="1" si="296"/>
        <v>39</v>
      </c>
      <c r="AR1054" s="113" t="str">
        <f t="shared" si="297"/>
        <v>On Time</v>
      </c>
    </row>
    <row r="1055" spans="1:44" ht="15" x14ac:dyDescent="0.25">
      <c r="A1055" s="16">
        <v>4516505034</v>
      </c>
      <c r="B1055" s="244">
        <v>46146</v>
      </c>
      <c r="C1055" s="297" t="s">
        <v>79</v>
      </c>
      <c r="D1055" s="552">
        <v>46183</v>
      </c>
      <c r="E1055" s="552" t="e">
        <f>IF(OR(#REF!="",J1055=""),"",#REF!+7*J1055)</f>
        <v>#REF!</v>
      </c>
      <c r="F1055" s="103" t="str">
        <f t="shared" ca="1" si="301"/>
        <v>DELIVERED</v>
      </c>
      <c r="G1055" s="571" t="s">
        <v>80</v>
      </c>
      <c r="H1055" s="341" t="e">
        <f t="shared" si="289"/>
        <v>#REF!</v>
      </c>
      <c r="I1055" s="28" t="e">
        <f t="shared" si="290"/>
        <v>#REF!</v>
      </c>
      <c r="J1055" s="24">
        <v>3</v>
      </c>
      <c r="K1055" s="24" t="s">
        <v>18</v>
      </c>
      <c r="L1055" s="384" t="s">
        <v>81</v>
      </c>
      <c r="M1055" s="717" t="s">
        <v>2375</v>
      </c>
      <c r="N1055" s="91">
        <v>1</v>
      </c>
      <c r="O1055" s="382">
        <v>1</v>
      </c>
      <c r="P1055" s="230" t="s">
        <v>2376</v>
      </c>
      <c r="Q1055" s="24">
        <v>26100032</v>
      </c>
      <c r="R1055" s="86" t="s">
        <v>84</v>
      </c>
      <c r="S1055" s="9" t="s">
        <v>620</v>
      </c>
      <c r="T1055" s="7" t="s">
        <v>621</v>
      </c>
      <c r="U1055" s="23" t="s">
        <v>212</v>
      </c>
      <c r="V1055" s="13" t="s">
        <v>2377</v>
      </c>
      <c r="W1055" s="37">
        <v>24</v>
      </c>
      <c r="X1055" s="24">
        <v>24</v>
      </c>
      <c r="Y1055" s="265">
        <f t="shared" si="298"/>
        <v>0</v>
      </c>
      <c r="Z1055" s="24">
        <v>0</v>
      </c>
      <c r="AA1055" s="58">
        <v>8307</v>
      </c>
      <c r="AB1055" s="66"/>
      <c r="AC1055" s="151" t="str">
        <f>IF(AD1055="","",TEXT(AD1055,"mmmm-yy"))</f>
        <v>June-26</v>
      </c>
      <c r="AD1055" s="76">
        <v>46174</v>
      </c>
      <c r="AE1055" s="472" t="s">
        <v>2378</v>
      </c>
      <c r="AF1055" s="79">
        <f t="shared" si="292"/>
        <v>199368</v>
      </c>
      <c r="AG1055" s="58">
        <f t="shared" si="287"/>
        <v>0</v>
      </c>
      <c r="AH1055" s="58">
        <f t="shared" si="293"/>
        <v>199368</v>
      </c>
      <c r="AI1055" s="58">
        <f t="shared" si="302"/>
        <v>0</v>
      </c>
      <c r="AJ1055" s="58">
        <f t="shared" si="288"/>
        <v>0</v>
      </c>
      <c r="AK1055" s="58">
        <f t="shared" si="300"/>
        <v>0</v>
      </c>
      <c r="AL1055" s="16" t="s">
        <v>0</v>
      </c>
      <c r="AM1055" s="144" t="s">
        <v>102</v>
      </c>
      <c r="AN1055" s="59">
        <f t="shared" si="291"/>
        <v>199368</v>
      </c>
      <c r="AO1055" s="844">
        <f t="shared" si="294"/>
        <v>1</v>
      </c>
      <c r="AP1055" s="844">
        <f t="shared" si="295"/>
        <v>0</v>
      </c>
      <c r="AQ1055" s="845">
        <f t="shared" ca="1" si="296"/>
        <v>39</v>
      </c>
      <c r="AR1055" s="113" t="str">
        <f t="shared" si="297"/>
        <v>On Time</v>
      </c>
    </row>
    <row r="1056" spans="1:44" ht="15" x14ac:dyDescent="0.25">
      <c r="A1056" s="16">
        <v>4516506264</v>
      </c>
      <c r="B1056" s="244">
        <v>46146</v>
      </c>
      <c r="C1056" s="297" t="s">
        <v>79</v>
      </c>
      <c r="D1056" s="552">
        <v>46183</v>
      </c>
      <c r="E1056" s="552" t="e">
        <f>IF(OR(#REF!="",J1056=""),"",#REF!+7*J1056)</f>
        <v>#REF!</v>
      </c>
      <c r="F1056" s="103" t="str">
        <f t="shared" ca="1" si="301"/>
        <v>DELIVERED</v>
      </c>
      <c r="G1056" s="65" t="s">
        <v>2111</v>
      </c>
      <c r="H1056" s="341" t="e">
        <f t="shared" si="289"/>
        <v>#REF!</v>
      </c>
      <c r="I1056" s="28" t="e">
        <f t="shared" si="290"/>
        <v>#REF!</v>
      </c>
      <c r="J1056" s="24">
        <v>3</v>
      </c>
      <c r="K1056" s="24" t="s">
        <v>18</v>
      </c>
      <c r="L1056" s="384" t="s">
        <v>81</v>
      </c>
      <c r="M1056" s="343" t="s">
        <v>2379</v>
      </c>
      <c r="N1056" s="91">
        <v>1</v>
      </c>
      <c r="O1056" s="382">
        <v>1</v>
      </c>
      <c r="P1056" s="230" t="s">
        <v>2380</v>
      </c>
      <c r="Q1056" s="24">
        <v>26100134</v>
      </c>
      <c r="R1056" s="86" t="s">
        <v>84</v>
      </c>
      <c r="S1056" s="9" t="s">
        <v>620</v>
      </c>
      <c r="T1056" s="7" t="s">
        <v>621</v>
      </c>
      <c r="U1056" s="23" t="s">
        <v>212</v>
      </c>
      <c r="V1056" s="13" t="s">
        <v>2381</v>
      </c>
      <c r="W1056" s="37">
        <v>24</v>
      </c>
      <c r="X1056" s="24">
        <v>24</v>
      </c>
      <c r="Y1056" s="265">
        <f t="shared" si="298"/>
        <v>0</v>
      </c>
      <c r="Z1056" s="24">
        <v>0</v>
      </c>
      <c r="AA1056" s="58">
        <v>2232</v>
      </c>
      <c r="AB1056" s="66"/>
      <c r="AC1056" s="151" t="str">
        <f>IF(AD1056="","",TEXT(AD1056,"mmmm-yy"))</f>
        <v>May-26</v>
      </c>
      <c r="AD1056" s="25">
        <v>46171</v>
      </c>
      <c r="AE1056" s="485" t="s">
        <v>2382</v>
      </c>
      <c r="AF1056" s="58">
        <f t="shared" si="292"/>
        <v>53568</v>
      </c>
      <c r="AG1056" s="58">
        <f t="shared" si="287"/>
        <v>0</v>
      </c>
      <c r="AH1056" s="58">
        <f t="shared" si="293"/>
        <v>53568</v>
      </c>
      <c r="AI1056" s="58">
        <f t="shared" si="302"/>
        <v>0</v>
      </c>
      <c r="AJ1056" s="58">
        <f t="shared" si="288"/>
        <v>0</v>
      </c>
      <c r="AK1056" s="58">
        <f t="shared" si="300"/>
        <v>0</v>
      </c>
      <c r="AL1056" s="16" t="s">
        <v>0</v>
      </c>
      <c r="AM1056" s="144" t="s">
        <v>102</v>
      </c>
      <c r="AN1056" s="59">
        <f t="shared" si="291"/>
        <v>53568</v>
      </c>
      <c r="AO1056" s="844">
        <f t="shared" si="294"/>
        <v>1</v>
      </c>
      <c r="AP1056" s="844">
        <f t="shared" si="295"/>
        <v>0</v>
      </c>
      <c r="AQ1056" s="845">
        <f t="shared" ca="1" si="296"/>
        <v>39</v>
      </c>
      <c r="AR1056" s="113" t="str">
        <f t="shared" si="297"/>
        <v>On Time</v>
      </c>
    </row>
    <row r="1057" spans="1:44" ht="12.75" x14ac:dyDescent="0.2">
      <c r="A1057" s="16">
        <v>4516505037</v>
      </c>
      <c r="B1057" s="244">
        <v>46146</v>
      </c>
      <c r="C1057" s="297" t="s">
        <v>79</v>
      </c>
      <c r="D1057" s="552">
        <v>46183</v>
      </c>
      <c r="E1057" s="552" t="e">
        <f>IF(OR(#REF!="",J1057=""),"",#REF!+7*J1057)</f>
        <v>#REF!</v>
      </c>
      <c r="F1057" s="103" t="e">
        <f t="shared" ca="1" si="301"/>
        <v>#REF!</v>
      </c>
      <c r="G1057" s="65" t="s">
        <v>2111</v>
      </c>
      <c r="H1057" s="341" t="e">
        <f t="shared" si="289"/>
        <v>#REF!</v>
      </c>
      <c r="I1057" s="28" t="e">
        <f t="shared" si="290"/>
        <v>#REF!</v>
      </c>
      <c r="J1057" s="24">
        <v>3</v>
      </c>
      <c r="K1057" s="24" t="s">
        <v>18</v>
      </c>
      <c r="L1057" s="384" t="s">
        <v>81</v>
      </c>
      <c r="M1057" s="343" t="s">
        <v>2383</v>
      </c>
      <c r="N1057" s="91">
        <v>1</v>
      </c>
      <c r="O1057" s="382">
        <v>1</v>
      </c>
      <c r="P1057" s="24"/>
      <c r="Q1057" s="24"/>
      <c r="R1057" s="86" t="s">
        <v>84</v>
      </c>
      <c r="S1057" s="9" t="s">
        <v>620</v>
      </c>
      <c r="T1057" s="7" t="s">
        <v>621</v>
      </c>
      <c r="U1057" s="23" t="s">
        <v>212</v>
      </c>
      <c r="V1057" s="13" t="s">
        <v>2384</v>
      </c>
      <c r="W1057" s="37">
        <v>10</v>
      </c>
      <c r="X1057" s="24"/>
      <c r="Y1057" s="265">
        <f t="shared" si="298"/>
        <v>10</v>
      </c>
      <c r="Z1057" s="24">
        <v>10</v>
      </c>
      <c r="AA1057" s="58">
        <v>17308</v>
      </c>
      <c r="AB1057" s="66"/>
      <c r="AC1057" s="262"/>
      <c r="AD1057" s="25"/>
      <c r="AE1057" s="439"/>
      <c r="AF1057" s="58">
        <f t="shared" si="292"/>
        <v>0</v>
      </c>
      <c r="AG1057" s="58">
        <f t="shared" si="287"/>
        <v>0</v>
      </c>
      <c r="AH1057" s="58">
        <f t="shared" si="293"/>
        <v>0</v>
      </c>
      <c r="AI1057" s="58">
        <f t="shared" si="302"/>
        <v>173080</v>
      </c>
      <c r="AJ1057" s="58">
        <f t="shared" si="288"/>
        <v>0</v>
      </c>
      <c r="AK1057" s="58">
        <f t="shared" si="300"/>
        <v>173080</v>
      </c>
      <c r="AL1057" s="16" t="s">
        <v>9</v>
      </c>
      <c r="AM1057" s="272"/>
      <c r="AN1057" s="59">
        <f t="shared" si="291"/>
        <v>173080</v>
      </c>
      <c r="AO1057" s="844">
        <f t="shared" si="294"/>
        <v>0</v>
      </c>
      <c r="AP1057" s="844">
        <f t="shared" si="295"/>
        <v>1</v>
      </c>
      <c r="AQ1057" s="845">
        <f t="shared" ca="1" si="296"/>
        <v>39</v>
      </c>
      <c r="AR1057" s="113" t="str">
        <f t="shared" si="297"/>
        <v>On Time</v>
      </c>
    </row>
    <row r="1058" spans="1:44" ht="12.75" x14ac:dyDescent="0.2">
      <c r="A1058" s="16">
        <v>4516505041</v>
      </c>
      <c r="B1058" s="244">
        <v>46146</v>
      </c>
      <c r="C1058" s="297" t="s">
        <v>79</v>
      </c>
      <c r="D1058" s="552">
        <v>46183</v>
      </c>
      <c r="E1058" s="552" t="e">
        <f>IF(OR(#REF!="",J1058=""),"",#REF!+7*J1058)</f>
        <v>#REF!</v>
      </c>
      <c r="F1058" s="103" t="e">
        <f t="shared" ca="1" si="301"/>
        <v>#REF!</v>
      </c>
      <c r="G1058" s="65" t="s">
        <v>2111</v>
      </c>
      <c r="H1058" s="341" t="e">
        <f t="shared" si="289"/>
        <v>#REF!</v>
      </c>
      <c r="I1058" s="28" t="e">
        <f t="shared" si="290"/>
        <v>#REF!</v>
      </c>
      <c r="J1058" s="24">
        <v>3</v>
      </c>
      <c r="K1058" s="24" t="s">
        <v>18</v>
      </c>
      <c r="L1058" s="384" t="s">
        <v>81</v>
      </c>
      <c r="M1058" s="343" t="s">
        <v>2385</v>
      </c>
      <c r="N1058" s="91">
        <v>1</v>
      </c>
      <c r="O1058" s="382">
        <v>1</v>
      </c>
      <c r="P1058" s="24"/>
      <c r="Q1058" s="24"/>
      <c r="R1058" s="86" t="s">
        <v>84</v>
      </c>
      <c r="S1058" s="9" t="s">
        <v>620</v>
      </c>
      <c r="T1058" s="7" t="s">
        <v>621</v>
      </c>
      <c r="U1058" s="23" t="s">
        <v>212</v>
      </c>
      <c r="V1058" s="13" t="s">
        <v>2386</v>
      </c>
      <c r="W1058" s="37">
        <v>8</v>
      </c>
      <c r="X1058" s="24"/>
      <c r="Y1058" s="265">
        <f t="shared" si="298"/>
        <v>8</v>
      </c>
      <c r="Z1058" s="24">
        <v>8</v>
      </c>
      <c r="AA1058" s="58">
        <v>15476</v>
      </c>
      <c r="AB1058" s="66"/>
      <c r="AC1058" s="262"/>
      <c r="AD1058" s="25"/>
      <c r="AE1058" s="439"/>
      <c r="AF1058" s="58">
        <f t="shared" si="292"/>
        <v>0</v>
      </c>
      <c r="AG1058" s="58">
        <f t="shared" si="287"/>
        <v>0</v>
      </c>
      <c r="AH1058" s="58">
        <f t="shared" si="293"/>
        <v>0</v>
      </c>
      <c r="AI1058" s="58">
        <f t="shared" si="302"/>
        <v>123808</v>
      </c>
      <c r="AJ1058" s="58">
        <f t="shared" si="288"/>
        <v>0</v>
      </c>
      <c r="AK1058" s="58">
        <f t="shared" si="300"/>
        <v>123808</v>
      </c>
      <c r="AL1058" s="16" t="s">
        <v>9</v>
      </c>
      <c r="AM1058" s="272"/>
      <c r="AN1058" s="59">
        <f t="shared" si="291"/>
        <v>123808</v>
      </c>
      <c r="AO1058" s="844">
        <f t="shared" si="294"/>
        <v>0</v>
      </c>
      <c r="AP1058" s="844">
        <f t="shared" si="295"/>
        <v>1</v>
      </c>
      <c r="AQ1058" s="845">
        <f t="shared" ca="1" si="296"/>
        <v>39</v>
      </c>
      <c r="AR1058" s="113" t="str">
        <f t="shared" si="297"/>
        <v>On Time</v>
      </c>
    </row>
    <row r="1059" spans="1:44" ht="12.75" x14ac:dyDescent="0.2">
      <c r="A1059" s="16">
        <v>4516505065</v>
      </c>
      <c r="B1059" s="244">
        <v>46146</v>
      </c>
      <c r="C1059" s="297" t="s">
        <v>79</v>
      </c>
      <c r="D1059" s="552">
        <v>46183</v>
      </c>
      <c r="E1059" s="552" t="e">
        <f>IF(OR(#REF!="",J1059=""),"",#REF!+7*J1059)</f>
        <v>#REF!</v>
      </c>
      <c r="F1059" s="103" t="e">
        <f t="shared" ca="1" si="301"/>
        <v>#REF!</v>
      </c>
      <c r="G1059" s="65" t="s">
        <v>2111</v>
      </c>
      <c r="H1059" s="341" t="e">
        <f t="shared" si="289"/>
        <v>#REF!</v>
      </c>
      <c r="I1059" s="28" t="e">
        <f t="shared" si="290"/>
        <v>#REF!</v>
      </c>
      <c r="J1059" s="24">
        <v>3</v>
      </c>
      <c r="K1059" s="24" t="s">
        <v>18</v>
      </c>
      <c r="L1059" s="384" t="s">
        <v>81</v>
      </c>
      <c r="M1059" s="343" t="s">
        <v>2387</v>
      </c>
      <c r="N1059" s="91">
        <v>1</v>
      </c>
      <c r="O1059" s="382">
        <v>1</v>
      </c>
      <c r="P1059" s="24"/>
      <c r="Q1059" s="24"/>
      <c r="R1059" s="86" t="s">
        <v>84</v>
      </c>
      <c r="S1059" s="9" t="s">
        <v>620</v>
      </c>
      <c r="T1059" s="7" t="s">
        <v>621</v>
      </c>
      <c r="U1059" s="23" t="s">
        <v>212</v>
      </c>
      <c r="V1059" s="13" t="s">
        <v>2388</v>
      </c>
      <c r="W1059" s="37">
        <v>6</v>
      </c>
      <c r="X1059" s="24"/>
      <c r="Y1059" s="265">
        <f t="shared" si="298"/>
        <v>6</v>
      </c>
      <c r="Z1059" s="24">
        <v>6</v>
      </c>
      <c r="AA1059" s="58">
        <v>12863</v>
      </c>
      <c r="AB1059" s="66"/>
      <c r="AC1059" s="262"/>
      <c r="AD1059" s="25"/>
      <c r="AE1059" s="439"/>
      <c r="AF1059" s="58">
        <f t="shared" si="292"/>
        <v>0</v>
      </c>
      <c r="AG1059" s="58">
        <f t="shared" si="287"/>
        <v>0</v>
      </c>
      <c r="AH1059" s="58">
        <f t="shared" si="293"/>
        <v>0</v>
      </c>
      <c r="AI1059" s="58">
        <f t="shared" si="302"/>
        <v>77178</v>
      </c>
      <c r="AJ1059" s="58">
        <f t="shared" si="288"/>
        <v>0</v>
      </c>
      <c r="AK1059" s="58">
        <f t="shared" si="300"/>
        <v>77178</v>
      </c>
      <c r="AL1059" s="16" t="s">
        <v>9</v>
      </c>
      <c r="AM1059" s="272"/>
      <c r="AN1059" s="59">
        <f t="shared" si="291"/>
        <v>77178</v>
      </c>
      <c r="AO1059" s="844">
        <f t="shared" si="294"/>
        <v>0</v>
      </c>
      <c r="AP1059" s="844">
        <f t="shared" si="295"/>
        <v>1</v>
      </c>
      <c r="AQ1059" s="845">
        <f t="shared" ca="1" si="296"/>
        <v>39</v>
      </c>
      <c r="AR1059" s="113" t="str">
        <f t="shared" si="297"/>
        <v>On Time</v>
      </c>
    </row>
    <row r="1060" spans="1:44" ht="12.75" x14ac:dyDescent="0.2">
      <c r="A1060" s="16">
        <v>4516505058</v>
      </c>
      <c r="B1060" s="244">
        <v>46146</v>
      </c>
      <c r="C1060" s="297" t="s">
        <v>79</v>
      </c>
      <c r="D1060" s="552">
        <v>46183</v>
      </c>
      <c r="E1060" s="552" t="e">
        <f>IF(OR(#REF!="",J1060=""),"",#REF!+7*J1060)</f>
        <v>#REF!</v>
      </c>
      <c r="F1060" s="103" t="e">
        <f t="shared" ca="1" si="301"/>
        <v>#REF!</v>
      </c>
      <c r="G1060" s="65" t="s">
        <v>2111</v>
      </c>
      <c r="H1060" s="341" t="e">
        <f t="shared" si="289"/>
        <v>#REF!</v>
      </c>
      <c r="I1060" s="28" t="e">
        <f t="shared" si="290"/>
        <v>#REF!</v>
      </c>
      <c r="J1060" s="24">
        <v>3</v>
      </c>
      <c r="K1060" s="24" t="s">
        <v>18</v>
      </c>
      <c r="L1060" s="384" t="s">
        <v>81</v>
      </c>
      <c r="M1060" s="343" t="s">
        <v>2389</v>
      </c>
      <c r="N1060" s="91">
        <v>1</v>
      </c>
      <c r="O1060" s="382">
        <v>1</v>
      </c>
      <c r="P1060" s="24"/>
      <c r="Q1060" s="24"/>
      <c r="R1060" s="86" t="s">
        <v>84</v>
      </c>
      <c r="S1060" s="9" t="s">
        <v>620</v>
      </c>
      <c r="T1060" s="7" t="s">
        <v>621</v>
      </c>
      <c r="U1060" s="23" t="s">
        <v>212</v>
      </c>
      <c r="V1060" s="13" t="s">
        <v>2390</v>
      </c>
      <c r="W1060" s="37">
        <v>18</v>
      </c>
      <c r="X1060" s="24"/>
      <c r="Y1060" s="265">
        <f t="shared" si="298"/>
        <v>18</v>
      </c>
      <c r="Z1060" s="24">
        <v>18</v>
      </c>
      <c r="AA1060" s="58">
        <v>4832</v>
      </c>
      <c r="AB1060" s="66"/>
      <c r="AC1060" s="262"/>
      <c r="AD1060" s="25"/>
      <c r="AE1060" s="439"/>
      <c r="AF1060" s="58">
        <f t="shared" si="292"/>
        <v>0</v>
      </c>
      <c r="AG1060" s="58">
        <f t="shared" si="287"/>
        <v>0</v>
      </c>
      <c r="AH1060" s="58">
        <f t="shared" si="293"/>
        <v>0</v>
      </c>
      <c r="AI1060" s="58">
        <f t="shared" si="302"/>
        <v>86976</v>
      </c>
      <c r="AJ1060" s="58">
        <f t="shared" si="288"/>
        <v>0</v>
      </c>
      <c r="AK1060" s="58">
        <f t="shared" si="300"/>
        <v>86976</v>
      </c>
      <c r="AL1060" s="16" t="s">
        <v>9</v>
      </c>
      <c r="AM1060" s="272"/>
      <c r="AN1060" s="59">
        <f t="shared" si="291"/>
        <v>86976</v>
      </c>
      <c r="AO1060" s="844">
        <f t="shared" si="294"/>
        <v>0</v>
      </c>
      <c r="AP1060" s="844">
        <f t="shared" si="295"/>
        <v>1</v>
      </c>
      <c r="AQ1060" s="845">
        <f t="shared" ca="1" si="296"/>
        <v>39</v>
      </c>
      <c r="AR1060" s="113" t="str">
        <f t="shared" si="297"/>
        <v>On Time</v>
      </c>
    </row>
    <row r="1061" spans="1:44" ht="12.75" x14ac:dyDescent="0.2">
      <c r="A1061" s="16">
        <v>4516506164</v>
      </c>
      <c r="B1061" s="244">
        <v>46146</v>
      </c>
      <c r="C1061" s="297" t="s">
        <v>79</v>
      </c>
      <c r="D1061" s="552">
        <v>46183</v>
      </c>
      <c r="E1061" s="552" t="e">
        <f>IF(OR(#REF!="",J1061=""),"",#REF!+7*J1061)</f>
        <v>#REF!</v>
      </c>
      <c r="F1061" s="103" t="str">
        <f t="shared" ca="1" si="301"/>
        <v>DELIVERED</v>
      </c>
      <c r="G1061" s="571" t="s">
        <v>80</v>
      </c>
      <c r="H1061" s="341" t="e">
        <f t="shared" si="289"/>
        <v>#REF!</v>
      </c>
      <c r="I1061" s="28" t="e">
        <f t="shared" si="290"/>
        <v>#REF!</v>
      </c>
      <c r="J1061" s="24">
        <v>3</v>
      </c>
      <c r="K1061" s="24" t="s">
        <v>18</v>
      </c>
      <c r="L1061" s="384" t="s">
        <v>81</v>
      </c>
      <c r="M1061" s="343" t="s">
        <v>2391</v>
      </c>
      <c r="N1061" s="91">
        <v>1</v>
      </c>
      <c r="O1061" s="382">
        <v>1</v>
      </c>
      <c r="P1061" s="663" t="s">
        <v>2392</v>
      </c>
      <c r="Q1061" s="24">
        <v>26100143</v>
      </c>
      <c r="R1061" s="86" t="s">
        <v>84</v>
      </c>
      <c r="S1061" s="9" t="s">
        <v>620</v>
      </c>
      <c r="T1061" s="7" t="s">
        <v>621</v>
      </c>
      <c r="U1061" s="23" t="s">
        <v>212</v>
      </c>
      <c r="V1061" s="13" t="s">
        <v>2393</v>
      </c>
      <c r="W1061" s="37">
        <v>20</v>
      </c>
      <c r="X1061" s="24">
        <v>20</v>
      </c>
      <c r="Y1061" s="265">
        <f t="shared" si="298"/>
        <v>0</v>
      </c>
      <c r="Z1061" s="24">
        <v>0</v>
      </c>
      <c r="AA1061" s="58">
        <v>4985</v>
      </c>
      <c r="AB1061" s="66"/>
      <c r="AC1061" s="536" t="str">
        <f t="shared" ref="AC1061:AC1068" si="303">IF(AD1061="","",TEXT(AD1061,"mmmm-yy"))</f>
        <v>June-26</v>
      </c>
      <c r="AD1061" s="25">
        <v>46175</v>
      </c>
      <c r="AE1061" s="535" t="s">
        <v>2394</v>
      </c>
      <c r="AF1061" s="58">
        <f t="shared" si="292"/>
        <v>99700</v>
      </c>
      <c r="AG1061" s="58">
        <f t="shared" si="287"/>
        <v>0</v>
      </c>
      <c r="AH1061" s="58">
        <f t="shared" si="293"/>
        <v>99700</v>
      </c>
      <c r="AI1061" s="58">
        <f t="shared" si="302"/>
        <v>0</v>
      </c>
      <c r="AJ1061" s="58">
        <f t="shared" si="288"/>
        <v>0</v>
      </c>
      <c r="AK1061" s="58">
        <f t="shared" si="300"/>
        <v>0</v>
      </c>
      <c r="AL1061" s="16" t="s">
        <v>0</v>
      </c>
      <c r="AM1061" s="540" t="s">
        <v>102</v>
      </c>
      <c r="AN1061" s="59">
        <f t="shared" si="291"/>
        <v>99700</v>
      </c>
      <c r="AO1061" s="844">
        <f t="shared" si="294"/>
        <v>1</v>
      </c>
      <c r="AP1061" s="844">
        <f t="shared" si="295"/>
        <v>0</v>
      </c>
      <c r="AQ1061" s="845">
        <f t="shared" ca="1" si="296"/>
        <v>39</v>
      </c>
      <c r="AR1061" s="113" t="str">
        <f t="shared" si="297"/>
        <v>On Time</v>
      </c>
    </row>
    <row r="1062" spans="1:44" ht="12.75" x14ac:dyDescent="0.2">
      <c r="A1062" s="16">
        <v>4516505048</v>
      </c>
      <c r="B1062" s="244">
        <v>46146</v>
      </c>
      <c r="C1062" s="297" t="s">
        <v>79</v>
      </c>
      <c r="D1062" s="552">
        <v>46183</v>
      </c>
      <c r="E1062" s="552" t="e">
        <f>IF(OR(#REF!="",J1062=""),"",#REF!+7*J1062)</f>
        <v>#REF!</v>
      </c>
      <c r="F1062" s="103" t="str">
        <f t="shared" ca="1" si="301"/>
        <v>DELIVERED</v>
      </c>
      <c r="G1062" s="571" t="s">
        <v>80</v>
      </c>
      <c r="H1062" s="341" t="e">
        <f t="shared" si="289"/>
        <v>#REF!</v>
      </c>
      <c r="I1062" s="28" t="e">
        <f t="shared" si="290"/>
        <v>#REF!</v>
      </c>
      <c r="J1062" s="24">
        <v>3</v>
      </c>
      <c r="K1062" s="24" t="s">
        <v>18</v>
      </c>
      <c r="L1062" s="384" t="s">
        <v>81</v>
      </c>
      <c r="M1062" s="343" t="s">
        <v>2395</v>
      </c>
      <c r="N1062" s="91">
        <v>1</v>
      </c>
      <c r="O1062" s="382">
        <v>1</v>
      </c>
      <c r="P1062" s="663" t="s">
        <v>2396</v>
      </c>
      <c r="Q1062" s="24">
        <v>26100144</v>
      </c>
      <c r="R1062" s="86" t="s">
        <v>84</v>
      </c>
      <c r="S1062" s="9" t="s">
        <v>620</v>
      </c>
      <c r="T1062" s="7" t="s">
        <v>621</v>
      </c>
      <c r="U1062" s="23" t="s">
        <v>212</v>
      </c>
      <c r="V1062" s="13" t="s">
        <v>2397</v>
      </c>
      <c r="W1062" s="37">
        <v>40</v>
      </c>
      <c r="X1062" s="24">
        <v>40</v>
      </c>
      <c r="Y1062" s="265">
        <f t="shared" si="298"/>
        <v>0</v>
      </c>
      <c r="Z1062" s="24">
        <v>0</v>
      </c>
      <c r="AA1062" s="58">
        <v>2830</v>
      </c>
      <c r="AB1062" s="66"/>
      <c r="AC1062" s="536" t="str">
        <f t="shared" si="303"/>
        <v>June-26</v>
      </c>
      <c r="AD1062" s="25">
        <v>46175</v>
      </c>
      <c r="AE1062" s="535" t="s">
        <v>2398</v>
      </c>
      <c r="AF1062" s="58">
        <f t="shared" si="292"/>
        <v>113200</v>
      </c>
      <c r="AG1062" s="58">
        <f t="shared" si="287"/>
        <v>0</v>
      </c>
      <c r="AH1062" s="58">
        <f t="shared" si="293"/>
        <v>113200</v>
      </c>
      <c r="AI1062" s="58">
        <f t="shared" si="302"/>
        <v>0</v>
      </c>
      <c r="AJ1062" s="58">
        <f t="shared" si="288"/>
        <v>0</v>
      </c>
      <c r="AK1062" s="58">
        <f t="shared" si="300"/>
        <v>0</v>
      </c>
      <c r="AL1062" s="16" t="s">
        <v>0</v>
      </c>
      <c r="AM1062" s="540" t="s">
        <v>102</v>
      </c>
      <c r="AN1062" s="59">
        <f t="shared" si="291"/>
        <v>113200</v>
      </c>
      <c r="AO1062" s="844">
        <f t="shared" si="294"/>
        <v>1</v>
      </c>
      <c r="AP1062" s="844">
        <f t="shared" si="295"/>
        <v>0</v>
      </c>
      <c r="AQ1062" s="845">
        <f t="shared" ca="1" si="296"/>
        <v>39</v>
      </c>
      <c r="AR1062" s="113" t="str">
        <f t="shared" si="297"/>
        <v>On Time</v>
      </c>
    </row>
    <row r="1063" spans="1:44" ht="12.75" x14ac:dyDescent="0.2">
      <c r="A1063" s="16">
        <v>4516506167</v>
      </c>
      <c r="B1063" s="244">
        <v>46146</v>
      </c>
      <c r="C1063" s="297" t="s">
        <v>79</v>
      </c>
      <c r="D1063" s="552">
        <v>46183</v>
      </c>
      <c r="E1063" s="552" t="e">
        <f>IF(OR(#REF!="",J1063=""),"",#REF!+7*J1063)</f>
        <v>#REF!</v>
      </c>
      <c r="F1063" s="103" t="str">
        <f t="shared" ca="1" si="301"/>
        <v>DELIVERED</v>
      </c>
      <c r="G1063" s="65" t="s">
        <v>2111</v>
      </c>
      <c r="H1063" s="341" t="e">
        <f t="shared" si="289"/>
        <v>#REF!</v>
      </c>
      <c r="I1063" s="28" t="e">
        <f t="shared" si="290"/>
        <v>#REF!</v>
      </c>
      <c r="J1063" s="24">
        <v>3</v>
      </c>
      <c r="K1063" s="24" t="s">
        <v>18</v>
      </c>
      <c r="L1063" s="384" t="s">
        <v>81</v>
      </c>
      <c r="M1063" s="343" t="s">
        <v>2399</v>
      </c>
      <c r="N1063" s="91">
        <v>1</v>
      </c>
      <c r="O1063" s="382">
        <v>1</v>
      </c>
      <c r="P1063" s="717" t="s">
        <v>2400</v>
      </c>
      <c r="Q1063" s="24">
        <v>26100171</v>
      </c>
      <c r="R1063" s="86" t="s">
        <v>84</v>
      </c>
      <c r="S1063" s="9" t="s">
        <v>620</v>
      </c>
      <c r="T1063" s="7" t="s">
        <v>621</v>
      </c>
      <c r="U1063" s="23" t="s">
        <v>212</v>
      </c>
      <c r="V1063" s="13" t="s">
        <v>2401</v>
      </c>
      <c r="W1063" s="37">
        <v>40</v>
      </c>
      <c r="X1063" s="24">
        <v>40</v>
      </c>
      <c r="Y1063" s="265">
        <f t="shared" si="298"/>
        <v>0</v>
      </c>
      <c r="Z1063" s="24">
        <v>0</v>
      </c>
      <c r="AA1063" s="58">
        <v>2544</v>
      </c>
      <c r="AB1063" s="66"/>
      <c r="AC1063" s="151" t="str">
        <f t="shared" si="303"/>
        <v>June-26</v>
      </c>
      <c r="AD1063" s="25">
        <v>46183</v>
      </c>
      <c r="AE1063" s="256" t="s">
        <v>2402</v>
      </c>
      <c r="AF1063" s="58">
        <f t="shared" si="292"/>
        <v>101760</v>
      </c>
      <c r="AG1063" s="58">
        <f t="shared" ref="AG1063:AG1126" si="304">(X1063*AB1063)*86</f>
        <v>0</v>
      </c>
      <c r="AH1063" s="58">
        <f t="shared" si="293"/>
        <v>101760</v>
      </c>
      <c r="AI1063" s="58">
        <f t="shared" si="302"/>
        <v>0</v>
      </c>
      <c r="AJ1063" s="58">
        <f t="shared" si="288"/>
        <v>0</v>
      </c>
      <c r="AK1063" s="58">
        <f t="shared" si="300"/>
        <v>0</v>
      </c>
      <c r="AL1063" s="16" t="s">
        <v>0</v>
      </c>
      <c r="AM1063" s="144" t="s">
        <v>102</v>
      </c>
      <c r="AN1063" s="59">
        <f t="shared" si="291"/>
        <v>101760</v>
      </c>
      <c r="AO1063" s="844">
        <f t="shared" si="294"/>
        <v>1</v>
      </c>
      <c r="AP1063" s="844">
        <f t="shared" si="295"/>
        <v>0</v>
      </c>
      <c r="AQ1063" s="845">
        <f t="shared" ca="1" si="296"/>
        <v>39</v>
      </c>
      <c r="AR1063" s="113" t="str">
        <f t="shared" si="297"/>
        <v>On Time</v>
      </c>
    </row>
    <row r="1064" spans="1:44" ht="12.75" x14ac:dyDescent="0.2">
      <c r="A1064" s="16">
        <v>1162600172</v>
      </c>
      <c r="B1064" s="381">
        <v>46146</v>
      </c>
      <c r="C1064" s="297" t="s">
        <v>79</v>
      </c>
      <c r="D1064" s="552">
        <v>46148</v>
      </c>
      <c r="E1064" s="552" t="e">
        <f>IF(OR(#REF!="",J1064=""),"",#REF!+7*J1064)</f>
        <v>#REF!</v>
      </c>
      <c r="F1064" s="103" t="str">
        <f t="shared" ca="1" si="301"/>
        <v>DELIVERED</v>
      </c>
      <c r="G1064" s="65" t="s">
        <v>2111</v>
      </c>
      <c r="H1064" s="341" t="e">
        <f t="shared" si="289"/>
        <v>#REF!</v>
      </c>
      <c r="I1064" s="28" t="e">
        <f t="shared" si="290"/>
        <v>#REF!</v>
      </c>
      <c r="J1064" s="24">
        <v>0.4</v>
      </c>
      <c r="K1064" s="24" t="s">
        <v>24</v>
      </c>
      <c r="L1064" s="38" t="s">
        <v>81</v>
      </c>
      <c r="M1064" s="343" t="s">
        <v>2403</v>
      </c>
      <c r="N1064" s="91">
        <v>1</v>
      </c>
      <c r="O1064" s="382">
        <v>1</v>
      </c>
      <c r="P1064" s="24" t="s">
        <v>243</v>
      </c>
      <c r="Q1064" s="24">
        <v>26200167</v>
      </c>
      <c r="R1064" s="232" t="s">
        <v>84</v>
      </c>
      <c r="S1064" s="9" t="s">
        <v>284</v>
      </c>
      <c r="T1064" s="7" t="s">
        <v>285</v>
      </c>
      <c r="U1064" s="16" t="s">
        <v>286</v>
      </c>
      <c r="V1064" s="13" t="s">
        <v>2404</v>
      </c>
      <c r="W1064" s="37">
        <v>1</v>
      </c>
      <c r="X1064" s="38">
        <v>1</v>
      </c>
      <c r="Y1064" s="265">
        <f t="shared" si="298"/>
        <v>0</v>
      </c>
      <c r="Z1064" s="24">
        <v>0</v>
      </c>
      <c r="AA1064" s="58">
        <v>13800</v>
      </c>
      <c r="AB1064" s="66"/>
      <c r="AC1064" s="151" t="str">
        <f t="shared" si="303"/>
        <v>May-26</v>
      </c>
      <c r="AD1064" s="25">
        <v>46155</v>
      </c>
      <c r="AE1064" s="256" t="s">
        <v>2405</v>
      </c>
      <c r="AF1064" s="58">
        <f t="shared" si="292"/>
        <v>13800</v>
      </c>
      <c r="AG1064" s="58">
        <f t="shared" si="304"/>
        <v>0</v>
      </c>
      <c r="AH1064" s="58">
        <f t="shared" si="293"/>
        <v>13800</v>
      </c>
      <c r="AI1064" s="58">
        <f t="shared" si="302"/>
        <v>0</v>
      </c>
      <c r="AJ1064" s="58">
        <f t="shared" si="288"/>
        <v>0</v>
      </c>
      <c r="AK1064" s="58">
        <f t="shared" si="300"/>
        <v>0</v>
      </c>
      <c r="AL1064" s="16" t="s">
        <v>0</v>
      </c>
      <c r="AM1064" s="144" t="s">
        <v>102</v>
      </c>
      <c r="AN1064" s="59">
        <f t="shared" si="291"/>
        <v>13800</v>
      </c>
      <c r="AO1064" s="844">
        <f t="shared" si="294"/>
        <v>1</v>
      </c>
      <c r="AP1064" s="844">
        <f t="shared" si="295"/>
        <v>0</v>
      </c>
      <c r="AQ1064" s="845">
        <f t="shared" ca="1" si="296"/>
        <v>39</v>
      </c>
      <c r="AR1064" s="113" t="str">
        <f t="shared" si="297"/>
        <v>Delayed</v>
      </c>
    </row>
    <row r="1065" spans="1:44" ht="15" x14ac:dyDescent="0.25">
      <c r="A1065" s="93">
        <v>1162600178</v>
      </c>
      <c r="B1065" s="381">
        <v>46147</v>
      </c>
      <c r="C1065" s="297" t="s">
        <v>79</v>
      </c>
      <c r="D1065" s="552">
        <v>46171</v>
      </c>
      <c r="E1065" s="552" t="e">
        <f>IF(OR(#REF!="",J1065=""),"",#REF!+7*J1065)</f>
        <v>#REF!</v>
      </c>
      <c r="F1065" s="333" t="str">
        <f t="shared" ca="1" si="301"/>
        <v>DELIVERED</v>
      </c>
      <c r="G1065" s="361" t="s">
        <v>2111</v>
      </c>
      <c r="H1065" s="341" t="e">
        <f t="shared" si="289"/>
        <v>#REF!</v>
      </c>
      <c r="I1065" s="28" t="e">
        <f t="shared" si="290"/>
        <v>#REF!</v>
      </c>
      <c r="J1065" s="24">
        <v>0.4</v>
      </c>
      <c r="K1065" s="24" t="s">
        <v>24</v>
      </c>
      <c r="L1065" s="658" t="s">
        <v>81</v>
      </c>
      <c r="M1065" s="343" t="s">
        <v>2406</v>
      </c>
      <c r="N1065" s="91">
        <v>1</v>
      </c>
      <c r="O1065" s="382">
        <v>1</v>
      </c>
      <c r="P1065" s="24" t="s">
        <v>243</v>
      </c>
      <c r="Q1065" s="24">
        <v>26200164</v>
      </c>
      <c r="R1065" s="232" t="s">
        <v>84</v>
      </c>
      <c r="S1065" s="9" t="s">
        <v>284</v>
      </c>
      <c r="T1065" s="7" t="s">
        <v>285</v>
      </c>
      <c r="U1065" s="16" t="s">
        <v>286</v>
      </c>
      <c r="V1065" s="77" t="s">
        <v>2407</v>
      </c>
      <c r="W1065" s="37">
        <v>1</v>
      </c>
      <c r="X1065" s="24">
        <v>1</v>
      </c>
      <c r="Y1065" s="265">
        <f t="shared" si="298"/>
        <v>0</v>
      </c>
      <c r="Z1065" s="24">
        <v>0</v>
      </c>
      <c r="AA1065" s="58">
        <v>2500</v>
      </c>
      <c r="AB1065" s="66"/>
      <c r="AC1065" s="151" t="str">
        <f t="shared" si="303"/>
        <v>May-26</v>
      </c>
      <c r="AD1065" s="25">
        <v>46153</v>
      </c>
      <c r="AE1065" s="256" t="s">
        <v>2408</v>
      </c>
      <c r="AF1065" s="58">
        <f t="shared" si="292"/>
        <v>2500</v>
      </c>
      <c r="AG1065" s="58">
        <f t="shared" si="304"/>
        <v>0</v>
      </c>
      <c r="AH1065" s="58">
        <f t="shared" si="293"/>
        <v>2500</v>
      </c>
      <c r="AI1065" s="58">
        <f t="shared" si="302"/>
        <v>0</v>
      </c>
      <c r="AJ1065" s="58">
        <f t="shared" ref="AJ1065:AJ1128" si="305">(Z1065*AB1065)*86</f>
        <v>0</v>
      </c>
      <c r="AK1065" s="58">
        <f t="shared" si="300"/>
        <v>0</v>
      </c>
      <c r="AL1065" s="16" t="s">
        <v>0</v>
      </c>
      <c r="AM1065" s="144" t="s">
        <v>102</v>
      </c>
      <c r="AN1065" s="59">
        <f t="shared" si="291"/>
        <v>2500</v>
      </c>
      <c r="AO1065" s="844">
        <f t="shared" si="294"/>
        <v>1</v>
      </c>
      <c r="AP1065" s="844">
        <f t="shared" si="295"/>
        <v>0</v>
      </c>
      <c r="AQ1065" s="845">
        <f t="shared" ca="1" si="296"/>
        <v>38</v>
      </c>
      <c r="AR1065" s="113" t="str">
        <f t="shared" si="297"/>
        <v>On Time</v>
      </c>
    </row>
    <row r="1066" spans="1:44" ht="15" x14ac:dyDescent="0.25">
      <c r="A1066" s="93">
        <v>26270323</v>
      </c>
      <c r="B1066" s="381">
        <v>46146</v>
      </c>
      <c r="C1066" s="297" t="s">
        <v>79</v>
      </c>
      <c r="D1066" s="552">
        <v>46148</v>
      </c>
      <c r="E1066" s="552" t="e">
        <f>IF(OR(#REF!="",J1066=""),"",#REF!+7*J1066)</f>
        <v>#REF!</v>
      </c>
      <c r="F1066" s="333" t="str">
        <f t="shared" ca="1" si="301"/>
        <v>DELIVERED</v>
      </c>
      <c r="G1066" s="361" t="s">
        <v>2111</v>
      </c>
      <c r="H1066" s="341" t="e">
        <f t="shared" si="289"/>
        <v>#REF!</v>
      </c>
      <c r="I1066" s="28" t="e">
        <f t="shared" si="290"/>
        <v>#REF!</v>
      </c>
      <c r="J1066" s="24">
        <v>0.4</v>
      </c>
      <c r="K1066" s="24" t="s">
        <v>24</v>
      </c>
      <c r="L1066" s="38" t="s">
        <v>81</v>
      </c>
      <c r="M1066" s="343" t="s">
        <v>2409</v>
      </c>
      <c r="N1066" s="91">
        <v>0</v>
      </c>
      <c r="O1066" s="9">
        <v>3</v>
      </c>
      <c r="P1066" s="24" t="s">
        <v>243</v>
      </c>
      <c r="Q1066" s="24">
        <v>26100090</v>
      </c>
      <c r="R1066" s="232" t="s">
        <v>84</v>
      </c>
      <c r="S1066" s="9" t="s">
        <v>1574</v>
      </c>
      <c r="T1066" s="7" t="s">
        <v>1575</v>
      </c>
      <c r="U1066" s="7" t="s">
        <v>219</v>
      </c>
      <c r="V1066" s="77" t="s">
        <v>2410</v>
      </c>
      <c r="W1066" s="37">
        <v>3</v>
      </c>
      <c r="X1066" s="24">
        <v>3</v>
      </c>
      <c r="Y1066" s="265">
        <f t="shared" si="298"/>
        <v>0</v>
      </c>
      <c r="Z1066" s="24">
        <v>0</v>
      </c>
      <c r="AA1066" s="58">
        <v>3166.67</v>
      </c>
      <c r="AB1066" s="66"/>
      <c r="AC1066" s="151" t="str">
        <f t="shared" si="303"/>
        <v>May-26</v>
      </c>
      <c r="AD1066" s="25">
        <v>46154</v>
      </c>
      <c r="AE1066" s="256" t="s">
        <v>2411</v>
      </c>
      <c r="AF1066" s="58">
        <f t="shared" si="292"/>
        <v>9500.01</v>
      </c>
      <c r="AG1066" s="58">
        <f t="shared" si="304"/>
        <v>0</v>
      </c>
      <c r="AH1066" s="58">
        <f t="shared" si="293"/>
        <v>9500.01</v>
      </c>
      <c r="AI1066" s="58">
        <f t="shared" si="302"/>
        <v>0</v>
      </c>
      <c r="AJ1066" s="58">
        <f t="shared" si="305"/>
        <v>0</v>
      </c>
      <c r="AK1066" s="58">
        <f t="shared" si="300"/>
        <v>0</v>
      </c>
      <c r="AL1066" s="16" t="s">
        <v>0</v>
      </c>
      <c r="AM1066" s="144" t="s">
        <v>102</v>
      </c>
      <c r="AN1066" s="59">
        <f t="shared" si="291"/>
        <v>9500.01</v>
      </c>
      <c r="AO1066" s="844">
        <f t="shared" si="294"/>
        <v>1</v>
      </c>
      <c r="AP1066" s="844">
        <f t="shared" si="295"/>
        <v>0</v>
      </c>
      <c r="AQ1066" s="845">
        <f t="shared" ca="1" si="296"/>
        <v>39</v>
      </c>
      <c r="AR1066" s="113" t="str">
        <f t="shared" si="297"/>
        <v>Delayed</v>
      </c>
    </row>
    <row r="1067" spans="1:44" x14ac:dyDescent="0.25">
      <c r="A1067" s="15" t="s">
        <v>2412</v>
      </c>
      <c r="B1067" s="381">
        <v>46146</v>
      </c>
      <c r="C1067" s="100" t="s">
        <v>79</v>
      </c>
      <c r="D1067" s="552">
        <v>46148</v>
      </c>
      <c r="E1067" s="552" t="e">
        <f>IF(OR(#REF!="",J1067=""),"",#REF!+7*J1067)</f>
        <v>#REF!</v>
      </c>
      <c r="F1067" s="333" t="str">
        <f t="shared" ca="1" si="301"/>
        <v>DELIVERED</v>
      </c>
      <c r="G1067" s="65" t="s">
        <v>2111</v>
      </c>
      <c r="H1067" s="341" t="e">
        <f t="shared" si="289"/>
        <v>#REF!</v>
      </c>
      <c r="I1067" s="28" t="e">
        <f t="shared" si="290"/>
        <v>#REF!</v>
      </c>
      <c r="J1067" s="24">
        <v>0.3</v>
      </c>
      <c r="K1067" s="24" t="s">
        <v>24</v>
      </c>
      <c r="L1067" s="38" t="s">
        <v>81</v>
      </c>
      <c r="M1067" s="343" t="s">
        <v>2413</v>
      </c>
      <c r="N1067" s="91">
        <v>0</v>
      </c>
      <c r="O1067" s="9">
        <v>3</v>
      </c>
      <c r="P1067" s="24"/>
      <c r="Q1067" s="24"/>
      <c r="R1067" s="125" t="s">
        <v>84</v>
      </c>
      <c r="S1067" s="24" t="s">
        <v>239</v>
      </c>
      <c r="T1067" s="23" t="s">
        <v>240</v>
      </c>
      <c r="U1067" s="16" t="s">
        <v>99</v>
      </c>
      <c r="V1067" s="339" t="s">
        <v>2414</v>
      </c>
      <c r="W1067" s="37">
        <v>1</v>
      </c>
      <c r="X1067" s="24">
        <v>1</v>
      </c>
      <c r="Y1067" s="265">
        <f t="shared" si="298"/>
        <v>0</v>
      </c>
      <c r="Z1067" s="24">
        <v>0</v>
      </c>
      <c r="AA1067" s="58">
        <v>9600</v>
      </c>
      <c r="AB1067" s="66"/>
      <c r="AC1067" s="151" t="str">
        <f t="shared" si="303"/>
        <v>May-26</v>
      </c>
      <c r="AD1067" s="25">
        <v>46147</v>
      </c>
      <c r="AE1067" s="256" t="s">
        <v>2415</v>
      </c>
      <c r="AF1067" s="58">
        <f t="shared" si="292"/>
        <v>9600</v>
      </c>
      <c r="AG1067" s="58">
        <f t="shared" si="304"/>
        <v>0</v>
      </c>
      <c r="AH1067" s="58">
        <f t="shared" si="293"/>
        <v>9600</v>
      </c>
      <c r="AI1067" s="58">
        <f t="shared" si="302"/>
        <v>0</v>
      </c>
      <c r="AJ1067" s="58">
        <f t="shared" si="305"/>
        <v>0</v>
      </c>
      <c r="AK1067" s="58">
        <f t="shared" si="300"/>
        <v>0</v>
      </c>
      <c r="AL1067" s="16" t="s">
        <v>0</v>
      </c>
      <c r="AM1067" s="144" t="s">
        <v>102</v>
      </c>
      <c r="AN1067" s="59">
        <f t="shared" si="291"/>
        <v>9600</v>
      </c>
      <c r="AO1067" s="844">
        <f t="shared" si="294"/>
        <v>1</v>
      </c>
      <c r="AP1067" s="844">
        <f t="shared" si="295"/>
        <v>0</v>
      </c>
      <c r="AQ1067" s="845">
        <f t="shared" ca="1" si="296"/>
        <v>39</v>
      </c>
      <c r="AR1067" s="113" t="str">
        <f t="shared" si="297"/>
        <v>On Time</v>
      </c>
    </row>
    <row r="1068" spans="1:44" x14ac:dyDescent="0.25">
      <c r="A1068" s="15" t="s">
        <v>2412</v>
      </c>
      <c r="B1068" s="381">
        <v>46146</v>
      </c>
      <c r="C1068" s="100" t="s">
        <v>79</v>
      </c>
      <c r="D1068" s="552">
        <v>46148</v>
      </c>
      <c r="E1068" s="552" t="e">
        <f>IF(OR(#REF!="",J1068=""),"",#REF!+7*J1068)</f>
        <v>#REF!</v>
      </c>
      <c r="F1068" s="333" t="str">
        <f t="shared" ca="1" si="301"/>
        <v>DELIVERED</v>
      </c>
      <c r="G1068" s="65" t="s">
        <v>2111</v>
      </c>
      <c r="H1068" s="341" t="e">
        <f t="shared" si="289"/>
        <v>#REF!</v>
      </c>
      <c r="I1068" s="28" t="e">
        <f t="shared" si="290"/>
        <v>#REF!</v>
      </c>
      <c r="J1068" s="24">
        <v>0.3</v>
      </c>
      <c r="K1068" s="24" t="s">
        <v>28</v>
      </c>
      <c r="L1068" s="38" t="s">
        <v>81</v>
      </c>
      <c r="M1068" s="343" t="s">
        <v>2413</v>
      </c>
      <c r="N1068" s="91">
        <v>0</v>
      </c>
      <c r="O1068" s="9">
        <v>3</v>
      </c>
      <c r="P1068" s="24"/>
      <c r="Q1068" s="24"/>
      <c r="R1068" s="125" t="s">
        <v>84</v>
      </c>
      <c r="S1068" s="24" t="s">
        <v>239</v>
      </c>
      <c r="T1068" s="23" t="s">
        <v>240</v>
      </c>
      <c r="U1068" s="16" t="s">
        <v>99</v>
      </c>
      <c r="V1068" s="16" t="s">
        <v>2416</v>
      </c>
      <c r="W1068" s="37">
        <v>1</v>
      </c>
      <c r="X1068" s="24">
        <v>1</v>
      </c>
      <c r="Y1068" s="265">
        <f t="shared" si="298"/>
        <v>0</v>
      </c>
      <c r="Z1068" s="24">
        <v>0</v>
      </c>
      <c r="AA1068" s="58">
        <v>3000</v>
      </c>
      <c r="AB1068" s="66"/>
      <c r="AC1068" s="151" t="str">
        <f t="shared" si="303"/>
        <v>May-26</v>
      </c>
      <c r="AD1068" s="25">
        <v>46147</v>
      </c>
      <c r="AE1068" s="256" t="s">
        <v>2415</v>
      </c>
      <c r="AF1068" s="58">
        <f t="shared" si="292"/>
        <v>3000</v>
      </c>
      <c r="AG1068" s="58">
        <f t="shared" si="304"/>
        <v>0</v>
      </c>
      <c r="AH1068" s="58">
        <f t="shared" si="293"/>
        <v>3000</v>
      </c>
      <c r="AI1068" s="58">
        <f t="shared" si="302"/>
        <v>0</v>
      </c>
      <c r="AJ1068" s="58">
        <f t="shared" si="305"/>
        <v>0</v>
      </c>
      <c r="AK1068" s="58">
        <f t="shared" si="300"/>
        <v>0</v>
      </c>
      <c r="AL1068" s="16" t="s">
        <v>0</v>
      </c>
      <c r="AM1068" s="144" t="s">
        <v>102</v>
      </c>
      <c r="AN1068" s="59">
        <f t="shared" si="291"/>
        <v>3000</v>
      </c>
      <c r="AO1068" s="844">
        <f t="shared" si="294"/>
        <v>1</v>
      </c>
      <c r="AP1068" s="844">
        <f t="shared" si="295"/>
        <v>0</v>
      </c>
      <c r="AQ1068" s="845">
        <f t="shared" ca="1" si="296"/>
        <v>39</v>
      </c>
      <c r="AR1068" s="113" t="str">
        <f t="shared" si="297"/>
        <v>On Time</v>
      </c>
    </row>
    <row r="1069" spans="1:44" x14ac:dyDescent="0.25">
      <c r="A1069" s="488">
        <v>9027000025446</v>
      </c>
      <c r="B1069" s="381">
        <v>46147</v>
      </c>
      <c r="C1069" s="100" t="s">
        <v>79</v>
      </c>
      <c r="D1069" s="552">
        <v>46180</v>
      </c>
      <c r="E1069" s="552" t="e">
        <f>IF(OR(#REF!="",J1069=""),"",#REF!+7*J1069)</f>
        <v>#REF!</v>
      </c>
      <c r="F1069" s="333" t="e">
        <f t="shared" ca="1" si="301"/>
        <v>#REF!</v>
      </c>
      <c r="G1069" s="120" t="s">
        <v>80</v>
      </c>
      <c r="H1069" s="341" t="e">
        <f t="shared" ref="H1069:H1132" si="306">TEXT(E1069,"MMM-YY")</f>
        <v>#REF!</v>
      </c>
      <c r="I1069" s="28" t="e">
        <f t="shared" ref="I1069:I1132" si="307">TEXT(E1069,"YYYY")</f>
        <v>#REF!</v>
      </c>
      <c r="J1069" s="24">
        <v>4</v>
      </c>
      <c r="K1069" s="24" t="s">
        <v>18</v>
      </c>
      <c r="L1069" s="38" t="s">
        <v>81</v>
      </c>
      <c r="M1069" s="343" t="s">
        <v>2417</v>
      </c>
      <c r="N1069" s="399">
        <v>1</v>
      </c>
      <c r="O1069" s="382">
        <v>1</v>
      </c>
      <c r="P1069" s="24"/>
      <c r="Q1069" s="24"/>
      <c r="R1069" s="125" t="s">
        <v>84</v>
      </c>
      <c r="S1069" s="9" t="s">
        <v>1776</v>
      </c>
      <c r="T1069" s="106" t="s">
        <v>1777</v>
      </c>
      <c r="U1069" s="106" t="s">
        <v>193</v>
      </c>
      <c r="V1069" s="16" t="s">
        <v>2418</v>
      </c>
      <c r="W1069" s="37">
        <v>8</v>
      </c>
      <c r="X1069" s="24"/>
      <c r="Y1069" s="265">
        <f t="shared" si="298"/>
        <v>8</v>
      </c>
      <c r="Z1069" s="24">
        <v>8</v>
      </c>
      <c r="AA1069" s="58">
        <v>12107</v>
      </c>
      <c r="AB1069" s="66"/>
      <c r="AC1069" s="151"/>
      <c r="AD1069" s="25"/>
      <c r="AE1069" s="256"/>
      <c r="AF1069" s="58">
        <f t="shared" si="292"/>
        <v>0</v>
      </c>
      <c r="AG1069" s="58">
        <f t="shared" si="304"/>
        <v>0</v>
      </c>
      <c r="AH1069" s="58">
        <f t="shared" si="293"/>
        <v>0</v>
      </c>
      <c r="AI1069" s="58">
        <f t="shared" si="302"/>
        <v>96856</v>
      </c>
      <c r="AJ1069" s="58">
        <f t="shared" si="305"/>
        <v>0</v>
      </c>
      <c r="AK1069" s="58">
        <f t="shared" si="300"/>
        <v>96856</v>
      </c>
      <c r="AL1069" s="16" t="s">
        <v>9</v>
      </c>
      <c r="AM1069" s="272"/>
      <c r="AN1069" s="59">
        <f t="shared" si="291"/>
        <v>96856</v>
      </c>
      <c r="AO1069" s="844">
        <f t="shared" si="294"/>
        <v>0</v>
      </c>
      <c r="AP1069" s="844">
        <f t="shared" si="295"/>
        <v>1</v>
      </c>
      <c r="AQ1069" s="845">
        <f t="shared" ca="1" si="296"/>
        <v>38</v>
      </c>
      <c r="AR1069" s="113" t="str">
        <f t="shared" si="297"/>
        <v>On Time</v>
      </c>
    </row>
    <row r="1070" spans="1:44" x14ac:dyDescent="0.25">
      <c r="A1070" s="488">
        <v>9027000025446</v>
      </c>
      <c r="B1070" s="381">
        <v>46147</v>
      </c>
      <c r="C1070" s="100" t="s">
        <v>79</v>
      </c>
      <c r="D1070" s="552">
        <v>46180</v>
      </c>
      <c r="E1070" s="552" t="e">
        <f>IF(OR(#REF!="",J1070=""),"",#REF!+7*J1070)</f>
        <v>#REF!</v>
      </c>
      <c r="F1070" s="333" t="e">
        <f t="shared" ca="1" si="301"/>
        <v>#REF!</v>
      </c>
      <c r="G1070" s="120" t="s">
        <v>80</v>
      </c>
      <c r="H1070" s="341" t="e">
        <f t="shared" si="306"/>
        <v>#REF!</v>
      </c>
      <c r="I1070" s="28" t="e">
        <f t="shared" si="307"/>
        <v>#REF!</v>
      </c>
      <c r="J1070" s="24">
        <v>4</v>
      </c>
      <c r="K1070" s="24" t="s">
        <v>28</v>
      </c>
      <c r="L1070" s="38" t="s">
        <v>81</v>
      </c>
      <c r="M1070" s="343" t="s">
        <v>2417</v>
      </c>
      <c r="N1070" s="399">
        <v>1</v>
      </c>
      <c r="O1070" s="382">
        <v>1</v>
      </c>
      <c r="P1070" s="24"/>
      <c r="Q1070" s="24"/>
      <c r="R1070" s="125" t="s">
        <v>84</v>
      </c>
      <c r="S1070" s="9" t="s">
        <v>1776</v>
      </c>
      <c r="T1070" s="106" t="s">
        <v>1777</v>
      </c>
      <c r="U1070" s="106" t="s">
        <v>193</v>
      </c>
      <c r="V1070" s="16" t="s">
        <v>2419</v>
      </c>
      <c r="W1070" s="37">
        <v>1</v>
      </c>
      <c r="X1070" s="24"/>
      <c r="Y1070" s="265">
        <f t="shared" si="298"/>
        <v>1</v>
      </c>
      <c r="Z1070" s="24">
        <v>1</v>
      </c>
      <c r="AA1070" s="58">
        <v>15800</v>
      </c>
      <c r="AB1070" s="66"/>
      <c r="AC1070" s="151"/>
      <c r="AD1070" s="25"/>
      <c r="AE1070" s="256"/>
      <c r="AF1070" s="58">
        <f t="shared" si="292"/>
        <v>0</v>
      </c>
      <c r="AG1070" s="58">
        <f t="shared" si="304"/>
        <v>0</v>
      </c>
      <c r="AH1070" s="58">
        <f t="shared" si="293"/>
        <v>0</v>
      </c>
      <c r="AI1070" s="58">
        <f t="shared" si="302"/>
        <v>15800</v>
      </c>
      <c r="AJ1070" s="58">
        <f t="shared" si="305"/>
        <v>0</v>
      </c>
      <c r="AK1070" s="58">
        <f t="shared" si="300"/>
        <v>15800</v>
      </c>
      <c r="AL1070" s="16" t="s">
        <v>9</v>
      </c>
      <c r="AM1070" s="272"/>
      <c r="AN1070" s="59">
        <f t="shared" si="291"/>
        <v>15800</v>
      </c>
      <c r="AO1070" s="844">
        <f t="shared" si="294"/>
        <v>0</v>
      </c>
      <c r="AP1070" s="844">
        <f t="shared" si="295"/>
        <v>1</v>
      </c>
      <c r="AQ1070" s="845">
        <f t="shared" ca="1" si="296"/>
        <v>38</v>
      </c>
      <c r="AR1070" s="113" t="str">
        <f t="shared" si="297"/>
        <v>On Time</v>
      </c>
    </row>
    <row r="1071" spans="1:44" ht="15" x14ac:dyDescent="0.25">
      <c r="A1071" s="16">
        <v>1595</v>
      </c>
      <c r="B1071" s="381">
        <v>46147</v>
      </c>
      <c r="C1071" s="458" t="s">
        <v>305</v>
      </c>
      <c r="D1071" s="552">
        <v>46182</v>
      </c>
      <c r="E1071" s="552" t="e">
        <f>IF(OR(#REF!="",J1071=""),"",#REF!+7*J1071)</f>
        <v>#REF!</v>
      </c>
      <c r="F1071" s="333" t="e">
        <f t="shared" ca="1" si="301"/>
        <v>#REF!</v>
      </c>
      <c r="G1071" s="65" t="s">
        <v>2111</v>
      </c>
      <c r="H1071" s="341" t="e">
        <f t="shared" si="306"/>
        <v>#REF!</v>
      </c>
      <c r="I1071" s="28" t="e">
        <f t="shared" si="307"/>
        <v>#REF!</v>
      </c>
      <c r="J1071" s="24">
        <v>5</v>
      </c>
      <c r="K1071" s="5" t="s">
        <v>18</v>
      </c>
      <c r="L1071" s="38" t="s">
        <v>81</v>
      </c>
      <c r="M1071" s="343" t="s">
        <v>2420</v>
      </c>
      <c r="N1071" s="91">
        <v>0</v>
      </c>
      <c r="O1071" s="9">
        <v>3</v>
      </c>
      <c r="P1071" s="24"/>
      <c r="Q1071" s="24"/>
      <c r="R1071" s="38" t="s">
        <v>307</v>
      </c>
      <c r="S1071" s="8" t="s">
        <v>313</v>
      </c>
      <c r="T1071" s="549" t="s">
        <v>314</v>
      </c>
      <c r="U1071" s="6" t="s">
        <v>87</v>
      </c>
      <c r="V1071" s="16" t="s">
        <v>2421</v>
      </c>
      <c r="W1071" s="37">
        <v>10</v>
      </c>
      <c r="X1071" s="24"/>
      <c r="Y1071" s="265">
        <f t="shared" si="298"/>
        <v>10</v>
      </c>
      <c r="Z1071" s="24">
        <v>10</v>
      </c>
      <c r="AA1071" s="58"/>
      <c r="AB1071" s="66">
        <v>1495.7</v>
      </c>
      <c r="AC1071" s="262"/>
      <c r="AD1071" s="25"/>
      <c r="AE1071" s="256"/>
      <c r="AF1071" s="58">
        <f t="shared" si="292"/>
        <v>0</v>
      </c>
      <c r="AG1071" s="58">
        <f t="shared" si="304"/>
        <v>0</v>
      </c>
      <c r="AH1071" s="58">
        <f t="shared" si="293"/>
        <v>0</v>
      </c>
      <c r="AI1071" s="58">
        <f t="shared" si="302"/>
        <v>0</v>
      </c>
      <c r="AJ1071" s="58">
        <f t="shared" si="305"/>
        <v>1286302</v>
      </c>
      <c r="AK1071" s="58">
        <f t="shared" si="300"/>
        <v>1286302</v>
      </c>
      <c r="AL1071" s="16" t="s">
        <v>9</v>
      </c>
      <c r="AM1071" s="272"/>
      <c r="AN1071" s="59">
        <f t="shared" si="291"/>
        <v>1286302</v>
      </c>
      <c r="AO1071" s="844">
        <f t="shared" si="294"/>
        <v>0</v>
      </c>
      <c r="AP1071" s="844">
        <f t="shared" si="295"/>
        <v>1</v>
      </c>
      <c r="AQ1071" s="845">
        <f t="shared" ca="1" si="296"/>
        <v>38</v>
      </c>
      <c r="AR1071" s="113" t="str">
        <f t="shared" si="297"/>
        <v>On Time</v>
      </c>
    </row>
    <row r="1072" spans="1:44" ht="15" x14ac:dyDescent="0.25">
      <c r="A1072" s="26">
        <v>1595</v>
      </c>
      <c r="B1072" s="381">
        <v>46147</v>
      </c>
      <c r="C1072" s="458" t="s">
        <v>305</v>
      </c>
      <c r="D1072" s="552">
        <v>46182</v>
      </c>
      <c r="E1072" s="552" t="e">
        <f>IF(OR(#REF!="",J1072=""),"",#REF!+7*J1072)</f>
        <v>#REF!</v>
      </c>
      <c r="F1072" s="333" t="e">
        <f t="shared" ca="1" si="301"/>
        <v>#REF!</v>
      </c>
      <c r="G1072" s="65" t="s">
        <v>2111</v>
      </c>
      <c r="H1072" s="341" t="e">
        <f t="shared" si="306"/>
        <v>#REF!</v>
      </c>
      <c r="I1072" s="28" t="e">
        <f t="shared" si="307"/>
        <v>#REF!</v>
      </c>
      <c r="J1072" s="24">
        <v>5</v>
      </c>
      <c r="K1072" s="24" t="s">
        <v>28</v>
      </c>
      <c r="L1072" s="38" t="s">
        <v>81</v>
      </c>
      <c r="M1072" s="343" t="s">
        <v>2420</v>
      </c>
      <c r="N1072" s="91">
        <v>0</v>
      </c>
      <c r="O1072" s="9">
        <v>3</v>
      </c>
      <c r="P1072" s="24"/>
      <c r="Q1072" s="24"/>
      <c r="R1072" s="38" t="s">
        <v>307</v>
      </c>
      <c r="S1072" s="8" t="s">
        <v>313</v>
      </c>
      <c r="T1072" s="549" t="s">
        <v>314</v>
      </c>
      <c r="U1072" s="6" t="s">
        <v>87</v>
      </c>
      <c r="V1072" s="16" t="s">
        <v>2422</v>
      </c>
      <c r="W1072" s="37">
        <v>1</v>
      </c>
      <c r="X1072" s="38"/>
      <c r="Y1072" s="265">
        <f t="shared" si="298"/>
        <v>1</v>
      </c>
      <c r="Z1072" s="24">
        <v>1</v>
      </c>
      <c r="AA1072" s="58"/>
      <c r="AB1072" s="66">
        <v>407</v>
      </c>
      <c r="AC1072" s="262"/>
      <c r="AD1072" s="25"/>
      <c r="AE1072" s="256"/>
      <c r="AF1072" s="58">
        <f t="shared" si="292"/>
        <v>0</v>
      </c>
      <c r="AG1072" s="58">
        <f t="shared" si="304"/>
        <v>0</v>
      </c>
      <c r="AH1072" s="58">
        <f t="shared" si="293"/>
        <v>0</v>
      </c>
      <c r="AI1072" s="58">
        <f t="shared" si="302"/>
        <v>0</v>
      </c>
      <c r="AJ1072" s="58">
        <f t="shared" si="305"/>
        <v>35002</v>
      </c>
      <c r="AK1072" s="58">
        <f t="shared" si="300"/>
        <v>35002</v>
      </c>
      <c r="AL1072" s="16" t="s">
        <v>9</v>
      </c>
      <c r="AM1072" s="272"/>
      <c r="AN1072" s="59">
        <f t="shared" si="291"/>
        <v>35002</v>
      </c>
      <c r="AO1072" s="844">
        <f t="shared" si="294"/>
        <v>0</v>
      </c>
      <c r="AP1072" s="844">
        <f t="shared" si="295"/>
        <v>1</v>
      </c>
      <c r="AQ1072" s="845">
        <f t="shared" ca="1" si="296"/>
        <v>38</v>
      </c>
      <c r="AR1072" s="113" t="str">
        <f t="shared" si="297"/>
        <v>On Time</v>
      </c>
    </row>
    <row r="1073" spans="1:44" ht="12.75" x14ac:dyDescent="0.2">
      <c r="A1073" s="508">
        <v>2735974170</v>
      </c>
      <c r="B1073" s="381">
        <v>46147</v>
      </c>
      <c r="C1073" s="100" t="s">
        <v>79</v>
      </c>
      <c r="D1073" s="552">
        <v>46149</v>
      </c>
      <c r="E1073" s="552" t="e">
        <f>IF(OR(#REF!="",J1073=""),"",#REF!+7*J1073)</f>
        <v>#REF!</v>
      </c>
      <c r="F1073" s="333" t="e">
        <f t="shared" ca="1" si="301"/>
        <v>#REF!</v>
      </c>
      <c r="G1073" s="65" t="s">
        <v>2111</v>
      </c>
      <c r="H1073" s="341" t="e">
        <f t="shared" si="306"/>
        <v>#REF!</v>
      </c>
      <c r="I1073" s="28" t="e">
        <f t="shared" si="307"/>
        <v>#REF!</v>
      </c>
      <c r="J1073" s="24">
        <v>0.4</v>
      </c>
      <c r="K1073" s="24" t="s">
        <v>24</v>
      </c>
      <c r="L1073" s="38" t="s">
        <v>81</v>
      </c>
      <c r="M1073" s="343" t="s">
        <v>2423</v>
      </c>
      <c r="N1073" s="91">
        <v>0</v>
      </c>
      <c r="O1073" s="9">
        <v>3</v>
      </c>
      <c r="P1073" s="24"/>
      <c r="Q1073" s="24"/>
      <c r="R1073" s="125" t="s">
        <v>84</v>
      </c>
      <c r="S1073" s="9" t="s">
        <v>433</v>
      </c>
      <c r="T1073" s="7" t="s">
        <v>434</v>
      </c>
      <c r="U1073" s="19" t="s">
        <v>87</v>
      </c>
      <c r="V1073" s="16" t="s">
        <v>2424</v>
      </c>
      <c r="W1073" s="37">
        <v>2</v>
      </c>
      <c r="X1073" s="24"/>
      <c r="Y1073" s="265">
        <f t="shared" si="298"/>
        <v>2</v>
      </c>
      <c r="Z1073" s="24">
        <v>2</v>
      </c>
      <c r="AA1073" s="58">
        <v>8030</v>
      </c>
      <c r="AB1073" s="66"/>
      <c r="AC1073" s="262"/>
      <c r="AD1073" s="25"/>
      <c r="AE1073" s="66"/>
      <c r="AF1073" s="58">
        <f t="shared" si="292"/>
        <v>0</v>
      </c>
      <c r="AG1073" s="58">
        <f t="shared" si="304"/>
        <v>0</v>
      </c>
      <c r="AH1073" s="58">
        <f t="shared" si="293"/>
        <v>0</v>
      </c>
      <c r="AI1073" s="58">
        <f t="shared" si="302"/>
        <v>16060</v>
      </c>
      <c r="AJ1073" s="58">
        <f t="shared" si="305"/>
        <v>0</v>
      </c>
      <c r="AK1073" s="58">
        <f t="shared" si="300"/>
        <v>16060</v>
      </c>
      <c r="AL1073" s="16" t="s">
        <v>9</v>
      </c>
      <c r="AM1073" s="272"/>
      <c r="AN1073" s="59">
        <f t="shared" si="291"/>
        <v>16060</v>
      </c>
      <c r="AO1073" s="844">
        <f t="shared" si="294"/>
        <v>0</v>
      </c>
      <c r="AP1073" s="844">
        <f t="shared" si="295"/>
        <v>1</v>
      </c>
      <c r="AQ1073" s="845">
        <f t="shared" ca="1" si="296"/>
        <v>38</v>
      </c>
      <c r="AR1073" s="113" t="str">
        <f t="shared" si="297"/>
        <v>On Time</v>
      </c>
    </row>
    <row r="1074" spans="1:44" ht="12.75" x14ac:dyDescent="0.2">
      <c r="A1074" s="16">
        <v>2735521015</v>
      </c>
      <c r="B1074" s="381">
        <v>46147</v>
      </c>
      <c r="C1074" s="100" t="s">
        <v>79</v>
      </c>
      <c r="D1074" s="552">
        <v>46149</v>
      </c>
      <c r="E1074" s="552" t="e">
        <f>IF(OR(#REF!="",J1074=""),"",#REF!+7*J1074)</f>
        <v>#REF!</v>
      </c>
      <c r="F1074" s="333" t="str">
        <f t="shared" ca="1" si="301"/>
        <v>DELIVERED</v>
      </c>
      <c r="G1074" s="65" t="s">
        <v>2111</v>
      </c>
      <c r="H1074" s="341" t="e">
        <f t="shared" si="306"/>
        <v>#REF!</v>
      </c>
      <c r="I1074" s="28" t="e">
        <f t="shared" si="307"/>
        <v>#REF!</v>
      </c>
      <c r="J1074" s="24">
        <v>0.4</v>
      </c>
      <c r="K1074" s="24" t="s">
        <v>24</v>
      </c>
      <c r="L1074" s="38" t="s">
        <v>81</v>
      </c>
      <c r="M1074" s="343" t="s">
        <v>2425</v>
      </c>
      <c r="N1074" s="91">
        <v>0</v>
      </c>
      <c r="O1074" s="9">
        <v>3</v>
      </c>
      <c r="P1074" s="24" t="s">
        <v>243</v>
      </c>
      <c r="Q1074" s="24">
        <v>26200165</v>
      </c>
      <c r="R1074" s="125" t="s">
        <v>84</v>
      </c>
      <c r="S1074" s="9" t="s">
        <v>433</v>
      </c>
      <c r="T1074" s="7" t="s">
        <v>434</v>
      </c>
      <c r="U1074" s="19" t="s">
        <v>87</v>
      </c>
      <c r="V1074" s="16" t="s">
        <v>2426</v>
      </c>
      <c r="W1074" s="37">
        <v>10</v>
      </c>
      <c r="X1074" s="24">
        <v>10</v>
      </c>
      <c r="Y1074" s="265">
        <f t="shared" si="298"/>
        <v>0</v>
      </c>
      <c r="Z1074" s="24">
        <v>0</v>
      </c>
      <c r="AA1074" s="58">
        <v>3070</v>
      </c>
      <c r="AB1074" s="66"/>
      <c r="AC1074" s="151" t="str">
        <f>IF(AD1074="","",TEXT(AD1074,"mmmm-yy"))</f>
        <v>May-26</v>
      </c>
      <c r="AD1074" s="25">
        <v>46154</v>
      </c>
      <c r="AE1074" s="256" t="s">
        <v>2427</v>
      </c>
      <c r="AF1074" s="58">
        <f t="shared" si="292"/>
        <v>30700</v>
      </c>
      <c r="AG1074" s="58">
        <f t="shared" si="304"/>
        <v>0</v>
      </c>
      <c r="AH1074" s="58">
        <f t="shared" si="293"/>
        <v>30700</v>
      </c>
      <c r="AI1074" s="58">
        <f t="shared" si="302"/>
        <v>0</v>
      </c>
      <c r="AJ1074" s="58">
        <f t="shared" si="305"/>
        <v>0</v>
      </c>
      <c r="AK1074" s="58">
        <f t="shared" si="300"/>
        <v>0</v>
      </c>
      <c r="AL1074" s="16" t="s">
        <v>0</v>
      </c>
      <c r="AM1074" s="144" t="s">
        <v>102</v>
      </c>
      <c r="AN1074" s="59">
        <f t="shared" si="291"/>
        <v>30700</v>
      </c>
      <c r="AO1074" s="844">
        <f t="shared" si="294"/>
        <v>1</v>
      </c>
      <c r="AP1074" s="844">
        <f t="shared" si="295"/>
        <v>0</v>
      </c>
      <c r="AQ1074" s="845">
        <f t="shared" ca="1" si="296"/>
        <v>38</v>
      </c>
      <c r="AR1074" s="113" t="str">
        <f t="shared" si="297"/>
        <v>Delayed</v>
      </c>
    </row>
    <row r="1075" spans="1:44" ht="12.75" x14ac:dyDescent="0.2">
      <c r="A1075" s="16" t="s">
        <v>2428</v>
      </c>
      <c r="B1075" s="381">
        <v>46148</v>
      </c>
      <c r="C1075" s="16" t="s">
        <v>2429</v>
      </c>
      <c r="D1075" s="552">
        <v>46176</v>
      </c>
      <c r="E1075" s="552" t="e">
        <f>IF(OR(#REF!="",J1075=""),"",#REF!+7*J1075)</f>
        <v>#REF!</v>
      </c>
      <c r="F1075" s="333" t="e">
        <f t="shared" ca="1" si="301"/>
        <v>#REF!</v>
      </c>
      <c r="G1075" s="65" t="s">
        <v>2111</v>
      </c>
      <c r="H1075" s="341" t="e">
        <f t="shared" si="306"/>
        <v>#REF!</v>
      </c>
      <c r="I1075" s="28" t="e">
        <f t="shared" si="307"/>
        <v>#REF!</v>
      </c>
      <c r="J1075" s="24">
        <v>4</v>
      </c>
      <c r="K1075" s="24" t="s">
        <v>18</v>
      </c>
      <c r="L1075" s="38" t="s">
        <v>81</v>
      </c>
      <c r="M1075" s="343" t="s">
        <v>2430</v>
      </c>
      <c r="N1075" s="91">
        <v>0</v>
      </c>
      <c r="O1075" s="9">
        <v>3</v>
      </c>
      <c r="P1075" s="24"/>
      <c r="Q1075" s="24"/>
      <c r="R1075" s="38" t="s">
        <v>307</v>
      </c>
      <c r="S1075" s="24" t="s">
        <v>2431</v>
      </c>
      <c r="T1075" s="7" t="s">
        <v>2432</v>
      </c>
      <c r="U1075" s="16" t="s">
        <v>1273</v>
      </c>
      <c r="V1075" s="16" t="s">
        <v>2433</v>
      </c>
      <c r="W1075" s="37">
        <v>5</v>
      </c>
      <c r="X1075" s="24"/>
      <c r="Y1075" s="265">
        <f t="shared" si="298"/>
        <v>5</v>
      </c>
      <c r="Z1075" s="24">
        <v>5</v>
      </c>
      <c r="AA1075" s="58"/>
      <c r="AB1075" s="66">
        <v>1024.5999999999999</v>
      </c>
      <c r="AC1075" s="262"/>
      <c r="AD1075" s="25"/>
      <c r="AE1075" s="66"/>
      <c r="AF1075" s="58">
        <f t="shared" si="292"/>
        <v>0</v>
      </c>
      <c r="AG1075" s="58">
        <f t="shared" si="304"/>
        <v>0</v>
      </c>
      <c r="AH1075" s="58">
        <f t="shared" si="293"/>
        <v>0</v>
      </c>
      <c r="AI1075" s="58">
        <f t="shared" si="302"/>
        <v>0</v>
      </c>
      <c r="AJ1075" s="58">
        <f t="shared" si="305"/>
        <v>440578</v>
      </c>
      <c r="AK1075" s="58">
        <f t="shared" si="300"/>
        <v>440578</v>
      </c>
      <c r="AL1075" s="16" t="s">
        <v>9</v>
      </c>
      <c r="AM1075" s="272"/>
      <c r="AN1075" s="59">
        <f t="shared" si="291"/>
        <v>440578</v>
      </c>
      <c r="AO1075" s="844">
        <f t="shared" si="294"/>
        <v>0</v>
      </c>
      <c r="AP1075" s="844">
        <f t="shared" si="295"/>
        <v>1</v>
      </c>
      <c r="AQ1075" s="845">
        <f t="shared" ca="1" si="296"/>
        <v>37</v>
      </c>
      <c r="AR1075" s="113" t="str">
        <f t="shared" si="297"/>
        <v>On Time</v>
      </c>
    </row>
    <row r="1076" spans="1:44" ht="12.75" x14ac:dyDescent="0.2">
      <c r="A1076" s="16">
        <v>1388701</v>
      </c>
      <c r="B1076" s="381">
        <v>46148</v>
      </c>
      <c r="C1076" s="100" t="s">
        <v>79</v>
      </c>
      <c r="D1076" s="552">
        <v>46197</v>
      </c>
      <c r="E1076" s="552" t="e">
        <f>IF(OR(#REF!="",J1076=""),"",#REF!+7*J1076)</f>
        <v>#REF!</v>
      </c>
      <c r="F1076" s="333" t="e">
        <f t="shared" ca="1" si="301"/>
        <v>#REF!</v>
      </c>
      <c r="G1076" s="65" t="s">
        <v>2111</v>
      </c>
      <c r="H1076" s="341" t="e">
        <f t="shared" si="306"/>
        <v>#REF!</v>
      </c>
      <c r="I1076" s="28" t="e">
        <f t="shared" si="307"/>
        <v>#REF!</v>
      </c>
      <c r="J1076" s="24">
        <v>7</v>
      </c>
      <c r="K1076" s="24" t="s">
        <v>18</v>
      </c>
      <c r="L1076" s="38" t="s">
        <v>81</v>
      </c>
      <c r="M1076" s="343" t="s">
        <v>2434</v>
      </c>
      <c r="N1076" s="91">
        <v>0</v>
      </c>
      <c r="O1076" s="9">
        <v>3</v>
      </c>
      <c r="P1076" s="24"/>
      <c r="Q1076" s="24"/>
      <c r="R1076" s="125" t="s">
        <v>84</v>
      </c>
      <c r="S1076" s="32" t="s">
        <v>2314</v>
      </c>
      <c r="T1076" s="7" t="s">
        <v>2315</v>
      </c>
      <c r="U1076" s="7" t="s">
        <v>87</v>
      </c>
      <c r="V1076" s="16" t="s">
        <v>2435</v>
      </c>
      <c r="W1076" s="37">
        <v>5</v>
      </c>
      <c r="X1076" s="24"/>
      <c r="Y1076" s="265">
        <f t="shared" si="298"/>
        <v>5</v>
      </c>
      <c r="Z1076" s="24">
        <v>5</v>
      </c>
      <c r="AA1076" s="58">
        <v>26159.4</v>
      </c>
      <c r="AB1076" s="66"/>
      <c r="AC1076" s="262"/>
      <c r="AD1076" s="25"/>
      <c r="AE1076" s="66"/>
      <c r="AF1076" s="58">
        <f t="shared" si="292"/>
        <v>0</v>
      </c>
      <c r="AG1076" s="58">
        <f t="shared" si="304"/>
        <v>0</v>
      </c>
      <c r="AH1076" s="58">
        <f t="shared" si="293"/>
        <v>0</v>
      </c>
      <c r="AI1076" s="58">
        <f t="shared" si="302"/>
        <v>130797</v>
      </c>
      <c r="AJ1076" s="58">
        <f t="shared" si="305"/>
        <v>0</v>
      </c>
      <c r="AK1076" s="58">
        <f t="shared" si="300"/>
        <v>130797</v>
      </c>
      <c r="AL1076" s="16" t="s">
        <v>9</v>
      </c>
      <c r="AM1076" s="272"/>
      <c r="AN1076" s="59">
        <f t="shared" si="291"/>
        <v>130797</v>
      </c>
      <c r="AO1076" s="844">
        <f t="shared" si="294"/>
        <v>0</v>
      </c>
      <c r="AP1076" s="844">
        <f t="shared" si="295"/>
        <v>1</v>
      </c>
      <c r="AQ1076" s="845">
        <f t="shared" ca="1" si="296"/>
        <v>37</v>
      </c>
      <c r="AR1076" s="113" t="str">
        <f t="shared" si="297"/>
        <v>On Time</v>
      </c>
    </row>
    <row r="1077" spans="1:44" ht="12.75" x14ac:dyDescent="0.2">
      <c r="A1077" s="508" t="s">
        <v>2436</v>
      </c>
      <c r="B1077" s="381">
        <v>46148</v>
      </c>
      <c r="C1077" s="100" t="s">
        <v>79</v>
      </c>
      <c r="D1077" s="552">
        <v>46176</v>
      </c>
      <c r="E1077" s="552" t="e">
        <f>IF(OR(#REF!="",J1077=""),"",#REF!+7*J1077)</f>
        <v>#REF!</v>
      </c>
      <c r="F1077" s="333" t="str">
        <f t="shared" ca="1" si="301"/>
        <v>DELIVERED</v>
      </c>
      <c r="G1077" s="120" t="s">
        <v>80</v>
      </c>
      <c r="H1077" s="341" t="e">
        <f t="shared" si="306"/>
        <v>#REF!</v>
      </c>
      <c r="I1077" s="28" t="e">
        <f t="shared" si="307"/>
        <v>#REF!</v>
      </c>
      <c r="J1077" s="24">
        <v>4</v>
      </c>
      <c r="K1077" s="24" t="s">
        <v>2437</v>
      </c>
      <c r="L1077" s="38" t="s">
        <v>81</v>
      </c>
      <c r="M1077" s="343" t="s">
        <v>2438</v>
      </c>
      <c r="N1077" s="91">
        <v>0</v>
      </c>
      <c r="O1077" s="9">
        <v>3</v>
      </c>
      <c r="P1077" s="663" t="s">
        <v>2439</v>
      </c>
      <c r="Q1077" s="24">
        <v>26200230</v>
      </c>
      <c r="R1077" s="125" t="s">
        <v>84</v>
      </c>
      <c r="S1077" s="24" t="s">
        <v>1626</v>
      </c>
      <c r="T1077" s="85" t="s">
        <v>1627</v>
      </c>
      <c r="U1077" s="16" t="s">
        <v>193</v>
      </c>
      <c r="V1077" s="16" t="s">
        <v>2440</v>
      </c>
      <c r="W1077" s="37">
        <v>3</v>
      </c>
      <c r="X1077" s="24">
        <v>3</v>
      </c>
      <c r="Y1077" s="265">
        <f t="shared" si="298"/>
        <v>0</v>
      </c>
      <c r="Z1077" s="24">
        <v>0</v>
      </c>
      <c r="AA1077" s="58">
        <v>16950</v>
      </c>
      <c r="AB1077" s="66"/>
      <c r="AC1077" s="536" t="str">
        <f>IF(AD1077="","",TEXT(AD1077,"mmmm-yy"))</f>
        <v>May-26</v>
      </c>
      <c r="AD1077" s="25">
        <v>46168</v>
      </c>
      <c r="AE1077" s="535" t="s">
        <v>2441</v>
      </c>
      <c r="AF1077" s="58">
        <f t="shared" si="292"/>
        <v>50850</v>
      </c>
      <c r="AG1077" s="58">
        <f t="shared" si="304"/>
        <v>0</v>
      </c>
      <c r="AH1077" s="58">
        <f t="shared" si="293"/>
        <v>50850</v>
      </c>
      <c r="AI1077" s="58">
        <f t="shared" si="302"/>
        <v>0</v>
      </c>
      <c r="AJ1077" s="58">
        <f t="shared" si="305"/>
        <v>0</v>
      </c>
      <c r="AK1077" s="58">
        <f t="shared" si="300"/>
        <v>0</v>
      </c>
      <c r="AL1077" s="16" t="s">
        <v>0</v>
      </c>
      <c r="AM1077" s="540" t="s">
        <v>102</v>
      </c>
      <c r="AN1077" s="59">
        <f t="shared" si="291"/>
        <v>50850</v>
      </c>
      <c r="AO1077" s="844">
        <f t="shared" si="294"/>
        <v>1</v>
      </c>
      <c r="AP1077" s="844">
        <f t="shared" si="295"/>
        <v>0</v>
      </c>
      <c r="AQ1077" s="845">
        <f t="shared" ca="1" si="296"/>
        <v>37</v>
      </c>
      <c r="AR1077" s="113" t="str">
        <f t="shared" si="297"/>
        <v>On Time</v>
      </c>
    </row>
    <row r="1078" spans="1:44" ht="12.75" x14ac:dyDescent="0.2">
      <c r="A1078" s="508" t="s">
        <v>2436</v>
      </c>
      <c r="B1078" s="381">
        <v>46148</v>
      </c>
      <c r="C1078" s="100" t="s">
        <v>79</v>
      </c>
      <c r="D1078" s="552">
        <v>46176</v>
      </c>
      <c r="E1078" s="552" t="e">
        <f>IF(OR(#REF!="",J1078=""),"",#REF!+7*J1078)</f>
        <v>#REF!</v>
      </c>
      <c r="F1078" s="333" t="str">
        <f t="shared" ca="1" si="301"/>
        <v>DELIVERED</v>
      </c>
      <c r="G1078" s="120" t="s">
        <v>80</v>
      </c>
      <c r="H1078" s="341" t="e">
        <f t="shared" si="306"/>
        <v>#REF!</v>
      </c>
      <c r="I1078" s="28" t="e">
        <f t="shared" si="307"/>
        <v>#REF!</v>
      </c>
      <c r="J1078" s="24">
        <v>4</v>
      </c>
      <c r="K1078" s="24" t="s">
        <v>28</v>
      </c>
      <c r="L1078" s="38" t="s">
        <v>81</v>
      </c>
      <c r="M1078" s="343" t="s">
        <v>2438</v>
      </c>
      <c r="N1078" s="91">
        <v>0</v>
      </c>
      <c r="O1078" s="9">
        <v>3</v>
      </c>
      <c r="P1078" s="24" t="s">
        <v>243</v>
      </c>
      <c r="Q1078" s="24">
        <v>26200230</v>
      </c>
      <c r="R1078" s="125" t="s">
        <v>84</v>
      </c>
      <c r="S1078" s="24" t="s">
        <v>1626</v>
      </c>
      <c r="T1078" s="7" t="s">
        <v>1627</v>
      </c>
      <c r="U1078" s="16" t="s">
        <v>193</v>
      </c>
      <c r="V1078" s="16" t="s">
        <v>2442</v>
      </c>
      <c r="W1078" s="37">
        <v>1</v>
      </c>
      <c r="X1078" s="24">
        <v>1</v>
      </c>
      <c r="Y1078" s="265">
        <f t="shared" si="298"/>
        <v>0</v>
      </c>
      <c r="Z1078" s="24">
        <v>0</v>
      </c>
      <c r="AA1078" s="58">
        <v>3000</v>
      </c>
      <c r="AB1078" s="66"/>
      <c r="AC1078" s="536" t="str">
        <f>IF(AD1078="","",TEXT(AD1078,"mmmm-yy"))</f>
        <v>May-26</v>
      </c>
      <c r="AD1078" s="25">
        <v>46168</v>
      </c>
      <c r="AE1078" s="535" t="s">
        <v>2441</v>
      </c>
      <c r="AF1078" s="58">
        <f t="shared" si="292"/>
        <v>3000</v>
      </c>
      <c r="AG1078" s="58">
        <f t="shared" si="304"/>
        <v>0</v>
      </c>
      <c r="AH1078" s="58">
        <f t="shared" si="293"/>
        <v>3000</v>
      </c>
      <c r="AI1078" s="58">
        <f t="shared" si="302"/>
        <v>0</v>
      </c>
      <c r="AJ1078" s="58">
        <f t="shared" si="305"/>
        <v>0</v>
      </c>
      <c r="AK1078" s="58">
        <f t="shared" si="300"/>
        <v>0</v>
      </c>
      <c r="AL1078" s="16" t="s">
        <v>0</v>
      </c>
      <c r="AM1078" s="540" t="s">
        <v>102</v>
      </c>
      <c r="AN1078" s="59">
        <f t="shared" si="291"/>
        <v>3000</v>
      </c>
      <c r="AO1078" s="844">
        <f t="shared" si="294"/>
        <v>1</v>
      </c>
      <c r="AP1078" s="844">
        <f t="shared" si="295"/>
        <v>0</v>
      </c>
      <c r="AQ1078" s="845">
        <f t="shared" ca="1" si="296"/>
        <v>37</v>
      </c>
      <c r="AR1078" s="113" t="str">
        <f t="shared" si="297"/>
        <v>On Time</v>
      </c>
    </row>
    <row r="1079" spans="1:44" ht="12.75" x14ac:dyDescent="0.2">
      <c r="A1079" s="506">
        <v>4516512824</v>
      </c>
      <c r="B1079" s="381">
        <v>46148</v>
      </c>
      <c r="C1079" s="297" t="s">
        <v>79</v>
      </c>
      <c r="D1079" s="552">
        <v>46167</v>
      </c>
      <c r="E1079" s="552" t="e">
        <f>IF(OR(#REF!="",J1079=""),"",#REF!+7*J1079)</f>
        <v>#REF!</v>
      </c>
      <c r="F1079" s="333" t="str">
        <f t="shared" ca="1" si="301"/>
        <v>DELIVERED</v>
      </c>
      <c r="G1079" s="65" t="s">
        <v>2111</v>
      </c>
      <c r="H1079" s="341" t="e">
        <f t="shared" si="306"/>
        <v>#REF!</v>
      </c>
      <c r="I1079" s="28" t="e">
        <f t="shared" si="307"/>
        <v>#REF!</v>
      </c>
      <c r="J1079" s="24">
        <v>3</v>
      </c>
      <c r="K1079" s="24" t="s">
        <v>18</v>
      </c>
      <c r="L1079" s="38" t="s">
        <v>81</v>
      </c>
      <c r="M1079" s="343" t="s">
        <v>2443</v>
      </c>
      <c r="N1079" s="399">
        <v>1</v>
      </c>
      <c r="O1079" s="382">
        <v>1</v>
      </c>
      <c r="P1079" s="663" t="s">
        <v>2444</v>
      </c>
      <c r="Q1079" s="24">
        <v>26100096</v>
      </c>
      <c r="R1079" s="86" t="s">
        <v>84</v>
      </c>
      <c r="S1079" s="9" t="s">
        <v>620</v>
      </c>
      <c r="T1079" s="7" t="s">
        <v>621</v>
      </c>
      <c r="U1079" s="23" t="s">
        <v>212</v>
      </c>
      <c r="V1079" s="13" t="s">
        <v>2445</v>
      </c>
      <c r="W1079" s="37">
        <v>3</v>
      </c>
      <c r="X1079" s="24">
        <v>3</v>
      </c>
      <c r="Y1079" s="265">
        <f t="shared" si="298"/>
        <v>0</v>
      </c>
      <c r="Z1079" s="24">
        <v>0</v>
      </c>
      <c r="AA1079" s="58">
        <v>56579</v>
      </c>
      <c r="AB1079" s="66"/>
      <c r="AC1079" s="536" t="str">
        <f>IF(AD1079="","",TEXT(AD1079,"mmmm-yy"))</f>
        <v>May-26</v>
      </c>
      <c r="AD1079" s="25">
        <v>46171</v>
      </c>
      <c r="AE1079" s="604" t="s">
        <v>2446</v>
      </c>
      <c r="AF1079" s="58">
        <f t="shared" si="292"/>
        <v>169737</v>
      </c>
      <c r="AG1079" s="58">
        <f t="shared" si="304"/>
        <v>0</v>
      </c>
      <c r="AH1079" s="58">
        <f t="shared" si="293"/>
        <v>169737</v>
      </c>
      <c r="AI1079" s="58">
        <f t="shared" si="302"/>
        <v>0</v>
      </c>
      <c r="AJ1079" s="58">
        <f t="shared" si="305"/>
        <v>0</v>
      </c>
      <c r="AK1079" s="58">
        <f t="shared" si="300"/>
        <v>0</v>
      </c>
      <c r="AL1079" s="16" t="s">
        <v>0</v>
      </c>
      <c r="AM1079" s="540" t="s">
        <v>102</v>
      </c>
      <c r="AN1079" s="59">
        <f t="shared" si="291"/>
        <v>169737</v>
      </c>
      <c r="AO1079" s="844">
        <f t="shared" si="294"/>
        <v>1</v>
      </c>
      <c r="AP1079" s="844">
        <f t="shared" si="295"/>
        <v>0</v>
      </c>
      <c r="AQ1079" s="845">
        <f t="shared" ca="1" si="296"/>
        <v>37</v>
      </c>
      <c r="AR1079" s="113" t="str">
        <f t="shared" si="297"/>
        <v>Delayed</v>
      </c>
    </row>
    <row r="1080" spans="1:44" x14ac:dyDescent="0.25">
      <c r="A1080" s="16">
        <v>52088214</v>
      </c>
      <c r="B1080" s="381">
        <v>46148</v>
      </c>
      <c r="C1080" s="100" t="s">
        <v>79</v>
      </c>
      <c r="D1080" s="552">
        <v>46169</v>
      </c>
      <c r="E1080" s="552" t="e">
        <f>IF(OR(#REF!="",J1080=""),"",#REF!+7*J1080)</f>
        <v>#REF!</v>
      </c>
      <c r="F1080" s="333" t="str">
        <f t="shared" ca="1" si="301"/>
        <v>DELIVERED</v>
      </c>
      <c r="G1080" s="65" t="s">
        <v>2111</v>
      </c>
      <c r="H1080" s="341" t="e">
        <f t="shared" si="306"/>
        <v>#REF!</v>
      </c>
      <c r="I1080" s="28" t="e">
        <f t="shared" si="307"/>
        <v>#REF!</v>
      </c>
      <c r="J1080" s="24">
        <v>5</v>
      </c>
      <c r="K1080" s="24" t="s">
        <v>18</v>
      </c>
      <c r="L1080" s="38" t="s">
        <v>81</v>
      </c>
      <c r="M1080" s="343" t="s">
        <v>2447</v>
      </c>
      <c r="N1080" s="91">
        <v>0</v>
      </c>
      <c r="O1080" s="9">
        <v>3</v>
      </c>
      <c r="P1080" s="663" t="s">
        <v>2448</v>
      </c>
      <c r="Q1080" s="24">
        <v>26100186</v>
      </c>
      <c r="R1080" s="86" t="s">
        <v>84</v>
      </c>
      <c r="S1080" s="24" t="s">
        <v>1991</v>
      </c>
      <c r="T1080" s="238" t="s">
        <v>1992</v>
      </c>
      <c r="U1080" s="16" t="s">
        <v>193</v>
      </c>
      <c r="V1080" s="238" t="s">
        <v>2449</v>
      </c>
      <c r="W1080" s="37">
        <v>200</v>
      </c>
      <c r="X1080" s="24">
        <v>30</v>
      </c>
      <c r="Y1080" s="265">
        <f t="shared" si="298"/>
        <v>170</v>
      </c>
      <c r="Z1080" s="24">
        <v>0</v>
      </c>
      <c r="AA1080" s="58">
        <v>9154.94</v>
      </c>
      <c r="AB1080" s="66"/>
      <c r="AC1080" s="536" t="str">
        <f>IF(AD1080="","",TEXT(AD1080,"mmmm-yy"))</f>
        <v>June-26</v>
      </c>
      <c r="AD1080" s="76">
        <v>46184</v>
      </c>
      <c r="AE1080" s="257" t="s">
        <v>2450</v>
      </c>
      <c r="AF1080" s="79">
        <f t="shared" si="292"/>
        <v>274648.2</v>
      </c>
      <c r="AG1080" s="58">
        <f t="shared" si="304"/>
        <v>0</v>
      </c>
      <c r="AH1080" s="58">
        <f t="shared" si="293"/>
        <v>274648.2</v>
      </c>
      <c r="AI1080" s="58">
        <f t="shared" si="302"/>
        <v>0</v>
      </c>
      <c r="AJ1080" s="58">
        <f t="shared" si="305"/>
        <v>0</v>
      </c>
      <c r="AK1080" s="58">
        <f t="shared" si="300"/>
        <v>0</v>
      </c>
      <c r="AL1080" s="16" t="s">
        <v>0</v>
      </c>
      <c r="AM1080" s="144" t="s">
        <v>102</v>
      </c>
      <c r="AN1080" s="59">
        <f t="shared" ref="AN1080:AN1143" si="308">SUM(AH1080,AK1080)</f>
        <v>274648.2</v>
      </c>
      <c r="AO1080" s="844">
        <f t="shared" si="294"/>
        <v>0.15</v>
      </c>
      <c r="AP1080" s="844">
        <f t="shared" si="295"/>
        <v>0.85</v>
      </c>
      <c r="AQ1080" s="845">
        <f t="shared" ca="1" si="296"/>
        <v>37</v>
      </c>
      <c r="AR1080" s="113" t="str">
        <f t="shared" si="297"/>
        <v>Delayed</v>
      </c>
    </row>
    <row r="1081" spans="1:44" ht="12.75" x14ac:dyDescent="0.2">
      <c r="A1081" s="16">
        <v>52088214</v>
      </c>
      <c r="B1081" s="381">
        <v>46148</v>
      </c>
      <c r="C1081" s="100" t="s">
        <v>79</v>
      </c>
      <c r="D1081" s="552">
        <v>46169</v>
      </c>
      <c r="E1081" s="552" t="e">
        <f>IF(OR(#REF!="",J1081=""),"",#REF!+7*J1081)</f>
        <v>#REF!</v>
      </c>
      <c r="F1081" s="333" t="e">
        <f t="shared" ca="1" si="301"/>
        <v>#REF!</v>
      </c>
      <c r="G1081" s="65" t="s">
        <v>2111</v>
      </c>
      <c r="H1081" s="341" t="e">
        <f t="shared" si="306"/>
        <v>#REF!</v>
      </c>
      <c r="I1081" s="28" t="e">
        <f t="shared" si="307"/>
        <v>#REF!</v>
      </c>
      <c r="J1081" s="24">
        <v>5</v>
      </c>
      <c r="K1081" s="24" t="s">
        <v>18</v>
      </c>
      <c r="L1081" s="38" t="s">
        <v>81</v>
      </c>
      <c r="M1081" s="343" t="s">
        <v>2447</v>
      </c>
      <c r="N1081" s="91">
        <v>0</v>
      </c>
      <c r="O1081" s="9">
        <v>3</v>
      </c>
      <c r="P1081" s="663" t="s">
        <v>2448</v>
      </c>
      <c r="Q1081" s="24">
        <v>26100186</v>
      </c>
      <c r="R1081" s="86" t="s">
        <v>84</v>
      </c>
      <c r="S1081" s="24" t="s">
        <v>1991</v>
      </c>
      <c r="T1081" s="238" t="s">
        <v>1992</v>
      </c>
      <c r="U1081" s="16" t="s">
        <v>193</v>
      </c>
      <c r="V1081" s="238" t="s">
        <v>2449</v>
      </c>
      <c r="W1081" s="37">
        <v>170</v>
      </c>
      <c r="X1081" s="24"/>
      <c r="Y1081" s="265">
        <f t="shared" si="298"/>
        <v>170</v>
      </c>
      <c r="Z1081" s="24">
        <v>170</v>
      </c>
      <c r="AA1081" s="58">
        <v>9154.94</v>
      </c>
      <c r="AB1081" s="66"/>
      <c r="AC1081" s="262"/>
      <c r="AD1081" s="25"/>
      <c r="AE1081" s="803"/>
      <c r="AF1081" s="58">
        <f t="shared" si="292"/>
        <v>0</v>
      </c>
      <c r="AG1081" s="58">
        <f t="shared" si="304"/>
        <v>0</v>
      </c>
      <c r="AH1081" s="58">
        <f t="shared" si="293"/>
        <v>0</v>
      </c>
      <c r="AI1081" s="58">
        <f t="shared" si="302"/>
        <v>1556339.8</v>
      </c>
      <c r="AJ1081" s="58">
        <f t="shared" si="305"/>
        <v>0</v>
      </c>
      <c r="AK1081" s="58">
        <f t="shared" si="300"/>
        <v>1556339.8</v>
      </c>
      <c r="AL1081" s="16" t="s">
        <v>2</v>
      </c>
      <c r="AM1081" s="272" t="s">
        <v>112</v>
      </c>
      <c r="AN1081" s="59">
        <f t="shared" si="308"/>
        <v>1556339.8</v>
      </c>
      <c r="AO1081" s="844">
        <f t="shared" si="294"/>
        <v>0</v>
      </c>
      <c r="AP1081" s="844">
        <f t="shared" si="295"/>
        <v>1</v>
      </c>
      <c r="AQ1081" s="845">
        <f t="shared" ca="1" si="296"/>
        <v>37</v>
      </c>
      <c r="AR1081" s="113" t="str">
        <f t="shared" si="297"/>
        <v>On Time</v>
      </c>
    </row>
    <row r="1082" spans="1:44" x14ac:dyDescent="0.25">
      <c r="A1082" s="16">
        <v>52088214</v>
      </c>
      <c r="B1082" s="381">
        <v>46148</v>
      </c>
      <c r="C1082" s="100" t="s">
        <v>79</v>
      </c>
      <c r="D1082" s="552">
        <v>46169</v>
      </c>
      <c r="E1082" s="552" t="e">
        <f>IF(OR(#REF!="",J1082=""),"",#REF!+7*J1082)</f>
        <v>#REF!</v>
      </c>
      <c r="F1082" s="333" t="str">
        <f t="shared" ca="1" si="301"/>
        <v>DELIVERED</v>
      </c>
      <c r="G1082" s="65" t="s">
        <v>2111</v>
      </c>
      <c r="H1082" s="341" t="e">
        <f t="shared" si="306"/>
        <v>#REF!</v>
      </c>
      <c r="I1082" s="28" t="e">
        <f t="shared" si="307"/>
        <v>#REF!</v>
      </c>
      <c r="J1082" s="24">
        <v>5</v>
      </c>
      <c r="K1082" s="24" t="s">
        <v>18</v>
      </c>
      <c r="L1082" s="38" t="s">
        <v>81</v>
      </c>
      <c r="M1082" s="343" t="s">
        <v>2451</v>
      </c>
      <c r="N1082" s="91">
        <v>0</v>
      </c>
      <c r="O1082" s="9">
        <v>3</v>
      </c>
      <c r="P1082" s="663" t="s">
        <v>2452</v>
      </c>
      <c r="Q1082" s="24">
        <v>26100186</v>
      </c>
      <c r="R1082" s="86" t="s">
        <v>84</v>
      </c>
      <c r="S1082" s="24" t="s">
        <v>1991</v>
      </c>
      <c r="T1082" s="238" t="s">
        <v>1992</v>
      </c>
      <c r="U1082" s="16" t="s">
        <v>193</v>
      </c>
      <c r="V1082" s="238" t="s">
        <v>2453</v>
      </c>
      <c r="W1082" s="37">
        <v>200</v>
      </c>
      <c r="X1082" s="24">
        <v>30</v>
      </c>
      <c r="Y1082" s="265">
        <f t="shared" si="298"/>
        <v>170</v>
      </c>
      <c r="Z1082" s="24">
        <v>0</v>
      </c>
      <c r="AA1082" s="58">
        <v>9789.7000000000007</v>
      </c>
      <c r="AB1082" s="66"/>
      <c r="AC1082" s="536" t="str">
        <f>IF(AD1082="","",TEXT(AD1082,"mmmm-yy"))</f>
        <v>June-26</v>
      </c>
      <c r="AD1082" s="76">
        <v>46184</v>
      </c>
      <c r="AE1082" s="257" t="s">
        <v>2450</v>
      </c>
      <c r="AF1082" s="79">
        <f t="shared" si="292"/>
        <v>293691</v>
      </c>
      <c r="AG1082" s="58">
        <f t="shared" si="304"/>
        <v>0</v>
      </c>
      <c r="AH1082" s="58">
        <f t="shared" si="293"/>
        <v>293691</v>
      </c>
      <c r="AI1082" s="58">
        <f t="shared" si="302"/>
        <v>0</v>
      </c>
      <c r="AJ1082" s="58">
        <f t="shared" si="305"/>
        <v>0</v>
      </c>
      <c r="AK1082" s="58">
        <f t="shared" si="300"/>
        <v>0</v>
      </c>
      <c r="AL1082" s="16" t="s">
        <v>0</v>
      </c>
      <c r="AM1082" s="144" t="s">
        <v>102</v>
      </c>
      <c r="AN1082" s="59">
        <f t="shared" si="308"/>
        <v>293691</v>
      </c>
      <c r="AO1082" s="844">
        <f t="shared" si="294"/>
        <v>0.15</v>
      </c>
      <c r="AP1082" s="844">
        <f t="shared" si="295"/>
        <v>0.85</v>
      </c>
      <c r="AQ1082" s="845">
        <f t="shared" ca="1" si="296"/>
        <v>37</v>
      </c>
      <c r="AR1082" s="113" t="str">
        <f t="shared" si="297"/>
        <v>Delayed</v>
      </c>
    </row>
    <row r="1083" spans="1:44" ht="12.75" x14ac:dyDescent="0.2">
      <c r="A1083" s="16">
        <v>52088214</v>
      </c>
      <c r="B1083" s="381">
        <v>46148</v>
      </c>
      <c r="C1083" s="100" t="s">
        <v>79</v>
      </c>
      <c r="D1083" s="552">
        <v>46169</v>
      </c>
      <c r="E1083" s="552" t="e">
        <f>IF(OR(#REF!="",J1083=""),"",#REF!+7*J1083)</f>
        <v>#REF!</v>
      </c>
      <c r="F1083" s="333" t="e">
        <f t="shared" ca="1" si="301"/>
        <v>#REF!</v>
      </c>
      <c r="G1083" s="65" t="s">
        <v>2111</v>
      </c>
      <c r="H1083" s="341" t="e">
        <f t="shared" si="306"/>
        <v>#REF!</v>
      </c>
      <c r="I1083" s="28" t="e">
        <f t="shared" si="307"/>
        <v>#REF!</v>
      </c>
      <c r="J1083" s="24">
        <v>5</v>
      </c>
      <c r="K1083" s="24" t="s">
        <v>18</v>
      </c>
      <c r="L1083" s="38" t="s">
        <v>81</v>
      </c>
      <c r="M1083" s="343" t="s">
        <v>2451</v>
      </c>
      <c r="N1083" s="91">
        <v>0</v>
      </c>
      <c r="O1083" s="9">
        <v>3</v>
      </c>
      <c r="P1083" s="663" t="s">
        <v>2452</v>
      </c>
      <c r="Q1083" s="24">
        <v>26100186</v>
      </c>
      <c r="R1083" s="86" t="s">
        <v>84</v>
      </c>
      <c r="S1083" s="24" t="s">
        <v>1991</v>
      </c>
      <c r="T1083" s="238" t="s">
        <v>1992</v>
      </c>
      <c r="U1083" s="16" t="s">
        <v>193</v>
      </c>
      <c r="V1083" s="238" t="s">
        <v>2453</v>
      </c>
      <c r="W1083" s="37">
        <v>170</v>
      </c>
      <c r="X1083" s="24"/>
      <c r="Y1083" s="265">
        <f t="shared" si="298"/>
        <v>170</v>
      </c>
      <c r="Z1083" s="24">
        <v>170</v>
      </c>
      <c r="AA1083" s="58">
        <v>9789.7000000000007</v>
      </c>
      <c r="AB1083" s="66"/>
      <c r="AC1083" s="262"/>
      <c r="AD1083" s="25"/>
      <c r="AE1083" s="803"/>
      <c r="AF1083" s="58">
        <f t="shared" si="292"/>
        <v>0</v>
      </c>
      <c r="AG1083" s="58">
        <f t="shared" si="304"/>
        <v>0</v>
      </c>
      <c r="AH1083" s="58">
        <f t="shared" si="293"/>
        <v>0</v>
      </c>
      <c r="AI1083" s="58">
        <f t="shared" si="302"/>
        <v>1664249.0000000002</v>
      </c>
      <c r="AJ1083" s="58">
        <f t="shared" si="305"/>
        <v>0</v>
      </c>
      <c r="AK1083" s="58">
        <f t="shared" si="300"/>
        <v>1664249.0000000002</v>
      </c>
      <c r="AL1083" s="16" t="s">
        <v>2</v>
      </c>
      <c r="AM1083" s="272" t="s">
        <v>112</v>
      </c>
      <c r="AN1083" s="59">
        <f t="shared" si="308"/>
        <v>1664249.0000000002</v>
      </c>
      <c r="AO1083" s="844">
        <f t="shared" si="294"/>
        <v>0</v>
      </c>
      <c r="AP1083" s="844">
        <f t="shared" si="295"/>
        <v>1</v>
      </c>
      <c r="AQ1083" s="845">
        <f t="shared" ca="1" si="296"/>
        <v>37</v>
      </c>
      <c r="AR1083" s="113" t="str">
        <f t="shared" si="297"/>
        <v>On Time</v>
      </c>
    </row>
    <row r="1084" spans="1:44" x14ac:dyDescent="0.25">
      <c r="A1084" s="16">
        <v>52088214</v>
      </c>
      <c r="B1084" s="381">
        <v>46148</v>
      </c>
      <c r="C1084" s="100" t="s">
        <v>79</v>
      </c>
      <c r="D1084" s="552">
        <v>46169</v>
      </c>
      <c r="E1084" s="552" t="e">
        <f>IF(OR(#REF!="",J1084=""),"",#REF!+7*J1084)</f>
        <v>#REF!</v>
      </c>
      <c r="F1084" s="333" t="str">
        <f t="shared" ca="1" si="301"/>
        <v>DELIVERED</v>
      </c>
      <c r="G1084" s="65" t="s">
        <v>2111</v>
      </c>
      <c r="H1084" s="341" t="e">
        <f t="shared" si="306"/>
        <v>#REF!</v>
      </c>
      <c r="I1084" s="28" t="e">
        <f t="shared" si="307"/>
        <v>#REF!</v>
      </c>
      <c r="J1084" s="24">
        <v>5</v>
      </c>
      <c r="K1084" s="24" t="s">
        <v>18</v>
      </c>
      <c r="L1084" s="38" t="s">
        <v>81</v>
      </c>
      <c r="M1084" s="343" t="s">
        <v>2454</v>
      </c>
      <c r="N1084" s="91">
        <v>0</v>
      </c>
      <c r="O1084" s="9">
        <v>3</v>
      </c>
      <c r="P1084" s="663" t="s">
        <v>2455</v>
      </c>
      <c r="Q1084" s="24">
        <v>26100186</v>
      </c>
      <c r="R1084" s="86" t="s">
        <v>84</v>
      </c>
      <c r="S1084" s="24" t="s">
        <v>1991</v>
      </c>
      <c r="T1084" s="238" t="s">
        <v>1992</v>
      </c>
      <c r="U1084" s="16" t="s">
        <v>193</v>
      </c>
      <c r="V1084" s="448" t="s">
        <v>2456</v>
      </c>
      <c r="W1084" s="37">
        <v>180</v>
      </c>
      <c r="X1084" s="24">
        <v>30</v>
      </c>
      <c r="Y1084" s="265">
        <f t="shared" si="298"/>
        <v>150</v>
      </c>
      <c r="Z1084" s="24">
        <v>0</v>
      </c>
      <c r="AA1084" s="58">
        <v>2552.63</v>
      </c>
      <c r="AB1084" s="66"/>
      <c r="AC1084" s="536" t="str">
        <f>IF(AD1084="","",TEXT(AD1084,"mmmm-yy"))</f>
        <v>June-26</v>
      </c>
      <c r="AD1084" s="76">
        <v>46184</v>
      </c>
      <c r="AE1084" s="257" t="s">
        <v>2450</v>
      </c>
      <c r="AF1084" s="79">
        <f t="shared" ref="AF1084:AF1147" si="309">X1084*AA1084</f>
        <v>76578.900000000009</v>
      </c>
      <c r="AG1084" s="58">
        <f t="shared" si="304"/>
        <v>0</v>
      </c>
      <c r="AH1084" s="58">
        <f t="shared" ref="AH1084:AH1147" si="310">SUM(AF1084:AG1084)</f>
        <v>76578.900000000009</v>
      </c>
      <c r="AI1084" s="58">
        <f t="shared" si="302"/>
        <v>0</v>
      </c>
      <c r="AJ1084" s="58">
        <f t="shared" si="305"/>
        <v>0</v>
      </c>
      <c r="AK1084" s="58">
        <f t="shared" si="300"/>
        <v>0</v>
      </c>
      <c r="AL1084" s="16" t="s">
        <v>0</v>
      </c>
      <c r="AM1084" s="144" t="s">
        <v>102</v>
      </c>
      <c r="AN1084" s="59">
        <f t="shared" si="308"/>
        <v>76578.900000000009</v>
      </c>
      <c r="AO1084" s="844">
        <f t="shared" si="294"/>
        <v>0.16666666666666666</v>
      </c>
      <c r="AP1084" s="844">
        <f t="shared" si="295"/>
        <v>0.83333333333333337</v>
      </c>
      <c r="AQ1084" s="845">
        <f t="shared" ca="1" si="296"/>
        <v>37</v>
      </c>
      <c r="AR1084" s="113" t="str">
        <f t="shared" si="297"/>
        <v>Delayed</v>
      </c>
    </row>
    <row r="1085" spans="1:44" ht="12.75" x14ac:dyDescent="0.2">
      <c r="A1085" s="16">
        <v>52088214</v>
      </c>
      <c r="B1085" s="381">
        <v>46148</v>
      </c>
      <c r="C1085" s="100" t="s">
        <v>79</v>
      </c>
      <c r="D1085" s="552">
        <v>46169</v>
      </c>
      <c r="E1085" s="552" t="e">
        <f>IF(OR(#REF!="",J1085=""),"",#REF!+7*J1085)</f>
        <v>#REF!</v>
      </c>
      <c r="F1085" s="333" t="e">
        <f t="shared" ca="1" si="301"/>
        <v>#REF!</v>
      </c>
      <c r="G1085" s="65" t="s">
        <v>2111</v>
      </c>
      <c r="H1085" s="341" t="e">
        <f t="shared" si="306"/>
        <v>#REF!</v>
      </c>
      <c r="I1085" s="28" t="e">
        <f t="shared" si="307"/>
        <v>#REF!</v>
      </c>
      <c r="J1085" s="24">
        <v>5</v>
      </c>
      <c r="K1085" s="24" t="s">
        <v>18</v>
      </c>
      <c r="L1085" s="38" t="s">
        <v>81</v>
      </c>
      <c r="M1085" s="343" t="s">
        <v>2454</v>
      </c>
      <c r="N1085" s="91">
        <v>0</v>
      </c>
      <c r="O1085" s="9">
        <v>3</v>
      </c>
      <c r="P1085" s="663" t="s">
        <v>2455</v>
      </c>
      <c r="Q1085" s="24">
        <v>26100186</v>
      </c>
      <c r="R1085" s="86" t="s">
        <v>84</v>
      </c>
      <c r="S1085" s="24" t="s">
        <v>1991</v>
      </c>
      <c r="T1085" s="238" t="s">
        <v>1992</v>
      </c>
      <c r="U1085" s="16" t="s">
        <v>193</v>
      </c>
      <c r="V1085" s="448" t="s">
        <v>2456</v>
      </c>
      <c r="W1085" s="37">
        <v>150</v>
      </c>
      <c r="X1085" s="24"/>
      <c r="Y1085" s="265">
        <f t="shared" si="298"/>
        <v>150</v>
      </c>
      <c r="Z1085" s="24">
        <v>150</v>
      </c>
      <c r="AA1085" s="58">
        <v>2552.63</v>
      </c>
      <c r="AB1085" s="66"/>
      <c r="AC1085" s="262"/>
      <c r="AD1085" s="76"/>
      <c r="AE1085" s="425"/>
      <c r="AF1085" s="79">
        <f t="shared" si="309"/>
        <v>0</v>
      </c>
      <c r="AG1085" s="58">
        <f t="shared" si="304"/>
        <v>0</v>
      </c>
      <c r="AH1085" s="58">
        <f t="shared" si="310"/>
        <v>0</v>
      </c>
      <c r="AI1085" s="58">
        <f t="shared" si="302"/>
        <v>382894.5</v>
      </c>
      <c r="AJ1085" s="58">
        <f t="shared" si="305"/>
        <v>0</v>
      </c>
      <c r="AK1085" s="58">
        <f t="shared" si="300"/>
        <v>382894.5</v>
      </c>
      <c r="AL1085" s="16" t="s">
        <v>2</v>
      </c>
      <c r="AM1085" s="272" t="s">
        <v>112</v>
      </c>
      <c r="AN1085" s="59">
        <f t="shared" si="308"/>
        <v>382894.5</v>
      </c>
      <c r="AO1085" s="844">
        <f t="shared" si="294"/>
        <v>0</v>
      </c>
      <c r="AP1085" s="844">
        <f t="shared" si="295"/>
        <v>1</v>
      </c>
      <c r="AQ1085" s="845">
        <f t="shared" ca="1" si="296"/>
        <v>37</v>
      </c>
      <c r="AR1085" s="113" t="str">
        <f t="shared" si="297"/>
        <v>On Time</v>
      </c>
    </row>
    <row r="1086" spans="1:44" ht="12.75" x14ac:dyDescent="0.2">
      <c r="A1086" s="24" t="s">
        <v>2457</v>
      </c>
      <c r="B1086" s="381">
        <v>46148</v>
      </c>
      <c r="C1086" s="40" t="s">
        <v>79</v>
      </c>
      <c r="D1086" s="552">
        <v>46203</v>
      </c>
      <c r="E1086" s="552" t="e">
        <f>IF(OR(#REF!="",J1086=""),"",#REF!+7*J1086)</f>
        <v>#REF!</v>
      </c>
      <c r="F1086" s="333" t="str">
        <f t="shared" ca="1" si="301"/>
        <v>DELIVERED</v>
      </c>
      <c r="G1086" s="65" t="s">
        <v>2111</v>
      </c>
      <c r="H1086" s="341" t="e">
        <f t="shared" si="306"/>
        <v>#REF!</v>
      </c>
      <c r="I1086" s="28" t="e">
        <f t="shared" si="307"/>
        <v>#REF!</v>
      </c>
      <c r="J1086" s="24">
        <v>7.9</v>
      </c>
      <c r="K1086" s="24" t="s">
        <v>28</v>
      </c>
      <c r="L1086" s="38" t="s">
        <v>81</v>
      </c>
      <c r="M1086" s="343" t="s">
        <v>2458</v>
      </c>
      <c r="N1086" s="91">
        <v>0</v>
      </c>
      <c r="O1086" s="9">
        <v>3</v>
      </c>
      <c r="P1086" s="24" t="s">
        <v>243</v>
      </c>
      <c r="Q1086" s="24">
        <v>26200146</v>
      </c>
      <c r="R1086" s="43" t="s">
        <v>84</v>
      </c>
      <c r="S1086" s="9" t="s">
        <v>2459</v>
      </c>
      <c r="T1086" s="7" t="s">
        <v>2460</v>
      </c>
      <c r="U1086" s="6" t="s">
        <v>212</v>
      </c>
      <c r="V1086" s="13" t="s">
        <v>2461</v>
      </c>
      <c r="W1086" s="37">
        <v>1</v>
      </c>
      <c r="X1086" s="24">
        <v>1</v>
      </c>
      <c r="Y1086" s="265">
        <f t="shared" si="298"/>
        <v>0</v>
      </c>
      <c r="Z1086" s="24">
        <v>0</v>
      </c>
      <c r="AA1086" s="58">
        <v>83776</v>
      </c>
      <c r="AB1086" s="66"/>
      <c r="AC1086" s="151" t="str">
        <f t="shared" ref="AC1086:AC1091" si="311">IF(AD1086="","",TEXT(AD1086,"mmmm-yy"))</f>
        <v>May-26</v>
      </c>
      <c r="AD1086" s="76">
        <v>46148</v>
      </c>
      <c r="AE1086" s="586" t="s">
        <v>2462</v>
      </c>
      <c r="AF1086" s="79">
        <f t="shared" si="309"/>
        <v>83776</v>
      </c>
      <c r="AG1086" s="58">
        <f t="shared" si="304"/>
        <v>0</v>
      </c>
      <c r="AH1086" s="58">
        <f t="shared" si="310"/>
        <v>83776</v>
      </c>
      <c r="AI1086" s="58">
        <f t="shared" si="302"/>
        <v>0</v>
      </c>
      <c r="AJ1086" s="58">
        <f t="shared" si="305"/>
        <v>0</v>
      </c>
      <c r="AK1086" s="58">
        <f t="shared" si="300"/>
        <v>0</v>
      </c>
      <c r="AL1086" s="16" t="s">
        <v>0</v>
      </c>
      <c r="AM1086" s="144" t="s">
        <v>102</v>
      </c>
      <c r="AN1086" s="59">
        <f t="shared" si="308"/>
        <v>83776</v>
      </c>
      <c r="AO1086" s="844">
        <f t="shared" si="294"/>
        <v>1</v>
      </c>
      <c r="AP1086" s="844">
        <f t="shared" si="295"/>
        <v>0</v>
      </c>
      <c r="AQ1086" s="845">
        <f t="shared" ca="1" si="296"/>
        <v>37</v>
      </c>
      <c r="AR1086" s="113" t="str">
        <f t="shared" si="297"/>
        <v>On Time</v>
      </c>
    </row>
    <row r="1087" spans="1:44" ht="12.75" x14ac:dyDescent="0.2">
      <c r="A1087" s="24" t="s">
        <v>2457</v>
      </c>
      <c r="B1087" s="381">
        <v>46148</v>
      </c>
      <c r="C1087" s="40" t="s">
        <v>79</v>
      </c>
      <c r="D1087" s="552">
        <v>46203</v>
      </c>
      <c r="E1087" s="552" t="e">
        <f>IF(OR(#REF!="",J1087=""),"",#REF!+7*J1087)</f>
        <v>#REF!</v>
      </c>
      <c r="F1087" s="333" t="str">
        <f t="shared" ca="1" si="301"/>
        <v>DELIVERED</v>
      </c>
      <c r="G1087" s="65" t="s">
        <v>2111</v>
      </c>
      <c r="H1087" s="341" t="e">
        <f t="shared" si="306"/>
        <v>#REF!</v>
      </c>
      <c r="I1087" s="28" t="e">
        <f t="shared" si="307"/>
        <v>#REF!</v>
      </c>
      <c r="J1087" s="24">
        <v>7.9</v>
      </c>
      <c r="K1087" s="24" t="s">
        <v>28</v>
      </c>
      <c r="L1087" s="38" t="s">
        <v>81</v>
      </c>
      <c r="M1087" s="343" t="s">
        <v>2458</v>
      </c>
      <c r="N1087" s="91">
        <v>0</v>
      </c>
      <c r="O1087" s="9">
        <v>3</v>
      </c>
      <c r="P1087" s="24" t="s">
        <v>243</v>
      </c>
      <c r="Q1087" s="24">
        <v>26200146</v>
      </c>
      <c r="R1087" s="43" t="s">
        <v>84</v>
      </c>
      <c r="S1087" s="9" t="s">
        <v>2459</v>
      </c>
      <c r="T1087" s="7" t="s">
        <v>2460</v>
      </c>
      <c r="U1087" s="6" t="s">
        <v>212</v>
      </c>
      <c r="V1087" s="13" t="s">
        <v>2463</v>
      </c>
      <c r="W1087" s="37">
        <v>1</v>
      </c>
      <c r="X1087" s="24">
        <v>1</v>
      </c>
      <c r="Y1087" s="265">
        <f t="shared" si="298"/>
        <v>0</v>
      </c>
      <c r="Z1087" s="24">
        <v>0</v>
      </c>
      <c r="AA1087" s="58">
        <v>83776</v>
      </c>
      <c r="AB1087" s="66"/>
      <c r="AC1087" s="151" t="str">
        <f t="shared" si="311"/>
        <v>May-26</v>
      </c>
      <c r="AD1087" s="76">
        <v>46173</v>
      </c>
      <c r="AE1087" s="256" t="s">
        <v>2464</v>
      </c>
      <c r="AF1087" s="79">
        <f t="shared" si="309"/>
        <v>83776</v>
      </c>
      <c r="AG1087" s="58">
        <f t="shared" si="304"/>
        <v>0</v>
      </c>
      <c r="AH1087" s="58">
        <f t="shared" si="310"/>
        <v>83776</v>
      </c>
      <c r="AI1087" s="58">
        <f t="shared" si="302"/>
        <v>0</v>
      </c>
      <c r="AJ1087" s="58">
        <f t="shared" si="305"/>
        <v>0</v>
      </c>
      <c r="AK1087" s="58">
        <f t="shared" si="300"/>
        <v>0</v>
      </c>
      <c r="AL1087" s="16" t="s">
        <v>0</v>
      </c>
      <c r="AM1087" s="144" t="s">
        <v>102</v>
      </c>
      <c r="AN1087" s="59">
        <f t="shared" si="308"/>
        <v>83776</v>
      </c>
      <c r="AO1087" s="844">
        <f t="shared" si="294"/>
        <v>1</v>
      </c>
      <c r="AP1087" s="844">
        <f t="shared" si="295"/>
        <v>0</v>
      </c>
      <c r="AQ1087" s="845">
        <f t="shared" ca="1" si="296"/>
        <v>37</v>
      </c>
      <c r="AR1087" s="113" t="str">
        <f t="shared" si="297"/>
        <v>On Time</v>
      </c>
    </row>
    <row r="1088" spans="1:44" ht="12.75" x14ac:dyDescent="0.2">
      <c r="A1088" s="24" t="s">
        <v>2457</v>
      </c>
      <c r="B1088" s="381">
        <v>46148</v>
      </c>
      <c r="C1088" s="40" t="s">
        <v>79</v>
      </c>
      <c r="D1088" s="552">
        <v>46203</v>
      </c>
      <c r="E1088" s="552" t="e">
        <f>IF(OR(#REF!="",J1088=""),"",#REF!+7*J1088)</f>
        <v>#REF!</v>
      </c>
      <c r="F1088" s="333" t="str">
        <f t="shared" ca="1" si="301"/>
        <v>DELIVERED</v>
      </c>
      <c r="G1088" s="65" t="s">
        <v>2111</v>
      </c>
      <c r="H1088" s="341" t="e">
        <f t="shared" si="306"/>
        <v>#REF!</v>
      </c>
      <c r="I1088" s="28" t="e">
        <f t="shared" si="307"/>
        <v>#REF!</v>
      </c>
      <c r="J1088" s="24">
        <v>7.9</v>
      </c>
      <c r="K1088" s="24" t="s">
        <v>28</v>
      </c>
      <c r="L1088" s="659" t="s">
        <v>81</v>
      </c>
      <c r="M1088" s="343" t="s">
        <v>2458</v>
      </c>
      <c r="N1088" s="91">
        <v>0</v>
      </c>
      <c r="O1088" s="9">
        <v>3</v>
      </c>
      <c r="P1088" s="24" t="s">
        <v>243</v>
      </c>
      <c r="Q1088" s="24">
        <v>26200148</v>
      </c>
      <c r="R1088" s="43" t="s">
        <v>84</v>
      </c>
      <c r="S1088" s="9" t="s">
        <v>2459</v>
      </c>
      <c r="T1088" s="7" t="s">
        <v>2460</v>
      </c>
      <c r="U1088" s="6" t="s">
        <v>212</v>
      </c>
      <c r="V1088" s="13" t="s">
        <v>2465</v>
      </c>
      <c r="W1088" s="37">
        <v>1</v>
      </c>
      <c r="X1088" s="24">
        <v>1</v>
      </c>
      <c r="Y1088" s="265">
        <f t="shared" si="298"/>
        <v>0</v>
      </c>
      <c r="Z1088" s="24">
        <v>0</v>
      </c>
      <c r="AA1088" s="58">
        <v>7203</v>
      </c>
      <c r="AB1088" s="66"/>
      <c r="AC1088" s="151" t="str">
        <f t="shared" si="311"/>
        <v>May-26</v>
      </c>
      <c r="AD1088" s="76">
        <v>46148</v>
      </c>
      <c r="AE1088" s="256" t="s">
        <v>2466</v>
      </c>
      <c r="AF1088" s="79">
        <f t="shared" si="309"/>
        <v>7203</v>
      </c>
      <c r="AG1088" s="58">
        <f t="shared" si="304"/>
        <v>0</v>
      </c>
      <c r="AH1088" s="58">
        <f t="shared" si="310"/>
        <v>7203</v>
      </c>
      <c r="AI1088" s="58">
        <f t="shared" si="302"/>
        <v>0</v>
      </c>
      <c r="AJ1088" s="58">
        <f t="shared" si="305"/>
        <v>0</v>
      </c>
      <c r="AK1088" s="58">
        <f t="shared" si="300"/>
        <v>0</v>
      </c>
      <c r="AL1088" s="16" t="s">
        <v>0</v>
      </c>
      <c r="AM1088" s="144" t="s">
        <v>102</v>
      </c>
      <c r="AN1088" s="59">
        <f t="shared" si="308"/>
        <v>7203</v>
      </c>
      <c r="AO1088" s="844">
        <f t="shared" si="294"/>
        <v>1</v>
      </c>
      <c r="AP1088" s="844">
        <f t="shared" si="295"/>
        <v>0</v>
      </c>
      <c r="AQ1088" s="845">
        <f t="shared" ca="1" si="296"/>
        <v>37</v>
      </c>
      <c r="AR1088" s="113" t="str">
        <f t="shared" si="297"/>
        <v>On Time</v>
      </c>
    </row>
    <row r="1089" spans="1:44" ht="12.75" x14ac:dyDescent="0.2">
      <c r="A1089" s="24" t="s">
        <v>2457</v>
      </c>
      <c r="B1089" s="381">
        <v>46148</v>
      </c>
      <c r="C1089" s="40" t="s">
        <v>79</v>
      </c>
      <c r="D1089" s="552">
        <v>46203</v>
      </c>
      <c r="E1089" s="552" t="e">
        <f>IF(OR(#REF!="",J1089=""),"",#REF!+7*J1089)</f>
        <v>#REF!</v>
      </c>
      <c r="F1089" s="333" t="str">
        <f t="shared" ca="1" si="301"/>
        <v>DELIVERED</v>
      </c>
      <c r="G1089" s="65" t="s">
        <v>2111</v>
      </c>
      <c r="H1089" s="341" t="e">
        <f t="shared" si="306"/>
        <v>#REF!</v>
      </c>
      <c r="I1089" s="28" t="e">
        <f t="shared" si="307"/>
        <v>#REF!</v>
      </c>
      <c r="J1089" s="24">
        <v>7.9</v>
      </c>
      <c r="K1089" s="24" t="s">
        <v>28</v>
      </c>
      <c r="L1089" s="659" t="s">
        <v>81</v>
      </c>
      <c r="M1089" s="343" t="s">
        <v>2458</v>
      </c>
      <c r="N1089" s="91">
        <v>0</v>
      </c>
      <c r="O1089" s="9">
        <v>3</v>
      </c>
      <c r="P1089" s="24" t="s">
        <v>243</v>
      </c>
      <c r="Q1089" s="24">
        <v>26200148</v>
      </c>
      <c r="R1089" s="43" t="s">
        <v>84</v>
      </c>
      <c r="S1089" s="9" t="s">
        <v>2459</v>
      </c>
      <c r="T1089" s="7" t="s">
        <v>2460</v>
      </c>
      <c r="U1089" s="6" t="s">
        <v>212</v>
      </c>
      <c r="V1089" s="13" t="s">
        <v>2467</v>
      </c>
      <c r="W1089" s="37">
        <v>1</v>
      </c>
      <c r="X1089" s="24">
        <v>1</v>
      </c>
      <c r="Y1089" s="265">
        <f t="shared" si="298"/>
        <v>0</v>
      </c>
      <c r="Z1089" s="24">
        <v>0</v>
      </c>
      <c r="AA1089" s="58">
        <v>24516</v>
      </c>
      <c r="AB1089" s="66"/>
      <c r="AC1089" s="151" t="str">
        <f t="shared" si="311"/>
        <v>May-26</v>
      </c>
      <c r="AD1089" s="76">
        <v>46173</v>
      </c>
      <c r="AE1089" s="256" t="s">
        <v>2468</v>
      </c>
      <c r="AF1089" s="79">
        <f t="shared" si="309"/>
        <v>24516</v>
      </c>
      <c r="AG1089" s="58">
        <f t="shared" si="304"/>
        <v>0</v>
      </c>
      <c r="AH1089" s="58">
        <f t="shared" si="310"/>
        <v>24516</v>
      </c>
      <c r="AI1089" s="58">
        <f t="shared" si="302"/>
        <v>0</v>
      </c>
      <c r="AJ1089" s="58">
        <f t="shared" si="305"/>
        <v>0</v>
      </c>
      <c r="AK1089" s="58">
        <f t="shared" si="300"/>
        <v>0</v>
      </c>
      <c r="AL1089" s="16" t="s">
        <v>0</v>
      </c>
      <c r="AM1089" s="144" t="s">
        <v>102</v>
      </c>
      <c r="AN1089" s="59">
        <f t="shared" si="308"/>
        <v>24516</v>
      </c>
      <c r="AO1089" s="844">
        <f t="shared" si="294"/>
        <v>1</v>
      </c>
      <c r="AP1089" s="844">
        <f t="shared" si="295"/>
        <v>0</v>
      </c>
      <c r="AQ1089" s="845">
        <f t="shared" ca="1" si="296"/>
        <v>37</v>
      </c>
      <c r="AR1089" s="113" t="str">
        <f t="shared" si="297"/>
        <v>On Time</v>
      </c>
    </row>
    <row r="1090" spans="1:44" ht="12.75" x14ac:dyDescent="0.2">
      <c r="A1090" s="240">
        <v>4300036449</v>
      </c>
      <c r="B1090" s="244">
        <v>46148</v>
      </c>
      <c r="C1090" s="240" t="s">
        <v>79</v>
      </c>
      <c r="D1090" s="552">
        <v>46414</v>
      </c>
      <c r="E1090" s="552" t="e">
        <f>IF(OR(#REF!="",J1090=""),"",#REF!+7*J1090)</f>
        <v>#REF!</v>
      </c>
      <c r="F1090" s="103" t="e">
        <f t="shared" ca="1" si="301"/>
        <v>#REF!</v>
      </c>
      <c r="G1090" s="316" t="s">
        <v>94</v>
      </c>
      <c r="H1090" s="341" t="e">
        <f t="shared" si="306"/>
        <v>#REF!</v>
      </c>
      <c r="I1090" s="28" t="e">
        <f t="shared" si="307"/>
        <v>#REF!</v>
      </c>
      <c r="J1090" s="218">
        <v>38</v>
      </c>
      <c r="K1090" s="38" t="s">
        <v>19</v>
      </c>
      <c r="L1090" s="38" t="s">
        <v>81</v>
      </c>
      <c r="M1090" s="343" t="s">
        <v>2469</v>
      </c>
      <c r="N1090" s="91">
        <v>0</v>
      </c>
      <c r="O1090" s="9">
        <v>3</v>
      </c>
      <c r="P1090" s="218"/>
      <c r="Q1090" s="218"/>
      <c r="R1090" s="125" t="s">
        <v>84</v>
      </c>
      <c r="S1090" s="24" t="s">
        <v>97</v>
      </c>
      <c r="T1090" s="7" t="s">
        <v>179</v>
      </c>
      <c r="U1090" s="16" t="s">
        <v>99</v>
      </c>
      <c r="V1090" s="16" t="s">
        <v>2470</v>
      </c>
      <c r="W1090" s="317">
        <v>16</v>
      </c>
      <c r="X1090" s="207"/>
      <c r="Y1090" s="265">
        <f t="shared" si="298"/>
        <v>16</v>
      </c>
      <c r="Z1090" s="24">
        <v>16</v>
      </c>
      <c r="AA1090" s="266">
        <v>867537</v>
      </c>
      <c r="AB1090" s="222"/>
      <c r="AC1090" s="151" t="str">
        <f t="shared" si="311"/>
        <v/>
      </c>
      <c r="AD1090" s="221"/>
      <c r="AE1090" s="260"/>
      <c r="AF1090" s="266">
        <f t="shared" si="309"/>
        <v>0</v>
      </c>
      <c r="AG1090" s="266">
        <f t="shared" si="304"/>
        <v>0</v>
      </c>
      <c r="AH1090" s="266">
        <f t="shared" si="310"/>
        <v>0</v>
      </c>
      <c r="AI1090" s="266">
        <f t="shared" si="302"/>
        <v>13880592</v>
      </c>
      <c r="AJ1090" s="266">
        <f t="shared" si="305"/>
        <v>0</v>
      </c>
      <c r="AK1090" s="266">
        <f t="shared" si="300"/>
        <v>13880592</v>
      </c>
      <c r="AL1090" s="240" t="s">
        <v>9</v>
      </c>
      <c r="AM1090" s="323"/>
      <c r="AN1090" s="827">
        <f t="shared" si="308"/>
        <v>13880592</v>
      </c>
      <c r="AO1090" s="844">
        <f t="shared" si="294"/>
        <v>0</v>
      </c>
      <c r="AP1090" s="844">
        <f t="shared" si="295"/>
        <v>1</v>
      </c>
      <c r="AQ1090" s="845">
        <f t="shared" ca="1" si="296"/>
        <v>37</v>
      </c>
      <c r="AR1090" s="113" t="str">
        <f t="shared" si="297"/>
        <v>On Time</v>
      </c>
    </row>
    <row r="1091" spans="1:44" ht="12.75" x14ac:dyDescent="0.2">
      <c r="A1091" s="16" t="s">
        <v>2471</v>
      </c>
      <c r="B1091" s="243"/>
      <c r="C1091" s="40" t="s">
        <v>2472</v>
      </c>
      <c r="D1091" s="552">
        <v>45846</v>
      </c>
      <c r="E1091" s="552" t="e">
        <f>IF(OR(#REF!="",J1091=""),"",#REF!+7*J1091)</f>
        <v>#REF!</v>
      </c>
      <c r="F1091" s="103" t="str">
        <f t="shared" ca="1" si="301"/>
        <v>DELIVERED</v>
      </c>
      <c r="G1091" s="46" t="s">
        <v>80</v>
      </c>
      <c r="H1091" s="341" t="e">
        <f t="shared" si="306"/>
        <v>#REF!</v>
      </c>
      <c r="I1091" s="28" t="e">
        <f t="shared" si="307"/>
        <v>#REF!</v>
      </c>
      <c r="J1091" s="8">
        <v>2</v>
      </c>
      <c r="K1091" s="8" t="s">
        <v>28</v>
      </c>
      <c r="L1091" s="88" t="s">
        <v>81</v>
      </c>
      <c r="M1091" s="343" t="s">
        <v>2473</v>
      </c>
      <c r="N1091" s="91">
        <v>0</v>
      </c>
      <c r="O1091" s="9">
        <v>3</v>
      </c>
      <c r="P1091" s="9" t="s">
        <v>243</v>
      </c>
      <c r="Q1091" s="9">
        <v>26200154</v>
      </c>
      <c r="R1091" s="463" t="s">
        <v>307</v>
      </c>
      <c r="S1091" s="9" t="s">
        <v>2474</v>
      </c>
      <c r="T1091" s="7" t="s">
        <v>2475</v>
      </c>
      <c r="U1091" s="6" t="s">
        <v>87</v>
      </c>
      <c r="V1091" s="6" t="s">
        <v>2476</v>
      </c>
      <c r="W1091" s="91">
        <v>1</v>
      </c>
      <c r="X1091" s="91">
        <v>1</v>
      </c>
      <c r="Y1091" s="265">
        <f t="shared" si="298"/>
        <v>0</v>
      </c>
      <c r="Z1091" s="24">
        <v>0</v>
      </c>
      <c r="AA1091" s="10"/>
      <c r="AB1091" s="80">
        <v>120</v>
      </c>
      <c r="AC1091" s="151" t="str">
        <f t="shared" si="311"/>
        <v>May-26</v>
      </c>
      <c r="AD1091" s="67">
        <v>46149</v>
      </c>
      <c r="AE1091" s="256" t="s">
        <v>2477</v>
      </c>
      <c r="AF1091" s="82">
        <f t="shared" si="309"/>
        <v>0</v>
      </c>
      <c r="AG1091" s="63">
        <f t="shared" si="304"/>
        <v>10320</v>
      </c>
      <c r="AH1091" s="82">
        <f t="shared" si="310"/>
        <v>10320</v>
      </c>
      <c r="AI1091" s="82">
        <f t="shared" si="302"/>
        <v>0</v>
      </c>
      <c r="AJ1091" s="82">
        <f t="shared" si="305"/>
        <v>0</v>
      </c>
      <c r="AK1091" s="63">
        <f t="shared" si="300"/>
        <v>0</v>
      </c>
      <c r="AL1091" s="16" t="s">
        <v>0</v>
      </c>
      <c r="AM1091" s="144" t="s">
        <v>102</v>
      </c>
      <c r="AN1091" s="831">
        <f t="shared" si="308"/>
        <v>10320</v>
      </c>
      <c r="AO1091" s="844">
        <f t="shared" ref="AO1091:AO1154" si="312">IF(W1091=0,0,X1091/W1091)</f>
        <v>1</v>
      </c>
      <c r="AP1091" s="844">
        <f t="shared" ref="AP1091:AP1154" si="313">IF(W1091=0,0,Y1091/W1091)</f>
        <v>0</v>
      </c>
      <c r="AQ1091" s="845">
        <f t="shared" ref="AQ1091:AQ1154" ca="1" si="314">TODAY()-B1091</f>
        <v>46185</v>
      </c>
      <c r="AR1091" s="113" t="str">
        <f t="shared" ref="AR1091:AR1154" si="315">IF(AD1091&lt;=D1091,"On Time","Delayed")</f>
        <v>Delayed</v>
      </c>
    </row>
    <row r="1092" spans="1:44" ht="12.75" x14ac:dyDescent="0.2">
      <c r="A1092" s="16">
        <v>4500000116</v>
      </c>
      <c r="B1092" s="243">
        <v>46149</v>
      </c>
      <c r="C1092" s="240" t="s">
        <v>79</v>
      </c>
      <c r="D1092" s="552">
        <v>46156</v>
      </c>
      <c r="E1092" s="552" t="e">
        <f>IF(OR(#REF!="",J1092=""),"",#REF!+7*J1092)</f>
        <v>#REF!</v>
      </c>
      <c r="F1092" s="103" t="e">
        <f t="shared" ca="1" si="301"/>
        <v>#REF!</v>
      </c>
      <c r="G1092" s="46" t="s">
        <v>80</v>
      </c>
      <c r="H1092" s="341" t="e">
        <f t="shared" si="306"/>
        <v>#REF!</v>
      </c>
      <c r="I1092" s="28" t="e">
        <f t="shared" si="307"/>
        <v>#REF!</v>
      </c>
      <c r="J1092" s="8">
        <v>5</v>
      </c>
      <c r="K1092" s="8" t="s">
        <v>18</v>
      </c>
      <c r="L1092" s="88" t="s">
        <v>81</v>
      </c>
      <c r="M1092" s="343" t="s">
        <v>2478</v>
      </c>
      <c r="N1092" s="91">
        <v>0</v>
      </c>
      <c r="O1092" s="9">
        <v>3</v>
      </c>
      <c r="P1092" s="9"/>
      <c r="Q1092" s="9"/>
      <c r="R1092" s="125" t="s">
        <v>84</v>
      </c>
      <c r="S1092" s="24" t="s">
        <v>1616</v>
      </c>
      <c r="T1092" s="23" t="s">
        <v>1617</v>
      </c>
      <c r="U1092" s="6" t="s">
        <v>193</v>
      </c>
      <c r="V1092" s="6" t="s">
        <v>2479</v>
      </c>
      <c r="W1092" s="91">
        <v>3</v>
      </c>
      <c r="X1092" s="91"/>
      <c r="Y1092" s="265">
        <f t="shared" si="298"/>
        <v>3</v>
      </c>
      <c r="Z1092" s="24">
        <v>3</v>
      </c>
      <c r="AA1092" s="449">
        <v>64778</v>
      </c>
      <c r="AB1092" s="80"/>
      <c r="AC1092" s="151"/>
      <c r="AD1092" s="67"/>
      <c r="AE1092" s="256"/>
      <c r="AF1092" s="82">
        <f t="shared" si="309"/>
        <v>0</v>
      </c>
      <c r="AG1092" s="63">
        <f t="shared" si="304"/>
        <v>0</v>
      </c>
      <c r="AH1092" s="82">
        <f t="shared" si="310"/>
        <v>0</v>
      </c>
      <c r="AI1092" s="82">
        <f t="shared" si="302"/>
        <v>194334</v>
      </c>
      <c r="AJ1092" s="82">
        <f t="shared" si="305"/>
        <v>0</v>
      </c>
      <c r="AK1092" s="63">
        <f t="shared" si="300"/>
        <v>194334</v>
      </c>
      <c r="AL1092" s="16" t="s">
        <v>9</v>
      </c>
      <c r="AM1092" s="144"/>
      <c r="AN1092" s="831">
        <f t="shared" si="308"/>
        <v>194334</v>
      </c>
      <c r="AO1092" s="844">
        <f t="shared" si="312"/>
        <v>0</v>
      </c>
      <c r="AP1092" s="844">
        <f t="shared" si="313"/>
        <v>1</v>
      </c>
      <c r="AQ1092" s="845">
        <f t="shared" ca="1" si="314"/>
        <v>36</v>
      </c>
      <c r="AR1092" s="113" t="str">
        <f t="shared" si="315"/>
        <v>On Time</v>
      </c>
    </row>
    <row r="1093" spans="1:44" ht="12.75" x14ac:dyDescent="0.2">
      <c r="A1093" s="21">
        <v>4500000116</v>
      </c>
      <c r="B1093" s="243">
        <v>46149</v>
      </c>
      <c r="C1093" s="240" t="s">
        <v>79</v>
      </c>
      <c r="D1093" s="552">
        <v>46156</v>
      </c>
      <c r="E1093" s="552" t="e">
        <f>IF(OR(#REF!="",J1093=""),"",#REF!+7*J1093)</f>
        <v>#REF!</v>
      </c>
      <c r="F1093" s="333" t="e">
        <f t="shared" ca="1" si="301"/>
        <v>#REF!</v>
      </c>
      <c r="G1093" s="46" t="s">
        <v>80</v>
      </c>
      <c r="H1093" s="341" t="e">
        <f t="shared" si="306"/>
        <v>#REF!</v>
      </c>
      <c r="I1093" s="28" t="e">
        <f t="shared" si="307"/>
        <v>#REF!</v>
      </c>
      <c r="J1093" s="24">
        <v>5</v>
      </c>
      <c r="K1093" s="24" t="s">
        <v>18</v>
      </c>
      <c r="L1093" s="38" t="s">
        <v>81</v>
      </c>
      <c r="M1093" s="343" t="s">
        <v>2480</v>
      </c>
      <c r="N1093" s="91">
        <v>0</v>
      </c>
      <c r="O1093" s="9">
        <v>3</v>
      </c>
      <c r="P1093" s="24"/>
      <c r="Q1093" s="24"/>
      <c r="R1093" s="125" t="s">
        <v>84</v>
      </c>
      <c r="S1093" s="24" t="s">
        <v>1616</v>
      </c>
      <c r="T1093" s="23" t="s">
        <v>1617</v>
      </c>
      <c r="U1093" s="6" t="s">
        <v>193</v>
      </c>
      <c r="V1093" s="6" t="s">
        <v>2481</v>
      </c>
      <c r="W1093" s="37">
        <v>13</v>
      </c>
      <c r="X1093" s="24"/>
      <c r="Y1093" s="265">
        <f t="shared" si="298"/>
        <v>13</v>
      </c>
      <c r="Z1093" s="24">
        <v>13</v>
      </c>
      <c r="AA1093" s="79">
        <v>54636.08</v>
      </c>
      <c r="AB1093" s="66"/>
      <c r="AC1093" s="262"/>
      <c r="AD1093" s="25"/>
      <c r="AE1093" s="342"/>
      <c r="AF1093" s="58">
        <f t="shared" si="309"/>
        <v>0</v>
      </c>
      <c r="AG1093" s="58">
        <f t="shared" si="304"/>
        <v>0</v>
      </c>
      <c r="AH1093" s="58">
        <f t="shared" si="310"/>
        <v>0</v>
      </c>
      <c r="AI1093" s="58">
        <f t="shared" si="302"/>
        <v>710269.04</v>
      </c>
      <c r="AJ1093" s="58">
        <f t="shared" si="305"/>
        <v>0</v>
      </c>
      <c r="AK1093" s="58">
        <f t="shared" si="300"/>
        <v>710269.04</v>
      </c>
      <c r="AL1093" s="16" t="s">
        <v>9</v>
      </c>
      <c r="AM1093" s="272"/>
      <c r="AN1093" s="59">
        <f t="shared" si="308"/>
        <v>710269.04</v>
      </c>
      <c r="AO1093" s="844">
        <f t="shared" si="312"/>
        <v>0</v>
      </c>
      <c r="AP1093" s="844">
        <f t="shared" si="313"/>
        <v>1</v>
      </c>
      <c r="AQ1093" s="845">
        <f t="shared" ca="1" si="314"/>
        <v>36</v>
      </c>
      <c r="AR1093" s="113" t="str">
        <f t="shared" si="315"/>
        <v>On Time</v>
      </c>
    </row>
    <row r="1094" spans="1:44" ht="15" x14ac:dyDescent="0.25">
      <c r="A1094" s="240" t="s">
        <v>2482</v>
      </c>
      <c r="B1094" s="381">
        <v>46150</v>
      </c>
      <c r="C1094" s="240" t="s">
        <v>79</v>
      </c>
      <c r="D1094" s="552">
        <v>46164</v>
      </c>
      <c r="E1094" s="552" t="e">
        <f>IF(OR(#REF!="",J1094=""),"",#REF!+7*J1094)</f>
        <v>#REF!</v>
      </c>
      <c r="F1094" s="333" t="str">
        <f t="shared" ca="1" si="301"/>
        <v>DELIVERED</v>
      </c>
      <c r="G1094" s="46" t="s">
        <v>80</v>
      </c>
      <c r="H1094" s="341" t="e">
        <f t="shared" si="306"/>
        <v>#REF!</v>
      </c>
      <c r="I1094" s="28" t="e">
        <f t="shared" si="307"/>
        <v>#REF!</v>
      </c>
      <c r="J1094" s="24">
        <v>2</v>
      </c>
      <c r="K1094" s="24" t="s">
        <v>21</v>
      </c>
      <c r="L1094" s="38" t="s">
        <v>142</v>
      </c>
      <c r="M1094" s="343" t="s">
        <v>2483</v>
      </c>
      <c r="N1094" s="91">
        <v>0</v>
      </c>
      <c r="O1094" s="9">
        <v>3</v>
      </c>
      <c r="P1094" s="24" t="s">
        <v>243</v>
      </c>
      <c r="Q1094" s="24">
        <v>26200233</v>
      </c>
      <c r="R1094" s="125" t="s">
        <v>84</v>
      </c>
      <c r="S1094" s="24" t="s">
        <v>1891</v>
      </c>
      <c r="T1094" s="13" t="s">
        <v>1892</v>
      </c>
      <c r="U1094" s="16" t="s">
        <v>87</v>
      </c>
      <c r="V1094" s="6" t="s">
        <v>2484</v>
      </c>
      <c r="W1094" s="37">
        <v>200</v>
      </c>
      <c r="X1094" s="24">
        <v>200</v>
      </c>
      <c r="Y1094" s="265">
        <f t="shared" si="298"/>
        <v>0</v>
      </c>
      <c r="Z1094" s="24">
        <v>0</v>
      </c>
      <c r="AA1094" s="58">
        <v>836</v>
      </c>
      <c r="AB1094" s="66"/>
      <c r="AC1094" s="536" t="str">
        <f>IF(AD1094="","",TEXT(AD1094,"mmmm-yy"))</f>
        <v>May-26</v>
      </c>
      <c r="AD1094" s="76">
        <v>46173</v>
      </c>
      <c r="AE1094" s="296" t="s">
        <v>2485</v>
      </c>
      <c r="AF1094" s="79">
        <f t="shared" si="309"/>
        <v>167200</v>
      </c>
      <c r="AG1094" s="58">
        <f t="shared" si="304"/>
        <v>0</v>
      </c>
      <c r="AH1094" s="58">
        <f t="shared" si="310"/>
        <v>167200</v>
      </c>
      <c r="AI1094" s="58">
        <f t="shared" si="302"/>
        <v>0</v>
      </c>
      <c r="AJ1094" s="58">
        <f t="shared" si="305"/>
        <v>0</v>
      </c>
      <c r="AK1094" s="58">
        <f t="shared" si="300"/>
        <v>0</v>
      </c>
      <c r="AL1094" s="16" t="s">
        <v>0</v>
      </c>
      <c r="AM1094" s="540" t="s">
        <v>102</v>
      </c>
      <c r="AN1094" s="59">
        <f t="shared" si="308"/>
        <v>167200</v>
      </c>
      <c r="AO1094" s="844">
        <f t="shared" si="312"/>
        <v>1</v>
      </c>
      <c r="AP1094" s="844">
        <f t="shared" si="313"/>
        <v>0</v>
      </c>
      <c r="AQ1094" s="845">
        <f t="shared" ca="1" si="314"/>
        <v>35</v>
      </c>
      <c r="AR1094" s="113" t="str">
        <f t="shared" si="315"/>
        <v>Delayed</v>
      </c>
    </row>
    <row r="1095" spans="1:44" ht="15" x14ac:dyDescent="0.25">
      <c r="A1095" s="240" t="s">
        <v>2482</v>
      </c>
      <c r="B1095" s="381">
        <v>46150</v>
      </c>
      <c r="C1095" s="240" t="s">
        <v>79</v>
      </c>
      <c r="D1095" s="552">
        <v>46164</v>
      </c>
      <c r="E1095" s="552" t="e">
        <f>IF(OR(#REF!="",J1095=""),"",#REF!+7*J1095)</f>
        <v>#REF!</v>
      </c>
      <c r="F1095" s="333" t="str">
        <f t="shared" ca="1" si="301"/>
        <v>DELIVERED</v>
      </c>
      <c r="G1095" s="46" t="s">
        <v>80</v>
      </c>
      <c r="H1095" s="341" t="e">
        <f t="shared" si="306"/>
        <v>#REF!</v>
      </c>
      <c r="I1095" s="28" t="e">
        <f t="shared" si="307"/>
        <v>#REF!</v>
      </c>
      <c r="J1095" s="24">
        <v>2</v>
      </c>
      <c r="K1095" s="24" t="s">
        <v>21</v>
      </c>
      <c r="L1095" s="38" t="s">
        <v>142</v>
      </c>
      <c r="M1095" s="343" t="s">
        <v>2486</v>
      </c>
      <c r="N1095" s="91">
        <v>0</v>
      </c>
      <c r="O1095" s="9">
        <v>3</v>
      </c>
      <c r="P1095" s="24" t="s">
        <v>243</v>
      </c>
      <c r="Q1095" s="24">
        <v>26200233</v>
      </c>
      <c r="R1095" s="125" t="s">
        <v>84</v>
      </c>
      <c r="S1095" s="24" t="s">
        <v>1891</v>
      </c>
      <c r="T1095" s="13" t="s">
        <v>1892</v>
      </c>
      <c r="U1095" s="16" t="s">
        <v>87</v>
      </c>
      <c r="V1095" s="6" t="s">
        <v>2487</v>
      </c>
      <c r="W1095" s="37">
        <v>100</v>
      </c>
      <c r="X1095" s="24">
        <v>100</v>
      </c>
      <c r="Y1095" s="265">
        <f t="shared" si="298"/>
        <v>0</v>
      </c>
      <c r="Z1095" s="24">
        <v>0</v>
      </c>
      <c r="AA1095" s="58">
        <v>836</v>
      </c>
      <c r="AB1095" s="66"/>
      <c r="AC1095" s="536" t="str">
        <f>IF(AD1095="","",TEXT(AD1095,"mmmm-yy"))</f>
        <v>May-26</v>
      </c>
      <c r="AD1095" s="76">
        <v>46173</v>
      </c>
      <c r="AE1095" s="296" t="s">
        <v>2485</v>
      </c>
      <c r="AF1095" s="79">
        <f t="shared" si="309"/>
        <v>83600</v>
      </c>
      <c r="AG1095" s="58">
        <f t="shared" si="304"/>
        <v>0</v>
      </c>
      <c r="AH1095" s="58">
        <f t="shared" si="310"/>
        <v>83600</v>
      </c>
      <c r="AI1095" s="58">
        <f t="shared" si="302"/>
        <v>0</v>
      </c>
      <c r="AJ1095" s="58">
        <f t="shared" si="305"/>
        <v>0</v>
      </c>
      <c r="AK1095" s="58">
        <f t="shared" si="300"/>
        <v>0</v>
      </c>
      <c r="AL1095" s="16" t="s">
        <v>0</v>
      </c>
      <c r="AM1095" s="540" t="s">
        <v>102</v>
      </c>
      <c r="AN1095" s="59">
        <f t="shared" si="308"/>
        <v>83600</v>
      </c>
      <c r="AO1095" s="844">
        <f t="shared" si="312"/>
        <v>1</v>
      </c>
      <c r="AP1095" s="844">
        <f t="shared" si="313"/>
        <v>0</v>
      </c>
      <c r="AQ1095" s="845">
        <f t="shared" ca="1" si="314"/>
        <v>35</v>
      </c>
      <c r="AR1095" s="113" t="str">
        <f t="shared" si="315"/>
        <v>Delayed</v>
      </c>
    </row>
    <row r="1096" spans="1:44" ht="12.75" x14ac:dyDescent="0.2">
      <c r="A1096" s="240" t="s">
        <v>2482</v>
      </c>
      <c r="B1096" s="381">
        <v>46150</v>
      </c>
      <c r="C1096" s="240" t="s">
        <v>79</v>
      </c>
      <c r="D1096" s="552">
        <v>46164</v>
      </c>
      <c r="E1096" s="552" t="e">
        <f>IF(OR(#REF!="",J1096=""),"",#REF!+7*J1096)</f>
        <v>#REF!</v>
      </c>
      <c r="F1096" s="333" t="str">
        <f t="shared" ca="1" si="301"/>
        <v>DELIVERED</v>
      </c>
      <c r="G1096" s="46" t="s">
        <v>80</v>
      </c>
      <c r="H1096" s="341" t="e">
        <f t="shared" si="306"/>
        <v>#REF!</v>
      </c>
      <c r="I1096" s="28" t="e">
        <f t="shared" si="307"/>
        <v>#REF!</v>
      </c>
      <c r="J1096" s="24">
        <v>2</v>
      </c>
      <c r="K1096" s="24" t="s">
        <v>21</v>
      </c>
      <c r="L1096" s="38" t="s">
        <v>142</v>
      </c>
      <c r="M1096" s="343" t="s">
        <v>2488</v>
      </c>
      <c r="N1096" s="91">
        <v>0</v>
      </c>
      <c r="O1096" s="9">
        <v>3</v>
      </c>
      <c r="P1096" s="24" t="s">
        <v>243</v>
      </c>
      <c r="Q1096" s="24">
        <v>26200233</v>
      </c>
      <c r="R1096" s="125" t="s">
        <v>84</v>
      </c>
      <c r="S1096" s="24" t="s">
        <v>1891</v>
      </c>
      <c r="T1096" s="13" t="s">
        <v>1892</v>
      </c>
      <c r="U1096" s="16" t="s">
        <v>87</v>
      </c>
      <c r="V1096" s="6" t="s">
        <v>2489</v>
      </c>
      <c r="W1096" s="37">
        <v>100</v>
      </c>
      <c r="X1096" s="24">
        <v>100</v>
      </c>
      <c r="Y1096" s="265">
        <f t="shared" si="298"/>
        <v>0</v>
      </c>
      <c r="Z1096" s="24">
        <v>0</v>
      </c>
      <c r="AA1096" s="58">
        <v>206</v>
      </c>
      <c r="AB1096" s="66"/>
      <c r="AC1096" s="151" t="str">
        <f>IF(AD1096="","",TEXT(AD1096,"mmmm-yy"))</f>
        <v>May-26</v>
      </c>
      <c r="AD1096" s="76">
        <v>46169</v>
      </c>
      <c r="AE1096" s="256" t="s">
        <v>2490</v>
      </c>
      <c r="AF1096" s="79">
        <f t="shared" si="309"/>
        <v>20600</v>
      </c>
      <c r="AG1096" s="58">
        <f t="shared" si="304"/>
        <v>0</v>
      </c>
      <c r="AH1096" s="58">
        <f t="shared" si="310"/>
        <v>20600</v>
      </c>
      <c r="AI1096" s="58">
        <f t="shared" si="302"/>
        <v>0</v>
      </c>
      <c r="AJ1096" s="58">
        <f t="shared" si="305"/>
        <v>0</v>
      </c>
      <c r="AK1096" s="58">
        <f t="shared" si="300"/>
        <v>0</v>
      </c>
      <c r="AL1096" s="16" t="s">
        <v>0</v>
      </c>
      <c r="AM1096" s="144" t="s">
        <v>102</v>
      </c>
      <c r="AN1096" s="59">
        <f t="shared" si="308"/>
        <v>20600</v>
      </c>
      <c r="AO1096" s="844">
        <f t="shared" si="312"/>
        <v>1</v>
      </c>
      <c r="AP1096" s="844">
        <f t="shared" si="313"/>
        <v>0</v>
      </c>
      <c r="AQ1096" s="845">
        <f t="shared" ca="1" si="314"/>
        <v>35</v>
      </c>
      <c r="AR1096" s="113" t="str">
        <f t="shared" si="315"/>
        <v>Delayed</v>
      </c>
    </row>
    <row r="1097" spans="1:44" ht="12.75" x14ac:dyDescent="0.2">
      <c r="A1097" s="240" t="s">
        <v>90</v>
      </c>
      <c r="B1097" s="381">
        <v>46150</v>
      </c>
      <c r="C1097" s="240" t="s">
        <v>79</v>
      </c>
      <c r="D1097" s="552">
        <v>46164</v>
      </c>
      <c r="E1097" s="552" t="e">
        <f>IF(OR(#REF!="",J1097=""),"",#REF!+7*J1097)</f>
        <v>#REF!</v>
      </c>
      <c r="F1097" s="333" t="e">
        <f t="shared" ca="1" si="301"/>
        <v>#REF!</v>
      </c>
      <c r="G1097" s="46" t="s">
        <v>80</v>
      </c>
      <c r="H1097" s="341" t="e">
        <f t="shared" si="306"/>
        <v>#REF!</v>
      </c>
      <c r="I1097" s="28" t="e">
        <f t="shared" si="307"/>
        <v>#REF!</v>
      </c>
      <c r="J1097" s="24">
        <v>2</v>
      </c>
      <c r="K1097" s="24" t="s">
        <v>28</v>
      </c>
      <c r="L1097" s="38" t="s">
        <v>142</v>
      </c>
      <c r="M1097" s="343" t="s">
        <v>2488</v>
      </c>
      <c r="N1097" s="91">
        <v>0</v>
      </c>
      <c r="O1097" s="9">
        <v>3</v>
      </c>
      <c r="P1097" s="24"/>
      <c r="Q1097" s="24"/>
      <c r="R1097" s="125" t="s">
        <v>84</v>
      </c>
      <c r="S1097" s="24" t="s">
        <v>1891</v>
      </c>
      <c r="T1097" s="13" t="s">
        <v>1892</v>
      </c>
      <c r="U1097" s="16" t="s">
        <v>87</v>
      </c>
      <c r="V1097" s="6" t="s">
        <v>2491</v>
      </c>
      <c r="W1097" s="37">
        <v>1</v>
      </c>
      <c r="X1097" s="24"/>
      <c r="Y1097" s="265">
        <f t="shared" ref="Y1097:Y1160" si="316">W1097-X1097</f>
        <v>1</v>
      </c>
      <c r="Z1097" s="24">
        <v>1</v>
      </c>
      <c r="AA1097" s="58">
        <v>2500</v>
      </c>
      <c r="AB1097" s="66"/>
      <c r="AC1097" s="262"/>
      <c r="AD1097" s="25"/>
      <c r="AE1097" s="425"/>
      <c r="AF1097" s="58">
        <f t="shared" si="309"/>
        <v>0</v>
      </c>
      <c r="AG1097" s="58">
        <f t="shared" si="304"/>
        <v>0</v>
      </c>
      <c r="AH1097" s="58">
        <f t="shared" si="310"/>
        <v>0</v>
      </c>
      <c r="AI1097" s="58">
        <f t="shared" si="302"/>
        <v>2500</v>
      </c>
      <c r="AJ1097" s="58">
        <f t="shared" si="305"/>
        <v>0</v>
      </c>
      <c r="AK1097" s="58">
        <f t="shared" si="300"/>
        <v>2500</v>
      </c>
      <c r="AL1097" s="16" t="s">
        <v>9</v>
      </c>
      <c r="AM1097" s="272"/>
      <c r="AN1097" s="59">
        <f t="shared" si="308"/>
        <v>2500</v>
      </c>
      <c r="AO1097" s="844">
        <f t="shared" si="312"/>
        <v>0</v>
      </c>
      <c r="AP1097" s="844">
        <f t="shared" si="313"/>
        <v>1</v>
      </c>
      <c r="AQ1097" s="845">
        <f t="shared" ca="1" si="314"/>
        <v>35</v>
      </c>
      <c r="AR1097" s="113" t="str">
        <f t="shared" si="315"/>
        <v>On Time</v>
      </c>
    </row>
    <row r="1098" spans="1:44" ht="15" x14ac:dyDescent="0.25">
      <c r="A1098" s="251">
        <v>1162600256</v>
      </c>
      <c r="B1098" s="381">
        <v>46150</v>
      </c>
      <c r="C1098" s="297" t="s">
        <v>79</v>
      </c>
      <c r="D1098" s="552">
        <v>46153</v>
      </c>
      <c r="E1098" s="552" t="e">
        <f>IF(OR(#REF!="",J1098=""),"",#REF!+7*J1098)</f>
        <v>#REF!</v>
      </c>
      <c r="F1098" s="333" t="str">
        <f t="shared" ca="1" si="301"/>
        <v>DELIVERED</v>
      </c>
      <c r="G1098" s="46" t="s">
        <v>80</v>
      </c>
      <c r="H1098" s="341" t="e">
        <f t="shared" si="306"/>
        <v>#REF!</v>
      </c>
      <c r="I1098" s="28" t="e">
        <f t="shared" si="307"/>
        <v>#REF!</v>
      </c>
      <c r="J1098" s="24">
        <v>0.5</v>
      </c>
      <c r="K1098" s="24" t="s">
        <v>24</v>
      </c>
      <c r="L1098" s="38" t="s">
        <v>81</v>
      </c>
      <c r="M1098" s="343" t="s">
        <v>2492</v>
      </c>
      <c r="N1098" s="399">
        <v>1</v>
      </c>
      <c r="O1098" s="382">
        <v>1</v>
      </c>
      <c r="P1098" s="24" t="s">
        <v>243</v>
      </c>
      <c r="Q1098" s="24">
        <v>26200182</v>
      </c>
      <c r="R1098" s="125" t="s">
        <v>84</v>
      </c>
      <c r="S1098" s="9" t="s">
        <v>284</v>
      </c>
      <c r="T1098" s="7" t="s">
        <v>285</v>
      </c>
      <c r="U1098" s="16" t="s">
        <v>286</v>
      </c>
      <c r="V1098" s="238" t="s">
        <v>2493</v>
      </c>
      <c r="W1098" s="37">
        <v>2</v>
      </c>
      <c r="X1098" s="24">
        <v>2</v>
      </c>
      <c r="Y1098" s="265">
        <f t="shared" si="316"/>
        <v>0</v>
      </c>
      <c r="Z1098" s="24">
        <v>0</v>
      </c>
      <c r="AA1098" s="58">
        <v>5750</v>
      </c>
      <c r="AB1098" s="66"/>
      <c r="AC1098" s="151" t="str">
        <f>IF(AD1098="","",TEXT(AD1098,"mmmm-yy"))</f>
        <v>May-26</v>
      </c>
      <c r="AD1098" s="25">
        <v>46157</v>
      </c>
      <c r="AE1098" s="256" t="s">
        <v>2494</v>
      </c>
      <c r="AF1098" s="58">
        <f t="shared" si="309"/>
        <v>11500</v>
      </c>
      <c r="AG1098" s="58">
        <f t="shared" si="304"/>
        <v>0</v>
      </c>
      <c r="AH1098" s="58">
        <f t="shared" si="310"/>
        <v>11500</v>
      </c>
      <c r="AI1098" s="58">
        <f t="shared" si="302"/>
        <v>0</v>
      </c>
      <c r="AJ1098" s="58">
        <f t="shared" si="305"/>
        <v>0</v>
      </c>
      <c r="AK1098" s="58">
        <f t="shared" si="300"/>
        <v>0</v>
      </c>
      <c r="AL1098" s="16" t="s">
        <v>0</v>
      </c>
      <c r="AM1098" s="144" t="s">
        <v>102</v>
      </c>
      <c r="AN1098" s="59">
        <f t="shared" si="308"/>
        <v>11500</v>
      </c>
      <c r="AO1098" s="844">
        <f t="shared" si="312"/>
        <v>1</v>
      </c>
      <c r="AP1098" s="844">
        <f t="shared" si="313"/>
        <v>0</v>
      </c>
      <c r="AQ1098" s="845">
        <f t="shared" ca="1" si="314"/>
        <v>35</v>
      </c>
      <c r="AR1098" s="113" t="str">
        <f t="shared" si="315"/>
        <v>Delayed</v>
      </c>
    </row>
    <row r="1099" spans="1:44" ht="12.75" x14ac:dyDescent="0.2">
      <c r="A1099" s="554">
        <v>4516512798</v>
      </c>
      <c r="B1099" s="244">
        <v>46150</v>
      </c>
      <c r="C1099" s="297" t="s">
        <v>79</v>
      </c>
      <c r="D1099" s="552">
        <v>46220</v>
      </c>
      <c r="E1099" s="552" t="e">
        <f>IF(OR(#REF!="",J1099=""),"",#REF!+7*J1099)</f>
        <v>#REF!</v>
      </c>
      <c r="F1099" s="333" t="e">
        <f t="shared" ca="1" si="301"/>
        <v>#REF!</v>
      </c>
      <c r="G1099" s="46" t="s">
        <v>80</v>
      </c>
      <c r="H1099" s="341" t="e">
        <f t="shared" si="306"/>
        <v>#REF!</v>
      </c>
      <c r="I1099" s="28" t="e">
        <f t="shared" si="307"/>
        <v>#REF!</v>
      </c>
      <c r="J1099" s="24">
        <v>15</v>
      </c>
      <c r="K1099" s="24" t="s">
        <v>18</v>
      </c>
      <c r="L1099" s="38" t="s">
        <v>81</v>
      </c>
      <c r="M1099" s="343" t="s">
        <v>2495</v>
      </c>
      <c r="N1099" s="399">
        <v>1</v>
      </c>
      <c r="O1099" s="382">
        <v>1</v>
      </c>
      <c r="P1099" s="24"/>
      <c r="Q1099" s="24"/>
      <c r="R1099" s="86" t="s">
        <v>84</v>
      </c>
      <c r="S1099" s="9" t="s">
        <v>620</v>
      </c>
      <c r="T1099" s="7" t="s">
        <v>621</v>
      </c>
      <c r="U1099" s="23" t="s">
        <v>212</v>
      </c>
      <c r="V1099" s="16" t="s">
        <v>2496</v>
      </c>
      <c r="W1099" s="37">
        <v>5</v>
      </c>
      <c r="X1099" s="24"/>
      <c r="Y1099" s="265">
        <f t="shared" si="316"/>
        <v>5</v>
      </c>
      <c r="Z1099" s="24">
        <v>5</v>
      </c>
      <c r="AA1099" s="58">
        <v>314412</v>
      </c>
      <c r="AB1099" s="66"/>
      <c r="AC1099" s="262"/>
      <c r="AD1099" s="25"/>
      <c r="AE1099" s="66"/>
      <c r="AF1099" s="58">
        <f t="shared" si="309"/>
        <v>0</v>
      </c>
      <c r="AG1099" s="58">
        <f t="shared" si="304"/>
        <v>0</v>
      </c>
      <c r="AH1099" s="58">
        <f t="shared" si="310"/>
        <v>0</v>
      </c>
      <c r="AI1099" s="58">
        <f t="shared" si="302"/>
        <v>1572060</v>
      </c>
      <c r="AJ1099" s="58">
        <f t="shared" si="305"/>
        <v>0</v>
      </c>
      <c r="AK1099" s="58">
        <f t="shared" si="300"/>
        <v>1572060</v>
      </c>
      <c r="AL1099" s="16" t="s">
        <v>9</v>
      </c>
      <c r="AM1099" s="272"/>
      <c r="AN1099" s="59">
        <f t="shared" si="308"/>
        <v>1572060</v>
      </c>
      <c r="AO1099" s="844">
        <f t="shared" si="312"/>
        <v>0</v>
      </c>
      <c r="AP1099" s="844">
        <f t="shared" si="313"/>
        <v>1</v>
      </c>
      <c r="AQ1099" s="845">
        <f t="shared" ca="1" si="314"/>
        <v>35</v>
      </c>
      <c r="AR1099" s="113" t="str">
        <f t="shared" si="315"/>
        <v>On Time</v>
      </c>
    </row>
    <row r="1100" spans="1:44" ht="12.75" x14ac:dyDescent="0.2">
      <c r="A1100" s="16">
        <v>4700979150</v>
      </c>
      <c r="B1100" s="244">
        <v>46150</v>
      </c>
      <c r="C1100" s="297" t="s">
        <v>79</v>
      </c>
      <c r="D1100" s="552">
        <v>46164</v>
      </c>
      <c r="E1100" s="552" t="e">
        <f>IF(OR(#REF!="",J1100=""),"",#REF!+7*J1100)</f>
        <v>#REF!</v>
      </c>
      <c r="F1100" s="333" t="str">
        <f t="shared" ca="1" si="301"/>
        <v>DELIVERED</v>
      </c>
      <c r="G1100" s="571" t="s">
        <v>80</v>
      </c>
      <c r="H1100" s="341" t="e">
        <f t="shared" si="306"/>
        <v>#REF!</v>
      </c>
      <c r="I1100" s="28" t="e">
        <f t="shared" si="307"/>
        <v>#REF!</v>
      </c>
      <c r="J1100" s="24">
        <v>4</v>
      </c>
      <c r="K1100" s="24" t="s">
        <v>18</v>
      </c>
      <c r="L1100" s="38" t="s">
        <v>81</v>
      </c>
      <c r="M1100" s="343" t="s">
        <v>2497</v>
      </c>
      <c r="N1100" s="91">
        <v>0</v>
      </c>
      <c r="O1100" s="9">
        <v>3</v>
      </c>
      <c r="P1100" s="717" t="s">
        <v>2498</v>
      </c>
      <c r="Q1100" s="24">
        <v>26100170</v>
      </c>
      <c r="R1100" s="86" t="s">
        <v>84</v>
      </c>
      <c r="S1100" s="24" t="s">
        <v>1361</v>
      </c>
      <c r="T1100" s="23" t="s">
        <v>1362</v>
      </c>
      <c r="U1100" s="16" t="s">
        <v>87</v>
      </c>
      <c r="V1100" s="238" t="s">
        <v>2499</v>
      </c>
      <c r="W1100" s="37">
        <v>2</v>
      </c>
      <c r="X1100" s="24">
        <v>2</v>
      </c>
      <c r="Y1100" s="265">
        <f t="shared" si="316"/>
        <v>0</v>
      </c>
      <c r="Z1100" s="24">
        <v>0</v>
      </c>
      <c r="AA1100" s="58">
        <v>35148.5</v>
      </c>
      <c r="AB1100" s="66"/>
      <c r="AC1100" s="220" t="str">
        <f>IF(AD1100="","",TEXT(AD1100,"mmmm-yy"))</f>
        <v>June-26</v>
      </c>
      <c r="AD1100" s="25">
        <v>46181</v>
      </c>
      <c r="AE1100" s="668" t="s">
        <v>2500</v>
      </c>
      <c r="AF1100" s="58">
        <f t="shared" si="309"/>
        <v>70297</v>
      </c>
      <c r="AG1100" s="58">
        <f t="shared" si="304"/>
        <v>0</v>
      </c>
      <c r="AH1100" s="58">
        <f t="shared" si="310"/>
        <v>70297</v>
      </c>
      <c r="AI1100" s="58">
        <f t="shared" si="302"/>
        <v>0</v>
      </c>
      <c r="AJ1100" s="58">
        <f t="shared" si="305"/>
        <v>0</v>
      </c>
      <c r="AK1100" s="58">
        <f t="shared" si="300"/>
        <v>0</v>
      </c>
      <c r="AL1100" s="16" t="s">
        <v>0</v>
      </c>
      <c r="AM1100" s="272" t="s">
        <v>102</v>
      </c>
      <c r="AN1100" s="59">
        <f t="shared" si="308"/>
        <v>70297</v>
      </c>
      <c r="AO1100" s="844">
        <f t="shared" si="312"/>
        <v>1</v>
      </c>
      <c r="AP1100" s="844">
        <f t="shared" si="313"/>
        <v>0</v>
      </c>
      <c r="AQ1100" s="845">
        <f t="shared" ca="1" si="314"/>
        <v>35</v>
      </c>
      <c r="AR1100" s="113" t="str">
        <f t="shared" si="315"/>
        <v>Delayed</v>
      </c>
    </row>
    <row r="1101" spans="1:44" ht="12.75" x14ac:dyDescent="0.2">
      <c r="A1101" s="240">
        <v>4800096476</v>
      </c>
      <c r="B1101" s="244">
        <v>46160</v>
      </c>
      <c r="C1101" s="240" t="s">
        <v>79</v>
      </c>
      <c r="D1101" s="552">
        <v>46188</v>
      </c>
      <c r="E1101" s="552" t="e">
        <f>IF(OR(#REF!="",J1101=""),"",#REF!+7*J1101)</f>
        <v>#REF!</v>
      </c>
      <c r="F1101" s="103" t="e">
        <f t="shared" ca="1" si="301"/>
        <v>#REF!</v>
      </c>
      <c r="G1101" s="316" t="s">
        <v>94</v>
      </c>
      <c r="H1101" s="341" t="e">
        <f t="shared" si="306"/>
        <v>#REF!</v>
      </c>
      <c r="I1101" s="28" t="e">
        <f t="shared" si="307"/>
        <v>#REF!</v>
      </c>
      <c r="J1101" s="218">
        <v>4</v>
      </c>
      <c r="K1101" s="38" t="s">
        <v>21</v>
      </c>
      <c r="L1101" s="38" t="s">
        <v>81</v>
      </c>
      <c r="M1101" s="343" t="s">
        <v>2501</v>
      </c>
      <c r="N1101" s="91">
        <v>0</v>
      </c>
      <c r="O1101" s="9">
        <v>3</v>
      </c>
      <c r="P1101" s="218"/>
      <c r="Q1101" s="218"/>
      <c r="R1101" s="125" t="s">
        <v>84</v>
      </c>
      <c r="S1101" s="24" t="s">
        <v>97</v>
      </c>
      <c r="T1101" s="7" t="s">
        <v>1139</v>
      </c>
      <c r="U1101" s="16" t="s">
        <v>99</v>
      </c>
      <c r="V1101" s="16" t="s">
        <v>2502</v>
      </c>
      <c r="W1101" s="317">
        <v>4</v>
      </c>
      <c r="X1101" s="207"/>
      <c r="Y1101" s="265">
        <f t="shared" si="316"/>
        <v>4</v>
      </c>
      <c r="Z1101" s="24">
        <v>4</v>
      </c>
      <c r="AA1101" s="266">
        <v>24790</v>
      </c>
      <c r="AB1101" s="222"/>
      <c r="AC1101" s="151"/>
      <c r="AD1101" s="221"/>
      <c r="AE1101" s="260"/>
      <c r="AF1101" s="266">
        <f t="shared" si="309"/>
        <v>0</v>
      </c>
      <c r="AG1101" s="266">
        <f t="shared" si="304"/>
        <v>0</v>
      </c>
      <c r="AH1101" s="266">
        <f t="shared" si="310"/>
        <v>0</v>
      </c>
      <c r="AI1101" s="266">
        <f t="shared" si="302"/>
        <v>99160</v>
      </c>
      <c r="AJ1101" s="266">
        <f t="shared" si="305"/>
        <v>0</v>
      </c>
      <c r="AK1101" s="266">
        <f t="shared" si="300"/>
        <v>99160</v>
      </c>
      <c r="AL1101" s="240" t="s">
        <v>9</v>
      </c>
      <c r="AM1101" s="323"/>
      <c r="AN1101" s="827">
        <f t="shared" si="308"/>
        <v>99160</v>
      </c>
      <c r="AO1101" s="844">
        <f t="shared" si="312"/>
        <v>0</v>
      </c>
      <c r="AP1101" s="844">
        <f t="shared" si="313"/>
        <v>1</v>
      </c>
      <c r="AQ1101" s="845">
        <f t="shared" ca="1" si="314"/>
        <v>25</v>
      </c>
      <c r="AR1101" s="113" t="str">
        <f t="shared" si="315"/>
        <v>On Time</v>
      </c>
    </row>
    <row r="1102" spans="1:44" ht="12.75" x14ac:dyDescent="0.2">
      <c r="A1102" s="240">
        <v>4800096476</v>
      </c>
      <c r="B1102" s="244">
        <v>46160</v>
      </c>
      <c r="C1102" s="240" t="s">
        <v>79</v>
      </c>
      <c r="D1102" s="552">
        <v>46188</v>
      </c>
      <c r="E1102" s="552" t="e">
        <f>IF(OR(#REF!="",J1102=""),"",#REF!+7*J1102)</f>
        <v>#REF!</v>
      </c>
      <c r="F1102" s="103" t="e">
        <f t="shared" ca="1" si="301"/>
        <v>#REF!</v>
      </c>
      <c r="G1102" s="316" t="s">
        <v>94</v>
      </c>
      <c r="H1102" s="546" t="e">
        <f t="shared" si="306"/>
        <v>#REF!</v>
      </c>
      <c r="I1102" s="520" t="e">
        <f t="shared" si="307"/>
        <v>#REF!</v>
      </c>
      <c r="J1102" s="218">
        <v>4</v>
      </c>
      <c r="K1102" s="38" t="s">
        <v>21</v>
      </c>
      <c r="L1102" s="38" t="s">
        <v>81</v>
      </c>
      <c r="M1102" s="343" t="s">
        <v>2501</v>
      </c>
      <c r="N1102" s="91">
        <v>0</v>
      </c>
      <c r="O1102" s="9">
        <v>3</v>
      </c>
      <c r="P1102" s="218"/>
      <c r="Q1102" s="218"/>
      <c r="R1102" s="125" t="s">
        <v>84</v>
      </c>
      <c r="S1102" s="24" t="s">
        <v>97</v>
      </c>
      <c r="T1102" s="7" t="s">
        <v>1139</v>
      </c>
      <c r="U1102" s="16" t="s">
        <v>99</v>
      </c>
      <c r="V1102" s="16" t="s">
        <v>2503</v>
      </c>
      <c r="W1102" s="317">
        <v>4</v>
      </c>
      <c r="X1102" s="207"/>
      <c r="Y1102" s="542">
        <f t="shared" si="316"/>
        <v>4</v>
      </c>
      <c r="Z1102" s="24">
        <v>4</v>
      </c>
      <c r="AA1102" s="266">
        <v>2000</v>
      </c>
      <c r="AB1102" s="222"/>
      <c r="AC1102" s="151"/>
      <c r="AD1102" s="221"/>
      <c r="AE1102" s="260"/>
      <c r="AF1102" s="266">
        <f t="shared" si="309"/>
        <v>0</v>
      </c>
      <c r="AG1102" s="266">
        <f t="shared" si="304"/>
        <v>0</v>
      </c>
      <c r="AH1102" s="266">
        <f t="shared" si="310"/>
        <v>0</v>
      </c>
      <c r="AI1102" s="266">
        <f t="shared" si="302"/>
        <v>8000</v>
      </c>
      <c r="AJ1102" s="266">
        <f t="shared" si="305"/>
        <v>0</v>
      </c>
      <c r="AK1102" s="266">
        <f t="shared" si="300"/>
        <v>8000</v>
      </c>
      <c r="AL1102" s="240" t="s">
        <v>9</v>
      </c>
      <c r="AM1102" s="323"/>
      <c r="AN1102" s="827">
        <f t="shared" si="308"/>
        <v>8000</v>
      </c>
      <c r="AO1102" s="844">
        <f t="shared" si="312"/>
        <v>0</v>
      </c>
      <c r="AP1102" s="844">
        <f t="shared" si="313"/>
        <v>1</v>
      </c>
      <c r="AQ1102" s="845">
        <f t="shared" ca="1" si="314"/>
        <v>25</v>
      </c>
      <c r="AR1102" s="113" t="str">
        <f t="shared" si="315"/>
        <v>On Time</v>
      </c>
    </row>
    <row r="1103" spans="1:44" ht="12.75" x14ac:dyDescent="0.2">
      <c r="A1103" s="16" t="s">
        <v>90</v>
      </c>
      <c r="B1103" s="244">
        <v>46150</v>
      </c>
      <c r="C1103" s="100" t="s">
        <v>79</v>
      </c>
      <c r="D1103" s="552">
        <v>46164</v>
      </c>
      <c r="E1103" s="552" t="e">
        <f>IF(OR(#REF!="",J1103=""),"",#REF!+7*J1103)</f>
        <v>#REF!</v>
      </c>
      <c r="F1103" s="333" t="e">
        <f t="shared" ca="1" si="301"/>
        <v>#REF!</v>
      </c>
      <c r="G1103" s="65" t="s">
        <v>2111</v>
      </c>
      <c r="H1103" s="341" t="e">
        <f t="shared" si="306"/>
        <v>#REF!</v>
      </c>
      <c r="I1103" s="28" t="e">
        <f t="shared" si="307"/>
        <v>#REF!</v>
      </c>
      <c r="J1103" s="24">
        <v>2</v>
      </c>
      <c r="K1103" s="24" t="s">
        <v>22</v>
      </c>
      <c r="L1103" s="38" t="s">
        <v>81</v>
      </c>
      <c r="M1103" s="343" t="s">
        <v>2504</v>
      </c>
      <c r="N1103" s="91">
        <v>1</v>
      </c>
      <c r="O1103" s="382">
        <v>1</v>
      </c>
      <c r="P1103" s="24"/>
      <c r="Q1103" s="24"/>
      <c r="R1103" s="86" t="s">
        <v>84</v>
      </c>
      <c r="S1103" s="24" t="s">
        <v>210</v>
      </c>
      <c r="T1103" s="23" t="s">
        <v>211</v>
      </c>
      <c r="U1103" s="23" t="s">
        <v>212</v>
      </c>
      <c r="V1103" s="16" t="s">
        <v>2505</v>
      </c>
      <c r="W1103" s="326">
        <v>10000</v>
      </c>
      <c r="X1103" s="24"/>
      <c r="Y1103" s="265">
        <f t="shared" si="316"/>
        <v>10000</v>
      </c>
      <c r="Z1103" s="24">
        <v>4</v>
      </c>
      <c r="AA1103" s="58">
        <v>2.95</v>
      </c>
      <c r="AB1103" s="66"/>
      <c r="AC1103" s="262"/>
      <c r="AD1103" s="424"/>
      <c r="AE1103" s="66"/>
      <c r="AF1103" s="58">
        <f t="shared" si="309"/>
        <v>0</v>
      </c>
      <c r="AG1103" s="58">
        <f t="shared" si="304"/>
        <v>0</v>
      </c>
      <c r="AH1103" s="58">
        <f t="shared" si="310"/>
        <v>0</v>
      </c>
      <c r="AI1103" s="58">
        <f t="shared" si="302"/>
        <v>11.8</v>
      </c>
      <c r="AJ1103" s="58">
        <f t="shared" si="305"/>
        <v>0</v>
      </c>
      <c r="AK1103" s="58">
        <f t="shared" si="300"/>
        <v>11.8</v>
      </c>
      <c r="AL1103" s="16" t="s">
        <v>9</v>
      </c>
      <c r="AM1103" s="272"/>
      <c r="AN1103" s="59">
        <f t="shared" si="308"/>
        <v>11.8</v>
      </c>
      <c r="AO1103" s="844">
        <f t="shared" si="312"/>
        <v>0</v>
      </c>
      <c r="AP1103" s="844">
        <f t="shared" si="313"/>
        <v>1</v>
      </c>
      <c r="AQ1103" s="845">
        <f t="shared" ca="1" si="314"/>
        <v>35</v>
      </c>
      <c r="AR1103" s="113" t="str">
        <f t="shared" si="315"/>
        <v>On Time</v>
      </c>
    </row>
    <row r="1104" spans="1:44" ht="12.75" x14ac:dyDescent="0.2">
      <c r="A1104" s="16">
        <v>4800002719</v>
      </c>
      <c r="B1104" s="244">
        <v>46151</v>
      </c>
      <c r="C1104" s="100" t="s">
        <v>79</v>
      </c>
      <c r="D1104" s="552">
        <v>46158</v>
      </c>
      <c r="E1104" s="552" t="e">
        <f>IF(OR(#REF!="",J1104=""),"",#REF!+7*J1104)</f>
        <v>#REF!</v>
      </c>
      <c r="F1104" s="333" t="str">
        <f t="shared" ca="1" si="301"/>
        <v>DELIVERED</v>
      </c>
      <c r="G1104" s="65" t="s">
        <v>2111</v>
      </c>
      <c r="H1104" s="341" t="e">
        <f t="shared" si="306"/>
        <v>#REF!</v>
      </c>
      <c r="I1104" s="28" t="e">
        <f t="shared" si="307"/>
        <v>#REF!</v>
      </c>
      <c r="J1104" s="24">
        <v>1</v>
      </c>
      <c r="K1104" s="24" t="s">
        <v>21</v>
      </c>
      <c r="L1104" s="38" t="s">
        <v>81</v>
      </c>
      <c r="M1104" s="343" t="s">
        <v>2506</v>
      </c>
      <c r="N1104" s="91">
        <v>0</v>
      </c>
      <c r="O1104" s="278">
        <v>3</v>
      </c>
      <c r="P1104" s="24" t="s">
        <v>243</v>
      </c>
      <c r="Q1104" s="24">
        <v>26200173</v>
      </c>
      <c r="R1104" s="125" t="s">
        <v>84</v>
      </c>
      <c r="S1104" s="9" t="s">
        <v>1170</v>
      </c>
      <c r="T1104" s="7" t="s">
        <v>1171</v>
      </c>
      <c r="U1104" s="6" t="s">
        <v>158</v>
      </c>
      <c r="V1104" s="16" t="s">
        <v>2507</v>
      </c>
      <c r="W1104" s="37">
        <v>6</v>
      </c>
      <c r="X1104" s="24">
        <v>6</v>
      </c>
      <c r="Y1104" s="265">
        <f t="shared" si="316"/>
        <v>0</v>
      </c>
      <c r="Z1104" s="24">
        <v>0</v>
      </c>
      <c r="AA1104" s="58">
        <v>4516.67</v>
      </c>
      <c r="AB1104" s="66"/>
      <c r="AC1104" s="220" t="str">
        <f>IF(AD1104="","",TEXT(AD1104,"mmmm-yy"))</f>
        <v>May-26</v>
      </c>
      <c r="AD1104" s="25">
        <v>46169</v>
      </c>
      <c r="AE1104" s="668" t="s">
        <v>2508</v>
      </c>
      <c r="AF1104" s="58">
        <f t="shared" si="309"/>
        <v>27100.02</v>
      </c>
      <c r="AG1104" s="58">
        <f t="shared" si="304"/>
        <v>0</v>
      </c>
      <c r="AH1104" s="58">
        <f t="shared" si="310"/>
        <v>27100.02</v>
      </c>
      <c r="AI1104" s="58">
        <f t="shared" si="302"/>
        <v>0</v>
      </c>
      <c r="AJ1104" s="58">
        <f t="shared" si="305"/>
        <v>0</v>
      </c>
      <c r="AK1104" s="58">
        <f t="shared" si="300"/>
        <v>0</v>
      </c>
      <c r="AL1104" s="16" t="s">
        <v>0</v>
      </c>
      <c r="AM1104" s="272" t="s">
        <v>102</v>
      </c>
      <c r="AN1104" s="59">
        <f t="shared" si="308"/>
        <v>27100.02</v>
      </c>
      <c r="AO1104" s="844">
        <f t="shared" si="312"/>
        <v>1</v>
      </c>
      <c r="AP1104" s="844">
        <f t="shared" si="313"/>
        <v>0</v>
      </c>
      <c r="AQ1104" s="845">
        <f t="shared" ca="1" si="314"/>
        <v>34</v>
      </c>
      <c r="AR1104" s="113" t="str">
        <f t="shared" si="315"/>
        <v>Delayed</v>
      </c>
    </row>
    <row r="1105" spans="1:44" ht="12.75" x14ac:dyDescent="0.2">
      <c r="A1105" s="16" t="s">
        <v>2509</v>
      </c>
      <c r="B1105" s="244">
        <v>46151</v>
      </c>
      <c r="C1105" s="240" t="s">
        <v>79</v>
      </c>
      <c r="D1105" s="552">
        <v>46158</v>
      </c>
      <c r="E1105" s="552" t="e">
        <f>IF(OR(#REF!="",J1105=""),"",#REF!+7*J1105)</f>
        <v>#REF!</v>
      </c>
      <c r="F1105" s="333" t="str">
        <f t="shared" ca="1" si="301"/>
        <v>DELIVERED</v>
      </c>
      <c r="G1105" s="120" t="s">
        <v>80</v>
      </c>
      <c r="H1105" s="341" t="e">
        <f t="shared" si="306"/>
        <v>#REF!</v>
      </c>
      <c r="I1105" s="28" t="e">
        <f t="shared" si="307"/>
        <v>#REF!</v>
      </c>
      <c r="J1105" s="24">
        <v>1</v>
      </c>
      <c r="K1105" s="24" t="s">
        <v>21</v>
      </c>
      <c r="L1105" s="38" t="s">
        <v>142</v>
      </c>
      <c r="M1105" s="343" t="s">
        <v>2510</v>
      </c>
      <c r="N1105" s="91">
        <v>0</v>
      </c>
      <c r="O1105" s="278">
        <v>3</v>
      </c>
      <c r="P1105" s="24" t="s">
        <v>243</v>
      </c>
      <c r="Q1105" s="24">
        <v>26200204</v>
      </c>
      <c r="R1105" s="125" t="s">
        <v>84</v>
      </c>
      <c r="S1105" s="9" t="s">
        <v>1626</v>
      </c>
      <c r="T1105" s="7" t="s">
        <v>1933</v>
      </c>
      <c r="U1105" s="7" t="s">
        <v>193</v>
      </c>
      <c r="V1105" s="238" t="s">
        <v>2511</v>
      </c>
      <c r="W1105" s="37">
        <v>82</v>
      </c>
      <c r="X1105" s="24">
        <v>82</v>
      </c>
      <c r="Y1105" s="265">
        <f t="shared" si="316"/>
        <v>0</v>
      </c>
      <c r="Z1105" s="24">
        <v>0</v>
      </c>
      <c r="AA1105" s="58">
        <v>13108.98</v>
      </c>
      <c r="AB1105" s="66"/>
      <c r="AC1105" s="220" t="str">
        <f>IF(AD1105="","",TEXT(AD1105,"mmmm-yy"))</f>
        <v>May-26</v>
      </c>
      <c r="AD1105" s="25">
        <v>46163</v>
      </c>
      <c r="AE1105" s="668" t="s">
        <v>2512</v>
      </c>
      <c r="AF1105" s="58">
        <f t="shared" si="309"/>
        <v>1074936.3599999999</v>
      </c>
      <c r="AG1105" s="58">
        <f t="shared" si="304"/>
        <v>0</v>
      </c>
      <c r="AH1105" s="58">
        <f t="shared" si="310"/>
        <v>1074936.3599999999</v>
      </c>
      <c r="AI1105" s="58">
        <f t="shared" si="302"/>
        <v>0</v>
      </c>
      <c r="AJ1105" s="58">
        <f t="shared" si="305"/>
        <v>0</v>
      </c>
      <c r="AK1105" s="58">
        <f t="shared" si="300"/>
        <v>0</v>
      </c>
      <c r="AL1105" s="21" t="s">
        <v>0</v>
      </c>
      <c r="AM1105" s="272" t="s">
        <v>102</v>
      </c>
      <c r="AN1105" s="59">
        <f t="shared" si="308"/>
        <v>1074936.3599999999</v>
      </c>
      <c r="AO1105" s="844">
        <f t="shared" si="312"/>
        <v>1</v>
      </c>
      <c r="AP1105" s="844">
        <f t="shared" si="313"/>
        <v>0</v>
      </c>
      <c r="AQ1105" s="845">
        <f t="shared" ca="1" si="314"/>
        <v>34</v>
      </c>
      <c r="AR1105" s="113" t="str">
        <f t="shared" si="315"/>
        <v>Delayed</v>
      </c>
    </row>
    <row r="1106" spans="1:44" ht="12.75" x14ac:dyDescent="0.2">
      <c r="A1106" s="16" t="s">
        <v>2513</v>
      </c>
      <c r="B1106" s="244">
        <v>46151</v>
      </c>
      <c r="C1106" s="240" t="s">
        <v>79</v>
      </c>
      <c r="D1106" s="552">
        <v>46158</v>
      </c>
      <c r="E1106" s="552" t="e">
        <f>IF(OR(#REF!="",J1106=""),"",#REF!+7*J1106)</f>
        <v>#REF!</v>
      </c>
      <c r="F1106" s="333" t="str">
        <f t="shared" ca="1" si="301"/>
        <v>DELIVERED</v>
      </c>
      <c r="G1106" s="120" t="s">
        <v>80</v>
      </c>
      <c r="H1106" s="341" t="e">
        <f t="shared" si="306"/>
        <v>#REF!</v>
      </c>
      <c r="I1106" s="28" t="e">
        <f t="shared" si="307"/>
        <v>#REF!</v>
      </c>
      <c r="J1106" s="24">
        <v>1</v>
      </c>
      <c r="K1106" s="24" t="s">
        <v>21</v>
      </c>
      <c r="L1106" s="38" t="s">
        <v>142</v>
      </c>
      <c r="M1106" s="343" t="s">
        <v>2514</v>
      </c>
      <c r="N1106" s="91">
        <v>0</v>
      </c>
      <c r="O1106" s="278">
        <v>3</v>
      </c>
      <c r="P1106" s="24" t="s">
        <v>243</v>
      </c>
      <c r="Q1106" s="24">
        <v>26200203</v>
      </c>
      <c r="R1106" s="125" t="s">
        <v>84</v>
      </c>
      <c r="S1106" s="9" t="s">
        <v>1626</v>
      </c>
      <c r="T1106" s="7" t="s">
        <v>1933</v>
      </c>
      <c r="U1106" s="7" t="s">
        <v>193</v>
      </c>
      <c r="V1106" s="238" t="s">
        <v>2515</v>
      </c>
      <c r="W1106" s="37">
        <v>80</v>
      </c>
      <c r="X1106" s="24">
        <v>80</v>
      </c>
      <c r="Y1106" s="265">
        <f t="shared" si="316"/>
        <v>0</v>
      </c>
      <c r="Z1106" s="24">
        <v>0</v>
      </c>
      <c r="AA1106" s="58">
        <v>12998.61</v>
      </c>
      <c r="AB1106" s="66"/>
      <c r="AC1106" s="220" t="str">
        <f>IF(AD1106="","",TEXT(AD1106,"mmmm-yy"))</f>
        <v>May-26</v>
      </c>
      <c r="AD1106" s="25">
        <v>46163</v>
      </c>
      <c r="AE1106" s="668" t="s">
        <v>2516</v>
      </c>
      <c r="AF1106" s="58">
        <f t="shared" si="309"/>
        <v>1039888.8</v>
      </c>
      <c r="AG1106" s="58">
        <f t="shared" si="304"/>
        <v>0</v>
      </c>
      <c r="AH1106" s="58">
        <f t="shared" si="310"/>
        <v>1039888.8</v>
      </c>
      <c r="AI1106" s="58">
        <f t="shared" si="302"/>
        <v>0</v>
      </c>
      <c r="AJ1106" s="58">
        <f t="shared" si="305"/>
        <v>0</v>
      </c>
      <c r="AK1106" s="59">
        <f t="shared" si="300"/>
        <v>0</v>
      </c>
      <c r="AL1106" s="16" t="s">
        <v>0</v>
      </c>
      <c r="AM1106" s="272" t="s">
        <v>102</v>
      </c>
      <c r="AN1106" s="832">
        <f t="shared" si="308"/>
        <v>1039888.8</v>
      </c>
      <c r="AO1106" s="844">
        <f t="shared" si="312"/>
        <v>1</v>
      </c>
      <c r="AP1106" s="844">
        <f t="shared" si="313"/>
        <v>0</v>
      </c>
      <c r="AQ1106" s="845">
        <f t="shared" ca="1" si="314"/>
        <v>34</v>
      </c>
      <c r="AR1106" s="113" t="str">
        <f t="shared" si="315"/>
        <v>Delayed</v>
      </c>
    </row>
    <row r="1107" spans="1:44" ht="12.75" x14ac:dyDescent="0.2">
      <c r="A1107" s="16" t="s">
        <v>2517</v>
      </c>
      <c r="B1107" s="244">
        <v>46151</v>
      </c>
      <c r="C1107" s="240" t="s">
        <v>79</v>
      </c>
      <c r="D1107" s="552">
        <v>46158</v>
      </c>
      <c r="E1107" s="552" t="e">
        <f>IF(OR(#REF!="",J1107=""),"",#REF!+7*J1107)</f>
        <v>#REF!</v>
      </c>
      <c r="F1107" s="333" t="str">
        <f t="shared" ca="1" si="301"/>
        <v>DELIVERED</v>
      </c>
      <c r="G1107" s="120" t="s">
        <v>80</v>
      </c>
      <c r="H1107" s="341" t="e">
        <f t="shared" si="306"/>
        <v>#REF!</v>
      </c>
      <c r="I1107" s="28" t="e">
        <f t="shared" si="307"/>
        <v>#REF!</v>
      </c>
      <c r="J1107" s="24">
        <v>1</v>
      </c>
      <c r="K1107" s="24" t="s">
        <v>21</v>
      </c>
      <c r="L1107" s="38" t="s">
        <v>142</v>
      </c>
      <c r="M1107" s="343" t="s">
        <v>2518</v>
      </c>
      <c r="N1107" s="91">
        <v>0</v>
      </c>
      <c r="O1107" s="278">
        <v>3</v>
      </c>
      <c r="P1107" s="24" t="s">
        <v>243</v>
      </c>
      <c r="Q1107" s="24">
        <v>26200205</v>
      </c>
      <c r="R1107" s="125" t="s">
        <v>84</v>
      </c>
      <c r="S1107" s="9" t="s">
        <v>1626</v>
      </c>
      <c r="T1107" s="7" t="s">
        <v>1933</v>
      </c>
      <c r="U1107" s="7" t="s">
        <v>193</v>
      </c>
      <c r="V1107" s="238" t="s">
        <v>2519</v>
      </c>
      <c r="W1107" s="37">
        <v>128</v>
      </c>
      <c r="X1107" s="24">
        <v>128</v>
      </c>
      <c r="Y1107" s="265">
        <f t="shared" si="316"/>
        <v>0</v>
      </c>
      <c r="Z1107" s="24">
        <v>0</v>
      </c>
      <c r="AA1107" s="58">
        <v>11789.27</v>
      </c>
      <c r="AB1107" s="66"/>
      <c r="AC1107" s="220" t="str">
        <f>IF(AD1107="","",TEXT(AD1107,"mmmm-yy"))</f>
        <v>May-26</v>
      </c>
      <c r="AD1107" s="25">
        <v>46163</v>
      </c>
      <c r="AE1107" s="668" t="s">
        <v>2520</v>
      </c>
      <c r="AF1107" s="58">
        <f t="shared" si="309"/>
        <v>1509026.56</v>
      </c>
      <c r="AG1107" s="58">
        <f t="shared" si="304"/>
        <v>0</v>
      </c>
      <c r="AH1107" s="58">
        <f t="shared" si="310"/>
        <v>1509026.56</v>
      </c>
      <c r="AI1107" s="58">
        <f t="shared" si="302"/>
        <v>0</v>
      </c>
      <c r="AJ1107" s="58">
        <f t="shared" si="305"/>
        <v>0</v>
      </c>
      <c r="AK1107" s="59">
        <f t="shared" si="300"/>
        <v>0</v>
      </c>
      <c r="AL1107" s="16" t="s">
        <v>0</v>
      </c>
      <c r="AM1107" s="272" t="s">
        <v>102</v>
      </c>
      <c r="AN1107" s="832">
        <f t="shared" si="308"/>
        <v>1509026.56</v>
      </c>
      <c r="AO1107" s="844">
        <f t="shared" si="312"/>
        <v>1</v>
      </c>
      <c r="AP1107" s="844">
        <f t="shared" si="313"/>
        <v>0</v>
      </c>
      <c r="AQ1107" s="845">
        <f t="shared" ca="1" si="314"/>
        <v>34</v>
      </c>
      <c r="AR1107" s="113" t="str">
        <f t="shared" si="315"/>
        <v>Delayed</v>
      </c>
    </row>
    <row r="1108" spans="1:44" ht="12.75" x14ac:dyDescent="0.2">
      <c r="A1108" s="102" t="s">
        <v>2521</v>
      </c>
      <c r="B1108" s="244">
        <v>46151</v>
      </c>
      <c r="C1108" s="240" t="s">
        <v>79</v>
      </c>
      <c r="D1108" s="552">
        <v>46179</v>
      </c>
      <c r="E1108" s="552" t="e">
        <f>IF(OR(#REF!="",J1108=""),"",#REF!+7*J1108)</f>
        <v>#REF!</v>
      </c>
      <c r="F1108" s="333" t="e">
        <f t="shared" ca="1" si="301"/>
        <v>#REF!</v>
      </c>
      <c r="G1108" s="65" t="s">
        <v>80</v>
      </c>
      <c r="H1108" s="546" t="e">
        <f t="shared" si="306"/>
        <v>#REF!</v>
      </c>
      <c r="I1108" s="520" t="e">
        <f t="shared" si="307"/>
        <v>#REF!</v>
      </c>
      <c r="J1108" s="24">
        <v>4</v>
      </c>
      <c r="K1108" s="24" t="s">
        <v>19</v>
      </c>
      <c r="L1108" s="38" t="s">
        <v>81</v>
      </c>
      <c r="M1108" s="343" t="s">
        <v>2522</v>
      </c>
      <c r="N1108" s="96">
        <v>0</v>
      </c>
      <c r="O1108" s="278">
        <v>3</v>
      </c>
      <c r="P1108" s="24"/>
      <c r="Q1108" s="24"/>
      <c r="R1108" s="125" t="s">
        <v>84</v>
      </c>
      <c r="S1108" s="9" t="s">
        <v>1070</v>
      </c>
      <c r="T1108" s="106" t="s">
        <v>1071</v>
      </c>
      <c r="U1108" s="7" t="s">
        <v>87</v>
      </c>
      <c r="V1108" s="238" t="s">
        <v>2523</v>
      </c>
      <c r="W1108" s="37">
        <v>7</v>
      </c>
      <c r="X1108" s="24"/>
      <c r="Y1108" s="265">
        <f t="shared" si="316"/>
        <v>7</v>
      </c>
      <c r="Z1108" s="24">
        <v>7</v>
      </c>
      <c r="AA1108" s="58">
        <v>61137.57</v>
      </c>
      <c r="AB1108" s="66"/>
      <c r="AC1108" s="262"/>
      <c r="AD1108" s="426"/>
      <c r="AE1108" s="66"/>
      <c r="AF1108" s="58">
        <f t="shared" si="309"/>
        <v>0</v>
      </c>
      <c r="AG1108" s="58">
        <f t="shared" si="304"/>
        <v>0</v>
      </c>
      <c r="AH1108" s="58">
        <f t="shared" si="310"/>
        <v>0</v>
      </c>
      <c r="AI1108" s="58">
        <f t="shared" si="302"/>
        <v>427962.99</v>
      </c>
      <c r="AJ1108" s="58">
        <f t="shared" si="305"/>
        <v>0</v>
      </c>
      <c r="AK1108" s="58">
        <f t="shared" si="300"/>
        <v>427962.99</v>
      </c>
      <c r="AL1108" s="34" t="s">
        <v>9</v>
      </c>
      <c r="AM1108" s="611"/>
      <c r="AN1108" s="59">
        <f t="shared" si="308"/>
        <v>427962.99</v>
      </c>
      <c r="AO1108" s="844">
        <f t="shared" si="312"/>
        <v>0</v>
      </c>
      <c r="AP1108" s="844">
        <f t="shared" si="313"/>
        <v>1</v>
      </c>
      <c r="AQ1108" s="845">
        <f t="shared" ca="1" si="314"/>
        <v>34</v>
      </c>
      <c r="AR1108" s="113" t="str">
        <f t="shared" si="315"/>
        <v>On Time</v>
      </c>
    </row>
    <row r="1109" spans="1:44" ht="38.25" x14ac:dyDescent="0.2">
      <c r="A1109" s="16" t="s">
        <v>90</v>
      </c>
      <c r="B1109" s="244">
        <v>46153</v>
      </c>
      <c r="C1109" s="297" t="s">
        <v>79</v>
      </c>
      <c r="D1109" s="552">
        <v>46162</v>
      </c>
      <c r="E1109" s="552" t="e">
        <f>IF(OR(#REF!="",J1109=""),"",#REF!+7*J1109)</f>
        <v>#REF!</v>
      </c>
      <c r="F1109" s="333" t="e">
        <f t="shared" ca="1" si="301"/>
        <v>#REF!</v>
      </c>
      <c r="G1109" s="46" t="s">
        <v>80</v>
      </c>
      <c r="H1109" s="341" t="e">
        <f t="shared" si="306"/>
        <v>#REF!</v>
      </c>
      <c r="I1109" s="28" t="e">
        <f t="shared" si="307"/>
        <v>#REF!</v>
      </c>
      <c r="J1109" s="24">
        <v>1.4</v>
      </c>
      <c r="K1109" s="24" t="s">
        <v>21</v>
      </c>
      <c r="L1109" s="38" t="s">
        <v>142</v>
      </c>
      <c r="M1109" s="594" t="s">
        <v>2524</v>
      </c>
      <c r="N1109" s="91">
        <v>1</v>
      </c>
      <c r="O1109" s="382">
        <v>1</v>
      </c>
      <c r="P1109" s="24"/>
      <c r="Q1109" s="24"/>
      <c r="R1109" s="125" t="s">
        <v>84</v>
      </c>
      <c r="S1109" s="9" t="s">
        <v>284</v>
      </c>
      <c r="T1109" s="7" t="s">
        <v>285</v>
      </c>
      <c r="U1109" s="16" t="s">
        <v>286</v>
      </c>
      <c r="V1109" s="238" t="s">
        <v>2525</v>
      </c>
      <c r="W1109" s="37">
        <v>8</v>
      </c>
      <c r="X1109" s="24"/>
      <c r="Y1109" s="542">
        <f t="shared" si="316"/>
        <v>8</v>
      </c>
      <c r="Z1109" s="24">
        <v>8</v>
      </c>
      <c r="AA1109" s="58">
        <v>2666.875</v>
      </c>
      <c r="AB1109" s="66"/>
      <c r="AC1109" s="262"/>
      <c r="AD1109" s="25"/>
      <c r="AE1109" s="66"/>
      <c r="AF1109" s="58">
        <f t="shared" si="309"/>
        <v>0</v>
      </c>
      <c r="AG1109" s="58">
        <f t="shared" si="304"/>
        <v>0</v>
      </c>
      <c r="AH1109" s="58">
        <f t="shared" si="310"/>
        <v>0</v>
      </c>
      <c r="AI1109" s="58">
        <f t="shared" si="302"/>
        <v>21335</v>
      </c>
      <c r="AJ1109" s="58">
        <f t="shared" si="305"/>
        <v>0</v>
      </c>
      <c r="AK1109" s="58">
        <f t="shared" si="300"/>
        <v>21335</v>
      </c>
      <c r="AL1109" s="16" t="s">
        <v>9</v>
      </c>
      <c r="AM1109" s="272"/>
      <c r="AN1109" s="59">
        <f t="shared" si="308"/>
        <v>21335</v>
      </c>
      <c r="AO1109" s="844">
        <f t="shared" si="312"/>
        <v>0</v>
      </c>
      <c r="AP1109" s="844">
        <f t="shared" si="313"/>
        <v>1</v>
      </c>
      <c r="AQ1109" s="845">
        <f t="shared" ca="1" si="314"/>
        <v>32</v>
      </c>
      <c r="AR1109" s="113" t="str">
        <f t="shared" si="315"/>
        <v>On Time</v>
      </c>
    </row>
    <row r="1110" spans="1:44" ht="12.75" x14ac:dyDescent="0.2">
      <c r="A1110" s="16" t="s">
        <v>2526</v>
      </c>
      <c r="B1110" s="244">
        <v>46153</v>
      </c>
      <c r="C1110" s="240" t="s">
        <v>79</v>
      </c>
      <c r="D1110" s="552">
        <v>46155</v>
      </c>
      <c r="E1110" s="552" t="e">
        <f>IF(OR(#REF!="",J1110=""),"",#REF!+7*J1110)</f>
        <v>#REF!</v>
      </c>
      <c r="F1110" s="333" t="str">
        <f t="shared" ca="1" si="301"/>
        <v>DELIVERED</v>
      </c>
      <c r="G1110" s="65" t="s">
        <v>80</v>
      </c>
      <c r="H1110" s="341" t="e">
        <f t="shared" si="306"/>
        <v>#REF!</v>
      </c>
      <c r="I1110" s="28" t="e">
        <f t="shared" si="307"/>
        <v>#REF!</v>
      </c>
      <c r="J1110" s="24">
        <v>0.4</v>
      </c>
      <c r="K1110" s="24" t="s">
        <v>24</v>
      </c>
      <c r="L1110" s="38" t="s">
        <v>81</v>
      </c>
      <c r="M1110" s="343" t="s">
        <v>2527</v>
      </c>
      <c r="N1110" s="96">
        <v>0</v>
      </c>
      <c r="O1110" s="324">
        <v>3</v>
      </c>
      <c r="P1110" s="24" t="s">
        <v>243</v>
      </c>
      <c r="Q1110" s="24">
        <v>26200198</v>
      </c>
      <c r="R1110" s="125" t="s">
        <v>84</v>
      </c>
      <c r="S1110" s="9" t="s">
        <v>1070</v>
      </c>
      <c r="T1110" s="106" t="s">
        <v>1071</v>
      </c>
      <c r="U1110" s="7" t="s">
        <v>87</v>
      </c>
      <c r="V1110" s="238" t="s">
        <v>2528</v>
      </c>
      <c r="W1110" s="37">
        <v>1</v>
      </c>
      <c r="X1110" s="24">
        <v>1</v>
      </c>
      <c r="Y1110" s="265">
        <f t="shared" si="316"/>
        <v>0</v>
      </c>
      <c r="Z1110" s="24">
        <v>0</v>
      </c>
      <c r="AA1110" s="58">
        <v>5950</v>
      </c>
      <c r="AB1110" s="66"/>
      <c r="AC1110" s="151" t="str">
        <f>IF(AD1110="","",TEXT(AD1110,"mmmm-yy"))</f>
        <v>May-26</v>
      </c>
      <c r="AD1110" s="25">
        <v>46162</v>
      </c>
      <c r="AE1110" s="256" t="s">
        <v>2529</v>
      </c>
      <c r="AF1110" s="58">
        <f t="shared" si="309"/>
        <v>5950</v>
      </c>
      <c r="AG1110" s="58">
        <f t="shared" si="304"/>
        <v>0</v>
      </c>
      <c r="AH1110" s="58">
        <f t="shared" si="310"/>
        <v>5950</v>
      </c>
      <c r="AI1110" s="58">
        <f t="shared" si="302"/>
        <v>0</v>
      </c>
      <c r="AJ1110" s="58">
        <f t="shared" si="305"/>
        <v>0</v>
      </c>
      <c r="AK1110" s="58">
        <f t="shared" si="300"/>
        <v>0</v>
      </c>
      <c r="AL1110" s="16" t="s">
        <v>0</v>
      </c>
      <c r="AM1110" s="144" t="s">
        <v>102</v>
      </c>
      <c r="AN1110" s="59">
        <f t="shared" si="308"/>
        <v>5950</v>
      </c>
      <c r="AO1110" s="844">
        <f t="shared" si="312"/>
        <v>1</v>
      </c>
      <c r="AP1110" s="844">
        <f t="shared" si="313"/>
        <v>0</v>
      </c>
      <c r="AQ1110" s="845">
        <f t="shared" ca="1" si="314"/>
        <v>32</v>
      </c>
      <c r="AR1110" s="113" t="str">
        <f t="shared" si="315"/>
        <v>Delayed</v>
      </c>
    </row>
    <row r="1111" spans="1:44" ht="12.75" x14ac:dyDescent="0.2">
      <c r="A1111" s="16">
        <v>4300151005</v>
      </c>
      <c r="B1111" s="244">
        <v>46153</v>
      </c>
      <c r="C1111" s="100" t="s">
        <v>79</v>
      </c>
      <c r="D1111" s="552">
        <v>46188</v>
      </c>
      <c r="E1111" s="552" t="e">
        <f>IF(OR(#REF!="",J1111=""),"",#REF!+7*J1111)</f>
        <v>#REF!</v>
      </c>
      <c r="F1111" s="333" t="e">
        <f ca="1">IF(AL1111="PO CLOSED",
"DELIVERED",
IF(TODAY()&gt;I1112,
"-"&amp;ROUNDUP(TODAY()-I1112,0)&amp;" days overdue",
"+" &amp;ROUNDUP(I1112-TODAY(),0)&amp;" days remaining"))</f>
        <v>#REF!</v>
      </c>
      <c r="G1111" s="65" t="s">
        <v>80</v>
      </c>
      <c r="H1111" s="341" t="e">
        <f t="shared" si="306"/>
        <v>#REF!</v>
      </c>
      <c r="I1111" s="28" t="e">
        <f t="shared" si="307"/>
        <v>#REF!</v>
      </c>
      <c r="J1111" s="24">
        <v>5</v>
      </c>
      <c r="K1111" s="24" t="s">
        <v>18</v>
      </c>
      <c r="L1111" s="38" t="s">
        <v>81</v>
      </c>
      <c r="M1111" s="343" t="s">
        <v>2530</v>
      </c>
      <c r="N1111" s="96">
        <v>0</v>
      </c>
      <c r="O1111" s="324">
        <v>3</v>
      </c>
      <c r="P1111" s="24"/>
      <c r="Q1111" s="24"/>
      <c r="R1111" s="125" t="s">
        <v>84</v>
      </c>
      <c r="S1111" s="24" t="s">
        <v>403</v>
      </c>
      <c r="T1111" s="23" t="s">
        <v>1471</v>
      </c>
      <c r="U1111" s="16" t="s">
        <v>193</v>
      </c>
      <c r="V1111" s="238" t="s">
        <v>2531</v>
      </c>
      <c r="W1111" s="37">
        <v>25</v>
      </c>
      <c r="X1111" s="24"/>
      <c r="Y1111" s="265">
        <f t="shared" si="316"/>
        <v>25</v>
      </c>
      <c r="Z1111" s="24">
        <v>25</v>
      </c>
      <c r="AA1111" s="58">
        <v>21633.88</v>
      </c>
      <c r="AB1111" s="66"/>
      <c r="AC1111" s="262"/>
      <c r="AD1111" s="25"/>
      <c r="AE1111" s="256"/>
      <c r="AF1111" s="58">
        <f t="shared" si="309"/>
        <v>0</v>
      </c>
      <c r="AG1111" s="58">
        <f t="shared" si="304"/>
        <v>0</v>
      </c>
      <c r="AH1111" s="58">
        <f t="shared" si="310"/>
        <v>0</v>
      </c>
      <c r="AI1111" s="58">
        <f t="shared" si="302"/>
        <v>540847</v>
      </c>
      <c r="AJ1111" s="58">
        <f t="shared" si="305"/>
        <v>0</v>
      </c>
      <c r="AK1111" s="58">
        <f t="shared" ref="AK1111:AK1174" si="317">SUM(AI1111:AJ1111)</f>
        <v>540847</v>
      </c>
      <c r="AL1111" s="16" t="s">
        <v>9</v>
      </c>
      <c r="AM1111" s="272"/>
      <c r="AN1111" s="59">
        <f t="shared" si="308"/>
        <v>540847</v>
      </c>
      <c r="AO1111" s="844">
        <f t="shared" si="312"/>
        <v>0</v>
      </c>
      <c r="AP1111" s="844">
        <f t="shared" si="313"/>
        <v>1</v>
      </c>
      <c r="AQ1111" s="845">
        <f t="shared" ca="1" si="314"/>
        <v>32</v>
      </c>
      <c r="AR1111" s="113" t="str">
        <f t="shared" si="315"/>
        <v>On Time</v>
      </c>
    </row>
    <row r="1112" spans="1:44" ht="12.75" x14ac:dyDescent="0.2">
      <c r="A1112" s="16">
        <v>4516509872</v>
      </c>
      <c r="B1112" s="244">
        <v>46154</v>
      </c>
      <c r="C1112" s="297" t="s">
        <v>79</v>
      </c>
      <c r="D1112" s="552">
        <v>46157</v>
      </c>
      <c r="E1112" s="552" t="e">
        <f>IF(OR(#REF!="",J1112=""),"",#REF!+7*J1112)</f>
        <v>#REF!</v>
      </c>
      <c r="F1112" s="333" t="str">
        <f t="shared" ref="F1112:F1139" ca="1" si="318">IF(AL1112="PO CLOSED",
"DELIVERED",
IF(TODAY()&gt;E1112,
"-"&amp;ROUNDUP(TODAY()-E1112,0)&amp;" days overdue",
"+" &amp;ROUNDUP(E1112-TODAY(),0)&amp;" days remaining"))</f>
        <v>DELIVERED</v>
      </c>
      <c r="G1112" s="65" t="s">
        <v>80</v>
      </c>
      <c r="H1112" s="341" t="e">
        <f t="shared" si="306"/>
        <v>#REF!</v>
      </c>
      <c r="I1112" s="28" t="e">
        <f t="shared" si="307"/>
        <v>#REF!</v>
      </c>
      <c r="J1112" s="24">
        <v>0.4</v>
      </c>
      <c r="K1112" s="24" t="s">
        <v>28</v>
      </c>
      <c r="L1112" s="38" t="s">
        <v>81</v>
      </c>
      <c r="M1112" s="238" t="s">
        <v>2532</v>
      </c>
      <c r="N1112" s="91">
        <v>1</v>
      </c>
      <c r="O1112" s="382">
        <v>1</v>
      </c>
      <c r="P1112" s="24" t="s">
        <v>243</v>
      </c>
      <c r="Q1112" s="24">
        <v>26100115</v>
      </c>
      <c r="R1112" s="86" t="s">
        <v>84</v>
      </c>
      <c r="S1112" s="9" t="s">
        <v>620</v>
      </c>
      <c r="T1112" s="7" t="s">
        <v>621</v>
      </c>
      <c r="U1112" s="23" t="s">
        <v>212</v>
      </c>
      <c r="V1112" s="13" t="s">
        <v>2533</v>
      </c>
      <c r="W1112" s="37">
        <v>2</v>
      </c>
      <c r="X1112" s="24">
        <v>1</v>
      </c>
      <c r="Y1112" s="265">
        <f t="shared" si="316"/>
        <v>1</v>
      </c>
      <c r="Z1112" s="24">
        <v>0</v>
      </c>
      <c r="AA1112" s="58">
        <v>2500</v>
      </c>
      <c r="AB1112" s="66"/>
      <c r="AC1112" s="151" t="str">
        <f>IF(AD1112="","",TEXT(AD1112,"mmmm-yy"))</f>
        <v>May-26</v>
      </c>
      <c r="AD1112" s="25">
        <v>46167</v>
      </c>
      <c r="AE1112" s="256" t="s">
        <v>2534</v>
      </c>
      <c r="AF1112" s="58">
        <f t="shared" si="309"/>
        <v>2500</v>
      </c>
      <c r="AG1112" s="58">
        <f t="shared" si="304"/>
        <v>0</v>
      </c>
      <c r="AH1112" s="58">
        <f t="shared" si="310"/>
        <v>2500</v>
      </c>
      <c r="AI1112" s="58">
        <f t="shared" si="302"/>
        <v>0</v>
      </c>
      <c r="AJ1112" s="58">
        <f t="shared" si="305"/>
        <v>0</v>
      </c>
      <c r="AK1112" s="58">
        <f t="shared" si="317"/>
        <v>0</v>
      </c>
      <c r="AL1112" s="16" t="s">
        <v>0</v>
      </c>
      <c r="AM1112" s="144" t="s">
        <v>102</v>
      </c>
      <c r="AN1112" s="59">
        <f t="shared" si="308"/>
        <v>2500</v>
      </c>
      <c r="AO1112" s="844">
        <f t="shared" si="312"/>
        <v>0.5</v>
      </c>
      <c r="AP1112" s="844">
        <f t="shared" si="313"/>
        <v>0.5</v>
      </c>
      <c r="AQ1112" s="845">
        <f t="shared" ca="1" si="314"/>
        <v>31</v>
      </c>
      <c r="AR1112" s="113" t="str">
        <f t="shared" si="315"/>
        <v>Delayed</v>
      </c>
    </row>
    <row r="1113" spans="1:44" ht="12.75" x14ac:dyDescent="0.2">
      <c r="A1113" s="16">
        <v>4516509872</v>
      </c>
      <c r="B1113" s="244">
        <v>46154</v>
      </c>
      <c r="C1113" s="297" t="s">
        <v>79</v>
      </c>
      <c r="D1113" s="552">
        <v>46157</v>
      </c>
      <c r="E1113" s="552" t="e">
        <f>IF(OR(#REF!="",J1113=""),"",#REF!+7*J1113)</f>
        <v>#REF!</v>
      </c>
      <c r="F1113" s="333" t="e">
        <f t="shared" ca="1" si="318"/>
        <v>#REF!</v>
      </c>
      <c r="G1113" s="65" t="s">
        <v>80</v>
      </c>
      <c r="H1113" s="341" t="e">
        <f t="shared" si="306"/>
        <v>#REF!</v>
      </c>
      <c r="I1113" s="28" t="e">
        <f t="shared" si="307"/>
        <v>#REF!</v>
      </c>
      <c r="J1113" s="24">
        <v>0.4</v>
      </c>
      <c r="K1113" s="24" t="s">
        <v>28</v>
      </c>
      <c r="L1113" s="38" t="s">
        <v>81</v>
      </c>
      <c r="M1113" s="13" t="s">
        <v>2532</v>
      </c>
      <c r="N1113" s="91">
        <v>1</v>
      </c>
      <c r="O1113" s="382">
        <v>1</v>
      </c>
      <c r="P1113" s="24" t="s">
        <v>243</v>
      </c>
      <c r="Q1113" s="24">
        <v>26100115</v>
      </c>
      <c r="R1113" s="86" t="s">
        <v>84</v>
      </c>
      <c r="S1113" s="9" t="s">
        <v>620</v>
      </c>
      <c r="T1113" s="7" t="s">
        <v>621</v>
      </c>
      <c r="U1113" s="23" t="s">
        <v>212</v>
      </c>
      <c r="V1113" s="13" t="s">
        <v>2533</v>
      </c>
      <c r="W1113" s="37">
        <v>1</v>
      </c>
      <c r="X1113" s="24"/>
      <c r="Y1113" s="265">
        <f t="shared" si="316"/>
        <v>1</v>
      </c>
      <c r="Z1113" s="24">
        <v>1</v>
      </c>
      <c r="AA1113" s="58">
        <v>2500</v>
      </c>
      <c r="AB1113" s="66"/>
      <c r="AC1113" s="262"/>
      <c r="AD1113" s="25"/>
      <c r="AE1113" s="66"/>
      <c r="AF1113" s="58">
        <f t="shared" si="309"/>
        <v>0</v>
      </c>
      <c r="AG1113" s="58">
        <f t="shared" si="304"/>
        <v>0</v>
      </c>
      <c r="AH1113" s="58">
        <f t="shared" si="310"/>
        <v>0</v>
      </c>
      <c r="AI1113" s="58">
        <f t="shared" si="302"/>
        <v>2500</v>
      </c>
      <c r="AJ1113" s="58">
        <f t="shared" si="305"/>
        <v>0</v>
      </c>
      <c r="AK1113" s="58">
        <f t="shared" si="317"/>
        <v>2500</v>
      </c>
      <c r="AL1113" s="16" t="s">
        <v>9</v>
      </c>
      <c r="AM1113" s="272"/>
      <c r="AN1113" s="59">
        <f t="shared" si="308"/>
        <v>2500</v>
      </c>
      <c r="AO1113" s="844">
        <f t="shared" si="312"/>
        <v>0</v>
      </c>
      <c r="AP1113" s="844">
        <f t="shared" si="313"/>
        <v>1</v>
      </c>
      <c r="AQ1113" s="845">
        <f t="shared" ca="1" si="314"/>
        <v>31</v>
      </c>
      <c r="AR1113" s="113" t="str">
        <f t="shared" si="315"/>
        <v>On Time</v>
      </c>
    </row>
    <row r="1114" spans="1:44" ht="12.75" x14ac:dyDescent="0.2">
      <c r="A1114" s="240">
        <v>4000619239</v>
      </c>
      <c r="B1114" s="244">
        <v>46151</v>
      </c>
      <c r="C1114" s="240" t="s">
        <v>79</v>
      </c>
      <c r="D1114" s="552">
        <v>46249</v>
      </c>
      <c r="E1114" s="552" t="e">
        <f>IF(OR(#REF!="",J1114=""),"",#REF!+7*J1114)</f>
        <v>#REF!</v>
      </c>
      <c r="F1114" s="103" t="e">
        <f t="shared" ca="1" si="318"/>
        <v>#REF!</v>
      </c>
      <c r="G1114" s="316" t="s">
        <v>94</v>
      </c>
      <c r="H1114" s="341" t="e">
        <f t="shared" si="306"/>
        <v>#REF!</v>
      </c>
      <c r="I1114" s="28" t="e">
        <f t="shared" si="307"/>
        <v>#REF!</v>
      </c>
      <c r="J1114" s="218">
        <v>14</v>
      </c>
      <c r="K1114" s="38" t="s">
        <v>18</v>
      </c>
      <c r="L1114" s="38" t="s">
        <v>81</v>
      </c>
      <c r="M1114" s="13" t="s">
        <v>2535</v>
      </c>
      <c r="N1114" s="96">
        <v>0</v>
      </c>
      <c r="O1114" s="9">
        <v>3</v>
      </c>
      <c r="P1114" s="218"/>
      <c r="Q1114" s="218"/>
      <c r="R1114" s="125" t="s">
        <v>84</v>
      </c>
      <c r="S1114" s="24" t="s">
        <v>97</v>
      </c>
      <c r="T1114" s="7" t="s">
        <v>138</v>
      </c>
      <c r="U1114" s="16" t="s">
        <v>99</v>
      </c>
      <c r="V1114" s="16" t="s">
        <v>2536</v>
      </c>
      <c r="W1114" s="317">
        <v>7</v>
      </c>
      <c r="X1114" s="207"/>
      <c r="Y1114" s="265">
        <f t="shared" si="316"/>
        <v>7</v>
      </c>
      <c r="Z1114" s="24">
        <v>7</v>
      </c>
      <c r="AA1114" s="266">
        <v>436000</v>
      </c>
      <c r="AB1114" s="222"/>
      <c r="AC1114" s="151"/>
      <c r="AD1114" s="221"/>
      <c r="AE1114" s="260"/>
      <c r="AF1114" s="266">
        <f t="shared" si="309"/>
        <v>0</v>
      </c>
      <c r="AG1114" s="266">
        <f t="shared" si="304"/>
        <v>0</v>
      </c>
      <c r="AH1114" s="266">
        <f t="shared" si="310"/>
        <v>0</v>
      </c>
      <c r="AI1114" s="266">
        <f t="shared" si="302"/>
        <v>3052000</v>
      </c>
      <c r="AJ1114" s="266">
        <f t="shared" si="305"/>
        <v>0</v>
      </c>
      <c r="AK1114" s="266">
        <f t="shared" si="317"/>
        <v>3052000</v>
      </c>
      <c r="AL1114" s="240" t="s">
        <v>9</v>
      </c>
      <c r="AM1114" s="323"/>
      <c r="AN1114" s="827">
        <f t="shared" si="308"/>
        <v>3052000</v>
      </c>
      <c r="AO1114" s="844">
        <f t="shared" si="312"/>
        <v>0</v>
      </c>
      <c r="AP1114" s="844">
        <f t="shared" si="313"/>
        <v>1</v>
      </c>
      <c r="AQ1114" s="845">
        <f t="shared" ca="1" si="314"/>
        <v>34</v>
      </c>
      <c r="AR1114" s="113" t="str">
        <f t="shared" si="315"/>
        <v>On Time</v>
      </c>
    </row>
    <row r="1115" spans="1:44" ht="12.75" x14ac:dyDescent="0.2">
      <c r="A1115" s="240">
        <v>4300036511</v>
      </c>
      <c r="B1115" s="244">
        <v>46155</v>
      </c>
      <c r="C1115" s="240" t="s">
        <v>79</v>
      </c>
      <c r="D1115" s="552">
        <v>46274</v>
      </c>
      <c r="E1115" s="552" t="e">
        <f>IF(OR(#REF!="",J1115=""),"",#REF!+7*J1115)</f>
        <v>#REF!</v>
      </c>
      <c r="F1115" s="103" t="e">
        <f t="shared" ca="1" si="318"/>
        <v>#REF!</v>
      </c>
      <c r="G1115" s="316" t="s">
        <v>94</v>
      </c>
      <c r="H1115" s="341" t="e">
        <f t="shared" si="306"/>
        <v>#REF!</v>
      </c>
      <c r="I1115" s="28" t="e">
        <f t="shared" si="307"/>
        <v>#REF!</v>
      </c>
      <c r="J1115" s="218">
        <v>17</v>
      </c>
      <c r="K1115" s="38" t="s">
        <v>19</v>
      </c>
      <c r="L1115" s="38" t="s">
        <v>142</v>
      </c>
      <c r="M1115" s="343" t="s">
        <v>2537</v>
      </c>
      <c r="N1115" s="96">
        <v>0</v>
      </c>
      <c r="O1115" s="9">
        <v>3</v>
      </c>
      <c r="P1115" s="218"/>
      <c r="Q1115" s="218"/>
      <c r="R1115" s="125" t="s">
        <v>84</v>
      </c>
      <c r="S1115" s="24" t="s">
        <v>97</v>
      </c>
      <c r="T1115" s="7" t="s">
        <v>179</v>
      </c>
      <c r="U1115" s="16" t="s">
        <v>99</v>
      </c>
      <c r="V1115" s="16" t="s">
        <v>1186</v>
      </c>
      <c r="W1115" s="317">
        <v>2</v>
      </c>
      <c r="X1115" s="207"/>
      <c r="Y1115" s="265">
        <f t="shared" si="316"/>
        <v>2</v>
      </c>
      <c r="Z1115" s="24">
        <v>2</v>
      </c>
      <c r="AA1115" s="266">
        <v>74952</v>
      </c>
      <c r="AB1115" s="222"/>
      <c r="AC1115" s="151"/>
      <c r="AD1115" s="221"/>
      <c r="AE1115" s="260"/>
      <c r="AF1115" s="266">
        <f t="shared" si="309"/>
        <v>0</v>
      </c>
      <c r="AG1115" s="266">
        <f t="shared" si="304"/>
        <v>0</v>
      </c>
      <c r="AH1115" s="266">
        <f t="shared" si="310"/>
        <v>0</v>
      </c>
      <c r="AI1115" s="266">
        <f t="shared" si="302"/>
        <v>149904</v>
      </c>
      <c r="AJ1115" s="266">
        <f t="shared" si="305"/>
        <v>0</v>
      </c>
      <c r="AK1115" s="266">
        <f t="shared" si="317"/>
        <v>149904</v>
      </c>
      <c r="AL1115" s="240" t="s">
        <v>9</v>
      </c>
      <c r="AM1115" s="323"/>
      <c r="AN1115" s="827">
        <f t="shared" si="308"/>
        <v>149904</v>
      </c>
      <c r="AO1115" s="844">
        <f t="shared" si="312"/>
        <v>0</v>
      </c>
      <c r="AP1115" s="844">
        <f t="shared" si="313"/>
        <v>1</v>
      </c>
      <c r="AQ1115" s="845">
        <f t="shared" ca="1" si="314"/>
        <v>30</v>
      </c>
      <c r="AR1115" s="113" t="str">
        <f t="shared" si="315"/>
        <v>On Time</v>
      </c>
    </row>
    <row r="1116" spans="1:44" ht="15" x14ac:dyDescent="0.25">
      <c r="A1116" t="s">
        <v>2538</v>
      </c>
      <c r="B1116" s="244">
        <v>46154</v>
      </c>
      <c r="C1116" s="297" t="s">
        <v>79</v>
      </c>
      <c r="D1116" s="552">
        <v>46156</v>
      </c>
      <c r="E1116" s="552" t="e">
        <f>IF(OR(#REF!="",J1116=""),"",#REF!+7*J1116)</f>
        <v>#REF!</v>
      </c>
      <c r="F1116" s="103" t="str">
        <f t="shared" ca="1" si="318"/>
        <v>DELIVERED</v>
      </c>
      <c r="G1116" s="65" t="s">
        <v>2111</v>
      </c>
      <c r="H1116" s="341" t="e">
        <f t="shared" si="306"/>
        <v>#REF!</v>
      </c>
      <c r="I1116" s="28" t="e">
        <f t="shared" si="307"/>
        <v>#REF!</v>
      </c>
      <c r="J1116" s="24">
        <v>0.4</v>
      </c>
      <c r="K1116" s="24" t="s">
        <v>24</v>
      </c>
      <c r="L1116" s="38" t="s">
        <v>81</v>
      </c>
      <c r="M1116" s="343" t="s">
        <v>2539</v>
      </c>
      <c r="N1116" s="96">
        <v>0</v>
      </c>
      <c r="O1116" s="278">
        <v>3</v>
      </c>
      <c r="P1116" s="24" t="s">
        <v>243</v>
      </c>
      <c r="Q1116" s="24">
        <v>26200185</v>
      </c>
      <c r="R1116" s="125" t="s">
        <v>84</v>
      </c>
      <c r="S1116" s="9" t="s">
        <v>671</v>
      </c>
      <c r="T1116" s="7" t="s">
        <v>672</v>
      </c>
      <c r="U1116" s="6" t="s">
        <v>158</v>
      </c>
      <c r="V1116" s="16" t="s">
        <v>2540</v>
      </c>
      <c r="W1116" s="37">
        <v>13</v>
      </c>
      <c r="X1116" s="24">
        <v>8</v>
      </c>
      <c r="Y1116" s="265">
        <f t="shared" si="316"/>
        <v>5</v>
      </c>
      <c r="Z1116" s="24">
        <v>0</v>
      </c>
      <c r="AA1116" s="58">
        <v>292</v>
      </c>
      <c r="AB1116" s="66"/>
      <c r="AC1116" s="151" t="str">
        <f>IF(AD1116="","",TEXT(AD1116,"mmmm-yy"))</f>
        <v>May-26</v>
      </c>
      <c r="AD1116" s="25">
        <v>46160</v>
      </c>
      <c r="AE1116" s="256" t="s">
        <v>2541</v>
      </c>
      <c r="AF1116" s="58">
        <f t="shared" si="309"/>
        <v>2336</v>
      </c>
      <c r="AG1116" s="58">
        <f t="shared" si="304"/>
        <v>0</v>
      </c>
      <c r="AH1116" s="58">
        <f t="shared" si="310"/>
        <v>2336</v>
      </c>
      <c r="AI1116" s="58">
        <f t="shared" si="302"/>
        <v>0</v>
      </c>
      <c r="AJ1116" s="58">
        <f t="shared" si="305"/>
        <v>0</v>
      </c>
      <c r="AK1116" s="58">
        <f t="shared" si="317"/>
        <v>0</v>
      </c>
      <c r="AL1116" s="16" t="s">
        <v>0</v>
      </c>
      <c r="AM1116" s="144" t="s">
        <v>102</v>
      </c>
      <c r="AN1116" s="59">
        <f t="shared" si="308"/>
        <v>2336</v>
      </c>
      <c r="AO1116" s="844">
        <f t="shared" si="312"/>
        <v>0.61538461538461542</v>
      </c>
      <c r="AP1116" s="844">
        <f t="shared" si="313"/>
        <v>0.38461538461538464</v>
      </c>
      <c r="AQ1116" s="845">
        <f t="shared" ca="1" si="314"/>
        <v>31</v>
      </c>
      <c r="AR1116" s="113" t="str">
        <f t="shared" si="315"/>
        <v>Delayed</v>
      </c>
    </row>
    <row r="1117" spans="1:44" ht="12.75" x14ac:dyDescent="0.2">
      <c r="A1117" s="487" t="s">
        <v>90</v>
      </c>
      <c r="B1117" s="244">
        <v>46154</v>
      </c>
      <c r="C1117" s="297" t="s">
        <v>79</v>
      </c>
      <c r="D1117" s="552">
        <v>46156</v>
      </c>
      <c r="E1117" s="552" t="e">
        <f>IF(OR(#REF!="",J1117=""),"",#REF!+7*J1117)</f>
        <v>#REF!</v>
      </c>
      <c r="F1117" s="103" t="e">
        <f t="shared" ca="1" si="318"/>
        <v>#REF!</v>
      </c>
      <c r="G1117" s="65" t="s">
        <v>2111</v>
      </c>
      <c r="H1117" s="341" t="e">
        <f t="shared" si="306"/>
        <v>#REF!</v>
      </c>
      <c r="I1117" s="28" t="e">
        <f t="shared" si="307"/>
        <v>#REF!</v>
      </c>
      <c r="J1117" s="24">
        <v>0.4</v>
      </c>
      <c r="K1117" s="24" t="s">
        <v>24</v>
      </c>
      <c r="L1117" s="38" t="s">
        <v>81</v>
      </c>
      <c r="M1117" s="505" t="s">
        <v>2539</v>
      </c>
      <c r="N1117" s="96">
        <v>0</v>
      </c>
      <c r="O1117" s="278">
        <v>3</v>
      </c>
      <c r="P1117" s="24"/>
      <c r="Q1117" s="24"/>
      <c r="R1117" s="125" t="s">
        <v>84</v>
      </c>
      <c r="S1117" s="9" t="s">
        <v>671</v>
      </c>
      <c r="T1117" s="7" t="s">
        <v>672</v>
      </c>
      <c r="U1117" s="6" t="s">
        <v>158</v>
      </c>
      <c r="V1117" s="16" t="s">
        <v>2540</v>
      </c>
      <c r="W1117" s="37">
        <v>5</v>
      </c>
      <c r="X1117" s="24"/>
      <c r="Y1117" s="265">
        <f t="shared" si="316"/>
        <v>5</v>
      </c>
      <c r="Z1117" s="24">
        <v>5</v>
      </c>
      <c r="AA1117" s="58">
        <v>292.31</v>
      </c>
      <c r="AB1117" s="66"/>
      <c r="AC1117" s="262"/>
      <c r="AD1117" s="25"/>
      <c r="AE1117" s="66"/>
      <c r="AF1117" s="58">
        <f t="shared" si="309"/>
        <v>0</v>
      </c>
      <c r="AG1117" s="58">
        <f t="shared" si="304"/>
        <v>0</v>
      </c>
      <c r="AH1117" s="58">
        <f t="shared" si="310"/>
        <v>0</v>
      </c>
      <c r="AI1117" s="58">
        <f t="shared" si="302"/>
        <v>1461.55</v>
      </c>
      <c r="AJ1117" s="58">
        <f t="shared" si="305"/>
        <v>0</v>
      </c>
      <c r="AK1117" s="58">
        <f t="shared" si="317"/>
        <v>1461.55</v>
      </c>
      <c r="AL1117" s="16" t="s">
        <v>9</v>
      </c>
      <c r="AM1117" s="272"/>
      <c r="AN1117" s="59">
        <f t="shared" si="308"/>
        <v>1461.55</v>
      </c>
      <c r="AO1117" s="844">
        <f t="shared" si="312"/>
        <v>0</v>
      </c>
      <c r="AP1117" s="844">
        <f t="shared" si="313"/>
        <v>1</v>
      </c>
      <c r="AQ1117" s="845">
        <f t="shared" ca="1" si="314"/>
        <v>31</v>
      </c>
      <c r="AR1117" s="113" t="str">
        <f t="shared" si="315"/>
        <v>On Time</v>
      </c>
    </row>
    <row r="1118" spans="1:44" ht="12.75" x14ac:dyDescent="0.2">
      <c r="A1118" s="16" t="s">
        <v>2542</v>
      </c>
      <c r="B1118" s="244">
        <v>46155</v>
      </c>
      <c r="C1118" s="240" t="s">
        <v>79</v>
      </c>
      <c r="D1118" s="552">
        <v>46164</v>
      </c>
      <c r="E1118" s="552" t="e">
        <f>IF(OR(#REF!="",J1118=""),"",#REF!+7*J1118)</f>
        <v>#REF!</v>
      </c>
      <c r="F1118" s="333" t="str">
        <f t="shared" ca="1" si="318"/>
        <v>DELIVERED</v>
      </c>
      <c r="G1118" s="571" t="s">
        <v>80</v>
      </c>
      <c r="H1118" s="341" t="e">
        <f t="shared" si="306"/>
        <v>#REF!</v>
      </c>
      <c r="I1118" s="28" t="e">
        <f t="shared" si="307"/>
        <v>#REF!</v>
      </c>
      <c r="J1118" s="24">
        <v>1.3</v>
      </c>
      <c r="K1118" s="24" t="s">
        <v>21</v>
      </c>
      <c r="L1118" s="38" t="s">
        <v>81</v>
      </c>
      <c r="M1118" s="13" t="s">
        <v>2543</v>
      </c>
      <c r="N1118" s="96">
        <v>0</v>
      </c>
      <c r="O1118" s="278">
        <v>3</v>
      </c>
      <c r="P1118" s="24" t="s">
        <v>243</v>
      </c>
      <c r="Q1118" s="24">
        <v>26200278</v>
      </c>
      <c r="R1118" s="125" t="s">
        <v>84</v>
      </c>
      <c r="S1118" s="9" t="s">
        <v>1070</v>
      </c>
      <c r="T1118" s="106" t="s">
        <v>1071</v>
      </c>
      <c r="U1118" s="7" t="s">
        <v>87</v>
      </c>
      <c r="V1118" s="16" t="s">
        <v>2544</v>
      </c>
      <c r="W1118" s="37">
        <v>4</v>
      </c>
      <c r="X1118" s="24">
        <v>4</v>
      </c>
      <c r="Y1118" s="265">
        <f t="shared" si="316"/>
        <v>0</v>
      </c>
      <c r="Z1118" s="24">
        <v>0</v>
      </c>
      <c r="AA1118" s="58">
        <v>49022.5</v>
      </c>
      <c r="AB1118" s="66"/>
      <c r="AC1118" s="151" t="str">
        <f>IF(AD1118="","",TEXT(AD1118,"mmmm-yy"))</f>
        <v>June-26</v>
      </c>
      <c r="AD1118" s="25">
        <v>46176</v>
      </c>
      <c r="AE1118" s="256" t="s">
        <v>2545</v>
      </c>
      <c r="AF1118" s="58">
        <f t="shared" si="309"/>
        <v>196090</v>
      </c>
      <c r="AG1118" s="58">
        <f t="shared" si="304"/>
        <v>0</v>
      </c>
      <c r="AH1118" s="58">
        <f t="shared" si="310"/>
        <v>196090</v>
      </c>
      <c r="AI1118" s="58">
        <f t="shared" si="302"/>
        <v>0</v>
      </c>
      <c r="AJ1118" s="58">
        <f t="shared" si="305"/>
        <v>0</v>
      </c>
      <c r="AK1118" s="58">
        <f t="shared" si="317"/>
        <v>0</v>
      </c>
      <c r="AL1118" s="16" t="s">
        <v>0</v>
      </c>
      <c r="AM1118" s="144" t="s">
        <v>102</v>
      </c>
      <c r="AN1118" s="59">
        <f t="shared" si="308"/>
        <v>196090</v>
      </c>
      <c r="AO1118" s="844">
        <f t="shared" si="312"/>
        <v>1</v>
      </c>
      <c r="AP1118" s="844">
        <f t="shared" si="313"/>
        <v>0</v>
      </c>
      <c r="AQ1118" s="845">
        <f t="shared" ca="1" si="314"/>
        <v>30</v>
      </c>
      <c r="AR1118" s="113" t="str">
        <f t="shared" si="315"/>
        <v>Delayed</v>
      </c>
    </row>
    <row r="1119" spans="1:44" ht="12.75" x14ac:dyDescent="0.2">
      <c r="A1119" s="16">
        <v>4500048405</v>
      </c>
      <c r="B1119" s="244">
        <v>46155</v>
      </c>
      <c r="C1119" s="16" t="s">
        <v>2180</v>
      </c>
      <c r="D1119" s="552">
        <v>46178</v>
      </c>
      <c r="E1119" s="552" t="e">
        <f>IF(OR(#REF!="",J1119=""),"",#REF!+7*J1119)</f>
        <v>#REF!</v>
      </c>
      <c r="F1119" s="333" t="e">
        <f t="shared" ca="1" si="318"/>
        <v>#REF!</v>
      </c>
      <c r="G1119" s="65" t="s">
        <v>2111</v>
      </c>
      <c r="H1119" s="341" t="e">
        <f t="shared" si="306"/>
        <v>#REF!</v>
      </c>
      <c r="I1119" s="28" t="e">
        <f t="shared" si="307"/>
        <v>#REF!</v>
      </c>
      <c r="J1119" s="24">
        <v>4</v>
      </c>
      <c r="K1119" s="24" t="s">
        <v>18</v>
      </c>
      <c r="L1119" s="38" t="s">
        <v>81</v>
      </c>
      <c r="M1119" s="13" t="s">
        <v>2546</v>
      </c>
      <c r="N1119" s="96">
        <v>0</v>
      </c>
      <c r="O1119" s="9">
        <v>3</v>
      </c>
      <c r="P1119" s="24"/>
      <c r="Q1119" s="24"/>
      <c r="R1119" s="463" t="s">
        <v>307</v>
      </c>
      <c r="S1119" s="9" t="s">
        <v>2182</v>
      </c>
      <c r="T1119" s="106" t="s">
        <v>2183</v>
      </c>
      <c r="U1119" s="6" t="s">
        <v>219</v>
      </c>
      <c r="V1119" s="16" t="s">
        <v>2547</v>
      </c>
      <c r="W1119" s="37">
        <v>5</v>
      </c>
      <c r="X1119" s="24"/>
      <c r="Y1119" s="265">
        <f t="shared" si="316"/>
        <v>5</v>
      </c>
      <c r="Z1119" s="24">
        <v>5</v>
      </c>
      <c r="AA1119" s="58"/>
      <c r="AB1119" s="66">
        <v>235.08</v>
      </c>
      <c r="AC1119" s="262"/>
      <c r="AD1119" s="25"/>
      <c r="AE1119" s="66"/>
      <c r="AF1119" s="58">
        <f t="shared" si="309"/>
        <v>0</v>
      </c>
      <c r="AG1119" s="58">
        <f t="shared" si="304"/>
        <v>0</v>
      </c>
      <c r="AH1119" s="58">
        <f t="shared" si="310"/>
        <v>0</v>
      </c>
      <c r="AI1119" s="58">
        <f t="shared" ref="AI1119:AI1182" si="319">Z1119*AA1119</f>
        <v>0</v>
      </c>
      <c r="AJ1119" s="58">
        <f t="shared" si="305"/>
        <v>101084.40000000001</v>
      </c>
      <c r="AK1119" s="58">
        <f t="shared" si="317"/>
        <v>101084.40000000001</v>
      </c>
      <c r="AL1119" s="16" t="s">
        <v>9</v>
      </c>
      <c r="AM1119" s="272"/>
      <c r="AN1119" s="59">
        <f t="shared" si="308"/>
        <v>101084.40000000001</v>
      </c>
      <c r="AO1119" s="844">
        <f t="shared" si="312"/>
        <v>0</v>
      </c>
      <c r="AP1119" s="844">
        <f t="shared" si="313"/>
        <v>1</v>
      </c>
      <c r="AQ1119" s="845">
        <f t="shared" ca="1" si="314"/>
        <v>30</v>
      </c>
      <c r="AR1119" s="113" t="str">
        <f t="shared" si="315"/>
        <v>On Time</v>
      </c>
    </row>
    <row r="1120" spans="1:44" ht="12.75" x14ac:dyDescent="0.2">
      <c r="A1120" s="16">
        <v>4500048405</v>
      </c>
      <c r="B1120" s="244">
        <v>46155</v>
      </c>
      <c r="C1120" s="16" t="s">
        <v>2180</v>
      </c>
      <c r="D1120" s="552">
        <v>46178</v>
      </c>
      <c r="E1120" s="552" t="e">
        <f>IF(OR(#REF!="",J1120=""),"",#REF!+7*J1120)</f>
        <v>#REF!</v>
      </c>
      <c r="F1120" s="333" t="e">
        <f t="shared" ca="1" si="318"/>
        <v>#REF!</v>
      </c>
      <c r="G1120" s="65" t="s">
        <v>2111</v>
      </c>
      <c r="H1120" s="341" t="e">
        <f t="shared" si="306"/>
        <v>#REF!</v>
      </c>
      <c r="I1120" s="28" t="e">
        <f t="shared" si="307"/>
        <v>#REF!</v>
      </c>
      <c r="J1120" s="24">
        <v>4</v>
      </c>
      <c r="K1120" s="24" t="s">
        <v>18</v>
      </c>
      <c r="L1120" s="38" t="s">
        <v>81</v>
      </c>
      <c r="M1120" s="13" t="s">
        <v>2548</v>
      </c>
      <c r="N1120" s="96">
        <v>0</v>
      </c>
      <c r="O1120" s="9">
        <v>3</v>
      </c>
      <c r="P1120" s="24"/>
      <c r="Q1120" s="24"/>
      <c r="R1120" s="463" t="s">
        <v>307</v>
      </c>
      <c r="S1120" s="9" t="s">
        <v>2182</v>
      </c>
      <c r="T1120" s="106" t="s">
        <v>2183</v>
      </c>
      <c r="U1120" s="7" t="s">
        <v>219</v>
      </c>
      <c r="V1120" s="16" t="s">
        <v>2549</v>
      </c>
      <c r="W1120" s="37">
        <v>5</v>
      </c>
      <c r="X1120" s="24"/>
      <c r="Y1120" s="265">
        <f t="shared" si="316"/>
        <v>5</v>
      </c>
      <c r="Z1120" s="24">
        <v>5</v>
      </c>
      <c r="AA1120" s="58"/>
      <c r="AB1120" s="66">
        <v>257.2</v>
      </c>
      <c r="AC1120" s="262"/>
      <c r="AD1120" s="25"/>
      <c r="AE1120" s="66"/>
      <c r="AF1120" s="58">
        <f t="shared" si="309"/>
        <v>0</v>
      </c>
      <c r="AG1120" s="58">
        <f t="shared" si="304"/>
        <v>0</v>
      </c>
      <c r="AH1120" s="58">
        <f t="shared" si="310"/>
        <v>0</v>
      </c>
      <c r="AI1120" s="58">
        <f t="shared" si="319"/>
        <v>0</v>
      </c>
      <c r="AJ1120" s="58">
        <f t="shared" si="305"/>
        <v>110596</v>
      </c>
      <c r="AK1120" s="58">
        <f t="shared" si="317"/>
        <v>110596</v>
      </c>
      <c r="AL1120" s="16" t="s">
        <v>9</v>
      </c>
      <c r="AM1120" s="272"/>
      <c r="AN1120" s="59">
        <f t="shared" si="308"/>
        <v>110596</v>
      </c>
      <c r="AO1120" s="844">
        <f t="shared" si="312"/>
        <v>0</v>
      </c>
      <c r="AP1120" s="844">
        <f t="shared" si="313"/>
        <v>1</v>
      </c>
      <c r="AQ1120" s="845">
        <f t="shared" ca="1" si="314"/>
        <v>30</v>
      </c>
      <c r="AR1120" s="113" t="str">
        <f t="shared" si="315"/>
        <v>On Time</v>
      </c>
    </row>
    <row r="1121" spans="1:44" ht="12.75" x14ac:dyDescent="0.2">
      <c r="A1121" s="16">
        <v>4500048405</v>
      </c>
      <c r="B1121" s="244">
        <v>46155</v>
      </c>
      <c r="C1121" s="16" t="s">
        <v>2180</v>
      </c>
      <c r="D1121" s="552">
        <v>46178</v>
      </c>
      <c r="E1121" s="552" t="e">
        <f>IF(OR(#REF!="",J1121=""),"",#REF!+7*J1121)</f>
        <v>#REF!</v>
      </c>
      <c r="F1121" s="333" t="e">
        <f t="shared" ca="1" si="318"/>
        <v>#REF!</v>
      </c>
      <c r="G1121" s="65" t="s">
        <v>2111</v>
      </c>
      <c r="H1121" s="341" t="e">
        <f t="shared" si="306"/>
        <v>#REF!</v>
      </c>
      <c r="I1121" s="28" t="e">
        <f t="shared" si="307"/>
        <v>#REF!</v>
      </c>
      <c r="J1121" s="24">
        <v>4</v>
      </c>
      <c r="K1121" s="24" t="s">
        <v>18</v>
      </c>
      <c r="L1121" s="38" t="s">
        <v>81</v>
      </c>
      <c r="M1121" s="13" t="s">
        <v>2550</v>
      </c>
      <c r="N1121" s="96">
        <v>0</v>
      </c>
      <c r="O1121" s="278">
        <v>3</v>
      </c>
      <c r="P1121" s="24"/>
      <c r="Q1121" s="24"/>
      <c r="R1121" s="463" t="s">
        <v>307</v>
      </c>
      <c r="S1121" s="9" t="s">
        <v>2182</v>
      </c>
      <c r="T1121" s="106" t="s">
        <v>2183</v>
      </c>
      <c r="U1121" s="7" t="s">
        <v>219</v>
      </c>
      <c r="V1121" s="16" t="s">
        <v>2551</v>
      </c>
      <c r="W1121" s="37">
        <v>5</v>
      </c>
      <c r="X1121" s="24"/>
      <c r="Y1121" s="265">
        <f t="shared" si="316"/>
        <v>5</v>
      </c>
      <c r="Z1121" s="24">
        <v>5</v>
      </c>
      <c r="AA1121" s="58"/>
      <c r="AB1121" s="66">
        <v>245.2</v>
      </c>
      <c r="AC1121" s="262"/>
      <c r="AD1121" s="25"/>
      <c r="AE1121" s="66"/>
      <c r="AF1121" s="58">
        <f t="shared" si="309"/>
        <v>0</v>
      </c>
      <c r="AG1121" s="58">
        <f t="shared" si="304"/>
        <v>0</v>
      </c>
      <c r="AH1121" s="58">
        <f t="shared" si="310"/>
        <v>0</v>
      </c>
      <c r="AI1121" s="58">
        <f t="shared" si="319"/>
        <v>0</v>
      </c>
      <c r="AJ1121" s="58">
        <f t="shared" si="305"/>
        <v>105436</v>
      </c>
      <c r="AK1121" s="58">
        <f t="shared" si="317"/>
        <v>105436</v>
      </c>
      <c r="AL1121" s="16" t="s">
        <v>9</v>
      </c>
      <c r="AM1121" s="272"/>
      <c r="AN1121" s="59">
        <f t="shared" si="308"/>
        <v>105436</v>
      </c>
      <c r="AO1121" s="844">
        <f t="shared" si="312"/>
        <v>0</v>
      </c>
      <c r="AP1121" s="844">
        <f t="shared" si="313"/>
        <v>1</v>
      </c>
      <c r="AQ1121" s="845">
        <f t="shared" ca="1" si="314"/>
        <v>30</v>
      </c>
      <c r="AR1121" s="113" t="str">
        <f t="shared" si="315"/>
        <v>On Time</v>
      </c>
    </row>
    <row r="1122" spans="1:44" ht="12.75" x14ac:dyDescent="0.2">
      <c r="A1122" s="16">
        <v>4500048405</v>
      </c>
      <c r="B1122" s="244">
        <v>46155</v>
      </c>
      <c r="C1122" s="16" t="s">
        <v>2180</v>
      </c>
      <c r="D1122" s="552">
        <v>46178</v>
      </c>
      <c r="E1122" s="552" t="e">
        <f>IF(OR(#REF!="",J1122=""),"",#REF!+7*J1122)</f>
        <v>#REF!</v>
      </c>
      <c r="F1122" s="333" t="e">
        <f t="shared" ca="1" si="318"/>
        <v>#REF!</v>
      </c>
      <c r="G1122" s="65" t="s">
        <v>2111</v>
      </c>
      <c r="H1122" s="341" t="e">
        <f t="shared" si="306"/>
        <v>#REF!</v>
      </c>
      <c r="I1122" s="28" t="e">
        <f t="shared" si="307"/>
        <v>#REF!</v>
      </c>
      <c r="J1122" s="24">
        <v>4</v>
      </c>
      <c r="K1122" s="24" t="s">
        <v>18</v>
      </c>
      <c r="L1122" s="38" t="s">
        <v>81</v>
      </c>
      <c r="M1122" s="13" t="s">
        <v>2552</v>
      </c>
      <c r="N1122" s="96">
        <v>0</v>
      </c>
      <c r="O1122" s="278">
        <v>3</v>
      </c>
      <c r="P1122" s="24"/>
      <c r="Q1122" s="24"/>
      <c r="R1122" s="463" t="s">
        <v>307</v>
      </c>
      <c r="S1122" s="9" t="s">
        <v>2182</v>
      </c>
      <c r="T1122" s="106" t="s">
        <v>2183</v>
      </c>
      <c r="U1122" s="7" t="s">
        <v>219</v>
      </c>
      <c r="V1122" s="16" t="s">
        <v>2553</v>
      </c>
      <c r="W1122" s="37">
        <v>5</v>
      </c>
      <c r="X1122" s="24"/>
      <c r="Y1122" s="265">
        <f t="shared" si="316"/>
        <v>5</v>
      </c>
      <c r="Z1122" s="24">
        <v>5</v>
      </c>
      <c r="AA1122" s="58"/>
      <c r="AB1122" s="66">
        <v>179.6</v>
      </c>
      <c r="AC1122" s="262"/>
      <c r="AD1122" s="25"/>
      <c r="AE1122" s="66"/>
      <c r="AF1122" s="58">
        <f t="shared" si="309"/>
        <v>0</v>
      </c>
      <c r="AG1122" s="58">
        <f t="shared" si="304"/>
        <v>0</v>
      </c>
      <c r="AH1122" s="58">
        <f t="shared" si="310"/>
        <v>0</v>
      </c>
      <c r="AI1122" s="58">
        <f t="shared" si="319"/>
        <v>0</v>
      </c>
      <c r="AJ1122" s="58">
        <f t="shared" si="305"/>
        <v>77228</v>
      </c>
      <c r="AK1122" s="58">
        <f t="shared" si="317"/>
        <v>77228</v>
      </c>
      <c r="AL1122" s="16" t="s">
        <v>9</v>
      </c>
      <c r="AM1122" s="272"/>
      <c r="AN1122" s="59">
        <f t="shared" si="308"/>
        <v>77228</v>
      </c>
      <c r="AO1122" s="844">
        <f t="shared" si="312"/>
        <v>0</v>
      </c>
      <c r="AP1122" s="844">
        <f t="shared" si="313"/>
        <v>1</v>
      </c>
      <c r="AQ1122" s="845">
        <f t="shared" ca="1" si="314"/>
        <v>30</v>
      </c>
      <c r="AR1122" s="113" t="str">
        <f t="shared" si="315"/>
        <v>On Time</v>
      </c>
    </row>
    <row r="1123" spans="1:44" ht="12.75" x14ac:dyDescent="0.2">
      <c r="A1123" s="16">
        <v>4500048405</v>
      </c>
      <c r="B1123" s="244">
        <v>46155</v>
      </c>
      <c r="C1123" s="16" t="s">
        <v>2180</v>
      </c>
      <c r="D1123" s="552">
        <v>46178</v>
      </c>
      <c r="E1123" s="552" t="e">
        <f>IF(OR(#REF!="",J1123=""),"",#REF!+7*J1123)</f>
        <v>#REF!</v>
      </c>
      <c r="F1123" s="333" t="e">
        <f t="shared" ca="1" si="318"/>
        <v>#REF!</v>
      </c>
      <c r="G1123" s="65" t="s">
        <v>2111</v>
      </c>
      <c r="H1123" s="341" t="e">
        <f t="shared" si="306"/>
        <v>#REF!</v>
      </c>
      <c r="I1123" s="28" t="e">
        <f t="shared" si="307"/>
        <v>#REF!</v>
      </c>
      <c r="J1123" s="24">
        <v>4</v>
      </c>
      <c r="K1123" s="24" t="s">
        <v>18</v>
      </c>
      <c r="L1123" s="38" t="s">
        <v>81</v>
      </c>
      <c r="M1123" s="13" t="s">
        <v>2554</v>
      </c>
      <c r="N1123" s="96">
        <v>0</v>
      </c>
      <c r="O1123" s="9">
        <v>3</v>
      </c>
      <c r="P1123" s="24"/>
      <c r="Q1123" s="24"/>
      <c r="R1123" s="463" t="s">
        <v>307</v>
      </c>
      <c r="S1123" s="9" t="s">
        <v>2182</v>
      </c>
      <c r="T1123" s="106" t="s">
        <v>2183</v>
      </c>
      <c r="U1123" s="7" t="s">
        <v>219</v>
      </c>
      <c r="V1123" s="16" t="s">
        <v>2555</v>
      </c>
      <c r="W1123" s="37">
        <v>5</v>
      </c>
      <c r="X1123" s="24"/>
      <c r="Y1123" s="265">
        <f t="shared" si="316"/>
        <v>5</v>
      </c>
      <c r="Z1123" s="24">
        <v>5</v>
      </c>
      <c r="AA1123" s="58"/>
      <c r="AB1123" s="66">
        <v>178.8</v>
      </c>
      <c r="AC1123" s="262"/>
      <c r="AD1123" s="25"/>
      <c r="AE1123" s="66"/>
      <c r="AF1123" s="58">
        <f t="shared" si="309"/>
        <v>0</v>
      </c>
      <c r="AG1123" s="58">
        <f t="shared" si="304"/>
        <v>0</v>
      </c>
      <c r="AH1123" s="58">
        <f t="shared" si="310"/>
        <v>0</v>
      </c>
      <c r="AI1123" s="58">
        <f t="shared" si="319"/>
        <v>0</v>
      </c>
      <c r="AJ1123" s="58">
        <f t="shared" si="305"/>
        <v>76884</v>
      </c>
      <c r="AK1123" s="58">
        <f t="shared" si="317"/>
        <v>76884</v>
      </c>
      <c r="AL1123" s="16" t="s">
        <v>9</v>
      </c>
      <c r="AM1123" s="272"/>
      <c r="AN1123" s="59">
        <f t="shared" si="308"/>
        <v>76884</v>
      </c>
      <c r="AO1123" s="844">
        <f t="shared" si="312"/>
        <v>0</v>
      </c>
      <c r="AP1123" s="844">
        <f t="shared" si="313"/>
        <v>1</v>
      </c>
      <c r="AQ1123" s="845">
        <f t="shared" ca="1" si="314"/>
        <v>30</v>
      </c>
      <c r="AR1123" s="113" t="str">
        <f t="shared" si="315"/>
        <v>On Time</v>
      </c>
    </row>
    <row r="1124" spans="1:44" ht="12.75" x14ac:dyDescent="0.2">
      <c r="A1124" s="16">
        <v>4500048405</v>
      </c>
      <c r="B1124" s="244">
        <v>46155</v>
      </c>
      <c r="C1124" s="16" t="s">
        <v>2180</v>
      </c>
      <c r="D1124" s="552">
        <v>46178</v>
      </c>
      <c r="E1124" s="552" t="e">
        <f>IF(OR(#REF!="",J1124=""),"",#REF!+7*J1124)</f>
        <v>#REF!</v>
      </c>
      <c r="F1124" s="333" t="e">
        <f t="shared" ca="1" si="318"/>
        <v>#REF!</v>
      </c>
      <c r="G1124" s="65" t="s">
        <v>2111</v>
      </c>
      <c r="H1124" s="341" t="e">
        <f t="shared" si="306"/>
        <v>#REF!</v>
      </c>
      <c r="I1124" s="28" t="e">
        <f t="shared" si="307"/>
        <v>#REF!</v>
      </c>
      <c r="J1124" s="24">
        <v>4</v>
      </c>
      <c r="K1124" s="24" t="s">
        <v>18</v>
      </c>
      <c r="L1124" s="38" t="s">
        <v>81</v>
      </c>
      <c r="M1124" s="13" t="s">
        <v>2556</v>
      </c>
      <c r="N1124" s="96">
        <v>0</v>
      </c>
      <c r="O1124" s="9">
        <v>3</v>
      </c>
      <c r="P1124" s="24"/>
      <c r="Q1124" s="24"/>
      <c r="R1124" s="463" t="s">
        <v>307</v>
      </c>
      <c r="S1124" s="9" t="s">
        <v>2182</v>
      </c>
      <c r="T1124" s="106" t="s">
        <v>2183</v>
      </c>
      <c r="U1124" s="7" t="s">
        <v>219</v>
      </c>
      <c r="V1124" s="16" t="s">
        <v>2557</v>
      </c>
      <c r="W1124" s="37">
        <v>5</v>
      </c>
      <c r="X1124" s="24"/>
      <c r="Y1124" s="265">
        <f t="shared" si="316"/>
        <v>5</v>
      </c>
      <c r="Z1124" s="24">
        <v>5</v>
      </c>
      <c r="AA1124" s="58"/>
      <c r="AB1124" s="66">
        <v>142</v>
      </c>
      <c r="AC1124" s="262"/>
      <c r="AD1124" s="25"/>
      <c r="AE1124" s="66"/>
      <c r="AF1124" s="58">
        <f t="shared" si="309"/>
        <v>0</v>
      </c>
      <c r="AG1124" s="58">
        <f t="shared" si="304"/>
        <v>0</v>
      </c>
      <c r="AH1124" s="58">
        <f t="shared" si="310"/>
        <v>0</v>
      </c>
      <c r="AI1124" s="58">
        <f t="shared" si="319"/>
        <v>0</v>
      </c>
      <c r="AJ1124" s="58">
        <f t="shared" si="305"/>
        <v>61060</v>
      </c>
      <c r="AK1124" s="58">
        <f t="shared" si="317"/>
        <v>61060</v>
      </c>
      <c r="AL1124" s="16" t="s">
        <v>9</v>
      </c>
      <c r="AM1124" s="272"/>
      <c r="AN1124" s="59">
        <f t="shared" si="308"/>
        <v>61060</v>
      </c>
      <c r="AO1124" s="844">
        <f t="shared" si="312"/>
        <v>0</v>
      </c>
      <c r="AP1124" s="844">
        <f t="shared" si="313"/>
        <v>1</v>
      </c>
      <c r="AQ1124" s="845">
        <f t="shared" ca="1" si="314"/>
        <v>30</v>
      </c>
      <c r="AR1124" s="113" t="str">
        <f t="shared" si="315"/>
        <v>On Time</v>
      </c>
    </row>
    <row r="1125" spans="1:44" ht="12.75" x14ac:dyDescent="0.2">
      <c r="A1125" s="16">
        <v>4500048405</v>
      </c>
      <c r="B1125" s="244">
        <v>46155</v>
      </c>
      <c r="C1125" s="16" t="s">
        <v>2180</v>
      </c>
      <c r="D1125" s="552">
        <v>46178</v>
      </c>
      <c r="E1125" s="552" t="e">
        <f>IF(OR(#REF!="",J1125=""),"",#REF!+7*J1125)</f>
        <v>#REF!</v>
      </c>
      <c r="F1125" s="333" t="e">
        <f t="shared" ca="1" si="318"/>
        <v>#REF!</v>
      </c>
      <c r="G1125" s="65" t="s">
        <v>2111</v>
      </c>
      <c r="H1125" s="341" t="e">
        <f t="shared" si="306"/>
        <v>#REF!</v>
      </c>
      <c r="I1125" s="28" t="e">
        <f t="shared" si="307"/>
        <v>#REF!</v>
      </c>
      <c r="J1125" s="24">
        <v>4</v>
      </c>
      <c r="K1125" s="24" t="s">
        <v>28</v>
      </c>
      <c r="L1125" s="38" t="s">
        <v>81</v>
      </c>
      <c r="M1125" s="13" t="s">
        <v>2556</v>
      </c>
      <c r="N1125" s="96">
        <v>0</v>
      </c>
      <c r="O1125" s="9">
        <v>3</v>
      </c>
      <c r="P1125" s="24"/>
      <c r="Q1125" s="24"/>
      <c r="R1125" s="463" t="s">
        <v>307</v>
      </c>
      <c r="S1125" s="9" t="s">
        <v>2182</v>
      </c>
      <c r="T1125" s="106" t="s">
        <v>2183</v>
      </c>
      <c r="U1125" s="7" t="s">
        <v>219</v>
      </c>
      <c r="V1125" s="16" t="s">
        <v>2422</v>
      </c>
      <c r="W1125" s="37">
        <v>1</v>
      </c>
      <c r="X1125" s="24"/>
      <c r="Y1125" s="265">
        <f t="shared" si="316"/>
        <v>1</v>
      </c>
      <c r="Z1125" s="24">
        <v>1</v>
      </c>
      <c r="AA1125" s="58"/>
      <c r="AB1125" s="66">
        <v>985</v>
      </c>
      <c r="AC1125" s="262"/>
      <c r="AD1125" s="25"/>
      <c r="AE1125" s="66"/>
      <c r="AF1125" s="58">
        <f t="shared" si="309"/>
        <v>0</v>
      </c>
      <c r="AG1125" s="58">
        <f t="shared" si="304"/>
        <v>0</v>
      </c>
      <c r="AH1125" s="58">
        <f t="shared" si="310"/>
        <v>0</v>
      </c>
      <c r="AI1125" s="58">
        <f t="shared" si="319"/>
        <v>0</v>
      </c>
      <c r="AJ1125" s="58">
        <f t="shared" si="305"/>
        <v>84710</v>
      </c>
      <c r="AK1125" s="58">
        <f t="shared" si="317"/>
        <v>84710</v>
      </c>
      <c r="AL1125" s="16" t="s">
        <v>9</v>
      </c>
      <c r="AM1125" s="272"/>
      <c r="AN1125" s="59">
        <f t="shared" si="308"/>
        <v>84710</v>
      </c>
      <c r="AO1125" s="844">
        <f t="shared" si="312"/>
        <v>0</v>
      </c>
      <c r="AP1125" s="844">
        <f t="shared" si="313"/>
        <v>1</v>
      </c>
      <c r="AQ1125" s="845">
        <f t="shared" ca="1" si="314"/>
        <v>30</v>
      </c>
      <c r="AR1125" s="113" t="str">
        <f t="shared" si="315"/>
        <v>On Time</v>
      </c>
    </row>
    <row r="1126" spans="1:44" ht="15" x14ac:dyDescent="0.25">
      <c r="A1126" s="35">
        <v>8200008470</v>
      </c>
      <c r="B1126" s="244">
        <v>46155</v>
      </c>
      <c r="C1126" s="6" t="s">
        <v>79</v>
      </c>
      <c r="D1126" s="552">
        <v>46176</v>
      </c>
      <c r="E1126" s="552" t="e">
        <f>IF(OR(#REF!="",J1126=""),"",#REF!+7*J1126)</f>
        <v>#REF!</v>
      </c>
      <c r="F1126" s="333" t="e">
        <f t="shared" ca="1" si="318"/>
        <v>#REF!</v>
      </c>
      <c r="G1126" s="65" t="s">
        <v>2111</v>
      </c>
      <c r="H1126" s="341" t="e">
        <f t="shared" si="306"/>
        <v>#REF!</v>
      </c>
      <c r="I1126" s="28" t="e">
        <f t="shared" si="307"/>
        <v>#REF!</v>
      </c>
      <c r="J1126" s="24">
        <v>3</v>
      </c>
      <c r="K1126" s="24" t="s">
        <v>22</v>
      </c>
      <c r="L1126" s="38" t="s">
        <v>81</v>
      </c>
      <c r="M1126" s="13" t="s">
        <v>2558</v>
      </c>
      <c r="N1126" s="96">
        <v>0</v>
      </c>
      <c r="O1126" s="278">
        <v>3</v>
      </c>
      <c r="P1126" s="24"/>
      <c r="Q1126" s="24"/>
      <c r="R1126" s="125" t="s">
        <v>84</v>
      </c>
      <c r="S1126" s="24" t="s">
        <v>2340</v>
      </c>
      <c r="T1126" s="420" t="s">
        <v>2341</v>
      </c>
      <c r="U1126" s="7" t="s">
        <v>87</v>
      </c>
      <c r="V1126" s="16" t="s">
        <v>2559</v>
      </c>
      <c r="W1126" s="37">
        <v>1</v>
      </c>
      <c r="X1126" s="24"/>
      <c r="Y1126" s="265">
        <f t="shared" si="316"/>
        <v>1</v>
      </c>
      <c r="Z1126" s="24">
        <v>1</v>
      </c>
      <c r="AA1126" s="58">
        <v>90506</v>
      </c>
      <c r="AB1126" s="66"/>
      <c r="AC1126" s="262"/>
      <c r="AD1126" s="25"/>
      <c r="AE1126" s="66"/>
      <c r="AF1126" s="58">
        <f t="shared" si="309"/>
        <v>0</v>
      </c>
      <c r="AG1126" s="58">
        <f t="shared" si="304"/>
        <v>0</v>
      </c>
      <c r="AH1126" s="58">
        <f t="shared" si="310"/>
        <v>0</v>
      </c>
      <c r="AI1126" s="58">
        <f t="shared" si="319"/>
        <v>90506</v>
      </c>
      <c r="AJ1126" s="58">
        <f t="shared" si="305"/>
        <v>0</v>
      </c>
      <c r="AK1126" s="58">
        <f t="shared" si="317"/>
        <v>90506</v>
      </c>
      <c r="AL1126" s="16" t="s">
        <v>9</v>
      </c>
      <c r="AM1126" s="272"/>
      <c r="AN1126" s="59">
        <f t="shared" si="308"/>
        <v>90506</v>
      </c>
      <c r="AO1126" s="844">
        <f t="shared" si="312"/>
        <v>0</v>
      </c>
      <c r="AP1126" s="844">
        <f t="shared" si="313"/>
        <v>1</v>
      </c>
      <c r="AQ1126" s="845">
        <f t="shared" ca="1" si="314"/>
        <v>30</v>
      </c>
      <c r="AR1126" s="113" t="str">
        <f t="shared" si="315"/>
        <v>On Time</v>
      </c>
    </row>
    <row r="1127" spans="1:44" ht="12.75" x14ac:dyDescent="0.2">
      <c r="A1127" s="240">
        <v>4000619626</v>
      </c>
      <c r="B1127" s="244">
        <v>46155</v>
      </c>
      <c r="C1127" s="240" t="s">
        <v>79</v>
      </c>
      <c r="D1127" s="552">
        <v>46281</v>
      </c>
      <c r="E1127" s="552" t="e">
        <f>IF(OR(#REF!="",J1127=""),"",#REF!+7*J1127)</f>
        <v>#REF!</v>
      </c>
      <c r="F1127" s="103" t="e">
        <f t="shared" ca="1" si="318"/>
        <v>#REF!</v>
      </c>
      <c r="G1127" s="316" t="s">
        <v>94</v>
      </c>
      <c r="H1127" s="341" t="e">
        <f t="shared" si="306"/>
        <v>#REF!</v>
      </c>
      <c r="I1127" s="28" t="e">
        <f t="shared" si="307"/>
        <v>#REF!</v>
      </c>
      <c r="J1127" s="218">
        <v>18</v>
      </c>
      <c r="K1127" s="24" t="s">
        <v>25</v>
      </c>
      <c r="L1127" s="38" t="s">
        <v>81</v>
      </c>
      <c r="M1127" s="238" t="s">
        <v>2560</v>
      </c>
      <c r="N1127" s="96">
        <v>0</v>
      </c>
      <c r="O1127" s="9">
        <v>3</v>
      </c>
      <c r="P1127" s="218"/>
      <c r="Q1127" s="218"/>
      <c r="R1127" s="125" t="s">
        <v>84</v>
      </c>
      <c r="S1127" s="24" t="s">
        <v>97</v>
      </c>
      <c r="T1127" s="7" t="s">
        <v>114</v>
      </c>
      <c r="U1127" s="16" t="s">
        <v>99</v>
      </c>
      <c r="V1127" s="16" t="s">
        <v>2561</v>
      </c>
      <c r="W1127" s="317">
        <v>2</v>
      </c>
      <c r="X1127" s="207"/>
      <c r="Y1127" s="265">
        <f t="shared" si="316"/>
        <v>2</v>
      </c>
      <c r="Z1127" s="24">
        <v>2</v>
      </c>
      <c r="AA1127" s="266">
        <v>0</v>
      </c>
      <c r="AB1127" s="222"/>
      <c r="AC1127" s="151"/>
      <c r="AD1127" s="221"/>
      <c r="AE1127" s="260"/>
      <c r="AF1127" s="266">
        <f t="shared" si="309"/>
        <v>0</v>
      </c>
      <c r="AG1127" s="266">
        <f t="shared" ref="AG1127:AG1190" si="320">(X1127*AB1127)*86</f>
        <v>0</v>
      </c>
      <c r="AH1127" s="266">
        <f t="shared" si="310"/>
        <v>0</v>
      </c>
      <c r="AI1127" s="266">
        <f t="shared" si="319"/>
        <v>0</v>
      </c>
      <c r="AJ1127" s="266">
        <f t="shared" si="305"/>
        <v>0</v>
      </c>
      <c r="AK1127" s="266">
        <f t="shared" si="317"/>
        <v>0</v>
      </c>
      <c r="AL1127" s="240" t="s">
        <v>9</v>
      </c>
      <c r="AM1127" s="323"/>
      <c r="AN1127" s="827">
        <f t="shared" si="308"/>
        <v>0</v>
      </c>
      <c r="AO1127" s="844">
        <f t="shared" si="312"/>
        <v>0</v>
      </c>
      <c r="AP1127" s="844">
        <f t="shared" si="313"/>
        <v>1</v>
      </c>
      <c r="AQ1127" s="845">
        <f t="shared" ca="1" si="314"/>
        <v>30</v>
      </c>
      <c r="AR1127" s="113" t="str">
        <f t="shared" si="315"/>
        <v>On Time</v>
      </c>
    </row>
    <row r="1128" spans="1:44" ht="12.75" x14ac:dyDescent="0.2">
      <c r="A1128" s="240">
        <v>4000619626</v>
      </c>
      <c r="B1128" s="244">
        <v>46155</v>
      </c>
      <c r="C1128" s="240" t="s">
        <v>79</v>
      </c>
      <c r="D1128" s="552">
        <v>46281</v>
      </c>
      <c r="E1128" s="552" t="e">
        <f>IF(OR(#REF!="",J1128=""),"",#REF!+7*J1128)</f>
        <v>#REF!</v>
      </c>
      <c r="F1128" s="103" t="e">
        <f t="shared" ca="1" si="318"/>
        <v>#REF!</v>
      </c>
      <c r="G1128" s="316" t="s">
        <v>94</v>
      </c>
      <c r="H1128" s="341" t="e">
        <f t="shared" si="306"/>
        <v>#REF!</v>
      </c>
      <c r="I1128" s="28" t="e">
        <f t="shared" si="307"/>
        <v>#REF!</v>
      </c>
      <c r="J1128" s="218">
        <v>18</v>
      </c>
      <c r="K1128" s="24" t="s">
        <v>25</v>
      </c>
      <c r="L1128" s="38" t="s">
        <v>81</v>
      </c>
      <c r="M1128" s="343" t="s">
        <v>2560</v>
      </c>
      <c r="N1128" s="96">
        <v>0</v>
      </c>
      <c r="O1128" s="9">
        <v>3</v>
      </c>
      <c r="P1128" s="218"/>
      <c r="Q1128" s="218"/>
      <c r="R1128" s="125" t="s">
        <v>84</v>
      </c>
      <c r="S1128" s="24" t="s">
        <v>97</v>
      </c>
      <c r="T1128" s="7" t="s">
        <v>114</v>
      </c>
      <c r="U1128" s="16" t="s">
        <v>99</v>
      </c>
      <c r="V1128" s="16" t="s">
        <v>2562</v>
      </c>
      <c r="W1128" s="317">
        <v>2</v>
      </c>
      <c r="X1128" s="207"/>
      <c r="Y1128" s="265">
        <f t="shared" si="316"/>
        <v>2</v>
      </c>
      <c r="Z1128" s="24">
        <v>2</v>
      </c>
      <c r="AA1128" s="266">
        <v>0</v>
      </c>
      <c r="AB1128" s="222"/>
      <c r="AC1128" s="151"/>
      <c r="AD1128" s="221"/>
      <c r="AE1128" s="260"/>
      <c r="AF1128" s="266">
        <f t="shared" si="309"/>
        <v>0</v>
      </c>
      <c r="AG1128" s="266">
        <f t="shared" si="320"/>
        <v>0</v>
      </c>
      <c r="AH1128" s="266">
        <f t="shared" si="310"/>
        <v>0</v>
      </c>
      <c r="AI1128" s="266">
        <f t="shared" si="319"/>
        <v>0</v>
      </c>
      <c r="AJ1128" s="266">
        <f t="shared" si="305"/>
        <v>0</v>
      </c>
      <c r="AK1128" s="266">
        <f t="shared" si="317"/>
        <v>0</v>
      </c>
      <c r="AL1128" s="240" t="s">
        <v>9</v>
      </c>
      <c r="AM1128" s="323"/>
      <c r="AN1128" s="827">
        <f t="shared" si="308"/>
        <v>0</v>
      </c>
      <c r="AO1128" s="844">
        <f t="shared" si="312"/>
        <v>0</v>
      </c>
      <c r="AP1128" s="844">
        <f t="shared" si="313"/>
        <v>1</v>
      </c>
      <c r="AQ1128" s="845">
        <f t="shared" ca="1" si="314"/>
        <v>30</v>
      </c>
      <c r="AR1128" s="113" t="str">
        <f t="shared" si="315"/>
        <v>On Time</v>
      </c>
    </row>
    <row r="1129" spans="1:44" ht="12.75" x14ac:dyDescent="0.2">
      <c r="A1129" s="240">
        <v>4000619626</v>
      </c>
      <c r="B1129" s="244">
        <v>46155</v>
      </c>
      <c r="C1129" s="240" t="s">
        <v>79</v>
      </c>
      <c r="D1129" s="552">
        <v>46281</v>
      </c>
      <c r="E1129" s="552" t="e">
        <f>IF(OR(#REF!="",J1129=""),"",#REF!+7*J1129)</f>
        <v>#REF!</v>
      </c>
      <c r="F1129" s="103" t="e">
        <f t="shared" ca="1" si="318"/>
        <v>#REF!</v>
      </c>
      <c r="G1129" s="316" t="s">
        <v>94</v>
      </c>
      <c r="H1129" s="341" t="e">
        <f t="shared" si="306"/>
        <v>#REF!</v>
      </c>
      <c r="I1129" s="28" t="e">
        <f t="shared" si="307"/>
        <v>#REF!</v>
      </c>
      <c r="J1129" s="218">
        <v>18</v>
      </c>
      <c r="K1129" s="24" t="s">
        <v>18</v>
      </c>
      <c r="L1129" s="38" t="s">
        <v>81</v>
      </c>
      <c r="M1129" s="343" t="s">
        <v>2560</v>
      </c>
      <c r="N1129" s="96">
        <v>0</v>
      </c>
      <c r="O1129" s="9">
        <v>3</v>
      </c>
      <c r="P1129" s="218"/>
      <c r="Q1129" s="218"/>
      <c r="R1129" s="125" t="s">
        <v>84</v>
      </c>
      <c r="S1129" s="24" t="s">
        <v>97</v>
      </c>
      <c r="T1129" s="7" t="s">
        <v>114</v>
      </c>
      <c r="U1129" s="16" t="s">
        <v>99</v>
      </c>
      <c r="V1129" s="16" t="s">
        <v>2563</v>
      </c>
      <c r="W1129" s="317">
        <v>2</v>
      </c>
      <c r="X1129" s="207"/>
      <c r="Y1129" s="265">
        <f t="shared" si="316"/>
        <v>2</v>
      </c>
      <c r="Z1129" s="24">
        <v>2</v>
      </c>
      <c r="AA1129" s="266">
        <v>0</v>
      </c>
      <c r="AB1129" s="222"/>
      <c r="AC1129" s="151"/>
      <c r="AD1129" s="221"/>
      <c r="AE1129" s="260"/>
      <c r="AF1129" s="266">
        <f t="shared" si="309"/>
        <v>0</v>
      </c>
      <c r="AG1129" s="266">
        <f t="shared" si="320"/>
        <v>0</v>
      </c>
      <c r="AH1129" s="266">
        <f t="shared" si="310"/>
        <v>0</v>
      </c>
      <c r="AI1129" s="266">
        <f t="shared" si="319"/>
        <v>0</v>
      </c>
      <c r="AJ1129" s="266">
        <f t="shared" ref="AJ1129:AJ1193" si="321">(Z1129*AB1129)*86</f>
        <v>0</v>
      </c>
      <c r="AK1129" s="266">
        <f t="shared" si="317"/>
        <v>0</v>
      </c>
      <c r="AL1129" s="240" t="s">
        <v>9</v>
      </c>
      <c r="AM1129" s="323"/>
      <c r="AN1129" s="827">
        <f t="shared" si="308"/>
        <v>0</v>
      </c>
      <c r="AO1129" s="844">
        <f t="shared" si="312"/>
        <v>0</v>
      </c>
      <c r="AP1129" s="844">
        <f t="shared" si="313"/>
        <v>1</v>
      </c>
      <c r="AQ1129" s="845">
        <f t="shared" ca="1" si="314"/>
        <v>30</v>
      </c>
      <c r="AR1129" s="113" t="str">
        <f t="shared" si="315"/>
        <v>On Time</v>
      </c>
    </row>
    <row r="1130" spans="1:44" ht="12.75" x14ac:dyDescent="0.2">
      <c r="A1130" s="240">
        <v>4000619626</v>
      </c>
      <c r="B1130" s="244">
        <v>46155</v>
      </c>
      <c r="C1130" s="240" t="s">
        <v>79</v>
      </c>
      <c r="D1130" s="552">
        <v>46281</v>
      </c>
      <c r="E1130" s="552" t="e">
        <f>IF(OR(#REF!="",J1130=""),"",#REF!+7*J1130)</f>
        <v>#REF!</v>
      </c>
      <c r="F1130" s="103" t="e">
        <f t="shared" ca="1" si="318"/>
        <v>#REF!</v>
      </c>
      <c r="G1130" s="316" t="s">
        <v>94</v>
      </c>
      <c r="H1130" s="546" t="e">
        <f t="shared" si="306"/>
        <v>#REF!</v>
      </c>
      <c r="I1130" s="28" t="e">
        <f t="shared" si="307"/>
        <v>#REF!</v>
      </c>
      <c r="J1130" s="218">
        <v>18</v>
      </c>
      <c r="K1130" s="24" t="s">
        <v>25</v>
      </c>
      <c r="L1130" s="38" t="s">
        <v>81</v>
      </c>
      <c r="M1130" s="343" t="s">
        <v>2560</v>
      </c>
      <c r="N1130" s="96">
        <v>0</v>
      </c>
      <c r="O1130" s="9">
        <v>3</v>
      </c>
      <c r="P1130" s="218"/>
      <c r="Q1130" s="218"/>
      <c r="R1130" s="125" t="s">
        <v>84</v>
      </c>
      <c r="S1130" s="24" t="s">
        <v>97</v>
      </c>
      <c r="T1130" s="7" t="s">
        <v>114</v>
      </c>
      <c r="U1130" s="16" t="s">
        <v>99</v>
      </c>
      <c r="V1130" s="16" t="s">
        <v>2564</v>
      </c>
      <c r="W1130" s="317">
        <v>2</v>
      </c>
      <c r="X1130" s="207"/>
      <c r="Y1130" s="265">
        <f t="shared" si="316"/>
        <v>2</v>
      </c>
      <c r="Z1130" s="24">
        <v>2</v>
      </c>
      <c r="AA1130" s="266">
        <v>0</v>
      </c>
      <c r="AB1130" s="222"/>
      <c r="AC1130" s="151"/>
      <c r="AD1130" s="221"/>
      <c r="AE1130" s="260"/>
      <c r="AF1130" s="266">
        <f t="shared" si="309"/>
        <v>0</v>
      </c>
      <c r="AG1130" s="266">
        <f t="shared" si="320"/>
        <v>0</v>
      </c>
      <c r="AH1130" s="266">
        <f t="shared" si="310"/>
        <v>0</v>
      </c>
      <c r="AI1130" s="266">
        <f t="shared" si="319"/>
        <v>0</v>
      </c>
      <c r="AJ1130" s="266">
        <f t="shared" si="321"/>
        <v>0</v>
      </c>
      <c r="AK1130" s="266">
        <f t="shared" si="317"/>
        <v>0</v>
      </c>
      <c r="AL1130" s="240" t="s">
        <v>9</v>
      </c>
      <c r="AM1130" s="323"/>
      <c r="AN1130" s="827">
        <f t="shared" si="308"/>
        <v>0</v>
      </c>
      <c r="AO1130" s="844">
        <f t="shared" si="312"/>
        <v>0</v>
      </c>
      <c r="AP1130" s="844">
        <f t="shared" si="313"/>
        <v>1</v>
      </c>
      <c r="AQ1130" s="845">
        <f t="shared" ca="1" si="314"/>
        <v>30</v>
      </c>
      <c r="AR1130" s="113" t="str">
        <f t="shared" si="315"/>
        <v>On Time</v>
      </c>
    </row>
    <row r="1131" spans="1:44" ht="12.75" x14ac:dyDescent="0.2">
      <c r="A1131" s="240">
        <v>4000619626</v>
      </c>
      <c r="B1131" s="244">
        <v>46155</v>
      </c>
      <c r="C1131" s="240" t="s">
        <v>79</v>
      </c>
      <c r="D1131" s="552">
        <v>46281</v>
      </c>
      <c r="E1131" s="552" t="e">
        <f>IF(OR(#REF!="",J1131=""),"",#REF!+7*J1131)</f>
        <v>#REF!</v>
      </c>
      <c r="F1131" s="103" t="e">
        <f t="shared" ca="1" si="318"/>
        <v>#REF!</v>
      </c>
      <c r="G1131" s="316" t="s">
        <v>94</v>
      </c>
      <c r="H1131" s="546" t="e">
        <f t="shared" si="306"/>
        <v>#REF!</v>
      </c>
      <c r="I1131" s="28" t="e">
        <f t="shared" si="307"/>
        <v>#REF!</v>
      </c>
      <c r="J1131" s="218">
        <v>18</v>
      </c>
      <c r="K1131" s="38" t="s">
        <v>25</v>
      </c>
      <c r="L1131" s="38" t="s">
        <v>81</v>
      </c>
      <c r="M1131" s="343" t="s">
        <v>2560</v>
      </c>
      <c r="N1131" s="96">
        <v>0</v>
      </c>
      <c r="O1131" s="9">
        <v>3</v>
      </c>
      <c r="P1131" s="218"/>
      <c r="Q1131" s="218"/>
      <c r="R1131" s="125" t="s">
        <v>84</v>
      </c>
      <c r="S1131" s="24" t="s">
        <v>97</v>
      </c>
      <c r="T1131" s="7" t="s">
        <v>114</v>
      </c>
      <c r="U1131" s="16" t="s">
        <v>99</v>
      </c>
      <c r="V1131" s="16" t="s">
        <v>2565</v>
      </c>
      <c r="W1131" s="317">
        <v>2</v>
      </c>
      <c r="X1131" s="207"/>
      <c r="Y1131" s="265">
        <f t="shared" si="316"/>
        <v>2</v>
      </c>
      <c r="Z1131" s="24">
        <v>2</v>
      </c>
      <c r="AA1131" s="266">
        <v>0</v>
      </c>
      <c r="AB1131" s="222"/>
      <c r="AC1131" s="151"/>
      <c r="AD1131" s="221"/>
      <c r="AE1131" s="260"/>
      <c r="AF1131" s="266">
        <f t="shared" si="309"/>
        <v>0</v>
      </c>
      <c r="AG1131" s="266">
        <f t="shared" si="320"/>
        <v>0</v>
      </c>
      <c r="AH1131" s="266">
        <f t="shared" si="310"/>
        <v>0</v>
      </c>
      <c r="AI1131" s="266">
        <f t="shared" si="319"/>
        <v>0</v>
      </c>
      <c r="AJ1131" s="266">
        <f t="shared" si="321"/>
        <v>0</v>
      </c>
      <c r="AK1131" s="266">
        <f t="shared" si="317"/>
        <v>0</v>
      </c>
      <c r="AL1131" s="240" t="s">
        <v>9</v>
      </c>
      <c r="AM1131" s="323"/>
      <c r="AN1131" s="827">
        <f t="shared" si="308"/>
        <v>0</v>
      </c>
      <c r="AO1131" s="844">
        <f t="shared" si="312"/>
        <v>0</v>
      </c>
      <c r="AP1131" s="844">
        <f t="shared" si="313"/>
        <v>1</v>
      </c>
      <c r="AQ1131" s="845">
        <f t="shared" ca="1" si="314"/>
        <v>30</v>
      </c>
      <c r="AR1131" s="113" t="str">
        <f t="shared" si="315"/>
        <v>On Time</v>
      </c>
    </row>
    <row r="1132" spans="1:44" ht="12.75" x14ac:dyDescent="0.2">
      <c r="A1132" s="240">
        <v>4000619626</v>
      </c>
      <c r="B1132" s="244">
        <v>46155</v>
      </c>
      <c r="C1132" s="240" t="s">
        <v>79</v>
      </c>
      <c r="D1132" s="552">
        <v>46281</v>
      </c>
      <c r="E1132" s="552" t="e">
        <f>IF(OR(#REF!="",J1132=""),"",#REF!+7*J1132)</f>
        <v>#REF!</v>
      </c>
      <c r="F1132" s="103" t="e">
        <f t="shared" ca="1" si="318"/>
        <v>#REF!</v>
      </c>
      <c r="G1132" s="316" t="s">
        <v>94</v>
      </c>
      <c r="H1132" s="341" t="e">
        <f t="shared" si="306"/>
        <v>#REF!</v>
      </c>
      <c r="I1132" s="28" t="e">
        <f t="shared" si="307"/>
        <v>#REF!</v>
      </c>
      <c r="J1132" s="218">
        <v>18</v>
      </c>
      <c r="K1132" s="38" t="s">
        <v>25</v>
      </c>
      <c r="L1132" s="38" t="s">
        <v>81</v>
      </c>
      <c r="M1132" s="343" t="s">
        <v>2560</v>
      </c>
      <c r="N1132" s="96">
        <v>0</v>
      </c>
      <c r="O1132" s="9">
        <v>3</v>
      </c>
      <c r="P1132" s="218"/>
      <c r="Q1132" s="218"/>
      <c r="R1132" s="125" t="s">
        <v>84</v>
      </c>
      <c r="S1132" s="24" t="s">
        <v>97</v>
      </c>
      <c r="T1132" s="7" t="s">
        <v>114</v>
      </c>
      <c r="U1132" s="16" t="s">
        <v>99</v>
      </c>
      <c r="V1132" s="16" t="s">
        <v>2566</v>
      </c>
      <c r="W1132" s="317">
        <v>2</v>
      </c>
      <c r="X1132" s="207"/>
      <c r="Y1132" s="265">
        <f t="shared" si="316"/>
        <v>2</v>
      </c>
      <c r="Z1132" s="24">
        <v>2</v>
      </c>
      <c r="AA1132" s="266">
        <v>0</v>
      </c>
      <c r="AB1132" s="222"/>
      <c r="AC1132" s="151"/>
      <c r="AD1132" s="221"/>
      <c r="AE1132" s="260"/>
      <c r="AF1132" s="266">
        <f t="shared" si="309"/>
        <v>0</v>
      </c>
      <c r="AG1132" s="266">
        <f t="shared" si="320"/>
        <v>0</v>
      </c>
      <c r="AH1132" s="266">
        <f t="shared" si="310"/>
        <v>0</v>
      </c>
      <c r="AI1132" s="266">
        <f t="shared" si="319"/>
        <v>0</v>
      </c>
      <c r="AJ1132" s="266">
        <f t="shared" si="321"/>
        <v>0</v>
      </c>
      <c r="AK1132" s="266">
        <f t="shared" si="317"/>
        <v>0</v>
      </c>
      <c r="AL1132" s="240" t="s">
        <v>9</v>
      </c>
      <c r="AM1132" s="323"/>
      <c r="AN1132" s="827">
        <f t="shared" si="308"/>
        <v>0</v>
      </c>
      <c r="AO1132" s="844">
        <f t="shared" si="312"/>
        <v>0</v>
      </c>
      <c r="AP1132" s="844">
        <f t="shared" si="313"/>
        <v>1</v>
      </c>
      <c r="AQ1132" s="845">
        <f t="shared" ca="1" si="314"/>
        <v>30</v>
      </c>
      <c r="AR1132" s="113" t="str">
        <f t="shared" si="315"/>
        <v>On Time</v>
      </c>
    </row>
    <row r="1133" spans="1:44" ht="12.75" x14ac:dyDescent="0.2">
      <c r="A1133" s="240">
        <v>4000619626</v>
      </c>
      <c r="B1133" s="244">
        <v>46155</v>
      </c>
      <c r="C1133" s="240" t="s">
        <v>79</v>
      </c>
      <c r="D1133" s="552">
        <v>46281</v>
      </c>
      <c r="E1133" s="552" t="e">
        <f>IF(OR(#REF!="",J1133=""),"",#REF!+7*J1133)</f>
        <v>#REF!</v>
      </c>
      <c r="F1133" s="103" t="e">
        <f t="shared" ca="1" si="318"/>
        <v>#REF!</v>
      </c>
      <c r="G1133" s="316" t="s">
        <v>94</v>
      </c>
      <c r="H1133" s="546" t="e">
        <f t="shared" ref="H1133:H1197" si="322">TEXT(E1133,"MMM-YY")</f>
        <v>#REF!</v>
      </c>
      <c r="I1133" s="520" t="e">
        <f t="shared" ref="I1133:I1197" si="323">TEXT(E1133,"YYYY")</f>
        <v>#REF!</v>
      </c>
      <c r="J1133" s="218">
        <v>18</v>
      </c>
      <c r="K1133" s="38" t="s">
        <v>25</v>
      </c>
      <c r="L1133" s="38" t="s">
        <v>81</v>
      </c>
      <c r="M1133" s="343" t="s">
        <v>2560</v>
      </c>
      <c r="N1133" s="96">
        <v>0</v>
      </c>
      <c r="O1133" s="9">
        <v>3</v>
      </c>
      <c r="P1133" s="218"/>
      <c r="Q1133" s="218"/>
      <c r="R1133" s="125" t="s">
        <v>84</v>
      </c>
      <c r="S1133" s="24" t="s">
        <v>97</v>
      </c>
      <c r="T1133" s="7" t="s">
        <v>114</v>
      </c>
      <c r="U1133" s="16" t="s">
        <v>99</v>
      </c>
      <c r="V1133" s="512" t="s">
        <v>2567</v>
      </c>
      <c r="W1133" s="317">
        <v>2</v>
      </c>
      <c r="X1133" s="207"/>
      <c r="Y1133" s="542">
        <f t="shared" si="316"/>
        <v>2</v>
      </c>
      <c r="Z1133" s="24">
        <v>2</v>
      </c>
      <c r="AA1133" s="266">
        <v>453570</v>
      </c>
      <c r="AB1133" s="222"/>
      <c r="AC1133" s="151"/>
      <c r="AD1133" s="221"/>
      <c r="AE1133" s="260"/>
      <c r="AF1133" s="266">
        <f t="shared" si="309"/>
        <v>0</v>
      </c>
      <c r="AG1133" s="266">
        <f t="shared" si="320"/>
        <v>0</v>
      </c>
      <c r="AH1133" s="266">
        <f t="shared" si="310"/>
        <v>0</v>
      </c>
      <c r="AI1133" s="266">
        <f t="shared" si="319"/>
        <v>907140</v>
      </c>
      <c r="AJ1133" s="266">
        <f t="shared" si="321"/>
        <v>0</v>
      </c>
      <c r="AK1133" s="266">
        <f t="shared" si="317"/>
        <v>907140</v>
      </c>
      <c r="AL1133" s="240" t="s">
        <v>9</v>
      </c>
      <c r="AM1133" s="323"/>
      <c r="AN1133" s="827">
        <f t="shared" si="308"/>
        <v>907140</v>
      </c>
      <c r="AO1133" s="844">
        <f t="shared" si="312"/>
        <v>0</v>
      </c>
      <c r="AP1133" s="844">
        <f t="shared" si="313"/>
        <v>1</v>
      </c>
      <c r="AQ1133" s="845">
        <f t="shared" ca="1" si="314"/>
        <v>30</v>
      </c>
      <c r="AR1133" s="113" t="str">
        <f t="shared" si="315"/>
        <v>On Time</v>
      </c>
    </row>
    <row r="1134" spans="1:44" ht="12.75" x14ac:dyDescent="0.2">
      <c r="A1134" s="240">
        <v>4300036257</v>
      </c>
      <c r="B1134" s="244">
        <v>46154</v>
      </c>
      <c r="C1134" s="240" t="s">
        <v>79</v>
      </c>
      <c r="D1134" s="552">
        <v>46176</v>
      </c>
      <c r="E1134" s="552" t="e">
        <f>IF(OR(#REF!="",J1134=""),"",#REF!+7*J1134)</f>
        <v>#REF!</v>
      </c>
      <c r="F1134" s="103" t="str">
        <f t="shared" ca="1" si="318"/>
        <v>DELIVERED</v>
      </c>
      <c r="G1134" s="316" t="s">
        <v>94</v>
      </c>
      <c r="H1134" s="341" t="e">
        <f t="shared" si="322"/>
        <v>#REF!</v>
      </c>
      <c r="I1134" s="28" t="e">
        <f t="shared" si="323"/>
        <v>#REF!</v>
      </c>
      <c r="J1134" s="218">
        <v>3</v>
      </c>
      <c r="K1134" s="38" t="s">
        <v>21</v>
      </c>
      <c r="L1134" s="38" t="s">
        <v>81</v>
      </c>
      <c r="M1134" s="343" t="s">
        <v>2568</v>
      </c>
      <c r="N1134" s="96">
        <v>0</v>
      </c>
      <c r="O1134" s="9">
        <v>3</v>
      </c>
      <c r="P1134" s="218" t="s">
        <v>243</v>
      </c>
      <c r="Q1134" s="218">
        <v>26100127</v>
      </c>
      <c r="R1134" s="125" t="s">
        <v>84</v>
      </c>
      <c r="S1134" s="24" t="s">
        <v>97</v>
      </c>
      <c r="T1134" s="7" t="s">
        <v>98</v>
      </c>
      <c r="U1134" s="16" t="s">
        <v>99</v>
      </c>
      <c r="V1134" s="16" t="s">
        <v>2569</v>
      </c>
      <c r="W1134" s="317">
        <v>36</v>
      </c>
      <c r="X1134" s="218">
        <v>27</v>
      </c>
      <c r="Y1134" s="265">
        <f t="shared" si="316"/>
        <v>9</v>
      </c>
      <c r="Z1134" s="24">
        <v>0</v>
      </c>
      <c r="AA1134" s="266">
        <v>4950</v>
      </c>
      <c r="AB1134" s="222"/>
      <c r="AC1134" s="536" t="str">
        <f>IF(AD1134="","",TEXT(AD1134,"mmmm-yy"))</f>
        <v>June-26</v>
      </c>
      <c r="AD1134" s="374">
        <v>46176</v>
      </c>
      <c r="AE1134" s="535" t="s">
        <v>2570</v>
      </c>
      <c r="AF1134" s="447">
        <f t="shared" si="309"/>
        <v>133650</v>
      </c>
      <c r="AG1134" s="266">
        <f t="shared" si="320"/>
        <v>0</v>
      </c>
      <c r="AH1134" s="266">
        <f t="shared" si="310"/>
        <v>133650</v>
      </c>
      <c r="AI1134" s="266">
        <f t="shared" si="319"/>
        <v>0</v>
      </c>
      <c r="AJ1134" s="266">
        <f t="shared" si="321"/>
        <v>0</v>
      </c>
      <c r="AK1134" s="266">
        <f t="shared" si="317"/>
        <v>0</v>
      </c>
      <c r="AL1134" s="240" t="s">
        <v>0</v>
      </c>
      <c r="AM1134" s="533" t="s">
        <v>102</v>
      </c>
      <c r="AN1134" s="827">
        <f t="shared" si="308"/>
        <v>133650</v>
      </c>
      <c r="AO1134" s="844">
        <f t="shared" si="312"/>
        <v>0.75</v>
      </c>
      <c r="AP1134" s="844">
        <f t="shared" si="313"/>
        <v>0.25</v>
      </c>
      <c r="AQ1134" s="845">
        <f t="shared" ca="1" si="314"/>
        <v>31</v>
      </c>
      <c r="AR1134" s="113" t="str">
        <f t="shared" si="315"/>
        <v>On Time</v>
      </c>
    </row>
    <row r="1135" spans="1:44" ht="12.75" x14ac:dyDescent="0.2">
      <c r="A1135" s="240">
        <v>4300036257</v>
      </c>
      <c r="B1135" s="244">
        <v>46154</v>
      </c>
      <c r="C1135" s="240" t="s">
        <v>79</v>
      </c>
      <c r="D1135" s="552">
        <v>46176</v>
      </c>
      <c r="E1135" s="552" t="e">
        <f>IF(OR(#REF!="",J1135=""),"",#REF!+7*J1135)</f>
        <v>#REF!</v>
      </c>
      <c r="F1135" s="103" t="str">
        <f t="shared" ca="1" si="318"/>
        <v>DELIVERED</v>
      </c>
      <c r="G1135" s="316" t="s">
        <v>94</v>
      </c>
      <c r="H1135" s="341" t="e">
        <f t="shared" si="322"/>
        <v>#REF!</v>
      </c>
      <c r="I1135" s="28" t="e">
        <f t="shared" si="323"/>
        <v>#REF!</v>
      </c>
      <c r="J1135" s="218">
        <v>3</v>
      </c>
      <c r="K1135" s="38" t="s">
        <v>21</v>
      </c>
      <c r="L1135" s="38" t="s">
        <v>81</v>
      </c>
      <c r="M1135" s="343" t="s">
        <v>2568</v>
      </c>
      <c r="N1135" s="96">
        <v>0</v>
      </c>
      <c r="O1135" s="9">
        <v>3</v>
      </c>
      <c r="P1135" s="218" t="s">
        <v>243</v>
      </c>
      <c r="Q1135" s="218">
        <v>26100127</v>
      </c>
      <c r="R1135" s="125" t="s">
        <v>84</v>
      </c>
      <c r="S1135" s="24" t="s">
        <v>97</v>
      </c>
      <c r="T1135" s="7" t="s">
        <v>98</v>
      </c>
      <c r="U1135" s="16" t="s">
        <v>99</v>
      </c>
      <c r="V1135" s="16" t="s">
        <v>2569</v>
      </c>
      <c r="W1135" s="317">
        <v>9</v>
      </c>
      <c r="X1135" s="218">
        <v>9</v>
      </c>
      <c r="Y1135" s="265">
        <f t="shared" si="316"/>
        <v>0</v>
      </c>
      <c r="Z1135" s="24">
        <v>0</v>
      </c>
      <c r="AA1135" s="266">
        <v>4950</v>
      </c>
      <c r="AB1135" s="222"/>
      <c r="AC1135" s="536" t="str">
        <f>IF(AD1135="","",TEXT(AD1135,"mmmm-yy"))</f>
        <v>June-26</v>
      </c>
      <c r="AD1135" s="374">
        <v>46177</v>
      </c>
      <c r="AE1135" s="535" t="s">
        <v>2571</v>
      </c>
      <c r="AF1135" s="447">
        <f t="shared" si="309"/>
        <v>44550</v>
      </c>
      <c r="AG1135" s="266">
        <f t="shared" si="320"/>
        <v>0</v>
      </c>
      <c r="AH1135" s="266">
        <f t="shared" si="310"/>
        <v>44550</v>
      </c>
      <c r="AI1135" s="266">
        <f t="shared" si="319"/>
        <v>0</v>
      </c>
      <c r="AJ1135" s="266">
        <f t="shared" si="321"/>
        <v>0</v>
      </c>
      <c r="AK1135" s="266">
        <f t="shared" si="317"/>
        <v>0</v>
      </c>
      <c r="AL1135" s="240" t="s">
        <v>0</v>
      </c>
      <c r="AM1135" s="533" t="s">
        <v>102</v>
      </c>
      <c r="AN1135" s="827">
        <f t="shared" si="308"/>
        <v>44550</v>
      </c>
      <c r="AO1135" s="844">
        <f t="shared" si="312"/>
        <v>1</v>
      </c>
      <c r="AP1135" s="844">
        <f t="shared" si="313"/>
        <v>0</v>
      </c>
      <c r="AQ1135" s="845">
        <f t="shared" ca="1" si="314"/>
        <v>31</v>
      </c>
      <c r="AR1135" s="113" t="str">
        <f t="shared" si="315"/>
        <v>Delayed</v>
      </c>
    </row>
    <row r="1136" spans="1:44" ht="12.75" x14ac:dyDescent="0.2">
      <c r="A1136" s="240">
        <v>4300036257</v>
      </c>
      <c r="B1136" s="244">
        <v>46154</v>
      </c>
      <c r="C1136" s="240" t="s">
        <v>79</v>
      </c>
      <c r="D1136" s="552">
        <v>46176</v>
      </c>
      <c r="E1136" s="552" t="e">
        <f>IF(OR(#REF!="",J1136=""),"",#REF!+7*J1136)</f>
        <v>#REF!</v>
      </c>
      <c r="F1136" s="103" t="str">
        <f t="shared" ca="1" si="318"/>
        <v>DELIVERED</v>
      </c>
      <c r="G1136" s="316" t="s">
        <v>94</v>
      </c>
      <c r="H1136" s="341" t="e">
        <f t="shared" si="322"/>
        <v>#REF!</v>
      </c>
      <c r="I1136" s="28" t="e">
        <f t="shared" si="323"/>
        <v>#REF!</v>
      </c>
      <c r="J1136" s="218">
        <v>3</v>
      </c>
      <c r="K1136" s="38" t="s">
        <v>28</v>
      </c>
      <c r="L1136" s="38" t="s">
        <v>81</v>
      </c>
      <c r="M1136" s="343" t="s">
        <v>2568</v>
      </c>
      <c r="N1136" s="96">
        <v>0</v>
      </c>
      <c r="O1136" s="9">
        <v>3</v>
      </c>
      <c r="P1136" s="218" t="s">
        <v>243</v>
      </c>
      <c r="Q1136" s="218">
        <v>26100127</v>
      </c>
      <c r="R1136" s="125" t="s">
        <v>84</v>
      </c>
      <c r="S1136" s="24" t="s">
        <v>97</v>
      </c>
      <c r="T1136" s="7" t="s">
        <v>98</v>
      </c>
      <c r="U1136" s="16" t="s">
        <v>99</v>
      </c>
      <c r="V1136" s="21" t="s">
        <v>737</v>
      </c>
      <c r="W1136" s="317">
        <v>1</v>
      </c>
      <c r="X1136" s="218">
        <v>1</v>
      </c>
      <c r="Y1136" s="265">
        <f t="shared" si="316"/>
        <v>0</v>
      </c>
      <c r="Z1136" s="24">
        <v>0</v>
      </c>
      <c r="AA1136" s="266">
        <v>9000</v>
      </c>
      <c r="AB1136" s="222"/>
      <c r="AC1136" s="536" t="str">
        <f>IF(AD1136="","",TEXT(AD1136,"mmmm-yy"))</f>
        <v>June-26</v>
      </c>
      <c r="AD1136" s="389">
        <v>46176</v>
      </c>
      <c r="AE1136" s="535" t="s">
        <v>2570</v>
      </c>
      <c r="AF1136" s="266">
        <f t="shared" si="309"/>
        <v>9000</v>
      </c>
      <c r="AG1136" s="266">
        <f t="shared" si="320"/>
        <v>0</v>
      </c>
      <c r="AH1136" s="266">
        <f t="shared" si="310"/>
        <v>9000</v>
      </c>
      <c r="AI1136" s="266">
        <f t="shared" si="319"/>
        <v>0</v>
      </c>
      <c r="AJ1136" s="266">
        <f t="shared" si="321"/>
        <v>0</v>
      </c>
      <c r="AK1136" s="266">
        <f t="shared" si="317"/>
        <v>0</v>
      </c>
      <c r="AL1136" s="240" t="s">
        <v>0</v>
      </c>
      <c r="AM1136" s="533" t="s">
        <v>102</v>
      </c>
      <c r="AN1136" s="827">
        <f t="shared" si="308"/>
        <v>9000</v>
      </c>
      <c r="AO1136" s="844">
        <f t="shared" si="312"/>
        <v>1</v>
      </c>
      <c r="AP1136" s="844">
        <f t="shared" si="313"/>
        <v>0</v>
      </c>
      <c r="AQ1136" s="845">
        <f t="shared" ca="1" si="314"/>
        <v>31</v>
      </c>
      <c r="AR1136" s="113" t="str">
        <f t="shared" si="315"/>
        <v>On Time</v>
      </c>
    </row>
    <row r="1137" spans="1:44" x14ac:dyDescent="0.25">
      <c r="A1137" s="543">
        <v>9080149727</v>
      </c>
      <c r="B1137" s="381">
        <v>46171</v>
      </c>
      <c r="C1137" s="102" t="s">
        <v>305</v>
      </c>
      <c r="D1137" s="552">
        <v>46191</v>
      </c>
      <c r="E1137" s="552" t="e">
        <f>IF(OR(#REF!="",J1137=""),"",#REF!+7*J1137)</f>
        <v>#REF!</v>
      </c>
      <c r="F1137" s="333" t="e">
        <f t="shared" ca="1" si="318"/>
        <v>#REF!</v>
      </c>
      <c r="G1137" s="65" t="s">
        <v>2111</v>
      </c>
      <c r="H1137" s="341" t="e">
        <f t="shared" si="322"/>
        <v>#REF!</v>
      </c>
      <c r="I1137" s="28" t="e">
        <f t="shared" si="323"/>
        <v>#REF!</v>
      </c>
      <c r="J1137" s="24">
        <v>4</v>
      </c>
      <c r="K1137" s="24" t="s">
        <v>23</v>
      </c>
      <c r="L1137" s="38" t="s">
        <v>81</v>
      </c>
      <c r="M1137" s="13" t="s">
        <v>2572</v>
      </c>
      <c r="N1137" s="399">
        <v>0</v>
      </c>
      <c r="O1137" s="216">
        <v>3</v>
      </c>
      <c r="P1137" s="24"/>
      <c r="Q1137" s="24"/>
      <c r="R1137" s="463" t="s">
        <v>307</v>
      </c>
      <c r="S1137" s="24" t="s">
        <v>1527</v>
      </c>
      <c r="T1137" s="23" t="s">
        <v>1528</v>
      </c>
      <c r="U1137" s="35" t="s">
        <v>87</v>
      </c>
      <c r="V1137" s="15" t="s">
        <v>2573</v>
      </c>
      <c r="W1137" s="37">
        <v>2</v>
      </c>
      <c r="X1137" s="24"/>
      <c r="Y1137" s="265">
        <f t="shared" si="316"/>
        <v>2</v>
      </c>
      <c r="Z1137" s="24">
        <v>2</v>
      </c>
      <c r="AA1137" s="58"/>
      <c r="AB1137" s="66">
        <v>3261.67</v>
      </c>
      <c r="AC1137" s="262"/>
      <c r="AD1137" s="25"/>
      <c r="AE1137" s="66"/>
      <c r="AF1137" s="58">
        <f t="shared" si="309"/>
        <v>0</v>
      </c>
      <c r="AG1137" s="58">
        <f t="shared" si="320"/>
        <v>0</v>
      </c>
      <c r="AH1137" s="58">
        <f t="shared" si="310"/>
        <v>0</v>
      </c>
      <c r="AI1137" s="58">
        <f t="shared" si="319"/>
        <v>0</v>
      </c>
      <c r="AJ1137" s="58">
        <f t="shared" si="321"/>
        <v>561007.24</v>
      </c>
      <c r="AK1137" s="58">
        <f t="shared" si="317"/>
        <v>561007.24</v>
      </c>
      <c r="AL1137" s="16" t="s">
        <v>9</v>
      </c>
      <c r="AM1137" s="272"/>
      <c r="AN1137" s="59">
        <f t="shared" si="308"/>
        <v>561007.24</v>
      </c>
      <c r="AO1137" s="844">
        <f t="shared" si="312"/>
        <v>0</v>
      </c>
      <c r="AP1137" s="844">
        <f t="shared" si="313"/>
        <v>1</v>
      </c>
      <c r="AQ1137" s="845">
        <f t="shared" ca="1" si="314"/>
        <v>14</v>
      </c>
      <c r="AR1137" s="113" t="str">
        <f t="shared" si="315"/>
        <v>On Time</v>
      </c>
    </row>
    <row r="1138" spans="1:44" x14ac:dyDescent="0.25">
      <c r="A1138" s="543">
        <v>9080149727</v>
      </c>
      <c r="B1138" s="627">
        <v>46171</v>
      </c>
      <c r="C1138" s="569" t="s">
        <v>305</v>
      </c>
      <c r="D1138" s="552">
        <v>46191</v>
      </c>
      <c r="E1138" s="552" t="e">
        <f>IF(OR(#REF!="",J1138=""),"",#REF!+7*J1138)</f>
        <v>#REF!</v>
      </c>
      <c r="F1138" s="518" t="e">
        <f t="shared" ca="1" si="318"/>
        <v>#REF!</v>
      </c>
      <c r="G1138" s="516" t="s">
        <v>2111</v>
      </c>
      <c r="H1138" s="546" t="e">
        <f t="shared" si="322"/>
        <v>#REF!</v>
      </c>
      <c r="I1138" s="520" t="e">
        <f t="shared" si="323"/>
        <v>#REF!</v>
      </c>
      <c r="J1138" s="506">
        <v>5</v>
      </c>
      <c r="K1138" s="506" t="s">
        <v>18</v>
      </c>
      <c r="L1138" s="521" t="s">
        <v>81</v>
      </c>
      <c r="M1138" s="507" t="s">
        <v>2572</v>
      </c>
      <c r="N1138" s="576">
        <v>0</v>
      </c>
      <c r="O1138" s="645">
        <v>3</v>
      </c>
      <c r="P1138" s="506"/>
      <c r="Q1138" s="506"/>
      <c r="R1138" s="598" t="s">
        <v>307</v>
      </c>
      <c r="S1138" s="506" t="s">
        <v>1527</v>
      </c>
      <c r="T1138" s="505" t="s">
        <v>1528</v>
      </c>
      <c r="U1138" s="719" t="s">
        <v>87</v>
      </c>
      <c r="V1138" s="15" t="s">
        <v>2574</v>
      </c>
      <c r="W1138" s="685">
        <v>4</v>
      </c>
      <c r="X1138" s="506"/>
      <c r="Y1138" s="542">
        <f t="shared" si="316"/>
        <v>4</v>
      </c>
      <c r="Z1138" s="506">
        <v>4</v>
      </c>
      <c r="AA1138" s="528"/>
      <c r="AB1138" s="529">
        <v>4356.92</v>
      </c>
      <c r="AC1138" s="530"/>
      <c r="AD1138" s="531"/>
      <c r="AE1138" s="529"/>
      <c r="AF1138" s="528">
        <f t="shared" si="309"/>
        <v>0</v>
      </c>
      <c r="AG1138" s="528">
        <f t="shared" si="320"/>
        <v>0</v>
      </c>
      <c r="AH1138" s="528">
        <f t="shared" si="310"/>
        <v>0</v>
      </c>
      <c r="AI1138" s="528">
        <f t="shared" si="319"/>
        <v>0</v>
      </c>
      <c r="AJ1138" s="528">
        <f t="shared" si="321"/>
        <v>1498780.48</v>
      </c>
      <c r="AK1138" s="528">
        <f t="shared" si="317"/>
        <v>1498780.48</v>
      </c>
      <c r="AL1138" s="508" t="s">
        <v>9</v>
      </c>
      <c r="AM1138" s="533"/>
      <c r="AN1138" s="833">
        <f t="shared" si="308"/>
        <v>1498780.48</v>
      </c>
      <c r="AO1138" s="844">
        <f t="shared" si="312"/>
        <v>0</v>
      </c>
      <c r="AP1138" s="844">
        <f t="shared" si="313"/>
        <v>1</v>
      </c>
      <c r="AQ1138" s="845">
        <f t="shared" ca="1" si="314"/>
        <v>14</v>
      </c>
      <c r="AR1138" s="113" t="str">
        <f t="shared" si="315"/>
        <v>On Time</v>
      </c>
    </row>
    <row r="1139" spans="1:44" ht="12.75" x14ac:dyDescent="0.2">
      <c r="A1139" s="16" t="s">
        <v>2575</v>
      </c>
      <c r="B1139" s="381">
        <v>46157</v>
      </c>
      <c r="C1139" s="240" t="s">
        <v>79</v>
      </c>
      <c r="D1139" s="552">
        <v>46185</v>
      </c>
      <c r="E1139" s="552" t="e">
        <f>IF(OR(#REF!="",J1139=""),"",#REF!+7*J1139)</f>
        <v>#REF!</v>
      </c>
      <c r="F1139" s="333" t="e">
        <f t="shared" ca="1" si="318"/>
        <v>#REF!</v>
      </c>
      <c r="G1139" s="65" t="s">
        <v>2111</v>
      </c>
      <c r="H1139" s="341" t="e">
        <f t="shared" si="322"/>
        <v>#REF!</v>
      </c>
      <c r="I1139" s="28" t="e">
        <f t="shared" si="323"/>
        <v>#REF!</v>
      </c>
      <c r="J1139" s="24">
        <v>4</v>
      </c>
      <c r="K1139" s="24" t="s">
        <v>19</v>
      </c>
      <c r="L1139" s="38" t="s">
        <v>81</v>
      </c>
      <c r="M1139" s="13" t="s">
        <v>2576</v>
      </c>
      <c r="N1139" s="96">
        <v>0</v>
      </c>
      <c r="O1139" s="9">
        <v>3</v>
      </c>
      <c r="P1139" s="20"/>
      <c r="Q1139" s="20"/>
      <c r="R1139" s="125" t="s">
        <v>84</v>
      </c>
      <c r="S1139" s="9" t="s">
        <v>1070</v>
      </c>
      <c r="T1139" s="106" t="s">
        <v>1071</v>
      </c>
      <c r="U1139" s="7" t="s">
        <v>87</v>
      </c>
      <c r="V1139" s="510" t="s">
        <v>2577</v>
      </c>
      <c r="W1139" s="37">
        <v>4</v>
      </c>
      <c r="X1139" s="24"/>
      <c r="Y1139" s="265">
        <f t="shared" si="316"/>
        <v>4</v>
      </c>
      <c r="Z1139" s="24">
        <v>4</v>
      </c>
      <c r="AA1139" s="58">
        <v>59038.5</v>
      </c>
      <c r="AB1139" s="66"/>
      <c r="AC1139" s="262"/>
      <c r="AD1139" s="25"/>
      <c r="AE1139" s="66"/>
      <c r="AF1139" s="58">
        <f t="shared" si="309"/>
        <v>0</v>
      </c>
      <c r="AG1139" s="58">
        <f t="shared" si="320"/>
        <v>0</v>
      </c>
      <c r="AH1139" s="58">
        <f t="shared" si="310"/>
        <v>0</v>
      </c>
      <c r="AI1139" s="58">
        <f t="shared" si="319"/>
        <v>236154</v>
      </c>
      <c r="AJ1139" s="58">
        <f t="shared" si="321"/>
        <v>0</v>
      </c>
      <c r="AK1139" s="58">
        <f t="shared" si="317"/>
        <v>236154</v>
      </c>
      <c r="AL1139" s="16" t="s">
        <v>9</v>
      </c>
      <c r="AM1139" s="494"/>
      <c r="AN1139" s="82">
        <f t="shared" si="308"/>
        <v>236154</v>
      </c>
      <c r="AO1139" s="844">
        <f t="shared" si="312"/>
        <v>0</v>
      </c>
      <c r="AP1139" s="844">
        <f t="shared" si="313"/>
        <v>1</v>
      </c>
      <c r="AQ1139" s="845">
        <f t="shared" ca="1" si="314"/>
        <v>28</v>
      </c>
      <c r="AR1139" s="113" t="str">
        <f t="shared" si="315"/>
        <v>On Time</v>
      </c>
    </row>
    <row r="1140" spans="1:44" ht="12.75" x14ac:dyDescent="0.2">
      <c r="A1140" s="21" t="s">
        <v>2578</v>
      </c>
      <c r="B1140" s="381">
        <v>46157</v>
      </c>
      <c r="C1140" s="40" t="s">
        <v>79</v>
      </c>
      <c r="D1140" s="552">
        <v>46160</v>
      </c>
      <c r="E1140" s="552" t="e">
        <f>IF(OR(#REF!="",J1140=""),"",#REF!+7*J1140)</f>
        <v>#REF!</v>
      </c>
      <c r="F1140" s="333" t="str">
        <f ca="1">IF(AL1140="PO CLOSED",
"DELIVERED",
IF(TODAY()&gt;E1142,
"-"&amp;ROUNDUP(TODAY()-E1142,0)&amp;" days overdue",
"+" &amp;ROUNDUP(E1142-TODAY(),0)&amp;" days remaining"))</f>
        <v>DELIVERED</v>
      </c>
      <c r="G1140" s="316" t="s">
        <v>2111</v>
      </c>
      <c r="H1140" s="341" t="e">
        <f t="shared" si="322"/>
        <v>#REF!</v>
      </c>
      <c r="I1140" s="28" t="e">
        <f t="shared" si="323"/>
        <v>#REF!</v>
      </c>
      <c r="J1140" s="20">
        <v>0.5</v>
      </c>
      <c r="K1140" s="20" t="s">
        <v>24</v>
      </c>
      <c r="L1140" s="86" t="s">
        <v>81</v>
      </c>
      <c r="M1140" s="13" t="s">
        <v>2579</v>
      </c>
      <c r="N1140" s="96">
        <v>0</v>
      </c>
      <c r="O1140" s="43">
        <v>3</v>
      </c>
      <c r="P1140" s="24" t="s">
        <v>243</v>
      </c>
      <c r="Q1140" s="24">
        <v>26100114</v>
      </c>
      <c r="R1140" s="639" t="s">
        <v>84</v>
      </c>
      <c r="S1140" s="24" t="s">
        <v>291</v>
      </c>
      <c r="T1140" s="23" t="s">
        <v>292</v>
      </c>
      <c r="U1140" s="16" t="s">
        <v>87</v>
      </c>
      <c r="V1140" s="522" t="s">
        <v>2580</v>
      </c>
      <c r="W1140" s="39">
        <v>1</v>
      </c>
      <c r="X1140" s="20">
        <v>1</v>
      </c>
      <c r="Y1140" s="265">
        <f t="shared" si="316"/>
        <v>0</v>
      </c>
      <c r="Z1140" s="20">
        <v>0</v>
      </c>
      <c r="AA1140" s="63">
        <v>6100</v>
      </c>
      <c r="AB1140" s="342"/>
      <c r="AC1140" s="536" t="str">
        <f>IF(AD1140="","",TEXT(AD1140,"mmmm-yy"))</f>
        <v>May-26</v>
      </c>
      <c r="AD1140" s="424">
        <v>46164</v>
      </c>
      <c r="AE1140" s="535" t="s">
        <v>2581</v>
      </c>
      <c r="AF1140" s="58">
        <f t="shared" si="309"/>
        <v>6100</v>
      </c>
      <c r="AG1140" s="58">
        <f t="shared" si="320"/>
        <v>0</v>
      </c>
      <c r="AH1140" s="58">
        <f t="shared" si="310"/>
        <v>6100</v>
      </c>
      <c r="AI1140" s="58">
        <f t="shared" si="319"/>
        <v>0</v>
      </c>
      <c r="AJ1140" s="58">
        <f t="shared" si="321"/>
        <v>0</v>
      </c>
      <c r="AK1140" s="58">
        <f t="shared" si="317"/>
        <v>0</v>
      </c>
      <c r="AL1140" s="16" t="s">
        <v>0</v>
      </c>
      <c r="AM1140" s="533" t="s">
        <v>102</v>
      </c>
      <c r="AN1140" s="59">
        <f t="shared" si="308"/>
        <v>6100</v>
      </c>
      <c r="AO1140" s="844">
        <f t="shared" si="312"/>
        <v>1</v>
      </c>
      <c r="AP1140" s="844">
        <f t="shared" si="313"/>
        <v>0</v>
      </c>
      <c r="AQ1140" s="845">
        <f t="shared" ca="1" si="314"/>
        <v>28</v>
      </c>
      <c r="AR1140" s="113" t="str">
        <f t="shared" si="315"/>
        <v>Delayed</v>
      </c>
    </row>
    <row r="1141" spans="1:44" ht="12.75" x14ac:dyDescent="0.2">
      <c r="A1141" s="508" t="s">
        <v>2582</v>
      </c>
      <c r="B1141" s="243">
        <v>46157</v>
      </c>
      <c r="C1141" s="543" t="s">
        <v>79</v>
      </c>
      <c r="D1141" s="552">
        <v>46160</v>
      </c>
      <c r="E1141" s="552" t="e">
        <f>IF(OR(#REF!="",J1141=""),"",#REF!+7*J1141)</f>
        <v>#REF!</v>
      </c>
      <c r="F1141" s="518" t="str">
        <f t="shared" ref="F1141:F1204" ca="1" si="324">IF(AL1141="PO CLOSED",
"DELIVERED",
IF(TODAY()&gt;E1141,
"-"&amp;ROUNDUP(TODAY()-E1141,0)&amp;" days overdue",
"+" &amp;ROUNDUP(E1141-TODAY(),0)&amp;" days remaining"))</f>
        <v>DELIVERED</v>
      </c>
      <c r="G1141" s="545" t="s">
        <v>2111</v>
      </c>
      <c r="H1141" s="546" t="e">
        <f t="shared" si="322"/>
        <v>#REF!</v>
      </c>
      <c r="I1141" s="520" t="e">
        <f t="shared" si="323"/>
        <v>#REF!</v>
      </c>
      <c r="J1141" s="24">
        <v>0.5</v>
      </c>
      <c r="K1141" s="24" t="s">
        <v>24</v>
      </c>
      <c r="L1141" s="38" t="s">
        <v>81</v>
      </c>
      <c r="M1141" s="13" t="s">
        <v>2583</v>
      </c>
      <c r="N1141" s="96">
        <v>0</v>
      </c>
      <c r="O1141" s="89">
        <v>3</v>
      </c>
      <c r="P1141" s="300" t="s">
        <v>243</v>
      </c>
      <c r="Q1141" s="36">
        <v>26200200</v>
      </c>
      <c r="R1141" s="125" t="s">
        <v>84</v>
      </c>
      <c r="S1141" s="9" t="s">
        <v>1070</v>
      </c>
      <c r="T1141" s="106" t="s">
        <v>1071</v>
      </c>
      <c r="U1141" s="7" t="s">
        <v>87</v>
      </c>
      <c r="V1141" s="238" t="s">
        <v>2584</v>
      </c>
      <c r="W1141" s="39">
        <v>1</v>
      </c>
      <c r="X1141" s="20">
        <v>1</v>
      </c>
      <c r="Y1141" s="542">
        <f t="shared" si="316"/>
        <v>0</v>
      </c>
      <c r="Z1141" s="20">
        <v>0</v>
      </c>
      <c r="AA1141" s="58">
        <v>4433.33</v>
      </c>
      <c r="AB1141" s="66"/>
      <c r="AC1141" s="151" t="str">
        <f>IF(AD1141="","",TEXT(AD1141,"mmmm-yy"))</f>
        <v>May-26</v>
      </c>
      <c r="AD1141" s="25">
        <v>46162</v>
      </c>
      <c r="AE1141" s="256" t="s">
        <v>2585</v>
      </c>
      <c r="AF1141" s="528">
        <f t="shared" si="309"/>
        <v>4433.33</v>
      </c>
      <c r="AG1141" s="528">
        <f t="shared" si="320"/>
        <v>0</v>
      </c>
      <c r="AH1141" s="528">
        <f t="shared" si="310"/>
        <v>4433.33</v>
      </c>
      <c r="AI1141" s="528">
        <f t="shared" si="319"/>
        <v>0</v>
      </c>
      <c r="AJ1141" s="528">
        <f t="shared" si="321"/>
        <v>0</v>
      </c>
      <c r="AK1141" s="528">
        <f t="shared" si="317"/>
        <v>0</v>
      </c>
      <c r="AL1141" s="30" t="s">
        <v>0</v>
      </c>
      <c r="AM1141" s="272" t="s">
        <v>102</v>
      </c>
      <c r="AN1141" s="833">
        <f t="shared" si="308"/>
        <v>4433.33</v>
      </c>
      <c r="AO1141" s="844">
        <f t="shared" si="312"/>
        <v>1</v>
      </c>
      <c r="AP1141" s="844">
        <f t="shared" si="313"/>
        <v>0</v>
      </c>
      <c r="AQ1141" s="845">
        <f t="shared" ca="1" si="314"/>
        <v>28</v>
      </c>
      <c r="AR1141" s="113" t="str">
        <f t="shared" si="315"/>
        <v>Delayed</v>
      </c>
    </row>
    <row r="1142" spans="1:44" ht="12.75" x14ac:dyDescent="0.2">
      <c r="A1142" s="508" t="s">
        <v>2582</v>
      </c>
      <c r="B1142" s="243">
        <v>46157</v>
      </c>
      <c r="C1142" s="543" t="s">
        <v>79</v>
      </c>
      <c r="D1142" s="552">
        <v>46160</v>
      </c>
      <c r="E1142" s="552" t="e">
        <f>IF(OR(#REF!="",J1142=""),"",#REF!+7*J1142)</f>
        <v>#REF!</v>
      </c>
      <c r="F1142" s="518" t="str">
        <f t="shared" ca="1" si="324"/>
        <v>DELIVERED</v>
      </c>
      <c r="G1142" s="545" t="s">
        <v>2111</v>
      </c>
      <c r="H1142" s="546" t="e">
        <f t="shared" si="322"/>
        <v>#REF!</v>
      </c>
      <c r="I1142" s="520" t="e">
        <f t="shared" si="323"/>
        <v>#REF!</v>
      </c>
      <c r="J1142" s="24">
        <v>0.5</v>
      </c>
      <c r="K1142" s="24" t="s">
        <v>24</v>
      </c>
      <c r="L1142" s="38" t="s">
        <v>81</v>
      </c>
      <c r="M1142" s="343" t="s">
        <v>2586</v>
      </c>
      <c r="N1142" s="64">
        <v>0</v>
      </c>
      <c r="O1142" s="9">
        <v>3</v>
      </c>
      <c r="P1142" s="24" t="s">
        <v>243</v>
      </c>
      <c r="Q1142" s="37">
        <v>26200200</v>
      </c>
      <c r="R1142" s="125" t="s">
        <v>84</v>
      </c>
      <c r="S1142" s="9" t="s">
        <v>1070</v>
      </c>
      <c r="T1142" s="106" t="s">
        <v>1071</v>
      </c>
      <c r="U1142" s="7" t="s">
        <v>87</v>
      </c>
      <c r="V1142" s="238" t="s">
        <v>2587</v>
      </c>
      <c r="W1142" s="37">
        <v>2</v>
      </c>
      <c r="X1142" s="38">
        <v>2</v>
      </c>
      <c r="Y1142" s="557">
        <f t="shared" si="316"/>
        <v>0</v>
      </c>
      <c r="Z1142" s="37">
        <v>0</v>
      </c>
      <c r="AA1142" s="79">
        <v>4433.33</v>
      </c>
      <c r="AB1142" s="66"/>
      <c r="AC1142" s="151" t="str">
        <f>IF(AD1142="","",TEXT(AD1142,"mmmm-yy"))</f>
        <v>May-26</v>
      </c>
      <c r="AD1142" s="25">
        <v>46162</v>
      </c>
      <c r="AE1142" s="256" t="s">
        <v>2585</v>
      </c>
      <c r="AF1142" s="528">
        <f t="shared" si="309"/>
        <v>8866.66</v>
      </c>
      <c r="AG1142" s="528">
        <f t="shared" si="320"/>
        <v>0</v>
      </c>
      <c r="AH1142" s="528">
        <f t="shared" si="310"/>
        <v>8866.66</v>
      </c>
      <c r="AI1142" s="528">
        <f t="shared" si="319"/>
        <v>0</v>
      </c>
      <c r="AJ1142" s="528">
        <f t="shared" si="321"/>
        <v>0</v>
      </c>
      <c r="AK1142" s="528">
        <f t="shared" si="317"/>
        <v>0</v>
      </c>
      <c r="AL1142" s="30" t="s">
        <v>0</v>
      </c>
      <c r="AM1142" s="272" t="s">
        <v>102</v>
      </c>
      <c r="AN1142" s="833">
        <f t="shared" si="308"/>
        <v>8866.66</v>
      </c>
      <c r="AO1142" s="844">
        <f t="shared" si="312"/>
        <v>1</v>
      </c>
      <c r="AP1142" s="844">
        <f t="shared" si="313"/>
        <v>0</v>
      </c>
      <c r="AQ1142" s="845">
        <f t="shared" ca="1" si="314"/>
        <v>28</v>
      </c>
      <c r="AR1142" s="113" t="str">
        <f t="shared" si="315"/>
        <v>Delayed</v>
      </c>
    </row>
    <row r="1143" spans="1:44" ht="12.75" x14ac:dyDescent="0.2">
      <c r="A1143" s="493">
        <v>4000616625</v>
      </c>
      <c r="B1143" s="495">
        <v>46157</v>
      </c>
      <c r="C1143" s="493" t="s">
        <v>79</v>
      </c>
      <c r="D1143" s="552">
        <v>46199</v>
      </c>
      <c r="E1143" s="552" t="e">
        <f>IF(OR(#REF!="",J1143=""),"",#REF!+7*J1143)</f>
        <v>#REF!</v>
      </c>
      <c r="F1143" s="518" t="e">
        <f t="shared" ca="1" si="324"/>
        <v>#REF!</v>
      </c>
      <c r="G1143" s="301" t="s">
        <v>94</v>
      </c>
      <c r="H1143" s="546" t="e">
        <f t="shared" si="322"/>
        <v>#REF!</v>
      </c>
      <c r="I1143" s="520" t="e">
        <f t="shared" si="323"/>
        <v>#REF!</v>
      </c>
      <c r="J1143" s="464">
        <v>6</v>
      </c>
      <c r="K1143" s="384" t="s">
        <v>19</v>
      </c>
      <c r="L1143" s="348" t="s">
        <v>81</v>
      </c>
      <c r="M1143" s="343" t="s">
        <v>2588</v>
      </c>
      <c r="N1143" s="141">
        <v>0</v>
      </c>
      <c r="O1143" s="9">
        <v>3</v>
      </c>
      <c r="P1143" s="24"/>
      <c r="Q1143" s="496"/>
      <c r="R1143" s="550" t="s">
        <v>84</v>
      </c>
      <c r="S1143" s="24" t="s">
        <v>97</v>
      </c>
      <c r="T1143" s="7" t="s">
        <v>172</v>
      </c>
      <c r="U1143" s="16" t="s">
        <v>99</v>
      </c>
      <c r="V1143" s="16" t="s">
        <v>2589</v>
      </c>
      <c r="W1143" s="496">
        <v>8</v>
      </c>
      <c r="X1143" s="497"/>
      <c r="Y1143" s="592">
        <f t="shared" si="316"/>
        <v>8</v>
      </c>
      <c r="Z1143" s="36">
        <v>8</v>
      </c>
      <c r="AA1143" s="498">
        <v>30177</v>
      </c>
      <c r="AB1143" s="499"/>
      <c r="AC1143" s="270"/>
      <c r="AD1143" s="500"/>
      <c r="AE1143" s="501"/>
      <c r="AF1143" s="498">
        <f t="shared" si="309"/>
        <v>0</v>
      </c>
      <c r="AG1143" s="498">
        <f t="shared" si="320"/>
        <v>0</v>
      </c>
      <c r="AH1143" s="498">
        <f t="shared" si="310"/>
        <v>0</v>
      </c>
      <c r="AI1143" s="498">
        <f t="shared" si="319"/>
        <v>241416</v>
      </c>
      <c r="AJ1143" s="498">
        <f t="shared" si="321"/>
        <v>0</v>
      </c>
      <c r="AK1143" s="498">
        <f t="shared" si="317"/>
        <v>241416</v>
      </c>
      <c r="AL1143" s="493" t="s">
        <v>9</v>
      </c>
      <c r="AM1143" s="502"/>
      <c r="AN1143" s="837">
        <f t="shared" si="308"/>
        <v>241416</v>
      </c>
      <c r="AO1143" s="844">
        <f t="shared" si="312"/>
        <v>0</v>
      </c>
      <c r="AP1143" s="844">
        <f t="shared" si="313"/>
        <v>1</v>
      </c>
      <c r="AQ1143" s="845">
        <f t="shared" ca="1" si="314"/>
        <v>28</v>
      </c>
      <c r="AR1143" s="113" t="str">
        <f t="shared" si="315"/>
        <v>On Time</v>
      </c>
    </row>
    <row r="1144" spans="1:44" ht="12.75" x14ac:dyDescent="0.2">
      <c r="A1144" s="240">
        <v>4000620497</v>
      </c>
      <c r="B1144" s="244">
        <v>46157</v>
      </c>
      <c r="C1144" s="240" t="s">
        <v>79</v>
      </c>
      <c r="D1144" s="552"/>
      <c r="E1144" s="552" t="e">
        <f>IF(OR(#REF!="",J1144=""),"",#REF!+7*J1144)</f>
        <v>#REF!</v>
      </c>
      <c r="F1144" s="103" t="e">
        <f t="shared" ca="1" si="324"/>
        <v>#REF!</v>
      </c>
      <c r="G1144" s="316" t="s">
        <v>94</v>
      </c>
      <c r="H1144" s="341" t="e">
        <f t="shared" si="322"/>
        <v>#REF!</v>
      </c>
      <c r="I1144" s="28" t="e">
        <f t="shared" si="323"/>
        <v>#REF!</v>
      </c>
      <c r="J1144" s="218">
        <v>14</v>
      </c>
      <c r="K1144" s="38" t="s">
        <v>18</v>
      </c>
      <c r="L1144" s="38" t="s">
        <v>81</v>
      </c>
      <c r="M1144" s="343" t="s">
        <v>2590</v>
      </c>
      <c r="N1144" s="64">
        <v>0</v>
      </c>
      <c r="O1144" s="9">
        <v>3</v>
      </c>
      <c r="P1144" s="24"/>
      <c r="Q1144" s="317"/>
      <c r="R1144" s="125" t="s">
        <v>84</v>
      </c>
      <c r="S1144" s="24" t="s">
        <v>97</v>
      </c>
      <c r="T1144" s="7" t="s">
        <v>138</v>
      </c>
      <c r="U1144" s="16" t="s">
        <v>99</v>
      </c>
      <c r="V1144" s="16" t="s">
        <v>2591</v>
      </c>
      <c r="W1144" s="317">
        <v>1078</v>
      </c>
      <c r="X1144" s="207"/>
      <c r="Y1144" s="265">
        <f t="shared" si="316"/>
        <v>1078</v>
      </c>
      <c r="Z1144" s="24">
        <v>1078</v>
      </c>
      <c r="AA1144" s="266">
        <v>7635</v>
      </c>
      <c r="AB1144" s="222"/>
      <c r="AC1144" s="151"/>
      <c r="AD1144" s="221"/>
      <c r="AE1144" s="260"/>
      <c r="AF1144" s="266">
        <f t="shared" si="309"/>
        <v>0</v>
      </c>
      <c r="AG1144" s="266">
        <f t="shared" si="320"/>
        <v>0</v>
      </c>
      <c r="AH1144" s="266">
        <f t="shared" si="310"/>
        <v>0</v>
      </c>
      <c r="AI1144" s="266">
        <f t="shared" si="319"/>
        <v>8230530</v>
      </c>
      <c r="AJ1144" s="266">
        <f t="shared" si="321"/>
        <v>0</v>
      </c>
      <c r="AK1144" s="266">
        <f t="shared" si="317"/>
        <v>8230530</v>
      </c>
      <c r="AL1144" s="240" t="s">
        <v>9</v>
      </c>
      <c r="AM1144" s="323"/>
      <c r="AN1144" s="827">
        <f t="shared" ref="AN1144:AN1208" si="325">SUM(AH1144,AK1144)</f>
        <v>8230530</v>
      </c>
      <c r="AO1144" s="844">
        <f t="shared" si="312"/>
        <v>0</v>
      </c>
      <c r="AP1144" s="844">
        <f t="shared" si="313"/>
        <v>1</v>
      </c>
      <c r="AQ1144" s="845">
        <f t="shared" ca="1" si="314"/>
        <v>28</v>
      </c>
      <c r="AR1144" s="113" t="str">
        <f t="shared" si="315"/>
        <v>On Time</v>
      </c>
    </row>
    <row r="1145" spans="1:44" ht="12.75" x14ac:dyDescent="0.2">
      <c r="A1145" s="240">
        <v>4000615975</v>
      </c>
      <c r="B1145" s="244">
        <v>46157</v>
      </c>
      <c r="C1145" s="240" t="s">
        <v>79</v>
      </c>
      <c r="D1145" s="552">
        <v>46269</v>
      </c>
      <c r="E1145" s="552" t="e">
        <f>IF(OR(#REF!="",J1145=""),"",#REF!+7*J1145)</f>
        <v>#REF!</v>
      </c>
      <c r="F1145" s="103" t="e">
        <f t="shared" ca="1" si="324"/>
        <v>#REF!</v>
      </c>
      <c r="G1145" s="316" t="s">
        <v>94</v>
      </c>
      <c r="H1145" s="341" t="e">
        <f t="shared" si="322"/>
        <v>#REF!</v>
      </c>
      <c r="I1145" s="28" t="e">
        <f t="shared" si="323"/>
        <v>#REF!</v>
      </c>
      <c r="J1145" s="218">
        <v>16</v>
      </c>
      <c r="K1145" s="38" t="s">
        <v>18</v>
      </c>
      <c r="L1145" s="86" t="s">
        <v>81</v>
      </c>
      <c r="M1145" s="343" t="s">
        <v>2592</v>
      </c>
      <c r="N1145" s="64">
        <v>0</v>
      </c>
      <c r="O1145" s="9">
        <v>3</v>
      </c>
      <c r="P1145" s="24"/>
      <c r="Q1145" s="317"/>
      <c r="R1145" s="125" t="s">
        <v>84</v>
      </c>
      <c r="S1145" s="24" t="s">
        <v>97</v>
      </c>
      <c r="T1145" s="7" t="s">
        <v>335</v>
      </c>
      <c r="U1145" s="16" t="s">
        <v>99</v>
      </c>
      <c r="V1145" s="16" t="s">
        <v>2593</v>
      </c>
      <c r="W1145" s="317">
        <v>10</v>
      </c>
      <c r="X1145" s="207"/>
      <c r="Y1145" s="265">
        <f t="shared" si="316"/>
        <v>10</v>
      </c>
      <c r="Z1145" s="24">
        <v>10</v>
      </c>
      <c r="AA1145" s="266">
        <v>6952</v>
      </c>
      <c r="AB1145" s="222"/>
      <c r="AC1145" s="151"/>
      <c r="AD1145" s="221"/>
      <c r="AE1145" s="260"/>
      <c r="AF1145" s="266">
        <f t="shared" si="309"/>
        <v>0</v>
      </c>
      <c r="AG1145" s="266">
        <f t="shared" si="320"/>
        <v>0</v>
      </c>
      <c r="AH1145" s="266">
        <f t="shared" si="310"/>
        <v>0</v>
      </c>
      <c r="AI1145" s="266">
        <f t="shared" si="319"/>
        <v>69520</v>
      </c>
      <c r="AJ1145" s="266">
        <f t="shared" si="321"/>
        <v>0</v>
      </c>
      <c r="AK1145" s="266">
        <f t="shared" si="317"/>
        <v>69520</v>
      </c>
      <c r="AL1145" s="240" t="s">
        <v>9</v>
      </c>
      <c r="AM1145" s="323"/>
      <c r="AN1145" s="827">
        <f t="shared" si="325"/>
        <v>69520</v>
      </c>
      <c r="AO1145" s="844">
        <f t="shared" si="312"/>
        <v>0</v>
      </c>
      <c r="AP1145" s="844">
        <f t="shared" si="313"/>
        <v>1</v>
      </c>
      <c r="AQ1145" s="845">
        <f t="shared" ca="1" si="314"/>
        <v>28</v>
      </c>
      <c r="AR1145" s="113" t="str">
        <f t="shared" si="315"/>
        <v>On Time</v>
      </c>
    </row>
    <row r="1146" spans="1:44" ht="12.75" x14ac:dyDescent="0.2">
      <c r="A1146" s="16">
        <v>4520497084</v>
      </c>
      <c r="B1146" s="244">
        <v>46157</v>
      </c>
      <c r="C1146" s="100" t="s">
        <v>79</v>
      </c>
      <c r="D1146" s="552">
        <v>46178</v>
      </c>
      <c r="E1146" s="552" t="e">
        <f>IF(OR(#REF!="",J1146=""),"",#REF!+7*J1146)</f>
        <v>#REF!</v>
      </c>
      <c r="F1146" s="333" t="e">
        <f t="shared" ca="1" si="324"/>
        <v>#REF!</v>
      </c>
      <c r="G1146" s="65" t="s">
        <v>80</v>
      </c>
      <c r="H1146" s="341" t="e">
        <f t="shared" si="322"/>
        <v>#REF!</v>
      </c>
      <c r="I1146" s="28" t="e">
        <f t="shared" si="323"/>
        <v>#REF!</v>
      </c>
      <c r="J1146" s="24">
        <v>3</v>
      </c>
      <c r="K1146" s="38" t="s">
        <v>22</v>
      </c>
      <c r="L1146" s="38" t="s">
        <v>81</v>
      </c>
      <c r="M1146" s="343" t="s">
        <v>2594</v>
      </c>
      <c r="N1146" s="661">
        <v>1</v>
      </c>
      <c r="O1146" s="9">
        <v>1</v>
      </c>
      <c r="P1146" s="24"/>
      <c r="Q1146" s="37"/>
      <c r="R1146" s="86" t="s">
        <v>84</v>
      </c>
      <c r="S1146" s="24" t="s">
        <v>210</v>
      </c>
      <c r="T1146" s="23" t="s">
        <v>211</v>
      </c>
      <c r="U1146" s="23" t="s">
        <v>212</v>
      </c>
      <c r="V1146" s="13" t="s">
        <v>2595</v>
      </c>
      <c r="W1146" s="37">
        <v>2</v>
      </c>
      <c r="X1146" s="24"/>
      <c r="Y1146" s="265">
        <f t="shared" si="316"/>
        <v>2</v>
      </c>
      <c r="Z1146" s="24">
        <v>2</v>
      </c>
      <c r="AA1146" s="58">
        <v>4680</v>
      </c>
      <c r="AB1146" s="66"/>
      <c r="AC1146" s="262"/>
      <c r="AD1146" s="25"/>
      <c r="AE1146" s="66"/>
      <c r="AF1146" s="58">
        <f t="shared" si="309"/>
        <v>0</v>
      </c>
      <c r="AG1146" s="58">
        <f t="shared" si="320"/>
        <v>0</v>
      </c>
      <c r="AH1146" s="58">
        <f t="shared" si="310"/>
        <v>0</v>
      </c>
      <c r="AI1146" s="58">
        <f t="shared" si="319"/>
        <v>9360</v>
      </c>
      <c r="AJ1146" s="58">
        <f t="shared" si="321"/>
        <v>0</v>
      </c>
      <c r="AK1146" s="58">
        <f t="shared" si="317"/>
        <v>9360</v>
      </c>
      <c r="AL1146" s="16" t="s">
        <v>9</v>
      </c>
      <c r="AM1146" s="272"/>
      <c r="AN1146" s="59">
        <f t="shared" si="325"/>
        <v>9360</v>
      </c>
      <c r="AO1146" s="844">
        <f t="shared" si="312"/>
        <v>0</v>
      </c>
      <c r="AP1146" s="844">
        <f t="shared" si="313"/>
        <v>1</v>
      </c>
      <c r="AQ1146" s="845">
        <f t="shared" ca="1" si="314"/>
        <v>28</v>
      </c>
      <c r="AR1146" s="113" t="str">
        <f t="shared" si="315"/>
        <v>On Time</v>
      </c>
    </row>
    <row r="1147" spans="1:44" ht="12.75" x14ac:dyDescent="0.2">
      <c r="A1147" s="16">
        <v>4520497171</v>
      </c>
      <c r="B1147" s="244">
        <v>46157</v>
      </c>
      <c r="C1147" s="100" t="s">
        <v>79</v>
      </c>
      <c r="D1147" s="552">
        <v>46178</v>
      </c>
      <c r="E1147" s="552" t="e">
        <f>IF(OR(#REF!="",J1147=""),"",#REF!+7*J1147)</f>
        <v>#REF!</v>
      </c>
      <c r="F1147" s="333" t="e">
        <f t="shared" ca="1" si="324"/>
        <v>#REF!</v>
      </c>
      <c r="G1147" s="65" t="s">
        <v>80</v>
      </c>
      <c r="H1147" s="341" t="e">
        <f t="shared" si="322"/>
        <v>#REF!</v>
      </c>
      <c r="I1147" s="28" t="e">
        <f t="shared" si="323"/>
        <v>#REF!</v>
      </c>
      <c r="J1147" s="24">
        <v>3</v>
      </c>
      <c r="K1147" s="24" t="s">
        <v>22</v>
      </c>
      <c r="L1147" s="384" t="s">
        <v>81</v>
      </c>
      <c r="M1147" s="13" t="s">
        <v>2596</v>
      </c>
      <c r="N1147" s="91">
        <v>1</v>
      </c>
      <c r="O1147" s="504">
        <v>1</v>
      </c>
      <c r="P1147" s="36"/>
      <c r="Q1147" s="24"/>
      <c r="R1147" s="86" t="s">
        <v>84</v>
      </c>
      <c r="S1147" s="24" t="s">
        <v>210</v>
      </c>
      <c r="T1147" s="23" t="s">
        <v>211</v>
      </c>
      <c r="U1147" s="23" t="s">
        <v>212</v>
      </c>
      <c r="V1147" s="13" t="s">
        <v>2597</v>
      </c>
      <c r="W1147" s="37">
        <v>1</v>
      </c>
      <c r="X1147" s="24"/>
      <c r="Y1147" s="265">
        <f t="shared" si="316"/>
        <v>1</v>
      </c>
      <c r="Z1147" s="24">
        <v>1</v>
      </c>
      <c r="AA1147" s="58">
        <v>86194</v>
      </c>
      <c r="AB1147" s="66"/>
      <c r="AC1147" s="262"/>
      <c r="AD1147" s="25"/>
      <c r="AE1147" s="66"/>
      <c r="AF1147" s="58">
        <f t="shared" si="309"/>
        <v>0</v>
      </c>
      <c r="AG1147" s="58">
        <f t="shared" si="320"/>
        <v>0</v>
      </c>
      <c r="AH1147" s="58">
        <f t="shared" si="310"/>
        <v>0</v>
      </c>
      <c r="AI1147" s="58">
        <f t="shared" si="319"/>
        <v>86194</v>
      </c>
      <c r="AJ1147" s="58">
        <f t="shared" si="321"/>
        <v>0</v>
      </c>
      <c r="AK1147" s="58">
        <f t="shared" si="317"/>
        <v>86194</v>
      </c>
      <c r="AL1147" s="16" t="s">
        <v>9</v>
      </c>
      <c r="AM1147" s="272"/>
      <c r="AN1147" s="59">
        <f t="shared" si="325"/>
        <v>86194</v>
      </c>
      <c r="AO1147" s="844">
        <f t="shared" si="312"/>
        <v>0</v>
      </c>
      <c r="AP1147" s="844">
        <f t="shared" si="313"/>
        <v>1</v>
      </c>
      <c r="AQ1147" s="845">
        <f t="shared" ca="1" si="314"/>
        <v>28</v>
      </c>
      <c r="AR1147" s="113" t="str">
        <f t="shared" si="315"/>
        <v>On Time</v>
      </c>
    </row>
    <row r="1148" spans="1:44" ht="12.75" x14ac:dyDescent="0.2">
      <c r="A1148" s="543">
        <v>1162600290</v>
      </c>
      <c r="B1148" s="244">
        <v>46157</v>
      </c>
      <c r="C1148" s="297" t="s">
        <v>79</v>
      </c>
      <c r="D1148" s="552">
        <v>46160</v>
      </c>
      <c r="E1148" s="552" t="e">
        <f>IF(OR(#REF!="",J1148=""),"",#REF!+7*J1148)</f>
        <v>#REF!</v>
      </c>
      <c r="F1148" s="333" t="str">
        <f t="shared" ca="1" si="324"/>
        <v>DELIVERED</v>
      </c>
      <c r="G1148" s="571" t="s">
        <v>80</v>
      </c>
      <c r="H1148" s="341" t="e">
        <f t="shared" si="322"/>
        <v>#REF!</v>
      </c>
      <c r="I1148" s="28" t="e">
        <f t="shared" si="323"/>
        <v>#REF!</v>
      </c>
      <c r="J1148" s="24">
        <v>0.5</v>
      </c>
      <c r="K1148" s="24" t="s">
        <v>24</v>
      </c>
      <c r="L1148" s="38" t="s">
        <v>81</v>
      </c>
      <c r="M1148" s="13" t="s">
        <v>2598</v>
      </c>
      <c r="N1148" s="91">
        <v>1</v>
      </c>
      <c r="O1148" s="382">
        <v>1</v>
      </c>
      <c r="P1148" s="24" t="s">
        <v>243</v>
      </c>
      <c r="Q1148" s="24">
        <v>26200273</v>
      </c>
      <c r="R1148" s="125" t="s">
        <v>84</v>
      </c>
      <c r="S1148" s="9" t="s">
        <v>284</v>
      </c>
      <c r="T1148" s="7" t="s">
        <v>285</v>
      </c>
      <c r="U1148" s="16" t="s">
        <v>286</v>
      </c>
      <c r="V1148" s="13" t="s">
        <v>2599</v>
      </c>
      <c r="W1148" s="37">
        <v>1</v>
      </c>
      <c r="X1148" s="24">
        <v>1</v>
      </c>
      <c r="Y1148" s="265">
        <f t="shared" si="316"/>
        <v>0</v>
      </c>
      <c r="Z1148" s="24">
        <v>0</v>
      </c>
      <c r="AA1148" s="58">
        <v>4200</v>
      </c>
      <c r="AB1148" s="66"/>
      <c r="AC1148" s="536" t="str">
        <f>IF(AD1148="","",TEXT(AD1148,"mmmm-yy"))</f>
        <v>June-26</v>
      </c>
      <c r="AD1148" s="25">
        <v>46175</v>
      </c>
      <c r="AE1148" s="535" t="s">
        <v>2600</v>
      </c>
      <c r="AF1148" s="58">
        <f t="shared" ref="AF1148:AF1211" si="326">X1148*AA1148</f>
        <v>4200</v>
      </c>
      <c r="AG1148" s="58">
        <f t="shared" si="320"/>
        <v>0</v>
      </c>
      <c r="AH1148" s="58">
        <f t="shared" ref="AH1148:AH1211" si="327">SUM(AF1148:AG1148)</f>
        <v>4200</v>
      </c>
      <c r="AI1148" s="58">
        <f t="shared" si="319"/>
        <v>0</v>
      </c>
      <c r="AJ1148" s="58">
        <f t="shared" si="321"/>
        <v>0</v>
      </c>
      <c r="AK1148" s="58">
        <f t="shared" si="317"/>
        <v>0</v>
      </c>
      <c r="AL1148" s="16" t="s">
        <v>0</v>
      </c>
      <c r="AM1148" s="272" t="s">
        <v>102</v>
      </c>
      <c r="AN1148" s="59">
        <f t="shared" si="325"/>
        <v>4200</v>
      </c>
      <c r="AO1148" s="844">
        <f t="shared" si="312"/>
        <v>1</v>
      </c>
      <c r="AP1148" s="844">
        <f t="shared" si="313"/>
        <v>0</v>
      </c>
      <c r="AQ1148" s="845">
        <f t="shared" ca="1" si="314"/>
        <v>28</v>
      </c>
      <c r="AR1148" s="113" t="str">
        <f t="shared" si="315"/>
        <v>Delayed</v>
      </c>
    </row>
    <row r="1149" spans="1:44" ht="12.75" x14ac:dyDescent="0.2">
      <c r="A1149" s="16" t="s">
        <v>90</v>
      </c>
      <c r="B1149" s="244">
        <v>46157</v>
      </c>
      <c r="C1149" s="297" t="s">
        <v>79</v>
      </c>
      <c r="D1149" s="552">
        <v>46164</v>
      </c>
      <c r="E1149" s="552" t="e">
        <f>IF(OR(#REF!="",J1149=""),"",#REF!+7*J1149)</f>
        <v>#REF!</v>
      </c>
      <c r="F1149" s="333" t="e">
        <f t="shared" ca="1" si="324"/>
        <v>#REF!</v>
      </c>
      <c r="G1149" s="65" t="s">
        <v>80</v>
      </c>
      <c r="H1149" s="341" t="e">
        <f t="shared" si="322"/>
        <v>#REF!</v>
      </c>
      <c r="I1149" s="28" t="e">
        <f t="shared" si="323"/>
        <v>#REF!</v>
      </c>
      <c r="J1149" s="24">
        <v>1</v>
      </c>
      <c r="K1149" s="24" t="s">
        <v>21</v>
      </c>
      <c r="L1149" s="38" t="s">
        <v>81</v>
      </c>
      <c r="M1149" s="13" t="s">
        <v>2601</v>
      </c>
      <c r="N1149" s="96">
        <v>0</v>
      </c>
      <c r="O1149" s="9">
        <v>3</v>
      </c>
      <c r="P1149" s="24"/>
      <c r="Q1149" s="24"/>
      <c r="R1149" s="125" t="s">
        <v>84</v>
      </c>
      <c r="S1149" s="24" t="s">
        <v>1170</v>
      </c>
      <c r="T1149" s="238" t="s">
        <v>1171</v>
      </c>
      <c r="U1149" s="23" t="s">
        <v>158</v>
      </c>
      <c r="V1149" s="238" t="s">
        <v>2602</v>
      </c>
      <c r="W1149" s="37">
        <v>20</v>
      </c>
      <c r="X1149" s="24"/>
      <c r="Y1149" s="265">
        <f t="shared" si="316"/>
        <v>20</v>
      </c>
      <c r="Z1149" s="24">
        <v>20</v>
      </c>
      <c r="AA1149" s="58">
        <v>1077.5</v>
      </c>
      <c r="AB1149" s="66"/>
      <c r="AC1149" s="262"/>
      <c r="AD1149" s="25"/>
      <c r="AE1149" s="66"/>
      <c r="AF1149" s="58">
        <f t="shared" si="326"/>
        <v>0</v>
      </c>
      <c r="AG1149" s="58">
        <f t="shared" si="320"/>
        <v>0</v>
      </c>
      <c r="AH1149" s="58">
        <f t="shared" si="327"/>
        <v>0</v>
      </c>
      <c r="AI1149" s="58">
        <f t="shared" si="319"/>
        <v>21550</v>
      </c>
      <c r="AJ1149" s="58">
        <f t="shared" si="321"/>
        <v>0</v>
      </c>
      <c r="AK1149" s="58">
        <f t="shared" si="317"/>
        <v>21550</v>
      </c>
      <c r="AL1149" s="16" t="s">
        <v>9</v>
      </c>
      <c r="AM1149" s="272"/>
      <c r="AN1149" s="59">
        <f t="shared" si="325"/>
        <v>21550</v>
      </c>
      <c r="AO1149" s="844">
        <f t="shared" si="312"/>
        <v>0</v>
      </c>
      <c r="AP1149" s="844">
        <f t="shared" si="313"/>
        <v>1</v>
      </c>
      <c r="AQ1149" s="845">
        <f t="shared" ca="1" si="314"/>
        <v>28</v>
      </c>
      <c r="AR1149" s="113" t="str">
        <f t="shared" si="315"/>
        <v>On Time</v>
      </c>
    </row>
    <row r="1150" spans="1:44" ht="12.75" x14ac:dyDescent="0.2">
      <c r="A1150" s="543">
        <v>1102600033</v>
      </c>
      <c r="B1150" s="244">
        <v>46157</v>
      </c>
      <c r="C1150" s="297" t="s">
        <v>79</v>
      </c>
      <c r="D1150" s="552">
        <v>46167</v>
      </c>
      <c r="E1150" s="552" t="e">
        <f>IF(OR(#REF!="",J1150=""),"",#REF!+7*J1150)</f>
        <v>#REF!</v>
      </c>
      <c r="F1150" s="333" t="str">
        <f t="shared" ca="1" si="324"/>
        <v>DELIVERED</v>
      </c>
      <c r="G1150" s="571" t="s">
        <v>80</v>
      </c>
      <c r="H1150" s="341" t="e">
        <f t="shared" si="322"/>
        <v>#REF!</v>
      </c>
      <c r="I1150" s="28" t="e">
        <f t="shared" si="323"/>
        <v>#REF!</v>
      </c>
      <c r="J1150" s="24">
        <v>1.5</v>
      </c>
      <c r="K1150" s="24" t="s">
        <v>21</v>
      </c>
      <c r="L1150" s="38" t="s">
        <v>142</v>
      </c>
      <c r="M1150" s="13" t="s">
        <v>2603</v>
      </c>
      <c r="N1150" s="91">
        <v>1</v>
      </c>
      <c r="O1150" s="382">
        <v>1</v>
      </c>
      <c r="P1150" s="24" t="s">
        <v>243</v>
      </c>
      <c r="Q1150" s="24">
        <v>2620083</v>
      </c>
      <c r="R1150" s="125" t="s">
        <v>84</v>
      </c>
      <c r="S1150" s="9" t="s">
        <v>284</v>
      </c>
      <c r="T1150" s="7" t="s">
        <v>285</v>
      </c>
      <c r="U1150" s="16" t="s">
        <v>286</v>
      </c>
      <c r="V1150" s="238" t="s">
        <v>1338</v>
      </c>
      <c r="W1150" s="37">
        <v>36</v>
      </c>
      <c r="X1150" s="24">
        <v>36</v>
      </c>
      <c r="Y1150" s="265">
        <f t="shared" si="316"/>
        <v>0</v>
      </c>
      <c r="Z1150" s="24">
        <v>0</v>
      </c>
      <c r="AA1150" s="58">
        <v>2065.69</v>
      </c>
      <c r="AB1150" s="66"/>
      <c r="AC1150" s="536" t="str">
        <f>IF(AD1150="","",TEXT(AD1150,"mmmm-yy"))</f>
        <v>June-26</v>
      </c>
      <c r="AD1150" s="25">
        <v>46177</v>
      </c>
      <c r="AE1150" s="535" t="s">
        <v>2604</v>
      </c>
      <c r="AF1150" s="58">
        <f t="shared" si="326"/>
        <v>74364.84</v>
      </c>
      <c r="AG1150" s="58">
        <f t="shared" si="320"/>
        <v>0</v>
      </c>
      <c r="AH1150" s="58">
        <f t="shared" si="327"/>
        <v>74364.84</v>
      </c>
      <c r="AI1150" s="58">
        <f t="shared" si="319"/>
        <v>0</v>
      </c>
      <c r="AJ1150" s="58">
        <f t="shared" si="321"/>
        <v>0</v>
      </c>
      <c r="AK1150" s="58">
        <f t="shared" si="317"/>
        <v>0</v>
      </c>
      <c r="AL1150" s="16" t="s">
        <v>0</v>
      </c>
      <c r="AM1150" s="272" t="s">
        <v>102</v>
      </c>
      <c r="AN1150" s="59">
        <f t="shared" si="325"/>
        <v>74364.84</v>
      </c>
      <c r="AO1150" s="844">
        <f t="shared" si="312"/>
        <v>1</v>
      </c>
      <c r="AP1150" s="844">
        <f t="shared" si="313"/>
        <v>0</v>
      </c>
      <c r="AQ1150" s="845">
        <f t="shared" ca="1" si="314"/>
        <v>28</v>
      </c>
      <c r="AR1150" s="113" t="str">
        <f t="shared" si="315"/>
        <v>Delayed</v>
      </c>
    </row>
    <row r="1151" spans="1:44" ht="12.75" x14ac:dyDescent="0.2">
      <c r="A1151" s="508" t="s">
        <v>90</v>
      </c>
      <c r="B1151" s="553">
        <v>46157</v>
      </c>
      <c r="C1151" s="514" t="s">
        <v>79</v>
      </c>
      <c r="D1151" s="552">
        <v>46167</v>
      </c>
      <c r="E1151" s="552" t="e">
        <f>IF(OR(#REF!="",J1151=""),"",#REF!+7*J1151)</f>
        <v>#REF!</v>
      </c>
      <c r="F1151" s="518" t="e">
        <f ca="1">IF(AL1151="PO CLOSED",
"DELIVERED",
IF(TODAY()&gt;E1151,
"-"&amp;ROUNDUP(TODAY()-E1151,0)&amp;" days overdue",
"+" &amp;ROUNDUP(E1151-TODAY(),0)&amp;" days remaining"))</f>
        <v>#REF!</v>
      </c>
      <c r="G1151" s="516" t="s">
        <v>80</v>
      </c>
      <c r="H1151" s="546" t="e">
        <f>TEXT(E1151,"MMM-YY")</f>
        <v>#REF!</v>
      </c>
      <c r="I1151" s="520" t="e">
        <f>TEXT(E1151,"YYYY")</f>
        <v>#REF!</v>
      </c>
      <c r="J1151" s="506">
        <v>1.5</v>
      </c>
      <c r="K1151" s="506" t="s">
        <v>28</v>
      </c>
      <c r="L1151" s="521" t="s">
        <v>142</v>
      </c>
      <c r="M1151" s="507" t="s">
        <v>2603</v>
      </c>
      <c r="N1151" s="523">
        <v>1</v>
      </c>
      <c r="O1151" s="558">
        <v>1</v>
      </c>
      <c r="P1151" s="506" t="s">
        <v>243</v>
      </c>
      <c r="Q1151" s="506"/>
      <c r="R1151" s="559" t="s">
        <v>84</v>
      </c>
      <c r="S1151" s="524" t="s">
        <v>284</v>
      </c>
      <c r="T1151" s="512" t="s">
        <v>285</v>
      </c>
      <c r="U1151" s="508" t="s">
        <v>286</v>
      </c>
      <c r="V1151" s="548" t="s">
        <v>1340</v>
      </c>
      <c r="W1151" s="685">
        <v>1</v>
      </c>
      <c r="X1151" s="506"/>
      <c r="Y1151" s="542">
        <f>W1151-X1151</f>
        <v>1</v>
      </c>
      <c r="Z1151" s="506">
        <v>1</v>
      </c>
      <c r="AA1151" s="528">
        <v>34400</v>
      </c>
      <c r="AB1151" s="529"/>
      <c r="AC1151" s="530"/>
      <c r="AD1151" s="531"/>
      <c r="AE1151" s="529"/>
      <c r="AF1151" s="528">
        <f>X1151*AA1151</f>
        <v>0</v>
      </c>
      <c r="AG1151" s="528">
        <f>(X1151*AB1151)*86</f>
        <v>0</v>
      </c>
      <c r="AH1151" s="528">
        <f>SUM(AF1151:AG1151)</f>
        <v>0</v>
      </c>
      <c r="AI1151" s="528">
        <v>34400</v>
      </c>
      <c r="AJ1151" s="528">
        <f>(Z1151*AB1151)*86</f>
        <v>0</v>
      </c>
      <c r="AK1151" s="528">
        <f>SUM(AI1151:AJ1151)</f>
        <v>34400</v>
      </c>
      <c r="AL1151" s="508" t="s">
        <v>9</v>
      </c>
      <c r="AM1151" s="533" t="s">
        <v>112</v>
      </c>
      <c r="AN1151" s="833">
        <f>SUM(AH1151,AK1151)</f>
        <v>34400</v>
      </c>
      <c r="AO1151" s="844">
        <f t="shared" si="312"/>
        <v>0</v>
      </c>
      <c r="AP1151" s="844">
        <f t="shared" si="313"/>
        <v>1</v>
      </c>
      <c r="AQ1151" s="845">
        <f t="shared" ca="1" si="314"/>
        <v>28</v>
      </c>
      <c r="AR1151" s="113" t="str">
        <f t="shared" si="315"/>
        <v>On Time</v>
      </c>
    </row>
    <row r="1152" spans="1:44" ht="12.75" x14ac:dyDescent="0.2">
      <c r="A1152" s="240">
        <v>4300152554</v>
      </c>
      <c r="B1152" s="244">
        <v>46157</v>
      </c>
      <c r="C1152" s="6" t="s">
        <v>79</v>
      </c>
      <c r="D1152" s="552">
        <v>46164</v>
      </c>
      <c r="E1152" s="552" t="e">
        <f>IF(OR(#REF!="",J1152=""),"",#REF!+7*J1152)</f>
        <v>#REF!</v>
      </c>
      <c r="F1152" s="333" t="e">
        <f t="shared" ca="1" si="324"/>
        <v>#REF!</v>
      </c>
      <c r="G1152" s="65" t="s">
        <v>80</v>
      </c>
      <c r="H1152" s="341" t="e">
        <f t="shared" si="322"/>
        <v>#REF!</v>
      </c>
      <c r="I1152" s="28" t="e">
        <f t="shared" si="323"/>
        <v>#REF!</v>
      </c>
      <c r="J1152" s="24">
        <v>1</v>
      </c>
      <c r="K1152" s="24" t="s">
        <v>21</v>
      </c>
      <c r="L1152" s="38" t="s">
        <v>81</v>
      </c>
      <c r="M1152" s="13" t="s">
        <v>2605</v>
      </c>
      <c r="N1152" s="96">
        <v>0</v>
      </c>
      <c r="O1152" s="9">
        <v>3</v>
      </c>
      <c r="P1152" s="24"/>
      <c r="Q1152" s="24"/>
      <c r="R1152" s="125" t="s">
        <v>84</v>
      </c>
      <c r="S1152" s="24" t="s">
        <v>403</v>
      </c>
      <c r="T1152" s="23" t="s">
        <v>1471</v>
      </c>
      <c r="U1152" s="16" t="s">
        <v>193</v>
      </c>
      <c r="V1152" s="238" t="s">
        <v>2606</v>
      </c>
      <c r="W1152" s="37">
        <v>10</v>
      </c>
      <c r="X1152" s="24"/>
      <c r="Y1152" s="265">
        <f t="shared" si="316"/>
        <v>10</v>
      </c>
      <c r="Z1152" s="24">
        <v>10</v>
      </c>
      <c r="AA1152" s="58">
        <v>2428</v>
      </c>
      <c r="AB1152" s="66"/>
      <c r="AC1152" s="262"/>
      <c r="AD1152" s="25"/>
      <c r="AE1152" s="66"/>
      <c r="AF1152" s="58">
        <f t="shared" si="326"/>
        <v>0</v>
      </c>
      <c r="AG1152" s="58">
        <f t="shared" si="320"/>
        <v>0</v>
      </c>
      <c r="AH1152" s="58">
        <f t="shared" si="327"/>
        <v>0</v>
      </c>
      <c r="AI1152" s="58">
        <f t="shared" si="319"/>
        <v>24280</v>
      </c>
      <c r="AJ1152" s="58">
        <f t="shared" si="321"/>
        <v>0</v>
      </c>
      <c r="AK1152" s="58">
        <f t="shared" si="317"/>
        <v>24280</v>
      </c>
      <c r="AL1152" s="16" t="s">
        <v>9</v>
      </c>
      <c r="AM1152" s="272"/>
      <c r="AN1152" s="59">
        <f t="shared" si="325"/>
        <v>24280</v>
      </c>
      <c r="AO1152" s="844">
        <f t="shared" si="312"/>
        <v>0</v>
      </c>
      <c r="AP1152" s="844">
        <f t="shared" si="313"/>
        <v>1</v>
      </c>
      <c r="AQ1152" s="845">
        <f t="shared" ca="1" si="314"/>
        <v>28</v>
      </c>
      <c r="AR1152" s="113" t="str">
        <f t="shared" si="315"/>
        <v>On Time</v>
      </c>
    </row>
    <row r="1153" spans="1:44" ht="12.75" x14ac:dyDescent="0.2">
      <c r="A1153" s="240">
        <v>4300152554</v>
      </c>
      <c r="B1153" s="244">
        <v>46157</v>
      </c>
      <c r="C1153" s="100" t="s">
        <v>79</v>
      </c>
      <c r="D1153" s="552">
        <v>46164</v>
      </c>
      <c r="E1153" s="552" t="e">
        <f>IF(OR(#REF!="",J1153=""),"",#REF!+7*J1153)</f>
        <v>#REF!</v>
      </c>
      <c r="F1153" s="333" t="e">
        <f t="shared" ca="1" si="324"/>
        <v>#REF!</v>
      </c>
      <c r="G1153" s="65" t="s">
        <v>80</v>
      </c>
      <c r="H1153" s="341" t="e">
        <f t="shared" si="322"/>
        <v>#REF!</v>
      </c>
      <c r="I1153" s="28" t="e">
        <f t="shared" si="323"/>
        <v>#REF!</v>
      </c>
      <c r="J1153" s="24">
        <v>1</v>
      </c>
      <c r="K1153" s="24" t="s">
        <v>21</v>
      </c>
      <c r="L1153" s="38" t="s">
        <v>81</v>
      </c>
      <c r="M1153" s="13" t="s">
        <v>2607</v>
      </c>
      <c r="N1153" s="96">
        <v>0</v>
      </c>
      <c r="O1153" s="9">
        <v>3</v>
      </c>
      <c r="P1153" s="24"/>
      <c r="Q1153" s="24"/>
      <c r="R1153" s="125" t="s">
        <v>84</v>
      </c>
      <c r="S1153" s="24" t="s">
        <v>403</v>
      </c>
      <c r="T1153" s="23" t="s">
        <v>1471</v>
      </c>
      <c r="U1153" s="16" t="s">
        <v>193</v>
      </c>
      <c r="V1153" s="238" t="s">
        <v>2608</v>
      </c>
      <c r="W1153" s="37">
        <v>10</v>
      </c>
      <c r="X1153" s="24"/>
      <c r="Y1153" s="265">
        <f t="shared" si="316"/>
        <v>10</v>
      </c>
      <c r="Z1153" s="24">
        <v>10</v>
      </c>
      <c r="AA1153" s="58">
        <v>13566.5</v>
      </c>
      <c r="AB1153" s="66"/>
      <c r="AC1153" s="262"/>
      <c r="AD1153" s="25"/>
      <c r="AE1153" s="66"/>
      <c r="AF1153" s="58">
        <f t="shared" si="326"/>
        <v>0</v>
      </c>
      <c r="AG1153" s="58">
        <f t="shared" si="320"/>
        <v>0</v>
      </c>
      <c r="AH1153" s="58">
        <f t="shared" si="327"/>
        <v>0</v>
      </c>
      <c r="AI1153" s="58">
        <f t="shared" si="319"/>
        <v>135665</v>
      </c>
      <c r="AJ1153" s="58">
        <f t="shared" si="321"/>
        <v>0</v>
      </c>
      <c r="AK1153" s="58">
        <f t="shared" si="317"/>
        <v>135665</v>
      </c>
      <c r="AL1153" s="16" t="s">
        <v>9</v>
      </c>
      <c r="AM1153" s="272"/>
      <c r="AN1153" s="59">
        <f t="shared" si="325"/>
        <v>135665</v>
      </c>
      <c r="AO1153" s="844">
        <f t="shared" si="312"/>
        <v>0</v>
      </c>
      <c r="AP1153" s="844">
        <f t="shared" si="313"/>
        <v>1</v>
      </c>
      <c r="AQ1153" s="845">
        <f t="shared" ca="1" si="314"/>
        <v>28</v>
      </c>
      <c r="AR1153" s="113" t="str">
        <f t="shared" si="315"/>
        <v>On Time</v>
      </c>
    </row>
    <row r="1154" spans="1:44" ht="12.75" x14ac:dyDescent="0.2">
      <c r="A1154" s="16" t="s">
        <v>2609</v>
      </c>
      <c r="B1154" s="244">
        <v>46160</v>
      </c>
      <c r="C1154" s="551" t="s">
        <v>79</v>
      </c>
      <c r="D1154" s="552">
        <v>46167</v>
      </c>
      <c r="E1154" s="552" t="e">
        <f>IF(OR(#REF!="",J1154=""),"",#REF!+7*J1154)</f>
        <v>#REF!</v>
      </c>
      <c r="F1154" s="333" t="str">
        <f t="shared" ca="1" si="324"/>
        <v>DELIVERED</v>
      </c>
      <c r="G1154" s="571" t="s">
        <v>80</v>
      </c>
      <c r="H1154" s="546" t="e">
        <f t="shared" si="322"/>
        <v>#REF!</v>
      </c>
      <c r="I1154" s="520" t="e">
        <f t="shared" si="323"/>
        <v>#REF!</v>
      </c>
      <c r="J1154" s="24">
        <v>1</v>
      </c>
      <c r="K1154" s="24" t="s">
        <v>21</v>
      </c>
      <c r="L1154" s="38" t="s">
        <v>81</v>
      </c>
      <c r="M1154" s="13" t="s">
        <v>2610</v>
      </c>
      <c r="N1154" s="96">
        <v>0</v>
      </c>
      <c r="O1154" s="9">
        <v>3</v>
      </c>
      <c r="P1154" s="24" t="s">
        <v>243</v>
      </c>
      <c r="Q1154" s="24">
        <v>26200276</v>
      </c>
      <c r="R1154" s="38" t="s">
        <v>84</v>
      </c>
      <c r="S1154" s="547" t="s">
        <v>1835</v>
      </c>
      <c r="T1154" s="507" t="s">
        <v>1836</v>
      </c>
      <c r="U1154" s="508" t="s">
        <v>87</v>
      </c>
      <c r="V1154" s="548" t="s">
        <v>2611</v>
      </c>
      <c r="W1154" s="37">
        <v>10</v>
      </c>
      <c r="X1154" s="24">
        <v>10</v>
      </c>
      <c r="Y1154" s="542">
        <f t="shared" si="316"/>
        <v>0</v>
      </c>
      <c r="Z1154" s="24">
        <v>0</v>
      </c>
      <c r="AA1154" s="58">
        <v>8479.5</v>
      </c>
      <c r="AB1154" s="66"/>
      <c r="AC1154" s="536" t="str">
        <f>IF(AD1154="","",TEXT(AD1154,"mmmm-yy"))</f>
        <v>June-26</v>
      </c>
      <c r="AD1154" s="25">
        <v>46177</v>
      </c>
      <c r="AE1154" s="535" t="s">
        <v>2612</v>
      </c>
      <c r="AF1154" s="58">
        <f t="shared" si="326"/>
        <v>84795</v>
      </c>
      <c r="AG1154" s="58">
        <f t="shared" si="320"/>
        <v>0</v>
      </c>
      <c r="AH1154" s="58">
        <f t="shared" si="327"/>
        <v>84795</v>
      </c>
      <c r="AI1154" s="58">
        <f t="shared" si="319"/>
        <v>0</v>
      </c>
      <c r="AJ1154" s="58">
        <f t="shared" si="321"/>
        <v>0</v>
      </c>
      <c r="AK1154" s="58">
        <f t="shared" si="317"/>
        <v>0</v>
      </c>
      <c r="AL1154" s="16" t="s">
        <v>0</v>
      </c>
      <c r="AM1154" s="272" t="s">
        <v>102</v>
      </c>
      <c r="AN1154" s="59">
        <f t="shared" si="325"/>
        <v>84795</v>
      </c>
      <c r="AO1154" s="844">
        <f t="shared" si="312"/>
        <v>1</v>
      </c>
      <c r="AP1154" s="844">
        <f t="shared" si="313"/>
        <v>0</v>
      </c>
      <c r="AQ1154" s="845">
        <f t="shared" ca="1" si="314"/>
        <v>25</v>
      </c>
      <c r="AR1154" s="113" t="str">
        <f t="shared" si="315"/>
        <v>Delayed</v>
      </c>
    </row>
    <row r="1155" spans="1:44" ht="12.75" x14ac:dyDescent="0.2">
      <c r="A1155" s="16" t="s">
        <v>2609</v>
      </c>
      <c r="B1155" s="244">
        <v>46160</v>
      </c>
      <c r="C1155" s="551" t="s">
        <v>79</v>
      </c>
      <c r="D1155" s="552">
        <v>46167</v>
      </c>
      <c r="E1155" s="552" t="e">
        <f>IF(OR(#REF!="",J1155=""),"",#REF!+7*J1155)</f>
        <v>#REF!</v>
      </c>
      <c r="F1155" s="333" t="str">
        <f t="shared" ca="1" si="324"/>
        <v>DELIVERED</v>
      </c>
      <c r="G1155" s="571" t="s">
        <v>80</v>
      </c>
      <c r="H1155" s="546" t="e">
        <f t="shared" si="322"/>
        <v>#REF!</v>
      </c>
      <c r="I1155" s="520" t="e">
        <f t="shared" si="323"/>
        <v>#REF!</v>
      </c>
      <c r="J1155" s="24">
        <v>1</v>
      </c>
      <c r="K1155" s="24" t="s">
        <v>21</v>
      </c>
      <c r="L1155" s="38" t="s">
        <v>81</v>
      </c>
      <c r="M1155" s="13" t="s">
        <v>2613</v>
      </c>
      <c r="N1155" s="96">
        <v>0</v>
      </c>
      <c r="O1155" s="9">
        <v>3</v>
      </c>
      <c r="P1155" s="24" t="s">
        <v>243</v>
      </c>
      <c r="Q1155" s="24">
        <v>26200276</v>
      </c>
      <c r="R1155" s="38" t="s">
        <v>84</v>
      </c>
      <c r="S1155" s="547" t="s">
        <v>1835</v>
      </c>
      <c r="T1155" s="507" t="s">
        <v>1836</v>
      </c>
      <c r="U1155" s="508" t="s">
        <v>87</v>
      </c>
      <c r="V1155" s="548" t="s">
        <v>2614</v>
      </c>
      <c r="W1155" s="37">
        <v>10</v>
      </c>
      <c r="X1155" s="24">
        <v>10</v>
      </c>
      <c r="Y1155" s="542">
        <f t="shared" si="316"/>
        <v>0</v>
      </c>
      <c r="Z1155" s="24">
        <v>0</v>
      </c>
      <c r="AA1155" s="58">
        <v>11276</v>
      </c>
      <c r="AB1155" s="66"/>
      <c r="AC1155" s="536" t="str">
        <f>IF(AD1155="","",TEXT(AD1155,"mmmm-yy"))</f>
        <v>June-26</v>
      </c>
      <c r="AD1155" s="25">
        <v>46177</v>
      </c>
      <c r="AE1155" s="535" t="s">
        <v>2612</v>
      </c>
      <c r="AF1155" s="58">
        <f t="shared" si="326"/>
        <v>112760</v>
      </c>
      <c r="AG1155" s="58">
        <f t="shared" si="320"/>
        <v>0</v>
      </c>
      <c r="AH1155" s="58">
        <f t="shared" si="327"/>
        <v>112760</v>
      </c>
      <c r="AI1155" s="58">
        <f t="shared" si="319"/>
        <v>0</v>
      </c>
      <c r="AJ1155" s="58">
        <f t="shared" si="321"/>
        <v>0</v>
      </c>
      <c r="AK1155" s="58">
        <f t="shared" si="317"/>
        <v>0</v>
      </c>
      <c r="AL1155" s="16" t="s">
        <v>0</v>
      </c>
      <c r="AM1155" s="272" t="s">
        <v>102</v>
      </c>
      <c r="AN1155" s="59">
        <f t="shared" si="325"/>
        <v>112760</v>
      </c>
      <c r="AO1155" s="844">
        <f t="shared" ref="AO1155:AO1218" si="328">IF(W1155=0,0,X1155/W1155)</f>
        <v>1</v>
      </c>
      <c r="AP1155" s="844">
        <f t="shared" ref="AP1155:AP1218" si="329">IF(W1155=0,0,Y1155/W1155)</f>
        <v>0</v>
      </c>
      <c r="AQ1155" s="845">
        <f t="shared" ref="AQ1155:AQ1218" ca="1" si="330">TODAY()-B1155</f>
        <v>25</v>
      </c>
      <c r="AR1155" s="113" t="str">
        <f t="shared" ref="AR1155:AR1218" si="331">IF(AD1155&lt;=D1155,"On Time","Delayed")</f>
        <v>Delayed</v>
      </c>
    </row>
    <row r="1156" spans="1:44" ht="12.75" x14ac:dyDescent="0.2">
      <c r="A1156" s="16" t="s">
        <v>2609</v>
      </c>
      <c r="B1156" s="244">
        <v>46160</v>
      </c>
      <c r="C1156" s="551" t="s">
        <v>79</v>
      </c>
      <c r="D1156" s="552">
        <v>46167</v>
      </c>
      <c r="E1156" s="552" t="e">
        <f>IF(OR(#REF!="",J1156=""),"",#REF!+7*J1156)</f>
        <v>#REF!</v>
      </c>
      <c r="F1156" s="333" t="str">
        <f t="shared" ca="1" si="324"/>
        <v>DELIVERED</v>
      </c>
      <c r="G1156" s="571" t="s">
        <v>80</v>
      </c>
      <c r="H1156" s="546" t="e">
        <f t="shared" si="322"/>
        <v>#REF!</v>
      </c>
      <c r="I1156" s="520" t="e">
        <f t="shared" si="323"/>
        <v>#REF!</v>
      </c>
      <c r="J1156" s="24">
        <v>1</v>
      </c>
      <c r="K1156" s="24" t="s">
        <v>21</v>
      </c>
      <c r="L1156" s="38" t="s">
        <v>81</v>
      </c>
      <c r="M1156" s="253" t="s">
        <v>2615</v>
      </c>
      <c r="N1156" s="96">
        <v>0</v>
      </c>
      <c r="O1156" s="9">
        <v>3</v>
      </c>
      <c r="P1156" s="24" t="s">
        <v>243</v>
      </c>
      <c r="Q1156" s="24">
        <v>26200276</v>
      </c>
      <c r="R1156" s="38" t="s">
        <v>84</v>
      </c>
      <c r="S1156" s="547" t="s">
        <v>1835</v>
      </c>
      <c r="T1156" s="507" t="s">
        <v>1836</v>
      </c>
      <c r="U1156" s="508" t="s">
        <v>87</v>
      </c>
      <c r="V1156" s="548" t="s">
        <v>2616</v>
      </c>
      <c r="W1156" s="37">
        <v>5</v>
      </c>
      <c r="X1156" s="24">
        <v>5</v>
      </c>
      <c r="Y1156" s="542">
        <f t="shared" si="316"/>
        <v>0</v>
      </c>
      <c r="Z1156" s="24">
        <v>0</v>
      </c>
      <c r="AA1156" s="58">
        <v>25915</v>
      </c>
      <c r="AB1156" s="66"/>
      <c r="AC1156" s="151" t="str">
        <f>IF(AD1156="","",TEXT(AD1156,"mmmm-yy"))</f>
        <v>June-26</v>
      </c>
      <c r="AD1156" s="25">
        <v>46175</v>
      </c>
      <c r="AE1156" s="535" t="s">
        <v>2617</v>
      </c>
      <c r="AF1156" s="58">
        <f t="shared" si="326"/>
        <v>129575</v>
      </c>
      <c r="AG1156" s="58">
        <f t="shared" si="320"/>
        <v>0</v>
      </c>
      <c r="AH1156" s="58">
        <f t="shared" si="327"/>
        <v>129575</v>
      </c>
      <c r="AI1156" s="58">
        <f t="shared" si="319"/>
        <v>0</v>
      </c>
      <c r="AJ1156" s="58">
        <f t="shared" si="321"/>
        <v>0</v>
      </c>
      <c r="AK1156" s="58">
        <f t="shared" si="317"/>
        <v>0</v>
      </c>
      <c r="AL1156" s="16" t="s">
        <v>0</v>
      </c>
      <c r="AM1156" s="272" t="s">
        <v>102</v>
      </c>
      <c r="AN1156" s="59">
        <f t="shared" si="325"/>
        <v>129575</v>
      </c>
      <c r="AO1156" s="844">
        <f t="shared" si="328"/>
        <v>1</v>
      </c>
      <c r="AP1156" s="844">
        <f t="shared" si="329"/>
        <v>0</v>
      </c>
      <c r="AQ1156" s="845">
        <f t="shared" ca="1" si="330"/>
        <v>25</v>
      </c>
      <c r="AR1156" s="113" t="str">
        <f t="shared" si="331"/>
        <v>Delayed</v>
      </c>
    </row>
    <row r="1157" spans="1:44" ht="12.75" x14ac:dyDescent="0.2">
      <c r="A1157" s="240">
        <v>4000622801</v>
      </c>
      <c r="B1157" s="244">
        <v>46157</v>
      </c>
      <c r="C1157" s="240" t="s">
        <v>79</v>
      </c>
      <c r="D1157" s="552">
        <v>46241</v>
      </c>
      <c r="E1157" s="552" t="e">
        <f>IF(OR(#REF!="",J1157=""),"",#REF!+7*J1157)</f>
        <v>#REF!</v>
      </c>
      <c r="F1157" s="103" t="e">
        <f t="shared" ca="1" si="324"/>
        <v>#REF!</v>
      </c>
      <c r="G1157" s="316" t="s">
        <v>94</v>
      </c>
      <c r="H1157" s="341" t="e">
        <f t="shared" si="322"/>
        <v>#REF!</v>
      </c>
      <c r="I1157" s="28" t="e">
        <f t="shared" si="323"/>
        <v>#REF!</v>
      </c>
      <c r="J1157" s="218">
        <v>12</v>
      </c>
      <c r="K1157" s="38" t="s">
        <v>18</v>
      </c>
      <c r="L1157" s="86" t="s">
        <v>142</v>
      </c>
      <c r="M1157" s="13" t="s">
        <v>2367</v>
      </c>
      <c r="N1157" s="96">
        <v>0</v>
      </c>
      <c r="O1157" s="9">
        <v>3</v>
      </c>
      <c r="P1157" s="218"/>
      <c r="Q1157" s="218"/>
      <c r="R1157" s="218" t="s">
        <v>84</v>
      </c>
      <c r="S1157" s="464" t="s">
        <v>97</v>
      </c>
      <c r="T1157" s="237" t="s">
        <v>138</v>
      </c>
      <c r="U1157" s="78" t="s">
        <v>99</v>
      </c>
      <c r="V1157" s="34" t="s">
        <v>2368</v>
      </c>
      <c r="W1157" s="317">
        <v>10</v>
      </c>
      <c r="X1157" s="207"/>
      <c r="Y1157" s="265">
        <f t="shared" si="316"/>
        <v>10</v>
      </c>
      <c r="Z1157" s="24">
        <v>10</v>
      </c>
      <c r="AA1157" s="266">
        <v>3968</v>
      </c>
      <c r="AB1157" s="222"/>
      <c r="AC1157" s="151"/>
      <c r="AD1157" s="221"/>
      <c r="AE1157" s="260"/>
      <c r="AF1157" s="266">
        <f t="shared" si="326"/>
        <v>0</v>
      </c>
      <c r="AG1157" s="266">
        <f t="shared" si="320"/>
        <v>0</v>
      </c>
      <c r="AH1157" s="266">
        <f t="shared" si="327"/>
        <v>0</v>
      </c>
      <c r="AI1157" s="266">
        <f t="shared" si="319"/>
        <v>39680</v>
      </c>
      <c r="AJ1157" s="266">
        <f t="shared" si="321"/>
        <v>0</v>
      </c>
      <c r="AK1157" s="266">
        <f t="shared" si="317"/>
        <v>39680</v>
      </c>
      <c r="AL1157" s="240" t="s">
        <v>9</v>
      </c>
      <c r="AM1157" s="323"/>
      <c r="AN1157" s="827">
        <f t="shared" si="325"/>
        <v>39680</v>
      </c>
      <c r="AO1157" s="844">
        <f t="shared" si="328"/>
        <v>0</v>
      </c>
      <c r="AP1157" s="844">
        <f t="shared" si="329"/>
        <v>1</v>
      </c>
      <c r="AQ1157" s="845">
        <f t="shared" ca="1" si="330"/>
        <v>28</v>
      </c>
      <c r="AR1157" s="113" t="str">
        <f t="shared" si="331"/>
        <v>On Time</v>
      </c>
    </row>
    <row r="1158" spans="1:44" ht="12.75" x14ac:dyDescent="0.2">
      <c r="A1158" s="240">
        <v>4800096351</v>
      </c>
      <c r="B1158" s="244">
        <v>46160</v>
      </c>
      <c r="C1158" s="240" t="s">
        <v>79</v>
      </c>
      <c r="D1158" s="552">
        <v>46179</v>
      </c>
      <c r="E1158" s="552" t="e">
        <f>IF(OR(#REF!="",J1158=""),"",#REF!+7*J1158)</f>
        <v>#REF!</v>
      </c>
      <c r="F1158" s="103" t="str">
        <f t="shared" ca="1" si="324"/>
        <v>DELIVERED</v>
      </c>
      <c r="G1158" s="316" t="s">
        <v>94</v>
      </c>
      <c r="H1158" s="341" t="e">
        <f t="shared" si="322"/>
        <v>#REF!</v>
      </c>
      <c r="I1158" s="28" t="e">
        <f t="shared" si="323"/>
        <v>#REF!</v>
      </c>
      <c r="J1158" s="218">
        <v>2</v>
      </c>
      <c r="K1158" s="38" t="s">
        <v>24</v>
      </c>
      <c r="L1158" s="86" t="s">
        <v>81</v>
      </c>
      <c r="M1158" s="343" t="s">
        <v>2618</v>
      </c>
      <c r="N1158" s="96">
        <v>0</v>
      </c>
      <c r="O1158" s="9">
        <v>3</v>
      </c>
      <c r="P1158" s="218" t="s">
        <v>243</v>
      </c>
      <c r="Q1158" s="218">
        <v>26100100</v>
      </c>
      <c r="R1158" s="218" t="s">
        <v>84</v>
      </c>
      <c r="S1158" s="218" t="s">
        <v>97</v>
      </c>
      <c r="T1158" s="84" t="s">
        <v>565</v>
      </c>
      <c r="U1158" s="45" t="s">
        <v>99</v>
      </c>
      <c r="V1158" s="34" t="s">
        <v>2619</v>
      </c>
      <c r="W1158" s="317">
        <v>3</v>
      </c>
      <c r="X1158" s="218">
        <v>3</v>
      </c>
      <c r="Y1158" s="265">
        <f t="shared" si="316"/>
        <v>0</v>
      </c>
      <c r="Z1158" s="24">
        <v>0</v>
      </c>
      <c r="AA1158" s="266">
        <v>2200</v>
      </c>
      <c r="AB1158" s="222"/>
      <c r="AC1158" s="151" t="str">
        <f>IF(AD1158="","",TEXT(AD1158,"mmmm-yy"))</f>
        <v>May-26</v>
      </c>
      <c r="AD1158" s="389">
        <v>46167</v>
      </c>
      <c r="AE1158" s="256" t="s">
        <v>2620</v>
      </c>
      <c r="AF1158" s="266">
        <f t="shared" si="326"/>
        <v>6600</v>
      </c>
      <c r="AG1158" s="266">
        <f t="shared" si="320"/>
        <v>0</v>
      </c>
      <c r="AH1158" s="266">
        <f t="shared" si="327"/>
        <v>6600</v>
      </c>
      <c r="AI1158" s="266">
        <f t="shared" si="319"/>
        <v>0</v>
      </c>
      <c r="AJ1158" s="266">
        <f t="shared" si="321"/>
        <v>0</v>
      </c>
      <c r="AK1158" s="266">
        <f t="shared" si="317"/>
        <v>0</v>
      </c>
      <c r="AL1158" s="240" t="s">
        <v>0</v>
      </c>
      <c r="AM1158" s="272" t="s">
        <v>102</v>
      </c>
      <c r="AN1158" s="827">
        <f t="shared" si="325"/>
        <v>6600</v>
      </c>
      <c r="AO1158" s="844">
        <f t="shared" si="328"/>
        <v>1</v>
      </c>
      <c r="AP1158" s="844">
        <f t="shared" si="329"/>
        <v>0</v>
      </c>
      <c r="AQ1158" s="845">
        <f t="shared" ca="1" si="330"/>
        <v>25</v>
      </c>
      <c r="AR1158" s="113" t="str">
        <f t="shared" si="331"/>
        <v>On Time</v>
      </c>
    </row>
    <row r="1159" spans="1:44" ht="12.75" x14ac:dyDescent="0.2">
      <c r="A1159" s="240">
        <v>4800096351</v>
      </c>
      <c r="B1159" s="244">
        <v>46160</v>
      </c>
      <c r="C1159" s="240" t="s">
        <v>79</v>
      </c>
      <c r="D1159" s="552">
        <v>46179</v>
      </c>
      <c r="E1159" s="552" t="e">
        <f>IF(OR(#REF!="",J1159=""),"",#REF!+7*J1159)</f>
        <v>#REF!</v>
      </c>
      <c r="F1159" s="103" t="str">
        <f t="shared" ca="1" si="324"/>
        <v>DELIVERED</v>
      </c>
      <c r="G1159" s="316" t="s">
        <v>94</v>
      </c>
      <c r="H1159" s="341" t="e">
        <f t="shared" si="322"/>
        <v>#REF!</v>
      </c>
      <c r="I1159" s="28" t="e">
        <f t="shared" si="323"/>
        <v>#REF!</v>
      </c>
      <c r="J1159" s="218">
        <v>2</v>
      </c>
      <c r="K1159" s="38" t="s">
        <v>24</v>
      </c>
      <c r="L1159" s="86" t="s">
        <v>81</v>
      </c>
      <c r="M1159" s="343" t="s">
        <v>2618</v>
      </c>
      <c r="N1159" s="96">
        <v>0</v>
      </c>
      <c r="O1159" s="9">
        <v>3</v>
      </c>
      <c r="P1159" s="218" t="s">
        <v>243</v>
      </c>
      <c r="Q1159" s="218">
        <v>26100100</v>
      </c>
      <c r="R1159" s="218" t="s">
        <v>84</v>
      </c>
      <c r="S1159" s="218" t="s">
        <v>97</v>
      </c>
      <c r="T1159" s="84" t="s">
        <v>565</v>
      </c>
      <c r="U1159" s="45" t="s">
        <v>99</v>
      </c>
      <c r="V1159" s="34" t="s">
        <v>2621</v>
      </c>
      <c r="W1159" s="317">
        <v>1</v>
      </c>
      <c r="X1159" s="218">
        <v>1</v>
      </c>
      <c r="Y1159" s="265">
        <f t="shared" si="316"/>
        <v>0</v>
      </c>
      <c r="Z1159" s="24">
        <v>0</v>
      </c>
      <c r="AA1159" s="266">
        <v>2200</v>
      </c>
      <c r="AB1159" s="222"/>
      <c r="AC1159" s="151" t="str">
        <f>IF(AD1159="","",TEXT(AD1159,"mmmm-yy"))</f>
        <v>May-26</v>
      </c>
      <c r="AD1159" s="389">
        <v>46167</v>
      </c>
      <c r="AE1159" s="256" t="s">
        <v>2620</v>
      </c>
      <c r="AF1159" s="266">
        <f t="shared" si="326"/>
        <v>2200</v>
      </c>
      <c r="AG1159" s="266">
        <f t="shared" si="320"/>
        <v>0</v>
      </c>
      <c r="AH1159" s="266">
        <f t="shared" si="327"/>
        <v>2200</v>
      </c>
      <c r="AI1159" s="266">
        <f t="shared" si="319"/>
        <v>0</v>
      </c>
      <c r="AJ1159" s="266">
        <f t="shared" si="321"/>
        <v>0</v>
      </c>
      <c r="AK1159" s="266">
        <f t="shared" si="317"/>
        <v>0</v>
      </c>
      <c r="AL1159" s="240" t="s">
        <v>0</v>
      </c>
      <c r="AM1159" s="272" t="s">
        <v>102</v>
      </c>
      <c r="AN1159" s="827">
        <f t="shared" si="325"/>
        <v>2200</v>
      </c>
      <c r="AO1159" s="844">
        <f t="shared" si="328"/>
        <v>1</v>
      </c>
      <c r="AP1159" s="844">
        <f t="shared" si="329"/>
        <v>0</v>
      </c>
      <c r="AQ1159" s="845">
        <f t="shared" ca="1" si="330"/>
        <v>25</v>
      </c>
      <c r="AR1159" s="113" t="str">
        <f t="shared" si="331"/>
        <v>On Time</v>
      </c>
    </row>
    <row r="1160" spans="1:44" ht="12.75" x14ac:dyDescent="0.2">
      <c r="A1160" s="240">
        <v>4800096351</v>
      </c>
      <c r="B1160" s="244">
        <v>46160</v>
      </c>
      <c r="C1160" s="240" t="s">
        <v>79</v>
      </c>
      <c r="D1160" s="552">
        <v>46179</v>
      </c>
      <c r="E1160" s="552" t="e">
        <f>IF(OR(#REF!="",J1160=""),"",#REF!+7*J1160)</f>
        <v>#REF!</v>
      </c>
      <c r="F1160" s="103" t="str">
        <f t="shared" ca="1" si="324"/>
        <v>DELIVERED</v>
      </c>
      <c r="G1160" s="316" t="s">
        <v>94</v>
      </c>
      <c r="H1160" s="341" t="e">
        <f t="shared" si="322"/>
        <v>#REF!</v>
      </c>
      <c r="I1160" s="28" t="e">
        <f t="shared" si="323"/>
        <v>#REF!</v>
      </c>
      <c r="J1160" s="218">
        <v>2</v>
      </c>
      <c r="K1160" s="38" t="s">
        <v>24</v>
      </c>
      <c r="L1160" s="86" t="s">
        <v>81</v>
      </c>
      <c r="M1160" s="343" t="s">
        <v>2618</v>
      </c>
      <c r="N1160" s="96">
        <v>0</v>
      </c>
      <c r="O1160" s="9">
        <v>3</v>
      </c>
      <c r="P1160" s="218" t="s">
        <v>243</v>
      </c>
      <c r="Q1160" s="218">
        <v>26100100</v>
      </c>
      <c r="R1160" s="218" t="s">
        <v>84</v>
      </c>
      <c r="S1160" s="218" t="s">
        <v>97</v>
      </c>
      <c r="T1160" s="84" t="s">
        <v>565</v>
      </c>
      <c r="U1160" s="45" t="s">
        <v>99</v>
      </c>
      <c r="V1160" s="34" t="s">
        <v>2622</v>
      </c>
      <c r="W1160" s="317">
        <v>2</v>
      </c>
      <c r="X1160" s="218">
        <v>2</v>
      </c>
      <c r="Y1160" s="265">
        <f t="shared" si="316"/>
        <v>0</v>
      </c>
      <c r="Z1160" s="24">
        <v>0</v>
      </c>
      <c r="AA1160" s="266">
        <v>2200</v>
      </c>
      <c r="AB1160" s="222"/>
      <c r="AC1160" s="151" t="str">
        <f>IF(AD1160="","",TEXT(AD1160,"mmmm-yy"))</f>
        <v>May-26</v>
      </c>
      <c r="AD1160" s="389">
        <v>46167</v>
      </c>
      <c r="AE1160" s="256" t="s">
        <v>2620</v>
      </c>
      <c r="AF1160" s="266">
        <f t="shared" si="326"/>
        <v>4400</v>
      </c>
      <c r="AG1160" s="266">
        <f t="shared" si="320"/>
        <v>0</v>
      </c>
      <c r="AH1160" s="266">
        <f t="shared" si="327"/>
        <v>4400</v>
      </c>
      <c r="AI1160" s="266">
        <f t="shared" si="319"/>
        <v>0</v>
      </c>
      <c r="AJ1160" s="266">
        <f t="shared" si="321"/>
        <v>0</v>
      </c>
      <c r="AK1160" s="266">
        <f t="shared" si="317"/>
        <v>0</v>
      </c>
      <c r="AL1160" s="240" t="s">
        <v>0</v>
      </c>
      <c r="AM1160" s="272" t="s">
        <v>102</v>
      </c>
      <c r="AN1160" s="827">
        <f t="shared" si="325"/>
        <v>4400</v>
      </c>
      <c r="AO1160" s="844">
        <f t="shared" si="328"/>
        <v>1</v>
      </c>
      <c r="AP1160" s="844">
        <f t="shared" si="329"/>
        <v>0</v>
      </c>
      <c r="AQ1160" s="845">
        <f t="shared" ca="1" si="330"/>
        <v>25</v>
      </c>
      <c r="AR1160" s="113" t="str">
        <f t="shared" si="331"/>
        <v>On Time</v>
      </c>
    </row>
    <row r="1161" spans="1:44" ht="12.75" x14ac:dyDescent="0.2">
      <c r="A1161" s="240">
        <v>4300036189</v>
      </c>
      <c r="B1161" s="244">
        <v>46157</v>
      </c>
      <c r="C1161" s="240" t="s">
        <v>79</v>
      </c>
      <c r="D1161" s="552">
        <v>46241</v>
      </c>
      <c r="E1161" s="552" t="e">
        <f>IF(OR(#REF!="",J1161=""),"",#REF!+7*J1161)</f>
        <v>#REF!</v>
      </c>
      <c r="F1161" s="103" t="e">
        <f t="shared" ca="1" si="324"/>
        <v>#REF!</v>
      </c>
      <c r="G1161" s="316" t="s">
        <v>94</v>
      </c>
      <c r="H1161" s="341" t="e">
        <f t="shared" si="322"/>
        <v>#REF!</v>
      </c>
      <c r="I1161" s="28" t="e">
        <f t="shared" si="323"/>
        <v>#REF!</v>
      </c>
      <c r="J1161" s="218">
        <v>12</v>
      </c>
      <c r="K1161" s="38" t="s">
        <v>19</v>
      </c>
      <c r="L1161" s="86" t="s">
        <v>81</v>
      </c>
      <c r="M1161" s="343" t="s">
        <v>2623</v>
      </c>
      <c r="N1161" s="96">
        <v>0</v>
      </c>
      <c r="O1161" s="9">
        <v>3</v>
      </c>
      <c r="P1161" s="218"/>
      <c r="Q1161" s="218"/>
      <c r="R1161" s="218" t="s">
        <v>84</v>
      </c>
      <c r="S1161" s="218" t="s">
        <v>97</v>
      </c>
      <c r="T1161" s="84" t="s">
        <v>683</v>
      </c>
      <c r="U1161" s="45" t="s">
        <v>99</v>
      </c>
      <c r="V1161" s="34" t="s">
        <v>2624</v>
      </c>
      <c r="W1161" s="317">
        <v>2</v>
      </c>
      <c r="X1161" s="207"/>
      <c r="Y1161" s="265">
        <f t="shared" ref="Y1161:Y1224" si="332">W1161-X1161</f>
        <v>2</v>
      </c>
      <c r="Z1161" s="24">
        <v>2</v>
      </c>
      <c r="AA1161" s="266">
        <v>78951</v>
      </c>
      <c r="AB1161" s="222"/>
      <c r="AC1161" s="151"/>
      <c r="AD1161" s="221"/>
      <c r="AE1161" s="260"/>
      <c r="AF1161" s="266">
        <f t="shared" si="326"/>
        <v>0</v>
      </c>
      <c r="AG1161" s="266">
        <f t="shared" si="320"/>
        <v>0</v>
      </c>
      <c r="AH1161" s="266">
        <f t="shared" si="327"/>
        <v>0</v>
      </c>
      <c r="AI1161" s="266">
        <f t="shared" si="319"/>
        <v>157902</v>
      </c>
      <c r="AJ1161" s="266">
        <f t="shared" si="321"/>
        <v>0</v>
      </c>
      <c r="AK1161" s="266">
        <f t="shared" si="317"/>
        <v>157902</v>
      </c>
      <c r="AL1161" s="240" t="s">
        <v>9</v>
      </c>
      <c r="AM1161" s="323"/>
      <c r="AN1161" s="827">
        <f t="shared" si="325"/>
        <v>157902</v>
      </c>
      <c r="AO1161" s="844">
        <f t="shared" si="328"/>
        <v>0</v>
      </c>
      <c r="AP1161" s="844">
        <f t="shared" si="329"/>
        <v>1</v>
      </c>
      <c r="AQ1161" s="845">
        <f t="shared" ca="1" si="330"/>
        <v>28</v>
      </c>
      <c r="AR1161" s="113" t="str">
        <f t="shared" si="331"/>
        <v>On Time</v>
      </c>
    </row>
    <row r="1162" spans="1:44" ht="12.75" x14ac:dyDescent="0.2">
      <c r="A1162" s="240">
        <v>4300036189</v>
      </c>
      <c r="B1162" s="244">
        <v>46157</v>
      </c>
      <c r="C1162" s="240" t="s">
        <v>79</v>
      </c>
      <c r="D1162" s="552">
        <v>46255</v>
      </c>
      <c r="E1162" s="552" t="e">
        <f>IF(OR(#REF!="",J1162=""),"",#REF!+7*J1162)</f>
        <v>#REF!</v>
      </c>
      <c r="F1162" s="103" t="e">
        <f t="shared" ca="1" si="324"/>
        <v>#REF!</v>
      </c>
      <c r="G1162" s="316" t="s">
        <v>94</v>
      </c>
      <c r="H1162" s="341" t="e">
        <f t="shared" si="322"/>
        <v>#REF!</v>
      </c>
      <c r="I1162" s="28" t="e">
        <f t="shared" si="323"/>
        <v>#REF!</v>
      </c>
      <c r="J1162" s="218">
        <v>14</v>
      </c>
      <c r="K1162" s="38" t="s">
        <v>19</v>
      </c>
      <c r="L1162" s="86" t="s">
        <v>81</v>
      </c>
      <c r="M1162" s="343" t="s">
        <v>2623</v>
      </c>
      <c r="N1162" s="96">
        <v>0</v>
      </c>
      <c r="O1162" s="9">
        <v>3</v>
      </c>
      <c r="P1162" s="218"/>
      <c r="Q1162" s="218"/>
      <c r="R1162" s="218" t="s">
        <v>84</v>
      </c>
      <c r="S1162" s="218" t="s">
        <v>97</v>
      </c>
      <c r="T1162" s="84" t="s">
        <v>683</v>
      </c>
      <c r="U1162" s="45" t="s">
        <v>99</v>
      </c>
      <c r="V1162" s="34" t="s">
        <v>2624</v>
      </c>
      <c r="W1162" s="317">
        <v>2</v>
      </c>
      <c r="X1162" s="207"/>
      <c r="Y1162" s="265">
        <f t="shared" si="332"/>
        <v>2</v>
      </c>
      <c r="Z1162" s="24">
        <v>2</v>
      </c>
      <c r="AA1162" s="266">
        <v>78951</v>
      </c>
      <c r="AB1162" s="222"/>
      <c r="AC1162" s="151"/>
      <c r="AD1162" s="221"/>
      <c r="AE1162" s="260"/>
      <c r="AF1162" s="266">
        <f t="shared" si="326"/>
        <v>0</v>
      </c>
      <c r="AG1162" s="266">
        <f t="shared" si="320"/>
        <v>0</v>
      </c>
      <c r="AH1162" s="266">
        <f t="shared" si="327"/>
        <v>0</v>
      </c>
      <c r="AI1162" s="266">
        <f t="shared" si="319"/>
        <v>157902</v>
      </c>
      <c r="AJ1162" s="266">
        <f t="shared" si="321"/>
        <v>0</v>
      </c>
      <c r="AK1162" s="266">
        <f t="shared" si="317"/>
        <v>157902</v>
      </c>
      <c r="AL1162" s="240" t="s">
        <v>9</v>
      </c>
      <c r="AM1162" s="323"/>
      <c r="AN1162" s="827">
        <f t="shared" si="325"/>
        <v>157902</v>
      </c>
      <c r="AO1162" s="844">
        <f t="shared" si="328"/>
        <v>0</v>
      </c>
      <c r="AP1162" s="844">
        <f t="shared" si="329"/>
        <v>1</v>
      </c>
      <c r="AQ1162" s="845">
        <f t="shared" ca="1" si="330"/>
        <v>28</v>
      </c>
      <c r="AR1162" s="113" t="str">
        <f t="shared" si="331"/>
        <v>On Time</v>
      </c>
    </row>
    <row r="1163" spans="1:44" ht="12.75" x14ac:dyDescent="0.2">
      <c r="A1163" s="240">
        <v>4300036189</v>
      </c>
      <c r="B1163" s="244">
        <v>46157</v>
      </c>
      <c r="C1163" s="240" t="s">
        <v>79</v>
      </c>
      <c r="D1163" s="552">
        <v>46241</v>
      </c>
      <c r="E1163" s="552" t="e">
        <f>IF(OR(#REF!="",J1163=""),"",#REF!+7*J1163)</f>
        <v>#REF!</v>
      </c>
      <c r="F1163" s="103" t="e">
        <f t="shared" ca="1" si="324"/>
        <v>#REF!</v>
      </c>
      <c r="G1163" s="316" t="s">
        <v>94</v>
      </c>
      <c r="H1163" s="341" t="e">
        <f t="shared" si="322"/>
        <v>#REF!</v>
      </c>
      <c r="I1163" s="28" t="e">
        <f t="shared" si="323"/>
        <v>#REF!</v>
      </c>
      <c r="J1163" s="218">
        <v>12</v>
      </c>
      <c r="K1163" s="38" t="s">
        <v>19</v>
      </c>
      <c r="L1163" s="86" t="s">
        <v>81</v>
      </c>
      <c r="M1163" s="343" t="s">
        <v>2625</v>
      </c>
      <c r="N1163" s="96">
        <v>0</v>
      </c>
      <c r="O1163" s="9">
        <v>3</v>
      </c>
      <c r="P1163" s="218"/>
      <c r="Q1163" s="218"/>
      <c r="R1163" s="218" t="s">
        <v>84</v>
      </c>
      <c r="S1163" s="218" t="s">
        <v>97</v>
      </c>
      <c r="T1163" s="84" t="s">
        <v>683</v>
      </c>
      <c r="U1163" s="45" t="s">
        <v>99</v>
      </c>
      <c r="V1163" s="34" t="s">
        <v>2626</v>
      </c>
      <c r="W1163" s="317">
        <v>2</v>
      </c>
      <c r="X1163" s="207"/>
      <c r="Y1163" s="265">
        <f t="shared" si="332"/>
        <v>2</v>
      </c>
      <c r="Z1163" s="24">
        <v>2</v>
      </c>
      <c r="AA1163" s="266">
        <v>118984</v>
      </c>
      <c r="AB1163" s="222"/>
      <c r="AC1163" s="151"/>
      <c r="AD1163" s="221"/>
      <c r="AE1163" s="260"/>
      <c r="AF1163" s="266">
        <f t="shared" si="326"/>
        <v>0</v>
      </c>
      <c r="AG1163" s="266">
        <f t="shared" si="320"/>
        <v>0</v>
      </c>
      <c r="AH1163" s="266">
        <f t="shared" si="327"/>
        <v>0</v>
      </c>
      <c r="AI1163" s="266">
        <f t="shared" si="319"/>
        <v>237968</v>
      </c>
      <c r="AJ1163" s="266">
        <f t="shared" si="321"/>
        <v>0</v>
      </c>
      <c r="AK1163" s="266">
        <f t="shared" si="317"/>
        <v>237968</v>
      </c>
      <c r="AL1163" s="240" t="s">
        <v>9</v>
      </c>
      <c r="AM1163" s="323"/>
      <c r="AN1163" s="827">
        <f t="shared" si="325"/>
        <v>237968</v>
      </c>
      <c r="AO1163" s="844">
        <f t="shared" si="328"/>
        <v>0</v>
      </c>
      <c r="AP1163" s="844">
        <f t="shared" si="329"/>
        <v>1</v>
      </c>
      <c r="AQ1163" s="845">
        <f t="shared" ca="1" si="330"/>
        <v>28</v>
      </c>
      <c r="AR1163" s="113" t="str">
        <f t="shared" si="331"/>
        <v>On Time</v>
      </c>
    </row>
    <row r="1164" spans="1:44" ht="12.75" x14ac:dyDescent="0.2">
      <c r="A1164" s="240">
        <v>4300036189</v>
      </c>
      <c r="B1164" s="244">
        <v>46157</v>
      </c>
      <c r="C1164" s="240" t="s">
        <v>79</v>
      </c>
      <c r="D1164" s="552">
        <v>46255</v>
      </c>
      <c r="E1164" s="552" t="e">
        <f>IF(OR(#REF!="",J1164=""),"",#REF!+7*J1164)</f>
        <v>#REF!</v>
      </c>
      <c r="F1164" s="103" t="e">
        <f t="shared" ca="1" si="324"/>
        <v>#REF!</v>
      </c>
      <c r="G1164" s="316" t="s">
        <v>94</v>
      </c>
      <c r="H1164" s="341" t="e">
        <f t="shared" si="322"/>
        <v>#REF!</v>
      </c>
      <c r="I1164" s="28" t="e">
        <f t="shared" si="323"/>
        <v>#REF!</v>
      </c>
      <c r="J1164" s="218">
        <v>14</v>
      </c>
      <c r="K1164" s="38" t="s">
        <v>19</v>
      </c>
      <c r="L1164" s="86" t="s">
        <v>81</v>
      </c>
      <c r="M1164" s="343" t="s">
        <v>2625</v>
      </c>
      <c r="N1164" s="96">
        <v>0</v>
      </c>
      <c r="O1164" s="9">
        <v>3</v>
      </c>
      <c r="P1164" s="218"/>
      <c r="Q1164" s="218"/>
      <c r="R1164" s="218" t="s">
        <v>84</v>
      </c>
      <c r="S1164" s="218" t="s">
        <v>97</v>
      </c>
      <c r="T1164" s="84" t="s">
        <v>683</v>
      </c>
      <c r="U1164" s="45" t="s">
        <v>99</v>
      </c>
      <c r="V1164" s="34" t="s">
        <v>2626</v>
      </c>
      <c r="W1164" s="317">
        <v>2</v>
      </c>
      <c r="X1164" s="207"/>
      <c r="Y1164" s="265">
        <f t="shared" si="332"/>
        <v>2</v>
      </c>
      <c r="Z1164" s="24">
        <v>2</v>
      </c>
      <c r="AA1164" s="266">
        <v>118984</v>
      </c>
      <c r="AB1164" s="222"/>
      <c r="AC1164" s="151"/>
      <c r="AD1164" s="221"/>
      <c r="AE1164" s="260"/>
      <c r="AF1164" s="266">
        <f t="shared" si="326"/>
        <v>0</v>
      </c>
      <c r="AG1164" s="266">
        <f t="shared" si="320"/>
        <v>0</v>
      </c>
      <c r="AH1164" s="266">
        <f t="shared" si="327"/>
        <v>0</v>
      </c>
      <c r="AI1164" s="266">
        <f t="shared" si="319"/>
        <v>237968</v>
      </c>
      <c r="AJ1164" s="266">
        <f t="shared" si="321"/>
        <v>0</v>
      </c>
      <c r="AK1164" s="266">
        <f t="shared" si="317"/>
        <v>237968</v>
      </c>
      <c r="AL1164" s="240" t="s">
        <v>9</v>
      </c>
      <c r="AM1164" s="323"/>
      <c r="AN1164" s="827">
        <f t="shared" si="325"/>
        <v>237968</v>
      </c>
      <c r="AO1164" s="844">
        <f t="shared" si="328"/>
        <v>0</v>
      </c>
      <c r="AP1164" s="844">
        <f t="shared" si="329"/>
        <v>1</v>
      </c>
      <c r="AQ1164" s="845">
        <f t="shared" ca="1" si="330"/>
        <v>28</v>
      </c>
      <c r="AR1164" s="113" t="str">
        <f t="shared" si="331"/>
        <v>On Time</v>
      </c>
    </row>
    <row r="1165" spans="1:44" ht="12.75" x14ac:dyDescent="0.2">
      <c r="A1165" s="240">
        <v>4300036189</v>
      </c>
      <c r="B1165" s="244">
        <v>46157</v>
      </c>
      <c r="C1165" s="240" t="s">
        <v>79</v>
      </c>
      <c r="D1165" s="552">
        <v>46262</v>
      </c>
      <c r="E1165" s="552" t="e">
        <f>IF(OR(#REF!="",J1165=""),"",#REF!+7*J1165)</f>
        <v>#REF!</v>
      </c>
      <c r="F1165" s="103" t="e">
        <f t="shared" ca="1" si="324"/>
        <v>#REF!</v>
      </c>
      <c r="G1165" s="316" t="s">
        <v>94</v>
      </c>
      <c r="H1165" s="341" t="e">
        <f t="shared" si="322"/>
        <v>#REF!</v>
      </c>
      <c r="I1165" s="28" t="e">
        <f t="shared" si="323"/>
        <v>#REF!</v>
      </c>
      <c r="J1165" s="218">
        <v>15</v>
      </c>
      <c r="K1165" s="38" t="s">
        <v>19</v>
      </c>
      <c r="L1165" s="86" t="s">
        <v>81</v>
      </c>
      <c r="M1165" s="343" t="s">
        <v>2627</v>
      </c>
      <c r="N1165" s="96">
        <v>0</v>
      </c>
      <c r="O1165" s="9">
        <v>3</v>
      </c>
      <c r="P1165" s="218"/>
      <c r="Q1165" s="218"/>
      <c r="R1165" s="218" t="s">
        <v>84</v>
      </c>
      <c r="S1165" s="218" t="s">
        <v>97</v>
      </c>
      <c r="T1165" s="84" t="s">
        <v>683</v>
      </c>
      <c r="U1165" s="45" t="s">
        <v>99</v>
      </c>
      <c r="V1165" s="34" t="s">
        <v>2628</v>
      </c>
      <c r="W1165" s="317">
        <v>2</v>
      </c>
      <c r="X1165" s="207"/>
      <c r="Y1165" s="265">
        <f t="shared" si="332"/>
        <v>2</v>
      </c>
      <c r="Z1165" s="24">
        <v>2</v>
      </c>
      <c r="AA1165" s="266">
        <v>36986</v>
      </c>
      <c r="AB1165" s="222"/>
      <c r="AC1165" s="151"/>
      <c r="AD1165" s="221"/>
      <c r="AE1165" s="260"/>
      <c r="AF1165" s="266">
        <f t="shared" si="326"/>
        <v>0</v>
      </c>
      <c r="AG1165" s="266">
        <f t="shared" si="320"/>
        <v>0</v>
      </c>
      <c r="AH1165" s="266">
        <f t="shared" si="327"/>
        <v>0</v>
      </c>
      <c r="AI1165" s="266">
        <f t="shared" si="319"/>
        <v>73972</v>
      </c>
      <c r="AJ1165" s="266">
        <f t="shared" si="321"/>
        <v>0</v>
      </c>
      <c r="AK1165" s="266">
        <f t="shared" si="317"/>
        <v>73972</v>
      </c>
      <c r="AL1165" s="240" t="s">
        <v>9</v>
      </c>
      <c r="AM1165" s="323"/>
      <c r="AN1165" s="827">
        <f t="shared" si="325"/>
        <v>73972</v>
      </c>
      <c r="AO1165" s="844">
        <f t="shared" si="328"/>
        <v>0</v>
      </c>
      <c r="AP1165" s="844">
        <f t="shared" si="329"/>
        <v>1</v>
      </c>
      <c r="AQ1165" s="845">
        <f t="shared" ca="1" si="330"/>
        <v>28</v>
      </c>
      <c r="AR1165" s="113" t="str">
        <f t="shared" si="331"/>
        <v>On Time</v>
      </c>
    </row>
    <row r="1166" spans="1:44" ht="12.75" x14ac:dyDescent="0.2">
      <c r="A1166" s="240">
        <v>4300036189</v>
      </c>
      <c r="B1166" s="244">
        <v>46157</v>
      </c>
      <c r="C1166" s="240" t="s">
        <v>79</v>
      </c>
      <c r="D1166" s="552">
        <v>46276</v>
      </c>
      <c r="E1166" s="552" t="e">
        <f>IF(OR(#REF!="",J1166=""),"",#REF!+7*J1166)</f>
        <v>#REF!</v>
      </c>
      <c r="F1166" s="103" t="e">
        <f t="shared" ca="1" si="324"/>
        <v>#REF!</v>
      </c>
      <c r="G1166" s="316" t="s">
        <v>94</v>
      </c>
      <c r="H1166" s="341" t="e">
        <f t="shared" si="322"/>
        <v>#REF!</v>
      </c>
      <c r="I1166" s="28" t="e">
        <f t="shared" si="323"/>
        <v>#REF!</v>
      </c>
      <c r="J1166" s="218">
        <v>17</v>
      </c>
      <c r="K1166" s="38" t="s">
        <v>19</v>
      </c>
      <c r="L1166" s="86" t="s">
        <v>81</v>
      </c>
      <c r="M1166" s="343" t="s">
        <v>2627</v>
      </c>
      <c r="N1166" s="96">
        <v>0</v>
      </c>
      <c r="O1166" s="9">
        <v>3</v>
      </c>
      <c r="P1166" s="218"/>
      <c r="Q1166" s="218"/>
      <c r="R1166" s="218" t="s">
        <v>84</v>
      </c>
      <c r="S1166" s="218" t="s">
        <v>97</v>
      </c>
      <c r="T1166" s="84" t="s">
        <v>683</v>
      </c>
      <c r="U1166" s="45" t="s">
        <v>99</v>
      </c>
      <c r="V1166" s="34" t="s">
        <v>2628</v>
      </c>
      <c r="W1166" s="317">
        <v>6</v>
      </c>
      <c r="X1166" s="207"/>
      <c r="Y1166" s="265">
        <f t="shared" si="332"/>
        <v>6</v>
      </c>
      <c r="Z1166" s="24">
        <v>6</v>
      </c>
      <c r="AA1166" s="266">
        <v>36986</v>
      </c>
      <c r="AB1166" s="222"/>
      <c r="AC1166" s="151"/>
      <c r="AD1166" s="221"/>
      <c r="AE1166" s="260"/>
      <c r="AF1166" s="266">
        <f t="shared" si="326"/>
        <v>0</v>
      </c>
      <c r="AG1166" s="266">
        <f t="shared" si="320"/>
        <v>0</v>
      </c>
      <c r="AH1166" s="266">
        <f t="shared" si="327"/>
        <v>0</v>
      </c>
      <c r="AI1166" s="266">
        <f t="shared" si="319"/>
        <v>221916</v>
      </c>
      <c r="AJ1166" s="266">
        <f t="shared" si="321"/>
        <v>0</v>
      </c>
      <c r="AK1166" s="266">
        <f t="shared" si="317"/>
        <v>221916</v>
      </c>
      <c r="AL1166" s="240" t="s">
        <v>9</v>
      </c>
      <c r="AM1166" s="323"/>
      <c r="AN1166" s="827">
        <f t="shared" si="325"/>
        <v>221916</v>
      </c>
      <c r="AO1166" s="844">
        <f t="shared" si="328"/>
        <v>0</v>
      </c>
      <c r="AP1166" s="844">
        <f t="shared" si="329"/>
        <v>1</v>
      </c>
      <c r="AQ1166" s="845">
        <f t="shared" ca="1" si="330"/>
        <v>28</v>
      </c>
      <c r="AR1166" s="113" t="str">
        <f t="shared" si="331"/>
        <v>On Time</v>
      </c>
    </row>
    <row r="1167" spans="1:44" ht="12.75" x14ac:dyDescent="0.2">
      <c r="A1167" s="218">
        <v>4516514429</v>
      </c>
      <c r="B1167" s="553">
        <v>46160</v>
      </c>
      <c r="C1167" s="543" t="s">
        <v>79</v>
      </c>
      <c r="D1167" s="552">
        <v>46184</v>
      </c>
      <c r="E1167" s="552" t="e">
        <f>IF(OR(#REF!="",J1167=""),"",#REF!+7*J1167)</f>
        <v>#REF!</v>
      </c>
      <c r="F1167" s="333" t="str">
        <f t="shared" ca="1" si="324"/>
        <v>DELIVERED</v>
      </c>
      <c r="G1167" s="65" t="s">
        <v>80</v>
      </c>
      <c r="H1167" s="546" t="e">
        <f t="shared" si="322"/>
        <v>#REF!</v>
      </c>
      <c r="I1167" s="520" t="e">
        <f t="shared" si="323"/>
        <v>#REF!</v>
      </c>
      <c r="J1167" s="24">
        <v>3</v>
      </c>
      <c r="K1167" s="24" t="s">
        <v>28</v>
      </c>
      <c r="L1167" s="525" t="s">
        <v>81</v>
      </c>
      <c r="M1167" s="343" t="s">
        <v>2629</v>
      </c>
      <c r="N1167" s="523">
        <v>1</v>
      </c>
      <c r="O1167" s="558">
        <v>1</v>
      </c>
      <c r="P1167" s="24" t="s">
        <v>243</v>
      </c>
      <c r="Q1167" s="24">
        <v>26100141</v>
      </c>
      <c r="R1167" s="525" t="s">
        <v>84</v>
      </c>
      <c r="S1167" s="524" t="s">
        <v>620</v>
      </c>
      <c r="T1167" s="512" t="s">
        <v>621</v>
      </c>
      <c r="U1167" s="505" t="s">
        <v>212</v>
      </c>
      <c r="V1167" s="554" t="s">
        <v>2630</v>
      </c>
      <c r="W1167" s="24">
        <v>1</v>
      </c>
      <c r="X1167" s="24">
        <v>1</v>
      </c>
      <c r="Y1167" s="542">
        <f t="shared" si="332"/>
        <v>0</v>
      </c>
      <c r="Z1167" s="24">
        <v>0</v>
      </c>
      <c r="AA1167" s="58">
        <v>109000</v>
      </c>
      <c r="AB1167" s="66"/>
      <c r="AC1167" s="151" t="str">
        <f>IF(AD1167="","",TEXT(AD1167,"mmmm-yy"))</f>
        <v>May-26</v>
      </c>
      <c r="AD1167" s="25">
        <v>46172</v>
      </c>
      <c r="AE1167" s="256" t="s">
        <v>2631</v>
      </c>
      <c r="AF1167" s="58">
        <f t="shared" si="326"/>
        <v>109000</v>
      </c>
      <c r="AG1167" s="58">
        <f t="shared" si="320"/>
        <v>0</v>
      </c>
      <c r="AH1167" s="58">
        <f t="shared" si="327"/>
        <v>109000</v>
      </c>
      <c r="AI1167" s="58">
        <f t="shared" si="319"/>
        <v>0</v>
      </c>
      <c r="AJ1167" s="58">
        <f t="shared" si="321"/>
        <v>0</v>
      </c>
      <c r="AK1167" s="58">
        <f t="shared" si="317"/>
        <v>0</v>
      </c>
      <c r="AL1167" s="16" t="s">
        <v>0</v>
      </c>
      <c r="AM1167" s="272" t="s">
        <v>102</v>
      </c>
      <c r="AN1167" s="59">
        <f t="shared" si="325"/>
        <v>109000</v>
      </c>
      <c r="AO1167" s="844">
        <f t="shared" si="328"/>
        <v>1</v>
      </c>
      <c r="AP1167" s="844">
        <f t="shared" si="329"/>
        <v>0</v>
      </c>
      <c r="AQ1167" s="845">
        <f t="shared" ca="1" si="330"/>
        <v>25</v>
      </c>
      <c r="AR1167" s="113" t="str">
        <f t="shared" si="331"/>
        <v>On Time</v>
      </c>
    </row>
    <row r="1168" spans="1:44" ht="12.75" x14ac:dyDescent="0.2">
      <c r="A1168" s="218">
        <v>4516514429</v>
      </c>
      <c r="B1168" s="553">
        <v>46160</v>
      </c>
      <c r="C1168" s="543" t="s">
        <v>79</v>
      </c>
      <c r="D1168" s="552">
        <v>46184</v>
      </c>
      <c r="E1168" s="552" t="e">
        <f>IF(OR(#REF!="",J1168=""),"",#REF!+7*J1168)</f>
        <v>#REF!</v>
      </c>
      <c r="F1168" s="333" t="e">
        <f t="shared" ca="1" si="324"/>
        <v>#REF!</v>
      </c>
      <c r="G1168" s="65" t="s">
        <v>80</v>
      </c>
      <c r="H1168" s="546" t="e">
        <f t="shared" si="322"/>
        <v>#REF!</v>
      </c>
      <c r="I1168" s="520" t="e">
        <f t="shared" si="323"/>
        <v>#REF!</v>
      </c>
      <c r="J1168" s="24">
        <v>3</v>
      </c>
      <c r="K1168" s="24" t="s">
        <v>18</v>
      </c>
      <c r="L1168" s="525" t="s">
        <v>81</v>
      </c>
      <c r="M1168" s="13" t="s">
        <v>2629</v>
      </c>
      <c r="N1168" s="523">
        <v>1</v>
      </c>
      <c r="O1168" s="558">
        <v>1</v>
      </c>
      <c r="P1168" s="24"/>
      <c r="Q1168" s="24"/>
      <c r="R1168" s="525" t="s">
        <v>84</v>
      </c>
      <c r="S1168" s="524" t="s">
        <v>620</v>
      </c>
      <c r="T1168" s="512" t="s">
        <v>621</v>
      </c>
      <c r="U1168" s="505" t="s">
        <v>212</v>
      </c>
      <c r="V1168" s="554" t="s">
        <v>2632</v>
      </c>
      <c r="W1168" s="24">
        <v>5</v>
      </c>
      <c r="X1168" s="24"/>
      <c r="Y1168" s="542">
        <f t="shared" si="332"/>
        <v>5</v>
      </c>
      <c r="Z1168" s="24">
        <v>5</v>
      </c>
      <c r="AA1168" s="262">
        <v>15475</v>
      </c>
      <c r="AB1168" s="66"/>
      <c r="AC1168" s="262"/>
      <c r="AD1168" s="25"/>
      <c r="AE1168" s="66"/>
      <c r="AF1168" s="58">
        <f t="shared" si="326"/>
        <v>0</v>
      </c>
      <c r="AG1168" s="58">
        <f t="shared" si="320"/>
        <v>0</v>
      </c>
      <c r="AH1168" s="58">
        <f t="shared" si="327"/>
        <v>0</v>
      </c>
      <c r="AI1168" s="58">
        <f t="shared" si="319"/>
        <v>77375</v>
      </c>
      <c r="AJ1168" s="58">
        <f t="shared" si="321"/>
        <v>0</v>
      </c>
      <c r="AK1168" s="58">
        <f t="shared" si="317"/>
        <v>77375</v>
      </c>
      <c r="AL1168" s="16" t="s">
        <v>9</v>
      </c>
      <c r="AM1168" s="272"/>
      <c r="AN1168" s="59">
        <f t="shared" si="325"/>
        <v>77375</v>
      </c>
      <c r="AO1168" s="844">
        <f t="shared" si="328"/>
        <v>0</v>
      </c>
      <c r="AP1168" s="844">
        <f t="shared" si="329"/>
        <v>1</v>
      </c>
      <c r="AQ1168" s="845">
        <f t="shared" ca="1" si="330"/>
        <v>25</v>
      </c>
      <c r="AR1168" s="113" t="str">
        <f t="shared" si="331"/>
        <v>On Time</v>
      </c>
    </row>
    <row r="1169" spans="1:44" ht="12.75" x14ac:dyDescent="0.2">
      <c r="A1169" s="218">
        <v>4516514429</v>
      </c>
      <c r="B1169" s="553">
        <v>46160</v>
      </c>
      <c r="C1169" s="543" t="s">
        <v>79</v>
      </c>
      <c r="D1169" s="552">
        <v>46184</v>
      </c>
      <c r="E1169" s="552" t="e">
        <f>IF(OR(#REF!="",J1169=""),"",#REF!+7*J1169)</f>
        <v>#REF!</v>
      </c>
      <c r="F1169" s="333" t="e">
        <f t="shared" ca="1" si="324"/>
        <v>#REF!</v>
      </c>
      <c r="G1169" s="65" t="s">
        <v>80</v>
      </c>
      <c r="H1169" s="546" t="e">
        <f t="shared" si="322"/>
        <v>#REF!</v>
      </c>
      <c r="I1169" s="520" t="e">
        <f t="shared" si="323"/>
        <v>#REF!</v>
      </c>
      <c r="J1169" s="24">
        <v>3</v>
      </c>
      <c r="K1169" s="24" t="s">
        <v>18</v>
      </c>
      <c r="L1169" s="525" t="s">
        <v>81</v>
      </c>
      <c r="M1169" s="13" t="s">
        <v>2629</v>
      </c>
      <c r="N1169" s="523">
        <v>1</v>
      </c>
      <c r="O1169" s="558">
        <v>1</v>
      </c>
      <c r="P1169" s="24"/>
      <c r="Q1169" s="24"/>
      <c r="R1169" s="525" t="s">
        <v>84</v>
      </c>
      <c r="S1169" s="524" t="s">
        <v>620</v>
      </c>
      <c r="T1169" s="512" t="s">
        <v>621</v>
      </c>
      <c r="U1169" s="505" t="s">
        <v>212</v>
      </c>
      <c r="V1169" s="554" t="s">
        <v>2633</v>
      </c>
      <c r="W1169" s="24">
        <v>5</v>
      </c>
      <c r="X1169" s="24"/>
      <c r="Y1169" s="542">
        <f t="shared" si="332"/>
        <v>5</v>
      </c>
      <c r="Z1169" s="24">
        <v>5</v>
      </c>
      <c r="AA1169" s="262">
        <v>16585</v>
      </c>
      <c r="AB1169" s="66"/>
      <c r="AC1169" s="262"/>
      <c r="AD1169" s="25"/>
      <c r="AE1169" s="66"/>
      <c r="AF1169" s="58">
        <f t="shared" si="326"/>
        <v>0</v>
      </c>
      <c r="AG1169" s="58">
        <f t="shared" si="320"/>
        <v>0</v>
      </c>
      <c r="AH1169" s="58">
        <f t="shared" si="327"/>
        <v>0</v>
      </c>
      <c r="AI1169" s="58">
        <f t="shared" si="319"/>
        <v>82925</v>
      </c>
      <c r="AJ1169" s="58">
        <f t="shared" si="321"/>
        <v>0</v>
      </c>
      <c r="AK1169" s="58">
        <f t="shared" si="317"/>
        <v>82925</v>
      </c>
      <c r="AL1169" s="16" t="s">
        <v>9</v>
      </c>
      <c r="AM1169" s="272"/>
      <c r="AN1169" s="59">
        <f t="shared" si="325"/>
        <v>82925</v>
      </c>
      <c r="AO1169" s="844">
        <f t="shared" si="328"/>
        <v>0</v>
      </c>
      <c r="AP1169" s="844">
        <f t="shared" si="329"/>
        <v>1</v>
      </c>
      <c r="AQ1169" s="845">
        <f t="shared" ca="1" si="330"/>
        <v>25</v>
      </c>
      <c r="AR1169" s="113" t="str">
        <f t="shared" si="331"/>
        <v>On Time</v>
      </c>
    </row>
    <row r="1170" spans="1:44" ht="12.75" x14ac:dyDescent="0.2">
      <c r="A1170" s="218">
        <v>4516514429</v>
      </c>
      <c r="B1170" s="553">
        <v>46160</v>
      </c>
      <c r="C1170" s="543" t="s">
        <v>79</v>
      </c>
      <c r="D1170" s="552">
        <v>46184</v>
      </c>
      <c r="E1170" s="552" t="e">
        <f>IF(OR(#REF!="",J1170=""),"",#REF!+7*J1170)</f>
        <v>#REF!</v>
      </c>
      <c r="F1170" s="333" t="e">
        <f t="shared" ca="1" si="324"/>
        <v>#REF!</v>
      </c>
      <c r="G1170" s="65" t="s">
        <v>80</v>
      </c>
      <c r="H1170" s="546" t="e">
        <f t="shared" si="322"/>
        <v>#REF!</v>
      </c>
      <c r="I1170" s="520" t="e">
        <f t="shared" si="323"/>
        <v>#REF!</v>
      </c>
      <c r="J1170" s="24">
        <v>3</v>
      </c>
      <c r="K1170" s="24" t="s">
        <v>18</v>
      </c>
      <c r="L1170" s="525" t="s">
        <v>81</v>
      </c>
      <c r="M1170" s="13" t="s">
        <v>2629</v>
      </c>
      <c r="N1170" s="523">
        <v>1</v>
      </c>
      <c r="O1170" s="558">
        <v>1</v>
      </c>
      <c r="P1170" s="24"/>
      <c r="Q1170" s="24"/>
      <c r="R1170" s="525" t="s">
        <v>84</v>
      </c>
      <c r="S1170" s="524" t="s">
        <v>620</v>
      </c>
      <c r="T1170" s="512" t="s">
        <v>621</v>
      </c>
      <c r="U1170" s="505" t="s">
        <v>212</v>
      </c>
      <c r="V1170" s="554" t="s">
        <v>2634</v>
      </c>
      <c r="W1170" s="24">
        <v>3</v>
      </c>
      <c r="X1170" s="24"/>
      <c r="Y1170" s="542">
        <f t="shared" si="332"/>
        <v>3</v>
      </c>
      <c r="Z1170" s="24">
        <v>3</v>
      </c>
      <c r="AA1170" s="262">
        <v>17864</v>
      </c>
      <c r="AB1170" s="66"/>
      <c r="AC1170" s="262"/>
      <c r="AD1170" s="25"/>
      <c r="AE1170" s="66"/>
      <c r="AF1170" s="58">
        <f t="shared" si="326"/>
        <v>0</v>
      </c>
      <c r="AG1170" s="58">
        <f t="shared" si="320"/>
        <v>0</v>
      </c>
      <c r="AH1170" s="58">
        <f t="shared" si="327"/>
        <v>0</v>
      </c>
      <c r="AI1170" s="58">
        <f t="shared" si="319"/>
        <v>53592</v>
      </c>
      <c r="AJ1170" s="58">
        <f t="shared" si="321"/>
        <v>0</v>
      </c>
      <c r="AK1170" s="58">
        <f t="shared" si="317"/>
        <v>53592</v>
      </c>
      <c r="AL1170" s="16" t="s">
        <v>9</v>
      </c>
      <c r="AM1170" s="272"/>
      <c r="AN1170" s="59">
        <f t="shared" si="325"/>
        <v>53592</v>
      </c>
      <c r="AO1170" s="844">
        <f t="shared" si="328"/>
        <v>0</v>
      </c>
      <c r="AP1170" s="844">
        <f t="shared" si="329"/>
        <v>1</v>
      </c>
      <c r="AQ1170" s="845">
        <f t="shared" ca="1" si="330"/>
        <v>25</v>
      </c>
      <c r="AR1170" s="113" t="str">
        <f t="shared" si="331"/>
        <v>On Time</v>
      </c>
    </row>
    <row r="1171" spans="1:44" ht="12.75" x14ac:dyDescent="0.2">
      <c r="A1171" s="218">
        <v>4516514429</v>
      </c>
      <c r="B1171" s="553">
        <v>46160</v>
      </c>
      <c r="C1171" s="543" t="s">
        <v>79</v>
      </c>
      <c r="D1171" s="552">
        <v>46184</v>
      </c>
      <c r="E1171" s="552" t="e">
        <f>IF(OR(#REF!="",J1171=""),"",#REF!+7*J1171)</f>
        <v>#REF!</v>
      </c>
      <c r="F1171" s="333" t="e">
        <f t="shared" ca="1" si="324"/>
        <v>#REF!</v>
      </c>
      <c r="G1171" s="65" t="s">
        <v>80</v>
      </c>
      <c r="H1171" s="546" t="e">
        <f t="shared" si="322"/>
        <v>#REF!</v>
      </c>
      <c r="I1171" s="520" t="e">
        <f t="shared" si="323"/>
        <v>#REF!</v>
      </c>
      <c r="J1171" s="24">
        <v>3</v>
      </c>
      <c r="K1171" s="24" t="s">
        <v>18</v>
      </c>
      <c r="L1171" s="525" t="s">
        <v>81</v>
      </c>
      <c r="M1171" s="13" t="s">
        <v>2629</v>
      </c>
      <c r="N1171" s="523">
        <v>1</v>
      </c>
      <c r="O1171" s="558">
        <v>1</v>
      </c>
      <c r="P1171" s="24"/>
      <c r="Q1171" s="24"/>
      <c r="R1171" s="525" t="s">
        <v>84</v>
      </c>
      <c r="S1171" s="524" t="s">
        <v>620</v>
      </c>
      <c r="T1171" s="512" t="s">
        <v>621</v>
      </c>
      <c r="U1171" s="505" t="s">
        <v>212</v>
      </c>
      <c r="V1171" s="554" t="s">
        <v>2635</v>
      </c>
      <c r="W1171" s="24">
        <v>3</v>
      </c>
      <c r="X1171" s="24"/>
      <c r="Y1171" s="542">
        <f t="shared" si="332"/>
        <v>3</v>
      </c>
      <c r="Z1171" s="24">
        <v>3</v>
      </c>
      <c r="AA1171" s="262">
        <v>16264</v>
      </c>
      <c r="AB1171" s="66"/>
      <c r="AC1171" s="262"/>
      <c r="AD1171" s="25"/>
      <c r="AE1171" s="66"/>
      <c r="AF1171" s="58">
        <f t="shared" si="326"/>
        <v>0</v>
      </c>
      <c r="AG1171" s="58">
        <f t="shared" si="320"/>
        <v>0</v>
      </c>
      <c r="AH1171" s="58">
        <f t="shared" si="327"/>
        <v>0</v>
      </c>
      <c r="AI1171" s="58">
        <f t="shared" si="319"/>
        <v>48792</v>
      </c>
      <c r="AJ1171" s="58">
        <f t="shared" si="321"/>
        <v>0</v>
      </c>
      <c r="AK1171" s="58">
        <f t="shared" si="317"/>
        <v>48792</v>
      </c>
      <c r="AL1171" s="16" t="s">
        <v>9</v>
      </c>
      <c r="AM1171" s="272"/>
      <c r="AN1171" s="59">
        <f t="shared" si="325"/>
        <v>48792</v>
      </c>
      <c r="AO1171" s="844">
        <f t="shared" si="328"/>
        <v>0</v>
      </c>
      <c r="AP1171" s="844">
        <f t="shared" si="329"/>
        <v>1</v>
      </c>
      <c r="AQ1171" s="845">
        <f t="shared" ca="1" si="330"/>
        <v>25</v>
      </c>
      <c r="AR1171" s="113" t="str">
        <f t="shared" si="331"/>
        <v>On Time</v>
      </c>
    </row>
    <row r="1172" spans="1:44" ht="12.75" x14ac:dyDescent="0.2">
      <c r="A1172" s="218">
        <v>4516514429</v>
      </c>
      <c r="B1172" s="553">
        <v>46160</v>
      </c>
      <c r="C1172" s="543" t="s">
        <v>79</v>
      </c>
      <c r="D1172" s="552">
        <v>46184</v>
      </c>
      <c r="E1172" s="552" t="e">
        <f>IF(OR(#REF!="",J1172=""),"",#REF!+7*J1172)</f>
        <v>#REF!</v>
      </c>
      <c r="F1172" s="333" t="e">
        <f t="shared" ca="1" si="324"/>
        <v>#REF!</v>
      </c>
      <c r="G1172" s="65" t="s">
        <v>80</v>
      </c>
      <c r="H1172" s="546" t="e">
        <f t="shared" si="322"/>
        <v>#REF!</v>
      </c>
      <c r="I1172" s="520" t="e">
        <f t="shared" si="323"/>
        <v>#REF!</v>
      </c>
      <c r="J1172" s="24">
        <v>3</v>
      </c>
      <c r="K1172" s="24" t="s">
        <v>18</v>
      </c>
      <c r="L1172" s="525" t="s">
        <v>81</v>
      </c>
      <c r="M1172" s="13" t="s">
        <v>2629</v>
      </c>
      <c r="N1172" s="523">
        <v>1</v>
      </c>
      <c r="O1172" s="558">
        <v>1</v>
      </c>
      <c r="P1172" s="24"/>
      <c r="Q1172" s="24"/>
      <c r="R1172" s="525" t="s">
        <v>84</v>
      </c>
      <c r="S1172" s="524" t="s">
        <v>620</v>
      </c>
      <c r="T1172" s="512" t="s">
        <v>621</v>
      </c>
      <c r="U1172" s="505" t="s">
        <v>212</v>
      </c>
      <c r="V1172" s="554" t="s">
        <v>2636</v>
      </c>
      <c r="W1172" s="24">
        <v>3</v>
      </c>
      <c r="X1172" s="24"/>
      <c r="Y1172" s="542">
        <f t="shared" si="332"/>
        <v>3</v>
      </c>
      <c r="Z1172" s="24">
        <v>3</v>
      </c>
      <c r="AA1172" s="262">
        <v>16196</v>
      </c>
      <c r="AB1172" s="66"/>
      <c r="AC1172" s="262"/>
      <c r="AD1172" s="25"/>
      <c r="AE1172" s="66"/>
      <c r="AF1172" s="58">
        <f t="shared" si="326"/>
        <v>0</v>
      </c>
      <c r="AG1172" s="58">
        <f t="shared" si="320"/>
        <v>0</v>
      </c>
      <c r="AH1172" s="58">
        <f t="shared" si="327"/>
        <v>0</v>
      </c>
      <c r="AI1172" s="58">
        <f t="shared" si="319"/>
        <v>48588</v>
      </c>
      <c r="AJ1172" s="58">
        <f t="shared" si="321"/>
        <v>0</v>
      </c>
      <c r="AK1172" s="58">
        <f t="shared" si="317"/>
        <v>48588</v>
      </c>
      <c r="AL1172" s="16" t="s">
        <v>9</v>
      </c>
      <c r="AM1172" s="272"/>
      <c r="AN1172" s="59">
        <f t="shared" si="325"/>
        <v>48588</v>
      </c>
      <c r="AO1172" s="844">
        <f t="shared" si="328"/>
        <v>0</v>
      </c>
      <c r="AP1172" s="844">
        <f t="shared" si="329"/>
        <v>1</v>
      </c>
      <c r="AQ1172" s="845">
        <f t="shared" ca="1" si="330"/>
        <v>25</v>
      </c>
      <c r="AR1172" s="113" t="str">
        <f t="shared" si="331"/>
        <v>On Time</v>
      </c>
    </row>
    <row r="1173" spans="1:44" ht="12.75" x14ac:dyDescent="0.2">
      <c r="A1173" s="218">
        <v>4516514429</v>
      </c>
      <c r="B1173" s="553">
        <v>46160</v>
      </c>
      <c r="C1173" s="543" t="s">
        <v>79</v>
      </c>
      <c r="D1173" s="552">
        <v>46184</v>
      </c>
      <c r="E1173" s="552" t="e">
        <f>IF(OR(#REF!="",J1173=""),"",#REF!+7*J1173)</f>
        <v>#REF!</v>
      </c>
      <c r="F1173" s="333" t="e">
        <f t="shared" ca="1" si="324"/>
        <v>#REF!</v>
      </c>
      <c r="G1173" s="65" t="s">
        <v>80</v>
      </c>
      <c r="H1173" s="546" t="e">
        <f t="shared" si="322"/>
        <v>#REF!</v>
      </c>
      <c r="I1173" s="520" t="e">
        <f t="shared" si="323"/>
        <v>#REF!</v>
      </c>
      <c r="J1173" s="24">
        <v>3</v>
      </c>
      <c r="K1173" s="24" t="s">
        <v>18</v>
      </c>
      <c r="L1173" s="525" t="s">
        <v>81</v>
      </c>
      <c r="M1173" s="13" t="s">
        <v>2629</v>
      </c>
      <c r="N1173" s="523">
        <v>1</v>
      </c>
      <c r="O1173" s="558">
        <v>1</v>
      </c>
      <c r="P1173" s="24"/>
      <c r="Q1173" s="24"/>
      <c r="R1173" s="525" t="s">
        <v>84</v>
      </c>
      <c r="S1173" s="524" t="s">
        <v>620</v>
      </c>
      <c r="T1173" s="512" t="s">
        <v>621</v>
      </c>
      <c r="U1173" s="505" t="s">
        <v>212</v>
      </c>
      <c r="V1173" s="554" t="s">
        <v>2637</v>
      </c>
      <c r="W1173" s="24">
        <v>3</v>
      </c>
      <c r="X1173" s="24"/>
      <c r="Y1173" s="542">
        <f t="shared" si="332"/>
        <v>3</v>
      </c>
      <c r="Z1173" s="24">
        <v>3</v>
      </c>
      <c r="AA1173" s="262">
        <v>16264</v>
      </c>
      <c r="AB1173" s="66"/>
      <c r="AC1173" s="262"/>
      <c r="AD1173" s="25"/>
      <c r="AE1173" s="66"/>
      <c r="AF1173" s="58">
        <f t="shared" si="326"/>
        <v>0</v>
      </c>
      <c r="AG1173" s="58">
        <f t="shared" si="320"/>
        <v>0</v>
      </c>
      <c r="AH1173" s="58">
        <f t="shared" si="327"/>
        <v>0</v>
      </c>
      <c r="AI1173" s="58">
        <f t="shared" si="319"/>
        <v>48792</v>
      </c>
      <c r="AJ1173" s="58">
        <f t="shared" si="321"/>
        <v>0</v>
      </c>
      <c r="AK1173" s="58">
        <f t="shared" si="317"/>
        <v>48792</v>
      </c>
      <c r="AL1173" s="16" t="s">
        <v>9</v>
      </c>
      <c r="AM1173" s="272"/>
      <c r="AN1173" s="59">
        <f t="shared" si="325"/>
        <v>48792</v>
      </c>
      <c r="AO1173" s="844">
        <f t="shared" si="328"/>
        <v>0</v>
      </c>
      <c r="AP1173" s="844">
        <f t="shared" si="329"/>
        <v>1</v>
      </c>
      <c r="AQ1173" s="845">
        <f t="shared" ca="1" si="330"/>
        <v>25</v>
      </c>
      <c r="AR1173" s="113" t="str">
        <f t="shared" si="331"/>
        <v>On Time</v>
      </c>
    </row>
    <row r="1174" spans="1:44" ht="12.75" x14ac:dyDescent="0.2">
      <c r="A1174" s="218">
        <v>4516514429</v>
      </c>
      <c r="B1174" s="553">
        <v>46160</v>
      </c>
      <c r="C1174" s="543" t="s">
        <v>79</v>
      </c>
      <c r="D1174" s="552">
        <v>46184</v>
      </c>
      <c r="E1174" s="552" t="e">
        <f>IF(OR(#REF!="",J1174=""),"",#REF!+7*J1174)</f>
        <v>#REF!</v>
      </c>
      <c r="F1174" s="333" t="e">
        <f t="shared" ca="1" si="324"/>
        <v>#REF!</v>
      </c>
      <c r="G1174" s="65" t="s">
        <v>80</v>
      </c>
      <c r="H1174" s="546" t="e">
        <f t="shared" si="322"/>
        <v>#REF!</v>
      </c>
      <c r="I1174" s="520" t="e">
        <f t="shared" si="323"/>
        <v>#REF!</v>
      </c>
      <c r="J1174" s="24">
        <v>3</v>
      </c>
      <c r="K1174" s="24" t="s">
        <v>18</v>
      </c>
      <c r="L1174" s="525" t="s">
        <v>81</v>
      </c>
      <c r="M1174" s="13" t="s">
        <v>2629</v>
      </c>
      <c r="N1174" s="523">
        <v>1</v>
      </c>
      <c r="O1174" s="558">
        <v>1</v>
      </c>
      <c r="P1174" s="24"/>
      <c r="Q1174" s="24"/>
      <c r="R1174" s="525" t="s">
        <v>84</v>
      </c>
      <c r="S1174" s="524" t="s">
        <v>620</v>
      </c>
      <c r="T1174" s="512" t="s">
        <v>621</v>
      </c>
      <c r="U1174" s="505" t="s">
        <v>212</v>
      </c>
      <c r="V1174" s="554" t="s">
        <v>2638</v>
      </c>
      <c r="W1174" s="24">
        <v>3</v>
      </c>
      <c r="X1174" s="24"/>
      <c r="Y1174" s="542">
        <f t="shared" si="332"/>
        <v>3</v>
      </c>
      <c r="Z1174" s="24">
        <v>3</v>
      </c>
      <c r="AA1174" s="262">
        <v>16301</v>
      </c>
      <c r="AB1174" s="66"/>
      <c r="AC1174" s="262"/>
      <c r="AD1174" s="25"/>
      <c r="AE1174" s="66"/>
      <c r="AF1174" s="58">
        <f t="shared" si="326"/>
        <v>0</v>
      </c>
      <c r="AG1174" s="58">
        <f t="shared" si="320"/>
        <v>0</v>
      </c>
      <c r="AH1174" s="58">
        <f t="shared" si="327"/>
        <v>0</v>
      </c>
      <c r="AI1174" s="58">
        <f t="shared" si="319"/>
        <v>48903</v>
      </c>
      <c r="AJ1174" s="58">
        <f t="shared" si="321"/>
        <v>0</v>
      </c>
      <c r="AK1174" s="58">
        <f t="shared" si="317"/>
        <v>48903</v>
      </c>
      <c r="AL1174" s="16" t="s">
        <v>9</v>
      </c>
      <c r="AM1174" s="272"/>
      <c r="AN1174" s="59">
        <f t="shared" si="325"/>
        <v>48903</v>
      </c>
      <c r="AO1174" s="844">
        <f t="shared" si="328"/>
        <v>0</v>
      </c>
      <c r="AP1174" s="844">
        <f t="shared" si="329"/>
        <v>1</v>
      </c>
      <c r="AQ1174" s="845">
        <f t="shared" ca="1" si="330"/>
        <v>25</v>
      </c>
      <c r="AR1174" s="113" t="str">
        <f t="shared" si="331"/>
        <v>On Time</v>
      </c>
    </row>
    <row r="1175" spans="1:44" ht="12.75" x14ac:dyDescent="0.2">
      <c r="A1175" s="218">
        <v>4516514429</v>
      </c>
      <c r="B1175" s="553">
        <v>46160</v>
      </c>
      <c r="C1175" s="543" t="s">
        <v>79</v>
      </c>
      <c r="D1175" s="552">
        <v>46184</v>
      </c>
      <c r="E1175" s="552" t="e">
        <f>IF(OR(#REF!="",J1175=""),"",#REF!+7*J1175)</f>
        <v>#REF!</v>
      </c>
      <c r="F1175" s="333" t="e">
        <f t="shared" ca="1" si="324"/>
        <v>#REF!</v>
      </c>
      <c r="G1175" s="65" t="s">
        <v>80</v>
      </c>
      <c r="H1175" s="546" t="e">
        <f t="shared" si="322"/>
        <v>#REF!</v>
      </c>
      <c r="I1175" s="520" t="e">
        <f t="shared" si="323"/>
        <v>#REF!</v>
      </c>
      <c r="J1175" s="24">
        <v>3</v>
      </c>
      <c r="K1175" s="24" t="s">
        <v>18</v>
      </c>
      <c r="L1175" s="525" t="s">
        <v>81</v>
      </c>
      <c r="M1175" s="13" t="s">
        <v>2629</v>
      </c>
      <c r="N1175" s="523">
        <v>1</v>
      </c>
      <c r="O1175" s="558">
        <v>1</v>
      </c>
      <c r="P1175" s="24"/>
      <c r="Q1175" s="24"/>
      <c r="R1175" s="525" t="s">
        <v>84</v>
      </c>
      <c r="S1175" s="524" t="s">
        <v>620</v>
      </c>
      <c r="T1175" s="512" t="s">
        <v>621</v>
      </c>
      <c r="U1175" s="505" t="s">
        <v>212</v>
      </c>
      <c r="V1175" s="554" t="s">
        <v>2639</v>
      </c>
      <c r="W1175" s="24">
        <v>3</v>
      </c>
      <c r="X1175" s="24"/>
      <c r="Y1175" s="542">
        <f t="shared" si="332"/>
        <v>3</v>
      </c>
      <c r="Z1175" s="24">
        <v>3</v>
      </c>
      <c r="AA1175" s="262">
        <v>16345</v>
      </c>
      <c r="AB1175" s="66"/>
      <c r="AC1175" s="262"/>
      <c r="AD1175" s="25"/>
      <c r="AE1175" s="66"/>
      <c r="AF1175" s="58">
        <f t="shared" si="326"/>
        <v>0</v>
      </c>
      <c r="AG1175" s="58">
        <f t="shared" si="320"/>
        <v>0</v>
      </c>
      <c r="AH1175" s="58">
        <f t="shared" si="327"/>
        <v>0</v>
      </c>
      <c r="AI1175" s="58">
        <f t="shared" si="319"/>
        <v>49035</v>
      </c>
      <c r="AJ1175" s="58">
        <f t="shared" si="321"/>
        <v>0</v>
      </c>
      <c r="AK1175" s="58">
        <f t="shared" ref="AK1175:AK1239" si="333">SUM(AI1175:AJ1175)</f>
        <v>49035</v>
      </c>
      <c r="AL1175" s="16" t="s">
        <v>9</v>
      </c>
      <c r="AM1175" s="272"/>
      <c r="AN1175" s="59">
        <f t="shared" si="325"/>
        <v>49035</v>
      </c>
      <c r="AO1175" s="844">
        <f t="shared" si="328"/>
        <v>0</v>
      </c>
      <c r="AP1175" s="844">
        <f t="shared" si="329"/>
        <v>1</v>
      </c>
      <c r="AQ1175" s="845">
        <f t="shared" ca="1" si="330"/>
        <v>25</v>
      </c>
      <c r="AR1175" s="113" t="str">
        <f t="shared" si="331"/>
        <v>On Time</v>
      </c>
    </row>
    <row r="1176" spans="1:44" ht="12.75" x14ac:dyDescent="0.2">
      <c r="A1176" s="218">
        <v>4516514429</v>
      </c>
      <c r="B1176" s="553">
        <v>46160</v>
      </c>
      <c r="C1176" s="543" t="s">
        <v>79</v>
      </c>
      <c r="D1176" s="552">
        <v>46184</v>
      </c>
      <c r="E1176" s="552" t="e">
        <f>IF(OR(#REF!="",J1176=""),"",#REF!+7*J1176)</f>
        <v>#REF!</v>
      </c>
      <c r="F1176" s="333" t="e">
        <f t="shared" ca="1" si="324"/>
        <v>#REF!</v>
      </c>
      <c r="G1176" s="65" t="s">
        <v>80</v>
      </c>
      <c r="H1176" s="546" t="e">
        <f t="shared" si="322"/>
        <v>#REF!</v>
      </c>
      <c r="I1176" s="520" t="e">
        <f t="shared" si="323"/>
        <v>#REF!</v>
      </c>
      <c r="J1176" s="24">
        <v>3</v>
      </c>
      <c r="K1176" s="24" t="s">
        <v>18</v>
      </c>
      <c r="L1176" s="525" t="s">
        <v>81</v>
      </c>
      <c r="M1176" s="13" t="s">
        <v>2629</v>
      </c>
      <c r="N1176" s="523">
        <v>1</v>
      </c>
      <c r="O1176" s="558">
        <v>1</v>
      </c>
      <c r="P1176" s="24"/>
      <c r="Q1176" s="24"/>
      <c r="R1176" s="525" t="s">
        <v>84</v>
      </c>
      <c r="S1176" s="524" t="s">
        <v>620</v>
      </c>
      <c r="T1176" s="512" t="s">
        <v>621</v>
      </c>
      <c r="U1176" s="505" t="s">
        <v>212</v>
      </c>
      <c r="V1176" s="554" t="s">
        <v>2640</v>
      </c>
      <c r="W1176" s="24">
        <v>3</v>
      </c>
      <c r="X1176" s="24"/>
      <c r="Y1176" s="542">
        <f t="shared" si="332"/>
        <v>3</v>
      </c>
      <c r="Z1176" s="24">
        <v>3</v>
      </c>
      <c r="AA1176" s="262">
        <v>16267</v>
      </c>
      <c r="AB1176" s="66"/>
      <c r="AC1176" s="262"/>
      <c r="AD1176" s="25"/>
      <c r="AE1176" s="66"/>
      <c r="AF1176" s="58">
        <f t="shared" si="326"/>
        <v>0</v>
      </c>
      <c r="AG1176" s="58">
        <f t="shared" si="320"/>
        <v>0</v>
      </c>
      <c r="AH1176" s="58">
        <f t="shared" si="327"/>
        <v>0</v>
      </c>
      <c r="AI1176" s="58">
        <f t="shared" si="319"/>
        <v>48801</v>
      </c>
      <c r="AJ1176" s="58">
        <f t="shared" si="321"/>
        <v>0</v>
      </c>
      <c r="AK1176" s="58">
        <f t="shared" si="333"/>
        <v>48801</v>
      </c>
      <c r="AL1176" s="16" t="s">
        <v>9</v>
      </c>
      <c r="AM1176" s="272"/>
      <c r="AN1176" s="59">
        <f t="shared" si="325"/>
        <v>48801</v>
      </c>
      <c r="AO1176" s="844">
        <f t="shared" si="328"/>
        <v>0</v>
      </c>
      <c r="AP1176" s="844">
        <f t="shared" si="329"/>
        <v>1</v>
      </c>
      <c r="AQ1176" s="845">
        <f t="shared" ca="1" si="330"/>
        <v>25</v>
      </c>
      <c r="AR1176" s="113" t="str">
        <f t="shared" si="331"/>
        <v>On Time</v>
      </c>
    </row>
    <row r="1177" spans="1:44" ht="12.75" x14ac:dyDescent="0.2">
      <c r="A1177" s="218">
        <v>4516514429</v>
      </c>
      <c r="B1177" s="553">
        <v>46160</v>
      </c>
      <c r="C1177" s="543" t="s">
        <v>79</v>
      </c>
      <c r="D1177" s="552">
        <v>46184</v>
      </c>
      <c r="E1177" s="552" t="e">
        <f>IF(OR(#REF!="",J1177=""),"",#REF!+7*J1177)</f>
        <v>#REF!</v>
      </c>
      <c r="F1177" s="333" t="e">
        <f t="shared" ca="1" si="324"/>
        <v>#REF!</v>
      </c>
      <c r="G1177" s="65" t="s">
        <v>80</v>
      </c>
      <c r="H1177" s="546" t="e">
        <f t="shared" si="322"/>
        <v>#REF!</v>
      </c>
      <c r="I1177" s="520" t="e">
        <f t="shared" si="323"/>
        <v>#REF!</v>
      </c>
      <c r="J1177" s="24">
        <v>3</v>
      </c>
      <c r="K1177" s="24" t="s">
        <v>18</v>
      </c>
      <c r="L1177" s="525" t="s">
        <v>81</v>
      </c>
      <c r="M1177" s="13" t="s">
        <v>2629</v>
      </c>
      <c r="N1177" s="523">
        <v>1</v>
      </c>
      <c r="O1177" s="558">
        <v>1</v>
      </c>
      <c r="P1177" s="24"/>
      <c r="Q1177" s="24"/>
      <c r="R1177" s="525" t="s">
        <v>84</v>
      </c>
      <c r="S1177" s="524" t="s">
        <v>620</v>
      </c>
      <c r="T1177" s="512" t="s">
        <v>621</v>
      </c>
      <c r="U1177" s="505" t="s">
        <v>212</v>
      </c>
      <c r="V1177" s="554" t="s">
        <v>2641</v>
      </c>
      <c r="W1177" s="24">
        <v>3</v>
      </c>
      <c r="X1177" s="24"/>
      <c r="Y1177" s="542">
        <f t="shared" si="332"/>
        <v>3</v>
      </c>
      <c r="Z1177" s="24">
        <v>3</v>
      </c>
      <c r="AA1177" s="262">
        <v>16476</v>
      </c>
      <c r="AB1177" s="66"/>
      <c r="AC1177" s="262"/>
      <c r="AD1177" s="25"/>
      <c r="AE1177" s="66"/>
      <c r="AF1177" s="58">
        <f t="shared" si="326"/>
        <v>0</v>
      </c>
      <c r="AG1177" s="58">
        <f t="shared" si="320"/>
        <v>0</v>
      </c>
      <c r="AH1177" s="58">
        <f t="shared" si="327"/>
        <v>0</v>
      </c>
      <c r="AI1177" s="58">
        <f t="shared" si="319"/>
        <v>49428</v>
      </c>
      <c r="AJ1177" s="58">
        <f t="shared" si="321"/>
        <v>0</v>
      </c>
      <c r="AK1177" s="58">
        <f t="shared" si="333"/>
        <v>49428</v>
      </c>
      <c r="AL1177" s="16" t="s">
        <v>9</v>
      </c>
      <c r="AM1177" s="272"/>
      <c r="AN1177" s="59">
        <f t="shared" si="325"/>
        <v>49428</v>
      </c>
      <c r="AO1177" s="844">
        <f t="shared" si="328"/>
        <v>0</v>
      </c>
      <c r="AP1177" s="844">
        <f t="shared" si="329"/>
        <v>1</v>
      </c>
      <c r="AQ1177" s="845">
        <f t="shared" ca="1" si="330"/>
        <v>25</v>
      </c>
      <c r="AR1177" s="113" t="str">
        <f t="shared" si="331"/>
        <v>On Time</v>
      </c>
    </row>
    <row r="1178" spans="1:44" ht="15" x14ac:dyDescent="0.25">
      <c r="A1178" s="543">
        <v>1389384</v>
      </c>
      <c r="B1178" s="553">
        <v>46160</v>
      </c>
      <c r="C1178" s="562" t="s">
        <v>79</v>
      </c>
      <c r="D1178" s="552">
        <v>46188</v>
      </c>
      <c r="E1178" s="552" t="e">
        <f>IF(OR(#REF!="",J1178=""),"",#REF!+7*J1178)</f>
        <v>#REF!</v>
      </c>
      <c r="F1178" s="333" t="e">
        <f t="shared" ca="1" si="324"/>
        <v>#REF!</v>
      </c>
      <c r="G1178" s="65" t="s">
        <v>2111</v>
      </c>
      <c r="H1178" s="546" t="e">
        <f t="shared" si="322"/>
        <v>#REF!</v>
      </c>
      <c r="I1178" s="520" t="e">
        <f t="shared" si="323"/>
        <v>#REF!</v>
      </c>
      <c r="J1178" s="24">
        <v>4</v>
      </c>
      <c r="K1178" s="24" t="s">
        <v>18</v>
      </c>
      <c r="L1178" s="38" t="s">
        <v>81</v>
      </c>
      <c r="M1178" s="13" t="s">
        <v>2642</v>
      </c>
      <c r="N1178" s="523">
        <v>0</v>
      </c>
      <c r="O1178" s="524">
        <v>3</v>
      </c>
      <c r="P1178" s="24"/>
      <c r="Q1178" s="24"/>
      <c r="R1178" s="559" t="s">
        <v>84</v>
      </c>
      <c r="S1178" s="560" t="s">
        <v>2314</v>
      </c>
      <c r="T1178" s="512" t="s">
        <v>2315</v>
      </c>
      <c r="U1178" s="512" t="s">
        <v>87</v>
      </c>
      <c r="V1178" s="561" t="s">
        <v>2643</v>
      </c>
      <c r="W1178" s="24">
        <v>3</v>
      </c>
      <c r="X1178" s="24"/>
      <c r="Y1178" s="542">
        <f t="shared" si="332"/>
        <v>3</v>
      </c>
      <c r="Z1178" s="24">
        <v>3</v>
      </c>
      <c r="AA1178" s="58">
        <v>21293.33</v>
      </c>
      <c r="AB1178" s="66"/>
      <c r="AC1178" s="262"/>
      <c r="AD1178" s="25"/>
      <c r="AE1178" s="66"/>
      <c r="AF1178" s="58">
        <f t="shared" si="326"/>
        <v>0</v>
      </c>
      <c r="AG1178" s="58">
        <f t="shared" si="320"/>
        <v>0</v>
      </c>
      <c r="AH1178" s="58">
        <f t="shared" si="327"/>
        <v>0</v>
      </c>
      <c r="AI1178" s="58">
        <f t="shared" si="319"/>
        <v>63879.990000000005</v>
      </c>
      <c r="AJ1178" s="58">
        <f t="shared" si="321"/>
        <v>0</v>
      </c>
      <c r="AK1178" s="58">
        <f t="shared" si="333"/>
        <v>63879.990000000005</v>
      </c>
      <c r="AL1178" s="16" t="s">
        <v>9</v>
      </c>
      <c r="AM1178" s="272"/>
      <c r="AN1178" s="59">
        <f t="shared" si="325"/>
        <v>63879.990000000005</v>
      </c>
      <c r="AO1178" s="844">
        <f t="shared" si="328"/>
        <v>0</v>
      </c>
      <c r="AP1178" s="844">
        <f t="shared" si="329"/>
        <v>1</v>
      </c>
      <c r="AQ1178" s="845">
        <f t="shared" ca="1" si="330"/>
        <v>25</v>
      </c>
      <c r="AR1178" s="113" t="str">
        <f t="shared" si="331"/>
        <v>On Time</v>
      </c>
    </row>
    <row r="1179" spans="1:44" ht="15" x14ac:dyDescent="0.25">
      <c r="A1179" s="218">
        <v>2735689673</v>
      </c>
      <c r="B1179" s="553">
        <v>46160</v>
      </c>
      <c r="C1179" s="562" t="s">
        <v>79</v>
      </c>
      <c r="D1179" s="552">
        <v>46174</v>
      </c>
      <c r="E1179" s="552" t="e">
        <f>IF(OR(#REF!="",J1179=""),"",#REF!+7*J1179)</f>
        <v>#REF!</v>
      </c>
      <c r="F1179" s="333" t="str">
        <f t="shared" ca="1" si="324"/>
        <v>DELIVERED</v>
      </c>
      <c r="G1179" s="571" t="s">
        <v>80</v>
      </c>
      <c r="H1179" s="546" t="e">
        <f t="shared" si="322"/>
        <v>#REF!</v>
      </c>
      <c r="I1179" s="520" t="e">
        <f t="shared" si="323"/>
        <v>#REF!</v>
      </c>
      <c r="J1179" s="24">
        <v>2</v>
      </c>
      <c r="K1179" s="24" t="s">
        <v>23</v>
      </c>
      <c r="L1179" s="38" t="s">
        <v>81</v>
      </c>
      <c r="M1179" s="13" t="s">
        <v>2644</v>
      </c>
      <c r="N1179" s="523">
        <v>0</v>
      </c>
      <c r="O1179" s="524">
        <v>3</v>
      </c>
      <c r="P1179" s="24" t="s">
        <v>2645</v>
      </c>
      <c r="Q1179" s="24">
        <v>26200275</v>
      </c>
      <c r="R1179" s="525" t="s">
        <v>84</v>
      </c>
      <c r="S1179" s="9" t="s">
        <v>433</v>
      </c>
      <c r="T1179" s="7" t="s">
        <v>434</v>
      </c>
      <c r="U1179" s="564" t="s">
        <v>87</v>
      </c>
      <c r="V1179" s="563" t="s">
        <v>2646</v>
      </c>
      <c r="W1179" s="37">
        <v>2</v>
      </c>
      <c r="X1179" s="24">
        <v>2</v>
      </c>
      <c r="Y1179" s="542">
        <f t="shared" si="332"/>
        <v>0</v>
      </c>
      <c r="Z1179" s="24">
        <v>0</v>
      </c>
      <c r="AA1179" s="58">
        <v>9150</v>
      </c>
      <c r="AB1179" s="66"/>
      <c r="AC1179" s="151" t="str">
        <f t="shared" ref="AC1179:AC1180" si="334">IF(AD1179="","",TEXT(AD1179,"mmmm-yy"))</f>
        <v>June-26</v>
      </c>
      <c r="AD1179" s="25">
        <v>46175</v>
      </c>
      <c r="AE1179" s="535" t="s">
        <v>2647</v>
      </c>
      <c r="AF1179" s="58">
        <f t="shared" si="326"/>
        <v>18300</v>
      </c>
      <c r="AG1179" s="58">
        <f t="shared" si="320"/>
        <v>0</v>
      </c>
      <c r="AH1179" s="58">
        <f t="shared" si="327"/>
        <v>18300</v>
      </c>
      <c r="AI1179" s="58">
        <f t="shared" si="319"/>
        <v>0</v>
      </c>
      <c r="AJ1179" s="58">
        <f t="shared" si="321"/>
        <v>0</v>
      </c>
      <c r="AK1179" s="58">
        <f t="shared" si="333"/>
        <v>0</v>
      </c>
      <c r="AL1179" s="16" t="s">
        <v>0</v>
      </c>
      <c r="AM1179" s="272" t="s">
        <v>102</v>
      </c>
      <c r="AN1179" s="59">
        <f t="shared" si="325"/>
        <v>18300</v>
      </c>
      <c r="AO1179" s="844">
        <f t="shared" si="328"/>
        <v>1</v>
      </c>
      <c r="AP1179" s="844">
        <f t="shared" si="329"/>
        <v>0</v>
      </c>
      <c r="AQ1179" s="845">
        <f t="shared" ca="1" si="330"/>
        <v>25</v>
      </c>
      <c r="AR1179" s="113" t="str">
        <f t="shared" si="331"/>
        <v>Delayed</v>
      </c>
    </row>
    <row r="1180" spans="1:44" ht="15" x14ac:dyDescent="0.25">
      <c r="A1180" s="218">
        <v>2735689673</v>
      </c>
      <c r="B1180" s="553">
        <v>46160</v>
      </c>
      <c r="C1180" s="562" t="s">
        <v>79</v>
      </c>
      <c r="D1180" s="552">
        <v>46174</v>
      </c>
      <c r="E1180" s="552" t="e">
        <f>IF(OR(#REF!="",J1180=""),"",#REF!+7*J1180)</f>
        <v>#REF!</v>
      </c>
      <c r="F1180" s="333" t="str">
        <f t="shared" ca="1" si="324"/>
        <v>DELIVERED</v>
      </c>
      <c r="G1180" s="571" t="s">
        <v>80</v>
      </c>
      <c r="H1180" s="546" t="e">
        <f t="shared" si="322"/>
        <v>#REF!</v>
      </c>
      <c r="I1180" s="520" t="e">
        <f t="shared" si="323"/>
        <v>#REF!</v>
      </c>
      <c r="J1180" s="24">
        <v>2</v>
      </c>
      <c r="K1180" s="24" t="s">
        <v>23</v>
      </c>
      <c r="L1180" s="38" t="s">
        <v>81</v>
      </c>
      <c r="M1180" s="13" t="s">
        <v>2648</v>
      </c>
      <c r="N1180" s="523">
        <v>0</v>
      </c>
      <c r="O1180" s="524">
        <v>3</v>
      </c>
      <c r="P1180" s="24" t="s">
        <v>2649</v>
      </c>
      <c r="Q1180" s="24">
        <v>26200275</v>
      </c>
      <c r="R1180" s="525" t="s">
        <v>84</v>
      </c>
      <c r="S1180" s="89" t="s">
        <v>433</v>
      </c>
      <c r="T1180" s="84" t="s">
        <v>434</v>
      </c>
      <c r="U1180" s="49" t="s">
        <v>87</v>
      </c>
      <c r="V1180" s="565" t="s">
        <v>2650</v>
      </c>
      <c r="W1180" s="37">
        <v>15</v>
      </c>
      <c r="X1180" s="24">
        <v>15</v>
      </c>
      <c r="Y1180" s="542">
        <f t="shared" si="332"/>
        <v>0</v>
      </c>
      <c r="Z1180" s="24">
        <v>0</v>
      </c>
      <c r="AA1180" s="58">
        <v>1200</v>
      </c>
      <c r="AB1180" s="66"/>
      <c r="AC1180" s="151" t="str">
        <f t="shared" si="334"/>
        <v>June-26</v>
      </c>
      <c r="AD1180" s="25">
        <v>46175</v>
      </c>
      <c r="AE1180" s="535" t="s">
        <v>2647</v>
      </c>
      <c r="AF1180" s="58">
        <f t="shared" si="326"/>
        <v>18000</v>
      </c>
      <c r="AG1180" s="58">
        <f t="shared" si="320"/>
        <v>0</v>
      </c>
      <c r="AH1180" s="58">
        <f t="shared" si="327"/>
        <v>18000</v>
      </c>
      <c r="AI1180" s="58">
        <f t="shared" si="319"/>
        <v>0</v>
      </c>
      <c r="AJ1180" s="58">
        <f t="shared" si="321"/>
        <v>0</v>
      </c>
      <c r="AK1180" s="58">
        <f t="shared" si="333"/>
        <v>0</v>
      </c>
      <c r="AL1180" s="16" t="s">
        <v>0</v>
      </c>
      <c r="AM1180" s="272" t="s">
        <v>102</v>
      </c>
      <c r="AN1180" s="59">
        <f t="shared" si="325"/>
        <v>18000</v>
      </c>
      <c r="AO1180" s="844">
        <f t="shared" si="328"/>
        <v>1</v>
      </c>
      <c r="AP1180" s="844">
        <f t="shared" si="329"/>
        <v>0</v>
      </c>
      <c r="AQ1180" s="845">
        <f t="shared" ca="1" si="330"/>
        <v>25</v>
      </c>
      <c r="AR1180" s="113" t="str">
        <f t="shared" si="331"/>
        <v>Delayed</v>
      </c>
    </row>
    <row r="1181" spans="1:44" ht="15" x14ac:dyDescent="0.25">
      <c r="A1181" s="555" t="s">
        <v>2651</v>
      </c>
      <c r="B1181" s="553">
        <v>46160</v>
      </c>
      <c r="C1181" s="543" t="s">
        <v>79</v>
      </c>
      <c r="D1181" s="552">
        <v>46167</v>
      </c>
      <c r="E1181" s="552" t="e">
        <f>IF(OR(#REF!="",J1181=""),"",#REF!+7*J1181)</f>
        <v>#REF!</v>
      </c>
      <c r="F1181" s="333" t="e">
        <f t="shared" ca="1" si="324"/>
        <v>#REF!</v>
      </c>
      <c r="G1181" s="65" t="s">
        <v>2111</v>
      </c>
      <c r="H1181" s="546" t="e">
        <f t="shared" si="322"/>
        <v>#REF!</v>
      </c>
      <c r="I1181" s="520" t="e">
        <f t="shared" si="323"/>
        <v>#REF!</v>
      </c>
      <c r="J1181" s="24">
        <v>1</v>
      </c>
      <c r="K1181" s="24" t="s">
        <v>21</v>
      </c>
      <c r="L1181" s="38" t="s">
        <v>81</v>
      </c>
      <c r="M1181" s="13" t="s">
        <v>2652</v>
      </c>
      <c r="N1181" s="523">
        <v>0</v>
      </c>
      <c r="O1181" s="524">
        <v>3</v>
      </c>
      <c r="P1181" s="24"/>
      <c r="Q1181" s="38"/>
      <c r="R1181" s="506" t="s">
        <v>84</v>
      </c>
      <c r="S1181" s="9" t="s">
        <v>2653</v>
      </c>
      <c r="T1181" s="7" t="s">
        <v>2653</v>
      </c>
      <c r="U1181" s="19" t="s">
        <v>219</v>
      </c>
      <c r="V1181" s="247" t="s">
        <v>2654</v>
      </c>
      <c r="W1181" s="37">
        <v>2</v>
      </c>
      <c r="X1181" s="24"/>
      <c r="Y1181" s="542">
        <f t="shared" si="332"/>
        <v>2</v>
      </c>
      <c r="Z1181" s="24">
        <v>2</v>
      </c>
      <c r="AA1181" s="58">
        <v>21600</v>
      </c>
      <c r="AB1181" s="66"/>
      <c r="AC1181" s="262"/>
      <c r="AD1181" s="25"/>
      <c r="AE1181" s="66"/>
      <c r="AF1181" s="58">
        <f t="shared" si="326"/>
        <v>0</v>
      </c>
      <c r="AG1181" s="58">
        <f t="shared" si="320"/>
        <v>0</v>
      </c>
      <c r="AH1181" s="58">
        <f t="shared" si="327"/>
        <v>0</v>
      </c>
      <c r="AI1181" s="58">
        <f t="shared" si="319"/>
        <v>43200</v>
      </c>
      <c r="AJ1181" s="58">
        <f t="shared" si="321"/>
        <v>0</v>
      </c>
      <c r="AK1181" s="58">
        <f t="shared" si="333"/>
        <v>43200</v>
      </c>
      <c r="AL1181" s="16" t="s">
        <v>9</v>
      </c>
      <c r="AM1181" s="272"/>
      <c r="AN1181" s="59">
        <f t="shared" si="325"/>
        <v>43200</v>
      </c>
      <c r="AO1181" s="844">
        <f t="shared" si="328"/>
        <v>0</v>
      </c>
      <c r="AP1181" s="844">
        <f t="shared" si="329"/>
        <v>1</v>
      </c>
      <c r="AQ1181" s="845">
        <f t="shared" ca="1" si="330"/>
        <v>25</v>
      </c>
      <c r="AR1181" s="113" t="str">
        <f t="shared" si="331"/>
        <v>On Time</v>
      </c>
    </row>
    <row r="1182" spans="1:44" ht="15" x14ac:dyDescent="0.25">
      <c r="A1182" s="555" t="s">
        <v>2655</v>
      </c>
      <c r="B1182" s="553">
        <v>46161</v>
      </c>
      <c r="C1182" s="543" t="s">
        <v>79</v>
      </c>
      <c r="D1182" s="552">
        <v>46170</v>
      </c>
      <c r="E1182" s="552" t="e">
        <f>IF(OR(#REF!="",J1182=""),"",#REF!+7*J1182)</f>
        <v>#REF!</v>
      </c>
      <c r="F1182" s="333" t="e">
        <f t="shared" ca="1" si="324"/>
        <v>#REF!</v>
      </c>
      <c r="G1182" s="65" t="s">
        <v>2111</v>
      </c>
      <c r="H1182" s="546" t="e">
        <f t="shared" si="322"/>
        <v>#REF!</v>
      </c>
      <c r="I1182" s="520" t="e">
        <f t="shared" si="323"/>
        <v>#REF!</v>
      </c>
      <c r="J1182" s="24">
        <v>1.4</v>
      </c>
      <c r="K1182" s="24" t="s">
        <v>21</v>
      </c>
      <c r="L1182" s="38" t="s">
        <v>81</v>
      </c>
      <c r="M1182" s="13" t="s">
        <v>2656</v>
      </c>
      <c r="N1182" s="523">
        <v>0</v>
      </c>
      <c r="O1182" s="524">
        <v>3</v>
      </c>
      <c r="P1182" s="37"/>
      <c r="Q1182" s="24"/>
      <c r="R1182" s="566" t="s">
        <v>84</v>
      </c>
      <c r="S1182" s="465" t="s">
        <v>1070</v>
      </c>
      <c r="T1182" s="83" t="s">
        <v>1071</v>
      </c>
      <c r="U1182" s="567" t="s">
        <v>87</v>
      </c>
      <c r="V1182" s="360" t="s">
        <v>2657</v>
      </c>
      <c r="W1182" s="37">
        <v>25</v>
      </c>
      <c r="X1182" s="24"/>
      <c r="Y1182" s="542">
        <f t="shared" si="332"/>
        <v>25</v>
      </c>
      <c r="Z1182" s="24">
        <v>25</v>
      </c>
      <c r="AA1182" s="58">
        <v>18878.28</v>
      </c>
      <c r="AB1182" s="66"/>
      <c r="AC1182" s="262"/>
      <c r="AD1182" s="25"/>
      <c r="AE1182" s="66"/>
      <c r="AF1182" s="58">
        <f t="shared" si="326"/>
        <v>0</v>
      </c>
      <c r="AG1182" s="58">
        <f t="shared" si="320"/>
        <v>0</v>
      </c>
      <c r="AH1182" s="58">
        <f t="shared" si="327"/>
        <v>0</v>
      </c>
      <c r="AI1182" s="58">
        <f t="shared" si="319"/>
        <v>471957</v>
      </c>
      <c r="AJ1182" s="58">
        <f t="shared" si="321"/>
        <v>0</v>
      </c>
      <c r="AK1182" s="58">
        <f t="shared" si="333"/>
        <v>471957</v>
      </c>
      <c r="AL1182" s="16" t="s">
        <v>9</v>
      </c>
      <c r="AM1182" s="272"/>
      <c r="AN1182" s="59">
        <f t="shared" si="325"/>
        <v>471957</v>
      </c>
      <c r="AO1182" s="844">
        <f t="shared" si="328"/>
        <v>0</v>
      </c>
      <c r="AP1182" s="844">
        <f t="shared" si="329"/>
        <v>1</v>
      </c>
      <c r="AQ1182" s="845">
        <f t="shared" ca="1" si="330"/>
        <v>24</v>
      </c>
      <c r="AR1182" s="113" t="str">
        <f t="shared" si="331"/>
        <v>On Time</v>
      </c>
    </row>
    <row r="1183" spans="1:44" ht="39" x14ac:dyDescent="0.25">
      <c r="A1183" s="17">
        <v>4516514433</v>
      </c>
      <c r="B1183" s="553">
        <v>46161</v>
      </c>
      <c r="C1183" s="543" t="s">
        <v>79</v>
      </c>
      <c r="D1183" s="552">
        <v>46195</v>
      </c>
      <c r="E1183" s="552" t="e">
        <f>IF(OR(#REF!="",J1183=""),"",#REF!+7*J1183)</f>
        <v>#REF!</v>
      </c>
      <c r="F1183" s="333" t="e">
        <f t="shared" ca="1" si="324"/>
        <v>#REF!</v>
      </c>
      <c r="G1183" s="65" t="s">
        <v>80</v>
      </c>
      <c r="H1183" s="546" t="e">
        <f t="shared" si="322"/>
        <v>#REF!</v>
      </c>
      <c r="I1183" s="520" t="e">
        <f t="shared" si="323"/>
        <v>#REF!</v>
      </c>
      <c r="J1183" s="24">
        <v>3</v>
      </c>
      <c r="K1183" s="24" t="s">
        <v>18</v>
      </c>
      <c r="L1183" s="525" t="s">
        <v>81</v>
      </c>
      <c r="M1183" s="714" t="s">
        <v>2658</v>
      </c>
      <c r="N1183" s="523">
        <v>1</v>
      </c>
      <c r="O1183" s="558">
        <v>1</v>
      </c>
      <c r="P1183" s="37"/>
      <c r="Q1183" s="24"/>
      <c r="R1183" s="525" t="s">
        <v>84</v>
      </c>
      <c r="S1183" s="524" t="s">
        <v>620</v>
      </c>
      <c r="T1183" s="512" t="s">
        <v>621</v>
      </c>
      <c r="U1183" s="505" t="s">
        <v>212</v>
      </c>
      <c r="V1183" s="583" t="s">
        <v>2659</v>
      </c>
      <c r="W1183" s="24">
        <v>3</v>
      </c>
      <c r="X1183" s="24"/>
      <c r="Y1183" s="542">
        <f t="shared" si="332"/>
        <v>3</v>
      </c>
      <c r="Z1183" s="24">
        <v>3</v>
      </c>
      <c r="AA1183" s="58">
        <v>26885.1</v>
      </c>
      <c r="AB1183" s="66"/>
      <c r="AC1183" s="262"/>
      <c r="AD1183" s="25"/>
      <c r="AE1183" s="66"/>
      <c r="AF1183" s="58">
        <f t="shared" si="326"/>
        <v>0</v>
      </c>
      <c r="AG1183" s="58">
        <f t="shared" si="320"/>
        <v>0</v>
      </c>
      <c r="AH1183" s="58">
        <f t="shared" si="327"/>
        <v>0</v>
      </c>
      <c r="AI1183" s="58">
        <f t="shared" ref="AI1183:AI1246" si="335">Z1183*AA1183</f>
        <v>80655.299999999988</v>
      </c>
      <c r="AJ1183" s="58">
        <f t="shared" si="321"/>
        <v>0</v>
      </c>
      <c r="AK1183" s="58">
        <f t="shared" si="333"/>
        <v>80655.299999999988</v>
      </c>
      <c r="AL1183" s="16" t="s">
        <v>9</v>
      </c>
      <c r="AM1183" s="272"/>
      <c r="AN1183" s="59">
        <f t="shared" si="325"/>
        <v>80655.299999999988</v>
      </c>
      <c r="AO1183" s="844">
        <f t="shared" si="328"/>
        <v>0</v>
      </c>
      <c r="AP1183" s="844">
        <f t="shared" si="329"/>
        <v>1</v>
      </c>
      <c r="AQ1183" s="845">
        <f t="shared" ca="1" si="330"/>
        <v>24</v>
      </c>
      <c r="AR1183" s="113" t="str">
        <f t="shared" si="331"/>
        <v>On Time</v>
      </c>
    </row>
    <row r="1184" spans="1:44" ht="39" x14ac:dyDescent="0.25">
      <c r="A1184" s="17">
        <v>4516514433</v>
      </c>
      <c r="B1184" s="553">
        <v>46161</v>
      </c>
      <c r="C1184" s="543" t="s">
        <v>79</v>
      </c>
      <c r="D1184" s="552">
        <v>46195</v>
      </c>
      <c r="E1184" s="552" t="e">
        <f>IF(OR(#REF!="",J1184=""),"",#REF!+7*J1184)</f>
        <v>#REF!</v>
      </c>
      <c r="F1184" s="333" t="e">
        <f t="shared" ca="1" si="324"/>
        <v>#REF!</v>
      </c>
      <c r="G1184" s="65" t="s">
        <v>80</v>
      </c>
      <c r="H1184" s="546" t="e">
        <f t="shared" si="322"/>
        <v>#REF!</v>
      </c>
      <c r="I1184" s="520" t="e">
        <f t="shared" si="323"/>
        <v>#REF!</v>
      </c>
      <c r="J1184" s="24">
        <v>3</v>
      </c>
      <c r="K1184" s="24" t="s">
        <v>18</v>
      </c>
      <c r="L1184" s="525" t="s">
        <v>81</v>
      </c>
      <c r="M1184" s="714" t="s">
        <v>2658</v>
      </c>
      <c r="N1184" s="523">
        <v>1</v>
      </c>
      <c r="O1184" s="558">
        <v>1</v>
      </c>
      <c r="P1184" s="37"/>
      <c r="Q1184" s="24"/>
      <c r="R1184" s="525" t="s">
        <v>84</v>
      </c>
      <c r="S1184" s="524" t="s">
        <v>620</v>
      </c>
      <c r="T1184" s="512" t="s">
        <v>621</v>
      </c>
      <c r="U1184" s="505" t="s">
        <v>212</v>
      </c>
      <c r="V1184" s="583" t="s">
        <v>2660</v>
      </c>
      <c r="W1184" s="24">
        <v>3</v>
      </c>
      <c r="X1184" s="24"/>
      <c r="Y1184" s="542">
        <f t="shared" si="332"/>
        <v>3</v>
      </c>
      <c r="Z1184" s="24">
        <v>3</v>
      </c>
      <c r="AA1184" s="58">
        <v>26885.1</v>
      </c>
      <c r="AB1184" s="66"/>
      <c r="AC1184" s="262"/>
      <c r="AD1184" s="25"/>
      <c r="AE1184" s="66"/>
      <c r="AF1184" s="58">
        <f t="shared" si="326"/>
        <v>0</v>
      </c>
      <c r="AG1184" s="58">
        <f t="shared" si="320"/>
        <v>0</v>
      </c>
      <c r="AH1184" s="58">
        <f t="shared" si="327"/>
        <v>0</v>
      </c>
      <c r="AI1184" s="58">
        <f t="shared" si="335"/>
        <v>80655.299999999988</v>
      </c>
      <c r="AJ1184" s="58">
        <f t="shared" si="321"/>
        <v>0</v>
      </c>
      <c r="AK1184" s="58">
        <f t="shared" si="333"/>
        <v>80655.299999999988</v>
      </c>
      <c r="AL1184" s="16" t="s">
        <v>9</v>
      </c>
      <c r="AM1184" s="272"/>
      <c r="AN1184" s="59">
        <f t="shared" si="325"/>
        <v>80655.299999999988</v>
      </c>
      <c r="AO1184" s="844">
        <f t="shared" si="328"/>
        <v>0</v>
      </c>
      <c r="AP1184" s="844">
        <f t="shared" si="329"/>
        <v>1</v>
      </c>
      <c r="AQ1184" s="845">
        <f t="shared" ca="1" si="330"/>
        <v>24</v>
      </c>
      <c r="AR1184" s="113" t="str">
        <f t="shared" si="331"/>
        <v>On Time</v>
      </c>
    </row>
    <row r="1185" spans="1:44" ht="39" x14ac:dyDescent="0.25">
      <c r="A1185" s="17">
        <v>4516514433</v>
      </c>
      <c r="B1185" s="553">
        <v>46161</v>
      </c>
      <c r="C1185" s="543" t="s">
        <v>79</v>
      </c>
      <c r="D1185" s="552">
        <v>46195</v>
      </c>
      <c r="E1185" s="552" t="e">
        <f>IF(OR(#REF!="",J1185=""),"",#REF!+7*J1185)</f>
        <v>#REF!</v>
      </c>
      <c r="F1185" s="333" t="e">
        <f t="shared" ca="1" si="324"/>
        <v>#REF!</v>
      </c>
      <c r="G1185" s="65" t="s">
        <v>80</v>
      </c>
      <c r="H1185" s="546" t="e">
        <f t="shared" si="322"/>
        <v>#REF!</v>
      </c>
      <c r="I1185" s="520" t="e">
        <f t="shared" si="323"/>
        <v>#REF!</v>
      </c>
      <c r="J1185" s="24">
        <v>3</v>
      </c>
      <c r="K1185" s="24" t="s">
        <v>18</v>
      </c>
      <c r="L1185" s="525" t="s">
        <v>81</v>
      </c>
      <c r="M1185" s="714" t="s">
        <v>2658</v>
      </c>
      <c r="N1185" s="523">
        <v>1</v>
      </c>
      <c r="O1185" s="558">
        <v>1</v>
      </c>
      <c r="P1185" s="24"/>
      <c r="Q1185" s="24"/>
      <c r="R1185" s="525" t="s">
        <v>84</v>
      </c>
      <c r="S1185" s="524" t="s">
        <v>620</v>
      </c>
      <c r="T1185" s="512" t="s">
        <v>621</v>
      </c>
      <c r="U1185" s="505" t="s">
        <v>212</v>
      </c>
      <c r="V1185" s="583" t="s">
        <v>2661</v>
      </c>
      <c r="W1185" s="24">
        <v>3</v>
      </c>
      <c r="X1185" s="24"/>
      <c r="Y1185" s="542">
        <f t="shared" si="332"/>
        <v>3</v>
      </c>
      <c r="Z1185" s="24">
        <v>3</v>
      </c>
      <c r="AA1185" s="58">
        <v>26885.1</v>
      </c>
      <c r="AB1185" s="66"/>
      <c r="AC1185" s="262"/>
      <c r="AD1185" s="25"/>
      <c r="AE1185" s="66"/>
      <c r="AF1185" s="58">
        <f t="shared" si="326"/>
        <v>0</v>
      </c>
      <c r="AG1185" s="58">
        <f t="shared" si="320"/>
        <v>0</v>
      </c>
      <c r="AH1185" s="58">
        <f t="shared" si="327"/>
        <v>0</v>
      </c>
      <c r="AI1185" s="58">
        <f t="shared" si="335"/>
        <v>80655.299999999988</v>
      </c>
      <c r="AJ1185" s="58">
        <f t="shared" si="321"/>
        <v>0</v>
      </c>
      <c r="AK1185" s="58">
        <f t="shared" si="333"/>
        <v>80655.299999999988</v>
      </c>
      <c r="AL1185" s="16" t="s">
        <v>9</v>
      </c>
      <c r="AM1185" s="272"/>
      <c r="AN1185" s="59">
        <f t="shared" si="325"/>
        <v>80655.299999999988</v>
      </c>
      <c r="AO1185" s="844">
        <f t="shared" si="328"/>
        <v>0</v>
      </c>
      <c r="AP1185" s="844">
        <f t="shared" si="329"/>
        <v>1</v>
      </c>
      <c r="AQ1185" s="845">
        <f t="shared" ca="1" si="330"/>
        <v>24</v>
      </c>
      <c r="AR1185" s="113" t="str">
        <f t="shared" si="331"/>
        <v>On Time</v>
      </c>
    </row>
    <row r="1186" spans="1:44" ht="39" x14ac:dyDescent="0.25">
      <c r="A1186" s="17">
        <v>4516514433</v>
      </c>
      <c r="B1186" s="553">
        <v>46161</v>
      </c>
      <c r="C1186" s="543" t="s">
        <v>79</v>
      </c>
      <c r="D1186" s="552">
        <v>46195</v>
      </c>
      <c r="E1186" s="552" t="e">
        <f>IF(OR(#REF!="",J1186=""),"",#REF!+7*J1186)</f>
        <v>#REF!</v>
      </c>
      <c r="F1186" s="333" t="e">
        <f t="shared" ca="1" si="324"/>
        <v>#REF!</v>
      </c>
      <c r="G1186" s="65" t="s">
        <v>80</v>
      </c>
      <c r="H1186" s="546" t="e">
        <f t="shared" si="322"/>
        <v>#REF!</v>
      </c>
      <c r="I1186" s="520" t="e">
        <f t="shared" si="323"/>
        <v>#REF!</v>
      </c>
      <c r="J1186" s="24">
        <v>3</v>
      </c>
      <c r="K1186" s="24" t="s">
        <v>18</v>
      </c>
      <c r="L1186" s="525" t="s">
        <v>81</v>
      </c>
      <c r="M1186" s="714" t="s">
        <v>2658</v>
      </c>
      <c r="N1186" s="523">
        <v>1</v>
      </c>
      <c r="O1186" s="558">
        <v>1</v>
      </c>
      <c r="P1186" s="24"/>
      <c r="Q1186" s="24"/>
      <c r="R1186" s="525" t="s">
        <v>84</v>
      </c>
      <c r="S1186" s="524" t="s">
        <v>620</v>
      </c>
      <c r="T1186" s="512" t="s">
        <v>621</v>
      </c>
      <c r="U1186" s="505" t="s">
        <v>212</v>
      </c>
      <c r="V1186" s="583" t="s">
        <v>2662</v>
      </c>
      <c r="W1186" s="24">
        <v>3</v>
      </c>
      <c r="X1186" s="24"/>
      <c r="Y1186" s="542">
        <f t="shared" si="332"/>
        <v>3</v>
      </c>
      <c r="Z1186" s="24">
        <v>3</v>
      </c>
      <c r="AA1186" s="58">
        <v>26885.1</v>
      </c>
      <c r="AB1186" s="66"/>
      <c r="AC1186" s="262"/>
      <c r="AD1186" s="25"/>
      <c r="AE1186" s="66"/>
      <c r="AF1186" s="58">
        <f t="shared" si="326"/>
        <v>0</v>
      </c>
      <c r="AG1186" s="58">
        <f t="shared" si="320"/>
        <v>0</v>
      </c>
      <c r="AH1186" s="58">
        <f t="shared" si="327"/>
        <v>0</v>
      </c>
      <c r="AI1186" s="58">
        <f t="shared" si="335"/>
        <v>80655.299999999988</v>
      </c>
      <c r="AJ1186" s="58">
        <f t="shared" si="321"/>
        <v>0</v>
      </c>
      <c r="AK1186" s="58">
        <f t="shared" si="333"/>
        <v>80655.299999999988</v>
      </c>
      <c r="AL1186" s="16" t="s">
        <v>9</v>
      </c>
      <c r="AM1186" s="272"/>
      <c r="AN1186" s="59">
        <f t="shared" si="325"/>
        <v>80655.299999999988</v>
      </c>
      <c r="AO1186" s="844">
        <f t="shared" si="328"/>
        <v>0</v>
      </c>
      <c r="AP1186" s="844">
        <f t="shared" si="329"/>
        <v>1</v>
      </c>
      <c r="AQ1186" s="845">
        <f t="shared" ca="1" si="330"/>
        <v>24</v>
      </c>
      <c r="AR1186" s="113" t="str">
        <f t="shared" si="331"/>
        <v>On Time</v>
      </c>
    </row>
    <row r="1187" spans="1:44" ht="15" x14ac:dyDescent="0.25">
      <c r="A1187" s="17">
        <v>4516514473</v>
      </c>
      <c r="B1187" s="627">
        <v>46161</v>
      </c>
      <c r="C1187" s="543" t="s">
        <v>79</v>
      </c>
      <c r="D1187" s="552">
        <v>46182</v>
      </c>
      <c r="E1187" s="552" t="e">
        <f>IF(OR(#REF!="",J1187=""),"",#REF!+7*J1187)</f>
        <v>#REF!</v>
      </c>
      <c r="F1187" s="333" t="e">
        <f t="shared" ca="1" si="324"/>
        <v>#REF!</v>
      </c>
      <c r="G1187" s="65" t="s">
        <v>80</v>
      </c>
      <c r="H1187" s="546" t="e">
        <f t="shared" si="322"/>
        <v>#REF!</v>
      </c>
      <c r="I1187" s="520" t="e">
        <f t="shared" si="323"/>
        <v>#REF!</v>
      </c>
      <c r="J1187" s="24">
        <v>3</v>
      </c>
      <c r="K1187" s="24" t="s">
        <v>18</v>
      </c>
      <c r="L1187" s="525" t="s">
        <v>81</v>
      </c>
      <c r="M1187" s="507" t="s">
        <v>2663</v>
      </c>
      <c r="N1187" s="523">
        <v>1</v>
      </c>
      <c r="O1187" s="558">
        <v>1</v>
      </c>
      <c r="P1187" s="24"/>
      <c r="Q1187" s="24"/>
      <c r="R1187" s="525" t="s">
        <v>84</v>
      </c>
      <c r="S1187" s="524" t="s">
        <v>620</v>
      </c>
      <c r="T1187" s="512" t="s">
        <v>621</v>
      </c>
      <c r="U1187" s="505" t="s">
        <v>212</v>
      </c>
      <c r="V1187" s="583" t="s">
        <v>2664</v>
      </c>
      <c r="W1187" s="24">
        <v>3</v>
      </c>
      <c r="X1187" s="24"/>
      <c r="Y1187" s="542">
        <f t="shared" si="332"/>
        <v>3</v>
      </c>
      <c r="Z1187" s="24">
        <v>3</v>
      </c>
      <c r="AA1187" s="58">
        <v>23849</v>
      </c>
      <c r="AB1187" s="66"/>
      <c r="AC1187" s="262"/>
      <c r="AD1187" s="25"/>
      <c r="AE1187" s="66"/>
      <c r="AF1187" s="58">
        <f t="shared" si="326"/>
        <v>0</v>
      </c>
      <c r="AG1187" s="58">
        <f t="shared" si="320"/>
        <v>0</v>
      </c>
      <c r="AH1187" s="58">
        <f t="shared" si="327"/>
        <v>0</v>
      </c>
      <c r="AI1187" s="58">
        <f t="shared" si="335"/>
        <v>71547</v>
      </c>
      <c r="AJ1187" s="58">
        <f t="shared" si="321"/>
        <v>0</v>
      </c>
      <c r="AK1187" s="58">
        <f t="shared" si="333"/>
        <v>71547</v>
      </c>
      <c r="AL1187" s="16" t="s">
        <v>9</v>
      </c>
      <c r="AM1187" s="272"/>
      <c r="AN1187" s="59">
        <f t="shared" si="325"/>
        <v>71547</v>
      </c>
      <c r="AO1187" s="844">
        <f t="shared" si="328"/>
        <v>0</v>
      </c>
      <c r="AP1187" s="844">
        <f t="shared" si="329"/>
        <v>1</v>
      </c>
      <c r="AQ1187" s="845">
        <f t="shared" ca="1" si="330"/>
        <v>24</v>
      </c>
      <c r="AR1187" s="113" t="str">
        <f t="shared" si="331"/>
        <v>On Time</v>
      </c>
    </row>
    <row r="1188" spans="1:44" ht="15" x14ac:dyDescent="0.25">
      <c r="A1188" s="17">
        <v>4516514473</v>
      </c>
      <c r="B1188" s="627">
        <v>46161</v>
      </c>
      <c r="C1188" s="543" t="s">
        <v>79</v>
      </c>
      <c r="D1188" s="552">
        <v>46182</v>
      </c>
      <c r="E1188" s="552" t="e">
        <f>IF(OR(#REF!="",J1188=""),"",#REF!+7*J1188)</f>
        <v>#REF!</v>
      </c>
      <c r="F1188" s="333" t="e">
        <f t="shared" ca="1" si="324"/>
        <v>#REF!</v>
      </c>
      <c r="G1188" s="65" t="s">
        <v>80</v>
      </c>
      <c r="H1188" s="546" t="e">
        <f t="shared" si="322"/>
        <v>#REF!</v>
      </c>
      <c r="I1188" s="520" t="e">
        <f t="shared" si="323"/>
        <v>#REF!</v>
      </c>
      <c r="J1188" s="24">
        <v>3</v>
      </c>
      <c r="K1188" s="24" t="s">
        <v>18</v>
      </c>
      <c r="L1188" s="525" t="s">
        <v>81</v>
      </c>
      <c r="M1188" s="507" t="s">
        <v>2663</v>
      </c>
      <c r="N1188" s="523">
        <v>1</v>
      </c>
      <c r="O1188" s="558">
        <v>1</v>
      </c>
      <c r="P1188" s="24"/>
      <c r="Q1188" s="24"/>
      <c r="R1188" s="525" t="s">
        <v>84</v>
      </c>
      <c r="S1188" s="524" t="s">
        <v>620</v>
      </c>
      <c r="T1188" s="512" t="s">
        <v>621</v>
      </c>
      <c r="U1188" s="505" t="s">
        <v>212</v>
      </c>
      <c r="V1188" s="583" t="s">
        <v>2665</v>
      </c>
      <c r="W1188" s="24">
        <v>3</v>
      </c>
      <c r="X1188" s="24"/>
      <c r="Y1188" s="542">
        <f t="shared" si="332"/>
        <v>3</v>
      </c>
      <c r="Z1188" s="24">
        <v>3</v>
      </c>
      <c r="AA1188" s="58">
        <v>23849</v>
      </c>
      <c r="AB1188" s="66"/>
      <c r="AC1188" s="262"/>
      <c r="AD1188" s="25"/>
      <c r="AE1188" s="66"/>
      <c r="AF1188" s="58">
        <f t="shared" si="326"/>
        <v>0</v>
      </c>
      <c r="AG1188" s="58">
        <f t="shared" si="320"/>
        <v>0</v>
      </c>
      <c r="AH1188" s="58">
        <f t="shared" si="327"/>
        <v>0</v>
      </c>
      <c r="AI1188" s="58">
        <f t="shared" si="335"/>
        <v>71547</v>
      </c>
      <c r="AJ1188" s="58">
        <f t="shared" si="321"/>
        <v>0</v>
      </c>
      <c r="AK1188" s="58">
        <f t="shared" si="333"/>
        <v>71547</v>
      </c>
      <c r="AL1188" s="16" t="s">
        <v>9</v>
      </c>
      <c r="AM1188" s="272"/>
      <c r="AN1188" s="59">
        <f t="shared" si="325"/>
        <v>71547</v>
      </c>
      <c r="AO1188" s="844">
        <f t="shared" si="328"/>
        <v>0</v>
      </c>
      <c r="AP1188" s="844">
        <f t="shared" si="329"/>
        <v>1</v>
      </c>
      <c r="AQ1188" s="845">
        <f t="shared" ca="1" si="330"/>
        <v>24</v>
      </c>
      <c r="AR1188" s="113" t="str">
        <f t="shared" si="331"/>
        <v>On Time</v>
      </c>
    </row>
    <row r="1189" spans="1:44" ht="15" x14ac:dyDescent="0.25">
      <c r="A1189" s="17">
        <v>4516514473</v>
      </c>
      <c r="B1189" s="627">
        <v>46161</v>
      </c>
      <c r="C1189" s="543" t="s">
        <v>79</v>
      </c>
      <c r="D1189" s="552">
        <v>46182</v>
      </c>
      <c r="E1189" s="552" t="e">
        <f>IF(OR(#REF!="",J1189=""),"",#REF!+7*J1189)</f>
        <v>#REF!</v>
      </c>
      <c r="F1189" s="333" t="e">
        <f t="shared" ca="1" si="324"/>
        <v>#REF!</v>
      </c>
      <c r="G1189" s="65" t="s">
        <v>80</v>
      </c>
      <c r="H1189" s="546" t="e">
        <f t="shared" si="322"/>
        <v>#REF!</v>
      </c>
      <c r="I1189" s="520" t="e">
        <f t="shared" si="323"/>
        <v>#REF!</v>
      </c>
      <c r="J1189" s="24">
        <v>3</v>
      </c>
      <c r="K1189" s="24" t="s">
        <v>18</v>
      </c>
      <c r="L1189" s="525" t="s">
        <v>81</v>
      </c>
      <c r="M1189" s="507" t="s">
        <v>2663</v>
      </c>
      <c r="N1189" s="523">
        <v>1</v>
      </c>
      <c r="O1189" s="558">
        <v>1</v>
      </c>
      <c r="P1189" s="24"/>
      <c r="Q1189" s="24"/>
      <c r="R1189" s="525" t="s">
        <v>84</v>
      </c>
      <c r="S1189" s="524" t="s">
        <v>620</v>
      </c>
      <c r="T1189" s="512" t="s">
        <v>621</v>
      </c>
      <c r="U1189" s="505" t="s">
        <v>212</v>
      </c>
      <c r="V1189" s="583" t="s">
        <v>2666</v>
      </c>
      <c r="W1189" s="24">
        <v>3</v>
      </c>
      <c r="X1189" s="24"/>
      <c r="Y1189" s="542">
        <f t="shared" si="332"/>
        <v>3</v>
      </c>
      <c r="Z1189" s="24">
        <v>3</v>
      </c>
      <c r="AA1189" s="58">
        <v>23849</v>
      </c>
      <c r="AB1189" s="66"/>
      <c r="AC1189" s="262"/>
      <c r="AD1189" s="25"/>
      <c r="AE1189" s="66"/>
      <c r="AF1189" s="58">
        <f t="shared" si="326"/>
        <v>0</v>
      </c>
      <c r="AG1189" s="58">
        <f t="shared" si="320"/>
        <v>0</v>
      </c>
      <c r="AH1189" s="58">
        <f t="shared" si="327"/>
        <v>0</v>
      </c>
      <c r="AI1189" s="58">
        <f t="shared" si="335"/>
        <v>71547</v>
      </c>
      <c r="AJ1189" s="58">
        <f t="shared" si="321"/>
        <v>0</v>
      </c>
      <c r="AK1189" s="58">
        <f t="shared" si="333"/>
        <v>71547</v>
      </c>
      <c r="AL1189" s="16" t="s">
        <v>9</v>
      </c>
      <c r="AM1189" s="272"/>
      <c r="AN1189" s="59">
        <f t="shared" si="325"/>
        <v>71547</v>
      </c>
      <c r="AO1189" s="844">
        <f t="shared" si="328"/>
        <v>0</v>
      </c>
      <c r="AP1189" s="844">
        <f t="shared" si="329"/>
        <v>1</v>
      </c>
      <c r="AQ1189" s="845">
        <f t="shared" ca="1" si="330"/>
        <v>24</v>
      </c>
      <c r="AR1189" s="113" t="str">
        <f t="shared" si="331"/>
        <v>On Time</v>
      </c>
    </row>
    <row r="1190" spans="1:44" ht="15" x14ac:dyDescent="0.25">
      <c r="A1190" s="17">
        <v>4516514473</v>
      </c>
      <c r="B1190" s="627">
        <v>46161</v>
      </c>
      <c r="C1190" s="543" t="s">
        <v>79</v>
      </c>
      <c r="D1190" s="552">
        <v>46182</v>
      </c>
      <c r="E1190" s="552" t="e">
        <f>IF(OR(#REF!="",J1190=""),"",#REF!+7*J1190)</f>
        <v>#REF!</v>
      </c>
      <c r="F1190" s="333" t="e">
        <f t="shared" ca="1" si="324"/>
        <v>#REF!</v>
      </c>
      <c r="G1190" s="65" t="s">
        <v>80</v>
      </c>
      <c r="H1190" s="546" t="e">
        <f t="shared" si="322"/>
        <v>#REF!</v>
      </c>
      <c r="I1190" s="520" t="e">
        <f t="shared" si="323"/>
        <v>#REF!</v>
      </c>
      <c r="J1190" s="24">
        <v>3</v>
      </c>
      <c r="K1190" s="24" t="s">
        <v>18</v>
      </c>
      <c r="L1190" s="525" t="s">
        <v>81</v>
      </c>
      <c r="M1190" s="507" t="s">
        <v>2663</v>
      </c>
      <c r="N1190" s="523">
        <v>1</v>
      </c>
      <c r="O1190" s="558">
        <v>1</v>
      </c>
      <c r="P1190" s="24"/>
      <c r="Q1190" s="24"/>
      <c r="R1190" s="525" t="s">
        <v>84</v>
      </c>
      <c r="S1190" s="524" t="s">
        <v>620</v>
      </c>
      <c r="T1190" s="512" t="s">
        <v>621</v>
      </c>
      <c r="U1190" s="505" t="s">
        <v>212</v>
      </c>
      <c r="V1190" s="583" t="s">
        <v>2667</v>
      </c>
      <c r="W1190" s="24">
        <v>3</v>
      </c>
      <c r="X1190" s="24"/>
      <c r="Y1190" s="542">
        <f t="shared" si="332"/>
        <v>3</v>
      </c>
      <c r="Z1190" s="24">
        <v>3</v>
      </c>
      <c r="AA1190" s="58">
        <v>23849</v>
      </c>
      <c r="AB1190" s="66"/>
      <c r="AC1190" s="262"/>
      <c r="AD1190" s="25"/>
      <c r="AE1190" s="66"/>
      <c r="AF1190" s="58">
        <f t="shared" si="326"/>
        <v>0</v>
      </c>
      <c r="AG1190" s="58">
        <f t="shared" si="320"/>
        <v>0</v>
      </c>
      <c r="AH1190" s="58">
        <f t="shared" si="327"/>
        <v>0</v>
      </c>
      <c r="AI1190" s="58">
        <f t="shared" si="335"/>
        <v>71547</v>
      </c>
      <c r="AJ1190" s="58">
        <f t="shared" si="321"/>
        <v>0</v>
      </c>
      <c r="AK1190" s="58">
        <f t="shared" si="333"/>
        <v>71547</v>
      </c>
      <c r="AL1190" s="16" t="s">
        <v>9</v>
      </c>
      <c r="AM1190" s="272"/>
      <c r="AN1190" s="59">
        <f t="shared" si="325"/>
        <v>71547</v>
      </c>
      <c r="AO1190" s="844">
        <f t="shared" si="328"/>
        <v>0</v>
      </c>
      <c r="AP1190" s="844">
        <f t="shared" si="329"/>
        <v>1</v>
      </c>
      <c r="AQ1190" s="845">
        <f t="shared" ca="1" si="330"/>
        <v>24</v>
      </c>
      <c r="AR1190" s="113" t="str">
        <f t="shared" si="331"/>
        <v>On Time</v>
      </c>
    </row>
    <row r="1191" spans="1:44" ht="15" x14ac:dyDescent="0.25">
      <c r="A1191" s="17">
        <v>4516514473</v>
      </c>
      <c r="B1191" s="627">
        <v>46161</v>
      </c>
      <c r="C1191" s="543" t="s">
        <v>79</v>
      </c>
      <c r="D1191" s="552">
        <v>46182</v>
      </c>
      <c r="E1191" s="552" t="e">
        <f>IF(OR(#REF!="",J1191=""),"",#REF!+7*J1191)</f>
        <v>#REF!</v>
      </c>
      <c r="F1191" s="333" t="e">
        <f t="shared" ca="1" si="324"/>
        <v>#REF!</v>
      </c>
      <c r="G1191" s="65" t="s">
        <v>80</v>
      </c>
      <c r="H1191" s="546" t="e">
        <f t="shared" si="322"/>
        <v>#REF!</v>
      </c>
      <c r="I1191" s="520" t="e">
        <f t="shared" si="323"/>
        <v>#REF!</v>
      </c>
      <c r="J1191" s="24">
        <v>3</v>
      </c>
      <c r="K1191" s="24" t="s">
        <v>18</v>
      </c>
      <c r="L1191" s="525" t="s">
        <v>81</v>
      </c>
      <c r="M1191" s="507" t="s">
        <v>2663</v>
      </c>
      <c r="N1191" s="523">
        <v>1</v>
      </c>
      <c r="O1191" s="558">
        <v>1</v>
      </c>
      <c r="P1191" s="24"/>
      <c r="Q1191" s="24"/>
      <c r="R1191" s="525" t="s">
        <v>84</v>
      </c>
      <c r="S1191" s="524" t="s">
        <v>620</v>
      </c>
      <c r="T1191" s="512" t="s">
        <v>621</v>
      </c>
      <c r="U1191" s="505" t="s">
        <v>212</v>
      </c>
      <c r="V1191" s="583" t="s">
        <v>2668</v>
      </c>
      <c r="W1191" s="24">
        <v>3</v>
      </c>
      <c r="X1191" s="24"/>
      <c r="Y1191" s="542">
        <f t="shared" si="332"/>
        <v>3</v>
      </c>
      <c r="Z1191" s="24">
        <v>3</v>
      </c>
      <c r="AA1191" s="58">
        <v>23849</v>
      </c>
      <c r="AB1191" s="66"/>
      <c r="AC1191" s="262"/>
      <c r="AD1191" s="25"/>
      <c r="AE1191" s="66"/>
      <c r="AF1191" s="58">
        <f t="shared" si="326"/>
        <v>0</v>
      </c>
      <c r="AG1191" s="58">
        <f t="shared" ref="AG1191:AG1247" si="336">(X1191*AB1191)*86</f>
        <v>0</v>
      </c>
      <c r="AH1191" s="58">
        <f t="shared" si="327"/>
        <v>0</v>
      </c>
      <c r="AI1191" s="58">
        <f t="shared" si="335"/>
        <v>71547</v>
      </c>
      <c r="AJ1191" s="58">
        <f t="shared" si="321"/>
        <v>0</v>
      </c>
      <c r="AK1191" s="58">
        <f t="shared" si="333"/>
        <v>71547</v>
      </c>
      <c r="AL1191" s="16" t="s">
        <v>9</v>
      </c>
      <c r="AM1191" s="272"/>
      <c r="AN1191" s="59">
        <f t="shared" si="325"/>
        <v>71547</v>
      </c>
      <c r="AO1191" s="844">
        <f t="shared" si="328"/>
        <v>0</v>
      </c>
      <c r="AP1191" s="844">
        <f t="shared" si="329"/>
        <v>1</v>
      </c>
      <c r="AQ1191" s="845">
        <f t="shared" ca="1" si="330"/>
        <v>24</v>
      </c>
      <c r="AR1191" s="113" t="str">
        <f t="shared" si="331"/>
        <v>On Time</v>
      </c>
    </row>
    <row r="1192" spans="1:44" ht="15" x14ac:dyDescent="0.25">
      <c r="A1192" s="17">
        <v>4516514473</v>
      </c>
      <c r="B1192" s="627">
        <v>46161</v>
      </c>
      <c r="C1192" s="543" t="s">
        <v>79</v>
      </c>
      <c r="D1192" s="552">
        <v>46182</v>
      </c>
      <c r="E1192" s="552" t="e">
        <f>IF(OR(#REF!="",J1192=""),"",#REF!+7*J1192)</f>
        <v>#REF!</v>
      </c>
      <c r="F1192" s="333" t="e">
        <f t="shared" ca="1" si="324"/>
        <v>#REF!</v>
      </c>
      <c r="G1192" s="65" t="s">
        <v>80</v>
      </c>
      <c r="H1192" s="546" t="e">
        <f t="shared" si="322"/>
        <v>#REF!</v>
      </c>
      <c r="I1192" s="520" t="e">
        <f t="shared" si="323"/>
        <v>#REF!</v>
      </c>
      <c r="J1192" s="24">
        <v>3</v>
      </c>
      <c r="K1192" s="24" t="s">
        <v>18</v>
      </c>
      <c r="L1192" s="525" t="s">
        <v>81</v>
      </c>
      <c r="M1192" s="507" t="s">
        <v>2663</v>
      </c>
      <c r="N1192" s="523">
        <v>1</v>
      </c>
      <c r="O1192" s="558">
        <v>1</v>
      </c>
      <c r="P1192" s="24"/>
      <c r="Q1192" s="24"/>
      <c r="R1192" s="525" t="s">
        <v>84</v>
      </c>
      <c r="S1192" s="524" t="s">
        <v>620</v>
      </c>
      <c r="T1192" s="512" t="s">
        <v>621</v>
      </c>
      <c r="U1192" s="505" t="s">
        <v>212</v>
      </c>
      <c r="V1192" s="583" t="s">
        <v>2669</v>
      </c>
      <c r="W1192" s="24">
        <v>3</v>
      </c>
      <c r="X1192" s="24"/>
      <c r="Y1192" s="542">
        <f t="shared" si="332"/>
        <v>3</v>
      </c>
      <c r="Z1192" s="24">
        <v>3</v>
      </c>
      <c r="AA1192" s="58">
        <v>23849</v>
      </c>
      <c r="AB1192" s="66"/>
      <c r="AC1192" s="262"/>
      <c r="AD1192" s="25"/>
      <c r="AE1192" s="66"/>
      <c r="AF1192" s="58">
        <f t="shared" si="326"/>
        <v>0</v>
      </c>
      <c r="AG1192" s="58">
        <f t="shared" si="336"/>
        <v>0</v>
      </c>
      <c r="AH1192" s="58">
        <f t="shared" si="327"/>
        <v>0</v>
      </c>
      <c r="AI1192" s="58">
        <f t="shared" si="335"/>
        <v>71547</v>
      </c>
      <c r="AJ1192" s="58">
        <f t="shared" si="321"/>
        <v>0</v>
      </c>
      <c r="AK1192" s="58">
        <f t="shared" si="333"/>
        <v>71547</v>
      </c>
      <c r="AL1192" s="16" t="s">
        <v>9</v>
      </c>
      <c r="AM1192" s="272"/>
      <c r="AN1192" s="59">
        <f t="shared" si="325"/>
        <v>71547</v>
      </c>
      <c r="AO1192" s="844">
        <f t="shared" si="328"/>
        <v>0</v>
      </c>
      <c r="AP1192" s="844">
        <f t="shared" si="329"/>
        <v>1</v>
      </c>
      <c r="AQ1192" s="845">
        <f t="shared" ca="1" si="330"/>
        <v>24</v>
      </c>
      <c r="AR1192" s="113" t="str">
        <f t="shared" si="331"/>
        <v>On Time</v>
      </c>
    </row>
    <row r="1193" spans="1:44" ht="15" x14ac:dyDescent="0.25">
      <c r="A1193" s="17">
        <v>4516514473</v>
      </c>
      <c r="B1193" s="627">
        <v>46161</v>
      </c>
      <c r="C1193" s="543" t="s">
        <v>79</v>
      </c>
      <c r="D1193" s="552">
        <v>46182</v>
      </c>
      <c r="E1193" s="552" t="e">
        <f>IF(OR(#REF!="",J1193=""),"",#REF!+7*J1193)</f>
        <v>#REF!</v>
      </c>
      <c r="F1193" s="333" t="e">
        <f t="shared" ca="1" si="324"/>
        <v>#REF!</v>
      </c>
      <c r="G1193" s="65" t="s">
        <v>80</v>
      </c>
      <c r="H1193" s="546" t="e">
        <f t="shared" si="322"/>
        <v>#REF!</v>
      </c>
      <c r="I1193" s="520" t="e">
        <f t="shared" si="323"/>
        <v>#REF!</v>
      </c>
      <c r="J1193" s="24">
        <v>3</v>
      </c>
      <c r="K1193" s="24" t="s">
        <v>18</v>
      </c>
      <c r="L1193" s="525" t="s">
        <v>81</v>
      </c>
      <c r="M1193" s="507" t="s">
        <v>2663</v>
      </c>
      <c r="N1193" s="523">
        <v>1</v>
      </c>
      <c r="O1193" s="558">
        <v>1</v>
      </c>
      <c r="P1193" s="24"/>
      <c r="Q1193" s="24"/>
      <c r="R1193" s="525" t="s">
        <v>84</v>
      </c>
      <c r="S1193" s="524" t="s">
        <v>620</v>
      </c>
      <c r="T1193" s="512" t="s">
        <v>621</v>
      </c>
      <c r="U1193" s="505" t="s">
        <v>212</v>
      </c>
      <c r="V1193" s="583" t="s">
        <v>2670</v>
      </c>
      <c r="W1193" s="24">
        <v>3</v>
      </c>
      <c r="X1193" s="24"/>
      <c r="Y1193" s="542">
        <f t="shared" si="332"/>
        <v>3</v>
      </c>
      <c r="Z1193" s="24">
        <v>3</v>
      </c>
      <c r="AA1193" s="58">
        <v>23849</v>
      </c>
      <c r="AB1193" s="66"/>
      <c r="AC1193" s="262"/>
      <c r="AD1193" s="25"/>
      <c r="AE1193" s="66"/>
      <c r="AF1193" s="58">
        <f t="shared" si="326"/>
        <v>0</v>
      </c>
      <c r="AG1193" s="58">
        <f t="shared" si="336"/>
        <v>0</v>
      </c>
      <c r="AH1193" s="58">
        <f t="shared" si="327"/>
        <v>0</v>
      </c>
      <c r="AI1193" s="58">
        <f t="shared" si="335"/>
        <v>71547</v>
      </c>
      <c r="AJ1193" s="58">
        <f t="shared" si="321"/>
        <v>0</v>
      </c>
      <c r="AK1193" s="58">
        <f t="shared" si="333"/>
        <v>71547</v>
      </c>
      <c r="AL1193" s="16" t="s">
        <v>9</v>
      </c>
      <c r="AM1193" s="272"/>
      <c r="AN1193" s="59">
        <f t="shared" si="325"/>
        <v>71547</v>
      </c>
      <c r="AO1193" s="844">
        <f t="shared" si="328"/>
        <v>0</v>
      </c>
      <c r="AP1193" s="844">
        <f t="shared" si="329"/>
        <v>1</v>
      </c>
      <c r="AQ1193" s="845">
        <f t="shared" ca="1" si="330"/>
        <v>24</v>
      </c>
      <c r="AR1193" s="113" t="str">
        <f t="shared" si="331"/>
        <v>On Time</v>
      </c>
    </row>
    <row r="1194" spans="1:44" ht="15" x14ac:dyDescent="0.25">
      <c r="A1194" s="17">
        <v>4516514473</v>
      </c>
      <c r="B1194" s="627">
        <v>46161</v>
      </c>
      <c r="C1194" s="543" t="s">
        <v>79</v>
      </c>
      <c r="D1194" s="552">
        <v>46182</v>
      </c>
      <c r="E1194" s="552" t="e">
        <f>IF(OR(#REF!="",J1194=""),"",#REF!+7*J1194)</f>
        <v>#REF!</v>
      </c>
      <c r="F1194" s="333" t="e">
        <f t="shared" ca="1" si="324"/>
        <v>#REF!</v>
      </c>
      <c r="G1194" s="65" t="s">
        <v>80</v>
      </c>
      <c r="H1194" s="546" t="e">
        <f t="shared" si="322"/>
        <v>#REF!</v>
      </c>
      <c r="I1194" s="520" t="e">
        <f t="shared" si="323"/>
        <v>#REF!</v>
      </c>
      <c r="J1194" s="24">
        <v>3</v>
      </c>
      <c r="K1194" s="24" t="s">
        <v>18</v>
      </c>
      <c r="L1194" s="525" t="s">
        <v>81</v>
      </c>
      <c r="M1194" s="507" t="s">
        <v>2663</v>
      </c>
      <c r="N1194" s="523">
        <v>1</v>
      </c>
      <c r="O1194" s="558">
        <v>1</v>
      </c>
      <c r="P1194" s="24"/>
      <c r="Q1194" s="24"/>
      <c r="R1194" s="525" t="s">
        <v>84</v>
      </c>
      <c r="S1194" s="524" t="s">
        <v>620</v>
      </c>
      <c r="T1194" s="512" t="s">
        <v>621</v>
      </c>
      <c r="U1194" s="505" t="s">
        <v>212</v>
      </c>
      <c r="V1194" s="583" t="s">
        <v>2671</v>
      </c>
      <c r="W1194" s="24">
        <v>3</v>
      </c>
      <c r="X1194" s="24"/>
      <c r="Y1194" s="542">
        <f t="shared" si="332"/>
        <v>3</v>
      </c>
      <c r="Z1194" s="24">
        <v>3</v>
      </c>
      <c r="AA1194" s="58">
        <v>23849</v>
      </c>
      <c r="AB1194" s="66"/>
      <c r="AC1194" s="262"/>
      <c r="AD1194" s="25"/>
      <c r="AE1194" s="66"/>
      <c r="AF1194" s="58">
        <f t="shared" si="326"/>
        <v>0</v>
      </c>
      <c r="AG1194" s="58">
        <f t="shared" si="336"/>
        <v>0</v>
      </c>
      <c r="AH1194" s="58">
        <f t="shared" si="327"/>
        <v>0</v>
      </c>
      <c r="AI1194" s="58">
        <f t="shared" si="335"/>
        <v>71547</v>
      </c>
      <c r="AJ1194" s="58">
        <f t="shared" ref="AJ1194:AJ1247" si="337">(Z1194*AB1194)*86</f>
        <v>0</v>
      </c>
      <c r="AK1194" s="58">
        <f t="shared" si="333"/>
        <v>71547</v>
      </c>
      <c r="AL1194" s="16" t="s">
        <v>9</v>
      </c>
      <c r="AM1194" s="272"/>
      <c r="AN1194" s="59">
        <f t="shared" si="325"/>
        <v>71547</v>
      </c>
      <c r="AO1194" s="844">
        <f t="shared" si="328"/>
        <v>0</v>
      </c>
      <c r="AP1194" s="844">
        <f t="shared" si="329"/>
        <v>1</v>
      </c>
      <c r="AQ1194" s="845">
        <f t="shared" ca="1" si="330"/>
        <v>24</v>
      </c>
      <c r="AR1194" s="113" t="str">
        <f t="shared" si="331"/>
        <v>On Time</v>
      </c>
    </row>
    <row r="1195" spans="1:44" ht="15" x14ac:dyDescent="0.25">
      <c r="A1195" s="17">
        <v>4516514473</v>
      </c>
      <c r="B1195" s="627">
        <v>46161</v>
      </c>
      <c r="C1195" s="543" t="s">
        <v>79</v>
      </c>
      <c r="D1195" s="552">
        <v>46182</v>
      </c>
      <c r="E1195" s="552" t="e">
        <f>IF(OR(#REF!="",J1195=""),"",#REF!+7*J1195)</f>
        <v>#REF!</v>
      </c>
      <c r="F1195" s="333" t="e">
        <f t="shared" ca="1" si="324"/>
        <v>#REF!</v>
      </c>
      <c r="G1195" s="65" t="s">
        <v>80</v>
      </c>
      <c r="H1195" s="546" t="e">
        <f t="shared" si="322"/>
        <v>#REF!</v>
      </c>
      <c r="I1195" s="520" t="e">
        <f t="shared" si="323"/>
        <v>#REF!</v>
      </c>
      <c r="J1195" s="24">
        <v>3</v>
      </c>
      <c r="K1195" s="24" t="s">
        <v>18</v>
      </c>
      <c r="L1195" s="525" t="s">
        <v>81</v>
      </c>
      <c r="M1195" s="507" t="s">
        <v>2663</v>
      </c>
      <c r="N1195" s="523">
        <v>1</v>
      </c>
      <c r="O1195" s="558">
        <v>1</v>
      </c>
      <c r="P1195" s="24"/>
      <c r="Q1195" s="24"/>
      <c r="R1195" s="525" t="s">
        <v>84</v>
      </c>
      <c r="S1195" s="524" t="s">
        <v>620</v>
      </c>
      <c r="T1195" s="512" t="s">
        <v>621</v>
      </c>
      <c r="U1195" s="505" t="s">
        <v>212</v>
      </c>
      <c r="V1195" s="583" t="s">
        <v>2672</v>
      </c>
      <c r="W1195" s="24">
        <v>3</v>
      </c>
      <c r="X1195" s="24"/>
      <c r="Y1195" s="542">
        <f t="shared" si="332"/>
        <v>3</v>
      </c>
      <c r="Z1195" s="24">
        <v>3</v>
      </c>
      <c r="AA1195" s="58">
        <v>23849</v>
      </c>
      <c r="AB1195" s="66"/>
      <c r="AC1195" s="262"/>
      <c r="AD1195" s="25"/>
      <c r="AE1195" s="66"/>
      <c r="AF1195" s="58">
        <f t="shared" si="326"/>
        <v>0</v>
      </c>
      <c r="AG1195" s="58">
        <f t="shared" si="336"/>
        <v>0</v>
      </c>
      <c r="AH1195" s="58">
        <f t="shared" si="327"/>
        <v>0</v>
      </c>
      <c r="AI1195" s="58">
        <f t="shared" si="335"/>
        <v>71547</v>
      </c>
      <c r="AJ1195" s="58">
        <f t="shared" si="337"/>
        <v>0</v>
      </c>
      <c r="AK1195" s="58">
        <f t="shared" si="333"/>
        <v>71547</v>
      </c>
      <c r="AL1195" s="16" t="s">
        <v>9</v>
      </c>
      <c r="AM1195" s="272"/>
      <c r="AN1195" s="59">
        <f t="shared" si="325"/>
        <v>71547</v>
      </c>
      <c r="AO1195" s="844">
        <f t="shared" si="328"/>
        <v>0</v>
      </c>
      <c r="AP1195" s="844">
        <f t="shared" si="329"/>
        <v>1</v>
      </c>
      <c r="AQ1195" s="845">
        <f t="shared" ca="1" si="330"/>
        <v>24</v>
      </c>
      <c r="AR1195" s="113" t="str">
        <f t="shared" si="331"/>
        <v>On Time</v>
      </c>
    </row>
    <row r="1196" spans="1:44" ht="15" x14ac:dyDescent="0.25">
      <c r="A1196" s="17">
        <v>4516514486</v>
      </c>
      <c r="B1196" s="553">
        <v>46161</v>
      </c>
      <c r="C1196" s="543" t="s">
        <v>79</v>
      </c>
      <c r="D1196" s="552">
        <v>46195</v>
      </c>
      <c r="E1196" s="552" t="e">
        <f>IF(OR(#REF!="",J1196=""),"",#REF!+7*J1196)</f>
        <v>#REF!</v>
      </c>
      <c r="F1196" s="333" t="e">
        <f t="shared" ca="1" si="324"/>
        <v>#REF!</v>
      </c>
      <c r="G1196" s="65" t="s">
        <v>80</v>
      </c>
      <c r="H1196" s="546" t="e">
        <f t="shared" si="322"/>
        <v>#REF!</v>
      </c>
      <c r="I1196" s="520" t="e">
        <f t="shared" si="323"/>
        <v>#REF!</v>
      </c>
      <c r="J1196" s="24">
        <v>3</v>
      </c>
      <c r="K1196" s="24" t="s">
        <v>18</v>
      </c>
      <c r="L1196" s="38" t="s">
        <v>81</v>
      </c>
      <c r="M1196" s="507" t="s">
        <v>2673</v>
      </c>
      <c r="N1196" s="523">
        <v>1</v>
      </c>
      <c r="O1196" s="558">
        <v>1</v>
      </c>
      <c r="P1196" s="24"/>
      <c r="Q1196" s="24"/>
      <c r="R1196" s="525" t="s">
        <v>84</v>
      </c>
      <c r="S1196" s="524" t="s">
        <v>620</v>
      </c>
      <c r="T1196" s="512" t="s">
        <v>621</v>
      </c>
      <c r="U1196" s="505" t="s">
        <v>212</v>
      </c>
      <c r="V1196" s="583" t="s">
        <v>2674</v>
      </c>
      <c r="W1196" s="24">
        <v>3</v>
      </c>
      <c r="X1196" s="24"/>
      <c r="Y1196" s="542">
        <f t="shared" si="332"/>
        <v>3</v>
      </c>
      <c r="Z1196" s="24">
        <v>3</v>
      </c>
      <c r="AA1196" s="58">
        <v>26080</v>
      </c>
      <c r="AB1196" s="66"/>
      <c r="AC1196" s="262"/>
      <c r="AD1196" s="25"/>
      <c r="AE1196" s="66"/>
      <c r="AF1196" s="58">
        <f t="shared" si="326"/>
        <v>0</v>
      </c>
      <c r="AG1196" s="58">
        <f t="shared" si="336"/>
        <v>0</v>
      </c>
      <c r="AH1196" s="58">
        <f t="shared" si="327"/>
        <v>0</v>
      </c>
      <c r="AI1196" s="58">
        <f t="shared" si="335"/>
        <v>78240</v>
      </c>
      <c r="AJ1196" s="58">
        <f t="shared" si="337"/>
        <v>0</v>
      </c>
      <c r="AK1196" s="58">
        <f t="shared" si="333"/>
        <v>78240</v>
      </c>
      <c r="AL1196" s="16" t="s">
        <v>9</v>
      </c>
      <c r="AM1196" s="272"/>
      <c r="AN1196" s="59">
        <f t="shared" si="325"/>
        <v>78240</v>
      </c>
      <c r="AO1196" s="844">
        <f t="shared" si="328"/>
        <v>0</v>
      </c>
      <c r="AP1196" s="844">
        <f t="shared" si="329"/>
        <v>1</v>
      </c>
      <c r="AQ1196" s="845">
        <f t="shared" ca="1" si="330"/>
        <v>24</v>
      </c>
      <c r="AR1196" s="113" t="str">
        <f t="shared" si="331"/>
        <v>On Time</v>
      </c>
    </row>
    <row r="1197" spans="1:44" ht="15" x14ac:dyDescent="0.25">
      <c r="A1197" s="17">
        <v>4516514486</v>
      </c>
      <c r="B1197" s="553">
        <v>46161</v>
      </c>
      <c r="C1197" s="543" t="s">
        <v>79</v>
      </c>
      <c r="D1197" s="552">
        <v>46195</v>
      </c>
      <c r="E1197" s="552" t="e">
        <f>IF(OR(#REF!="",J1197=""),"",#REF!+7*J1197)</f>
        <v>#REF!</v>
      </c>
      <c r="F1197" s="333" t="e">
        <f t="shared" ca="1" si="324"/>
        <v>#REF!</v>
      </c>
      <c r="G1197" s="65" t="s">
        <v>80</v>
      </c>
      <c r="H1197" s="546" t="e">
        <f t="shared" si="322"/>
        <v>#REF!</v>
      </c>
      <c r="I1197" s="520" t="e">
        <f t="shared" si="323"/>
        <v>#REF!</v>
      </c>
      <c r="J1197" s="24">
        <v>3</v>
      </c>
      <c r="K1197" s="24" t="s">
        <v>18</v>
      </c>
      <c r="L1197" s="38" t="s">
        <v>81</v>
      </c>
      <c r="M1197" s="507" t="s">
        <v>2673</v>
      </c>
      <c r="N1197" s="523">
        <v>1</v>
      </c>
      <c r="O1197" s="558">
        <v>1</v>
      </c>
      <c r="P1197" s="24"/>
      <c r="Q1197" s="24"/>
      <c r="R1197" s="525" t="s">
        <v>84</v>
      </c>
      <c r="S1197" s="524" t="s">
        <v>620</v>
      </c>
      <c r="T1197" s="512" t="s">
        <v>621</v>
      </c>
      <c r="U1197" s="505" t="s">
        <v>212</v>
      </c>
      <c r="V1197" s="583" t="s">
        <v>2675</v>
      </c>
      <c r="W1197" s="24">
        <v>3</v>
      </c>
      <c r="X1197" s="24"/>
      <c r="Y1197" s="542">
        <f t="shared" si="332"/>
        <v>3</v>
      </c>
      <c r="Z1197" s="24">
        <v>3</v>
      </c>
      <c r="AA1197" s="58">
        <v>26080</v>
      </c>
      <c r="AB1197" s="66"/>
      <c r="AC1197" s="262"/>
      <c r="AD1197" s="25"/>
      <c r="AE1197" s="66"/>
      <c r="AF1197" s="58">
        <f t="shared" si="326"/>
        <v>0</v>
      </c>
      <c r="AG1197" s="58">
        <f t="shared" si="336"/>
        <v>0</v>
      </c>
      <c r="AH1197" s="58">
        <f t="shared" si="327"/>
        <v>0</v>
      </c>
      <c r="AI1197" s="58">
        <f t="shared" si="335"/>
        <v>78240</v>
      </c>
      <c r="AJ1197" s="58">
        <f t="shared" si="337"/>
        <v>0</v>
      </c>
      <c r="AK1197" s="58">
        <f t="shared" si="333"/>
        <v>78240</v>
      </c>
      <c r="AL1197" s="16" t="s">
        <v>9</v>
      </c>
      <c r="AM1197" s="272"/>
      <c r="AN1197" s="59">
        <f t="shared" si="325"/>
        <v>78240</v>
      </c>
      <c r="AO1197" s="844">
        <f t="shared" si="328"/>
        <v>0</v>
      </c>
      <c r="AP1197" s="844">
        <f t="shared" si="329"/>
        <v>1</v>
      </c>
      <c r="AQ1197" s="845">
        <f t="shared" ca="1" si="330"/>
        <v>24</v>
      </c>
      <c r="AR1197" s="113" t="str">
        <f t="shared" si="331"/>
        <v>On Time</v>
      </c>
    </row>
    <row r="1198" spans="1:44" ht="15" x14ac:dyDescent="0.25">
      <c r="A1198" s="17">
        <v>4516514486</v>
      </c>
      <c r="B1198" s="553">
        <v>46161</v>
      </c>
      <c r="C1198" s="543" t="s">
        <v>79</v>
      </c>
      <c r="D1198" s="552">
        <v>46195</v>
      </c>
      <c r="E1198" s="552" t="e">
        <f>IF(OR(#REF!="",J1198=""),"",#REF!+7*J1198)</f>
        <v>#REF!</v>
      </c>
      <c r="F1198" s="333" t="e">
        <f t="shared" ca="1" si="324"/>
        <v>#REF!</v>
      </c>
      <c r="G1198" s="65" t="s">
        <v>80</v>
      </c>
      <c r="H1198" s="546" t="e">
        <f t="shared" ref="H1198:H1244" si="338">TEXT(E1198,"MMM-YY")</f>
        <v>#REF!</v>
      </c>
      <c r="I1198" s="520" t="e">
        <f t="shared" ref="I1198:I1244" si="339">TEXT(E1198,"YYYY")</f>
        <v>#REF!</v>
      </c>
      <c r="J1198" s="24">
        <v>3</v>
      </c>
      <c r="K1198" s="24" t="s">
        <v>18</v>
      </c>
      <c r="L1198" s="38" t="s">
        <v>81</v>
      </c>
      <c r="M1198" s="507" t="s">
        <v>2673</v>
      </c>
      <c r="N1198" s="523">
        <v>1</v>
      </c>
      <c r="O1198" s="558">
        <v>1</v>
      </c>
      <c r="P1198" s="24"/>
      <c r="Q1198" s="24"/>
      <c r="R1198" s="525" t="s">
        <v>84</v>
      </c>
      <c r="S1198" s="524" t="s">
        <v>620</v>
      </c>
      <c r="T1198" s="512" t="s">
        <v>621</v>
      </c>
      <c r="U1198" s="505" t="s">
        <v>212</v>
      </c>
      <c r="V1198" s="583" t="s">
        <v>2676</v>
      </c>
      <c r="W1198" s="24">
        <v>3</v>
      </c>
      <c r="X1198" s="24"/>
      <c r="Y1198" s="542">
        <f t="shared" si="332"/>
        <v>3</v>
      </c>
      <c r="Z1198" s="24">
        <v>3</v>
      </c>
      <c r="AA1198" s="58">
        <v>26080</v>
      </c>
      <c r="AB1198" s="66"/>
      <c r="AC1198" s="262"/>
      <c r="AD1198" s="25"/>
      <c r="AE1198" s="66"/>
      <c r="AF1198" s="58">
        <f t="shared" si="326"/>
        <v>0</v>
      </c>
      <c r="AG1198" s="58">
        <f t="shared" si="336"/>
        <v>0</v>
      </c>
      <c r="AH1198" s="58">
        <f t="shared" si="327"/>
        <v>0</v>
      </c>
      <c r="AI1198" s="58">
        <f t="shared" si="335"/>
        <v>78240</v>
      </c>
      <c r="AJ1198" s="58">
        <f t="shared" si="337"/>
        <v>0</v>
      </c>
      <c r="AK1198" s="58">
        <f t="shared" si="333"/>
        <v>78240</v>
      </c>
      <c r="AL1198" s="16" t="s">
        <v>9</v>
      </c>
      <c r="AM1198" s="272"/>
      <c r="AN1198" s="59">
        <f t="shared" si="325"/>
        <v>78240</v>
      </c>
      <c r="AO1198" s="844">
        <f t="shared" si="328"/>
        <v>0</v>
      </c>
      <c r="AP1198" s="844">
        <f t="shared" si="329"/>
        <v>1</v>
      </c>
      <c r="AQ1198" s="845">
        <f t="shared" ca="1" si="330"/>
        <v>24</v>
      </c>
      <c r="AR1198" s="113" t="str">
        <f t="shared" si="331"/>
        <v>On Time</v>
      </c>
    </row>
    <row r="1199" spans="1:44" ht="15" x14ac:dyDescent="0.25">
      <c r="A1199" s="17">
        <v>4516514486</v>
      </c>
      <c r="B1199" s="553">
        <v>46161</v>
      </c>
      <c r="C1199" s="543" t="s">
        <v>79</v>
      </c>
      <c r="D1199" s="552">
        <v>46195</v>
      </c>
      <c r="E1199" s="552" t="e">
        <f>IF(OR(#REF!="",J1199=""),"",#REF!+7*J1199)</f>
        <v>#REF!</v>
      </c>
      <c r="F1199" s="333" t="e">
        <f t="shared" ca="1" si="324"/>
        <v>#REF!</v>
      </c>
      <c r="G1199" s="65" t="s">
        <v>80</v>
      </c>
      <c r="H1199" s="546" t="e">
        <f t="shared" si="338"/>
        <v>#REF!</v>
      </c>
      <c r="I1199" s="520" t="e">
        <f t="shared" si="339"/>
        <v>#REF!</v>
      </c>
      <c r="J1199" s="24">
        <v>3</v>
      </c>
      <c r="K1199" s="24" t="s">
        <v>18</v>
      </c>
      <c r="L1199" s="38" t="s">
        <v>81</v>
      </c>
      <c r="M1199" s="507" t="s">
        <v>2673</v>
      </c>
      <c r="N1199" s="523">
        <v>1</v>
      </c>
      <c r="O1199" s="558">
        <v>1</v>
      </c>
      <c r="P1199" s="24"/>
      <c r="Q1199" s="24"/>
      <c r="R1199" s="525" t="s">
        <v>84</v>
      </c>
      <c r="S1199" s="524" t="s">
        <v>620</v>
      </c>
      <c r="T1199" s="512" t="s">
        <v>621</v>
      </c>
      <c r="U1199" s="505" t="s">
        <v>212</v>
      </c>
      <c r="V1199" s="583" t="s">
        <v>2677</v>
      </c>
      <c r="W1199" s="24">
        <v>3</v>
      </c>
      <c r="X1199" s="24"/>
      <c r="Y1199" s="542">
        <f t="shared" si="332"/>
        <v>3</v>
      </c>
      <c r="Z1199" s="24">
        <v>3</v>
      </c>
      <c r="AA1199" s="58">
        <v>26080</v>
      </c>
      <c r="AB1199" s="66"/>
      <c r="AC1199" s="262"/>
      <c r="AD1199" s="25"/>
      <c r="AE1199" s="66"/>
      <c r="AF1199" s="58">
        <f t="shared" si="326"/>
        <v>0</v>
      </c>
      <c r="AG1199" s="58">
        <f t="shared" si="336"/>
        <v>0</v>
      </c>
      <c r="AH1199" s="58">
        <f t="shared" si="327"/>
        <v>0</v>
      </c>
      <c r="AI1199" s="58">
        <f t="shared" si="335"/>
        <v>78240</v>
      </c>
      <c r="AJ1199" s="58">
        <f t="shared" si="337"/>
        <v>0</v>
      </c>
      <c r="AK1199" s="58">
        <f t="shared" si="333"/>
        <v>78240</v>
      </c>
      <c r="AL1199" s="16" t="s">
        <v>9</v>
      </c>
      <c r="AM1199" s="272"/>
      <c r="AN1199" s="59">
        <f t="shared" si="325"/>
        <v>78240</v>
      </c>
      <c r="AO1199" s="844">
        <f t="shared" si="328"/>
        <v>0</v>
      </c>
      <c r="AP1199" s="844">
        <f t="shared" si="329"/>
        <v>1</v>
      </c>
      <c r="AQ1199" s="845">
        <f t="shared" ca="1" si="330"/>
        <v>24</v>
      </c>
      <c r="AR1199" s="113" t="str">
        <f t="shared" si="331"/>
        <v>On Time</v>
      </c>
    </row>
    <row r="1200" spans="1:44" ht="15" x14ac:dyDescent="0.25">
      <c r="A1200" s="17">
        <v>4516514486</v>
      </c>
      <c r="B1200" s="553">
        <v>46161</v>
      </c>
      <c r="C1200" s="543" t="s">
        <v>79</v>
      </c>
      <c r="D1200" s="552">
        <v>46195</v>
      </c>
      <c r="E1200" s="552" t="e">
        <f>IF(OR(#REF!="",J1200=""),"",#REF!+7*J1200)</f>
        <v>#REF!</v>
      </c>
      <c r="F1200" s="333" t="e">
        <f t="shared" ca="1" si="324"/>
        <v>#REF!</v>
      </c>
      <c r="G1200" s="65" t="s">
        <v>80</v>
      </c>
      <c r="H1200" s="546" t="e">
        <f t="shared" si="338"/>
        <v>#REF!</v>
      </c>
      <c r="I1200" s="520" t="e">
        <f t="shared" si="339"/>
        <v>#REF!</v>
      </c>
      <c r="J1200" s="24">
        <v>3</v>
      </c>
      <c r="K1200" s="24" t="s">
        <v>18</v>
      </c>
      <c r="L1200" s="38" t="s">
        <v>81</v>
      </c>
      <c r="M1200" s="507" t="s">
        <v>2673</v>
      </c>
      <c r="N1200" s="523">
        <v>1</v>
      </c>
      <c r="O1200" s="558">
        <v>1</v>
      </c>
      <c r="P1200" s="24"/>
      <c r="Q1200" s="24"/>
      <c r="R1200" s="525" t="s">
        <v>84</v>
      </c>
      <c r="S1200" s="524" t="s">
        <v>620</v>
      </c>
      <c r="T1200" s="512" t="s">
        <v>621</v>
      </c>
      <c r="U1200" s="505" t="s">
        <v>212</v>
      </c>
      <c r="V1200" s="585" t="s">
        <v>2678</v>
      </c>
      <c r="W1200" s="24">
        <v>3</v>
      </c>
      <c r="X1200" s="24"/>
      <c r="Y1200" s="542">
        <f t="shared" si="332"/>
        <v>3</v>
      </c>
      <c r="Z1200" s="24">
        <v>3</v>
      </c>
      <c r="AA1200" s="58">
        <v>26080</v>
      </c>
      <c r="AB1200" s="66"/>
      <c r="AC1200" s="262"/>
      <c r="AD1200" s="25"/>
      <c r="AE1200" s="66"/>
      <c r="AF1200" s="58">
        <f t="shared" si="326"/>
        <v>0</v>
      </c>
      <c r="AG1200" s="58">
        <f t="shared" si="336"/>
        <v>0</v>
      </c>
      <c r="AH1200" s="58">
        <f t="shared" si="327"/>
        <v>0</v>
      </c>
      <c r="AI1200" s="58">
        <f t="shared" si="335"/>
        <v>78240</v>
      </c>
      <c r="AJ1200" s="58">
        <f t="shared" si="337"/>
        <v>0</v>
      </c>
      <c r="AK1200" s="58">
        <f t="shared" si="333"/>
        <v>78240</v>
      </c>
      <c r="AL1200" s="16" t="s">
        <v>9</v>
      </c>
      <c r="AM1200" s="272"/>
      <c r="AN1200" s="59">
        <f t="shared" si="325"/>
        <v>78240</v>
      </c>
      <c r="AO1200" s="844">
        <f t="shared" si="328"/>
        <v>0</v>
      </c>
      <c r="AP1200" s="844">
        <f t="shared" si="329"/>
        <v>1</v>
      </c>
      <c r="AQ1200" s="845">
        <f t="shared" ca="1" si="330"/>
        <v>24</v>
      </c>
      <c r="AR1200" s="113" t="str">
        <f t="shared" si="331"/>
        <v>On Time</v>
      </c>
    </row>
    <row r="1201" spans="1:44" ht="15" x14ac:dyDescent="0.25">
      <c r="A1201" s="17">
        <v>4516512813</v>
      </c>
      <c r="B1201" s="553">
        <v>46161</v>
      </c>
      <c r="C1201" s="543" t="s">
        <v>79</v>
      </c>
      <c r="D1201" s="552">
        <v>46178</v>
      </c>
      <c r="E1201" s="552" t="e">
        <f>IF(OR(#REF!="",J1201=""),"",#REF!+7*J1201)</f>
        <v>#REF!</v>
      </c>
      <c r="F1201" s="333" t="e">
        <f t="shared" ca="1" si="324"/>
        <v>#REF!</v>
      </c>
      <c r="G1201" s="65" t="s">
        <v>2111</v>
      </c>
      <c r="H1201" s="546" t="e">
        <f t="shared" si="338"/>
        <v>#REF!</v>
      </c>
      <c r="I1201" s="520" t="e">
        <f t="shared" si="339"/>
        <v>#REF!</v>
      </c>
      <c r="J1201" s="24">
        <v>3</v>
      </c>
      <c r="K1201" s="24" t="s">
        <v>18</v>
      </c>
      <c r="L1201" s="38" t="s">
        <v>81</v>
      </c>
      <c r="M1201" s="507" t="s">
        <v>2679</v>
      </c>
      <c r="N1201" s="523">
        <v>1</v>
      </c>
      <c r="O1201" s="558">
        <v>1</v>
      </c>
      <c r="P1201" s="24"/>
      <c r="Q1201" s="24"/>
      <c r="R1201" s="525" t="s">
        <v>84</v>
      </c>
      <c r="S1201" s="524" t="s">
        <v>620</v>
      </c>
      <c r="T1201" s="512" t="s">
        <v>621</v>
      </c>
      <c r="U1201" s="584" t="s">
        <v>212</v>
      </c>
      <c r="V1201" s="230" t="s">
        <v>2680</v>
      </c>
      <c r="W1201" s="37">
        <v>5</v>
      </c>
      <c r="X1201" s="24"/>
      <c r="Y1201" s="542">
        <f t="shared" si="332"/>
        <v>5</v>
      </c>
      <c r="Z1201" s="24">
        <v>5</v>
      </c>
      <c r="AA1201" s="58">
        <v>50937.599999999999</v>
      </c>
      <c r="AB1201" s="66"/>
      <c r="AC1201" s="262"/>
      <c r="AD1201" s="25"/>
      <c r="AE1201" s="66"/>
      <c r="AF1201" s="58">
        <f t="shared" si="326"/>
        <v>0</v>
      </c>
      <c r="AG1201" s="58">
        <f t="shared" si="336"/>
        <v>0</v>
      </c>
      <c r="AH1201" s="58">
        <f t="shared" si="327"/>
        <v>0</v>
      </c>
      <c r="AI1201" s="58">
        <f t="shared" si="335"/>
        <v>254688</v>
      </c>
      <c r="AJ1201" s="58">
        <f t="shared" si="337"/>
        <v>0</v>
      </c>
      <c r="AK1201" s="58">
        <f t="shared" si="333"/>
        <v>254688</v>
      </c>
      <c r="AL1201" s="16" t="s">
        <v>9</v>
      </c>
      <c r="AM1201" s="272"/>
      <c r="AN1201" s="59">
        <f t="shared" si="325"/>
        <v>254688</v>
      </c>
      <c r="AO1201" s="844">
        <f t="shared" si="328"/>
        <v>0</v>
      </c>
      <c r="AP1201" s="844">
        <f t="shared" si="329"/>
        <v>1</v>
      </c>
      <c r="AQ1201" s="845">
        <f t="shared" ca="1" si="330"/>
        <v>24</v>
      </c>
      <c r="AR1201" s="113" t="str">
        <f t="shared" si="331"/>
        <v>On Time</v>
      </c>
    </row>
    <row r="1202" spans="1:44" ht="12.75" x14ac:dyDescent="0.2">
      <c r="A1202" s="543">
        <v>4516512825</v>
      </c>
      <c r="B1202" s="553">
        <v>46161</v>
      </c>
      <c r="C1202" s="543" t="s">
        <v>79</v>
      </c>
      <c r="D1202" s="552">
        <v>46191</v>
      </c>
      <c r="E1202" s="552" t="e">
        <f>IF(OR(#REF!="",J1202=""),"",#REF!+7*J1202)</f>
        <v>#REF!</v>
      </c>
      <c r="F1202" s="333" t="e">
        <f t="shared" ca="1" si="324"/>
        <v>#REF!</v>
      </c>
      <c r="G1202" s="65" t="s">
        <v>2111</v>
      </c>
      <c r="H1202" s="546" t="e">
        <f t="shared" si="338"/>
        <v>#REF!</v>
      </c>
      <c r="I1202" s="520" t="e">
        <f t="shared" si="339"/>
        <v>#REF!</v>
      </c>
      <c r="J1202" s="24">
        <v>2</v>
      </c>
      <c r="K1202" s="24" t="s">
        <v>22</v>
      </c>
      <c r="L1202" s="38" t="s">
        <v>81</v>
      </c>
      <c r="M1202" s="507" t="s">
        <v>2681</v>
      </c>
      <c r="N1202" s="523">
        <v>1</v>
      </c>
      <c r="O1202" s="558">
        <v>1</v>
      </c>
      <c r="P1202" s="24"/>
      <c r="Q1202" s="24"/>
      <c r="R1202" s="525" t="s">
        <v>84</v>
      </c>
      <c r="S1202" s="524" t="s">
        <v>620</v>
      </c>
      <c r="T1202" s="512" t="s">
        <v>621</v>
      </c>
      <c r="U1202" s="584" t="s">
        <v>212</v>
      </c>
      <c r="V1202" s="238" t="s">
        <v>2682</v>
      </c>
      <c r="W1202" s="37">
        <v>40</v>
      </c>
      <c r="X1202" s="24"/>
      <c r="Y1202" s="542">
        <f t="shared" si="332"/>
        <v>40</v>
      </c>
      <c r="Z1202" s="24">
        <v>40</v>
      </c>
      <c r="AA1202" s="58">
        <v>6831</v>
      </c>
      <c r="AB1202" s="66"/>
      <c r="AC1202" s="262"/>
      <c r="AD1202" s="25"/>
      <c r="AE1202" s="66"/>
      <c r="AF1202" s="58">
        <f t="shared" si="326"/>
        <v>0</v>
      </c>
      <c r="AG1202" s="58">
        <f t="shared" si="336"/>
        <v>0</v>
      </c>
      <c r="AH1202" s="58">
        <f t="shared" si="327"/>
        <v>0</v>
      </c>
      <c r="AI1202" s="58">
        <f t="shared" si="335"/>
        <v>273240</v>
      </c>
      <c r="AJ1202" s="58">
        <f t="shared" si="337"/>
        <v>0</v>
      </c>
      <c r="AK1202" s="58">
        <f t="shared" si="333"/>
        <v>273240</v>
      </c>
      <c r="AL1202" s="16" t="s">
        <v>9</v>
      </c>
      <c r="AM1202" s="272"/>
      <c r="AN1202" s="59">
        <f t="shared" si="325"/>
        <v>273240</v>
      </c>
      <c r="AO1202" s="844">
        <f t="shared" si="328"/>
        <v>0</v>
      </c>
      <c r="AP1202" s="844">
        <f t="shared" si="329"/>
        <v>1</v>
      </c>
      <c r="AQ1202" s="845">
        <f t="shared" ca="1" si="330"/>
        <v>24</v>
      </c>
      <c r="AR1202" s="113" t="str">
        <f t="shared" si="331"/>
        <v>On Time</v>
      </c>
    </row>
    <row r="1203" spans="1:44" ht="12.75" x14ac:dyDescent="0.2">
      <c r="A1203" s="543">
        <v>4516512825</v>
      </c>
      <c r="B1203" s="553">
        <v>46161</v>
      </c>
      <c r="C1203" s="543" t="s">
        <v>79</v>
      </c>
      <c r="D1203" s="552">
        <v>46191</v>
      </c>
      <c r="E1203" s="552" t="e">
        <f>IF(OR(#REF!="",J1203=""),"",#REF!+7*J1203)</f>
        <v>#REF!</v>
      </c>
      <c r="F1203" s="333" t="e">
        <f t="shared" ca="1" si="324"/>
        <v>#REF!</v>
      </c>
      <c r="G1203" s="65" t="s">
        <v>2111</v>
      </c>
      <c r="H1203" s="546" t="e">
        <f t="shared" si="338"/>
        <v>#REF!</v>
      </c>
      <c r="I1203" s="520" t="e">
        <f t="shared" si="339"/>
        <v>#REF!</v>
      </c>
      <c r="J1203" s="24">
        <v>2</v>
      </c>
      <c r="K1203" s="24" t="s">
        <v>23</v>
      </c>
      <c r="L1203" s="38" t="s">
        <v>81</v>
      </c>
      <c r="M1203" s="507" t="s">
        <v>2683</v>
      </c>
      <c r="N1203" s="523">
        <v>1</v>
      </c>
      <c r="O1203" s="558">
        <v>1</v>
      </c>
      <c r="P1203" s="24"/>
      <c r="Q1203" s="24"/>
      <c r="R1203" s="525" t="s">
        <v>84</v>
      </c>
      <c r="S1203" s="524" t="s">
        <v>620</v>
      </c>
      <c r="T1203" s="512" t="s">
        <v>621</v>
      </c>
      <c r="U1203" s="584" t="s">
        <v>212</v>
      </c>
      <c r="V1203" s="238" t="s">
        <v>2684</v>
      </c>
      <c r="W1203" s="37">
        <v>40</v>
      </c>
      <c r="X1203" s="24"/>
      <c r="Y1203" s="542">
        <f t="shared" si="332"/>
        <v>40</v>
      </c>
      <c r="Z1203" s="24">
        <v>40</v>
      </c>
      <c r="AA1203" s="58">
        <v>2750</v>
      </c>
      <c r="AB1203" s="66"/>
      <c r="AC1203" s="262"/>
      <c r="AD1203" s="25"/>
      <c r="AE1203" s="66"/>
      <c r="AF1203" s="58">
        <f t="shared" si="326"/>
        <v>0</v>
      </c>
      <c r="AG1203" s="58">
        <f t="shared" si="336"/>
        <v>0</v>
      </c>
      <c r="AH1203" s="58">
        <f t="shared" si="327"/>
        <v>0</v>
      </c>
      <c r="AI1203" s="58">
        <f t="shared" si="335"/>
        <v>110000</v>
      </c>
      <c r="AJ1203" s="58">
        <f t="shared" si="337"/>
        <v>0</v>
      </c>
      <c r="AK1203" s="58">
        <f t="shared" si="333"/>
        <v>110000</v>
      </c>
      <c r="AL1203" s="16" t="s">
        <v>9</v>
      </c>
      <c r="AM1203" s="272"/>
      <c r="AN1203" s="59">
        <f t="shared" si="325"/>
        <v>110000</v>
      </c>
      <c r="AO1203" s="844">
        <f t="shared" si="328"/>
        <v>0</v>
      </c>
      <c r="AP1203" s="844">
        <f t="shared" si="329"/>
        <v>1</v>
      </c>
      <c r="AQ1203" s="845">
        <f t="shared" ca="1" si="330"/>
        <v>24</v>
      </c>
      <c r="AR1203" s="113" t="str">
        <f t="shared" si="331"/>
        <v>On Time</v>
      </c>
    </row>
    <row r="1204" spans="1:44" ht="12.75" x14ac:dyDescent="0.2">
      <c r="A1204" s="543">
        <v>4516512825</v>
      </c>
      <c r="B1204" s="553">
        <v>46161</v>
      </c>
      <c r="C1204" s="543" t="s">
        <v>79</v>
      </c>
      <c r="D1204" s="552">
        <v>46191</v>
      </c>
      <c r="E1204" s="552" t="e">
        <f>IF(OR(#REF!="",J1204=""),"",#REF!+7*J1204)</f>
        <v>#REF!</v>
      </c>
      <c r="F1204" s="333" t="e">
        <f t="shared" ca="1" si="324"/>
        <v>#REF!</v>
      </c>
      <c r="G1204" s="65" t="s">
        <v>2111</v>
      </c>
      <c r="H1204" s="546" t="e">
        <f t="shared" si="338"/>
        <v>#REF!</v>
      </c>
      <c r="I1204" s="520" t="e">
        <f t="shared" si="339"/>
        <v>#REF!</v>
      </c>
      <c r="J1204" s="24">
        <v>1</v>
      </c>
      <c r="K1204" s="24" t="s">
        <v>18</v>
      </c>
      <c r="L1204" s="38" t="s">
        <v>81</v>
      </c>
      <c r="M1204" s="507" t="s">
        <v>2685</v>
      </c>
      <c r="N1204" s="523">
        <v>1</v>
      </c>
      <c r="O1204" s="558">
        <v>1</v>
      </c>
      <c r="P1204" s="24"/>
      <c r="Q1204" s="24"/>
      <c r="R1204" s="525" t="s">
        <v>84</v>
      </c>
      <c r="S1204" s="524" t="s">
        <v>620</v>
      </c>
      <c r="T1204" s="512" t="s">
        <v>621</v>
      </c>
      <c r="U1204" s="584" t="s">
        <v>212</v>
      </c>
      <c r="V1204" s="238" t="s">
        <v>2686</v>
      </c>
      <c r="W1204" s="37">
        <v>40</v>
      </c>
      <c r="X1204" s="24"/>
      <c r="Y1204" s="542">
        <f t="shared" si="332"/>
        <v>40</v>
      </c>
      <c r="Z1204" s="24">
        <v>40</v>
      </c>
      <c r="AA1204" s="58">
        <v>1305</v>
      </c>
      <c r="AB1204" s="66"/>
      <c r="AC1204" s="262"/>
      <c r="AD1204" s="25"/>
      <c r="AE1204" s="66"/>
      <c r="AF1204" s="58">
        <f t="shared" si="326"/>
        <v>0</v>
      </c>
      <c r="AG1204" s="58">
        <f t="shared" si="336"/>
        <v>0</v>
      </c>
      <c r="AH1204" s="58">
        <f t="shared" si="327"/>
        <v>0</v>
      </c>
      <c r="AI1204" s="58">
        <f t="shared" si="335"/>
        <v>52200</v>
      </c>
      <c r="AJ1204" s="58">
        <f t="shared" si="337"/>
        <v>0</v>
      </c>
      <c r="AK1204" s="58">
        <f t="shared" si="333"/>
        <v>52200</v>
      </c>
      <c r="AL1204" s="16" t="s">
        <v>9</v>
      </c>
      <c r="AM1204" s="272"/>
      <c r="AN1204" s="59">
        <f t="shared" si="325"/>
        <v>52200</v>
      </c>
      <c r="AO1204" s="844">
        <f t="shared" si="328"/>
        <v>0</v>
      </c>
      <c r="AP1204" s="844">
        <f t="shared" si="329"/>
        <v>1</v>
      </c>
      <c r="AQ1204" s="845">
        <f t="shared" ca="1" si="330"/>
        <v>24</v>
      </c>
      <c r="AR1204" s="113" t="str">
        <f t="shared" si="331"/>
        <v>On Time</v>
      </c>
    </row>
    <row r="1205" spans="1:44" ht="12.75" x14ac:dyDescent="0.2">
      <c r="A1205" s="555" t="s">
        <v>2687</v>
      </c>
      <c r="B1205" s="553">
        <v>46160</v>
      </c>
      <c r="C1205" s="543" t="s">
        <v>79</v>
      </c>
      <c r="D1205" s="552">
        <v>46188</v>
      </c>
      <c r="E1205" s="552" t="e">
        <f>IF(OR(#REF!="",J1205=""),"",#REF!+7*J1205)</f>
        <v>#REF!</v>
      </c>
      <c r="F1205" s="333" t="e">
        <f t="shared" ref="F1205:F1268" ca="1" si="340">IF(AL1205="PO CLOSED",
"DELIVERED",
IF(TODAY()&gt;E1205,
"-"&amp;ROUNDUP(TODAY()-E1205,0)&amp;" days overdue",
"+" &amp;ROUNDUP(E1205-TODAY(),0)&amp;" days remaining"))</f>
        <v>#REF!</v>
      </c>
      <c r="G1205" s="65" t="s">
        <v>2111</v>
      </c>
      <c r="H1205" s="546" t="e">
        <f t="shared" si="338"/>
        <v>#REF!</v>
      </c>
      <c r="I1205" s="520" t="e">
        <f t="shared" si="339"/>
        <v>#REF!</v>
      </c>
      <c r="J1205" s="24">
        <v>4</v>
      </c>
      <c r="K1205" s="24" t="s">
        <v>18</v>
      </c>
      <c r="L1205" s="38" t="s">
        <v>81</v>
      </c>
      <c r="M1205" s="507" t="s">
        <v>2688</v>
      </c>
      <c r="N1205" s="523">
        <v>0</v>
      </c>
      <c r="O1205" s="524">
        <v>3</v>
      </c>
      <c r="P1205" s="24"/>
      <c r="Q1205" s="24"/>
      <c r="R1205" s="525" t="s">
        <v>84</v>
      </c>
      <c r="S1205" s="24" t="s">
        <v>2689</v>
      </c>
      <c r="T1205" s="512" t="s">
        <v>2690</v>
      </c>
      <c r="U1205" s="548" t="s">
        <v>1273</v>
      </c>
      <c r="V1205" s="548" t="s">
        <v>2691</v>
      </c>
      <c r="W1205" s="24">
        <v>10</v>
      </c>
      <c r="X1205" s="24"/>
      <c r="Y1205" s="542">
        <f t="shared" si="332"/>
        <v>10</v>
      </c>
      <c r="Z1205" s="24">
        <v>10</v>
      </c>
      <c r="AA1205" s="58">
        <v>18933.7</v>
      </c>
      <c r="AB1205" s="66"/>
      <c r="AC1205" s="262"/>
      <c r="AD1205" s="25"/>
      <c r="AE1205" s="66"/>
      <c r="AF1205" s="58">
        <f t="shared" si="326"/>
        <v>0</v>
      </c>
      <c r="AG1205" s="58">
        <f t="shared" si="336"/>
        <v>0</v>
      </c>
      <c r="AH1205" s="58">
        <f t="shared" si="327"/>
        <v>0</v>
      </c>
      <c r="AI1205" s="58">
        <f t="shared" si="335"/>
        <v>189337</v>
      </c>
      <c r="AJ1205" s="58">
        <f t="shared" si="337"/>
        <v>0</v>
      </c>
      <c r="AK1205" s="58">
        <f t="shared" si="333"/>
        <v>189337</v>
      </c>
      <c r="AL1205" s="16" t="s">
        <v>9</v>
      </c>
      <c r="AM1205" s="272"/>
      <c r="AN1205" s="59">
        <f t="shared" si="325"/>
        <v>189337</v>
      </c>
      <c r="AO1205" s="844">
        <f t="shared" si="328"/>
        <v>0</v>
      </c>
      <c r="AP1205" s="844">
        <f t="shared" si="329"/>
        <v>1</v>
      </c>
      <c r="AQ1205" s="845">
        <f t="shared" ca="1" si="330"/>
        <v>25</v>
      </c>
      <c r="AR1205" s="113" t="str">
        <f t="shared" si="331"/>
        <v>On Time</v>
      </c>
    </row>
    <row r="1206" spans="1:44" ht="12.75" x14ac:dyDescent="0.2">
      <c r="A1206" s="16">
        <v>1162600291</v>
      </c>
      <c r="B1206" s="513">
        <v>46161</v>
      </c>
      <c r="C1206" s="514" t="s">
        <v>79</v>
      </c>
      <c r="D1206" s="552">
        <v>46163</v>
      </c>
      <c r="E1206" s="552" t="e">
        <f>IF(OR(#REF!="",J1206=""),"",#REF!+7*J1206)</f>
        <v>#REF!</v>
      </c>
      <c r="F1206" s="333" t="str">
        <f t="shared" ca="1" si="340"/>
        <v>DELIVERED</v>
      </c>
      <c r="G1206" s="571" t="s">
        <v>80</v>
      </c>
      <c r="H1206" s="546" t="e">
        <f t="shared" si="338"/>
        <v>#REF!</v>
      </c>
      <c r="I1206" s="520" t="e">
        <f t="shared" si="339"/>
        <v>#REF!</v>
      </c>
      <c r="J1206" s="24">
        <v>0.4</v>
      </c>
      <c r="K1206" s="24" t="s">
        <v>24</v>
      </c>
      <c r="L1206" s="38" t="s">
        <v>81</v>
      </c>
      <c r="M1206" s="507" t="s">
        <v>2692</v>
      </c>
      <c r="N1206" s="523">
        <v>1</v>
      </c>
      <c r="O1206" s="558">
        <v>1</v>
      </c>
      <c r="P1206" s="24" t="s">
        <v>2693</v>
      </c>
      <c r="Q1206" s="24">
        <v>26200271</v>
      </c>
      <c r="R1206" s="559" t="s">
        <v>84</v>
      </c>
      <c r="S1206" s="524" t="s">
        <v>284</v>
      </c>
      <c r="T1206" s="512" t="s">
        <v>285</v>
      </c>
      <c r="U1206" s="548" t="s">
        <v>286</v>
      </c>
      <c r="V1206" s="548" t="s">
        <v>2694</v>
      </c>
      <c r="W1206" s="24">
        <v>2</v>
      </c>
      <c r="X1206" s="24">
        <v>2</v>
      </c>
      <c r="Y1206" s="542">
        <f t="shared" si="332"/>
        <v>0</v>
      </c>
      <c r="Z1206" s="24">
        <v>0</v>
      </c>
      <c r="AA1206" s="58">
        <v>5950</v>
      </c>
      <c r="AB1206" s="66"/>
      <c r="AC1206" s="536" t="str">
        <f>IF(AD1206="","",TEXT(AD1206,"mmmm-yy"))</f>
        <v>June-26</v>
      </c>
      <c r="AD1206" s="25">
        <v>46175</v>
      </c>
      <c r="AE1206" s="535" t="s">
        <v>2695</v>
      </c>
      <c r="AF1206" s="58">
        <f t="shared" si="326"/>
        <v>11900</v>
      </c>
      <c r="AG1206" s="58">
        <f t="shared" si="336"/>
        <v>0</v>
      </c>
      <c r="AH1206" s="58">
        <f t="shared" si="327"/>
        <v>11900</v>
      </c>
      <c r="AI1206" s="58">
        <f t="shared" si="335"/>
        <v>0</v>
      </c>
      <c r="AJ1206" s="58">
        <f t="shared" si="337"/>
        <v>0</v>
      </c>
      <c r="AK1206" s="58">
        <f t="shared" si="333"/>
        <v>0</v>
      </c>
      <c r="AL1206" s="16" t="s">
        <v>0</v>
      </c>
      <c r="AM1206" s="272" t="s">
        <v>102</v>
      </c>
      <c r="AN1206" s="59">
        <f t="shared" si="325"/>
        <v>11900</v>
      </c>
      <c r="AO1206" s="844">
        <f t="shared" si="328"/>
        <v>1</v>
      </c>
      <c r="AP1206" s="844">
        <f t="shared" si="329"/>
        <v>0</v>
      </c>
      <c r="AQ1206" s="845">
        <f t="shared" ca="1" si="330"/>
        <v>24</v>
      </c>
      <c r="AR1206" s="113" t="str">
        <f t="shared" si="331"/>
        <v>Delayed</v>
      </c>
    </row>
    <row r="1207" spans="1:44" ht="12.75" x14ac:dyDescent="0.2">
      <c r="A1207" s="16" t="s">
        <v>90</v>
      </c>
      <c r="B1207" s="513">
        <v>46161</v>
      </c>
      <c r="C1207" s="562" t="s">
        <v>400</v>
      </c>
      <c r="D1207" s="552">
        <v>46189</v>
      </c>
      <c r="E1207" s="552" t="e">
        <f>IF(OR(#REF!="",J1207=""),"",#REF!+7*J1207)</f>
        <v>#REF!</v>
      </c>
      <c r="F1207" s="333" t="e">
        <f t="shared" ca="1" si="340"/>
        <v>#REF!</v>
      </c>
      <c r="G1207" s="65" t="s">
        <v>2111</v>
      </c>
      <c r="H1207" s="546" t="e">
        <f t="shared" si="338"/>
        <v>#REF!</v>
      </c>
      <c r="I1207" s="520" t="e">
        <f t="shared" si="339"/>
        <v>#REF!</v>
      </c>
      <c r="J1207" s="24">
        <v>4</v>
      </c>
      <c r="K1207" s="24" t="s">
        <v>18</v>
      </c>
      <c r="L1207" s="38" t="s">
        <v>81</v>
      </c>
      <c r="M1207" s="507" t="s">
        <v>2696</v>
      </c>
      <c r="N1207" s="523">
        <v>0</v>
      </c>
      <c r="O1207" s="524">
        <v>3</v>
      </c>
      <c r="P1207" s="24"/>
      <c r="Q1207" s="24"/>
      <c r="R1207" s="598" t="s">
        <v>307</v>
      </c>
      <c r="S1207" s="24" t="s">
        <v>403</v>
      </c>
      <c r="T1207" s="599" t="s">
        <v>404</v>
      </c>
      <c r="U1207" s="562" t="s">
        <v>193</v>
      </c>
      <c r="V1207" s="548" t="s">
        <v>2697</v>
      </c>
      <c r="W1207" s="24">
        <v>20</v>
      </c>
      <c r="X1207" s="24"/>
      <c r="Y1207" s="542">
        <f t="shared" si="332"/>
        <v>20</v>
      </c>
      <c r="Z1207" s="24">
        <v>20</v>
      </c>
      <c r="AA1207" s="58"/>
      <c r="AB1207" s="66">
        <v>262.55</v>
      </c>
      <c r="AC1207" s="262"/>
      <c r="AD1207" s="25"/>
      <c r="AE1207" s="66"/>
      <c r="AF1207" s="58">
        <f t="shared" si="326"/>
        <v>0</v>
      </c>
      <c r="AG1207" s="58">
        <f t="shared" si="336"/>
        <v>0</v>
      </c>
      <c r="AH1207" s="58">
        <f t="shared" si="327"/>
        <v>0</v>
      </c>
      <c r="AI1207" s="58">
        <f t="shared" si="335"/>
        <v>0</v>
      </c>
      <c r="AJ1207" s="58">
        <f t="shared" si="337"/>
        <v>451586</v>
      </c>
      <c r="AK1207" s="58">
        <f t="shared" si="333"/>
        <v>451586</v>
      </c>
      <c r="AL1207" s="16" t="s">
        <v>9</v>
      </c>
      <c r="AM1207" s="272"/>
      <c r="AN1207" s="59">
        <f t="shared" si="325"/>
        <v>451586</v>
      </c>
      <c r="AO1207" s="844">
        <f t="shared" si="328"/>
        <v>0</v>
      </c>
      <c r="AP1207" s="844">
        <f t="shared" si="329"/>
        <v>1</v>
      </c>
      <c r="AQ1207" s="845">
        <f t="shared" ca="1" si="330"/>
        <v>24</v>
      </c>
      <c r="AR1207" s="113" t="str">
        <f t="shared" si="331"/>
        <v>On Time</v>
      </c>
    </row>
    <row r="1208" spans="1:44" ht="12.75" x14ac:dyDescent="0.2">
      <c r="A1208" s="508">
        <v>4300154917</v>
      </c>
      <c r="B1208" s="687">
        <v>46161</v>
      </c>
      <c r="C1208" s="100" t="s">
        <v>79</v>
      </c>
      <c r="D1208" s="552">
        <v>46175</v>
      </c>
      <c r="E1208" s="552" t="e">
        <f>IF(OR(#REF!="",J1208=""),"",#REF!+7*J1208)</f>
        <v>#REF!</v>
      </c>
      <c r="F1208" s="333" t="e">
        <f t="shared" ca="1" si="340"/>
        <v>#REF!</v>
      </c>
      <c r="G1208" s="65" t="s">
        <v>2111</v>
      </c>
      <c r="H1208" s="341" t="e">
        <f t="shared" si="338"/>
        <v>#REF!</v>
      </c>
      <c r="I1208" s="28" t="e">
        <f t="shared" si="339"/>
        <v>#REF!</v>
      </c>
      <c r="J1208" s="24">
        <v>2</v>
      </c>
      <c r="K1208" s="24" t="s">
        <v>28</v>
      </c>
      <c r="L1208" s="38" t="s">
        <v>81</v>
      </c>
      <c r="M1208" s="548" t="s">
        <v>2299</v>
      </c>
      <c r="N1208" s="523">
        <v>0</v>
      </c>
      <c r="O1208" s="524">
        <v>3</v>
      </c>
      <c r="P1208" s="24"/>
      <c r="Q1208" s="24"/>
      <c r="R1208" s="559" t="s">
        <v>84</v>
      </c>
      <c r="S1208" s="24" t="s">
        <v>403</v>
      </c>
      <c r="T1208" s="23" t="s">
        <v>1471</v>
      </c>
      <c r="U1208" s="16" t="s">
        <v>193</v>
      </c>
      <c r="V1208" s="548" t="s">
        <v>2698</v>
      </c>
      <c r="W1208" s="24">
        <v>1</v>
      </c>
      <c r="X1208" s="24"/>
      <c r="Y1208" s="542">
        <f t="shared" si="332"/>
        <v>1</v>
      </c>
      <c r="Z1208" s="24">
        <v>1</v>
      </c>
      <c r="AA1208" s="58">
        <v>96271</v>
      </c>
      <c r="AB1208" s="66"/>
      <c r="AC1208" s="262"/>
      <c r="AD1208" s="25"/>
      <c r="AE1208" s="66"/>
      <c r="AF1208" s="58">
        <f t="shared" si="326"/>
        <v>0</v>
      </c>
      <c r="AG1208" s="58">
        <f t="shared" si="336"/>
        <v>0</v>
      </c>
      <c r="AH1208" s="58">
        <f t="shared" si="327"/>
        <v>0</v>
      </c>
      <c r="AI1208" s="58">
        <f t="shared" si="335"/>
        <v>96271</v>
      </c>
      <c r="AJ1208" s="58">
        <f t="shared" si="337"/>
        <v>0</v>
      </c>
      <c r="AK1208" s="58">
        <f t="shared" si="333"/>
        <v>96271</v>
      </c>
      <c r="AL1208" s="16" t="s">
        <v>9</v>
      </c>
      <c r="AM1208" s="272"/>
      <c r="AN1208" s="59">
        <f t="shared" si="325"/>
        <v>96271</v>
      </c>
      <c r="AO1208" s="844">
        <f t="shared" si="328"/>
        <v>0</v>
      </c>
      <c r="AP1208" s="844">
        <f t="shared" si="329"/>
        <v>1</v>
      </c>
      <c r="AQ1208" s="845">
        <f t="shared" ca="1" si="330"/>
        <v>24</v>
      </c>
      <c r="AR1208" s="113" t="str">
        <f t="shared" si="331"/>
        <v>On Time</v>
      </c>
    </row>
    <row r="1209" spans="1:44" ht="12.75" x14ac:dyDescent="0.2">
      <c r="A1209" s="693" t="s">
        <v>2699</v>
      </c>
      <c r="B1209" s="513">
        <v>46162</v>
      </c>
      <c r="C1209" s="16" t="s">
        <v>2700</v>
      </c>
      <c r="D1209" s="552">
        <v>46190</v>
      </c>
      <c r="E1209" s="552" t="e">
        <f>IF(OR(#REF!="",J1209=""),"",#REF!+7*J1209)</f>
        <v>#REF!</v>
      </c>
      <c r="F1209" s="333" t="e">
        <f t="shared" ca="1" si="340"/>
        <v>#REF!</v>
      </c>
      <c r="G1209" s="65" t="s">
        <v>2111</v>
      </c>
      <c r="H1209" s="341" t="e">
        <f t="shared" si="338"/>
        <v>#REF!</v>
      </c>
      <c r="I1209" s="28" t="e">
        <f t="shared" si="339"/>
        <v>#REF!</v>
      </c>
      <c r="J1209" s="24">
        <v>4</v>
      </c>
      <c r="K1209" s="24" t="s">
        <v>18</v>
      </c>
      <c r="L1209" s="38" t="s">
        <v>81</v>
      </c>
      <c r="M1209" s="548" t="s">
        <v>2701</v>
      </c>
      <c r="N1209" s="523">
        <v>0</v>
      </c>
      <c r="O1209" s="524">
        <v>3</v>
      </c>
      <c r="P1209" s="24"/>
      <c r="Q1209" s="24"/>
      <c r="R1209" s="598" t="s">
        <v>307</v>
      </c>
      <c r="S1209" s="24" t="s">
        <v>2702</v>
      </c>
      <c r="T1209" s="23" t="s">
        <v>2703</v>
      </c>
      <c r="U1209" s="548" t="s">
        <v>1273</v>
      </c>
      <c r="V1209" s="548" t="s">
        <v>2704</v>
      </c>
      <c r="W1209" s="24">
        <v>20</v>
      </c>
      <c r="X1209" s="24"/>
      <c r="Y1209" s="542">
        <f t="shared" si="332"/>
        <v>20</v>
      </c>
      <c r="Z1209" s="24">
        <v>20</v>
      </c>
      <c r="AA1209" s="58"/>
      <c r="AB1209" s="66">
        <v>402.2</v>
      </c>
      <c r="AC1209" s="262"/>
      <c r="AD1209" s="25"/>
      <c r="AE1209" s="66"/>
      <c r="AF1209" s="58">
        <f t="shared" si="326"/>
        <v>0</v>
      </c>
      <c r="AG1209" s="58">
        <f t="shared" si="336"/>
        <v>0</v>
      </c>
      <c r="AH1209" s="58">
        <f t="shared" si="327"/>
        <v>0</v>
      </c>
      <c r="AI1209" s="58">
        <f t="shared" si="335"/>
        <v>0</v>
      </c>
      <c r="AJ1209" s="58">
        <f t="shared" si="337"/>
        <v>691784</v>
      </c>
      <c r="AK1209" s="58">
        <f t="shared" si="333"/>
        <v>691784</v>
      </c>
      <c r="AL1209" s="16" t="s">
        <v>9</v>
      </c>
      <c r="AM1209" s="272"/>
      <c r="AN1209" s="59">
        <f t="shared" ref="AN1209:AN1247" si="341">SUM(AH1209,AK1209)</f>
        <v>691784</v>
      </c>
      <c r="AO1209" s="844">
        <f t="shared" si="328"/>
        <v>0</v>
      </c>
      <c r="AP1209" s="844">
        <f t="shared" si="329"/>
        <v>1</v>
      </c>
      <c r="AQ1209" s="845">
        <f t="shared" ca="1" si="330"/>
        <v>23</v>
      </c>
      <c r="AR1209" s="113" t="str">
        <f t="shared" si="331"/>
        <v>On Time</v>
      </c>
    </row>
    <row r="1210" spans="1:44" ht="12.75" x14ac:dyDescent="0.2">
      <c r="A1210" s="543" t="s">
        <v>2699</v>
      </c>
      <c r="B1210" s="513">
        <v>46162</v>
      </c>
      <c r="C1210" s="16" t="s">
        <v>2700</v>
      </c>
      <c r="D1210" s="552">
        <v>46190</v>
      </c>
      <c r="E1210" s="552" t="e">
        <f>IF(OR(#REF!="",J1210=""),"",#REF!+7*J1210)</f>
        <v>#REF!</v>
      </c>
      <c r="F1210" s="333" t="e">
        <f t="shared" ca="1" si="340"/>
        <v>#REF!</v>
      </c>
      <c r="G1210" s="65" t="s">
        <v>2111</v>
      </c>
      <c r="H1210" s="341" t="e">
        <f t="shared" si="338"/>
        <v>#REF!</v>
      </c>
      <c r="I1210" s="28" t="e">
        <f t="shared" si="339"/>
        <v>#REF!</v>
      </c>
      <c r="J1210" s="24">
        <v>4</v>
      </c>
      <c r="K1210" s="24" t="s">
        <v>18</v>
      </c>
      <c r="L1210" s="38" t="s">
        <v>81</v>
      </c>
      <c r="M1210" s="548" t="s">
        <v>2705</v>
      </c>
      <c r="N1210" s="523">
        <v>0</v>
      </c>
      <c r="O1210" s="524">
        <v>3</v>
      </c>
      <c r="P1210" s="24"/>
      <c r="Q1210" s="24"/>
      <c r="R1210" s="598" t="s">
        <v>307</v>
      </c>
      <c r="S1210" s="24" t="s">
        <v>2702</v>
      </c>
      <c r="T1210" s="23" t="s">
        <v>2703</v>
      </c>
      <c r="U1210" s="548" t="s">
        <v>1273</v>
      </c>
      <c r="V1210" s="548" t="s">
        <v>2706</v>
      </c>
      <c r="W1210" s="24">
        <v>10</v>
      </c>
      <c r="X1210" s="24"/>
      <c r="Y1210" s="542">
        <f t="shared" si="332"/>
        <v>10</v>
      </c>
      <c r="Z1210" s="24">
        <v>10</v>
      </c>
      <c r="AA1210" s="58"/>
      <c r="AB1210" s="66">
        <v>396.1</v>
      </c>
      <c r="AC1210" s="262"/>
      <c r="AD1210" s="25"/>
      <c r="AE1210" s="66"/>
      <c r="AF1210" s="58">
        <f t="shared" si="326"/>
        <v>0</v>
      </c>
      <c r="AG1210" s="58">
        <f t="shared" si="336"/>
        <v>0</v>
      </c>
      <c r="AH1210" s="58">
        <f t="shared" si="327"/>
        <v>0</v>
      </c>
      <c r="AI1210" s="58">
        <f t="shared" si="335"/>
        <v>0</v>
      </c>
      <c r="AJ1210" s="58">
        <f t="shared" si="337"/>
        <v>340646</v>
      </c>
      <c r="AK1210" s="58">
        <f t="shared" si="333"/>
        <v>340646</v>
      </c>
      <c r="AL1210" s="16" t="s">
        <v>9</v>
      </c>
      <c r="AM1210" s="272"/>
      <c r="AN1210" s="59">
        <f t="shared" si="341"/>
        <v>340646</v>
      </c>
      <c r="AO1210" s="844">
        <f t="shared" si="328"/>
        <v>0</v>
      </c>
      <c r="AP1210" s="844">
        <f t="shared" si="329"/>
        <v>1</v>
      </c>
      <c r="AQ1210" s="845">
        <f t="shared" ca="1" si="330"/>
        <v>23</v>
      </c>
      <c r="AR1210" s="113" t="str">
        <f t="shared" si="331"/>
        <v>On Time</v>
      </c>
    </row>
    <row r="1211" spans="1:44" ht="12.75" x14ac:dyDescent="0.2">
      <c r="A1211" s="543" t="s">
        <v>2699</v>
      </c>
      <c r="B1211" s="513">
        <v>46162</v>
      </c>
      <c r="C1211" s="16" t="s">
        <v>2700</v>
      </c>
      <c r="D1211" s="552">
        <v>46178</v>
      </c>
      <c r="E1211" s="552" t="e">
        <f>IF(OR(#REF!="",J1211=""),"",#REF!+7*J1211)</f>
        <v>#REF!</v>
      </c>
      <c r="F1211" s="333" t="e">
        <f t="shared" ca="1" si="340"/>
        <v>#REF!</v>
      </c>
      <c r="G1211" s="65" t="s">
        <v>2111</v>
      </c>
      <c r="H1211" s="341" t="e">
        <f t="shared" si="338"/>
        <v>#REF!</v>
      </c>
      <c r="I1211" s="28" t="e">
        <f t="shared" si="339"/>
        <v>#REF!</v>
      </c>
      <c r="J1211" s="24">
        <v>2.4</v>
      </c>
      <c r="K1211" s="24" t="s">
        <v>23</v>
      </c>
      <c r="L1211" s="86" t="s">
        <v>81</v>
      </c>
      <c r="M1211" s="548" t="s">
        <v>2707</v>
      </c>
      <c r="N1211" s="523">
        <v>0</v>
      </c>
      <c r="O1211" s="524">
        <v>3</v>
      </c>
      <c r="P1211" s="24"/>
      <c r="Q1211" s="24"/>
      <c r="R1211" s="598" t="s">
        <v>307</v>
      </c>
      <c r="S1211" s="24" t="s">
        <v>2702</v>
      </c>
      <c r="T1211" s="23" t="s">
        <v>2703</v>
      </c>
      <c r="U1211" s="548" t="s">
        <v>1273</v>
      </c>
      <c r="V1211" s="548" t="s">
        <v>2708</v>
      </c>
      <c r="W1211" s="24">
        <v>20</v>
      </c>
      <c r="X1211" s="24"/>
      <c r="Y1211" s="542">
        <f t="shared" si="332"/>
        <v>20</v>
      </c>
      <c r="Z1211" s="20">
        <v>20</v>
      </c>
      <c r="AA1211" s="58"/>
      <c r="AB1211" s="66">
        <v>37.5</v>
      </c>
      <c r="AC1211" s="262"/>
      <c r="AD1211" s="25"/>
      <c r="AE1211" s="66"/>
      <c r="AF1211" s="58">
        <f t="shared" si="326"/>
        <v>0</v>
      </c>
      <c r="AG1211" s="58">
        <f t="shared" si="336"/>
        <v>0</v>
      </c>
      <c r="AH1211" s="58">
        <f t="shared" si="327"/>
        <v>0</v>
      </c>
      <c r="AI1211" s="58">
        <f t="shared" si="335"/>
        <v>0</v>
      </c>
      <c r="AJ1211" s="58">
        <f t="shared" si="337"/>
        <v>64500</v>
      </c>
      <c r="AK1211" s="58">
        <f t="shared" si="333"/>
        <v>64500</v>
      </c>
      <c r="AL1211" s="16" t="s">
        <v>9</v>
      </c>
      <c r="AM1211" s="272"/>
      <c r="AN1211" s="59">
        <f t="shared" si="341"/>
        <v>64500</v>
      </c>
      <c r="AO1211" s="844">
        <f t="shared" si="328"/>
        <v>0</v>
      </c>
      <c r="AP1211" s="844">
        <f t="shared" si="329"/>
        <v>1</v>
      </c>
      <c r="AQ1211" s="845">
        <f t="shared" ca="1" si="330"/>
        <v>23</v>
      </c>
      <c r="AR1211" s="113" t="str">
        <f t="shared" si="331"/>
        <v>On Time</v>
      </c>
    </row>
    <row r="1212" spans="1:44" ht="12.75" x14ac:dyDescent="0.2">
      <c r="A1212" s="543">
        <v>4516518754</v>
      </c>
      <c r="B1212" s="513">
        <v>46162</v>
      </c>
      <c r="C1212" s="543" t="s">
        <v>79</v>
      </c>
      <c r="D1212" s="552">
        <v>46220</v>
      </c>
      <c r="E1212" s="552" t="e">
        <f>IF(OR(#REF!="",J1212=""),"",#REF!+7*J1212)</f>
        <v>#REF!</v>
      </c>
      <c r="F1212" s="333" t="e">
        <f t="shared" ca="1" si="340"/>
        <v>#REF!</v>
      </c>
      <c r="G1212" s="65" t="s">
        <v>2111</v>
      </c>
      <c r="H1212" s="546" t="e">
        <f t="shared" si="338"/>
        <v>#REF!</v>
      </c>
      <c r="I1212" s="28" t="e">
        <f t="shared" si="339"/>
        <v>#REF!</v>
      </c>
      <c r="J1212" s="24">
        <v>3</v>
      </c>
      <c r="K1212" s="38" t="s">
        <v>18</v>
      </c>
      <c r="L1212" s="38" t="s">
        <v>142</v>
      </c>
      <c r="M1212" s="548" t="s">
        <v>2709</v>
      </c>
      <c r="N1212" s="523">
        <v>1</v>
      </c>
      <c r="O1212" s="558">
        <v>1</v>
      </c>
      <c r="P1212" s="24"/>
      <c r="Q1212" s="24"/>
      <c r="R1212" s="525" t="s">
        <v>84</v>
      </c>
      <c r="S1212" s="524" t="s">
        <v>620</v>
      </c>
      <c r="T1212" s="512" t="s">
        <v>621</v>
      </c>
      <c r="U1212" s="584" t="s">
        <v>212</v>
      </c>
      <c r="V1212" s="548" t="s">
        <v>2710</v>
      </c>
      <c r="W1212" s="24">
        <v>10</v>
      </c>
      <c r="X1212" s="24"/>
      <c r="Y1212" s="624">
        <f t="shared" si="332"/>
        <v>10</v>
      </c>
      <c r="Z1212" s="24">
        <v>10</v>
      </c>
      <c r="AA1212" s="79">
        <v>15904.64</v>
      </c>
      <c r="AB1212" s="66"/>
      <c r="AC1212" s="262"/>
      <c r="AD1212" s="25"/>
      <c r="AE1212" s="66"/>
      <c r="AF1212" s="58">
        <f t="shared" ref="AF1212:AF1247" si="342">X1212*AA1212</f>
        <v>0</v>
      </c>
      <c r="AG1212" s="58">
        <f t="shared" si="336"/>
        <v>0</v>
      </c>
      <c r="AH1212" s="58">
        <f t="shared" ref="AH1212:AH1247" si="343">SUM(AF1212:AG1212)</f>
        <v>0</v>
      </c>
      <c r="AI1212" s="58">
        <f t="shared" si="335"/>
        <v>159046.39999999999</v>
      </c>
      <c r="AJ1212" s="58">
        <f t="shared" si="337"/>
        <v>0</v>
      </c>
      <c r="AK1212" s="58">
        <f t="shared" si="333"/>
        <v>159046.39999999999</v>
      </c>
      <c r="AL1212" s="16" t="s">
        <v>9</v>
      </c>
      <c r="AM1212" s="272"/>
      <c r="AN1212" s="59">
        <f t="shared" si="341"/>
        <v>159046.39999999999</v>
      </c>
      <c r="AO1212" s="844">
        <f t="shared" si="328"/>
        <v>0</v>
      </c>
      <c r="AP1212" s="844">
        <f t="shared" si="329"/>
        <v>1</v>
      </c>
      <c r="AQ1212" s="845">
        <f t="shared" ca="1" si="330"/>
        <v>23</v>
      </c>
      <c r="AR1212" s="113" t="str">
        <f t="shared" si="331"/>
        <v>On Time</v>
      </c>
    </row>
    <row r="1213" spans="1:44" ht="12.75" x14ac:dyDescent="0.2">
      <c r="A1213" s="543">
        <v>4516518754</v>
      </c>
      <c r="B1213" s="513">
        <v>46162</v>
      </c>
      <c r="C1213" s="543" t="s">
        <v>79</v>
      </c>
      <c r="D1213" s="552">
        <v>46220</v>
      </c>
      <c r="E1213" s="552" t="e">
        <f>IF(OR(#REF!="",J1213=""),"",#REF!+7*J1213)</f>
        <v>#REF!</v>
      </c>
      <c r="F1213" s="333" t="e">
        <f t="shared" ca="1" si="340"/>
        <v>#REF!</v>
      </c>
      <c r="G1213" s="65" t="s">
        <v>2111</v>
      </c>
      <c r="H1213" s="546" t="e">
        <f t="shared" si="338"/>
        <v>#REF!</v>
      </c>
      <c r="I1213" s="28" t="e">
        <f t="shared" si="339"/>
        <v>#REF!</v>
      </c>
      <c r="J1213" s="24">
        <v>3</v>
      </c>
      <c r="K1213" s="38" t="s">
        <v>19</v>
      </c>
      <c r="L1213" s="38" t="s">
        <v>142</v>
      </c>
      <c r="M1213" s="548" t="s">
        <v>2709</v>
      </c>
      <c r="N1213" s="523">
        <v>1</v>
      </c>
      <c r="O1213" s="558">
        <v>1</v>
      </c>
      <c r="P1213" s="24"/>
      <c r="Q1213" s="24"/>
      <c r="R1213" s="525" t="s">
        <v>84</v>
      </c>
      <c r="S1213" s="524" t="s">
        <v>620</v>
      </c>
      <c r="T1213" s="512" t="s">
        <v>621</v>
      </c>
      <c r="U1213" s="584" t="s">
        <v>212</v>
      </c>
      <c r="V1213" s="548" t="s">
        <v>2711</v>
      </c>
      <c r="W1213" s="24">
        <v>4</v>
      </c>
      <c r="X1213" s="24"/>
      <c r="Y1213" s="624">
        <f t="shared" si="332"/>
        <v>4</v>
      </c>
      <c r="Z1213" s="24">
        <v>4</v>
      </c>
      <c r="AA1213" s="79">
        <v>13286.14</v>
      </c>
      <c r="AB1213" s="66"/>
      <c r="AC1213" s="262"/>
      <c r="AD1213" s="25"/>
      <c r="AE1213" s="66"/>
      <c r="AF1213" s="58">
        <f t="shared" si="342"/>
        <v>0</v>
      </c>
      <c r="AG1213" s="58">
        <f t="shared" si="336"/>
        <v>0</v>
      </c>
      <c r="AH1213" s="58">
        <f t="shared" si="343"/>
        <v>0</v>
      </c>
      <c r="AI1213" s="58">
        <f t="shared" si="335"/>
        <v>53144.56</v>
      </c>
      <c r="AJ1213" s="58">
        <f t="shared" si="337"/>
        <v>0</v>
      </c>
      <c r="AK1213" s="58">
        <f t="shared" si="333"/>
        <v>53144.56</v>
      </c>
      <c r="AL1213" s="16" t="s">
        <v>9</v>
      </c>
      <c r="AM1213" s="272"/>
      <c r="AN1213" s="59">
        <f t="shared" si="341"/>
        <v>53144.56</v>
      </c>
      <c r="AO1213" s="844">
        <f t="shared" si="328"/>
        <v>0</v>
      </c>
      <c r="AP1213" s="844">
        <f t="shared" si="329"/>
        <v>1</v>
      </c>
      <c r="AQ1213" s="845">
        <f t="shared" ca="1" si="330"/>
        <v>23</v>
      </c>
      <c r="AR1213" s="113" t="str">
        <f t="shared" si="331"/>
        <v>On Time</v>
      </c>
    </row>
    <row r="1214" spans="1:44" ht="12.75" x14ac:dyDescent="0.2">
      <c r="A1214" s="543">
        <v>4516518754</v>
      </c>
      <c r="B1214" s="513">
        <v>46162</v>
      </c>
      <c r="C1214" s="543" t="s">
        <v>79</v>
      </c>
      <c r="D1214" s="552">
        <v>46220</v>
      </c>
      <c r="E1214" s="552" t="e">
        <f>IF(OR(#REF!="",J1214=""),"",#REF!+7*J1214)</f>
        <v>#REF!</v>
      </c>
      <c r="F1214" s="333" t="str">
        <f t="shared" ca="1" si="340"/>
        <v>DELIVERED</v>
      </c>
      <c r="G1214" s="571" t="s">
        <v>80</v>
      </c>
      <c r="H1214" s="626" t="e">
        <f t="shared" si="338"/>
        <v>#REF!</v>
      </c>
      <c r="I1214" s="23" t="e">
        <f t="shared" si="339"/>
        <v>#REF!</v>
      </c>
      <c r="J1214" s="37">
        <v>3</v>
      </c>
      <c r="K1214" s="38" t="s">
        <v>28</v>
      </c>
      <c r="L1214" s="38" t="s">
        <v>142</v>
      </c>
      <c r="M1214" s="548" t="s">
        <v>2709</v>
      </c>
      <c r="N1214" s="523">
        <v>1</v>
      </c>
      <c r="O1214" s="558">
        <v>1</v>
      </c>
      <c r="P1214" s="24" t="s">
        <v>243</v>
      </c>
      <c r="Q1214" s="24">
        <v>26100151</v>
      </c>
      <c r="R1214" s="525" t="s">
        <v>84</v>
      </c>
      <c r="S1214" s="524" t="s">
        <v>620</v>
      </c>
      <c r="T1214" s="512" t="s">
        <v>621</v>
      </c>
      <c r="U1214" s="584" t="s">
        <v>212</v>
      </c>
      <c r="V1214" s="625" t="s">
        <v>2712</v>
      </c>
      <c r="W1214" s="24">
        <v>1</v>
      </c>
      <c r="X1214" s="24">
        <v>1</v>
      </c>
      <c r="Y1214" s="624">
        <f t="shared" si="332"/>
        <v>0</v>
      </c>
      <c r="Z1214" s="24">
        <v>0</v>
      </c>
      <c r="AA1214" s="79">
        <v>10000</v>
      </c>
      <c r="AB1214" s="66"/>
      <c r="AC1214" s="536" t="str">
        <f>IF(AD1214="","",TEXT(AD1214,"mmmm-yy"))</f>
        <v>June-26</v>
      </c>
      <c r="AD1214" s="25">
        <v>46174</v>
      </c>
      <c r="AE1214" s="650" t="s">
        <v>2713</v>
      </c>
      <c r="AF1214" s="63">
        <f t="shared" si="342"/>
        <v>10000</v>
      </c>
      <c r="AG1214" s="63">
        <f t="shared" si="336"/>
        <v>0</v>
      </c>
      <c r="AH1214" s="63">
        <f t="shared" si="343"/>
        <v>10000</v>
      </c>
      <c r="AI1214" s="63">
        <f t="shared" si="335"/>
        <v>0</v>
      </c>
      <c r="AJ1214" s="63">
        <f t="shared" si="337"/>
        <v>0</v>
      </c>
      <c r="AK1214" s="63">
        <f t="shared" si="333"/>
        <v>0</v>
      </c>
      <c r="AL1214" s="21" t="s">
        <v>0</v>
      </c>
      <c r="AM1214" s="533" t="s">
        <v>102</v>
      </c>
      <c r="AN1214" s="59">
        <f t="shared" si="341"/>
        <v>10000</v>
      </c>
      <c r="AO1214" s="844">
        <f t="shared" si="328"/>
        <v>1</v>
      </c>
      <c r="AP1214" s="844">
        <f t="shared" si="329"/>
        <v>0</v>
      </c>
      <c r="AQ1214" s="845">
        <f t="shared" ca="1" si="330"/>
        <v>23</v>
      </c>
      <c r="AR1214" s="113" t="str">
        <f t="shared" si="331"/>
        <v>On Time</v>
      </c>
    </row>
    <row r="1215" spans="1:44" ht="12.75" x14ac:dyDescent="0.2">
      <c r="A1215" s="508">
        <v>4516517207</v>
      </c>
      <c r="B1215" s="687">
        <v>46162</v>
      </c>
      <c r="C1215" s="543" t="s">
        <v>79</v>
      </c>
      <c r="D1215" s="552">
        <v>46171</v>
      </c>
      <c r="E1215" s="552" t="e">
        <f>IF(OR(#REF!="",J1215=""),"",#REF!+7*J1215)</f>
        <v>#REF!</v>
      </c>
      <c r="F1215" s="333" t="str">
        <f t="shared" ca="1" si="340"/>
        <v>DELIVERED</v>
      </c>
      <c r="G1215" s="65" t="s">
        <v>2111</v>
      </c>
      <c r="H1215" s="546" t="e">
        <f t="shared" si="338"/>
        <v>#REF!</v>
      </c>
      <c r="I1215" s="23" t="e">
        <f t="shared" si="339"/>
        <v>#REF!</v>
      </c>
      <c r="J1215" s="24">
        <v>1</v>
      </c>
      <c r="K1215" s="24" t="s">
        <v>21</v>
      </c>
      <c r="L1215" s="384" t="s">
        <v>81</v>
      </c>
      <c r="M1215" s="548" t="s">
        <v>2714</v>
      </c>
      <c r="N1215" s="523">
        <v>1</v>
      </c>
      <c r="O1215" s="558">
        <v>1</v>
      </c>
      <c r="P1215" s="24" t="s">
        <v>243</v>
      </c>
      <c r="Q1215" s="24">
        <v>26100130</v>
      </c>
      <c r="R1215" s="525" t="s">
        <v>84</v>
      </c>
      <c r="S1215" s="524" t="s">
        <v>620</v>
      </c>
      <c r="T1215" s="512" t="s">
        <v>621</v>
      </c>
      <c r="U1215" s="584" t="s">
        <v>212</v>
      </c>
      <c r="V1215" s="238" t="s">
        <v>2715</v>
      </c>
      <c r="W1215" s="37">
        <v>2</v>
      </c>
      <c r="X1215" s="24">
        <v>2</v>
      </c>
      <c r="Y1215" s="624">
        <f t="shared" si="332"/>
        <v>0</v>
      </c>
      <c r="Z1215" s="36">
        <v>0</v>
      </c>
      <c r="AA1215" s="58">
        <v>25300</v>
      </c>
      <c r="AB1215" s="66"/>
      <c r="AC1215" s="536" t="str">
        <f>IF(AD1215="","",TEXT(AD1215,"mmmm-yy"))</f>
        <v>May-26</v>
      </c>
      <c r="AD1215" s="25">
        <v>46171</v>
      </c>
      <c r="AE1215" s="650" t="s">
        <v>2716</v>
      </c>
      <c r="AF1215" s="58">
        <f t="shared" si="342"/>
        <v>50600</v>
      </c>
      <c r="AG1215" s="58">
        <f t="shared" si="336"/>
        <v>0</v>
      </c>
      <c r="AH1215" s="58">
        <f t="shared" si="343"/>
        <v>50600</v>
      </c>
      <c r="AI1215" s="58">
        <f t="shared" si="335"/>
        <v>0</v>
      </c>
      <c r="AJ1215" s="58">
        <f t="shared" si="337"/>
        <v>0</v>
      </c>
      <c r="AK1215" s="58">
        <f t="shared" si="333"/>
        <v>0</v>
      </c>
      <c r="AL1215" s="16" t="s">
        <v>0</v>
      </c>
      <c r="AM1215" s="533" t="s">
        <v>102</v>
      </c>
      <c r="AN1215" s="832">
        <f t="shared" si="341"/>
        <v>50600</v>
      </c>
      <c r="AO1215" s="844">
        <f t="shared" si="328"/>
        <v>1</v>
      </c>
      <c r="AP1215" s="844">
        <f t="shared" si="329"/>
        <v>0</v>
      </c>
      <c r="AQ1215" s="845">
        <f t="shared" ca="1" si="330"/>
        <v>23</v>
      </c>
      <c r="AR1215" s="113" t="str">
        <f t="shared" si="331"/>
        <v>On Time</v>
      </c>
    </row>
    <row r="1216" spans="1:44" ht="15" x14ac:dyDescent="0.25">
      <c r="A1216" s="34" t="s">
        <v>90</v>
      </c>
      <c r="B1216" s="513">
        <v>46162</v>
      </c>
      <c r="C1216" s="543" t="s">
        <v>79</v>
      </c>
      <c r="D1216" s="552">
        <v>46164</v>
      </c>
      <c r="E1216" s="552" t="e">
        <f>IF(OR(#REF!="",J1216=""),"",#REF!+7*J1216)</f>
        <v>#REF!</v>
      </c>
      <c r="F1216" s="333" t="e">
        <f t="shared" ca="1" si="340"/>
        <v>#REF!</v>
      </c>
      <c r="G1216" s="65" t="s">
        <v>2111</v>
      </c>
      <c r="H1216" s="546" t="e">
        <f t="shared" si="338"/>
        <v>#REF!</v>
      </c>
      <c r="I1216" s="23" t="e">
        <f t="shared" si="339"/>
        <v>#REF!</v>
      </c>
      <c r="J1216" s="24">
        <v>0.4</v>
      </c>
      <c r="K1216" s="24" t="s">
        <v>24</v>
      </c>
      <c r="L1216" s="38" t="s">
        <v>81</v>
      </c>
      <c r="M1216" s="548" t="s">
        <v>2717</v>
      </c>
      <c r="N1216" s="523">
        <v>0</v>
      </c>
      <c r="O1216" s="524">
        <v>3</v>
      </c>
      <c r="P1216" s="24"/>
      <c r="Q1216" s="24"/>
      <c r="R1216" s="555" t="s">
        <v>84</v>
      </c>
      <c r="S1216" s="9" t="s">
        <v>1626</v>
      </c>
      <c r="T1216" s="7" t="s">
        <v>1933</v>
      </c>
      <c r="U1216" s="7" t="s">
        <v>193</v>
      </c>
      <c r="V1216" s="623" t="s">
        <v>2718</v>
      </c>
      <c r="W1216" s="24">
        <v>900</v>
      </c>
      <c r="X1216" s="24"/>
      <c r="Y1216" s="542">
        <f t="shared" si="332"/>
        <v>900</v>
      </c>
      <c r="Z1216" s="20">
        <v>900</v>
      </c>
      <c r="AA1216" s="58">
        <v>805</v>
      </c>
      <c r="AB1216" s="66"/>
      <c r="AC1216" s="262"/>
      <c r="AD1216" s="25"/>
      <c r="AE1216" s="66"/>
      <c r="AF1216" s="72">
        <f t="shared" si="342"/>
        <v>0</v>
      </c>
      <c r="AG1216" s="72">
        <f t="shared" si="336"/>
        <v>0</v>
      </c>
      <c r="AH1216" s="72">
        <f t="shared" si="343"/>
        <v>0</v>
      </c>
      <c r="AI1216" s="72">
        <f t="shared" si="335"/>
        <v>724500</v>
      </c>
      <c r="AJ1216" s="72">
        <f t="shared" si="337"/>
        <v>0</v>
      </c>
      <c r="AK1216" s="72">
        <f t="shared" si="333"/>
        <v>724500</v>
      </c>
      <c r="AL1216" s="34" t="s">
        <v>9</v>
      </c>
      <c r="AM1216" s="611"/>
      <c r="AN1216" s="59">
        <f t="shared" si="341"/>
        <v>724500</v>
      </c>
      <c r="AO1216" s="844">
        <f t="shared" si="328"/>
        <v>0</v>
      </c>
      <c r="AP1216" s="844">
        <f t="shared" si="329"/>
        <v>1</v>
      </c>
      <c r="AQ1216" s="845">
        <f t="shared" ca="1" si="330"/>
        <v>23</v>
      </c>
      <c r="AR1216" s="113" t="str">
        <f t="shared" si="331"/>
        <v>On Time</v>
      </c>
    </row>
    <row r="1217" spans="1:44" ht="12.75" x14ac:dyDescent="0.2">
      <c r="A1217" s="16" t="s">
        <v>90</v>
      </c>
      <c r="B1217" s="513">
        <v>46162</v>
      </c>
      <c r="C1217" s="543" t="s">
        <v>79</v>
      </c>
      <c r="D1217" s="552">
        <v>46164</v>
      </c>
      <c r="E1217" s="552" t="e">
        <f>IF(OR(#REF!="",J1217=""),"",#REF!+7*J1217)</f>
        <v>#REF!</v>
      </c>
      <c r="F1217" s="333" t="e">
        <f t="shared" ca="1" si="340"/>
        <v>#REF!</v>
      </c>
      <c r="G1217" s="65" t="s">
        <v>2111</v>
      </c>
      <c r="H1217" s="546" t="e">
        <f t="shared" si="338"/>
        <v>#REF!</v>
      </c>
      <c r="I1217" s="23" t="e">
        <f t="shared" si="339"/>
        <v>#REF!</v>
      </c>
      <c r="J1217" s="24">
        <v>0.4</v>
      </c>
      <c r="K1217" s="24" t="s">
        <v>24</v>
      </c>
      <c r="L1217" s="38" t="s">
        <v>81</v>
      </c>
      <c r="M1217" s="548" t="s">
        <v>2719</v>
      </c>
      <c r="N1217" s="523">
        <v>0</v>
      </c>
      <c r="O1217" s="524">
        <v>3</v>
      </c>
      <c r="P1217" s="24"/>
      <c r="Q1217" s="24"/>
      <c r="R1217" s="555" t="s">
        <v>84</v>
      </c>
      <c r="S1217" s="9" t="s">
        <v>1626</v>
      </c>
      <c r="T1217" s="7" t="s">
        <v>1933</v>
      </c>
      <c r="U1217" s="69" t="s">
        <v>193</v>
      </c>
      <c r="V1217" s="548" t="s">
        <v>2720</v>
      </c>
      <c r="W1217" s="37">
        <v>100</v>
      </c>
      <c r="X1217" s="24"/>
      <c r="Y1217" s="542">
        <f t="shared" si="332"/>
        <v>100</v>
      </c>
      <c r="Z1217" s="20">
        <v>100</v>
      </c>
      <c r="AA1217" s="58">
        <v>1745</v>
      </c>
      <c r="AB1217" s="66"/>
      <c r="AC1217" s="262"/>
      <c r="AD1217" s="25"/>
      <c r="AE1217" s="66"/>
      <c r="AF1217" s="58">
        <f t="shared" si="342"/>
        <v>0</v>
      </c>
      <c r="AG1217" s="58">
        <f t="shared" si="336"/>
        <v>0</v>
      </c>
      <c r="AH1217" s="58">
        <f t="shared" si="343"/>
        <v>0</v>
      </c>
      <c r="AI1217" s="58">
        <f t="shared" si="335"/>
        <v>174500</v>
      </c>
      <c r="AJ1217" s="58">
        <f t="shared" si="337"/>
        <v>0</v>
      </c>
      <c r="AK1217" s="58">
        <f t="shared" si="333"/>
        <v>174500</v>
      </c>
      <c r="AL1217" s="16" t="s">
        <v>9</v>
      </c>
      <c r="AM1217" s="272"/>
      <c r="AN1217" s="59">
        <f t="shared" si="341"/>
        <v>174500</v>
      </c>
      <c r="AO1217" s="844">
        <f t="shared" si="328"/>
        <v>0</v>
      </c>
      <c r="AP1217" s="844">
        <f t="shared" si="329"/>
        <v>1</v>
      </c>
      <c r="AQ1217" s="845">
        <f t="shared" ca="1" si="330"/>
        <v>23</v>
      </c>
      <c r="AR1217" s="113" t="str">
        <f t="shared" si="331"/>
        <v>On Time</v>
      </c>
    </row>
    <row r="1218" spans="1:44" ht="15" x14ac:dyDescent="0.25">
      <c r="A1218">
        <v>1162600316</v>
      </c>
      <c r="B1218" s="513">
        <v>46163</v>
      </c>
      <c r="C1218" s="514" t="s">
        <v>79</v>
      </c>
      <c r="D1218" s="552">
        <v>46165</v>
      </c>
      <c r="E1218" s="552" t="e">
        <f>IF(OR(#REF!="",J1218=""),"",#REF!+7*J1218)</f>
        <v>#REF!</v>
      </c>
      <c r="F1218" s="333" t="str">
        <f t="shared" ca="1" si="340"/>
        <v>DELIVERED</v>
      </c>
      <c r="G1218" s="65" t="s">
        <v>2111</v>
      </c>
      <c r="H1218" s="546" t="e">
        <f t="shared" si="338"/>
        <v>#REF!</v>
      </c>
      <c r="I1218" s="23" t="e">
        <f t="shared" si="339"/>
        <v>#REF!</v>
      </c>
      <c r="J1218" s="24">
        <v>0.4</v>
      </c>
      <c r="K1218" s="24" t="s">
        <v>24</v>
      </c>
      <c r="L1218" s="38" t="s">
        <v>81</v>
      </c>
      <c r="M1218" s="548" t="s">
        <v>2721</v>
      </c>
      <c r="N1218" s="523">
        <v>1</v>
      </c>
      <c r="O1218" s="558">
        <v>1</v>
      </c>
      <c r="P1218" s="24" t="s">
        <v>243</v>
      </c>
      <c r="Q1218" s="24">
        <v>26200257</v>
      </c>
      <c r="R1218" s="125" t="s">
        <v>84</v>
      </c>
      <c r="S1218" s="9" t="s">
        <v>284</v>
      </c>
      <c r="T1218" s="7" t="s">
        <v>285</v>
      </c>
      <c r="U1218" s="16" t="s">
        <v>286</v>
      </c>
      <c r="V1218" s="623" t="s">
        <v>2722</v>
      </c>
      <c r="W1218" s="24">
        <v>1</v>
      </c>
      <c r="X1218" s="24">
        <v>1</v>
      </c>
      <c r="Y1218" s="542">
        <f t="shared" si="332"/>
        <v>0</v>
      </c>
      <c r="Z1218" s="24">
        <v>0</v>
      </c>
      <c r="AA1218" s="58">
        <v>7200</v>
      </c>
      <c r="AB1218" s="66"/>
      <c r="AC1218" s="536" t="str">
        <f>IF(AD1218="","",TEXT(AD1218,"mmmm-yy"))</f>
        <v>May-26</v>
      </c>
      <c r="AD1218" s="25">
        <v>46173</v>
      </c>
      <c r="AE1218" s="650" t="s">
        <v>2723</v>
      </c>
      <c r="AF1218" s="58">
        <f t="shared" si="342"/>
        <v>7200</v>
      </c>
      <c r="AG1218" s="58">
        <f t="shared" si="336"/>
        <v>0</v>
      </c>
      <c r="AH1218" s="58">
        <f t="shared" si="343"/>
        <v>7200</v>
      </c>
      <c r="AI1218" s="58">
        <f t="shared" si="335"/>
        <v>0</v>
      </c>
      <c r="AJ1218" s="58">
        <f t="shared" si="337"/>
        <v>0</v>
      </c>
      <c r="AK1218" s="58">
        <f t="shared" si="333"/>
        <v>0</v>
      </c>
      <c r="AL1218" s="16" t="s">
        <v>0</v>
      </c>
      <c r="AM1218" s="540" t="s">
        <v>102</v>
      </c>
      <c r="AN1218" s="59">
        <f t="shared" si="341"/>
        <v>7200</v>
      </c>
      <c r="AO1218" s="844">
        <f t="shared" si="328"/>
        <v>1</v>
      </c>
      <c r="AP1218" s="844">
        <f t="shared" si="329"/>
        <v>0</v>
      </c>
      <c r="AQ1218" s="845">
        <f t="shared" ca="1" si="330"/>
        <v>22</v>
      </c>
      <c r="AR1218" s="113" t="str">
        <f t="shared" si="331"/>
        <v>Delayed</v>
      </c>
    </row>
    <row r="1219" spans="1:44" ht="15" x14ac:dyDescent="0.25">
      <c r="A1219" s="543">
        <v>4400000638</v>
      </c>
      <c r="B1219" s="553">
        <v>46163</v>
      </c>
      <c r="C1219" s="543" t="s">
        <v>79</v>
      </c>
      <c r="D1219" s="552">
        <v>46177</v>
      </c>
      <c r="E1219" s="552" t="e">
        <f>IF(OR(#REF!="",J1219=""),"",#REF!+7*J1219)</f>
        <v>#REF!</v>
      </c>
      <c r="F1219" s="587" t="str">
        <f t="shared" ca="1" si="340"/>
        <v>DELIVERED</v>
      </c>
      <c r="G1219" s="545" t="s">
        <v>94</v>
      </c>
      <c r="H1219" s="546" t="e">
        <f t="shared" si="338"/>
        <v>#REF!</v>
      </c>
      <c r="I1219" s="520" t="e">
        <f t="shared" si="339"/>
        <v>#REF!</v>
      </c>
      <c r="J1219" s="555">
        <v>2</v>
      </c>
      <c r="K1219" s="521" t="s">
        <v>23</v>
      </c>
      <c r="L1219" s="525" t="s">
        <v>81</v>
      </c>
      <c r="M1219" s="548" t="s">
        <v>2724</v>
      </c>
      <c r="N1219" s="523">
        <v>0</v>
      </c>
      <c r="O1219" s="524">
        <v>3</v>
      </c>
      <c r="P1219" t="s">
        <v>2725</v>
      </c>
      <c r="Q1219" s="555">
        <v>26100172</v>
      </c>
      <c r="R1219" s="555" t="s">
        <v>84</v>
      </c>
      <c r="S1219" s="555" t="s">
        <v>2726</v>
      </c>
      <c r="T1219" s="84" t="s">
        <v>2727</v>
      </c>
      <c r="U1219" s="556" t="s">
        <v>87</v>
      </c>
      <c r="V1219" s="508" t="s">
        <v>2728</v>
      </c>
      <c r="W1219" s="588">
        <v>20</v>
      </c>
      <c r="X1219" s="555">
        <v>20</v>
      </c>
      <c r="Y1219" s="542">
        <f t="shared" si="332"/>
        <v>0</v>
      </c>
      <c r="Z1219" s="506">
        <v>0</v>
      </c>
      <c r="AA1219" s="589">
        <v>2099</v>
      </c>
      <c r="AB1219" s="590"/>
      <c r="AC1219" s="536" t="str">
        <f>IF(AD1219="","",TEXT(AD1219,"mmmm-yy"))</f>
        <v>June-26</v>
      </c>
      <c r="AD1219" s="757">
        <v>46181</v>
      </c>
      <c r="AE1219" s="650" t="s">
        <v>2729</v>
      </c>
      <c r="AF1219" s="589">
        <f t="shared" si="342"/>
        <v>41980</v>
      </c>
      <c r="AG1219" s="589">
        <f t="shared" si="336"/>
        <v>0</v>
      </c>
      <c r="AH1219" s="589">
        <f t="shared" si="343"/>
        <v>41980</v>
      </c>
      <c r="AI1219" s="589">
        <f t="shared" si="335"/>
        <v>0</v>
      </c>
      <c r="AJ1219" s="589">
        <f t="shared" si="337"/>
        <v>0</v>
      </c>
      <c r="AK1219" s="589">
        <f t="shared" si="333"/>
        <v>0</v>
      </c>
      <c r="AL1219" s="543" t="s">
        <v>0</v>
      </c>
      <c r="AM1219" s="540" t="s">
        <v>102</v>
      </c>
      <c r="AN1219" s="836">
        <f t="shared" si="341"/>
        <v>41980</v>
      </c>
      <c r="AO1219" s="844">
        <f t="shared" ref="AO1219:AO1282" si="344">IF(W1219=0,0,X1219/W1219)</f>
        <v>1</v>
      </c>
      <c r="AP1219" s="844">
        <f t="shared" ref="AP1219:AP1282" si="345">IF(W1219=0,0,Y1219/W1219)</f>
        <v>0</v>
      </c>
      <c r="AQ1219" s="845">
        <f t="shared" ref="AQ1219:AQ1282" ca="1" si="346">TODAY()-B1219</f>
        <v>22</v>
      </c>
      <c r="AR1219" s="113" t="str">
        <f t="shared" ref="AR1219:AR1282" si="347">IF(AD1219&lt;=D1219,"On Time","Delayed")</f>
        <v>Delayed</v>
      </c>
    </row>
    <row r="1220" spans="1:44" ht="12.75" x14ac:dyDescent="0.2">
      <c r="A1220" s="508">
        <v>1102600036</v>
      </c>
      <c r="B1220" s="553">
        <v>46163</v>
      </c>
      <c r="C1220" s="514" t="s">
        <v>79</v>
      </c>
      <c r="D1220" s="552">
        <v>46172</v>
      </c>
      <c r="E1220" s="552" t="e">
        <f>IF(OR(#REF!="",J1220=""),"",#REF!+7*J1220)</f>
        <v>#REF!</v>
      </c>
      <c r="F1220" s="333" t="e">
        <f t="shared" ca="1" si="340"/>
        <v>#REF!</v>
      </c>
      <c r="G1220" s="65" t="s">
        <v>2111</v>
      </c>
      <c r="H1220" s="546" t="e">
        <f t="shared" si="338"/>
        <v>#REF!</v>
      </c>
      <c r="I1220" s="520" t="e">
        <f t="shared" si="339"/>
        <v>#REF!</v>
      </c>
      <c r="J1220" s="24">
        <v>1.3</v>
      </c>
      <c r="K1220" s="24" t="s">
        <v>21</v>
      </c>
      <c r="L1220" s="38" t="s">
        <v>81</v>
      </c>
      <c r="M1220" s="522" t="s">
        <v>2730</v>
      </c>
      <c r="N1220" s="523">
        <v>1</v>
      </c>
      <c r="O1220" s="558">
        <v>1</v>
      </c>
      <c r="P1220" s="24"/>
      <c r="Q1220" s="24"/>
      <c r="R1220" s="125" t="s">
        <v>84</v>
      </c>
      <c r="S1220" s="9" t="s">
        <v>284</v>
      </c>
      <c r="T1220" s="7" t="s">
        <v>285</v>
      </c>
      <c r="U1220" s="16" t="s">
        <v>286</v>
      </c>
      <c r="V1220" s="554" t="s">
        <v>2731</v>
      </c>
      <c r="W1220" s="24">
        <v>5</v>
      </c>
      <c r="X1220" s="24"/>
      <c r="Y1220" s="542">
        <f t="shared" si="332"/>
        <v>5</v>
      </c>
      <c r="Z1220" s="24">
        <v>5</v>
      </c>
      <c r="AA1220" s="58">
        <v>41984</v>
      </c>
      <c r="AB1220" s="66"/>
      <c r="AC1220" s="262"/>
      <c r="AD1220" s="25"/>
      <c r="AE1220" s="66"/>
      <c r="AF1220" s="58">
        <f t="shared" si="342"/>
        <v>0</v>
      </c>
      <c r="AG1220" s="58">
        <f t="shared" si="336"/>
        <v>0</v>
      </c>
      <c r="AH1220" s="58">
        <f t="shared" si="343"/>
        <v>0</v>
      </c>
      <c r="AI1220" s="58">
        <f t="shared" si="335"/>
        <v>209920</v>
      </c>
      <c r="AJ1220" s="58">
        <f t="shared" si="337"/>
        <v>0</v>
      </c>
      <c r="AK1220" s="58">
        <f t="shared" si="333"/>
        <v>209920</v>
      </c>
      <c r="AL1220" s="16" t="s">
        <v>9</v>
      </c>
      <c r="AM1220" s="272"/>
      <c r="AN1220" s="59">
        <f>SUM(AH1220,AK1220)</f>
        <v>209920</v>
      </c>
      <c r="AO1220" s="844">
        <f t="shared" si="344"/>
        <v>0</v>
      </c>
      <c r="AP1220" s="844">
        <f t="shared" si="345"/>
        <v>1</v>
      </c>
      <c r="AQ1220" s="845">
        <f t="shared" ca="1" si="346"/>
        <v>22</v>
      </c>
      <c r="AR1220" s="113" t="str">
        <f t="shared" si="347"/>
        <v>On Time</v>
      </c>
    </row>
    <row r="1221" spans="1:44" ht="12.75" x14ac:dyDescent="0.2">
      <c r="A1221" s="508" t="s">
        <v>90</v>
      </c>
      <c r="B1221" s="553">
        <v>46163</v>
      </c>
      <c r="C1221" s="514" t="s">
        <v>79</v>
      </c>
      <c r="D1221" s="552">
        <v>46172</v>
      </c>
      <c r="E1221" s="552" t="e">
        <f>IF(OR(#REF!="",J1221=""),"",#REF!+7*J1221)</f>
        <v>#REF!</v>
      </c>
      <c r="F1221" s="518" t="e">
        <f ca="1">IF(AL1221="PO CLOSED",
"DELIVERED",
IF(TODAY()&gt;E1221,
"-"&amp;ROUNDUP(TODAY()-E1221,0)&amp;" days overdue",
"+" &amp;ROUNDUP(E1221-TODAY(),0)&amp;" days remaining"))</f>
        <v>#REF!</v>
      </c>
      <c r="G1221" s="516" t="s">
        <v>2111</v>
      </c>
      <c r="H1221" s="546" t="e">
        <f>TEXT(E1221,"MMM-YY")</f>
        <v>#REF!</v>
      </c>
      <c r="I1221" s="520" t="e">
        <f>TEXT(E1221,"YYYY")</f>
        <v>#REF!</v>
      </c>
      <c r="J1221" s="506">
        <v>1.3</v>
      </c>
      <c r="K1221" s="506" t="s">
        <v>28</v>
      </c>
      <c r="L1221" s="521" t="s">
        <v>81</v>
      </c>
      <c r="M1221" s="522" t="s">
        <v>2730</v>
      </c>
      <c r="N1221" s="523">
        <v>1</v>
      </c>
      <c r="O1221" s="558">
        <v>1</v>
      </c>
      <c r="P1221" s="506"/>
      <c r="Q1221" s="506"/>
      <c r="R1221" s="559" t="s">
        <v>84</v>
      </c>
      <c r="S1221" s="524" t="s">
        <v>284</v>
      </c>
      <c r="T1221" s="512" t="s">
        <v>285</v>
      </c>
      <c r="U1221" s="508" t="s">
        <v>286</v>
      </c>
      <c r="V1221" s="554" t="s">
        <v>2732</v>
      </c>
      <c r="W1221" s="506">
        <v>1</v>
      </c>
      <c r="X1221" s="506"/>
      <c r="Y1221" s="542">
        <v>1</v>
      </c>
      <c r="Z1221" s="506">
        <v>1</v>
      </c>
      <c r="AA1221" s="528">
        <v>109100</v>
      </c>
      <c r="AB1221" s="529"/>
      <c r="AC1221" s="530"/>
      <c r="AD1221" s="531"/>
      <c r="AE1221" s="529"/>
      <c r="AF1221" s="528">
        <f>X1221*AA1221</f>
        <v>0</v>
      </c>
      <c r="AG1221" s="528">
        <f>(X1221*AB1221)*86</f>
        <v>0</v>
      </c>
      <c r="AH1221" s="528">
        <f>SUM(AF1221:AG1221)</f>
        <v>0</v>
      </c>
      <c r="AI1221" s="528">
        <f>Z1221*AA1221</f>
        <v>109100</v>
      </c>
      <c r="AJ1221" s="528">
        <f>(Z1221*AB1221)*86</f>
        <v>0</v>
      </c>
      <c r="AK1221" s="528">
        <f>SUM(AI1221:AJ1221)</f>
        <v>109100</v>
      </c>
      <c r="AL1221" s="508" t="s">
        <v>9</v>
      </c>
      <c r="AM1221" s="533"/>
      <c r="AN1221" s="833">
        <f>SUM(AH1221,AK1221)</f>
        <v>109100</v>
      </c>
      <c r="AO1221" s="844">
        <f t="shared" si="344"/>
        <v>0</v>
      </c>
      <c r="AP1221" s="844">
        <f t="shared" si="345"/>
        <v>1</v>
      </c>
      <c r="AQ1221" s="845">
        <f t="shared" ca="1" si="346"/>
        <v>22</v>
      </c>
      <c r="AR1221" s="113" t="str">
        <f t="shared" si="347"/>
        <v>On Time</v>
      </c>
    </row>
    <row r="1222" spans="1:44" ht="12.75" x14ac:dyDescent="0.2">
      <c r="A1222" s="16">
        <v>1162600326</v>
      </c>
      <c r="B1222" s="553">
        <v>46163</v>
      </c>
      <c r="C1222" s="514" t="s">
        <v>79</v>
      </c>
      <c r="D1222" s="552">
        <v>46165</v>
      </c>
      <c r="E1222" s="552" t="e">
        <f>IF(OR(#REF!="",J1222=""),"",#REF!+7*J1222)</f>
        <v>#REF!</v>
      </c>
      <c r="F1222" s="333" t="str">
        <f t="shared" ca="1" si="340"/>
        <v>DELIVERED</v>
      </c>
      <c r="G1222" s="571" t="s">
        <v>80</v>
      </c>
      <c r="H1222" s="546" t="e">
        <f t="shared" si="338"/>
        <v>#REF!</v>
      </c>
      <c r="I1222" s="520" t="e">
        <f t="shared" si="339"/>
        <v>#REF!</v>
      </c>
      <c r="J1222" s="24">
        <v>0.3</v>
      </c>
      <c r="K1222" s="24" t="s">
        <v>24</v>
      </c>
      <c r="L1222" s="38" t="s">
        <v>81</v>
      </c>
      <c r="M1222" s="13" t="s">
        <v>2733</v>
      </c>
      <c r="N1222" s="523">
        <v>1</v>
      </c>
      <c r="O1222" s="558">
        <v>1</v>
      </c>
      <c r="P1222" s="24" t="s">
        <v>243</v>
      </c>
      <c r="Q1222" s="24">
        <v>26200272</v>
      </c>
      <c r="R1222" s="125" t="s">
        <v>84</v>
      </c>
      <c r="S1222" s="9" t="s">
        <v>284</v>
      </c>
      <c r="T1222" s="7" t="s">
        <v>285</v>
      </c>
      <c r="U1222" s="16" t="s">
        <v>286</v>
      </c>
      <c r="V1222" s="554" t="s">
        <v>2734</v>
      </c>
      <c r="W1222" s="24">
        <v>1</v>
      </c>
      <c r="X1222" s="24">
        <v>1</v>
      </c>
      <c r="Y1222" s="542">
        <f t="shared" si="332"/>
        <v>0</v>
      </c>
      <c r="Z1222" s="24">
        <v>0</v>
      </c>
      <c r="AA1222" s="58">
        <v>5550</v>
      </c>
      <c r="AB1222" s="66"/>
      <c r="AC1222" s="536" t="str">
        <f>IF(AD1222="","",TEXT(AD1222,"mmmm-yy"))</f>
        <v>June-26</v>
      </c>
      <c r="AD1222" s="25">
        <v>46175</v>
      </c>
      <c r="AE1222" s="535" t="s">
        <v>2735</v>
      </c>
      <c r="AF1222" s="58">
        <f t="shared" si="342"/>
        <v>5550</v>
      </c>
      <c r="AG1222" s="58">
        <f t="shared" si="336"/>
        <v>0</v>
      </c>
      <c r="AH1222" s="58">
        <f t="shared" si="343"/>
        <v>5550</v>
      </c>
      <c r="AI1222" s="58">
        <f t="shared" si="335"/>
        <v>0</v>
      </c>
      <c r="AJ1222" s="58">
        <f t="shared" si="337"/>
        <v>0</v>
      </c>
      <c r="AK1222" s="58">
        <f t="shared" si="333"/>
        <v>0</v>
      </c>
      <c r="AL1222" s="16" t="s">
        <v>0</v>
      </c>
      <c r="AM1222" s="540" t="s">
        <v>102</v>
      </c>
      <c r="AN1222" s="59">
        <f t="shared" si="341"/>
        <v>5550</v>
      </c>
      <c r="AO1222" s="844">
        <f t="shared" si="344"/>
        <v>1</v>
      </c>
      <c r="AP1222" s="844">
        <f t="shared" si="345"/>
        <v>0</v>
      </c>
      <c r="AQ1222" s="845">
        <f t="shared" ca="1" si="346"/>
        <v>22</v>
      </c>
      <c r="AR1222" s="113" t="str">
        <f t="shared" si="347"/>
        <v>Delayed</v>
      </c>
    </row>
    <row r="1223" spans="1:44" ht="12.75" x14ac:dyDescent="0.2">
      <c r="A1223" s="543">
        <v>812124</v>
      </c>
      <c r="B1223" s="553">
        <v>46163</v>
      </c>
      <c r="C1223" s="569" t="s">
        <v>305</v>
      </c>
      <c r="D1223" s="552">
        <v>46184</v>
      </c>
      <c r="E1223" s="552" t="e">
        <f>IF(OR(#REF!="",J1223=""),"",#REF!+7*J1223)</f>
        <v>#REF!</v>
      </c>
      <c r="F1223" s="333" t="e">
        <f t="shared" ca="1" si="340"/>
        <v>#REF!</v>
      </c>
      <c r="G1223" s="65" t="s">
        <v>2111</v>
      </c>
      <c r="H1223" s="546" t="e">
        <f t="shared" si="338"/>
        <v>#REF!</v>
      </c>
      <c r="I1223" s="520" t="e">
        <f t="shared" si="339"/>
        <v>#REF!</v>
      </c>
      <c r="J1223" s="24">
        <v>3</v>
      </c>
      <c r="K1223" s="24" t="s">
        <v>18</v>
      </c>
      <c r="L1223" s="38" t="s">
        <v>81</v>
      </c>
      <c r="M1223" s="13" t="s">
        <v>2736</v>
      </c>
      <c r="N1223" s="523">
        <v>0</v>
      </c>
      <c r="O1223" s="524">
        <v>3</v>
      </c>
      <c r="P1223" s="24"/>
      <c r="Q1223" s="24"/>
      <c r="R1223" s="598" t="s">
        <v>307</v>
      </c>
      <c r="S1223" s="24" t="s">
        <v>2737</v>
      </c>
      <c r="T1223" s="16" t="s">
        <v>2738</v>
      </c>
      <c r="U1223" s="556" t="s">
        <v>87</v>
      </c>
      <c r="V1223" s="21" t="s">
        <v>2739</v>
      </c>
      <c r="W1223" s="24">
        <v>10</v>
      </c>
      <c r="X1223" s="24"/>
      <c r="Y1223" s="542">
        <f t="shared" si="332"/>
        <v>10</v>
      </c>
      <c r="Z1223" s="24">
        <v>10</v>
      </c>
      <c r="AA1223" s="58"/>
      <c r="AB1223" s="66">
        <v>136.69999999999999</v>
      </c>
      <c r="AC1223" s="262"/>
      <c r="AD1223" s="25"/>
      <c r="AE1223" s="66"/>
      <c r="AF1223" s="58">
        <f t="shared" si="342"/>
        <v>0</v>
      </c>
      <c r="AG1223" s="58">
        <f t="shared" si="336"/>
        <v>0</v>
      </c>
      <c r="AH1223" s="58">
        <f t="shared" si="343"/>
        <v>0</v>
      </c>
      <c r="AI1223" s="58">
        <f t="shared" si="335"/>
        <v>0</v>
      </c>
      <c r="AJ1223" s="58">
        <f t="shared" si="337"/>
        <v>117562</v>
      </c>
      <c r="AK1223" s="58">
        <f t="shared" si="333"/>
        <v>117562</v>
      </c>
      <c r="AL1223" s="16" t="s">
        <v>9</v>
      </c>
      <c r="AM1223" s="272"/>
      <c r="AN1223" s="59">
        <f t="shared" si="341"/>
        <v>117562</v>
      </c>
      <c r="AO1223" s="844">
        <f t="shared" si="344"/>
        <v>0</v>
      </c>
      <c r="AP1223" s="844">
        <f t="shared" si="345"/>
        <v>1</v>
      </c>
      <c r="AQ1223" s="845">
        <f t="shared" ca="1" si="346"/>
        <v>22</v>
      </c>
      <c r="AR1223" s="113" t="str">
        <f t="shared" si="347"/>
        <v>On Time</v>
      </c>
    </row>
    <row r="1224" spans="1:44" ht="12.75" x14ac:dyDescent="0.2">
      <c r="A1224" s="543">
        <v>4100771979</v>
      </c>
      <c r="B1224" s="570">
        <v>46163</v>
      </c>
      <c r="C1224" s="631" t="s">
        <v>79</v>
      </c>
      <c r="D1224" s="552">
        <v>46165</v>
      </c>
      <c r="E1224" s="552" t="e">
        <f>IF(OR(#REF!="",J1224=""),"",#REF!+7*J1224)</f>
        <v>#REF!</v>
      </c>
      <c r="F1224" s="333" t="str">
        <f t="shared" ca="1" si="340"/>
        <v>DELIVERED</v>
      </c>
      <c r="G1224" s="65" t="s">
        <v>2111</v>
      </c>
      <c r="H1224" s="573" t="e">
        <f t="shared" si="338"/>
        <v>#REF!</v>
      </c>
      <c r="I1224" s="573" t="e">
        <f t="shared" si="339"/>
        <v>#REF!</v>
      </c>
      <c r="J1224" s="24">
        <v>0.4</v>
      </c>
      <c r="K1224" s="24" t="s">
        <v>24</v>
      </c>
      <c r="L1224" s="38" t="s">
        <v>81</v>
      </c>
      <c r="M1224" s="596" t="s">
        <v>2740</v>
      </c>
      <c r="N1224" s="576">
        <v>0</v>
      </c>
      <c r="O1224" s="577">
        <v>3</v>
      </c>
      <c r="P1224" s="24" t="s">
        <v>243</v>
      </c>
      <c r="Q1224" s="24">
        <v>26100131</v>
      </c>
      <c r="R1224" s="559" t="s">
        <v>84</v>
      </c>
      <c r="S1224" s="574" t="s">
        <v>1788</v>
      </c>
      <c r="T1224" s="573" t="s">
        <v>1789</v>
      </c>
      <c r="U1224" s="646" t="s">
        <v>87</v>
      </c>
      <c r="V1224" s="508" t="s">
        <v>1790</v>
      </c>
      <c r="W1224" s="37">
        <v>2</v>
      </c>
      <c r="X1224" s="24">
        <v>2</v>
      </c>
      <c r="Y1224" s="542">
        <f t="shared" si="332"/>
        <v>0</v>
      </c>
      <c r="Z1224" s="24">
        <v>0</v>
      </c>
      <c r="AA1224" s="58">
        <v>5470</v>
      </c>
      <c r="AB1224" s="66"/>
      <c r="AC1224" s="536" t="str">
        <f t="shared" ref="AC1224:AC1231" si="348">IF(AD1224="","",TEXT(AD1224,"mmmm-yy"))</f>
        <v>May-26</v>
      </c>
      <c r="AD1224" s="25">
        <v>46170</v>
      </c>
      <c r="AE1224" s="535" t="s">
        <v>2741</v>
      </c>
      <c r="AF1224" s="58">
        <f t="shared" si="342"/>
        <v>10940</v>
      </c>
      <c r="AG1224" s="58">
        <f t="shared" si="336"/>
        <v>0</v>
      </c>
      <c r="AH1224" s="58">
        <f t="shared" si="343"/>
        <v>10940</v>
      </c>
      <c r="AI1224" s="58">
        <f t="shared" si="335"/>
        <v>0</v>
      </c>
      <c r="AJ1224" s="58">
        <f t="shared" si="337"/>
        <v>0</v>
      </c>
      <c r="AK1224" s="58">
        <f t="shared" si="333"/>
        <v>0</v>
      </c>
      <c r="AL1224" s="16" t="s">
        <v>0</v>
      </c>
      <c r="AM1224" s="540" t="s">
        <v>102</v>
      </c>
      <c r="AN1224" s="59">
        <f t="shared" si="341"/>
        <v>10940</v>
      </c>
      <c r="AO1224" s="844">
        <f t="shared" si="344"/>
        <v>1</v>
      </c>
      <c r="AP1224" s="844">
        <f t="shared" si="345"/>
        <v>0</v>
      </c>
      <c r="AQ1224" s="845">
        <f t="shared" ca="1" si="346"/>
        <v>22</v>
      </c>
      <c r="AR1224" s="113" t="str">
        <f t="shared" si="347"/>
        <v>Delayed</v>
      </c>
    </row>
    <row r="1225" spans="1:44" ht="12.75" x14ac:dyDescent="0.2">
      <c r="A1225" s="543" t="s">
        <v>2742</v>
      </c>
      <c r="B1225" s="570">
        <v>46164</v>
      </c>
      <c r="C1225" s="631" t="s">
        <v>79</v>
      </c>
      <c r="D1225" s="552">
        <v>46171</v>
      </c>
      <c r="E1225" s="552" t="e">
        <f>IF(OR(#REF!="",J1225=""),"",#REF!+7*J1225)</f>
        <v>#REF!</v>
      </c>
      <c r="F1225" s="333" t="str">
        <f t="shared" ca="1" si="340"/>
        <v>DELIVERED</v>
      </c>
      <c r="G1225" s="65" t="s">
        <v>2111</v>
      </c>
      <c r="H1225" s="573" t="e">
        <f t="shared" si="338"/>
        <v>#REF!</v>
      </c>
      <c r="I1225" s="573" t="e">
        <f t="shared" si="339"/>
        <v>#REF!</v>
      </c>
      <c r="J1225" s="24">
        <v>1</v>
      </c>
      <c r="K1225" s="24" t="s">
        <v>21</v>
      </c>
      <c r="L1225" s="38" t="s">
        <v>81</v>
      </c>
      <c r="M1225" s="597" t="s">
        <v>2743</v>
      </c>
      <c r="N1225" s="523">
        <v>1</v>
      </c>
      <c r="O1225" s="558">
        <v>1</v>
      </c>
      <c r="P1225" s="24" t="s">
        <v>243</v>
      </c>
      <c r="Q1225" s="24">
        <v>26100161</v>
      </c>
      <c r="R1225" s="559" t="s">
        <v>84</v>
      </c>
      <c r="S1225" s="632" t="s">
        <v>1217</v>
      </c>
      <c r="T1225" s="633" t="s">
        <v>1218</v>
      </c>
      <c r="U1225" s="634" t="s">
        <v>87</v>
      </c>
      <c r="V1225" s="548" t="s">
        <v>2744</v>
      </c>
      <c r="W1225" s="37">
        <v>25</v>
      </c>
      <c r="X1225" s="24">
        <v>10</v>
      </c>
      <c r="Y1225" s="542">
        <f t="shared" ref="Y1225:Y1241" si="349">W1225-X1225</f>
        <v>15</v>
      </c>
      <c r="Z1225" s="24">
        <v>0</v>
      </c>
      <c r="AA1225" s="58">
        <v>13500</v>
      </c>
      <c r="AB1225" s="66"/>
      <c r="AC1225" s="536" t="str">
        <f t="shared" si="348"/>
        <v>June-26</v>
      </c>
      <c r="AD1225" s="25">
        <v>46181</v>
      </c>
      <c r="AE1225" s="535" t="s">
        <v>2745</v>
      </c>
      <c r="AF1225" s="58">
        <f t="shared" si="342"/>
        <v>135000</v>
      </c>
      <c r="AG1225" s="58">
        <f t="shared" si="336"/>
        <v>0</v>
      </c>
      <c r="AH1225" s="58">
        <f t="shared" si="343"/>
        <v>135000</v>
      </c>
      <c r="AI1225" s="58">
        <f t="shared" si="335"/>
        <v>0</v>
      </c>
      <c r="AJ1225" s="58">
        <f t="shared" si="337"/>
        <v>0</v>
      </c>
      <c r="AK1225" s="58">
        <f t="shared" si="333"/>
        <v>0</v>
      </c>
      <c r="AL1225" s="16" t="s">
        <v>0</v>
      </c>
      <c r="AM1225" s="540" t="s">
        <v>102</v>
      </c>
      <c r="AN1225" s="59">
        <f t="shared" si="341"/>
        <v>135000</v>
      </c>
      <c r="AO1225" s="844">
        <f t="shared" si="344"/>
        <v>0.4</v>
      </c>
      <c r="AP1225" s="844">
        <f t="shared" si="345"/>
        <v>0.6</v>
      </c>
      <c r="AQ1225" s="845">
        <f t="shared" ca="1" si="346"/>
        <v>21</v>
      </c>
      <c r="AR1225" s="113" t="str">
        <f t="shared" si="347"/>
        <v>Delayed</v>
      </c>
    </row>
    <row r="1226" spans="1:44" ht="12.75" x14ac:dyDescent="0.2">
      <c r="A1226" s="543" t="s">
        <v>2742</v>
      </c>
      <c r="B1226" s="570">
        <v>46164</v>
      </c>
      <c r="C1226" s="631" t="s">
        <v>79</v>
      </c>
      <c r="D1226" s="552">
        <v>46171</v>
      </c>
      <c r="E1226" s="552" t="e">
        <f>IF(OR(#REF!="",J1226=""),"",#REF!+7*J1226)</f>
        <v>#REF!</v>
      </c>
      <c r="F1226" s="333" t="str">
        <f t="shared" ca="1" si="340"/>
        <v>DELIVERED</v>
      </c>
      <c r="G1226" s="65" t="s">
        <v>2111</v>
      </c>
      <c r="H1226" s="573" t="e">
        <f t="shared" si="338"/>
        <v>#REF!</v>
      </c>
      <c r="I1226" s="573" t="e">
        <f t="shared" si="339"/>
        <v>#REF!</v>
      </c>
      <c r="J1226" s="24">
        <v>1</v>
      </c>
      <c r="K1226" s="24" t="s">
        <v>21</v>
      </c>
      <c r="L1226" s="38" t="s">
        <v>81</v>
      </c>
      <c r="M1226" s="597" t="s">
        <v>2743</v>
      </c>
      <c r="N1226" s="523">
        <v>1</v>
      </c>
      <c r="O1226" s="558">
        <v>1</v>
      </c>
      <c r="P1226" s="24" t="s">
        <v>243</v>
      </c>
      <c r="Q1226" s="24">
        <v>26100161</v>
      </c>
      <c r="R1226" s="559" t="s">
        <v>84</v>
      </c>
      <c r="S1226" s="632" t="s">
        <v>1217</v>
      </c>
      <c r="T1226" s="633" t="s">
        <v>1218</v>
      </c>
      <c r="U1226" s="634" t="s">
        <v>87</v>
      </c>
      <c r="V1226" s="548" t="s">
        <v>2744</v>
      </c>
      <c r="W1226" s="37">
        <v>15</v>
      </c>
      <c r="X1226" s="24">
        <v>15</v>
      </c>
      <c r="Y1226" s="542">
        <f t="shared" si="349"/>
        <v>0</v>
      </c>
      <c r="Z1226" s="24">
        <v>0</v>
      </c>
      <c r="AA1226" s="58">
        <v>13500</v>
      </c>
      <c r="AB1226" s="66"/>
      <c r="AC1226" s="536" t="str">
        <f t="shared" si="348"/>
        <v>June-26</v>
      </c>
      <c r="AD1226" s="25">
        <v>46182</v>
      </c>
      <c r="AE1226" s="535" t="s">
        <v>2746</v>
      </c>
      <c r="AF1226" s="58">
        <f t="shared" si="342"/>
        <v>202500</v>
      </c>
      <c r="AG1226" s="58">
        <f t="shared" si="336"/>
        <v>0</v>
      </c>
      <c r="AH1226" s="58">
        <f t="shared" si="343"/>
        <v>202500</v>
      </c>
      <c r="AI1226" s="58">
        <f t="shared" si="335"/>
        <v>0</v>
      </c>
      <c r="AJ1226" s="58">
        <f t="shared" si="337"/>
        <v>0</v>
      </c>
      <c r="AK1226" s="58">
        <f t="shared" si="333"/>
        <v>0</v>
      </c>
      <c r="AL1226" s="16" t="s">
        <v>0</v>
      </c>
      <c r="AM1226" s="540" t="s">
        <v>102</v>
      </c>
      <c r="AN1226" s="59">
        <f t="shared" si="341"/>
        <v>202500</v>
      </c>
      <c r="AO1226" s="844">
        <f t="shared" si="344"/>
        <v>1</v>
      </c>
      <c r="AP1226" s="844">
        <f t="shared" si="345"/>
        <v>0</v>
      </c>
      <c r="AQ1226" s="845">
        <f t="shared" ca="1" si="346"/>
        <v>21</v>
      </c>
      <c r="AR1226" s="113" t="str">
        <f t="shared" si="347"/>
        <v>Delayed</v>
      </c>
    </row>
    <row r="1227" spans="1:44" ht="12.75" x14ac:dyDescent="0.2">
      <c r="A1227" s="543" t="s">
        <v>2742</v>
      </c>
      <c r="B1227" s="570">
        <v>46164</v>
      </c>
      <c r="C1227" s="631" t="s">
        <v>79</v>
      </c>
      <c r="D1227" s="552">
        <v>46171</v>
      </c>
      <c r="E1227" s="552" t="e">
        <f>IF(OR(#REF!="",J1227=""),"",#REF!+7*J1227)</f>
        <v>#REF!</v>
      </c>
      <c r="F1227" s="333" t="str">
        <f t="shared" ca="1" si="340"/>
        <v>DELIVERED</v>
      </c>
      <c r="G1227" s="65" t="s">
        <v>2111</v>
      </c>
      <c r="H1227" s="573" t="e">
        <f t="shared" si="338"/>
        <v>#REF!</v>
      </c>
      <c r="I1227" s="573" t="e">
        <f t="shared" si="339"/>
        <v>#REF!</v>
      </c>
      <c r="J1227" s="24">
        <v>1</v>
      </c>
      <c r="K1227" s="24" t="s">
        <v>21</v>
      </c>
      <c r="L1227" s="38" t="s">
        <v>81</v>
      </c>
      <c r="M1227" s="597" t="s">
        <v>2747</v>
      </c>
      <c r="N1227" s="523">
        <v>1</v>
      </c>
      <c r="O1227" s="558">
        <v>1</v>
      </c>
      <c r="P1227" s="24" t="s">
        <v>243</v>
      </c>
      <c r="Q1227" s="24">
        <v>26100161</v>
      </c>
      <c r="R1227" s="559" t="s">
        <v>84</v>
      </c>
      <c r="S1227" s="632" t="s">
        <v>1217</v>
      </c>
      <c r="T1227" s="633" t="s">
        <v>1218</v>
      </c>
      <c r="U1227" s="634" t="s">
        <v>87</v>
      </c>
      <c r="V1227" s="548" t="s">
        <v>2748</v>
      </c>
      <c r="W1227" s="37">
        <v>25</v>
      </c>
      <c r="X1227" s="24">
        <v>10</v>
      </c>
      <c r="Y1227" s="542">
        <f t="shared" si="349"/>
        <v>15</v>
      </c>
      <c r="Z1227" s="24">
        <v>0</v>
      </c>
      <c r="AA1227" s="58">
        <v>12750</v>
      </c>
      <c r="AB1227" s="66"/>
      <c r="AC1227" s="536" t="str">
        <f t="shared" si="348"/>
        <v>June-26</v>
      </c>
      <c r="AD1227" s="25">
        <v>46181</v>
      </c>
      <c r="AE1227" s="535" t="s">
        <v>2745</v>
      </c>
      <c r="AF1227" s="58">
        <f t="shared" si="342"/>
        <v>127500</v>
      </c>
      <c r="AG1227" s="58">
        <f t="shared" si="336"/>
        <v>0</v>
      </c>
      <c r="AH1227" s="58">
        <f t="shared" si="343"/>
        <v>127500</v>
      </c>
      <c r="AI1227" s="58">
        <f t="shared" si="335"/>
        <v>0</v>
      </c>
      <c r="AJ1227" s="58">
        <f t="shared" si="337"/>
        <v>0</v>
      </c>
      <c r="AK1227" s="58">
        <f t="shared" si="333"/>
        <v>0</v>
      </c>
      <c r="AL1227" s="16" t="s">
        <v>0</v>
      </c>
      <c r="AM1227" s="540" t="s">
        <v>102</v>
      </c>
      <c r="AN1227" s="59">
        <f t="shared" si="341"/>
        <v>127500</v>
      </c>
      <c r="AO1227" s="844">
        <f t="shared" si="344"/>
        <v>0.4</v>
      </c>
      <c r="AP1227" s="844">
        <f t="shared" si="345"/>
        <v>0.6</v>
      </c>
      <c r="AQ1227" s="845">
        <f t="shared" ca="1" si="346"/>
        <v>21</v>
      </c>
      <c r="AR1227" s="113" t="str">
        <f t="shared" si="347"/>
        <v>Delayed</v>
      </c>
    </row>
    <row r="1228" spans="1:44" ht="12.75" x14ac:dyDescent="0.2">
      <c r="A1228" s="543" t="s">
        <v>2742</v>
      </c>
      <c r="B1228" s="570">
        <v>46164</v>
      </c>
      <c r="C1228" s="631" t="s">
        <v>79</v>
      </c>
      <c r="D1228" s="552">
        <v>46171</v>
      </c>
      <c r="E1228" s="552" t="e">
        <f>IF(OR(#REF!="",J1228=""),"",#REF!+7*J1228)</f>
        <v>#REF!</v>
      </c>
      <c r="F1228" s="333" t="str">
        <f t="shared" ca="1" si="340"/>
        <v>DELIVERED</v>
      </c>
      <c r="G1228" s="65" t="s">
        <v>2111</v>
      </c>
      <c r="H1228" s="573" t="e">
        <f t="shared" si="338"/>
        <v>#REF!</v>
      </c>
      <c r="I1228" s="573" t="e">
        <f t="shared" si="339"/>
        <v>#REF!</v>
      </c>
      <c r="J1228" s="24">
        <v>1</v>
      </c>
      <c r="K1228" s="24" t="s">
        <v>21</v>
      </c>
      <c r="L1228" s="38" t="s">
        <v>81</v>
      </c>
      <c r="M1228" s="597" t="s">
        <v>2747</v>
      </c>
      <c r="N1228" s="523">
        <v>1</v>
      </c>
      <c r="O1228" s="558">
        <v>1</v>
      </c>
      <c r="P1228" s="24" t="s">
        <v>243</v>
      </c>
      <c r="Q1228" s="24">
        <v>26100161</v>
      </c>
      <c r="R1228" s="559" t="s">
        <v>84</v>
      </c>
      <c r="S1228" s="632" t="s">
        <v>1217</v>
      </c>
      <c r="T1228" s="633" t="s">
        <v>1218</v>
      </c>
      <c r="U1228" s="634" t="s">
        <v>87</v>
      </c>
      <c r="V1228" s="548" t="s">
        <v>2748</v>
      </c>
      <c r="W1228" s="37">
        <v>15</v>
      </c>
      <c r="X1228" s="24">
        <v>10</v>
      </c>
      <c r="Y1228" s="542">
        <f t="shared" si="349"/>
        <v>5</v>
      </c>
      <c r="Z1228" s="24">
        <v>0</v>
      </c>
      <c r="AA1228" s="58">
        <v>12750</v>
      </c>
      <c r="AB1228" s="66"/>
      <c r="AC1228" s="536" t="str">
        <f t="shared" si="348"/>
        <v>June-26</v>
      </c>
      <c r="AD1228" s="25">
        <v>46182</v>
      </c>
      <c r="AE1228" s="535" t="s">
        <v>2746</v>
      </c>
      <c r="AF1228" s="58">
        <f t="shared" si="342"/>
        <v>127500</v>
      </c>
      <c r="AG1228" s="58">
        <f t="shared" si="336"/>
        <v>0</v>
      </c>
      <c r="AH1228" s="58">
        <f t="shared" si="343"/>
        <v>127500</v>
      </c>
      <c r="AI1228" s="58">
        <f t="shared" si="335"/>
        <v>0</v>
      </c>
      <c r="AJ1228" s="58">
        <f t="shared" si="337"/>
        <v>0</v>
      </c>
      <c r="AK1228" s="58">
        <f t="shared" si="333"/>
        <v>0</v>
      </c>
      <c r="AL1228" s="16" t="s">
        <v>0</v>
      </c>
      <c r="AM1228" s="540" t="s">
        <v>102</v>
      </c>
      <c r="AN1228" s="59">
        <f t="shared" si="341"/>
        <v>127500</v>
      </c>
      <c r="AO1228" s="844">
        <f t="shared" si="344"/>
        <v>0.66666666666666663</v>
      </c>
      <c r="AP1228" s="844">
        <f t="shared" si="345"/>
        <v>0.33333333333333331</v>
      </c>
      <c r="AQ1228" s="845">
        <f t="shared" ca="1" si="346"/>
        <v>21</v>
      </c>
      <c r="AR1228" s="113" t="str">
        <f t="shared" si="347"/>
        <v>Delayed</v>
      </c>
    </row>
    <row r="1229" spans="1:44" ht="12.75" x14ac:dyDescent="0.2">
      <c r="A1229" s="543" t="s">
        <v>2742</v>
      </c>
      <c r="B1229" s="570">
        <v>46164</v>
      </c>
      <c r="C1229" s="631" t="s">
        <v>79</v>
      </c>
      <c r="D1229" s="552">
        <v>46171</v>
      </c>
      <c r="E1229" s="552" t="e">
        <f>IF(OR(#REF!="",J1229=""),"",#REF!+7*J1229)</f>
        <v>#REF!</v>
      </c>
      <c r="F1229" s="518" t="str">
        <f ca="1">IF(AL1229="PO CLOSED",
"DELIVERED",
IF(TODAY()&gt;E1229,
"-"&amp;ROUNDUP(TODAY()-E1229,0)&amp;" days overdue",
"+" &amp;ROUNDUP(E1229-TODAY(),0)&amp;" days remaining"))</f>
        <v>DELIVERED</v>
      </c>
      <c r="G1229" s="516" t="s">
        <v>2111</v>
      </c>
      <c r="H1229" s="573" t="e">
        <f>TEXT(E1229,"MMM-YY")</f>
        <v>#REF!</v>
      </c>
      <c r="I1229" s="573" t="e">
        <f>TEXT(E1229,"YYYY")</f>
        <v>#REF!</v>
      </c>
      <c r="J1229" s="506">
        <v>1</v>
      </c>
      <c r="K1229" s="506" t="s">
        <v>21</v>
      </c>
      <c r="L1229" s="521" t="s">
        <v>81</v>
      </c>
      <c r="M1229" s="597" t="s">
        <v>2747</v>
      </c>
      <c r="N1229" s="523">
        <v>1</v>
      </c>
      <c r="O1229" s="558">
        <v>1</v>
      </c>
      <c r="P1229" s="506" t="s">
        <v>243</v>
      </c>
      <c r="Q1229" s="506">
        <v>26100161</v>
      </c>
      <c r="R1229" s="559" t="s">
        <v>84</v>
      </c>
      <c r="S1229" s="632" t="s">
        <v>1217</v>
      </c>
      <c r="T1229" s="633" t="s">
        <v>1218</v>
      </c>
      <c r="U1229" s="634" t="s">
        <v>87</v>
      </c>
      <c r="V1229" s="548" t="s">
        <v>2748</v>
      </c>
      <c r="W1229" s="685">
        <v>5</v>
      </c>
      <c r="X1229" s="506">
        <v>5</v>
      </c>
      <c r="Y1229" s="542">
        <f>W1229-X1229</f>
        <v>0</v>
      </c>
      <c r="Z1229" s="506">
        <v>0</v>
      </c>
      <c r="AA1229" s="528">
        <v>12750</v>
      </c>
      <c r="AB1229" s="529"/>
      <c r="AC1229" s="536" t="str">
        <f t="shared" si="348"/>
        <v>June-26</v>
      </c>
      <c r="AD1229" s="531">
        <v>46182</v>
      </c>
      <c r="AE1229" s="535" t="s">
        <v>2749</v>
      </c>
      <c r="AF1229" s="528">
        <f>X1229*AA1229</f>
        <v>63750</v>
      </c>
      <c r="AG1229" s="528">
        <f>(X1229*AB1229)*86</f>
        <v>0</v>
      </c>
      <c r="AH1229" s="528">
        <f>SUM(AF1229:AG1229)</f>
        <v>63750</v>
      </c>
      <c r="AI1229" s="528">
        <f>Z1229*AA1229</f>
        <v>0</v>
      </c>
      <c r="AJ1229" s="528">
        <f>(Z1229*AB1229)*86</f>
        <v>0</v>
      </c>
      <c r="AK1229" s="528">
        <f>SUM(AI1229:AJ1229)</f>
        <v>0</v>
      </c>
      <c r="AL1229" s="508" t="s">
        <v>0</v>
      </c>
      <c r="AM1229" s="540" t="s">
        <v>102</v>
      </c>
      <c r="AN1229" s="833">
        <f>SUM(AH1229,AK1229)</f>
        <v>63750</v>
      </c>
      <c r="AO1229" s="844">
        <f t="shared" si="344"/>
        <v>1</v>
      </c>
      <c r="AP1229" s="844">
        <f t="shared" si="345"/>
        <v>0</v>
      </c>
      <c r="AQ1229" s="845">
        <f t="shared" ca="1" si="346"/>
        <v>21</v>
      </c>
      <c r="AR1229" s="113" t="str">
        <f t="shared" si="347"/>
        <v>Delayed</v>
      </c>
    </row>
    <row r="1230" spans="1:44" ht="12.75" x14ac:dyDescent="0.2">
      <c r="A1230" s="543" t="s">
        <v>2742</v>
      </c>
      <c r="B1230" s="570">
        <v>46164</v>
      </c>
      <c r="C1230" s="631" t="s">
        <v>79</v>
      </c>
      <c r="D1230" s="552">
        <v>46171</v>
      </c>
      <c r="E1230" s="552" t="e">
        <f>IF(OR(#REF!="",J1230=""),"",#REF!+7*J1230)</f>
        <v>#REF!</v>
      </c>
      <c r="F1230" s="333" t="str">
        <f t="shared" ca="1" si="340"/>
        <v>DELIVERED</v>
      </c>
      <c r="G1230" s="571" t="s">
        <v>80</v>
      </c>
      <c r="H1230" s="573" t="e">
        <f t="shared" si="338"/>
        <v>#REF!</v>
      </c>
      <c r="I1230" s="573" t="e">
        <f t="shared" si="339"/>
        <v>#REF!</v>
      </c>
      <c r="J1230" s="24">
        <v>1</v>
      </c>
      <c r="K1230" s="24" t="s">
        <v>28</v>
      </c>
      <c r="L1230" s="38" t="s">
        <v>81</v>
      </c>
      <c r="M1230" s="597" t="s">
        <v>2750</v>
      </c>
      <c r="N1230" s="523">
        <v>1</v>
      </c>
      <c r="O1230" s="558">
        <v>1</v>
      </c>
      <c r="P1230" s="24" t="s">
        <v>243</v>
      </c>
      <c r="Q1230" s="24">
        <v>26100101</v>
      </c>
      <c r="R1230" s="559" t="s">
        <v>84</v>
      </c>
      <c r="S1230" s="632" t="s">
        <v>1217</v>
      </c>
      <c r="T1230" s="633" t="s">
        <v>1218</v>
      </c>
      <c r="U1230" s="634" t="s">
        <v>87</v>
      </c>
      <c r="V1230" s="548" t="s">
        <v>2751</v>
      </c>
      <c r="W1230" s="37">
        <v>1</v>
      </c>
      <c r="X1230" s="24">
        <v>1</v>
      </c>
      <c r="Y1230" s="542">
        <f t="shared" si="349"/>
        <v>0</v>
      </c>
      <c r="Z1230" s="24">
        <v>0</v>
      </c>
      <c r="AA1230" s="58">
        <v>169558</v>
      </c>
      <c r="AB1230" s="66"/>
      <c r="AC1230" s="536" t="str">
        <f t="shared" si="348"/>
        <v>June-26</v>
      </c>
      <c r="AD1230" s="25">
        <v>46177</v>
      </c>
      <c r="AE1230" s="535" t="s">
        <v>2752</v>
      </c>
      <c r="AF1230" s="58">
        <f t="shared" si="342"/>
        <v>169558</v>
      </c>
      <c r="AG1230" s="58">
        <f t="shared" si="336"/>
        <v>0</v>
      </c>
      <c r="AH1230" s="58">
        <f t="shared" si="343"/>
        <v>169558</v>
      </c>
      <c r="AI1230" s="58">
        <f t="shared" si="335"/>
        <v>0</v>
      </c>
      <c r="AJ1230" s="58">
        <f t="shared" si="337"/>
        <v>0</v>
      </c>
      <c r="AK1230" s="58">
        <f t="shared" ref="AK1230:AK1247" si="350">SUM(AI1230:AJ1230)</f>
        <v>0</v>
      </c>
      <c r="AL1230" s="16" t="s">
        <v>0</v>
      </c>
      <c r="AM1230" s="540" t="s">
        <v>102</v>
      </c>
      <c r="AN1230" s="59">
        <f t="shared" si="341"/>
        <v>169558</v>
      </c>
      <c r="AO1230" s="844">
        <f t="shared" si="344"/>
        <v>1</v>
      </c>
      <c r="AP1230" s="844">
        <f t="shared" si="345"/>
        <v>0</v>
      </c>
      <c r="AQ1230" s="845">
        <f t="shared" ca="1" si="346"/>
        <v>21</v>
      </c>
      <c r="AR1230" s="113" t="str">
        <f t="shared" si="347"/>
        <v>Delayed</v>
      </c>
    </row>
    <row r="1231" spans="1:44" ht="12.75" x14ac:dyDescent="0.2">
      <c r="A1231" s="21" t="s">
        <v>2753</v>
      </c>
      <c r="B1231" s="133">
        <v>46163</v>
      </c>
      <c r="C1231" s="240" t="s">
        <v>79</v>
      </c>
      <c r="D1231" s="552">
        <v>46177</v>
      </c>
      <c r="E1231" s="552" t="e">
        <f>IF(OR(#REF!="",J1231=""),"",#REF!+7*J1231)</f>
        <v>#REF!</v>
      </c>
      <c r="F1231" s="333" t="str">
        <f t="shared" ca="1" si="340"/>
        <v>DELIVERED</v>
      </c>
      <c r="G1231" s="571" t="s">
        <v>80</v>
      </c>
      <c r="H1231" s="113" t="e">
        <f t="shared" si="338"/>
        <v>#REF!</v>
      </c>
      <c r="I1231" s="113" t="e">
        <f t="shared" si="339"/>
        <v>#REF!</v>
      </c>
      <c r="J1231" s="20">
        <v>2</v>
      </c>
      <c r="K1231" s="20" t="s">
        <v>23</v>
      </c>
      <c r="L1231" s="38" t="s">
        <v>81</v>
      </c>
      <c r="M1231" s="507" t="s">
        <v>2754</v>
      </c>
      <c r="N1231" s="523">
        <v>0</v>
      </c>
      <c r="O1231" s="598">
        <v>3</v>
      </c>
      <c r="P1231" s="24" t="s">
        <v>2755</v>
      </c>
      <c r="Q1231" s="20">
        <v>26200287</v>
      </c>
      <c r="R1231" s="9" t="s">
        <v>84</v>
      </c>
      <c r="S1231" s="9" t="s">
        <v>2756</v>
      </c>
      <c r="T1231" s="83" t="s">
        <v>2757</v>
      </c>
      <c r="U1231" s="666" t="s">
        <v>87</v>
      </c>
      <c r="V1231" s="13" t="s">
        <v>2758</v>
      </c>
      <c r="W1231" s="20">
        <v>4</v>
      </c>
      <c r="X1231" s="20">
        <v>4</v>
      </c>
      <c r="Y1231" s="265">
        <f t="shared" si="349"/>
        <v>0</v>
      </c>
      <c r="Z1231" s="20">
        <v>0</v>
      </c>
      <c r="AA1231" s="63">
        <v>4938</v>
      </c>
      <c r="AB1231" s="342"/>
      <c r="AC1231" s="151" t="str">
        <f t="shared" si="348"/>
        <v>June-26</v>
      </c>
      <c r="AD1231" s="424">
        <v>46178</v>
      </c>
      <c r="AE1231" s="256" t="s">
        <v>2759</v>
      </c>
      <c r="AF1231" s="63">
        <f t="shared" si="342"/>
        <v>19752</v>
      </c>
      <c r="AG1231" s="63">
        <f t="shared" si="336"/>
        <v>0</v>
      </c>
      <c r="AH1231" s="63">
        <f t="shared" si="343"/>
        <v>19752</v>
      </c>
      <c r="AI1231" s="63">
        <f t="shared" si="335"/>
        <v>0</v>
      </c>
      <c r="AJ1231" s="63">
        <f t="shared" si="337"/>
        <v>0</v>
      </c>
      <c r="AK1231" s="63">
        <f t="shared" si="350"/>
        <v>0</v>
      </c>
      <c r="AL1231" s="21" t="s">
        <v>0</v>
      </c>
      <c r="AM1231" s="144" t="s">
        <v>102</v>
      </c>
      <c r="AN1231" s="82">
        <f t="shared" si="341"/>
        <v>19752</v>
      </c>
      <c r="AO1231" s="844">
        <f t="shared" si="344"/>
        <v>1</v>
      </c>
      <c r="AP1231" s="844">
        <f t="shared" si="345"/>
        <v>0</v>
      </c>
      <c r="AQ1231" s="845">
        <f t="shared" ca="1" si="346"/>
        <v>22</v>
      </c>
      <c r="AR1231" s="113" t="str">
        <f t="shared" si="347"/>
        <v>Delayed</v>
      </c>
    </row>
    <row r="1232" spans="1:44" ht="12.75" x14ac:dyDescent="0.2">
      <c r="A1232" s="508">
        <v>4000622115</v>
      </c>
      <c r="B1232" s="627">
        <v>46163</v>
      </c>
      <c r="C1232" s="543" t="s">
        <v>79</v>
      </c>
      <c r="D1232" s="552">
        <v>46233</v>
      </c>
      <c r="E1232" s="552" t="e">
        <f>IF(OR(#REF!="",J1232=""),"",#REF!+7*J1232)</f>
        <v>#REF!</v>
      </c>
      <c r="F1232" s="629" t="e">
        <f t="shared" ca="1" si="340"/>
        <v>#REF!</v>
      </c>
      <c r="G1232" s="516" t="s">
        <v>94</v>
      </c>
      <c r="H1232" s="505" t="e">
        <f t="shared" si="338"/>
        <v>#REF!</v>
      </c>
      <c r="I1232" s="505" t="e">
        <f t="shared" si="339"/>
        <v>#REF!</v>
      </c>
      <c r="J1232" s="506">
        <v>8</v>
      </c>
      <c r="K1232" s="506" t="s">
        <v>18</v>
      </c>
      <c r="L1232" s="660" t="s">
        <v>81</v>
      </c>
      <c r="M1232" s="507" t="s">
        <v>2760</v>
      </c>
      <c r="N1232" s="523">
        <v>0</v>
      </c>
      <c r="O1232" s="598">
        <v>3</v>
      </c>
      <c r="P1232" s="506"/>
      <c r="Q1232" s="506"/>
      <c r="R1232" s="588" t="s">
        <v>84</v>
      </c>
      <c r="S1232" s="555" t="s">
        <v>97</v>
      </c>
      <c r="T1232" s="628" t="s">
        <v>138</v>
      </c>
      <c r="U1232" s="508" t="s">
        <v>99</v>
      </c>
      <c r="V1232" s="508" t="s">
        <v>2761</v>
      </c>
      <c r="W1232" s="506">
        <v>3</v>
      </c>
      <c r="X1232" s="505"/>
      <c r="Y1232" s="557">
        <f t="shared" si="349"/>
        <v>3</v>
      </c>
      <c r="Z1232" s="506">
        <v>3</v>
      </c>
      <c r="AA1232" s="528">
        <v>29990</v>
      </c>
      <c r="AB1232" s="529"/>
      <c r="AC1232" s="601"/>
      <c r="AD1232" s="516"/>
      <c r="AE1232" s="532"/>
      <c r="AF1232" s="528">
        <f t="shared" si="342"/>
        <v>0</v>
      </c>
      <c r="AG1232" s="528">
        <f t="shared" si="336"/>
        <v>0</v>
      </c>
      <c r="AH1232" s="528">
        <f t="shared" si="343"/>
        <v>0</v>
      </c>
      <c r="AI1232" s="528">
        <f t="shared" si="335"/>
        <v>89970</v>
      </c>
      <c r="AJ1232" s="528">
        <f t="shared" si="337"/>
        <v>0</v>
      </c>
      <c r="AK1232" s="528">
        <f t="shared" si="350"/>
        <v>89970</v>
      </c>
      <c r="AL1232" s="508" t="s">
        <v>9</v>
      </c>
      <c r="AM1232" s="533"/>
      <c r="AN1232" s="833">
        <f t="shared" si="341"/>
        <v>89970</v>
      </c>
      <c r="AO1232" s="844">
        <f t="shared" si="344"/>
        <v>0</v>
      </c>
      <c r="AP1232" s="844">
        <f t="shared" si="345"/>
        <v>1</v>
      </c>
      <c r="AQ1232" s="845">
        <f t="shared" ca="1" si="346"/>
        <v>22</v>
      </c>
      <c r="AR1232" s="113" t="str">
        <f t="shared" si="347"/>
        <v>On Time</v>
      </c>
    </row>
    <row r="1233" spans="1:44" ht="12.75" x14ac:dyDescent="0.2">
      <c r="A1233" s="508">
        <v>4300036369</v>
      </c>
      <c r="B1233" s="627">
        <v>46163</v>
      </c>
      <c r="C1233" s="543" t="s">
        <v>79</v>
      </c>
      <c r="D1233" s="552">
        <v>46191</v>
      </c>
      <c r="E1233" s="552" t="e">
        <f>IF(OR(#REF!="",J1233=""),"",#REF!+7*J1233)</f>
        <v>#REF!</v>
      </c>
      <c r="F1233" s="629" t="e">
        <f ca="1">IF(AL1233="PO CLOSED",
"DELIVERED",
IF(TODAY()&gt;E1233,
"-"&amp;ROUNDUP(TODAY()-E1233,0)&amp;" days overdue",
"+" &amp;ROUNDUP(E1233-TODAY(),0)&amp;" days remaining"))</f>
        <v>#REF!</v>
      </c>
      <c r="G1233" s="516" t="s">
        <v>94</v>
      </c>
      <c r="H1233" s="505" t="e">
        <f t="shared" si="338"/>
        <v>#REF!</v>
      </c>
      <c r="I1233" s="505" t="e">
        <f t="shared" si="339"/>
        <v>#REF!</v>
      </c>
      <c r="J1233" s="506">
        <v>4</v>
      </c>
      <c r="K1233" s="506" t="s">
        <v>21</v>
      </c>
      <c r="L1233" s="660" t="s">
        <v>81</v>
      </c>
      <c r="M1233" s="522" t="s">
        <v>2762</v>
      </c>
      <c r="N1233" s="523">
        <v>0</v>
      </c>
      <c r="O1233" s="598">
        <v>3</v>
      </c>
      <c r="P1233" s="526"/>
      <c r="Q1233" s="526"/>
      <c r="R1233" s="588" t="s">
        <v>84</v>
      </c>
      <c r="S1233" s="555" t="s">
        <v>97</v>
      </c>
      <c r="T1233" s="628" t="s">
        <v>335</v>
      </c>
      <c r="U1233" s="508" t="s">
        <v>99</v>
      </c>
      <c r="V1233" s="508" t="s">
        <v>2763</v>
      </c>
      <c r="W1233" s="506">
        <v>2</v>
      </c>
      <c r="X1233" s="505"/>
      <c r="Y1233" s="557">
        <f t="shared" si="349"/>
        <v>2</v>
      </c>
      <c r="Z1233" s="506">
        <v>2</v>
      </c>
      <c r="AA1233" s="528">
        <v>26100</v>
      </c>
      <c r="AB1233" s="529"/>
      <c r="AC1233" s="601"/>
      <c r="AD1233" s="516"/>
      <c r="AE1233" s="532"/>
      <c r="AF1233" s="528">
        <f>X1233*AA1233</f>
        <v>0</v>
      </c>
      <c r="AG1233" s="528">
        <f>(X1233*AB1233)*86</f>
        <v>0</v>
      </c>
      <c r="AH1233" s="528">
        <f>SUM(AF1233:AG1233)</f>
        <v>0</v>
      </c>
      <c r="AI1233" s="528">
        <f>Z1233*AA1233</f>
        <v>52200</v>
      </c>
      <c r="AJ1233" s="528">
        <f>(Z1233*AB1233)*86</f>
        <v>0</v>
      </c>
      <c r="AK1233" s="528">
        <f>SUM(AI1233:AJ1233)</f>
        <v>52200</v>
      </c>
      <c r="AL1233" s="508" t="s">
        <v>9</v>
      </c>
      <c r="AM1233" s="533"/>
      <c r="AN1233" s="833">
        <f>SUM(AH1233,AK1233)</f>
        <v>52200</v>
      </c>
      <c r="AO1233" s="844">
        <f t="shared" si="344"/>
        <v>0</v>
      </c>
      <c r="AP1233" s="844">
        <f t="shared" si="345"/>
        <v>1</v>
      </c>
      <c r="AQ1233" s="845">
        <f t="shared" ca="1" si="346"/>
        <v>22</v>
      </c>
      <c r="AR1233" s="113" t="str">
        <f t="shared" si="347"/>
        <v>On Time</v>
      </c>
    </row>
    <row r="1234" spans="1:44" ht="12.75" x14ac:dyDescent="0.2">
      <c r="A1234" s="508">
        <v>4902389157</v>
      </c>
      <c r="B1234" s="627">
        <v>46164</v>
      </c>
      <c r="C1234" s="562" t="s">
        <v>79</v>
      </c>
      <c r="D1234" s="552">
        <v>46168</v>
      </c>
      <c r="E1234" s="552" t="e">
        <f>IF(OR(#REF!="",J1234=""),"",#REF!+7*J1234)</f>
        <v>#REF!</v>
      </c>
      <c r="F1234" s="630" t="str">
        <f t="shared" ca="1" si="340"/>
        <v>DELIVERED</v>
      </c>
      <c r="G1234" s="516" t="s">
        <v>2111</v>
      </c>
      <c r="H1234" s="505" t="e">
        <f t="shared" si="338"/>
        <v>#REF!</v>
      </c>
      <c r="I1234" s="505" t="e">
        <f t="shared" si="339"/>
        <v>#REF!</v>
      </c>
      <c r="J1234" s="36">
        <v>0.6</v>
      </c>
      <c r="K1234" s="36" t="s">
        <v>24</v>
      </c>
      <c r="L1234" s="38" t="s">
        <v>142</v>
      </c>
      <c r="M1234" s="522" t="s">
        <v>2764</v>
      </c>
      <c r="N1234" s="523">
        <v>0</v>
      </c>
      <c r="O1234" s="598">
        <v>3</v>
      </c>
      <c r="P1234" s="24" t="s">
        <v>243</v>
      </c>
      <c r="Q1234" s="24">
        <v>26200214</v>
      </c>
      <c r="R1234" s="588" t="s">
        <v>84</v>
      </c>
      <c r="S1234" s="588" t="s">
        <v>2765</v>
      </c>
      <c r="T1234" s="508" t="s">
        <v>2766</v>
      </c>
      <c r="U1234" s="636" t="s">
        <v>193</v>
      </c>
      <c r="V1234" s="636" t="s">
        <v>2767</v>
      </c>
      <c r="W1234" s="36">
        <v>2</v>
      </c>
      <c r="X1234" s="36">
        <v>2</v>
      </c>
      <c r="Y1234" s="557">
        <f t="shared" si="349"/>
        <v>0</v>
      </c>
      <c r="Z1234" s="36">
        <v>0</v>
      </c>
      <c r="AA1234" s="72">
        <v>21600</v>
      </c>
      <c r="AB1234" s="425"/>
      <c r="AC1234" s="536" t="str">
        <f>IF(AD1234="","",TEXT(AD1234,"mmmm-yy"))</f>
        <v>May-26</v>
      </c>
      <c r="AD1234" s="426">
        <v>46164</v>
      </c>
      <c r="AE1234" s="535" t="s">
        <v>2768</v>
      </c>
      <c r="AF1234" s="58">
        <f t="shared" si="342"/>
        <v>43200</v>
      </c>
      <c r="AG1234" s="58">
        <f t="shared" si="336"/>
        <v>0</v>
      </c>
      <c r="AH1234" s="58">
        <f t="shared" si="343"/>
        <v>43200</v>
      </c>
      <c r="AI1234" s="58">
        <f t="shared" si="335"/>
        <v>0</v>
      </c>
      <c r="AJ1234" s="58">
        <f t="shared" si="337"/>
        <v>0</v>
      </c>
      <c r="AK1234" s="58">
        <f t="shared" si="350"/>
        <v>0</v>
      </c>
      <c r="AL1234" s="16" t="s">
        <v>0</v>
      </c>
      <c r="AM1234" s="540" t="s">
        <v>102</v>
      </c>
      <c r="AN1234" s="835">
        <f t="shared" si="341"/>
        <v>43200</v>
      </c>
      <c r="AO1234" s="844">
        <f t="shared" si="344"/>
        <v>1</v>
      </c>
      <c r="AP1234" s="844">
        <f t="shared" si="345"/>
        <v>0</v>
      </c>
      <c r="AQ1234" s="845">
        <f t="shared" ca="1" si="346"/>
        <v>21</v>
      </c>
      <c r="AR1234" s="113" t="str">
        <f t="shared" si="347"/>
        <v>On Time</v>
      </c>
    </row>
    <row r="1235" spans="1:44" ht="12.75" x14ac:dyDescent="0.2">
      <c r="A1235" s="16">
        <v>4800002795</v>
      </c>
      <c r="B1235" s="381">
        <v>46164</v>
      </c>
      <c r="C1235" s="297" t="s">
        <v>79</v>
      </c>
      <c r="D1235" s="552">
        <v>46171</v>
      </c>
      <c r="E1235" s="552" t="e">
        <f>IF(OR(#REF!="",J1235=""),"",#REF!+7*J1235)</f>
        <v>#REF!</v>
      </c>
      <c r="F1235" s="333" t="e">
        <f t="shared" ca="1" si="340"/>
        <v>#REF!</v>
      </c>
      <c r="G1235" s="65" t="s">
        <v>2111</v>
      </c>
      <c r="H1235" s="505" t="e">
        <f t="shared" si="338"/>
        <v>#REF!</v>
      </c>
      <c r="I1235" s="505" t="e">
        <f t="shared" si="339"/>
        <v>#REF!</v>
      </c>
      <c r="J1235" s="24">
        <v>1</v>
      </c>
      <c r="K1235" s="24" t="s">
        <v>21</v>
      </c>
      <c r="L1235" s="38" t="s">
        <v>81</v>
      </c>
      <c r="M1235" s="23" t="s">
        <v>2769</v>
      </c>
      <c r="N1235" s="523">
        <v>0</v>
      </c>
      <c r="O1235" s="598">
        <v>3</v>
      </c>
      <c r="P1235" s="36"/>
      <c r="Q1235" s="36"/>
      <c r="R1235" s="24" t="s">
        <v>84</v>
      </c>
      <c r="S1235" s="9" t="s">
        <v>1170</v>
      </c>
      <c r="T1235" s="7" t="s">
        <v>1171</v>
      </c>
      <c r="U1235" s="647" t="s">
        <v>158</v>
      </c>
      <c r="V1235" s="16" t="s">
        <v>2770</v>
      </c>
      <c r="W1235" s="24">
        <v>10</v>
      </c>
      <c r="X1235" s="24"/>
      <c r="Y1235" s="557">
        <f t="shared" si="349"/>
        <v>10</v>
      </c>
      <c r="Z1235" s="24">
        <v>10</v>
      </c>
      <c r="AA1235" s="58">
        <v>3208.8</v>
      </c>
      <c r="AB1235" s="66"/>
      <c r="AC1235" s="262"/>
      <c r="AD1235" s="25"/>
      <c r="AE1235" s="66"/>
      <c r="AF1235" s="58">
        <f t="shared" si="342"/>
        <v>0</v>
      </c>
      <c r="AG1235" s="58">
        <f t="shared" si="336"/>
        <v>0</v>
      </c>
      <c r="AH1235" s="58">
        <f t="shared" si="343"/>
        <v>0</v>
      </c>
      <c r="AI1235" s="58">
        <f t="shared" si="335"/>
        <v>32088</v>
      </c>
      <c r="AJ1235" s="58">
        <f t="shared" si="337"/>
        <v>0</v>
      </c>
      <c r="AK1235" s="58">
        <f t="shared" si="350"/>
        <v>32088</v>
      </c>
      <c r="AL1235" s="16" t="s">
        <v>9</v>
      </c>
      <c r="AM1235" s="272"/>
      <c r="AN1235" s="59">
        <f t="shared" si="341"/>
        <v>32088</v>
      </c>
      <c r="AO1235" s="844">
        <f t="shared" si="344"/>
        <v>0</v>
      </c>
      <c r="AP1235" s="844">
        <f t="shared" si="345"/>
        <v>1</v>
      </c>
      <c r="AQ1235" s="845">
        <f t="shared" ca="1" si="346"/>
        <v>21</v>
      </c>
      <c r="AR1235" s="113" t="str">
        <f t="shared" si="347"/>
        <v>On Time</v>
      </c>
    </row>
    <row r="1236" spans="1:44" ht="12.75" x14ac:dyDescent="0.2">
      <c r="A1236" s="16" t="s">
        <v>2771</v>
      </c>
      <c r="B1236" s="627">
        <v>46164</v>
      </c>
      <c r="C1236" s="643" t="s">
        <v>79</v>
      </c>
      <c r="D1236" s="552">
        <v>46168</v>
      </c>
      <c r="E1236" s="552" t="e">
        <f>IF(OR(#REF!="",J1236=""),"",#REF!+7*J1236)</f>
        <v>#REF!</v>
      </c>
      <c r="F1236" s="333" t="str">
        <f t="shared" ca="1" si="340"/>
        <v>DELIVERED</v>
      </c>
      <c r="G1236" s="65" t="s">
        <v>2111</v>
      </c>
      <c r="H1236" s="505" t="e">
        <f t="shared" si="338"/>
        <v>#REF!</v>
      </c>
      <c r="I1236" s="505" t="e">
        <f t="shared" si="339"/>
        <v>#REF!</v>
      </c>
      <c r="J1236" s="20">
        <v>0.6</v>
      </c>
      <c r="K1236" s="20" t="s">
        <v>24</v>
      </c>
      <c r="L1236" s="86" t="s">
        <v>81</v>
      </c>
      <c r="M1236" s="23" t="s">
        <v>2772</v>
      </c>
      <c r="N1236" s="576">
        <v>0</v>
      </c>
      <c r="O1236" s="645">
        <v>3</v>
      </c>
      <c r="P1236" s="24" t="s">
        <v>243</v>
      </c>
      <c r="Q1236" s="24">
        <v>26200218</v>
      </c>
      <c r="R1236" s="635" t="s">
        <v>84</v>
      </c>
      <c r="S1236" s="635" t="s">
        <v>239</v>
      </c>
      <c r="T1236" s="628" t="s">
        <v>240</v>
      </c>
      <c r="U1236" s="643" t="s">
        <v>99</v>
      </c>
      <c r="V1236" s="636" t="s">
        <v>2773</v>
      </c>
      <c r="W1236" s="24">
        <v>1</v>
      </c>
      <c r="X1236" s="24">
        <v>1</v>
      </c>
      <c r="Y1236" s="557">
        <f t="shared" si="349"/>
        <v>0</v>
      </c>
      <c r="Z1236" s="24">
        <v>0</v>
      </c>
      <c r="AA1236" s="58">
        <v>2500</v>
      </c>
      <c r="AB1236" s="66"/>
      <c r="AC1236" s="536" t="str">
        <f>IF(AD1236="","",TEXT(AD1236,"mmmm-yy"))</f>
        <v>May-26</v>
      </c>
      <c r="AD1236" s="25">
        <v>46165</v>
      </c>
      <c r="AE1236" s="650" t="s">
        <v>2774</v>
      </c>
      <c r="AF1236" s="58">
        <f t="shared" si="342"/>
        <v>2500</v>
      </c>
      <c r="AG1236" s="58">
        <f t="shared" si="336"/>
        <v>0</v>
      </c>
      <c r="AH1236" s="58">
        <f t="shared" si="343"/>
        <v>2500</v>
      </c>
      <c r="AI1236" s="58">
        <f t="shared" si="335"/>
        <v>0</v>
      </c>
      <c r="AJ1236" s="58">
        <f t="shared" si="337"/>
        <v>0</v>
      </c>
      <c r="AK1236" s="58">
        <f t="shared" si="350"/>
        <v>0</v>
      </c>
      <c r="AL1236" s="16" t="s">
        <v>0</v>
      </c>
      <c r="AM1236" s="644" t="s">
        <v>102</v>
      </c>
      <c r="AN1236" s="59">
        <f t="shared" si="341"/>
        <v>2500</v>
      </c>
      <c r="AO1236" s="844">
        <f t="shared" si="344"/>
        <v>1</v>
      </c>
      <c r="AP1236" s="844">
        <f t="shared" si="345"/>
        <v>0</v>
      </c>
      <c r="AQ1236" s="845">
        <f t="shared" ca="1" si="346"/>
        <v>21</v>
      </c>
      <c r="AR1236" s="113" t="str">
        <f t="shared" si="347"/>
        <v>On Time</v>
      </c>
    </row>
    <row r="1237" spans="1:44" ht="12.75" x14ac:dyDescent="0.2">
      <c r="A1237" s="506" t="s">
        <v>2775</v>
      </c>
      <c r="B1237" s="244">
        <v>46165</v>
      </c>
      <c r="C1237" s="297" t="s">
        <v>79</v>
      </c>
      <c r="D1237" s="552">
        <v>46184</v>
      </c>
      <c r="E1237" s="552" t="e">
        <f>IF(OR(#REF!="",J1237=""),"",#REF!+7*J1237)</f>
        <v>#REF!</v>
      </c>
      <c r="F1237" s="333" t="e">
        <f t="shared" ca="1" si="340"/>
        <v>#REF!</v>
      </c>
      <c r="G1237" s="65" t="s">
        <v>2111</v>
      </c>
      <c r="H1237" s="341" t="e">
        <f t="shared" si="338"/>
        <v>#REF!</v>
      </c>
      <c r="I1237" s="214" t="e">
        <f t="shared" si="339"/>
        <v>#REF!</v>
      </c>
      <c r="J1237" s="24">
        <v>7</v>
      </c>
      <c r="K1237" s="24" t="s">
        <v>18</v>
      </c>
      <c r="L1237" s="86" t="s">
        <v>81</v>
      </c>
      <c r="M1237" s="522" t="s">
        <v>2776</v>
      </c>
      <c r="N1237" s="399">
        <v>0</v>
      </c>
      <c r="O1237" s="216">
        <v>3</v>
      </c>
      <c r="P1237" s="24"/>
      <c r="Q1237" s="24"/>
      <c r="R1237" s="43" t="s">
        <v>84</v>
      </c>
      <c r="S1237" s="9" t="s">
        <v>671</v>
      </c>
      <c r="T1237" s="7" t="s">
        <v>672</v>
      </c>
      <c r="U1237" s="6" t="s">
        <v>158</v>
      </c>
      <c r="V1237" s="16" t="s">
        <v>2777</v>
      </c>
      <c r="W1237" s="24">
        <v>25</v>
      </c>
      <c r="X1237" s="24"/>
      <c r="Y1237" s="265">
        <f t="shared" si="349"/>
        <v>25</v>
      </c>
      <c r="Z1237" s="24">
        <v>25</v>
      </c>
      <c r="AA1237" s="58">
        <v>33504</v>
      </c>
      <c r="AB1237" s="66"/>
      <c r="AC1237" s="262"/>
      <c r="AD1237" s="25"/>
      <c r="AE1237" s="66"/>
      <c r="AF1237" s="58">
        <f t="shared" si="342"/>
        <v>0</v>
      </c>
      <c r="AG1237" s="58">
        <f t="shared" si="336"/>
        <v>0</v>
      </c>
      <c r="AH1237" s="58">
        <f t="shared" si="343"/>
        <v>0</v>
      </c>
      <c r="AI1237" s="58">
        <f t="shared" si="335"/>
        <v>837600</v>
      </c>
      <c r="AJ1237" s="58">
        <f t="shared" si="337"/>
        <v>0</v>
      </c>
      <c r="AK1237" s="58">
        <f t="shared" si="350"/>
        <v>837600</v>
      </c>
      <c r="AL1237" s="16" t="s">
        <v>9</v>
      </c>
      <c r="AM1237" s="272"/>
      <c r="AN1237" s="59">
        <f t="shared" si="341"/>
        <v>837600</v>
      </c>
      <c r="AO1237" s="844">
        <f t="shared" si="344"/>
        <v>0</v>
      </c>
      <c r="AP1237" s="844">
        <f t="shared" si="345"/>
        <v>1</v>
      </c>
      <c r="AQ1237" s="845">
        <f t="shared" ca="1" si="346"/>
        <v>20</v>
      </c>
      <c r="AR1237" s="113" t="str">
        <f t="shared" si="347"/>
        <v>On Time</v>
      </c>
    </row>
    <row r="1238" spans="1:44" ht="12.75" x14ac:dyDescent="0.2">
      <c r="A1238" s="16">
        <v>4000622591</v>
      </c>
      <c r="B1238" s="381">
        <v>46164</v>
      </c>
      <c r="C1238" s="240" t="s">
        <v>79</v>
      </c>
      <c r="D1238" s="552">
        <v>46262</v>
      </c>
      <c r="E1238" s="552" t="e">
        <f>IF(OR(#REF!="",J1238=""),"",#REF!+7*J1238)</f>
        <v>#REF!</v>
      </c>
      <c r="F1238" s="271" t="e">
        <f t="shared" ca="1" si="340"/>
        <v>#REF!</v>
      </c>
      <c r="G1238" s="65" t="s">
        <v>94</v>
      </c>
      <c r="H1238" s="23" t="e">
        <f t="shared" si="338"/>
        <v>#REF!</v>
      </c>
      <c r="I1238" s="23" t="e">
        <f t="shared" si="339"/>
        <v>#REF!</v>
      </c>
      <c r="J1238" s="24">
        <v>14</v>
      </c>
      <c r="K1238" s="24" t="s">
        <v>18</v>
      </c>
      <c r="L1238" s="638" t="s">
        <v>81</v>
      </c>
      <c r="M1238" s="657" t="s">
        <v>2778</v>
      </c>
      <c r="N1238" s="399">
        <v>0</v>
      </c>
      <c r="O1238" s="463">
        <v>3</v>
      </c>
      <c r="P1238" s="24"/>
      <c r="Q1238" s="24"/>
      <c r="R1238" s="317" t="s">
        <v>84</v>
      </c>
      <c r="S1238" s="218" t="s">
        <v>97</v>
      </c>
      <c r="T1238" s="41" t="s">
        <v>138</v>
      </c>
      <c r="U1238" s="16" t="s">
        <v>99</v>
      </c>
      <c r="V1238" s="16" t="s">
        <v>1640</v>
      </c>
      <c r="W1238" s="24">
        <v>16</v>
      </c>
      <c r="X1238" s="23"/>
      <c r="Y1238" s="8">
        <f t="shared" si="349"/>
        <v>16</v>
      </c>
      <c r="Z1238" s="24">
        <v>16</v>
      </c>
      <c r="AA1238" s="58">
        <v>22860</v>
      </c>
      <c r="AB1238" s="66"/>
      <c r="AC1238" s="62"/>
      <c r="AD1238" s="65"/>
      <c r="AE1238" s="439"/>
      <c r="AF1238" s="58">
        <f t="shared" si="342"/>
        <v>0</v>
      </c>
      <c r="AG1238" s="58">
        <f t="shared" si="336"/>
        <v>0</v>
      </c>
      <c r="AH1238" s="58">
        <f t="shared" si="343"/>
        <v>0</v>
      </c>
      <c r="AI1238" s="58">
        <f t="shared" si="335"/>
        <v>365760</v>
      </c>
      <c r="AJ1238" s="58">
        <f t="shared" si="337"/>
        <v>0</v>
      </c>
      <c r="AK1238" s="58">
        <f t="shared" si="350"/>
        <v>365760</v>
      </c>
      <c r="AL1238" s="16" t="s">
        <v>9</v>
      </c>
      <c r="AM1238" s="272"/>
      <c r="AN1238" s="59">
        <f t="shared" si="341"/>
        <v>365760</v>
      </c>
      <c r="AO1238" s="844">
        <f t="shared" si="344"/>
        <v>0</v>
      </c>
      <c r="AP1238" s="844">
        <f t="shared" si="345"/>
        <v>1</v>
      </c>
      <c r="AQ1238" s="845">
        <f t="shared" ca="1" si="346"/>
        <v>21</v>
      </c>
      <c r="AR1238" s="113" t="str">
        <f t="shared" si="347"/>
        <v>On Time</v>
      </c>
    </row>
    <row r="1239" spans="1:44" ht="12.75" x14ac:dyDescent="0.2">
      <c r="A1239" s="16">
        <v>4000620552</v>
      </c>
      <c r="B1239" s="627">
        <v>46165</v>
      </c>
      <c r="C1239" s="543" t="s">
        <v>79</v>
      </c>
      <c r="D1239" s="552">
        <v>46304</v>
      </c>
      <c r="E1239" s="552" t="e">
        <f>IF(OR(#REF!="",J1239=""),"",#REF!+7*J1239)</f>
        <v>#REF!</v>
      </c>
      <c r="F1239" s="629" t="e">
        <f t="shared" ca="1" si="340"/>
        <v>#REF!</v>
      </c>
      <c r="G1239" s="65" t="s">
        <v>94</v>
      </c>
      <c r="H1239" s="23" t="e">
        <f t="shared" si="338"/>
        <v>#REF!</v>
      </c>
      <c r="I1239" s="23" t="e">
        <f t="shared" si="339"/>
        <v>#REF!</v>
      </c>
      <c r="J1239" s="24">
        <v>20</v>
      </c>
      <c r="K1239" s="506" t="s">
        <v>18</v>
      </c>
      <c r="L1239" s="660" t="s">
        <v>81</v>
      </c>
      <c r="M1239" s="343" t="s">
        <v>2779</v>
      </c>
      <c r="N1239" s="399">
        <v>0</v>
      </c>
      <c r="O1239" s="598">
        <v>3</v>
      </c>
      <c r="P1239" s="24"/>
      <c r="Q1239" s="24"/>
      <c r="R1239" s="588" t="s">
        <v>84</v>
      </c>
      <c r="S1239" s="555" t="s">
        <v>97</v>
      </c>
      <c r="T1239" s="628" t="s">
        <v>138</v>
      </c>
      <c r="U1239" s="16" t="s">
        <v>99</v>
      </c>
      <c r="V1239" s="16" t="s">
        <v>2780</v>
      </c>
      <c r="W1239" s="506">
        <v>132</v>
      </c>
      <c r="X1239" s="505"/>
      <c r="Y1239" s="557">
        <f t="shared" si="349"/>
        <v>132</v>
      </c>
      <c r="Z1239" s="506">
        <v>132</v>
      </c>
      <c r="AA1239" s="58">
        <v>9110</v>
      </c>
      <c r="AB1239" s="66"/>
      <c r="AC1239" s="601"/>
      <c r="AD1239" s="516"/>
      <c r="AE1239" s="532"/>
      <c r="AF1239" s="58">
        <f t="shared" si="342"/>
        <v>0</v>
      </c>
      <c r="AG1239" s="58">
        <f t="shared" si="336"/>
        <v>0</v>
      </c>
      <c r="AH1239" s="58">
        <f t="shared" si="343"/>
        <v>0</v>
      </c>
      <c r="AI1239" s="58">
        <f t="shared" si="335"/>
        <v>1202520</v>
      </c>
      <c r="AJ1239" s="58">
        <f t="shared" si="337"/>
        <v>0</v>
      </c>
      <c r="AK1239" s="58">
        <f t="shared" si="350"/>
        <v>1202520</v>
      </c>
      <c r="AL1239" s="16" t="s">
        <v>9</v>
      </c>
      <c r="AM1239" s="272"/>
      <c r="AN1239" s="59">
        <f t="shared" si="341"/>
        <v>1202520</v>
      </c>
      <c r="AO1239" s="844">
        <f t="shared" si="344"/>
        <v>0</v>
      </c>
      <c r="AP1239" s="844">
        <f t="shared" si="345"/>
        <v>1</v>
      </c>
      <c r="AQ1239" s="845">
        <f t="shared" ca="1" si="346"/>
        <v>20</v>
      </c>
      <c r="AR1239" s="113" t="str">
        <f t="shared" si="347"/>
        <v>On Time</v>
      </c>
    </row>
    <row r="1240" spans="1:44" ht="15" x14ac:dyDescent="0.25">
      <c r="A1240" s="16">
        <v>4000616564</v>
      </c>
      <c r="B1240" s="627">
        <v>46165</v>
      </c>
      <c r="C1240" s="543" t="s">
        <v>79</v>
      </c>
      <c r="D1240" s="552">
        <v>46262</v>
      </c>
      <c r="E1240" s="552" t="e">
        <f>IF(OR(#REF!="",J1240=""),"",#REF!+7*J1240)</f>
        <v>#REF!</v>
      </c>
      <c r="F1240" s="629" t="e">
        <f ca="1">IF(AL1240="PO CLOSED",
"DELIVERED",
IF(TODAY()&gt;E1240,
"-"&amp;ROUNDUP(TODAY()-E1240,0)&amp;" days overdue",
"+" &amp;ROUNDUP(E1240-TODAY(),0)&amp;" days remaining"))</f>
        <v>#REF!</v>
      </c>
      <c r="G1240" s="65" t="s">
        <v>94</v>
      </c>
      <c r="H1240" s="23" t="e">
        <f t="shared" si="338"/>
        <v>#REF!</v>
      </c>
      <c r="I1240" s="23" t="e">
        <f t="shared" si="339"/>
        <v>#REF!</v>
      </c>
      <c r="J1240" s="24">
        <v>13.5</v>
      </c>
      <c r="K1240" s="521" t="s">
        <v>18</v>
      </c>
      <c r="L1240" s="521" t="s">
        <v>81</v>
      </c>
      <c r="M1240" s="522" t="s">
        <v>2781</v>
      </c>
      <c r="N1240" s="399">
        <v>0</v>
      </c>
      <c r="O1240" s="598">
        <v>3</v>
      </c>
      <c r="P1240" s="24"/>
      <c r="Q1240" s="24"/>
      <c r="R1240" s="588" t="s">
        <v>84</v>
      </c>
      <c r="S1240" s="559" t="s">
        <v>97</v>
      </c>
      <c r="T1240" s="230" t="s">
        <v>2782</v>
      </c>
      <c r="U1240" s="26" t="s">
        <v>99</v>
      </c>
      <c r="V1240" s="16" t="s">
        <v>2783</v>
      </c>
      <c r="W1240" s="506">
        <v>7</v>
      </c>
      <c r="X1240" s="505"/>
      <c r="Y1240" s="557">
        <v>7</v>
      </c>
      <c r="Z1240" s="506">
        <v>7</v>
      </c>
      <c r="AA1240" s="58">
        <v>24695</v>
      </c>
      <c r="AB1240" s="66"/>
      <c r="AC1240" s="262"/>
      <c r="AD1240" s="25"/>
      <c r="AE1240" s="66"/>
      <c r="AF1240" s="58">
        <f t="shared" si="342"/>
        <v>0</v>
      </c>
      <c r="AG1240" s="58">
        <f t="shared" si="336"/>
        <v>0</v>
      </c>
      <c r="AH1240" s="58">
        <f t="shared" si="343"/>
        <v>0</v>
      </c>
      <c r="AI1240" s="58">
        <f t="shared" si="335"/>
        <v>172865</v>
      </c>
      <c r="AJ1240" s="58">
        <f t="shared" si="337"/>
        <v>0</v>
      </c>
      <c r="AK1240" s="58">
        <f t="shared" si="350"/>
        <v>172865</v>
      </c>
      <c r="AL1240" s="16" t="s">
        <v>9</v>
      </c>
      <c r="AM1240" s="272"/>
      <c r="AN1240" s="59">
        <f t="shared" si="341"/>
        <v>172865</v>
      </c>
      <c r="AO1240" s="844">
        <f t="shared" si="344"/>
        <v>0</v>
      </c>
      <c r="AP1240" s="844">
        <f t="shared" si="345"/>
        <v>1</v>
      </c>
      <c r="AQ1240" s="845">
        <f t="shared" ca="1" si="346"/>
        <v>20</v>
      </c>
      <c r="AR1240" s="113" t="str">
        <f t="shared" si="347"/>
        <v>On Time</v>
      </c>
    </row>
    <row r="1241" spans="1:44" ht="12.75" x14ac:dyDescent="0.2">
      <c r="A1241" s="543">
        <v>4520500332</v>
      </c>
      <c r="B1241" s="570">
        <v>46168</v>
      </c>
      <c r="C1241" s="100" t="s">
        <v>79</v>
      </c>
      <c r="D1241" s="552">
        <v>46189</v>
      </c>
      <c r="E1241" s="552" t="e">
        <f>IF(OR(#REF!="",J1241=""),"",#REF!+7*J1241)</f>
        <v>#REF!</v>
      </c>
      <c r="F1241" s="333" t="e">
        <f t="shared" ca="1" si="340"/>
        <v>#REF!</v>
      </c>
      <c r="G1241" s="65" t="s">
        <v>2111</v>
      </c>
      <c r="H1241" s="573" t="e">
        <f t="shared" si="338"/>
        <v>#REF!</v>
      </c>
      <c r="I1241" s="573" t="e">
        <f t="shared" si="339"/>
        <v>#REF!</v>
      </c>
      <c r="J1241" s="24">
        <v>3</v>
      </c>
      <c r="K1241" s="24" t="s">
        <v>22</v>
      </c>
      <c r="L1241" s="384" t="s">
        <v>81</v>
      </c>
      <c r="M1241" s="548" t="s">
        <v>2784</v>
      </c>
      <c r="N1241" s="523">
        <v>1</v>
      </c>
      <c r="O1241" s="558">
        <v>1</v>
      </c>
      <c r="P1241" s="24"/>
      <c r="Q1241" s="24"/>
      <c r="R1241" s="86" t="s">
        <v>84</v>
      </c>
      <c r="S1241" s="24" t="s">
        <v>210</v>
      </c>
      <c r="T1241" s="23" t="s">
        <v>211</v>
      </c>
      <c r="U1241" s="23" t="s">
        <v>212</v>
      </c>
      <c r="V1241" s="548" t="s">
        <v>2785</v>
      </c>
      <c r="W1241" s="24">
        <v>1</v>
      </c>
      <c r="X1241" s="24"/>
      <c r="Y1241" s="542">
        <f t="shared" ref="Y1241:Y1247" si="351">W1241-X1241</f>
        <v>1</v>
      </c>
      <c r="Z1241" s="24">
        <v>1</v>
      </c>
      <c r="AA1241" s="58">
        <v>71081</v>
      </c>
      <c r="AB1241" s="66"/>
      <c r="AC1241" s="262"/>
      <c r="AD1241" s="25"/>
      <c r="AE1241" s="66"/>
      <c r="AF1241" s="58">
        <f t="shared" si="342"/>
        <v>0</v>
      </c>
      <c r="AG1241" s="58">
        <f t="shared" si="336"/>
        <v>0</v>
      </c>
      <c r="AH1241" s="58">
        <f t="shared" si="343"/>
        <v>0</v>
      </c>
      <c r="AI1241" s="58">
        <f t="shared" si="335"/>
        <v>71081</v>
      </c>
      <c r="AJ1241" s="58">
        <f t="shared" si="337"/>
        <v>0</v>
      </c>
      <c r="AK1241" s="58">
        <f t="shared" si="350"/>
        <v>71081</v>
      </c>
      <c r="AL1241" s="16" t="s">
        <v>9</v>
      </c>
      <c r="AM1241" s="272"/>
      <c r="AN1241" s="59">
        <f t="shared" si="341"/>
        <v>71081</v>
      </c>
      <c r="AO1241" s="844">
        <f t="shared" si="344"/>
        <v>0</v>
      </c>
      <c r="AP1241" s="844">
        <f t="shared" si="345"/>
        <v>1</v>
      </c>
      <c r="AQ1241" s="845">
        <f t="shared" ca="1" si="346"/>
        <v>17</v>
      </c>
      <c r="AR1241" s="113" t="str">
        <f t="shared" si="347"/>
        <v>On Time</v>
      </c>
    </row>
    <row r="1242" spans="1:44" ht="15" x14ac:dyDescent="0.25">
      <c r="A1242" s="543">
        <v>4201203245</v>
      </c>
      <c r="B1242" s="662">
        <v>46168</v>
      </c>
      <c r="C1242" s="6" t="s">
        <v>79</v>
      </c>
      <c r="D1242" s="552">
        <v>46168</v>
      </c>
      <c r="E1242" s="552" t="e">
        <f>IF(OR(#REF!="",J1242=""),"",#REF!+7*J1242)</f>
        <v>#REF!</v>
      </c>
      <c r="F1242" s="333" t="str">
        <f t="shared" ca="1" si="340"/>
        <v>DELIVERED</v>
      </c>
      <c r="G1242" s="65" t="s">
        <v>2111</v>
      </c>
      <c r="H1242" s="23" t="e">
        <f t="shared" si="338"/>
        <v>#REF!</v>
      </c>
      <c r="I1242" s="23" t="e">
        <f t="shared" si="339"/>
        <v>#REF!</v>
      </c>
      <c r="J1242" s="24">
        <v>2</v>
      </c>
      <c r="K1242" s="24" t="s">
        <v>22</v>
      </c>
      <c r="L1242" s="38" t="s">
        <v>81</v>
      </c>
      <c r="M1242" s="548" t="s">
        <v>2786</v>
      </c>
      <c r="N1242" s="399">
        <v>0</v>
      </c>
      <c r="O1242" s="598">
        <v>3</v>
      </c>
      <c r="P1242" s="24" t="s">
        <v>243</v>
      </c>
      <c r="Q1242" s="24">
        <v>26200228</v>
      </c>
      <c r="R1242" s="24" t="s">
        <v>84</v>
      </c>
      <c r="S1242" s="23" t="s">
        <v>2787</v>
      </c>
      <c r="T1242" s="71" t="s">
        <v>2788</v>
      </c>
      <c r="U1242" s="35" t="s">
        <v>87</v>
      </c>
      <c r="V1242" t="s">
        <v>2789</v>
      </c>
      <c r="W1242" s="24">
        <v>17</v>
      </c>
      <c r="X1242" s="24">
        <v>17</v>
      </c>
      <c r="Y1242" s="542">
        <f t="shared" si="351"/>
        <v>0</v>
      </c>
      <c r="Z1242" s="24">
        <v>0</v>
      </c>
      <c r="AA1242" s="58">
        <v>6230.59</v>
      </c>
      <c r="AB1242" s="66"/>
      <c r="AC1242" s="536" t="str">
        <f>IF(AD1242="","",TEXT(AD1242,"mmmm-yy"))</f>
        <v>May-26</v>
      </c>
      <c r="AD1242" s="25">
        <v>46168</v>
      </c>
      <c r="AE1242" s="650" t="s">
        <v>2790</v>
      </c>
      <c r="AF1242" s="58">
        <f t="shared" si="342"/>
        <v>105920.03</v>
      </c>
      <c r="AG1242" s="58">
        <f t="shared" si="336"/>
        <v>0</v>
      </c>
      <c r="AH1242" s="58">
        <f t="shared" si="343"/>
        <v>105920.03</v>
      </c>
      <c r="AI1242" s="58">
        <f t="shared" si="335"/>
        <v>0</v>
      </c>
      <c r="AJ1242" s="58">
        <f t="shared" si="337"/>
        <v>0</v>
      </c>
      <c r="AK1242" s="58">
        <f t="shared" si="350"/>
        <v>0</v>
      </c>
      <c r="AL1242" s="16" t="s">
        <v>0</v>
      </c>
      <c r="AM1242" s="644" t="s">
        <v>102</v>
      </c>
      <c r="AN1242" s="59">
        <f t="shared" si="341"/>
        <v>105920.03</v>
      </c>
      <c r="AO1242" s="844">
        <f t="shared" si="344"/>
        <v>1</v>
      </c>
      <c r="AP1242" s="844">
        <f t="shared" si="345"/>
        <v>0</v>
      </c>
      <c r="AQ1242" s="845">
        <f t="shared" ca="1" si="346"/>
        <v>17</v>
      </c>
      <c r="AR1242" s="113" t="str">
        <f t="shared" si="347"/>
        <v>On Time</v>
      </c>
    </row>
    <row r="1243" spans="1:44" ht="15" x14ac:dyDescent="0.25">
      <c r="A1243" s="508">
        <v>4000624845</v>
      </c>
      <c r="B1243" s="627">
        <v>46168</v>
      </c>
      <c r="C1243" s="543" t="s">
        <v>79</v>
      </c>
      <c r="D1243" s="552">
        <v>46294</v>
      </c>
      <c r="E1243" s="552" t="e">
        <f>IF(OR(#REF!="",J1243=""),"",#REF!+7*J1243)</f>
        <v>#REF!</v>
      </c>
      <c r="F1243" s="629" t="e">
        <f ca="1">IF(AL1243="PO CLOSED",
"DELIVERED",
IF(TODAY()&gt;E1243,
"-"&amp;ROUNDUP(TODAY()-E1243,0)&amp;" days overdue",
"+" &amp;ROUNDUP(E1243-TODAY(),0)&amp;" days remaining"))</f>
        <v>#REF!</v>
      </c>
      <c r="G1243" s="516" t="s">
        <v>94</v>
      </c>
      <c r="H1243" s="505" t="e">
        <f t="shared" si="338"/>
        <v>#REF!</v>
      </c>
      <c r="I1243" s="505" t="e">
        <f t="shared" si="339"/>
        <v>#REF!</v>
      </c>
      <c r="J1243" s="506">
        <v>18</v>
      </c>
      <c r="K1243" s="506" t="s">
        <v>18</v>
      </c>
      <c r="L1243" s="660" t="s">
        <v>142</v>
      </c>
      <c r="M1243" s="247" t="s">
        <v>2369</v>
      </c>
      <c r="N1243" s="576">
        <v>0</v>
      </c>
      <c r="O1243" s="598">
        <v>3</v>
      </c>
      <c r="P1243" s="506"/>
      <c r="Q1243" s="506"/>
      <c r="R1243" s="588" t="s">
        <v>84</v>
      </c>
      <c r="S1243" s="555" t="s">
        <v>97</v>
      </c>
      <c r="T1243" s="628" t="s">
        <v>138</v>
      </c>
      <c r="U1243" s="508" t="s">
        <v>99</v>
      </c>
      <c r="V1243" s="508" t="s">
        <v>2370</v>
      </c>
      <c r="W1243" s="506">
        <v>2</v>
      </c>
      <c r="X1243" s="505"/>
      <c r="Y1243" s="557">
        <f t="shared" si="351"/>
        <v>2</v>
      </c>
      <c r="Z1243" s="506">
        <v>2</v>
      </c>
      <c r="AA1243" s="528">
        <v>50000</v>
      </c>
      <c r="AB1243" s="529"/>
      <c r="AC1243" s="601"/>
      <c r="AD1243" s="516"/>
      <c r="AE1243" s="532"/>
      <c r="AF1243" s="528">
        <f>X1243*AA1243</f>
        <v>0</v>
      </c>
      <c r="AG1243" s="528">
        <f>(X1243*AB1243)*86</f>
        <v>0</v>
      </c>
      <c r="AH1243" s="528">
        <f>SUM(AF1243:AG1243)</f>
        <v>0</v>
      </c>
      <c r="AI1243" s="528">
        <f>Z1243*AA1243</f>
        <v>100000</v>
      </c>
      <c r="AJ1243" s="528">
        <f>(Z1243*AB1243)*86</f>
        <v>0</v>
      </c>
      <c r="AK1243" s="528">
        <f>SUM(AI1243:AJ1243)</f>
        <v>100000</v>
      </c>
      <c r="AL1243" s="508" t="s">
        <v>9</v>
      </c>
      <c r="AM1243" s="533"/>
      <c r="AN1243" s="833">
        <f>SUM(AH1243,AK1243)</f>
        <v>100000</v>
      </c>
      <c r="AO1243" s="844">
        <f t="shared" si="344"/>
        <v>0</v>
      </c>
      <c r="AP1243" s="844">
        <f t="shared" si="345"/>
        <v>1</v>
      </c>
      <c r="AQ1243" s="845">
        <f t="shared" ca="1" si="346"/>
        <v>17</v>
      </c>
      <c r="AR1243" s="113" t="str">
        <f t="shared" si="347"/>
        <v>On Time</v>
      </c>
    </row>
    <row r="1244" spans="1:44" ht="12.75" x14ac:dyDescent="0.2">
      <c r="A1244" s="508">
        <v>4000624846</v>
      </c>
      <c r="B1244" s="627">
        <v>46168</v>
      </c>
      <c r="C1244" s="543" t="s">
        <v>79</v>
      </c>
      <c r="D1244" s="552">
        <v>46616</v>
      </c>
      <c r="E1244" s="552" t="e">
        <f>IF(OR(#REF!="",J1244=""),"",#REF!+7*J1244)</f>
        <v>#REF!</v>
      </c>
      <c r="F1244" s="629" t="e">
        <f t="shared" ref="F1244" ca="1" si="352">IF(AL1244="PO CLOSED",
"DELIVERED",
IF(TODAY()&gt;E1244,
"-"&amp;ROUNDUP(TODAY()-E1244,0)&amp;" days overdue",
"+" &amp;ROUNDUP(E1244-TODAY(),0)&amp;" days remaining"))</f>
        <v>#REF!</v>
      </c>
      <c r="G1244" s="516" t="s">
        <v>94</v>
      </c>
      <c r="H1244" s="505" t="e">
        <f t="shared" si="338"/>
        <v>#REF!</v>
      </c>
      <c r="I1244" s="505" t="e">
        <f t="shared" si="339"/>
        <v>#REF!</v>
      </c>
      <c r="J1244" s="506">
        <v>12</v>
      </c>
      <c r="K1244" s="526" t="s">
        <v>18</v>
      </c>
      <c r="L1244" s="660" t="s">
        <v>81</v>
      </c>
      <c r="M1244" s="522" t="s">
        <v>175</v>
      </c>
      <c r="N1244" s="576">
        <v>0</v>
      </c>
      <c r="O1244" s="598">
        <v>3</v>
      </c>
      <c r="P1244" s="506"/>
      <c r="Q1244" s="506"/>
      <c r="R1244" s="588" t="s">
        <v>84</v>
      </c>
      <c r="S1244" s="555" t="s">
        <v>97</v>
      </c>
      <c r="T1244" s="628" t="s">
        <v>138</v>
      </c>
      <c r="U1244" s="508" t="s">
        <v>99</v>
      </c>
      <c r="V1244" s="508" t="s">
        <v>177</v>
      </c>
      <c r="W1244" s="506">
        <v>2</v>
      </c>
      <c r="X1244" s="505"/>
      <c r="Y1244" s="557">
        <f t="shared" si="351"/>
        <v>2</v>
      </c>
      <c r="Z1244" s="506">
        <v>2</v>
      </c>
      <c r="AA1244" s="528">
        <v>23480</v>
      </c>
      <c r="AB1244" s="529"/>
      <c r="AC1244" s="601" t="str">
        <f t="shared" ref="AC1244" si="353">IF(AD1244="","",TEXT(AD1244,"mmmm-yy"))</f>
        <v/>
      </c>
      <c r="AD1244" s="516"/>
      <c r="AE1244" s="532"/>
      <c r="AF1244" s="528">
        <f t="shared" ref="AF1244" si="354">X1244*AA1244</f>
        <v>0</v>
      </c>
      <c r="AG1244" s="528">
        <f t="shared" ref="AG1244" si="355">(X1244*AB1244)*86</f>
        <v>0</v>
      </c>
      <c r="AH1244" s="528">
        <f t="shared" ref="AH1244" si="356">SUM(AF1244:AG1244)</f>
        <v>0</v>
      </c>
      <c r="AI1244" s="528">
        <f t="shared" ref="AI1244" si="357">Z1244*AA1244</f>
        <v>46960</v>
      </c>
      <c r="AJ1244" s="528">
        <f t="shared" ref="AJ1244" si="358">(Z1244*AB1244)*86</f>
        <v>0</v>
      </c>
      <c r="AK1244" s="528">
        <f t="shared" ref="AK1244" si="359">SUM(AI1244:AJ1244)</f>
        <v>46960</v>
      </c>
      <c r="AL1244" s="508" t="s">
        <v>9</v>
      </c>
      <c r="AM1244" s="533"/>
      <c r="AN1244" s="833">
        <f t="shared" ref="AN1244" si="360">SUM(AH1244,AK1244)</f>
        <v>46960</v>
      </c>
      <c r="AO1244" s="844">
        <f t="shared" si="344"/>
        <v>0</v>
      </c>
      <c r="AP1244" s="844">
        <f t="shared" si="345"/>
        <v>1</v>
      </c>
      <c r="AQ1244" s="845">
        <f t="shared" ca="1" si="346"/>
        <v>17</v>
      </c>
      <c r="AR1244" s="113" t="str">
        <f t="shared" si="347"/>
        <v>On Time</v>
      </c>
    </row>
    <row r="1245" spans="1:44" ht="12.75" x14ac:dyDescent="0.2">
      <c r="A1245" s="508">
        <v>4000624848</v>
      </c>
      <c r="B1245" s="627">
        <v>46167</v>
      </c>
      <c r="C1245" s="543" t="s">
        <v>79</v>
      </c>
      <c r="D1245" s="552">
        <v>46251</v>
      </c>
      <c r="E1245" s="552" t="e">
        <f>IF(OR(#REF!="",J1245=""),"",#REF!+7*J1245)</f>
        <v>#REF!</v>
      </c>
      <c r="F1245" s="629" t="e">
        <f t="shared" ca="1" si="340"/>
        <v>#REF!</v>
      </c>
      <c r="G1245" s="516" t="s">
        <v>94</v>
      </c>
      <c r="H1245" s="505" t="e">
        <f>TEXT(E1245,"MMM-YY")</f>
        <v>#REF!</v>
      </c>
      <c r="I1245" s="505" t="e">
        <f>TEXT(E1245,"YYYY")</f>
        <v>#REF!</v>
      </c>
      <c r="J1245" s="521">
        <v>12</v>
      </c>
      <c r="K1245" s="526" t="s">
        <v>18</v>
      </c>
      <c r="L1245" s="525" t="s">
        <v>142</v>
      </c>
      <c r="M1245" s="522" t="s">
        <v>419</v>
      </c>
      <c r="N1245" s="576">
        <v>0</v>
      </c>
      <c r="O1245" s="665">
        <v>3</v>
      </c>
      <c r="P1245" s="506"/>
      <c r="Q1245" s="506"/>
      <c r="R1245" s="588" t="s">
        <v>84</v>
      </c>
      <c r="S1245" s="555" t="s">
        <v>97</v>
      </c>
      <c r="T1245" s="628" t="s">
        <v>138</v>
      </c>
      <c r="U1245" s="508" t="s">
        <v>99</v>
      </c>
      <c r="V1245" s="508" t="s">
        <v>421</v>
      </c>
      <c r="W1245" s="506">
        <v>4</v>
      </c>
      <c r="X1245" s="505"/>
      <c r="Y1245" s="557">
        <f t="shared" si="351"/>
        <v>4</v>
      </c>
      <c r="Z1245" s="506">
        <v>4</v>
      </c>
      <c r="AA1245" s="528">
        <v>3350</v>
      </c>
      <c r="AB1245" s="529"/>
      <c r="AC1245" s="601"/>
      <c r="AD1245" s="516"/>
      <c r="AE1245" s="532"/>
      <c r="AF1245" s="528">
        <f t="shared" si="342"/>
        <v>0</v>
      </c>
      <c r="AG1245" s="528">
        <f t="shared" si="336"/>
        <v>0</v>
      </c>
      <c r="AH1245" s="528">
        <f t="shared" si="343"/>
        <v>0</v>
      </c>
      <c r="AI1245" s="528">
        <f t="shared" si="335"/>
        <v>13400</v>
      </c>
      <c r="AJ1245" s="528">
        <f t="shared" si="337"/>
        <v>0</v>
      </c>
      <c r="AK1245" s="528">
        <f t="shared" si="350"/>
        <v>13400</v>
      </c>
      <c r="AL1245" s="508" t="s">
        <v>9</v>
      </c>
      <c r="AM1245" s="533"/>
      <c r="AN1245" s="833">
        <f t="shared" si="341"/>
        <v>13400</v>
      </c>
      <c r="AO1245" s="844">
        <f t="shared" si="344"/>
        <v>0</v>
      </c>
      <c r="AP1245" s="844">
        <f t="shared" si="345"/>
        <v>1</v>
      </c>
      <c r="AQ1245" s="845">
        <f t="shared" ca="1" si="346"/>
        <v>18</v>
      </c>
      <c r="AR1245" s="113" t="str">
        <f t="shared" si="347"/>
        <v>On Time</v>
      </c>
    </row>
    <row r="1246" spans="1:44" ht="12.75" x14ac:dyDescent="0.2">
      <c r="A1246" s="508">
        <v>4000625912</v>
      </c>
      <c r="B1246" s="627">
        <v>46168</v>
      </c>
      <c r="C1246" s="543" t="s">
        <v>79</v>
      </c>
      <c r="D1246" s="552">
        <v>46267</v>
      </c>
      <c r="E1246" s="552" t="e">
        <f>IF(OR(#REF!="",J1246=""),"",#REF!+7*J1246)</f>
        <v>#REF!</v>
      </c>
      <c r="F1246" s="629" t="e">
        <f t="shared" ca="1" si="340"/>
        <v>#REF!</v>
      </c>
      <c r="G1246" s="516" t="s">
        <v>94</v>
      </c>
      <c r="H1246" s="505" t="e">
        <f>TEXT(E1246,"MMM-YY")</f>
        <v>#REF!</v>
      </c>
      <c r="I1246" s="505" t="e">
        <f>TEXT(E1246,"YYYY")</f>
        <v>#REF!</v>
      </c>
      <c r="J1246" s="521">
        <v>14</v>
      </c>
      <c r="K1246" s="506" t="s">
        <v>18</v>
      </c>
      <c r="L1246" s="521" t="s">
        <v>142</v>
      </c>
      <c r="M1246" s="522" t="s">
        <v>2590</v>
      </c>
      <c r="N1246" s="576">
        <v>0</v>
      </c>
      <c r="O1246" s="598">
        <v>3</v>
      </c>
      <c r="P1246" s="506"/>
      <c r="Q1246" s="506"/>
      <c r="R1246" s="588" t="s">
        <v>84</v>
      </c>
      <c r="S1246" s="555" t="s">
        <v>97</v>
      </c>
      <c r="T1246" s="628" t="s">
        <v>138</v>
      </c>
      <c r="U1246" s="508" t="s">
        <v>99</v>
      </c>
      <c r="V1246" s="508" t="s">
        <v>2591</v>
      </c>
      <c r="W1246" s="506">
        <v>4</v>
      </c>
      <c r="X1246" s="505"/>
      <c r="Y1246" s="557">
        <f t="shared" si="351"/>
        <v>4</v>
      </c>
      <c r="Z1246" s="506">
        <v>4</v>
      </c>
      <c r="AA1246" s="528">
        <v>7635</v>
      </c>
      <c r="AB1246" s="529"/>
      <c r="AC1246" s="601"/>
      <c r="AD1246" s="516"/>
      <c r="AE1246" s="532"/>
      <c r="AF1246" s="528">
        <f t="shared" si="342"/>
        <v>0</v>
      </c>
      <c r="AG1246" s="528">
        <f t="shared" si="336"/>
        <v>0</v>
      </c>
      <c r="AH1246" s="528">
        <f t="shared" si="343"/>
        <v>0</v>
      </c>
      <c r="AI1246" s="528">
        <f t="shared" si="335"/>
        <v>30540</v>
      </c>
      <c r="AJ1246" s="528">
        <f t="shared" si="337"/>
        <v>0</v>
      </c>
      <c r="AK1246" s="528">
        <f t="shared" si="350"/>
        <v>30540</v>
      </c>
      <c r="AL1246" s="508" t="s">
        <v>9</v>
      </c>
      <c r="AM1246" s="533"/>
      <c r="AN1246" s="833">
        <f t="shared" si="341"/>
        <v>30540</v>
      </c>
      <c r="AO1246" s="844">
        <f t="shared" si="344"/>
        <v>0</v>
      </c>
      <c r="AP1246" s="844">
        <f t="shared" si="345"/>
        <v>1</v>
      </c>
      <c r="AQ1246" s="845">
        <f t="shared" ca="1" si="346"/>
        <v>17</v>
      </c>
      <c r="AR1246" s="113" t="str">
        <f t="shared" si="347"/>
        <v>On Time</v>
      </c>
    </row>
    <row r="1247" spans="1:44" ht="15" x14ac:dyDescent="0.25">
      <c r="A1247" s="16">
        <v>1102600040</v>
      </c>
      <c r="B1247" s="627">
        <v>46169</v>
      </c>
      <c r="C1247" s="514" t="s">
        <v>79</v>
      </c>
      <c r="D1247" s="552">
        <v>46178</v>
      </c>
      <c r="E1247" s="552" t="e">
        <f>IF(OR(#REF!="",J1247=""),"",#REF!+7*J1247)</f>
        <v>#REF!</v>
      </c>
      <c r="F1247" s="333" t="str">
        <f t="shared" ca="1" si="340"/>
        <v>DELIVERED</v>
      </c>
      <c r="G1247" s="316" t="s">
        <v>2111</v>
      </c>
      <c r="H1247" s="546" t="e">
        <f>TEXT(E1247,"MMM-YY")</f>
        <v>#REF!</v>
      </c>
      <c r="I1247" s="520" t="e">
        <f>TEXT(E1247,"YYYY")</f>
        <v>#REF!</v>
      </c>
      <c r="J1247" s="86">
        <v>1.4</v>
      </c>
      <c r="K1247" s="24" t="s">
        <v>21</v>
      </c>
      <c r="L1247" s="38" t="s">
        <v>81</v>
      </c>
      <c r="M1247" s="522" t="s">
        <v>2791</v>
      </c>
      <c r="N1247" s="523">
        <v>1</v>
      </c>
      <c r="O1247" s="558">
        <v>1</v>
      </c>
      <c r="P1247" s="20" t="s">
        <v>243</v>
      </c>
      <c r="Q1247" s="20">
        <v>26200316</v>
      </c>
      <c r="R1247" s="20" t="s">
        <v>84</v>
      </c>
      <c r="S1247" s="20" t="s">
        <v>284</v>
      </c>
      <c r="T1247" s="7" t="s">
        <v>285</v>
      </c>
      <c r="U1247" s="16" t="s">
        <v>286</v>
      </c>
      <c r="V1247" s="623" t="s">
        <v>2792</v>
      </c>
      <c r="W1247" s="20">
        <v>12</v>
      </c>
      <c r="X1247" s="20">
        <v>12</v>
      </c>
      <c r="Y1247" s="542">
        <f t="shared" si="351"/>
        <v>0</v>
      </c>
      <c r="Z1247" s="20">
        <v>0</v>
      </c>
      <c r="AA1247" s="63">
        <v>2361.67</v>
      </c>
      <c r="AB1247" s="342"/>
      <c r="AC1247" s="151" t="str">
        <f>IF(AD1247="","",TEXT(AD1247,"mmmm-yy"))</f>
        <v>June-26</v>
      </c>
      <c r="AD1247" s="424">
        <v>46183</v>
      </c>
      <c r="AE1247" s="791" t="s">
        <v>2793</v>
      </c>
      <c r="AF1247" s="63">
        <f t="shared" si="342"/>
        <v>28340.04</v>
      </c>
      <c r="AG1247" s="63">
        <f t="shared" si="336"/>
        <v>0</v>
      </c>
      <c r="AH1247" s="63">
        <f t="shared" si="343"/>
        <v>28340.04</v>
      </c>
      <c r="AI1247" s="63">
        <f t="shared" ref="AI1247:AI1269" si="361">Z1247*AA1247</f>
        <v>0</v>
      </c>
      <c r="AJ1247" s="63">
        <f t="shared" si="337"/>
        <v>0</v>
      </c>
      <c r="AK1247" s="63">
        <f t="shared" si="350"/>
        <v>0</v>
      </c>
      <c r="AL1247" s="21" t="s">
        <v>0</v>
      </c>
      <c r="AM1247" s="648" t="s">
        <v>102</v>
      </c>
      <c r="AN1247" s="82">
        <f t="shared" si="341"/>
        <v>28340.04</v>
      </c>
      <c r="AO1247" s="844">
        <f t="shared" si="344"/>
        <v>1</v>
      </c>
      <c r="AP1247" s="844">
        <f t="shared" si="345"/>
        <v>0</v>
      </c>
      <c r="AQ1247" s="845">
        <f t="shared" ca="1" si="346"/>
        <v>16</v>
      </c>
      <c r="AR1247" s="113" t="str">
        <f t="shared" si="347"/>
        <v>Delayed</v>
      </c>
    </row>
    <row r="1248" spans="1:44" ht="15" x14ac:dyDescent="0.25">
      <c r="A1248" s="21">
        <v>1162600371</v>
      </c>
      <c r="B1248" s="381">
        <v>46169</v>
      </c>
      <c r="C1248" s="297" t="s">
        <v>79</v>
      </c>
      <c r="D1248" s="104">
        <v>46178</v>
      </c>
      <c r="E1248" s="104" t="e">
        <f>IF(OR(#REF!="",J1248=""),"",#REF!+7*J1248)</f>
        <v>#REF!</v>
      </c>
      <c r="F1248" s="333" t="str">
        <f ca="1">IF(AL1248="PO CLOSED",
"DELIVERED",
IF(TODAY()&gt;E1248,
"-"&amp;ROUNDUP(TODAY()-E1248,0)&amp;" days overdue",
"+" &amp;ROUNDUP(E1248-TODAY(),0)&amp;" days remaining"))</f>
        <v>DELIVERED</v>
      </c>
      <c r="G1248" s="316" t="s">
        <v>2111</v>
      </c>
      <c r="H1248" s="341" t="e">
        <f>TEXT(E1248,"MMM-YY")</f>
        <v>#REF!</v>
      </c>
      <c r="I1248" s="28" t="e">
        <f>TEXT(E1248,"YYYY")</f>
        <v>#REF!</v>
      </c>
      <c r="J1248" s="86">
        <v>1.4</v>
      </c>
      <c r="K1248" s="24" t="s">
        <v>28</v>
      </c>
      <c r="L1248" s="38" t="s">
        <v>81</v>
      </c>
      <c r="M1248" s="343" t="s">
        <v>2791</v>
      </c>
      <c r="N1248" s="91">
        <v>1</v>
      </c>
      <c r="O1248" s="382">
        <v>1</v>
      </c>
      <c r="P1248" s="20" t="s">
        <v>243</v>
      </c>
      <c r="Q1248" s="20">
        <v>26200317</v>
      </c>
      <c r="R1248" s="20" t="s">
        <v>84</v>
      </c>
      <c r="S1248" s="20" t="s">
        <v>284</v>
      </c>
      <c r="T1248" s="7" t="s">
        <v>285</v>
      </c>
      <c r="U1248" s="16" t="s">
        <v>286</v>
      </c>
      <c r="V1248" s="99" t="s">
        <v>2794</v>
      </c>
      <c r="W1248" s="20">
        <v>1</v>
      </c>
      <c r="X1248" s="20">
        <v>1</v>
      </c>
      <c r="Y1248" s="265">
        <f>W1248-X1248</f>
        <v>0</v>
      </c>
      <c r="Z1248" s="20">
        <v>0</v>
      </c>
      <c r="AA1248" s="63">
        <v>64200</v>
      </c>
      <c r="AB1248" s="342"/>
      <c r="AC1248" s="151" t="str">
        <f>IF(AD1248="","",TEXT(AD1248,"mmmm-yy"))</f>
        <v>June-26</v>
      </c>
      <c r="AD1248" s="424">
        <v>46183</v>
      </c>
      <c r="AE1248" s="791" t="s">
        <v>2795</v>
      </c>
      <c r="AF1248" s="63">
        <f>X1248*AA1248</f>
        <v>64200</v>
      </c>
      <c r="AG1248" s="63">
        <f>(X1248*AB1248)*86</f>
        <v>0</v>
      </c>
      <c r="AH1248" s="63">
        <f>SUM(AF1248:AG1248)</f>
        <v>64200</v>
      </c>
      <c r="AI1248" s="63">
        <f>Z1248*AA1248</f>
        <v>0</v>
      </c>
      <c r="AJ1248" s="63">
        <f>(Z1248*AB1248)*86</f>
        <v>0</v>
      </c>
      <c r="AK1248" s="63">
        <f>SUM(AI1248:AJ1248)</f>
        <v>0</v>
      </c>
      <c r="AL1248" s="21" t="s">
        <v>0</v>
      </c>
      <c r="AM1248" s="648" t="s">
        <v>102</v>
      </c>
      <c r="AN1248" s="82">
        <f>SUM(AH1248,AK1248)</f>
        <v>64200</v>
      </c>
      <c r="AO1248" s="844">
        <f t="shared" si="344"/>
        <v>1</v>
      </c>
      <c r="AP1248" s="844">
        <f t="shared" si="345"/>
        <v>0</v>
      </c>
      <c r="AQ1248" s="845">
        <f t="shared" ca="1" si="346"/>
        <v>16</v>
      </c>
      <c r="AR1248" s="113" t="str">
        <f t="shared" si="347"/>
        <v>Delayed</v>
      </c>
    </row>
    <row r="1249" spans="1:44" ht="13.5" customHeight="1" x14ac:dyDescent="0.2">
      <c r="A1249" s="238" t="s">
        <v>2796</v>
      </c>
      <c r="B1249" s="627">
        <v>46169</v>
      </c>
      <c r="C1249" s="100" t="s">
        <v>79</v>
      </c>
      <c r="D1249" s="552">
        <v>46197</v>
      </c>
      <c r="E1249" s="552" t="e">
        <f>IF(OR(#REF!="",J1249=""),"",#REF!+7*J1249)</f>
        <v>#REF!</v>
      </c>
      <c r="F1249" s="333" t="e">
        <f t="shared" ca="1" si="340"/>
        <v>#REF!</v>
      </c>
      <c r="G1249" s="65" t="s">
        <v>2111</v>
      </c>
      <c r="H1249" s="341" t="e">
        <f t="shared" ref="H1249:H1255" si="362">TEXT(E1249,"MMM-YY")</f>
        <v>#REF!</v>
      </c>
      <c r="I1249" s="28" t="e">
        <f t="shared" ref="I1249:I1255" si="363">TEXT(E1249,"YYYY")</f>
        <v>#REF!</v>
      </c>
      <c r="J1249" s="24">
        <v>4</v>
      </c>
      <c r="K1249" s="36" t="s">
        <v>18</v>
      </c>
      <c r="L1249" s="384" t="s">
        <v>81</v>
      </c>
      <c r="M1249" s="742" t="s">
        <v>2797</v>
      </c>
      <c r="N1249" s="576">
        <v>0</v>
      </c>
      <c r="O1249" s="598">
        <v>3</v>
      </c>
      <c r="P1249" s="24"/>
      <c r="Q1249" s="24"/>
      <c r="R1249" s="24" t="s">
        <v>84</v>
      </c>
      <c r="S1249" s="24" t="s">
        <v>403</v>
      </c>
      <c r="T1249" s="23" t="s">
        <v>1471</v>
      </c>
      <c r="U1249" s="16" t="s">
        <v>193</v>
      </c>
      <c r="V1249" s="548" t="s">
        <v>2798</v>
      </c>
      <c r="W1249" s="24">
        <v>5</v>
      </c>
      <c r="X1249" s="24"/>
      <c r="Y1249" s="542">
        <f t="shared" ref="Y1249:Y1312" si="364">W1249-X1249</f>
        <v>5</v>
      </c>
      <c r="Z1249" s="24">
        <v>5</v>
      </c>
      <c r="AA1249" s="58">
        <v>75142.600000000006</v>
      </c>
      <c r="AB1249" s="66"/>
      <c r="AC1249" s="262"/>
      <c r="AD1249" s="25"/>
      <c r="AE1249" s="66"/>
      <c r="AF1249" s="63">
        <f t="shared" ref="AF1249:AF1312" si="365">X1249*AA1249</f>
        <v>0</v>
      </c>
      <c r="AG1249" s="63">
        <f t="shared" ref="AG1249:AG1312" si="366">(X1249*AB1249)*86</f>
        <v>0</v>
      </c>
      <c r="AH1249" s="63">
        <f t="shared" ref="AH1249:AH1312" si="367">SUM(AF1249:AG1249)</f>
        <v>0</v>
      </c>
      <c r="AI1249" s="63">
        <f t="shared" ref="AI1249:AI1312" si="368">Z1249*AA1249</f>
        <v>375713</v>
      </c>
      <c r="AJ1249" s="63">
        <f t="shared" ref="AJ1249:AJ1312" si="369">(Z1249*AB1249)*86</f>
        <v>0</v>
      </c>
      <c r="AK1249" s="63">
        <f t="shared" ref="AK1249:AK1312" si="370">SUM(AI1249:AJ1249)</f>
        <v>375713</v>
      </c>
      <c r="AL1249" s="21" t="s">
        <v>9</v>
      </c>
      <c r="AM1249" s="494"/>
      <c r="AN1249" s="82">
        <f t="shared" ref="AN1249:AN1312" si="371">SUM(AH1249,AK1249)</f>
        <v>375713</v>
      </c>
      <c r="AO1249" s="844">
        <f t="shared" si="344"/>
        <v>0</v>
      </c>
      <c r="AP1249" s="844">
        <f t="shared" si="345"/>
        <v>1</v>
      </c>
      <c r="AQ1249" s="845">
        <f t="shared" ca="1" si="346"/>
        <v>16</v>
      </c>
      <c r="AR1249" s="113" t="str">
        <f t="shared" si="347"/>
        <v>On Time</v>
      </c>
    </row>
    <row r="1250" spans="1:44" ht="13.5" customHeight="1" x14ac:dyDescent="0.25">
      <c r="A1250" s="238" t="s">
        <v>2796</v>
      </c>
      <c r="B1250" s="687">
        <v>46169</v>
      </c>
      <c r="C1250" s="100" t="s">
        <v>79</v>
      </c>
      <c r="D1250" s="552">
        <v>46197</v>
      </c>
      <c r="E1250" s="552" t="e">
        <f>IF(OR(#REF!="",J1250=""),"",#REF!+7*J1250)</f>
        <v>#REF!</v>
      </c>
      <c r="F1250" s="333" t="e">
        <f t="shared" ca="1" si="340"/>
        <v>#REF!</v>
      </c>
      <c r="G1250" s="65" t="s">
        <v>2111</v>
      </c>
      <c r="H1250" s="341" t="e">
        <f t="shared" si="362"/>
        <v>#REF!</v>
      </c>
      <c r="I1250" s="28" t="e">
        <f t="shared" si="363"/>
        <v>#REF!</v>
      </c>
      <c r="J1250" s="24">
        <v>4</v>
      </c>
      <c r="K1250" s="24" t="s">
        <v>18</v>
      </c>
      <c r="L1250" s="38" t="s">
        <v>81</v>
      </c>
      <c r="M1250" s="563" t="s">
        <v>2799</v>
      </c>
      <c r="N1250" s="576">
        <v>0</v>
      </c>
      <c r="O1250" s="598">
        <v>3</v>
      </c>
      <c r="P1250" s="24"/>
      <c r="Q1250" s="24"/>
      <c r="R1250" s="24" t="s">
        <v>84</v>
      </c>
      <c r="S1250" s="24" t="s">
        <v>403</v>
      </c>
      <c r="T1250" s="23" t="s">
        <v>1471</v>
      </c>
      <c r="U1250" s="16" t="s">
        <v>193</v>
      </c>
      <c r="V1250" s="548" t="s">
        <v>2800</v>
      </c>
      <c r="W1250" s="24">
        <v>5</v>
      </c>
      <c r="X1250" s="24"/>
      <c r="Y1250" s="542">
        <f t="shared" si="364"/>
        <v>5</v>
      </c>
      <c r="Z1250" s="24">
        <v>5</v>
      </c>
      <c r="AA1250" s="58">
        <v>211085.4</v>
      </c>
      <c r="AB1250" s="66"/>
      <c r="AC1250" s="262"/>
      <c r="AD1250" s="25"/>
      <c r="AE1250" s="66"/>
      <c r="AF1250" s="63">
        <f t="shared" si="365"/>
        <v>0</v>
      </c>
      <c r="AG1250" s="63">
        <f t="shared" si="366"/>
        <v>0</v>
      </c>
      <c r="AH1250" s="63">
        <f t="shared" si="367"/>
        <v>0</v>
      </c>
      <c r="AI1250" s="63">
        <f t="shared" si="368"/>
        <v>1055427</v>
      </c>
      <c r="AJ1250" s="63">
        <f t="shared" si="369"/>
        <v>0</v>
      </c>
      <c r="AK1250" s="63">
        <f t="shared" si="370"/>
        <v>1055427</v>
      </c>
      <c r="AL1250" s="21" t="s">
        <v>9</v>
      </c>
      <c r="AM1250" s="494"/>
      <c r="AN1250" s="82">
        <f t="shared" si="371"/>
        <v>1055427</v>
      </c>
      <c r="AO1250" s="844">
        <f t="shared" si="344"/>
        <v>0</v>
      </c>
      <c r="AP1250" s="844">
        <f t="shared" si="345"/>
        <v>1</v>
      </c>
      <c r="AQ1250" s="845">
        <f t="shared" ca="1" si="346"/>
        <v>16</v>
      </c>
      <c r="AR1250" s="113" t="str">
        <f t="shared" si="347"/>
        <v>On Time</v>
      </c>
    </row>
    <row r="1251" spans="1:44" ht="13.5" customHeight="1" x14ac:dyDescent="0.25">
      <c r="A1251" s="238" t="s">
        <v>2796</v>
      </c>
      <c r="B1251" s="687">
        <v>46169</v>
      </c>
      <c r="C1251" s="100" t="s">
        <v>79</v>
      </c>
      <c r="D1251" s="552">
        <v>46197</v>
      </c>
      <c r="E1251" s="552" t="e">
        <f>IF(OR(#REF!="",J1251=""),"",#REF!+7*J1251)</f>
        <v>#REF!</v>
      </c>
      <c r="F1251" s="333" t="e">
        <f t="shared" ca="1" si="340"/>
        <v>#REF!</v>
      </c>
      <c r="G1251" s="65" t="s">
        <v>2111</v>
      </c>
      <c r="H1251" s="341" t="e">
        <f t="shared" si="362"/>
        <v>#REF!</v>
      </c>
      <c r="I1251" s="28" t="e">
        <f t="shared" si="363"/>
        <v>#REF!</v>
      </c>
      <c r="J1251" s="24">
        <v>4</v>
      </c>
      <c r="K1251" s="24" t="s">
        <v>18</v>
      </c>
      <c r="L1251" s="38" t="s">
        <v>81</v>
      </c>
      <c r="M1251" s="563" t="s">
        <v>2801</v>
      </c>
      <c r="N1251" s="576">
        <v>0</v>
      </c>
      <c r="O1251" s="645">
        <v>3</v>
      </c>
      <c r="P1251" s="24"/>
      <c r="Q1251" s="24"/>
      <c r="R1251" s="24" t="s">
        <v>84</v>
      </c>
      <c r="S1251" s="24" t="s">
        <v>403</v>
      </c>
      <c r="T1251" s="23" t="s">
        <v>1471</v>
      </c>
      <c r="U1251" s="16" t="s">
        <v>193</v>
      </c>
      <c r="V1251" s="548" t="s">
        <v>2802</v>
      </c>
      <c r="W1251" s="24">
        <v>5</v>
      </c>
      <c r="X1251" s="24"/>
      <c r="Y1251" s="542">
        <f t="shared" si="364"/>
        <v>5</v>
      </c>
      <c r="Z1251" s="24">
        <v>5</v>
      </c>
      <c r="AA1251" s="58">
        <v>52133.8</v>
      </c>
      <c r="AB1251" s="66"/>
      <c r="AC1251" s="262"/>
      <c r="AD1251" s="25"/>
      <c r="AE1251" s="66"/>
      <c r="AF1251" s="63">
        <f t="shared" si="365"/>
        <v>0</v>
      </c>
      <c r="AG1251" s="63">
        <f t="shared" si="366"/>
        <v>0</v>
      </c>
      <c r="AH1251" s="63">
        <f t="shared" si="367"/>
        <v>0</v>
      </c>
      <c r="AI1251" s="63">
        <f t="shared" si="368"/>
        <v>260669</v>
      </c>
      <c r="AJ1251" s="63">
        <f t="shared" si="369"/>
        <v>0</v>
      </c>
      <c r="AK1251" s="63">
        <f t="shared" si="370"/>
        <v>260669</v>
      </c>
      <c r="AL1251" s="21" t="s">
        <v>9</v>
      </c>
      <c r="AM1251" s="494"/>
      <c r="AN1251" s="82">
        <f t="shared" si="371"/>
        <v>260669</v>
      </c>
      <c r="AO1251" s="844">
        <f t="shared" si="344"/>
        <v>0</v>
      </c>
      <c r="AP1251" s="844">
        <f t="shared" si="345"/>
        <v>1</v>
      </c>
      <c r="AQ1251" s="845">
        <f t="shared" ca="1" si="346"/>
        <v>16</v>
      </c>
      <c r="AR1251" s="113" t="str">
        <f t="shared" si="347"/>
        <v>On Time</v>
      </c>
    </row>
    <row r="1252" spans="1:44" ht="13.5" customHeight="1" thickBot="1" x14ac:dyDescent="0.3">
      <c r="A1252" s="16" t="s">
        <v>90</v>
      </c>
      <c r="B1252" s="687">
        <v>46169</v>
      </c>
      <c r="C1252" s="100" t="s">
        <v>79</v>
      </c>
      <c r="D1252" s="552">
        <v>46197</v>
      </c>
      <c r="E1252" s="552" t="e">
        <f>IF(OR(#REF!="",J1252=""),"",#REF!+7*J1252)</f>
        <v>#REF!</v>
      </c>
      <c r="F1252" s="333" t="e">
        <f t="shared" ca="1" si="340"/>
        <v>#REF!</v>
      </c>
      <c r="G1252" s="65" t="s">
        <v>2111</v>
      </c>
      <c r="H1252" s="341" t="e">
        <f t="shared" si="362"/>
        <v>#REF!</v>
      </c>
      <c r="I1252" s="28" t="e">
        <f t="shared" si="363"/>
        <v>#REF!</v>
      </c>
      <c r="J1252" s="24">
        <v>4</v>
      </c>
      <c r="K1252" s="24" t="s">
        <v>28</v>
      </c>
      <c r="L1252" s="38" t="s">
        <v>81</v>
      </c>
      <c r="M1252" s="563" t="s">
        <v>2799</v>
      </c>
      <c r="N1252" s="576">
        <v>0</v>
      </c>
      <c r="O1252" s="645">
        <v>3</v>
      </c>
      <c r="P1252" s="24"/>
      <c r="Q1252" s="24"/>
      <c r="R1252" s="24" t="s">
        <v>84</v>
      </c>
      <c r="S1252" s="24" t="s">
        <v>403</v>
      </c>
      <c r="T1252" s="23" t="s">
        <v>1471</v>
      </c>
      <c r="U1252" s="16" t="s">
        <v>193</v>
      </c>
      <c r="V1252" s="548" t="s">
        <v>2803</v>
      </c>
      <c r="W1252" s="692">
        <v>1</v>
      </c>
      <c r="X1252" s="24"/>
      <c r="Y1252" s="542">
        <f t="shared" si="364"/>
        <v>1</v>
      </c>
      <c r="Z1252" s="24">
        <v>1</v>
      </c>
      <c r="AA1252" s="58">
        <v>35158</v>
      </c>
      <c r="AB1252" s="66"/>
      <c r="AC1252" s="262"/>
      <c r="AD1252" s="25"/>
      <c r="AE1252" s="66"/>
      <c r="AF1252" s="63">
        <f t="shared" si="365"/>
        <v>0</v>
      </c>
      <c r="AG1252" s="63">
        <f t="shared" si="366"/>
        <v>0</v>
      </c>
      <c r="AH1252" s="63">
        <f t="shared" si="367"/>
        <v>0</v>
      </c>
      <c r="AI1252" s="63">
        <f t="shared" si="368"/>
        <v>35158</v>
      </c>
      <c r="AJ1252" s="63">
        <f t="shared" si="369"/>
        <v>0</v>
      </c>
      <c r="AK1252" s="63">
        <f t="shared" si="370"/>
        <v>35158</v>
      </c>
      <c r="AL1252" s="21" t="s">
        <v>9</v>
      </c>
      <c r="AM1252" s="494"/>
      <c r="AN1252" s="82">
        <f t="shared" si="371"/>
        <v>35158</v>
      </c>
      <c r="AO1252" s="844">
        <f t="shared" si="344"/>
        <v>0</v>
      </c>
      <c r="AP1252" s="844">
        <f t="shared" si="345"/>
        <v>1</v>
      </c>
      <c r="AQ1252" s="845">
        <f t="shared" ca="1" si="346"/>
        <v>16</v>
      </c>
      <c r="AR1252" s="113" t="str">
        <f t="shared" si="347"/>
        <v>On Time</v>
      </c>
    </row>
    <row r="1253" spans="1:44" ht="13.5" customHeight="1" x14ac:dyDescent="0.25">
      <c r="A1253" s="274">
        <v>4400169104</v>
      </c>
      <c r="B1253" s="687">
        <v>46169</v>
      </c>
      <c r="C1253" s="562" t="s">
        <v>400</v>
      </c>
      <c r="D1253" s="552">
        <v>46197</v>
      </c>
      <c r="E1253" s="552" t="e">
        <f>IF(OR(#REF!="",J1253=""),"",#REF!+7*J1253)</f>
        <v>#REF!</v>
      </c>
      <c r="F1253" s="333" t="e">
        <f t="shared" ca="1" si="340"/>
        <v>#REF!</v>
      </c>
      <c r="G1253" s="65" t="s">
        <v>2111</v>
      </c>
      <c r="H1253" s="341" t="e">
        <f t="shared" si="362"/>
        <v>#REF!</v>
      </c>
      <c r="I1253" s="28" t="e">
        <f t="shared" si="363"/>
        <v>#REF!</v>
      </c>
      <c r="J1253" s="24">
        <v>4</v>
      </c>
      <c r="K1253" s="24" t="s">
        <v>18</v>
      </c>
      <c r="L1253" s="38" t="s">
        <v>81</v>
      </c>
      <c r="M1253" s="563" t="s">
        <v>2804</v>
      </c>
      <c r="N1253" s="576">
        <v>0</v>
      </c>
      <c r="O1253" s="598">
        <v>3</v>
      </c>
      <c r="P1253" s="24"/>
      <c r="Q1253" s="24"/>
      <c r="R1253" s="24" t="s">
        <v>307</v>
      </c>
      <c r="S1253" s="24" t="s">
        <v>403</v>
      </c>
      <c r="T1253" s="123" t="s">
        <v>404</v>
      </c>
      <c r="U1253" s="100" t="s">
        <v>193</v>
      </c>
      <c r="V1253" s="548" t="s">
        <v>2798</v>
      </c>
      <c r="W1253" s="24">
        <v>12</v>
      </c>
      <c r="X1253" s="24"/>
      <c r="Y1253" s="542">
        <f t="shared" si="364"/>
        <v>12</v>
      </c>
      <c r="Z1253" s="24">
        <v>12</v>
      </c>
      <c r="AA1253" s="58"/>
      <c r="AB1253" s="66">
        <v>731.42</v>
      </c>
      <c r="AC1253" s="262"/>
      <c r="AD1253" s="25"/>
      <c r="AE1253" s="66"/>
      <c r="AF1253" s="63">
        <f t="shared" si="365"/>
        <v>0</v>
      </c>
      <c r="AG1253" s="63">
        <f t="shared" si="366"/>
        <v>0</v>
      </c>
      <c r="AH1253" s="63">
        <f t="shared" si="367"/>
        <v>0</v>
      </c>
      <c r="AI1253" s="63">
        <f t="shared" si="368"/>
        <v>0</v>
      </c>
      <c r="AJ1253" s="63">
        <f t="shared" si="369"/>
        <v>754825.44</v>
      </c>
      <c r="AK1253" s="63">
        <f t="shared" si="370"/>
        <v>754825.44</v>
      </c>
      <c r="AL1253" s="21" t="s">
        <v>9</v>
      </c>
      <c r="AM1253" s="494"/>
      <c r="AN1253" s="82">
        <f t="shared" si="371"/>
        <v>754825.44</v>
      </c>
      <c r="AO1253" s="844">
        <f t="shared" si="344"/>
        <v>0</v>
      </c>
      <c r="AP1253" s="844">
        <f t="shared" si="345"/>
        <v>1</v>
      </c>
      <c r="AQ1253" s="845">
        <f t="shared" ca="1" si="346"/>
        <v>16</v>
      </c>
      <c r="AR1253" s="113" t="str">
        <f t="shared" si="347"/>
        <v>On Time</v>
      </c>
    </row>
    <row r="1254" spans="1:44" ht="13.5" customHeight="1" x14ac:dyDescent="0.25">
      <c r="A1254" s="274">
        <v>4400169104</v>
      </c>
      <c r="B1254" s="687">
        <v>46169</v>
      </c>
      <c r="C1254" s="562" t="s">
        <v>400</v>
      </c>
      <c r="D1254" s="552">
        <v>46197</v>
      </c>
      <c r="E1254" s="552" t="e">
        <f>IF(OR(#REF!="",J1254=""),"",#REF!+7*J1254)</f>
        <v>#REF!</v>
      </c>
      <c r="F1254" s="333" t="e">
        <f t="shared" ca="1" si="340"/>
        <v>#REF!</v>
      </c>
      <c r="G1254" s="65" t="s">
        <v>2111</v>
      </c>
      <c r="H1254" s="341" t="e">
        <f t="shared" si="362"/>
        <v>#REF!</v>
      </c>
      <c r="I1254" s="28" t="e">
        <f t="shared" si="363"/>
        <v>#REF!</v>
      </c>
      <c r="J1254" s="24">
        <v>4</v>
      </c>
      <c r="K1254" s="24" t="s">
        <v>18</v>
      </c>
      <c r="L1254" s="38" t="s">
        <v>81</v>
      </c>
      <c r="M1254" s="563" t="s">
        <v>2805</v>
      </c>
      <c r="N1254" s="576">
        <v>0</v>
      </c>
      <c r="O1254" s="598">
        <v>3</v>
      </c>
      <c r="P1254" s="24"/>
      <c r="Q1254" s="24"/>
      <c r="R1254" s="24" t="s">
        <v>307</v>
      </c>
      <c r="S1254" s="24" t="s">
        <v>403</v>
      </c>
      <c r="T1254" s="123" t="s">
        <v>404</v>
      </c>
      <c r="U1254" s="100" t="s">
        <v>193</v>
      </c>
      <c r="V1254" s="548" t="s">
        <v>2800</v>
      </c>
      <c r="W1254" s="24">
        <v>12</v>
      </c>
      <c r="X1254" s="24"/>
      <c r="Y1254" s="542">
        <f t="shared" si="364"/>
        <v>12</v>
      </c>
      <c r="Z1254" s="24">
        <v>12</v>
      </c>
      <c r="AA1254" s="58"/>
      <c r="AB1254" s="66">
        <v>2026.17</v>
      </c>
      <c r="AC1254" s="262"/>
      <c r="AD1254" s="25"/>
      <c r="AE1254" s="66"/>
      <c r="AF1254" s="63">
        <f t="shared" si="365"/>
        <v>0</v>
      </c>
      <c r="AG1254" s="63">
        <f t="shared" si="366"/>
        <v>0</v>
      </c>
      <c r="AH1254" s="63">
        <f t="shared" si="367"/>
        <v>0</v>
      </c>
      <c r="AI1254" s="63">
        <f t="shared" si="368"/>
        <v>0</v>
      </c>
      <c r="AJ1254" s="63">
        <f t="shared" si="369"/>
        <v>2091007.4400000002</v>
      </c>
      <c r="AK1254" s="63">
        <f t="shared" si="370"/>
        <v>2091007.4400000002</v>
      </c>
      <c r="AL1254" s="21" t="s">
        <v>9</v>
      </c>
      <c r="AM1254" s="494"/>
      <c r="AN1254" s="82">
        <f t="shared" si="371"/>
        <v>2091007.4400000002</v>
      </c>
      <c r="AO1254" s="844">
        <f t="shared" si="344"/>
        <v>0</v>
      </c>
      <c r="AP1254" s="844">
        <f t="shared" si="345"/>
        <v>1</v>
      </c>
      <c r="AQ1254" s="845">
        <f t="shared" ca="1" si="346"/>
        <v>16</v>
      </c>
      <c r="AR1254" s="113" t="str">
        <f t="shared" si="347"/>
        <v>On Time</v>
      </c>
    </row>
    <row r="1255" spans="1:44" ht="15" x14ac:dyDescent="0.25">
      <c r="A1255" s="274">
        <v>4400169104</v>
      </c>
      <c r="B1255" s="687">
        <v>46169</v>
      </c>
      <c r="C1255" s="562" t="s">
        <v>400</v>
      </c>
      <c r="D1255" s="552">
        <v>46197</v>
      </c>
      <c r="E1255" s="552" t="e">
        <f>IF(OR(#REF!="",J1255=""),"",#REF!+7*J1255)</f>
        <v>#REF!</v>
      </c>
      <c r="F1255" s="333" t="e">
        <f t="shared" ca="1" si="340"/>
        <v>#REF!</v>
      </c>
      <c r="G1255" s="65" t="s">
        <v>2111</v>
      </c>
      <c r="H1255" s="341" t="e">
        <f t="shared" si="362"/>
        <v>#REF!</v>
      </c>
      <c r="I1255" s="28" t="e">
        <f t="shared" si="363"/>
        <v>#REF!</v>
      </c>
      <c r="J1255" s="24">
        <v>4</v>
      </c>
      <c r="K1255" s="24" t="s">
        <v>18</v>
      </c>
      <c r="L1255" s="38" t="s">
        <v>81</v>
      </c>
      <c r="M1255" s="563" t="s">
        <v>2806</v>
      </c>
      <c r="N1255" s="576">
        <v>0</v>
      </c>
      <c r="O1255" s="598">
        <v>3</v>
      </c>
      <c r="P1255" s="24"/>
      <c r="Q1255" s="24"/>
      <c r="R1255" s="24" t="s">
        <v>307</v>
      </c>
      <c r="S1255" s="24" t="s">
        <v>403</v>
      </c>
      <c r="T1255" s="123" t="s">
        <v>404</v>
      </c>
      <c r="U1255" s="100" t="s">
        <v>193</v>
      </c>
      <c r="V1255" s="548" t="s">
        <v>2802</v>
      </c>
      <c r="W1255" s="24">
        <v>12</v>
      </c>
      <c r="X1255" s="23"/>
      <c r="Y1255" s="542">
        <f t="shared" si="364"/>
        <v>12</v>
      </c>
      <c r="Z1255" s="24">
        <v>12</v>
      </c>
      <c r="AA1255" s="23"/>
      <c r="AB1255" s="66">
        <v>480.58</v>
      </c>
      <c r="AC1255" s="23"/>
      <c r="AD1255" s="23"/>
      <c r="AE1255" s="23"/>
      <c r="AF1255" s="63">
        <f t="shared" si="365"/>
        <v>0</v>
      </c>
      <c r="AG1255" s="63">
        <f t="shared" si="366"/>
        <v>0</v>
      </c>
      <c r="AH1255" s="63">
        <f t="shared" si="367"/>
        <v>0</v>
      </c>
      <c r="AI1255" s="63">
        <f t="shared" si="368"/>
        <v>0</v>
      </c>
      <c r="AJ1255" s="63">
        <f t="shared" si="369"/>
        <v>495958.56</v>
      </c>
      <c r="AK1255" s="63">
        <f t="shared" si="370"/>
        <v>495958.56</v>
      </c>
      <c r="AL1255" s="21" t="s">
        <v>9</v>
      </c>
      <c r="AM1255" s="494"/>
      <c r="AN1255" s="82">
        <f t="shared" si="371"/>
        <v>495958.56</v>
      </c>
      <c r="AO1255" s="844">
        <f t="shared" si="344"/>
        <v>0</v>
      </c>
      <c r="AP1255" s="844">
        <f t="shared" si="345"/>
        <v>1</v>
      </c>
      <c r="AQ1255" s="845">
        <f t="shared" ca="1" si="346"/>
        <v>16</v>
      </c>
      <c r="AR1255" s="113" t="str">
        <f t="shared" si="347"/>
        <v>On Time</v>
      </c>
    </row>
    <row r="1256" spans="1:44" ht="13.5" customHeight="1" x14ac:dyDescent="0.25">
      <c r="A1256" s="241" t="s">
        <v>2327</v>
      </c>
      <c r="B1256" s="244">
        <v>46170</v>
      </c>
      <c r="C1256" s="100" t="s">
        <v>79</v>
      </c>
      <c r="D1256" s="552">
        <v>46198</v>
      </c>
      <c r="E1256" s="552" t="e">
        <f>IF(OR(#REF!="",J1256=""),"",#REF!+7*J1256)</f>
        <v>#REF!</v>
      </c>
      <c r="F1256" s="333" t="e">
        <f t="shared" ca="1" si="340"/>
        <v>#REF!</v>
      </c>
      <c r="G1256" s="65" t="s">
        <v>2111</v>
      </c>
      <c r="H1256" s="341" t="e">
        <f>TEXT(E1256,"MMM-YY")</f>
        <v>#REF!</v>
      </c>
      <c r="I1256" s="28" t="e">
        <f>TEXT(E1256,"YYYY")</f>
        <v>#REF!</v>
      </c>
      <c r="J1256" s="24">
        <v>4</v>
      </c>
      <c r="K1256" s="24" t="s">
        <v>22</v>
      </c>
      <c r="L1256" s="38" t="s">
        <v>81</v>
      </c>
      <c r="M1256" s="563" t="s">
        <v>2807</v>
      </c>
      <c r="N1256" s="576">
        <v>0</v>
      </c>
      <c r="O1256" s="598">
        <v>3</v>
      </c>
      <c r="P1256" s="24"/>
      <c r="Q1256" s="24"/>
      <c r="R1256" s="122" t="s">
        <v>84</v>
      </c>
      <c r="S1256" s="43" t="s">
        <v>380</v>
      </c>
      <c r="T1256" s="41" t="s">
        <v>381</v>
      </c>
      <c r="U1256" s="16" t="s">
        <v>212</v>
      </c>
      <c r="V1256" s="475" t="s">
        <v>2808</v>
      </c>
      <c r="W1256" s="24">
        <v>1</v>
      </c>
      <c r="X1256" s="24"/>
      <c r="Y1256" s="265">
        <f t="shared" si="364"/>
        <v>1</v>
      </c>
      <c r="Z1256" s="681">
        <v>1</v>
      </c>
      <c r="AA1256" s="58">
        <v>67407</v>
      </c>
      <c r="AB1256" s="66"/>
      <c r="AC1256" s="262"/>
      <c r="AD1256" s="16"/>
      <c r="AE1256" s="66"/>
      <c r="AF1256" s="63">
        <f t="shared" si="365"/>
        <v>0</v>
      </c>
      <c r="AG1256" s="63">
        <f t="shared" si="366"/>
        <v>0</v>
      </c>
      <c r="AH1256" s="63">
        <f t="shared" si="367"/>
        <v>0</v>
      </c>
      <c r="AI1256" s="63">
        <f t="shared" si="368"/>
        <v>67407</v>
      </c>
      <c r="AJ1256" s="63">
        <f t="shared" si="369"/>
        <v>0</v>
      </c>
      <c r="AK1256" s="63">
        <f t="shared" si="370"/>
        <v>67407</v>
      </c>
      <c r="AL1256" s="21" t="s">
        <v>9</v>
      </c>
      <c r="AM1256" s="494"/>
      <c r="AN1256" s="82">
        <f t="shared" si="371"/>
        <v>67407</v>
      </c>
      <c r="AO1256" s="844">
        <f t="shared" si="344"/>
        <v>0</v>
      </c>
      <c r="AP1256" s="844">
        <f t="shared" si="345"/>
        <v>1</v>
      </c>
      <c r="AQ1256" s="845">
        <f t="shared" ca="1" si="346"/>
        <v>15</v>
      </c>
      <c r="AR1256" s="113" t="str">
        <f t="shared" si="347"/>
        <v>On Time</v>
      </c>
    </row>
    <row r="1257" spans="1:44" ht="13.5" customHeight="1" x14ac:dyDescent="0.2">
      <c r="A1257" s="16" t="s">
        <v>90</v>
      </c>
      <c r="B1257" s="553">
        <v>46169</v>
      </c>
      <c r="C1257" s="16" t="s">
        <v>2809</v>
      </c>
      <c r="D1257" s="552"/>
      <c r="E1257" s="552" t="e">
        <f>IF(OR(#REF!="",J1257=""),"",#REF!+7*J1257)</f>
        <v>#REF!</v>
      </c>
      <c r="F1257" s="333" t="e">
        <f t="shared" ca="1" si="340"/>
        <v>#REF!</v>
      </c>
      <c r="G1257" s="65" t="s">
        <v>2111</v>
      </c>
      <c r="H1257" s="23"/>
      <c r="I1257" s="23"/>
      <c r="J1257" s="24">
        <v>1</v>
      </c>
      <c r="K1257" s="24" t="s">
        <v>21</v>
      </c>
      <c r="L1257" s="38" t="s">
        <v>81</v>
      </c>
      <c r="M1257" s="343" t="s">
        <v>2810</v>
      </c>
      <c r="N1257" s="576">
        <v>0</v>
      </c>
      <c r="O1257" s="598">
        <v>3</v>
      </c>
      <c r="P1257" s="24"/>
      <c r="Q1257" s="24"/>
      <c r="R1257" s="24" t="s">
        <v>307</v>
      </c>
      <c r="S1257" s="24" t="s">
        <v>2811</v>
      </c>
      <c r="T1257" s="628" t="s">
        <v>2812</v>
      </c>
      <c r="U1257" s="21" t="s">
        <v>87</v>
      </c>
      <c r="V1257" s="21" t="s">
        <v>2813</v>
      </c>
      <c r="W1257" s="24">
        <v>3</v>
      </c>
      <c r="X1257" s="24"/>
      <c r="Y1257" s="542">
        <f t="shared" si="364"/>
        <v>3</v>
      </c>
      <c r="Z1257" s="24">
        <v>3</v>
      </c>
      <c r="AA1257" s="58"/>
      <c r="AB1257" s="66"/>
      <c r="AC1257" s="262"/>
      <c r="AD1257" s="25"/>
      <c r="AE1257" s="66"/>
      <c r="AF1257" s="63">
        <f t="shared" si="365"/>
        <v>0</v>
      </c>
      <c r="AG1257" s="63">
        <f t="shared" si="366"/>
        <v>0</v>
      </c>
      <c r="AH1257" s="63">
        <f t="shared" si="367"/>
        <v>0</v>
      </c>
      <c r="AI1257" s="63">
        <f t="shared" si="368"/>
        <v>0</v>
      </c>
      <c r="AJ1257" s="63">
        <f t="shared" si="369"/>
        <v>0</v>
      </c>
      <c r="AK1257" s="63">
        <f t="shared" si="370"/>
        <v>0</v>
      </c>
      <c r="AL1257" s="21" t="s">
        <v>2</v>
      </c>
      <c r="AM1257" s="494" t="s">
        <v>112</v>
      </c>
      <c r="AN1257" s="82">
        <f t="shared" si="371"/>
        <v>0</v>
      </c>
      <c r="AO1257" s="844">
        <f t="shared" si="344"/>
        <v>0</v>
      </c>
      <c r="AP1257" s="844">
        <f t="shared" si="345"/>
        <v>1</v>
      </c>
      <c r="AQ1257" s="845">
        <f t="shared" ca="1" si="346"/>
        <v>16</v>
      </c>
      <c r="AR1257" s="113" t="str">
        <f t="shared" si="347"/>
        <v>On Time</v>
      </c>
    </row>
    <row r="1258" spans="1:44" ht="13.5" customHeight="1" x14ac:dyDescent="0.25">
      <c r="A1258" s="569">
        <v>4520501925</v>
      </c>
      <c r="B1258" s="553">
        <v>46170</v>
      </c>
      <c r="C1258" s="562" t="s">
        <v>79</v>
      </c>
      <c r="D1258" s="552">
        <v>46191</v>
      </c>
      <c r="E1258" s="552" t="e">
        <f>IF(OR(#REF!="",J1258=""),"",#REF!+7*J1258)</f>
        <v>#REF!</v>
      </c>
      <c r="F1258" s="333" t="e">
        <f t="shared" ca="1" si="340"/>
        <v>#REF!</v>
      </c>
      <c r="G1258" s="65" t="s">
        <v>2111</v>
      </c>
      <c r="H1258" s="573" t="e">
        <f t="shared" ref="H1258:H1321" si="372">TEXT(E1258,"MMM-YY")</f>
        <v>#REF!</v>
      </c>
      <c r="I1258" s="573" t="e">
        <f t="shared" ref="I1258:I1321" si="373">TEXT(E1258,"YYYY")</f>
        <v>#REF!</v>
      </c>
      <c r="J1258" s="24">
        <v>3</v>
      </c>
      <c r="K1258" s="24" t="s">
        <v>22</v>
      </c>
      <c r="L1258" s="38" t="s">
        <v>81</v>
      </c>
      <c r="M1258" s="667" t="s">
        <v>2814</v>
      </c>
      <c r="N1258" s="523">
        <v>1</v>
      </c>
      <c r="O1258" s="558">
        <v>1</v>
      </c>
      <c r="P1258" s="24"/>
      <c r="Q1258" s="24"/>
      <c r="R1258" s="24" t="s">
        <v>84</v>
      </c>
      <c r="S1258" s="38" t="s">
        <v>210</v>
      </c>
      <c r="T1258" s="548" t="s">
        <v>211</v>
      </c>
      <c r="U1258" s="16" t="s">
        <v>212</v>
      </c>
      <c r="V1258" s="508" t="s">
        <v>2815</v>
      </c>
      <c r="W1258" s="37">
        <v>2</v>
      </c>
      <c r="X1258" s="24"/>
      <c r="Y1258" s="542">
        <f t="shared" si="364"/>
        <v>2</v>
      </c>
      <c r="Z1258" s="506">
        <v>2</v>
      </c>
      <c r="AA1258" s="58">
        <v>15805</v>
      </c>
      <c r="AB1258" s="66"/>
      <c r="AC1258" s="262"/>
      <c r="AD1258" s="25"/>
      <c r="AE1258" s="66"/>
      <c r="AF1258" s="63">
        <f t="shared" si="365"/>
        <v>0</v>
      </c>
      <c r="AG1258" s="63">
        <f t="shared" si="366"/>
        <v>0</v>
      </c>
      <c r="AH1258" s="63">
        <f t="shared" si="367"/>
        <v>0</v>
      </c>
      <c r="AI1258" s="63">
        <f t="shared" si="368"/>
        <v>31610</v>
      </c>
      <c r="AJ1258" s="63">
        <f t="shared" si="369"/>
        <v>0</v>
      </c>
      <c r="AK1258" s="63">
        <f t="shared" si="370"/>
        <v>31610</v>
      </c>
      <c r="AL1258" s="21" t="s">
        <v>9</v>
      </c>
      <c r="AM1258" s="494"/>
      <c r="AN1258" s="82">
        <f t="shared" si="371"/>
        <v>31610</v>
      </c>
      <c r="AO1258" s="844">
        <f t="shared" si="344"/>
        <v>0</v>
      </c>
      <c r="AP1258" s="844">
        <f t="shared" si="345"/>
        <v>1</v>
      </c>
      <c r="AQ1258" s="845">
        <f t="shared" ca="1" si="346"/>
        <v>15</v>
      </c>
      <c r="AR1258" s="113" t="str">
        <f t="shared" si="347"/>
        <v>On Time</v>
      </c>
    </row>
    <row r="1259" spans="1:44" ht="13.5" customHeight="1" x14ac:dyDescent="0.25">
      <c r="A1259" s="508">
        <v>4520501925</v>
      </c>
      <c r="B1259" s="553">
        <v>46170</v>
      </c>
      <c r="C1259" s="562" t="s">
        <v>79</v>
      </c>
      <c r="D1259" s="552">
        <v>46191</v>
      </c>
      <c r="E1259" s="552" t="e">
        <f>IF(OR(#REF!="",J1259=""),"",#REF!+7*J1259)</f>
        <v>#REF!</v>
      </c>
      <c r="F1259" s="518" t="e">
        <f ca="1">IF(AL1259="PO CLOSED",
"DELIVERED",
IF(TODAY()&gt;E1259,
"-"&amp;ROUNDUP(TODAY()-E1259,0)&amp;" days overdue",
"+" &amp;ROUNDUP(E1259-TODAY(),0)&amp;" days remaining"))</f>
        <v>#REF!</v>
      </c>
      <c r="G1259" s="516" t="s">
        <v>2111</v>
      </c>
      <c r="H1259" s="573" t="e">
        <f t="shared" si="372"/>
        <v>#REF!</v>
      </c>
      <c r="I1259" s="573" t="e">
        <f t="shared" si="373"/>
        <v>#REF!</v>
      </c>
      <c r="J1259" s="506">
        <v>3</v>
      </c>
      <c r="K1259" s="506" t="s">
        <v>22</v>
      </c>
      <c r="L1259" s="521" t="s">
        <v>81</v>
      </c>
      <c r="M1259" s="563" t="s">
        <v>2814</v>
      </c>
      <c r="N1259" s="523">
        <v>1</v>
      </c>
      <c r="O1259" s="558">
        <v>1</v>
      </c>
      <c r="P1259" s="506"/>
      <c r="Q1259" s="506"/>
      <c r="R1259" s="506" t="s">
        <v>84</v>
      </c>
      <c r="S1259" s="521" t="s">
        <v>210</v>
      </c>
      <c r="T1259" s="548" t="s">
        <v>211</v>
      </c>
      <c r="U1259" s="508" t="s">
        <v>212</v>
      </c>
      <c r="V1259" s="508" t="s">
        <v>2816</v>
      </c>
      <c r="W1259" s="685">
        <v>4</v>
      </c>
      <c r="X1259" s="506"/>
      <c r="Y1259" s="542">
        <f t="shared" si="364"/>
        <v>4</v>
      </c>
      <c r="Z1259" s="506">
        <v>4</v>
      </c>
      <c r="AA1259" s="528">
        <v>3625</v>
      </c>
      <c r="AB1259" s="529"/>
      <c r="AC1259" s="530"/>
      <c r="AD1259" s="531"/>
      <c r="AE1259" s="529"/>
      <c r="AF1259" s="682">
        <f>X1259*AA1259</f>
        <v>0</v>
      </c>
      <c r="AG1259" s="682">
        <f>(X1259*AB1259)*86</f>
        <v>0</v>
      </c>
      <c r="AH1259" s="682">
        <f>SUM(AF1259:AG1259)</f>
        <v>0</v>
      </c>
      <c r="AI1259" s="682">
        <f>Z1259*AA1259</f>
        <v>14500</v>
      </c>
      <c r="AJ1259" s="682">
        <f>(Z1259*AB1259)*86</f>
        <v>0</v>
      </c>
      <c r="AK1259" s="682">
        <f>SUM(AI1259:AJ1259)</f>
        <v>14500</v>
      </c>
      <c r="AL1259" s="515" t="s">
        <v>9</v>
      </c>
      <c r="AM1259" s="683"/>
      <c r="AN1259" s="838">
        <f>SUM(AH1259,AK1259)</f>
        <v>14500</v>
      </c>
      <c r="AO1259" s="844">
        <f t="shared" si="344"/>
        <v>0</v>
      </c>
      <c r="AP1259" s="844">
        <f t="shared" si="345"/>
        <v>1</v>
      </c>
      <c r="AQ1259" s="845">
        <f t="shared" ca="1" si="346"/>
        <v>15</v>
      </c>
      <c r="AR1259" s="113" t="str">
        <f t="shared" si="347"/>
        <v>On Time</v>
      </c>
    </row>
    <row r="1260" spans="1:44" ht="13.5" customHeight="1" x14ac:dyDescent="0.25">
      <c r="A1260" s="508" t="s">
        <v>2817</v>
      </c>
      <c r="B1260" s="553">
        <v>46170</v>
      </c>
      <c r="C1260" s="551" t="s">
        <v>79</v>
      </c>
      <c r="D1260" s="552">
        <v>46177</v>
      </c>
      <c r="E1260" s="552" t="e">
        <f>IF(OR(#REF!="",J1260=""),"",#REF!+7*J1260)</f>
        <v>#REF!</v>
      </c>
      <c r="F1260" s="333" t="str">
        <f t="shared" ca="1" si="340"/>
        <v>DELIVERED</v>
      </c>
      <c r="G1260" s="65" t="s">
        <v>2111</v>
      </c>
      <c r="H1260" s="546" t="e">
        <f t="shared" si="372"/>
        <v>#REF!</v>
      </c>
      <c r="I1260" s="520" t="e">
        <f t="shared" si="373"/>
        <v>#REF!</v>
      </c>
      <c r="J1260" s="24">
        <v>1</v>
      </c>
      <c r="K1260" s="24" t="s">
        <v>21</v>
      </c>
      <c r="L1260" s="38" t="s">
        <v>81</v>
      </c>
      <c r="M1260" s="563" t="s">
        <v>2818</v>
      </c>
      <c r="N1260" s="576">
        <v>0</v>
      </c>
      <c r="O1260" s="598">
        <v>3</v>
      </c>
      <c r="P1260" s="24" t="s">
        <v>243</v>
      </c>
      <c r="Q1260" s="24">
        <v>26200308</v>
      </c>
      <c r="R1260" s="24" t="s">
        <v>84</v>
      </c>
      <c r="S1260" s="24" t="s">
        <v>1835</v>
      </c>
      <c r="T1260" s="507" t="s">
        <v>1836</v>
      </c>
      <c r="U1260" s="34" t="s">
        <v>87</v>
      </c>
      <c r="V1260" s="508" t="s">
        <v>2819</v>
      </c>
      <c r="W1260" s="506">
        <v>6</v>
      </c>
      <c r="X1260" s="24">
        <v>6</v>
      </c>
      <c r="Y1260" s="542">
        <f t="shared" si="364"/>
        <v>0</v>
      </c>
      <c r="Z1260" s="24">
        <v>0</v>
      </c>
      <c r="AA1260" s="58">
        <v>10543.66</v>
      </c>
      <c r="AB1260" s="66"/>
      <c r="AC1260" s="536" t="str">
        <f>IF(AD1260="","",TEXT(AD1260,"mmmm-yy"))</f>
        <v>June-26</v>
      </c>
      <c r="AD1260" s="25">
        <v>46182</v>
      </c>
      <c r="AE1260" s="650" t="s">
        <v>2820</v>
      </c>
      <c r="AF1260" s="63">
        <f t="shared" si="365"/>
        <v>63261.96</v>
      </c>
      <c r="AG1260" s="63">
        <f t="shared" si="366"/>
        <v>0</v>
      </c>
      <c r="AH1260" s="63">
        <f t="shared" si="367"/>
        <v>63261.96</v>
      </c>
      <c r="AI1260" s="63">
        <f t="shared" si="368"/>
        <v>0</v>
      </c>
      <c r="AJ1260" s="63">
        <f t="shared" si="369"/>
        <v>0</v>
      </c>
      <c r="AK1260" s="63">
        <f t="shared" si="370"/>
        <v>0</v>
      </c>
      <c r="AL1260" s="50" t="s">
        <v>0</v>
      </c>
      <c r="AM1260" s="533" t="s">
        <v>102</v>
      </c>
      <c r="AN1260" s="839">
        <f t="shared" si="371"/>
        <v>63261.96</v>
      </c>
      <c r="AO1260" s="844">
        <f t="shared" si="344"/>
        <v>1</v>
      </c>
      <c r="AP1260" s="844">
        <f t="shared" si="345"/>
        <v>0</v>
      </c>
      <c r="AQ1260" s="845">
        <f t="shared" ca="1" si="346"/>
        <v>15</v>
      </c>
      <c r="AR1260" s="113" t="str">
        <f t="shared" si="347"/>
        <v>Delayed</v>
      </c>
    </row>
    <row r="1261" spans="1:44" ht="13.5" customHeight="1" x14ac:dyDescent="0.25">
      <c r="A1261" s="508" t="s">
        <v>2817</v>
      </c>
      <c r="B1261" s="553">
        <v>46170</v>
      </c>
      <c r="C1261" s="551" t="s">
        <v>79</v>
      </c>
      <c r="D1261" s="531">
        <v>46177</v>
      </c>
      <c r="E1261" s="552" t="e">
        <f>IF(OR(#REF!="",J1261=""),"",#REF!+7*J1261)</f>
        <v>#REF!</v>
      </c>
      <c r="F1261" s="518" t="str">
        <f ca="1">IF(AL1261="PO CLOSED",
"DELIVERED",
IF(TODAY()&gt;E1261,
"-"&amp;ROUNDUP(TODAY()-E1261,0)&amp;" days overdue",
"+" &amp;ROUNDUP(E1261-TODAY(),0)&amp;" days remaining"))</f>
        <v>DELIVERED</v>
      </c>
      <c r="G1261" s="516" t="s">
        <v>2111</v>
      </c>
      <c r="H1261" s="546" t="e">
        <f>TEXT(E1261,"MMM-YY")</f>
        <v>#REF!</v>
      </c>
      <c r="I1261" s="520" t="e">
        <f>TEXT(E1261,"YYYY")</f>
        <v>#REF!</v>
      </c>
      <c r="J1261" s="506">
        <v>1</v>
      </c>
      <c r="K1261" s="506" t="s">
        <v>28</v>
      </c>
      <c r="L1261" s="521" t="s">
        <v>81</v>
      </c>
      <c r="M1261" s="563" t="s">
        <v>2818</v>
      </c>
      <c r="N1261" s="576">
        <v>0</v>
      </c>
      <c r="O1261" s="598">
        <v>3</v>
      </c>
      <c r="P1261" s="506" t="s">
        <v>243</v>
      </c>
      <c r="Q1261" s="506">
        <v>26200308</v>
      </c>
      <c r="R1261" s="506" t="s">
        <v>84</v>
      </c>
      <c r="S1261" s="506" t="s">
        <v>1835</v>
      </c>
      <c r="T1261" s="507" t="s">
        <v>1836</v>
      </c>
      <c r="U1261" s="554" t="s">
        <v>87</v>
      </c>
      <c r="V1261" s="508" t="s">
        <v>1593</v>
      </c>
      <c r="W1261" s="506">
        <v>1</v>
      </c>
      <c r="X1261" s="506">
        <v>1</v>
      </c>
      <c r="Y1261" s="542">
        <f>W1261-X1261</f>
        <v>0</v>
      </c>
      <c r="Z1261" s="506">
        <v>0</v>
      </c>
      <c r="AA1261" s="528">
        <v>7500</v>
      </c>
      <c r="AB1261" s="529"/>
      <c r="AC1261" s="536" t="str">
        <f>IF(AD1261="","",TEXT(AD1261,"mmmm-yy"))</f>
        <v>June-26</v>
      </c>
      <c r="AD1261" s="531">
        <v>46182</v>
      </c>
      <c r="AE1261" s="650" t="s">
        <v>2820</v>
      </c>
      <c r="AF1261" s="682">
        <f>X1261*AA1261</f>
        <v>7500</v>
      </c>
      <c r="AG1261" s="682">
        <f>(X1261*AB1261)*86</f>
        <v>0</v>
      </c>
      <c r="AH1261" s="682">
        <f>SUM(AF1261:AG1261)</f>
        <v>7500</v>
      </c>
      <c r="AI1261" s="682">
        <f>Z1261*AA1261</f>
        <v>0</v>
      </c>
      <c r="AJ1261" s="682">
        <f>(Z1261*AB1261)*86</f>
        <v>0</v>
      </c>
      <c r="AK1261" s="682">
        <f>SUM(AI1261:AJ1261)</f>
        <v>0</v>
      </c>
      <c r="AL1261" s="749" t="s">
        <v>0</v>
      </c>
      <c r="AM1261" s="533" t="s">
        <v>102</v>
      </c>
      <c r="AN1261" s="840">
        <f>SUM(AH1261,AK1261)</f>
        <v>7500</v>
      </c>
      <c r="AO1261" s="844">
        <f t="shared" si="344"/>
        <v>1</v>
      </c>
      <c r="AP1261" s="844">
        <f t="shared" si="345"/>
        <v>0</v>
      </c>
      <c r="AQ1261" s="845">
        <f t="shared" ca="1" si="346"/>
        <v>15</v>
      </c>
      <c r="AR1261" s="113" t="str">
        <f t="shared" si="347"/>
        <v>Delayed</v>
      </c>
    </row>
    <row r="1262" spans="1:44" ht="13.5" customHeight="1" x14ac:dyDescent="0.25">
      <c r="A1262" s="508" t="s">
        <v>2817</v>
      </c>
      <c r="B1262" s="553">
        <v>46170</v>
      </c>
      <c r="C1262" s="551" t="s">
        <v>79</v>
      </c>
      <c r="D1262" s="531">
        <v>46177</v>
      </c>
      <c r="E1262" s="552" t="e">
        <f>IF(OR(#REF!="",J1262=""),"",#REF!+7*J1262)</f>
        <v>#REF!</v>
      </c>
      <c r="F1262" s="518" t="str">
        <f ca="1">IF(AL1262="PO CLOSED",
"DELIVERED",
IF(TODAY()&gt;E1262,
"-"&amp;ROUNDUP(TODAY()-E1262,0)&amp;" days overdue",
"+" &amp;ROUNDUP(E1262-TODAY(),0)&amp;" days remaining"))</f>
        <v>DELIVERED</v>
      </c>
      <c r="G1262" s="516" t="s">
        <v>2111</v>
      </c>
      <c r="H1262" s="546" t="e">
        <f>TEXT(E1262,"MMM-YY")</f>
        <v>#REF!</v>
      </c>
      <c r="I1262" s="520" t="e">
        <f>TEXT(E1262,"YYYY")</f>
        <v>#REF!</v>
      </c>
      <c r="J1262" s="506">
        <v>1</v>
      </c>
      <c r="K1262" s="506" t="s">
        <v>28</v>
      </c>
      <c r="L1262" s="521" t="s">
        <v>81</v>
      </c>
      <c r="M1262" s="563" t="s">
        <v>2818</v>
      </c>
      <c r="N1262" s="576">
        <v>0</v>
      </c>
      <c r="O1262" s="598">
        <v>3</v>
      </c>
      <c r="P1262" s="506" t="s">
        <v>243</v>
      </c>
      <c r="Q1262" s="506">
        <v>26200308</v>
      </c>
      <c r="R1262" s="506" t="s">
        <v>84</v>
      </c>
      <c r="S1262" s="506" t="s">
        <v>1835</v>
      </c>
      <c r="T1262" s="507" t="s">
        <v>1836</v>
      </c>
      <c r="U1262" s="554" t="s">
        <v>87</v>
      </c>
      <c r="V1262" s="508" t="s">
        <v>1846</v>
      </c>
      <c r="W1262" s="506">
        <v>2</v>
      </c>
      <c r="X1262" s="506">
        <v>2</v>
      </c>
      <c r="Y1262" s="542">
        <f>W1262-X1262</f>
        <v>0</v>
      </c>
      <c r="Z1262" s="506">
        <v>0</v>
      </c>
      <c r="AA1262" s="528">
        <v>13500</v>
      </c>
      <c r="AB1262" s="529"/>
      <c r="AC1262" s="536" t="str">
        <f>IF(AD1262="","",TEXT(AD1262,"mmmm-yy"))</f>
        <v>June-26</v>
      </c>
      <c r="AD1262" s="531">
        <v>46182</v>
      </c>
      <c r="AE1262" s="650" t="s">
        <v>2820</v>
      </c>
      <c r="AF1262" s="682">
        <f>X1262*AA1262</f>
        <v>27000</v>
      </c>
      <c r="AG1262" s="682">
        <f>(X1262*AB1262)*86</f>
        <v>0</v>
      </c>
      <c r="AH1262" s="682">
        <f>SUM(AF1262:AG1262)</f>
        <v>27000</v>
      </c>
      <c r="AI1262" s="682">
        <f>Z1262*AA1262</f>
        <v>0</v>
      </c>
      <c r="AJ1262" s="682">
        <f>(Z1262*AB1262)*86</f>
        <v>0</v>
      </c>
      <c r="AK1262" s="682">
        <f>SUM(AI1262:AJ1262)</f>
        <v>0</v>
      </c>
      <c r="AL1262" s="749" t="s">
        <v>0</v>
      </c>
      <c r="AM1262" s="533" t="s">
        <v>102</v>
      </c>
      <c r="AN1262" s="840">
        <f>SUM(AH1262,AK1262)</f>
        <v>27000</v>
      </c>
      <c r="AO1262" s="844">
        <f t="shared" si="344"/>
        <v>1</v>
      </c>
      <c r="AP1262" s="844">
        <f t="shared" si="345"/>
        <v>0</v>
      </c>
      <c r="AQ1262" s="845">
        <f t="shared" ca="1" si="346"/>
        <v>15</v>
      </c>
      <c r="AR1262" s="113" t="str">
        <f t="shared" si="347"/>
        <v>Delayed</v>
      </c>
    </row>
    <row r="1263" spans="1:44" ht="13.5" customHeight="1" x14ac:dyDescent="0.25">
      <c r="A1263" s="508" t="s">
        <v>2817</v>
      </c>
      <c r="B1263" s="553">
        <v>46170</v>
      </c>
      <c r="C1263" s="551" t="s">
        <v>79</v>
      </c>
      <c r="D1263" s="531">
        <v>46177</v>
      </c>
      <c r="E1263" s="552" t="e">
        <f>IF(OR(#REF!="",J1263=""),"",#REF!+7*J1263)</f>
        <v>#REF!</v>
      </c>
      <c r="F1263" s="518" t="str">
        <f ca="1">IF(AL1263="PO CLOSED",
"DELIVERED",
IF(TODAY()&gt;E1263,
"-"&amp;ROUNDUP(TODAY()-E1263,0)&amp;" days overdue",
"+" &amp;ROUNDUP(E1263-TODAY(),0)&amp;" days remaining"))</f>
        <v>DELIVERED</v>
      </c>
      <c r="G1263" s="516" t="s">
        <v>2111</v>
      </c>
      <c r="H1263" s="546" t="e">
        <f>TEXT(E1263,"MMM-YY")</f>
        <v>#REF!</v>
      </c>
      <c r="I1263" s="520" t="e">
        <f>TEXT(E1263,"YYYY")</f>
        <v>#REF!</v>
      </c>
      <c r="J1263" s="506">
        <v>1</v>
      </c>
      <c r="K1263" s="506" t="s">
        <v>28</v>
      </c>
      <c r="L1263" s="521" t="s">
        <v>81</v>
      </c>
      <c r="M1263" s="563" t="s">
        <v>2818</v>
      </c>
      <c r="N1263" s="576">
        <v>0</v>
      </c>
      <c r="O1263" s="598">
        <v>3</v>
      </c>
      <c r="P1263" s="506" t="s">
        <v>243</v>
      </c>
      <c r="Q1263" s="506">
        <v>26200308</v>
      </c>
      <c r="R1263" s="506" t="s">
        <v>84</v>
      </c>
      <c r="S1263" s="506" t="s">
        <v>1835</v>
      </c>
      <c r="T1263" s="507" t="s">
        <v>1836</v>
      </c>
      <c r="U1263" s="554" t="s">
        <v>87</v>
      </c>
      <c r="V1263" s="508" t="s">
        <v>2821</v>
      </c>
      <c r="W1263" s="506">
        <v>1</v>
      </c>
      <c r="X1263" s="506">
        <v>1</v>
      </c>
      <c r="Y1263" s="542">
        <f>W1263-X1263</f>
        <v>0</v>
      </c>
      <c r="Z1263" s="506">
        <v>0</v>
      </c>
      <c r="AA1263" s="528">
        <v>2655</v>
      </c>
      <c r="AB1263" s="529"/>
      <c r="AC1263" s="536" t="str">
        <f>IF(AD1263="","",TEXT(AD1263,"mmmm-yy"))</f>
        <v>June-26</v>
      </c>
      <c r="AD1263" s="531">
        <v>46182</v>
      </c>
      <c r="AE1263" s="650" t="s">
        <v>2820</v>
      </c>
      <c r="AF1263" s="682">
        <f>X1263*AA1263</f>
        <v>2655</v>
      </c>
      <c r="AG1263" s="682">
        <f>(X1263*AB1263)*86</f>
        <v>0</v>
      </c>
      <c r="AH1263" s="682">
        <f>SUM(AF1263:AG1263)</f>
        <v>2655</v>
      </c>
      <c r="AI1263" s="682">
        <f>Z1263*AA1263</f>
        <v>0</v>
      </c>
      <c r="AJ1263" s="682">
        <f>(Z1263*AB1263)*86</f>
        <v>0</v>
      </c>
      <c r="AK1263" s="682">
        <f>SUM(AI1263:AJ1263)</f>
        <v>0</v>
      </c>
      <c r="AL1263" s="749" t="s">
        <v>0</v>
      </c>
      <c r="AM1263" s="533" t="s">
        <v>102</v>
      </c>
      <c r="AN1263" s="840">
        <f>SUM(AH1263,AK1263)</f>
        <v>2655</v>
      </c>
      <c r="AO1263" s="844">
        <f t="shared" si="344"/>
        <v>1</v>
      </c>
      <c r="AP1263" s="844">
        <f t="shared" si="345"/>
        <v>0</v>
      </c>
      <c r="AQ1263" s="845">
        <f t="shared" ca="1" si="346"/>
        <v>15</v>
      </c>
      <c r="AR1263" s="113" t="str">
        <f t="shared" si="347"/>
        <v>Delayed</v>
      </c>
    </row>
    <row r="1264" spans="1:44" ht="13.5" customHeight="1" x14ac:dyDescent="0.25">
      <c r="A1264" s="508">
        <v>4516517354</v>
      </c>
      <c r="B1264" s="687">
        <v>46170</v>
      </c>
      <c r="C1264" s="543" t="s">
        <v>79</v>
      </c>
      <c r="D1264" s="25">
        <v>46191</v>
      </c>
      <c r="E1264" s="531" t="e">
        <f>IF(OR(#REF!="",J1264=""),"",#REF!+7*J1264)</f>
        <v>#REF!</v>
      </c>
      <c r="F1264" s="333" t="e">
        <f t="shared" ca="1" si="340"/>
        <v>#REF!</v>
      </c>
      <c r="G1264" s="65" t="s">
        <v>2111</v>
      </c>
      <c r="H1264" s="546" t="e">
        <f t="shared" si="372"/>
        <v>#REF!</v>
      </c>
      <c r="I1264" s="23" t="e">
        <f t="shared" si="373"/>
        <v>#REF!</v>
      </c>
      <c r="J1264" s="24">
        <v>3</v>
      </c>
      <c r="K1264" s="24" t="s">
        <v>18</v>
      </c>
      <c r="L1264" s="38" t="s">
        <v>81</v>
      </c>
      <c r="M1264" s="563" t="s">
        <v>2822</v>
      </c>
      <c r="N1264" s="523">
        <v>1</v>
      </c>
      <c r="O1264" s="558">
        <v>1</v>
      </c>
      <c r="P1264" s="24"/>
      <c r="Q1264" s="24"/>
      <c r="R1264" s="24" t="s">
        <v>84</v>
      </c>
      <c r="S1264" s="524" t="s">
        <v>620</v>
      </c>
      <c r="T1264" s="512" t="s">
        <v>621</v>
      </c>
      <c r="U1264" s="584" t="s">
        <v>212</v>
      </c>
      <c r="V1264" s="508" t="s">
        <v>2823</v>
      </c>
      <c r="W1264" s="506">
        <v>4</v>
      </c>
      <c r="X1264" s="24"/>
      <c r="Y1264" s="624">
        <f t="shared" si="364"/>
        <v>4</v>
      </c>
      <c r="Z1264" s="24">
        <v>4</v>
      </c>
      <c r="AA1264" s="58">
        <v>13950</v>
      </c>
      <c r="AB1264" s="66"/>
      <c r="AC1264" s="262"/>
      <c r="AD1264" s="25"/>
      <c r="AE1264" s="66"/>
      <c r="AF1264" s="63">
        <f t="shared" si="365"/>
        <v>0</v>
      </c>
      <c r="AG1264" s="63">
        <f t="shared" si="366"/>
        <v>0</v>
      </c>
      <c r="AH1264" s="63">
        <f t="shared" si="367"/>
        <v>0</v>
      </c>
      <c r="AI1264" s="63">
        <f t="shared" si="368"/>
        <v>55800</v>
      </c>
      <c r="AJ1264" s="63">
        <f t="shared" si="369"/>
        <v>0</v>
      </c>
      <c r="AK1264" s="63">
        <f t="shared" si="370"/>
        <v>55800</v>
      </c>
      <c r="AL1264" s="21" t="s">
        <v>9</v>
      </c>
      <c r="AM1264" s="691"/>
      <c r="AN1264" s="82">
        <f t="shared" si="371"/>
        <v>55800</v>
      </c>
      <c r="AO1264" s="844">
        <f t="shared" si="344"/>
        <v>0</v>
      </c>
      <c r="AP1264" s="844">
        <f t="shared" si="345"/>
        <v>1</v>
      </c>
      <c r="AQ1264" s="845">
        <f t="shared" ca="1" si="346"/>
        <v>15</v>
      </c>
      <c r="AR1264" s="113" t="str">
        <f t="shared" si="347"/>
        <v>On Time</v>
      </c>
    </row>
    <row r="1265" spans="1:44" ht="15" x14ac:dyDescent="0.25">
      <c r="A1265" s="34" t="s">
        <v>90</v>
      </c>
      <c r="B1265" s="687">
        <v>46170</v>
      </c>
      <c r="C1265" s="543" t="s">
        <v>79</v>
      </c>
      <c r="D1265" s="25">
        <v>46191</v>
      </c>
      <c r="E1265" s="531" t="e">
        <f>IF(OR(#REF!="",J1265=""),"",#REF!+7*J1265)</f>
        <v>#REF!</v>
      </c>
      <c r="F1265" s="333" t="e">
        <f t="shared" ca="1" si="340"/>
        <v>#REF!</v>
      </c>
      <c r="G1265" s="65" t="s">
        <v>2111</v>
      </c>
      <c r="H1265" s="546" t="e">
        <f t="shared" si="372"/>
        <v>#REF!</v>
      </c>
      <c r="I1265" s="23" t="e">
        <f t="shared" si="373"/>
        <v>#REF!</v>
      </c>
      <c r="J1265" s="24">
        <v>3</v>
      </c>
      <c r="K1265" s="24" t="s">
        <v>18</v>
      </c>
      <c r="L1265" s="38" t="s">
        <v>81</v>
      </c>
      <c r="M1265" s="563" t="s">
        <v>2824</v>
      </c>
      <c r="N1265" s="523">
        <v>1</v>
      </c>
      <c r="O1265" s="558">
        <v>1</v>
      </c>
      <c r="P1265" s="24"/>
      <c r="Q1265" s="24"/>
      <c r="R1265" s="24" t="s">
        <v>84</v>
      </c>
      <c r="S1265" s="524" t="s">
        <v>620</v>
      </c>
      <c r="T1265" s="512" t="s">
        <v>621</v>
      </c>
      <c r="U1265" s="584" t="s">
        <v>212</v>
      </c>
      <c r="V1265" s="684" t="s">
        <v>2825</v>
      </c>
      <c r="W1265" s="24">
        <v>10</v>
      </c>
      <c r="X1265" s="24"/>
      <c r="Y1265" s="624">
        <f t="shared" si="364"/>
        <v>10</v>
      </c>
      <c r="Z1265" s="24">
        <v>10</v>
      </c>
      <c r="AA1265" s="58">
        <v>22009</v>
      </c>
      <c r="AB1265" s="66"/>
      <c r="AC1265" s="262"/>
      <c r="AD1265" s="25"/>
      <c r="AE1265" s="66"/>
      <c r="AF1265" s="63">
        <f t="shared" si="365"/>
        <v>0</v>
      </c>
      <c r="AG1265" s="63">
        <f t="shared" si="366"/>
        <v>0</v>
      </c>
      <c r="AH1265" s="63">
        <f t="shared" si="367"/>
        <v>0</v>
      </c>
      <c r="AI1265" s="63">
        <f t="shared" si="368"/>
        <v>220090</v>
      </c>
      <c r="AJ1265" s="63">
        <f t="shared" si="369"/>
        <v>0</v>
      </c>
      <c r="AK1265" s="63">
        <f t="shared" si="370"/>
        <v>220090</v>
      </c>
      <c r="AL1265" s="21" t="s">
        <v>9</v>
      </c>
      <c r="AM1265" s="494"/>
      <c r="AN1265" s="82">
        <f t="shared" si="371"/>
        <v>220090</v>
      </c>
      <c r="AO1265" s="844">
        <f t="shared" si="344"/>
        <v>0</v>
      </c>
      <c r="AP1265" s="844">
        <f t="shared" si="345"/>
        <v>1</v>
      </c>
      <c r="AQ1265" s="845">
        <f t="shared" ca="1" si="346"/>
        <v>15</v>
      </c>
      <c r="AR1265" s="113" t="str">
        <f t="shared" si="347"/>
        <v>On Time</v>
      </c>
    </row>
    <row r="1266" spans="1:44" ht="13.5" customHeight="1" x14ac:dyDescent="0.25">
      <c r="A1266" s="506">
        <v>8200005384</v>
      </c>
      <c r="B1266" s="687">
        <v>46171</v>
      </c>
      <c r="C1266" s="6" t="s">
        <v>79</v>
      </c>
      <c r="D1266" s="25">
        <v>46199</v>
      </c>
      <c r="E1266" s="104" t="e">
        <f>IF(OR(#REF!="",J1266=""),"",#REF!+7*J1266)</f>
        <v>#REF!</v>
      </c>
      <c r="F1266" s="333" t="e">
        <f t="shared" ca="1" si="340"/>
        <v>#REF!</v>
      </c>
      <c r="G1266" s="65" t="s">
        <v>2111</v>
      </c>
      <c r="H1266" s="341" t="e">
        <f t="shared" si="372"/>
        <v>#REF!</v>
      </c>
      <c r="I1266" s="28" t="e">
        <f t="shared" si="373"/>
        <v>#REF!</v>
      </c>
      <c r="J1266" s="24">
        <v>4</v>
      </c>
      <c r="K1266" s="24" t="s">
        <v>18</v>
      </c>
      <c r="L1266" s="38" t="s">
        <v>81</v>
      </c>
      <c r="M1266" s="563" t="s">
        <v>2826</v>
      </c>
      <c r="N1266" s="576">
        <v>0</v>
      </c>
      <c r="O1266" s="598">
        <v>3</v>
      </c>
      <c r="P1266" s="24"/>
      <c r="Q1266" s="24"/>
      <c r="R1266" s="24" t="s">
        <v>84</v>
      </c>
      <c r="S1266" s="24" t="s">
        <v>2340</v>
      </c>
      <c r="T1266" s="420" t="s">
        <v>2341</v>
      </c>
      <c r="U1266" s="7" t="s">
        <v>87</v>
      </c>
      <c r="V1266" s="475" t="s">
        <v>2827</v>
      </c>
      <c r="W1266" s="24">
        <v>5</v>
      </c>
      <c r="X1266" s="24"/>
      <c r="Y1266" s="265">
        <f t="shared" si="364"/>
        <v>5</v>
      </c>
      <c r="Z1266" s="24">
        <v>5</v>
      </c>
      <c r="AA1266" s="58">
        <v>9831.6</v>
      </c>
      <c r="AB1266" s="66"/>
      <c r="AC1266" s="262"/>
      <c r="AD1266" s="25"/>
      <c r="AE1266" s="66"/>
      <c r="AF1266" s="63">
        <f t="shared" si="365"/>
        <v>0</v>
      </c>
      <c r="AG1266" s="63">
        <f t="shared" si="366"/>
        <v>0</v>
      </c>
      <c r="AH1266" s="63">
        <f t="shared" si="367"/>
        <v>0</v>
      </c>
      <c r="AI1266" s="63">
        <f t="shared" si="368"/>
        <v>49158</v>
      </c>
      <c r="AJ1266" s="63">
        <f t="shared" si="369"/>
        <v>0</v>
      </c>
      <c r="AK1266" s="63">
        <f t="shared" si="370"/>
        <v>49158</v>
      </c>
      <c r="AL1266" s="21" t="s">
        <v>9</v>
      </c>
      <c r="AM1266" s="494"/>
      <c r="AN1266" s="82">
        <f t="shared" si="371"/>
        <v>49158</v>
      </c>
      <c r="AO1266" s="844">
        <f t="shared" si="344"/>
        <v>0</v>
      </c>
      <c r="AP1266" s="844">
        <f t="shared" si="345"/>
        <v>1</v>
      </c>
      <c r="AQ1266" s="845">
        <f t="shared" ca="1" si="346"/>
        <v>14</v>
      </c>
      <c r="AR1266" s="113" t="str">
        <f t="shared" si="347"/>
        <v>On Time</v>
      </c>
    </row>
    <row r="1267" spans="1:44" ht="13.5" customHeight="1" x14ac:dyDescent="0.25">
      <c r="A1267" s="508">
        <v>5600003151</v>
      </c>
      <c r="B1267" s="627">
        <v>46162</v>
      </c>
      <c r="C1267" s="543" t="s">
        <v>79</v>
      </c>
      <c r="D1267" s="517">
        <v>46183</v>
      </c>
      <c r="E1267" s="517" t="e">
        <f>IF(OR(#REF!="",J1267=""),"",#REF!+7*J1267)</f>
        <v>#REF!</v>
      </c>
      <c r="F1267" s="629" t="e">
        <f t="shared" ca="1" si="340"/>
        <v>#REF!</v>
      </c>
      <c r="G1267" s="516" t="s">
        <v>94</v>
      </c>
      <c r="H1267" s="505" t="e">
        <f t="shared" si="372"/>
        <v>#REF!</v>
      </c>
      <c r="I1267" s="505" t="e">
        <f t="shared" si="373"/>
        <v>#REF!</v>
      </c>
      <c r="J1267" s="521">
        <v>3</v>
      </c>
      <c r="K1267" s="506" t="s">
        <v>21</v>
      </c>
      <c r="L1267" s="521" t="s">
        <v>81</v>
      </c>
      <c r="M1267" s="247" t="s">
        <v>2828</v>
      </c>
      <c r="N1267" s="576">
        <v>0</v>
      </c>
      <c r="O1267" s="598">
        <v>3</v>
      </c>
      <c r="P1267" s="506"/>
      <c r="Q1267" s="506"/>
      <c r="R1267" s="588" t="s">
        <v>84</v>
      </c>
      <c r="S1267" s="555" t="s">
        <v>412</v>
      </c>
      <c r="T1267" s="628" t="s">
        <v>413</v>
      </c>
      <c r="U1267" s="508" t="s">
        <v>99</v>
      </c>
      <c r="V1267" s="508" t="s">
        <v>2829</v>
      </c>
      <c r="W1267" s="506">
        <v>621</v>
      </c>
      <c r="X1267" s="505"/>
      <c r="Y1267" s="557">
        <f t="shared" si="364"/>
        <v>621</v>
      </c>
      <c r="Z1267" s="506">
        <v>621</v>
      </c>
      <c r="AA1267" s="528">
        <v>910</v>
      </c>
      <c r="AB1267" s="529"/>
      <c r="AC1267" s="601"/>
      <c r="AD1267" s="516"/>
      <c r="AE1267" s="532"/>
      <c r="AF1267" s="528">
        <f t="shared" si="365"/>
        <v>0</v>
      </c>
      <c r="AG1267" s="528">
        <f t="shared" si="366"/>
        <v>0</v>
      </c>
      <c r="AH1267" s="528">
        <f t="shared" si="367"/>
        <v>0</v>
      </c>
      <c r="AI1267" s="528">
        <f t="shared" si="368"/>
        <v>565110</v>
      </c>
      <c r="AJ1267" s="528">
        <f t="shared" si="369"/>
        <v>0</v>
      </c>
      <c r="AK1267" s="528">
        <f t="shared" si="370"/>
        <v>565110</v>
      </c>
      <c r="AL1267" s="508" t="s">
        <v>9</v>
      </c>
      <c r="AM1267" s="533"/>
      <c r="AN1267" s="833">
        <f t="shared" si="371"/>
        <v>565110</v>
      </c>
      <c r="AO1267" s="844">
        <f t="shared" si="344"/>
        <v>0</v>
      </c>
      <c r="AP1267" s="844">
        <f t="shared" si="345"/>
        <v>1</v>
      </c>
      <c r="AQ1267" s="845">
        <f t="shared" ca="1" si="346"/>
        <v>23</v>
      </c>
      <c r="AR1267" s="113" t="str">
        <f t="shared" si="347"/>
        <v>On Time</v>
      </c>
    </row>
    <row r="1268" spans="1:44" ht="13.5" customHeight="1" x14ac:dyDescent="0.2">
      <c r="A1268" s="508">
        <v>5600003151</v>
      </c>
      <c r="B1268" s="627">
        <v>46162</v>
      </c>
      <c r="C1268" s="543" t="s">
        <v>79</v>
      </c>
      <c r="D1268" s="517">
        <v>46183</v>
      </c>
      <c r="E1268" s="517" t="e">
        <f>IF(OR(#REF!="",J1268=""),"",#REF!+7*J1268)</f>
        <v>#REF!</v>
      </c>
      <c r="F1268" s="629" t="e">
        <f t="shared" ca="1" si="340"/>
        <v>#REF!</v>
      </c>
      <c r="G1268" s="516" t="s">
        <v>94</v>
      </c>
      <c r="H1268" s="505" t="e">
        <f t="shared" si="372"/>
        <v>#REF!</v>
      </c>
      <c r="I1268" s="505" t="e">
        <f t="shared" si="373"/>
        <v>#REF!</v>
      </c>
      <c r="J1268" s="521">
        <v>3</v>
      </c>
      <c r="K1268" s="506" t="s">
        <v>21</v>
      </c>
      <c r="L1268" s="521" t="s">
        <v>81</v>
      </c>
      <c r="M1268" s="522" t="s">
        <v>2830</v>
      </c>
      <c r="N1268" s="576">
        <v>0</v>
      </c>
      <c r="O1268" s="598">
        <v>3</v>
      </c>
      <c r="P1268" s="506"/>
      <c r="Q1268" s="506"/>
      <c r="R1268" s="588" t="s">
        <v>84</v>
      </c>
      <c r="S1268" s="555" t="s">
        <v>412</v>
      </c>
      <c r="T1268" s="628" t="s">
        <v>413</v>
      </c>
      <c r="U1268" s="508" t="s">
        <v>99</v>
      </c>
      <c r="V1268" s="508" t="s">
        <v>2831</v>
      </c>
      <c r="W1268" s="506">
        <v>621</v>
      </c>
      <c r="X1268" s="505"/>
      <c r="Y1268" s="557">
        <f t="shared" si="364"/>
        <v>621</v>
      </c>
      <c r="Z1268" s="506">
        <v>621</v>
      </c>
      <c r="AA1268" s="528">
        <v>350</v>
      </c>
      <c r="AB1268" s="529"/>
      <c r="AC1268" s="601"/>
      <c r="AD1268" s="516"/>
      <c r="AE1268" s="532"/>
      <c r="AF1268" s="528">
        <f t="shared" si="365"/>
        <v>0</v>
      </c>
      <c r="AG1268" s="528">
        <f t="shared" si="366"/>
        <v>0</v>
      </c>
      <c r="AH1268" s="528">
        <f t="shared" si="367"/>
        <v>0</v>
      </c>
      <c r="AI1268" s="528">
        <f t="shared" si="368"/>
        <v>217350</v>
      </c>
      <c r="AJ1268" s="528">
        <f t="shared" si="369"/>
        <v>0</v>
      </c>
      <c r="AK1268" s="528">
        <f t="shared" si="370"/>
        <v>217350</v>
      </c>
      <c r="AL1268" s="508" t="s">
        <v>9</v>
      </c>
      <c r="AM1268" s="533"/>
      <c r="AN1268" s="833">
        <f t="shared" si="371"/>
        <v>217350</v>
      </c>
      <c r="AO1268" s="844">
        <f t="shared" si="344"/>
        <v>0</v>
      </c>
      <c r="AP1268" s="844">
        <f t="shared" si="345"/>
        <v>1</v>
      </c>
      <c r="AQ1268" s="845">
        <f t="shared" ca="1" si="346"/>
        <v>23</v>
      </c>
      <c r="AR1268" s="113" t="str">
        <f t="shared" si="347"/>
        <v>On Time</v>
      </c>
    </row>
    <row r="1269" spans="1:44" ht="13.5" customHeight="1" x14ac:dyDescent="0.2">
      <c r="A1269" s="508">
        <v>5600003151</v>
      </c>
      <c r="B1269" s="627">
        <v>46162</v>
      </c>
      <c r="C1269" s="543" t="s">
        <v>79</v>
      </c>
      <c r="D1269" s="517">
        <v>46183</v>
      </c>
      <c r="E1269" s="517" t="e">
        <f>IF(OR(#REF!="",J1269=""),"",#REF!+7*J1269)</f>
        <v>#REF!</v>
      </c>
      <c r="F1269" s="629" t="e">
        <f t="shared" ref="F1269:F1346" ca="1" si="374">IF(AL1269="PO CLOSED",
"DELIVERED",
IF(TODAY()&gt;E1269,
"-"&amp;ROUNDUP(TODAY()-E1269,0)&amp;" days overdue",
"+" &amp;ROUNDUP(E1269-TODAY(),0)&amp;" days remaining"))</f>
        <v>#REF!</v>
      </c>
      <c r="G1269" s="516" t="s">
        <v>94</v>
      </c>
      <c r="H1269" s="505" t="e">
        <f t="shared" si="372"/>
        <v>#REF!</v>
      </c>
      <c r="I1269" s="505" t="e">
        <f t="shared" si="373"/>
        <v>#REF!</v>
      </c>
      <c r="J1269" s="521">
        <v>3</v>
      </c>
      <c r="K1269" s="506" t="s">
        <v>21</v>
      </c>
      <c r="L1269" s="521" t="s">
        <v>81</v>
      </c>
      <c r="M1269" s="522" t="s">
        <v>2832</v>
      </c>
      <c r="N1269" s="576">
        <v>0</v>
      </c>
      <c r="O1269" s="598">
        <v>3</v>
      </c>
      <c r="P1269" s="506"/>
      <c r="Q1269" s="506"/>
      <c r="R1269" s="588" t="s">
        <v>84</v>
      </c>
      <c r="S1269" s="555" t="s">
        <v>412</v>
      </c>
      <c r="T1269" s="628" t="s">
        <v>413</v>
      </c>
      <c r="U1269" s="508" t="s">
        <v>99</v>
      </c>
      <c r="V1269" s="508" t="s">
        <v>2833</v>
      </c>
      <c r="W1269" s="506">
        <v>621</v>
      </c>
      <c r="X1269" s="505"/>
      <c r="Y1269" s="557">
        <f t="shared" si="364"/>
        <v>621</v>
      </c>
      <c r="Z1269" s="506">
        <v>621</v>
      </c>
      <c r="AA1269" s="528">
        <v>663</v>
      </c>
      <c r="AB1269" s="529"/>
      <c r="AC1269" s="601"/>
      <c r="AD1269" s="516"/>
      <c r="AE1269" s="532"/>
      <c r="AF1269" s="528">
        <f t="shared" si="365"/>
        <v>0</v>
      </c>
      <c r="AG1269" s="528">
        <f t="shared" si="366"/>
        <v>0</v>
      </c>
      <c r="AH1269" s="528">
        <f t="shared" si="367"/>
        <v>0</v>
      </c>
      <c r="AI1269" s="528">
        <f t="shared" si="368"/>
        <v>411723</v>
      </c>
      <c r="AJ1269" s="528">
        <f t="shared" si="369"/>
        <v>0</v>
      </c>
      <c r="AK1269" s="528">
        <f t="shared" si="370"/>
        <v>411723</v>
      </c>
      <c r="AL1269" s="508" t="s">
        <v>9</v>
      </c>
      <c r="AM1269" s="533"/>
      <c r="AN1269" s="833">
        <f t="shared" si="371"/>
        <v>411723</v>
      </c>
      <c r="AO1269" s="844">
        <f t="shared" si="344"/>
        <v>0</v>
      </c>
      <c r="AP1269" s="844">
        <f t="shared" si="345"/>
        <v>1</v>
      </c>
      <c r="AQ1269" s="845">
        <f t="shared" ca="1" si="346"/>
        <v>23</v>
      </c>
      <c r="AR1269" s="113" t="str">
        <f t="shared" si="347"/>
        <v>On Time</v>
      </c>
    </row>
    <row r="1270" spans="1:44" ht="13.5" customHeight="1" x14ac:dyDescent="0.2">
      <c r="A1270" s="508">
        <v>5600003151</v>
      </c>
      <c r="B1270" s="627">
        <v>46162</v>
      </c>
      <c r="C1270" s="543" t="s">
        <v>79</v>
      </c>
      <c r="D1270" s="517">
        <v>46183</v>
      </c>
      <c r="E1270" s="517" t="e">
        <f>IF(OR(#REF!="",J1270=""),"",#REF!+7*J1270)</f>
        <v>#REF!</v>
      </c>
      <c r="F1270" s="629" t="e">
        <f t="shared" ca="1" si="374"/>
        <v>#REF!</v>
      </c>
      <c r="G1270" s="516" t="s">
        <v>94</v>
      </c>
      <c r="H1270" s="505" t="e">
        <f t="shared" si="372"/>
        <v>#REF!</v>
      </c>
      <c r="I1270" s="505" t="e">
        <f t="shared" si="373"/>
        <v>#REF!</v>
      </c>
      <c r="J1270" s="521">
        <v>3</v>
      </c>
      <c r="K1270" s="506" t="s">
        <v>21</v>
      </c>
      <c r="L1270" s="521" t="s">
        <v>81</v>
      </c>
      <c r="M1270" s="522" t="s">
        <v>2834</v>
      </c>
      <c r="N1270" s="576">
        <v>0</v>
      </c>
      <c r="O1270" s="598">
        <v>3</v>
      </c>
      <c r="P1270" s="506"/>
      <c r="Q1270" s="506"/>
      <c r="R1270" s="588" t="s">
        <v>84</v>
      </c>
      <c r="S1270" s="555" t="s">
        <v>412</v>
      </c>
      <c r="T1270" s="628" t="s">
        <v>413</v>
      </c>
      <c r="U1270" s="508" t="s">
        <v>99</v>
      </c>
      <c r="V1270" s="508" t="s">
        <v>2835</v>
      </c>
      <c r="W1270" s="506">
        <v>621</v>
      </c>
      <c r="X1270" s="505"/>
      <c r="Y1270" s="557">
        <f t="shared" si="364"/>
        <v>621</v>
      </c>
      <c r="Z1270" s="506">
        <v>621</v>
      </c>
      <c r="AA1270" s="528">
        <v>300</v>
      </c>
      <c r="AB1270" s="529"/>
      <c r="AC1270" s="601"/>
      <c r="AD1270" s="516"/>
      <c r="AE1270" s="532"/>
      <c r="AF1270" s="528">
        <f t="shared" si="365"/>
        <v>0</v>
      </c>
      <c r="AG1270" s="528">
        <f t="shared" si="366"/>
        <v>0</v>
      </c>
      <c r="AH1270" s="528">
        <f t="shared" si="367"/>
        <v>0</v>
      </c>
      <c r="AI1270" s="528">
        <f t="shared" si="368"/>
        <v>186300</v>
      </c>
      <c r="AJ1270" s="528">
        <f t="shared" si="369"/>
        <v>0</v>
      </c>
      <c r="AK1270" s="528">
        <f t="shared" si="370"/>
        <v>186300</v>
      </c>
      <c r="AL1270" s="508" t="s">
        <v>9</v>
      </c>
      <c r="AM1270" s="533"/>
      <c r="AN1270" s="833">
        <f t="shared" si="371"/>
        <v>186300</v>
      </c>
      <c r="AO1270" s="844">
        <f t="shared" si="344"/>
        <v>0</v>
      </c>
      <c r="AP1270" s="844">
        <f t="shared" si="345"/>
        <v>1</v>
      </c>
      <c r="AQ1270" s="845">
        <f t="shared" ca="1" si="346"/>
        <v>23</v>
      </c>
      <c r="AR1270" s="113" t="str">
        <f t="shared" si="347"/>
        <v>On Time</v>
      </c>
    </row>
    <row r="1271" spans="1:44" ht="13.5" customHeight="1" x14ac:dyDescent="0.2">
      <c r="A1271" s="508">
        <v>5600003151</v>
      </c>
      <c r="B1271" s="627">
        <v>46162</v>
      </c>
      <c r="C1271" s="543" t="s">
        <v>79</v>
      </c>
      <c r="D1271" s="517">
        <v>46183</v>
      </c>
      <c r="E1271" s="517" t="e">
        <f>IF(OR(#REF!="",J1271=""),"",#REF!+7*J1271)</f>
        <v>#REF!</v>
      </c>
      <c r="F1271" s="629" t="e">
        <f t="shared" ca="1" si="374"/>
        <v>#REF!</v>
      </c>
      <c r="G1271" s="516" t="s">
        <v>94</v>
      </c>
      <c r="H1271" s="505" t="e">
        <f t="shared" si="372"/>
        <v>#REF!</v>
      </c>
      <c r="I1271" s="505" t="e">
        <f t="shared" si="373"/>
        <v>#REF!</v>
      </c>
      <c r="J1271" s="521">
        <v>3</v>
      </c>
      <c r="K1271" s="506" t="s">
        <v>28</v>
      </c>
      <c r="L1271" s="521" t="s">
        <v>81</v>
      </c>
      <c r="M1271" s="522" t="s">
        <v>2834</v>
      </c>
      <c r="N1271" s="576">
        <v>0</v>
      </c>
      <c r="O1271" s="598">
        <v>3</v>
      </c>
      <c r="P1271" s="506"/>
      <c r="Q1271" s="506"/>
      <c r="R1271" s="588" t="s">
        <v>84</v>
      </c>
      <c r="S1271" s="555" t="s">
        <v>412</v>
      </c>
      <c r="T1271" s="628" t="s">
        <v>413</v>
      </c>
      <c r="U1271" s="508" t="s">
        <v>99</v>
      </c>
      <c r="V1271" s="520" t="s">
        <v>2836</v>
      </c>
      <c r="W1271" s="506">
        <v>1</v>
      </c>
      <c r="X1271" s="505"/>
      <c r="Y1271" s="557">
        <f t="shared" si="364"/>
        <v>1</v>
      </c>
      <c r="Z1271" s="506">
        <v>1</v>
      </c>
      <c r="AA1271" s="682">
        <v>35000</v>
      </c>
      <c r="AB1271" s="529"/>
      <c r="AC1271" s="601"/>
      <c r="AD1271" s="516"/>
      <c r="AE1271" s="532"/>
      <c r="AF1271" s="528">
        <f t="shared" si="365"/>
        <v>0</v>
      </c>
      <c r="AG1271" s="528">
        <f t="shared" si="366"/>
        <v>0</v>
      </c>
      <c r="AH1271" s="528">
        <f t="shared" si="367"/>
        <v>0</v>
      </c>
      <c r="AI1271" s="528">
        <f t="shared" si="368"/>
        <v>35000</v>
      </c>
      <c r="AJ1271" s="528">
        <f t="shared" si="369"/>
        <v>0</v>
      </c>
      <c r="AK1271" s="528">
        <f t="shared" si="370"/>
        <v>35000</v>
      </c>
      <c r="AL1271" s="508" t="s">
        <v>9</v>
      </c>
      <c r="AM1271" s="533"/>
      <c r="AN1271" s="833">
        <f t="shared" si="371"/>
        <v>35000</v>
      </c>
      <c r="AO1271" s="844">
        <f t="shared" si="344"/>
        <v>0</v>
      </c>
      <c r="AP1271" s="844">
        <f t="shared" si="345"/>
        <v>1</v>
      </c>
      <c r="AQ1271" s="845">
        <f t="shared" ca="1" si="346"/>
        <v>23</v>
      </c>
      <c r="AR1271" s="113" t="str">
        <f t="shared" si="347"/>
        <v>On Time</v>
      </c>
    </row>
    <row r="1272" spans="1:44" ht="13.5" customHeight="1" x14ac:dyDescent="0.2">
      <c r="A1272" s="508">
        <v>5600003152</v>
      </c>
      <c r="B1272" s="627">
        <v>46162</v>
      </c>
      <c r="C1272" s="543" t="s">
        <v>79</v>
      </c>
      <c r="D1272" s="517">
        <v>46183</v>
      </c>
      <c r="E1272" s="517" t="e">
        <f>IF(OR(#REF!="",J1272=""),"",#REF!+7*J1272)</f>
        <v>#REF!</v>
      </c>
      <c r="F1272" s="629" t="e">
        <f t="shared" ca="1" si="374"/>
        <v>#REF!</v>
      </c>
      <c r="G1272" s="516" t="s">
        <v>94</v>
      </c>
      <c r="H1272" s="505" t="e">
        <f t="shared" si="372"/>
        <v>#REF!</v>
      </c>
      <c r="I1272" s="505" t="e">
        <f t="shared" si="373"/>
        <v>#REF!</v>
      </c>
      <c r="J1272" s="521">
        <v>3</v>
      </c>
      <c r="K1272" s="506" t="s">
        <v>21</v>
      </c>
      <c r="L1272" s="521" t="s">
        <v>81</v>
      </c>
      <c r="M1272" s="522" t="s">
        <v>2828</v>
      </c>
      <c r="N1272" s="576">
        <v>0</v>
      </c>
      <c r="O1272" s="598">
        <v>3</v>
      </c>
      <c r="P1272" s="506"/>
      <c r="Q1272" s="506"/>
      <c r="R1272" s="588" t="s">
        <v>84</v>
      </c>
      <c r="S1272" s="555" t="s">
        <v>412</v>
      </c>
      <c r="T1272" s="628" t="s">
        <v>413</v>
      </c>
      <c r="U1272" s="508" t="s">
        <v>99</v>
      </c>
      <c r="V1272" s="508" t="s">
        <v>2829</v>
      </c>
      <c r="W1272" s="506">
        <v>198</v>
      </c>
      <c r="X1272" s="505"/>
      <c r="Y1272" s="557">
        <f t="shared" si="364"/>
        <v>198</v>
      </c>
      <c r="Z1272" s="506">
        <v>198</v>
      </c>
      <c r="AA1272" s="528">
        <v>910</v>
      </c>
      <c r="AB1272" s="529"/>
      <c r="AC1272" s="601"/>
      <c r="AD1272" s="516"/>
      <c r="AE1272" s="532"/>
      <c r="AF1272" s="528">
        <f t="shared" si="365"/>
        <v>0</v>
      </c>
      <c r="AG1272" s="528">
        <f t="shared" si="366"/>
        <v>0</v>
      </c>
      <c r="AH1272" s="528">
        <f t="shared" si="367"/>
        <v>0</v>
      </c>
      <c r="AI1272" s="528">
        <f t="shared" si="368"/>
        <v>180180</v>
      </c>
      <c r="AJ1272" s="528">
        <f t="shared" si="369"/>
        <v>0</v>
      </c>
      <c r="AK1272" s="528">
        <f t="shared" si="370"/>
        <v>180180</v>
      </c>
      <c r="AL1272" s="508" t="s">
        <v>9</v>
      </c>
      <c r="AM1272" s="533"/>
      <c r="AN1272" s="833">
        <f t="shared" si="371"/>
        <v>180180</v>
      </c>
      <c r="AO1272" s="844">
        <f t="shared" si="344"/>
        <v>0</v>
      </c>
      <c r="AP1272" s="844">
        <f t="shared" si="345"/>
        <v>1</v>
      </c>
      <c r="AQ1272" s="845">
        <f t="shared" ca="1" si="346"/>
        <v>23</v>
      </c>
      <c r="AR1272" s="113" t="str">
        <f t="shared" si="347"/>
        <v>On Time</v>
      </c>
    </row>
    <row r="1273" spans="1:44" ht="13.5" customHeight="1" x14ac:dyDescent="0.2">
      <c r="A1273" s="508">
        <v>5600003152</v>
      </c>
      <c r="B1273" s="627">
        <v>46162</v>
      </c>
      <c r="C1273" s="543" t="s">
        <v>79</v>
      </c>
      <c r="D1273" s="517">
        <v>46183</v>
      </c>
      <c r="E1273" s="517" t="e">
        <f>IF(OR(#REF!="",J1273=""),"",#REF!+7*J1273)</f>
        <v>#REF!</v>
      </c>
      <c r="F1273" s="629" t="e">
        <f t="shared" ca="1" si="374"/>
        <v>#REF!</v>
      </c>
      <c r="G1273" s="516" t="s">
        <v>94</v>
      </c>
      <c r="H1273" s="505" t="e">
        <f t="shared" si="372"/>
        <v>#REF!</v>
      </c>
      <c r="I1273" s="505" t="e">
        <f t="shared" si="373"/>
        <v>#REF!</v>
      </c>
      <c r="J1273" s="521">
        <v>3</v>
      </c>
      <c r="K1273" s="506" t="s">
        <v>21</v>
      </c>
      <c r="L1273" s="521" t="s">
        <v>81</v>
      </c>
      <c r="M1273" s="522" t="s">
        <v>2830</v>
      </c>
      <c r="N1273" s="576">
        <v>0</v>
      </c>
      <c r="O1273" s="598">
        <v>3</v>
      </c>
      <c r="P1273" s="506"/>
      <c r="Q1273" s="506"/>
      <c r="R1273" s="588" t="s">
        <v>84</v>
      </c>
      <c r="S1273" s="555" t="s">
        <v>412</v>
      </c>
      <c r="T1273" s="628" t="s">
        <v>413</v>
      </c>
      <c r="U1273" s="508" t="s">
        <v>99</v>
      </c>
      <c r="V1273" s="508" t="s">
        <v>2831</v>
      </c>
      <c r="W1273" s="506">
        <v>198</v>
      </c>
      <c r="X1273" s="505"/>
      <c r="Y1273" s="557">
        <f t="shared" si="364"/>
        <v>198</v>
      </c>
      <c r="Z1273" s="506">
        <v>198</v>
      </c>
      <c r="AA1273" s="528">
        <v>350</v>
      </c>
      <c r="AB1273" s="529"/>
      <c r="AC1273" s="601"/>
      <c r="AD1273" s="516"/>
      <c r="AE1273" s="532"/>
      <c r="AF1273" s="528">
        <f t="shared" si="365"/>
        <v>0</v>
      </c>
      <c r="AG1273" s="528">
        <f t="shared" si="366"/>
        <v>0</v>
      </c>
      <c r="AH1273" s="528">
        <f t="shared" si="367"/>
        <v>0</v>
      </c>
      <c r="AI1273" s="528">
        <f t="shared" si="368"/>
        <v>69300</v>
      </c>
      <c r="AJ1273" s="528">
        <f t="shared" si="369"/>
        <v>0</v>
      </c>
      <c r="AK1273" s="528">
        <f t="shared" si="370"/>
        <v>69300</v>
      </c>
      <c r="AL1273" s="508" t="s">
        <v>9</v>
      </c>
      <c r="AM1273" s="533"/>
      <c r="AN1273" s="833">
        <f t="shared" si="371"/>
        <v>69300</v>
      </c>
      <c r="AO1273" s="844">
        <f t="shared" si="344"/>
        <v>0</v>
      </c>
      <c r="AP1273" s="844">
        <f t="shared" si="345"/>
        <v>1</v>
      </c>
      <c r="AQ1273" s="845">
        <f t="shared" ca="1" si="346"/>
        <v>23</v>
      </c>
      <c r="AR1273" s="113" t="str">
        <f t="shared" si="347"/>
        <v>On Time</v>
      </c>
    </row>
    <row r="1274" spans="1:44" ht="13.5" customHeight="1" x14ac:dyDescent="0.2">
      <c r="A1274" s="508">
        <v>5600003153</v>
      </c>
      <c r="B1274" s="627">
        <v>46162</v>
      </c>
      <c r="C1274" s="543" t="s">
        <v>79</v>
      </c>
      <c r="D1274" s="517">
        <v>46183</v>
      </c>
      <c r="E1274" s="517" t="e">
        <f>IF(OR(#REF!="",J1274=""),"",#REF!+7*J1274)</f>
        <v>#REF!</v>
      </c>
      <c r="F1274" s="629" t="e">
        <f t="shared" ca="1" si="374"/>
        <v>#REF!</v>
      </c>
      <c r="G1274" s="516" t="s">
        <v>94</v>
      </c>
      <c r="H1274" s="505" t="e">
        <f t="shared" si="372"/>
        <v>#REF!</v>
      </c>
      <c r="I1274" s="505" t="e">
        <f t="shared" si="373"/>
        <v>#REF!</v>
      </c>
      <c r="J1274" s="521">
        <v>3</v>
      </c>
      <c r="K1274" s="506" t="s">
        <v>21</v>
      </c>
      <c r="L1274" s="521" t="s">
        <v>81</v>
      </c>
      <c r="M1274" s="522" t="s">
        <v>2828</v>
      </c>
      <c r="N1274" s="576">
        <v>0</v>
      </c>
      <c r="O1274" s="598">
        <v>3</v>
      </c>
      <c r="P1274" s="506"/>
      <c r="Q1274" s="506"/>
      <c r="R1274" s="588" t="s">
        <v>84</v>
      </c>
      <c r="S1274" s="555" t="s">
        <v>412</v>
      </c>
      <c r="T1274" s="628" t="s">
        <v>413</v>
      </c>
      <c r="U1274" s="508" t="s">
        <v>99</v>
      </c>
      <c r="V1274" s="508" t="s">
        <v>2829</v>
      </c>
      <c r="W1274" s="506">
        <v>18</v>
      </c>
      <c r="X1274" s="505"/>
      <c r="Y1274" s="557">
        <f t="shared" si="364"/>
        <v>18</v>
      </c>
      <c r="Z1274" s="506">
        <v>18</v>
      </c>
      <c r="AA1274" s="528">
        <v>910</v>
      </c>
      <c r="AB1274" s="529"/>
      <c r="AC1274" s="601"/>
      <c r="AD1274" s="516"/>
      <c r="AE1274" s="532"/>
      <c r="AF1274" s="528">
        <f t="shared" si="365"/>
        <v>0</v>
      </c>
      <c r="AG1274" s="528">
        <f t="shared" si="366"/>
        <v>0</v>
      </c>
      <c r="AH1274" s="528">
        <f t="shared" si="367"/>
        <v>0</v>
      </c>
      <c r="AI1274" s="528">
        <f t="shared" si="368"/>
        <v>16380</v>
      </c>
      <c r="AJ1274" s="528">
        <f t="shared" si="369"/>
        <v>0</v>
      </c>
      <c r="AK1274" s="528">
        <f t="shared" si="370"/>
        <v>16380</v>
      </c>
      <c r="AL1274" s="508" t="s">
        <v>9</v>
      </c>
      <c r="AM1274" s="533"/>
      <c r="AN1274" s="833">
        <f t="shared" si="371"/>
        <v>16380</v>
      </c>
      <c r="AO1274" s="844">
        <f t="shared" si="344"/>
        <v>0</v>
      </c>
      <c r="AP1274" s="844">
        <f t="shared" si="345"/>
        <v>1</v>
      </c>
      <c r="AQ1274" s="845">
        <f t="shared" ca="1" si="346"/>
        <v>23</v>
      </c>
      <c r="AR1274" s="113" t="str">
        <f t="shared" si="347"/>
        <v>On Time</v>
      </c>
    </row>
    <row r="1275" spans="1:44" ht="13.5" customHeight="1" x14ac:dyDescent="0.2">
      <c r="A1275" s="508">
        <v>5600003153</v>
      </c>
      <c r="B1275" s="627">
        <v>46162</v>
      </c>
      <c r="C1275" s="543" t="s">
        <v>79</v>
      </c>
      <c r="D1275" s="517">
        <v>46183</v>
      </c>
      <c r="E1275" s="517" t="e">
        <f>IF(OR(#REF!="",J1275=""),"",#REF!+7*J1275)</f>
        <v>#REF!</v>
      </c>
      <c r="F1275" s="629" t="e">
        <f t="shared" ca="1" si="374"/>
        <v>#REF!</v>
      </c>
      <c r="G1275" s="516" t="s">
        <v>94</v>
      </c>
      <c r="H1275" s="505" t="e">
        <f t="shared" si="372"/>
        <v>#REF!</v>
      </c>
      <c r="I1275" s="505" t="e">
        <f t="shared" si="373"/>
        <v>#REF!</v>
      </c>
      <c r="J1275" s="521">
        <v>3</v>
      </c>
      <c r="K1275" s="506" t="s">
        <v>21</v>
      </c>
      <c r="L1275" s="525" t="s">
        <v>81</v>
      </c>
      <c r="M1275" s="522" t="s">
        <v>2830</v>
      </c>
      <c r="N1275" s="576">
        <v>0</v>
      </c>
      <c r="O1275" s="598">
        <v>3</v>
      </c>
      <c r="P1275" s="506"/>
      <c r="Q1275" s="506"/>
      <c r="R1275" s="588" t="s">
        <v>84</v>
      </c>
      <c r="S1275" s="555" t="s">
        <v>412</v>
      </c>
      <c r="T1275" s="628" t="s">
        <v>413</v>
      </c>
      <c r="U1275" s="508" t="s">
        <v>99</v>
      </c>
      <c r="V1275" s="508" t="s">
        <v>2831</v>
      </c>
      <c r="W1275" s="506">
        <v>18</v>
      </c>
      <c r="X1275" s="505"/>
      <c r="Y1275" s="557">
        <f t="shared" si="364"/>
        <v>18</v>
      </c>
      <c r="Z1275" s="506">
        <v>18</v>
      </c>
      <c r="AA1275" s="528">
        <v>350</v>
      </c>
      <c r="AB1275" s="529"/>
      <c r="AC1275" s="601"/>
      <c r="AD1275" s="516"/>
      <c r="AE1275" s="532"/>
      <c r="AF1275" s="528">
        <f t="shared" si="365"/>
        <v>0</v>
      </c>
      <c r="AG1275" s="528">
        <f t="shared" si="366"/>
        <v>0</v>
      </c>
      <c r="AH1275" s="528">
        <f t="shared" si="367"/>
        <v>0</v>
      </c>
      <c r="AI1275" s="528">
        <f t="shared" si="368"/>
        <v>6300</v>
      </c>
      <c r="AJ1275" s="528">
        <f t="shared" si="369"/>
        <v>0</v>
      </c>
      <c r="AK1275" s="528">
        <f t="shared" si="370"/>
        <v>6300</v>
      </c>
      <c r="AL1275" s="508" t="s">
        <v>9</v>
      </c>
      <c r="AM1275" s="533"/>
      <c r="AN1275" s="833">
        <f t="shared" si="371"/>
        <v>6300</v>
      </c>
      <c r="AO1275" s="844">
        <f t="shared" si="344"/>
        <v>0</v>
      </c>
      <c r="AP1275" s="844">
        <f t="shared" si="345"/>
        <v>1</v>
      </c>
      <c r="AQ1275" s="845">
        <f t="shared" ca="1" si="346"/>
        <v>23</v>
      </c>
      <c r="AR1275" s="113" t="str">
        <f t="shared" si="347"/>
        <v>On Time</v>
      </c>
    </row>
    <row r="1276" spans="1:44" ht="13.5" customHeight="1" x14ac:dyDescent="0.2">
      <c r="A1276" s="508">
        <v>4000621928</v>
      </c>
      <c r="B1276" s="627">
        <v>46170</v>
      </c>
      <c r="C1276" s="543" t="s">
        <v>79</v>
      </c>
      <c r="D1276" s="517">
        <v>46240</v>
      </c>
      <c r="E1276" s="517" t="e">
        <f>IF(OR(#REF!="",J1276=""),"",#REF!+7*J1276)</f>
        <v>#REF!</v>
      </c>
      <c r="F1276" s="629" t="e">
        <f t="shared" ca="1" si="374"/>
        <v>#REF!</v>
      </c>
      <c r="G1276" s="516" t="s">
        <v>94</v>
      </c>
      <c r="H1276" s="505" t="e">
        <f t="shared" si="372"/>
        <v>#REF!</v>
      </c>
      <c r="I1276" s="505" t="e">
        <f t="shared" si="373"/>
        <v>#REF!</v>
      </c>
      <c r="J1276" s="521">
        <v>10</v>
      </c>
      <c r="K1276" s="506" t="s">
        <v>18</v>
      </c>
      <c r="L1276" s="525" t="s">
        <v>142</v>
      </c>
      <c r="M1276" s="686" t="s">
        <v>2837</v>
      </c>
      <c r="N1276" s="576">
        <v>0</v>
      </c>
      <c r="O1276" s="598">
        <v>3</v>
      </c>
      <c r="P1276" s="506"/>
      <c r="Q1276" s="506"/>
      <c r="R1276" s="588" t="s">
        <v>84</v>
      </c>
      <c r="S1276" s="555" t="s">
        <v>97</v>
      </c>
      <c r="T1276" s="628" t="s">
        <v>1458</v>
      </c>
      <c r="U1276" s="508" t="s">
        <v>99</v>
      </c>
      <c r="V1276" s="508" t="s">
        <v>1459</v>
      </c>
      <c r="W1276" s="506">
        <v>23</v>
      </c>
      <c r="X1276" s="505"/>
      <c r="Y1276" s="557">
        <f t="shared" si="364"/>
        <v>23</v>
      </c>
      <c r="Z1276" s="506">
        <v>23</v>
      </c>
      <c r="AA1276" s="528">
        <v>12986</v>
      </c>
      <c r="AB1276" s="529"/>
      <c r="AC1276" s="601"/>
      <c r="AD1276" s="516"/>
      <c r="AE1276" s="532"/>
      <c r="AF1276" s="528">
        <f t="shared" si="365"/>
        <v>0</v>
      </c>
      <c r="AG1276" s="528">
        <f t="shared" si="366"/>
        <v>0</v>
      </c>
      <c r="AH1276" s="528">
        <f t="shared" si="367"/>
        <v>0</v>
      </c>
      <c r="AI1276" s="528">
        <f t="shared" si="368"/>
        <v>298678</v>
      </c>
      <c r="AJ1276" s="528">
        <f t="shared" si="369"/>
        <v>0</v>
      </c>
      <c r="AK1276" s="528">
        <f t="shared" si="370"/>
        <v>298678</v>
      </c>
      <c r="AL1276" s="508" t="s">
        <v>9</v>
      </c>
      <c r="AM1276" s="533"/>
      <c r="AN1276" s="833">
        <f t="shared" si="371"/>
        <v>298678</v>
      </c>
      <c r="AO1276" s="844">
        <f t="shared" si="344"/>
        <v>0</v>
      </c>
      <c r="AP1276" s="844">
        <f t="shared" si="345"/>
        <v>1</v>
      </c>
      <c r="AQ1276" s="845">
        <f t="shared" ca="1" si="346"/>
        <v>15</v>
      </c>
      <c r="AR1276" s="113" t="str">
        <f t="shared" si="347"/>
        <v>On Time</v>
      </c>
    </row>
    <row r="1277" spans="1:44" ht="13.5" customHeight="1" x14ac:dyDescent="0.2">
      <c r="A1277" s="508">
        <v>4000616811</v>
      </c>
      <c r="B1277" s="627">
        <v>46169</v>
      </c>
      <c r="C1277" s="543" t="s">
        <v>79</v>
      </c>
      <c r="D1277" s="517">
        <v>46352</v>
      </c>
      <c r="E1277" s="517" t="e">
        <f>IF(OR(#REF!="",J1277=""),"",#REF!+7*J1277)</f>
        <v>#REF!</v>
      </c>
      <c r="F1277" s="629" t="e">
        <f t="shared" ca="1" si="374"/>
        <v>#REF!</v>
      </c>
      <c r="G1277" s="516" t="s">
        <v>94</v>
      </c>
      <c r="H1277" s="505" t="e">
        <f t="shared" si="372"/>
        <v>#REF!</v>
      </c>
      <c r="I1277" s="505" t="e">
        <f t="shared" si="373"/>
        <v>#REF!</v>
      </c>
      <c r="J1277" s="521">
        <v>26</v>
      </c>
      <c r="K1277" s="506" t="s">
        <v>18</v>
      </c>
      <c r="L1277" s="525" t="s">
        <v>81</v>
      </c>
      <c r="M1277" s="686" t="s">
        <v>2838</v>
      </c>
      <c r="N1277" s="576">
        <v>0</v>
      </c>
      <c r="O1277" s="598">
        <v>3</v>
      </c>
      <c r="P1277" s="506"/>
      <c r="Q1277" s="506"/>
      <c r="R1277" s="588" t="s">
        <v>84</v>
      </c>
      <c r="S1277" s="555" t="s">
        <v>97</v>
      </c>
      <c r="T1277" s="628" t="s">
        <v>98</v>
      </c>
      <c r="U1277" s="508" t="s">
        <v>99</v>
      </c>
      <c r="V1277" s="508" t="s">
        <v>2839</v>
      </c>
      <c r="W1277" s="506">
        <v>197</v>
      </c>
      <c r="X1277" s="505"/>
      <c r="Y1277" s="557">
        <f t="shared" si="364"/>
        <v>197</v>
      </c>
      <c r="Z1277" s="506">
        <v>197</v>
      </c>
      <c r="AA1277" s="528">
        <v>11611.31</v>
      </c>
      <c r="AB1277" s="529"/>
      <c r="AC1277" s="601"/>
      <c r="AD1277" s="516"/>
      <c r="AE1277" s="532"/>
      <c r="AF1277" s="528">
        <f t="shared" si="365"/>
        <v>0</v>
      </c>
      <c r="AG1277" s="528">
        <f t="shared" si="366"/>
        <v>0</v>
      </c>
      <c r="AH1277" s="528">
        <f t="shared" si="367"/>
        <v>0</v>
      </c>
      <c r="AI1277" s="528">
        <f t="shared" si="368"/>
        <v>2287428.0699999998</v>
      </c>
      <c r="AJ1277" s="528">
        <f t="shared" si="369"/>
        <v>0</v>
      </c>
      <c r="AK1277" s="528">
        <f t="shared" si="370"/>
        <v>2287428.0699999998</v>
      </c>
      <c r="AL1277" s="508" t="s">
        <v>9</v>
      </c>
      <c r="AM1277" s="533"/>
      <c r="AN1277" s="833">
        <f t="shared" si="371"/>
        <v>2287428.0699999998</v>
      </c>
      <c r="AO1277" s="844">
        <f t="shared" si="344"/>
        <v>0</v>
      </c>
      <c r="AP1277" s="844">
        <f t="shared" si="345"/>
        <v>1</v>
      </c>
      <c r="AQ1277" s="845">
        <f t="shared" ca="1" si="346"/>
        <v>16</v>
      </c>
      <c r="AR1277" s="113" t="str">
        <f t="shared" si="347"/>
        <v>On Time</v>
      </c>
    </row>
    <row r="1278" spans="1:44" ht="13.5" customHeight="1" x14ac:dyDescent="0.2">
      <c r="A1278" s="508">
        <v>4000616811</v>
      </c>
      <c r="B1278" s="627">
        <v>46169</v>
      </c>
      <c r="C1278" s="543" t="s">
        <v>79</v>
      </c>
      <c r="D1278" s="517">
        <v>46352</v>
      </c>
      <c r="E1278" s="517" t="e">
        <f>IF(OR(#REF!="",J1278=""),"",#REF!+7*J1278)</f>
        <v>#REF!</v>
      </c>
      <c r="F1278" s="629" t="e">
        <f t="shared" ca="1" si="374"/>
        <v>#REF!</v>
      </c>
      <c r="G1278" s="516" t="s">
        <v>94</v>
      </c>
      <c r="H1278" s="505" t="e">
        <f t="shared" si="372"/>
        <v>#REF!</v>
      </c>
      <c r="I1278" s="505" t="e">
        <f t="shared" si="373"/>
        <v>#REF!</v>
      </c>
      <c r="J1278" s="521">
        <v>26</v>
      </c>
      <c r="K1278" s="506" t="s">
        <v>28</v>
      </c>
      <c r="L1278" s="525" t="s">
        <v>81</v>
      </c>
      <c r="M1278" s="686" t="s">
        <v>2838</v>
      </c>
      <c r="N1278" s="576">
        <v>0</v>
      </c>
      <c r="O1278" s="598">
        <v>3</v>
      </c>
      <c r="P1278" s="506"/>
      <c r="Q1278" s="506"/>
      <c r="R1278" s="588" t="s">
        <v>84</v>
      </c>
      <c r="S1278" s="555" t="s">
        <v>97</v>
      </c>
      <c r="T1278" s="628" t="s">
        <v>98</v>
      </c>
      <c r="U1278" s="508" t="s">
        <v>99</v>
      </c>
      <c r="V1278" s="508" t="s">
        <v>737</v>
      </c>
      <c r="W1278" s="506">
        <v>1</v>
      </c>
      <c r="X1278" s="505"/>
      <c r="Y1278" s="557">
        <f t="shared" si="364"/>
        <v>1</v>
      </c>
      <c r="Z1278" s="506">
        <v>1</v>
      </c>
      <c r="AA1278" s="528">
        <v>9000.93</v>
      </c>
      <c r="AB1278" s="529"/>
      <c r="AC1278" s="601"/>
      <c r="AD1278" s="516"/>
      <c r="AE1278" s="532"/>
      <c r="AF1278" s="682">
        <f t="shared" si="365"/>
        <v>0</v>
      </c>
      <c r="AG1278" s="682">
        <f t="shared" si="366"/>
        <v>0</v>
      </c>
      <c r="AH1278" s="682">
        <f t="shared" si="367"/>
        <v>0</v>
      </c>
      <c r="AI1278" s="682">
        <f t="shared" si="368"/>
        <v>9000.93</v>
      </c>
      <c r="AJ1278" s="682">
        <f t="shared" si="369"/>
        <v>0</v>
      </c>
      <c r="AK1278" s="682">
        <f t="shared" si="370"/>
        <v>9000.93</v>
      </c>
      <c r="AL1278" s="515" t="s">
        <v>9</v>
      </c>
      <c r="AM1278" s="683"/>
      <c r="AN1278" s="838">
        <f t="shared" si="371"/>
        <v>9000.93</v>
      </c>
      <c r="AO1278" s="844">
        <f t="shared" si="344"/>
        <v>0</v>
      </c>
      <c r="AP1278" s="844">
        <f t="shared" si="345"/>
        <v>1</v>
      </c>
      <c r="AQ1278" s="845">
        <f t="shared" ca="1" si="346"/>
        <v>16</v>
      </c>
      <c r="AR1278" s="113" t="str">
        <f t="shared" si="347"/>
        <v>On Time</v>
      </c>
    </row>
    <row r="1279" spans="1:44" ht="13.5" customHeight="1" x14ac:dyDescent="0.2">
      <c r="A1279" s="508" t="s">
        <v>2840</v>
      </c>
      <c r="B1279" s="627">
        <v>46169</v>
      </c>
      <c r="C1279" s="543" t="s">
        <v>79</v>
      </c>
      <c r="D1279" s="517">
        <v>46228</v>
      </c>
      <c r="E1279" s="517" t="e">
        <f>IF(OR(#REF!="",J1279=""),"",#REF!+7*J1279)</f>
        <v>#REF!</v>
      </c>
      <c r="F1279" s="629" t="e">
        <f t="shared" ca="1" si="374"/>
        <v>#REF!</v>
      </c>
      <c r="G1279" s="516" t="s">
        <v>94</v>
      </c>
      <c r="H1279" s="505" t="e">
        <f t="shared" si="372"/>
        <v>#REF!</v>
      </c>
      <c r="I1279" s="505" t="e">
        <f t="shared" si="373"/>
        <v>#REF!</v>
      </c>
      <c r="J1279" s="521">
        <v>8</v>
      </c>
      <c r="K1279" s="521" t="s">
        <v>19</v>
      </c>
      <c r="L1279" s="506" t="s">
        <v>81</v>
      </c>
      <c r="M1279" s="686" t="s">
        <v>2841</v>
      </c>
      <c r="N1279" s="576">
        <v>0</v>
      </c>
      <c r="O1279" s="598">
        <v>3</v>
      </c>
      <c r="P1279" s="506"/>
      <c r="Q1279" s="506"/>
      <c r="R1279" s="588" t="s">
        <v>84</v>
      </c>
      <c r="S1279" s="555" t="s">
        <v>396</v>
      </c>
      <c r="T1279" s="628" t="s">
        <v>397</v>
      </c>
      <c r="U1279" s="508" t="s">
        <v>99</v>
      </c>
      <c r="V1279" s="508" t="s">
        <v>2842</v>
      </c>
      <c r="W1279" s="506">
        <v>2</v>
      </c>
      <c r="X1279" s="505"/>
      <c r="Y1279" s="557">
        <f t="shared" si="364"/>
        <v>2</v>
      </c>
      <c r="Z1279" s="506">
        <v>2</v>
      </c>
      <c r="AA1279" s="528">
        <v>387922</v>
      </c>
      <c r="AB1279" s="529"/>
      <c r="AC1279" s="601"/>
      <c r="AD1279" s="516"/>
      <c r="AE1279" s="694"/>
      <c r="AF1279" s="528">
        <f t="shared" si="365"/>
        <v>0</v>
      </c>
      <c r="AG1279" s="528">
        <f t="shared" si="366"/>
        <v>0</v>
      </c>
      <c r="AH1279" s="528">
        <f t="shared" si="367"/>
        <v>0</v>
      </c>
      <c r="AI1279" s="528">
        <f t="shared" si="368"/>
        <v>775844</v>
      </c>
      <c r="AJ1279" s="528">
        <f t="shared" si="369"/>
        <v>0</v>
      </c>
      <c r="AK1279" s="528">
        <f t="shared" si="370"/>
        <v>775844</v>
      </c>
      <c r="AL1279" s="508" t="s">
        <v>9</v>
      </c>
      <c r="AM1279" s="533"/>
      <c r="AN1279" s="833">
        <f t="shared" si="371"/>
        <v>775844</v>
      </c>
      <c r="AO1279" s="844">
        <f t="shared" si="344"/>
        <v>0</v>
      </c>
      <c r="AP1279" s="844">
        <f t="shared" si="345"/>
        <v>1</v>
      </c>
      <c r="AQ1279" s="845">
        <f t="shared" ca="1" si="346"/>
        <v>16</v>
      </c>
      <c r="AR1279" s="113" t="str">
        <f t="shared" si="347"/>
        <v>On Time</v>
      </c>
    </row>
    <row r="1280" spans="1:44" ht="13.5" customHeight="1" x14ac:dyDescent="0.2">
      <c r="A1280" s="508">
        <v>4520502597</v>
      </c>
      <c r="B1280" s="627">
        <v>46171</v>
      </c>
      <c r="C1280" s="543" t="s">
        <v>79</v>
      </c>
      <c r="D1280" s="517">
        <v>46178</v>
      </c>
      <c r="E1280" s="517" t="e">
        <f>IF(OR(#REF!="",J1280=""),"",#REF!+7*J1280)</f>
        <v>#REF!</v>
      </c>
      <c r="F1280" s="333" t="str">
        <f t="shared" ca="1" si="374"/>
        <v>DELIVERED</v>
      </c>
      <c r="G1280" s="65" t="s">
        <v>2111</v>
      </c>
      <c r="H1280" s="505" t="e">
        <f t="shared" si="372"/>
        <v>#REF!</v>
      </c>
      <c r="I1280" s="505" t="e">
        <f t="shared" si="373"/>
        <v>#REF!</v>
      </c>
      <c r="J1280" s="24">
        <v>1</v>
      </c>
      <c r="K1280" s="38" t="s">
        <v>28</v>
      </c>
      <c r="L1280" s="38" t="s">
        <v>81</v>
      </c>
      <c r="M1280" s="686" t="s">
        <v>2843</v>
      </c>
      <c r="N1280" s="523">
        <v>1</v>
      </c>
      <c r="O1280" s="558">
        <v>1</v>
      </c>
      <c r="P1280" s="24" t="s">
        <v>243</v>
      </c>
      <c r="Q1280" s="24">
        <v>26200246</v>
      </c>
      <c r="R1280" s="506" t="s">
        <v>84</v>
      </c>
      <c r="S1280" s="521" t="s">
        <v>210</v>
      </c>
      <c r="T1280" s="628" t="s">
        <v>211</v>
      </c>
      <c r="U1280" s="508" t="s">
        <v>212</v>
      </c>
      <c r="V1280" s="475" t="s">
        <v>2844</v>
      </c>
      <c r="W1280" s="24">
        <v>1</v>
      </c>
      <c r="X1280" s="24">
        <v>1</v>
      </c>
      <c r="Y1280" s="557">
        <f t="shared" si="364"/>
        <v>0</v>
      </c>
      <c r="Z1280" s="24">
        <v>0</v>
      </c>
      <c r="AA1280" s="58">
        <v>591443</v>
      </c>
      <c r="AB1280" s="66"/>
      <c r="AC1280" s="536" t="str">
        <f>IF(AD1280="","",TEXT(AD1280,"mmmm-yy"))</f>
        <v>May-26</v>
      </c>
      <c r="AD1280" s="25">
        <v>46171</v>
      </c>
      <c r="AE1280" s="650" t="s">
        <v>2845</v>
      </c>
      <c r="AF1280" s="74">
        <f t="shared" si="365"/>
        <v>591443</v>
      </c>
      <c r="AG1280" s="74">
        <f t="shared" si="366"/>
        <v>0</v>
      </c>
      <c r="AH1280" s="74">
        <f t="shared" si="367"/>
        <v>591443</v>
      </c>
      <c r="AI1280" s="74">
        <f t="shared" si="368"/>
        <v>0</v>
      </c>
      <c r="AJ1280" s="74">
        <f t="shared" si="369"/>
        <v>0</v>
      </c>
      <c r="AK1280" s="74">
        <f t="shared" si="370"/>
        <v>0</v>
      </c>
      <c r="AL1280" s="422" t="s">
        <v>0</v>
      </c>
      <c r="AM1280" s="697" t="s">
        <v>102</v>
      </c>
      <c r="AN1280" s="841">
        <f t="shared" si="371"/>
        <v>591443</v>
      </c>
      <c r="AO1280" s="844">
        <f t="shared" si="344"/>
        <v>1</v>
      </c>
      <c r="AP1280" s="844">
        <f t="shared" si="345"/>
        <v>0</v>
      </c>
      <c r="AQ1280" s="845">
        <f t="shared" ca="1" si="346"/>
        <v>14</v>
      </c>
      <c r="AR1280" s="113" t="str">
        <f t="shared" si="347"/>
        <v>On Time</v>
      </c>
    </row>
    <row r="1281" spans="1:44" ht="13.5" customHeight="1" x14ac:dyDescent="0.25">
      <c r="A1281" s="16" t="s">
        <v>90</v>
      </c>
      <c r="B1281" s="627">
        <v>46171</v>
      </c>
      <c r="C1281" s="543" t="s">
        <v>79</v>
      </c>
      <c r="D1281" s="25">
        <v>46196</v>
      </c>
      <c r="E1281" s="517" t="e">
        <f>IF(OR(#REF!="",J1281=""),"",#REF!+7*J1281)</f>
        <v>#REF!</v>
      </c>
      <c r="F1281" s="333" t="e">
        <f t="shared" ca="1" si="374"/>
        <v>#REF!</v>
      </c>
      <c r="G1281" s="65" t="s">
        <v>2111</v>
      </c>
      <c r="H1281" s="505" t="e">
        <f t="shared" si="372"/>
        <v>#REF!</v>
      </c>
      <c r="I1281" s="505" t="e">
        <f t="shared" si="373"/>
        <v>#REF!</v>
      </c>
      <c r="J1281" s="24">
        <v>3.6</v>
      </c>
      <c r="K1281" s="38" t="s">
        <v>2846</v>
      </c>
      <c r="L1281" s="38" t="s">
        <v>81</v>
      </c>
      <c r="M1281" s="563" t="s">
        <v>2847</v>
      </c>
      <c r="N1281" s="576">
        <v>0</v>
      </c>
      <c r="O1281" s="598">
        <v>3</v>
      </c>
      <c r="P1281" s="24"/>
      <c r="Q1281" s="24"/>
      <c r="R1281" s="24" t="s">
        <v>84</v>
      </c>
      <c r="S1281" s="24" t="s">
        <v>2848</v>
      </c>
      <c r="T1281" s="628" t="s">
        <v>2849</v>
      </c>
      <c r="U1281" s="16" t="s">
        <v>212</v>
      </c>
      <c r="V1281" s="16" t="s">
        <v>2850</v>
      </c>
      <c r="W1281" s="24">
        <v>1</v>
      </c>
      <c r="X1281" s="24"/>
      <c r="Y1281" s="557">
        <f t="shared" si="364"/>
        <v>1</v>
      </c>
      <c r="Z1281" s="24">
        <v>1</v>
      </c>
      <c r="AA1281" s="58">
        <v>40536</v>
      </c>
      <c r="AB1281" s="66"/>
      <c r="AC1281" s="262"/>
      <c r="AD1281" s="25"/>
      <c r="AE1281" s="695"/>
      <c r="AF1281" s="58">
        <f t="shared" si="365"/>
        <v>0</v>
      </c>
      <c r="AG1281" s="58">
        <f t="shared" si="366"/>
        <v>0</v>
      </c>
      <c r="AH1281" s="58">
        <f t="shared" si="367"/>
        <v>0</v>
      </c>
      <c r="AI1281" s="58">
        <f t="shared" si="368"/>
        <v>40536</v>
      </c>
      <c r="AJ1281" s="58">
        <f t="shared" si="369"/>
        <v>0</v>
      </c>
      <c r="AK1281" s="58">
        <f t="shared" si="370"/>
        <v>40536</v>
      </c>
      <c r="AL1281" s="16" t="s">
        <v>9</v>
      </c>
      <c r="AM1281" s="272"/>
      <c r="AN1281" s="59">
        <f t="shared" si="371"/>
        <v>40536</v>
      </c>
      <c r="AO1281" s="844">
        <f t="shared" si="344"/>
        <v>0</v>
      </c>
      <c r="AP1281" s="844">
        <f t="shared" si="345"/>
        <v>1</v>
      </c>
      <c r="AQ1281" s="845">
        <f t="shared" ca="1" si="346"/>
        <v>14</v>
      </c>
      <c r="AR1281" s="113" t="str">
        <f t="shared" si="347"/>
        <v>On Time</v>
      </c>
    </row>
    <row r="1282" spans="1:44" ht="13.5" customHeight="1" x14ac:dyDescent="0.25">
      <c r="A1282" s="16" t="s">
        <v>90</v>
      </c>
      <c r="B1282" s="627">
        <v>46171</v>
      </c>
      <c r="C1282" s="543" t="s">
        <v>79</v>
      </c>
      <c r="D1282" s="25">
        <v>46199</v>
      </c>
      <c r="E1282" s="517" t="e">
        <f>IF(OR(#REF!="",J1282=""),"",#REF!+7*J1282)</f>
        <v>#REF!</v>
      </c>
      <c r="F1282" s="333" t="e">
        <f t="shared" ca="1" si="374"/>
        <v>#REF!</v>
      </c>
      <c r="G1282" s="65" t="s">
        <v>2111</v>
      </c>
      <c r="H1282" s="505" t="e">
        <f t="shared" si="372"/>
        <v>#REF!</v>
      </c>
      <c r="I1282" s="505" t="e">
        <f t="shared" si="373"/>
        <v>#REF!</v>
      </c>
      <c r="J1282" s="24">
        <v>4</v>
      </c>
      <c r="K1282" s="24" t="s">
        <v>18</v>
      </c>
      <c r="L1282" s="384" t="s">
        <v>142</v>
      </c>
      <c r="M1282" s="563" t="s">
        <v>2851</v>
      </c>
      <c r="N1282" s="523">
        <v>1</v>
      </c>
      <c r="O1282" s="558">
        <v>1</v>
      </c>
      <c r="P1282" s="24"/>
      <c r="Q1282" s="24"/>
      <c r="R1282" s="24" t="s">
        <v>84</v>
      </c>
      <c r="S1282" s="524" t="s">
        <v>620</v>
      </c>
      <c r="T1282" s="512" t="s">
        <v>621</v>
      </c>
      <c r="U1282" s="584" t="s">
        <v>212</v>
      </c>
      <c r="V1282" s="16" t="s">
        <v>2852</v>
      </c>
      <c r="W1282" s="24">
        <v>13</v>
      </c>
      <c r="X1282" s="24"/>
      <c r="Y1282" s="557">
        <f t="shared" si="364"/>
        <v>13</v>
      </c>
      <c r="Z1282" s="24">
        <v>13</v>
      </c>
      <c r="AA1282" s="58">
        <v>28897.5</v>
      </c>
      <c r="AB1282" s="66"/>
      <c r="AC1282" s="262"/>
      <c r="AD1282" s="25"/>
      <c r="AE1282" s="66"/>
      <c r="AF1282" s="74">
        <f t="shared" si="365"/>
        <v>0</v>
      </c>
      <c r="AG1282" s="74">
        <f t="shared" si="366"/>
        <v>0</v>
      </c>
      <c r="AH1282" s="74">
        <f t="shared" si="367"/>
        <v>0</v>
      </c>
      <c r="AI1282" s="74">
        <f t="shared" si="368"/>
        <v>375667.5</v>
      </c>
      <c r="AJ1282" s="74">
        <f t="shared" si="369"/>
        <v>0</v>
      </c>
      <c r="AK1282" s="74">
        <f t="shared" si="370"/>
        <v>375667.5</v>
      </c>
      <c r="AL1282" s="422" t="s">
        <v>9</v>
      </c>
      <c r="AM1282" s="691"/>
      <c r="AN1282" s="842">
        <f t="shared" si="371"/>
        <v>375667.5</v>
      </c>
      <c r="AO1282" s="844">
        <f t="shared" si="344"/>
        <v>0</v>
      </c>
      <c r="AP1282" s="844">
        <f t="shared" si="345"/>
        <v>1</v>
      </c>
      <c r="AQ1282" s="845">
        <f t="shared" ca="1" si="346"/>
        <v>14</v>
      </c>
      <c r="AR1282" s="113" t="str">
        <f t="shared" si="347"/>
        <v>On Time</v>
      </c>
    </row>
    <row r="1283" spans="1:44" ht="13.5" customHeight="1" x14ac:dyDescent="0.25">
      <c r="A1283" s="218">
        <v>4516522625</v>
      </c>
      <c r="B1283" s="627">
        <v>46171</v>
      </c>
      <c r="C1283" s="543" t="s">
        <v>79</v>
      </c>
      <c r="D1283" s="25">
        <v>46183</v>
      </c>
      <c r="E1283" s="517" t="e">
        <f>IF(OR(#REF!="",J1283=""),"",#REF!+7*J1283)</f>
        <v>#REF!</v>
      </c>
      <c r="F1283" s="333" t="e">
        <f t="shared" ca="1" si="374"/>
        <v>#REF!</v>
      </c>
      <c r="G1283" s="65" t="s">
        <v>2111</v>
      </c>
      <c r="H1283" s="505" t="e">
        <f t="shared" si="372"/>
        <v>#REF!</v>
      </c>
      <c r="I1283" s="505" t="e">
        <f t="shared" si="373"/>
        <v>#REF!</v>
      </c>
      <c r="J1283" s="24">
        <v>4</v>
      </c>
      <c r="K1283" s="24" t="s">
        <v>18</v>
      </c>
      <c r="L1283" s="384" t="s">
        <v>142</v>
      </c>
      <c r="M1283" s="563" t="s">
        <v>2851</v>
      </c>
      <c r="N1283" s="523">
        <v>1</v>
      </c>
      <c r="O1283" s="558">
        <v>1</v>
      </c>
      <c r="P1283" s="24"/>
      <c r="Q1283" s="24"/>
      <c r="R1283" s="24" t="s">
        <v>84</v>
      </c>
      <c r="S1283" s="524" t="s">
        <v>620</v>
      </c>
      <c r="T1283" s="512" t="s">
        <v>621</v>
      </c>
      <c r="U1283" s="584" t="s">
        <v>212</v>
      </c>
      <c r="V1283" s="16" t="s">
        <v>2853</v>
      </c>
      <c r="W1283" s="24">
        <v>12</v>
      </c>
      <c r="X1283" s="24"/>
      <c r="Y1283" s="557">
        <f t="shared" si="364"/>
        <v>12</v>
      </c>
      <c r="Z1283" s="24">
        <v>12</v>
      </c>
      <c r="AA1283" s="58">
        <v>28897.5</v>
      </c>
      <c r="AB1283" s="66"/>
      <c r="AC1283" s="262"/>
      <c r="AD1283" s="25"/>
      <c r="AE1283" s="66"/>
      <c r="AF1283" s="63">
        <f t="shared" si="365"/>
        <v>0</v>
      </c>
      <c r="AG1283" s="63">
        <f t="shared" si="366"/>
        <v>0</v>
      </c>
      <c r="AH1283" s="63">
        <f t="shared" si="367"/>
        <v>0</v>
      </c>
      <c r="AI1283" s="63">
        <f t="shared" si="368"/>
        <v>346770</v>
      </c>
      <c r="AJ1283" s="63">
        <f t="shared" si="369"/>
        <v>0</v>
      </c>
      <c r="AK1283" s="63">
        <f t="shared" si="370"/>
        <v>346770</v>
      </c>
      <c r="AL1283" s="21" t="s">
        <v>9</v>
      </c>
      <c r="AM1283" s="494"/>
      <c r="AN1283" s="82">
        <f t="shared" si="371"/>
        <v>346770</v>
      </c>
      <c r="AO1283" s="844">
        <f t="shared" ref="AO1283:AO1346" si="375">IF(W1283=0,0,X1283/W1283)</f>
        <v>0</v>
      </c>
      <c r="AP1283" s="844">
        <f t="shared" ref="AP1283:AP1346" si="376">IF(W1283=0,0,Y1283/W1283)</f>
        <v>1</v>
      </c>
      <c r="AQ1283" s="845">
        <f t="shared" ref="AQ1283:AQ1346" ca="1" si="377">TODAY()-B1283</f>
        <v>14</v>
      </c>
      <c r="AR1283" s="113" t="str">
        <f t="shared" ref="AR1283:AR1346" si="378">IF(AD1283&lt;=D1283,"On Time","Delayed")</f>
        <v>On Time</v>
      </c>
    </row>
    <row r="1284" spans="1:44" ht="13.5" customHeight="1" x14ac:dyDescent="0.25">
      <c r="A1284" s="218">
        <v>4516522625</v>
      </c>
      <c r="B1284" s="627">
        <v>46171</v>
      </c>
      <c r="C1284" s="543" t="s">
        <v>79</v>
      </c>
      <c r="D1284" s="25">
        <v>46183</v>
      </c>
      <c r="E1284" s="517" t="e">
        <f>IF(OR(#REF!="",J1284=""),"",#REF!+7*J1284)</f>
        <v>#REF!</v>
      </c>
      <c r="F1284" s="333" t="e">
        <f t="shared" ca="1" si="374"/>
        <v>#REF!</v>
      </c>
      <c r="G1284" s="65" t="s">
        <v>2111</v>
      </c>
      <c r="H1284" s="505" t="e">
        <f t="shared" si="372"/>
        <v>#REF!</v>
      </c>
      <c r="I1284" s="505" t="e">
        <f t="shared" si="373"/>
        <v>#REF!</v>
      </c>
      <c r="J1284" s="24">
        <v>4</v>
      </c>
      <c r="K1284" s="24" t="s">
        <v>28</v>
      </c>
      <c r="L1284" s="384" t="s">
        <v>142</v>
      </c>
      <c r="M1284" s="563" t="s">
        <v>2851</v>
      </c>
      <c r="N1284" s="523">
        <v>1</v>
      </c>
      <c r="O1284" s="558">
        <v>1</v>
      </c>
      <c r="P1284" s="24"/>
      <c r="Q1284" s="24"/>
      <c r="R1284" s="24" t="s">
        <v>84</v>
      </c>
      <c r="S1284" s="524" t="s">
        <v>620</v>
      </c>
      <c r="T1284" s="512" t="s">
        <v>621</v>
      </c>
      <c r="U1284" s="584" t="s">
        <v>212</v>
      </c>
      <c r="V1284" s="16" t="s">
        <v>2854</v>
      </c>
      <c r="W1284" s="24">
        <v>1</v>
      </c>
      <c r="X1284" s="24"/>
      <c r="Y1284" s="557">
        <f t="shared" si="364"/>
        <v>1</v>
      </c>
      <c r="Z1284" s="24">
        <v>1</v>
      </c>
      <c r="AA1284" s="58">
        <v>20000</v>
      </c>
      <c r="AB1284" s="66"/>
      <c r="AC1284" s="262"/>
      <c r="AD1284" s="25"/>
      <c r="AE1284" s="66"/>
      <c r="AF1284" s="63">
        <f t="shared" si="365"/>
        <v>0</v>
      </c>
      <c r="AG1284" s="63">
        <f t="shared" si="366"/>
        <v>0</v>
      </c>
      <c r="AH1284" s="63">
        <f t="shared" si="367"/>
        <v>0</v>
      </c>
      <c r="AI1284" s="63">
        <f t="shared" si="368"/>
        <v>20000</v>
      </c>
      <c r="AJ1284" s="63">
        <f t="shared" si="369"/>
        <v>0</v>
      </c>
      <c r="AK1284" s="63">
        <f t="shared" si="370"/>
        <v>20000</v>
      </c>
      <c r="AL1284" s="21" t="s">
        <v>9</v>
      </c>
      <c r="AM1284" s="494"/>
      <c r="AN1284" s="82">
        <f t="shared" si="371"/>
        <v>20000</v>
      </c>
      <c r="AO1284" s="844">
        <f t="shared" si="375"/>
        <v>0</v>
      </c>
      <c r="AP1284" s="844">
        <f t="shared" si="376"/>
        <v>1</v>
      </c>
      <c r="AQ1284" s="845">
        <f t="shared" ca="1" si="377"/>
        <v>14</v>
      </c>
      <c r="AR1284" s="113" t="str">
        <f t="shared" si="378"/>
        <v>On Time</v>
      </c>
    </row>
    <row r="1285" spans="1:44" ht="13.5" customHeight="1" x14ac:dyDescent="0.25">
      <c r="A1285" s="218">
        <v>4516522637</v>
      </c>
      <c r="B1285" s="627">
        <v>46171</v>
      </c>
      <c r="C1285" s="543" t="s">
        <v>79</v>
      </c>
      <c r="D1285" s="25">
        <v>46188</v>
      </c>
      <c r="E1285" s="517" t="e">
        <f>IF(OR(#REF!="",J1285=""),"",#REF!+7*J1285)</f>
        <v>#REF!</v>
      </c>
      <c r="F1285" s="333" t="e">
        <f t="shared" ca="1" si="374"/>
        <v>#REF!</v>
      </c>
      <c r="G1285" s="65" t="s">
        <v>2111</v>
      </c>
      <c r="H1285" s="505" t="e">
        <f t="shared" si="372"/>
        <v>#REF!</v>
      </c>
      <c r="I1285" s="505" t="e">
        <f t="shared" si="373"/>
        <v>#REF!</v>
      </c>
      <c r="J1285" s="24">
        <v>4</v>
      </c>
      <c r="K1285" s="24" t="s">
        <v>18</v>
      </c>
      <c r="L1285" s="384" t="s">
        <v>142</v>
      </c>
      <c r="M1285" s="563" t="s">
        <v>2851</v>
      </c>
      <c r="N1285" s="523">
        <v>1</v>
      </c>
      <c r="O1285" s="558">
        <v>1</v>
      </c>
      <c r="P1285" s="24"/>
      <c r="Q1285" s="24"/>
      <c r="R1285" s="24" t="s">
        <v>84</v>
      </c>
      <c r="S1285" s="524" t="s">
        <v>620</v>
      </c>
      <c r="T1285" s="512" t="s">
        <v>621</v>
      </c>
      <c r="U1285" s="584" t="s">
        <v>212</v>
      </c>
      <c r="V1285" s="16" t="s">
        <v>2852</v>
      </c>
      <c r="W1285" s="24">
        <v>13</v>
      </c>
      <c r="X1285" s="24"/>
      <c r="Y1285" s="557">
        <f t="shared" si="364"/>
        <v>13</v>
      </c>
      <c r="Z1285" s="24">
        <v>13</v>
      </c>
      <c r="AA1285" s="58">
        <v>28897.5</v>
      </c>
      <c r="AB1285" s="66"/>
      <c r="AC1285" s="262"/>
      <c r="AD1285" s="25"/>
      <c r="AE1285" s="66"/>
      <c r="AF1285" s="63">
        <f t="shared" si="365"/>
        <v>0</v>
      </c>
      <c r="AG1285" s="63">
        <f t="shared" si="366"/>
        <v>0</v>
      </c>
      <c r="AH1285" s="63">
        <f t="shared" si="367"/>
        <v>0</v>
      </c>
      <c r="AI1285" s="63">
        <f t="shared" si="368"/>
        <v>375667.5</v>
      </c>
      <c r="AJ1285" s="63">
        <f t="shared" si="369"/>
        <v>0</v>
      </c>
      <c r="AK1285" s="63">
        <f t="shared" si="370"/>
        <v>375667.5</v>
      </c>
      <c r="AL1285" s="21" t="s">
        <v>9</v>
      </c>
      <c r="AM1285" s="494"/>
      <c r="AN1285" s="82">
        <f t="shared" si="371"/>
        <v>375667.5</v>
      </c>
      <c r="AO1285" s="844">
        <f t="shared" si="375"/>
        <v>0</v>
      </c>
      <c r="AP1285" s="844">
        <f t="shared" si="376"/>
        <v>1</v>
      </c>
      <c r="AQ1285" s="845">
        <f t="shared" ca="1" si="377"/>
        <v>14</v>
      </c>
      <c r="AR1285" s="113" t="str">
        <f t="shared" si="378"/>
        <v>On Time</v>
      </c>
    </row>
    <row r="1286" spans="1:44" ht="13.5" customHeight="1" x14ac:dyDescent="0.25">
      <c r="A1286" s="555">
        <v>4516521070</v>
      </c>
      <c r="B1286" s="627">
        <v>46171</v>
      </c>
      <c r="C1286" s="543" t="s">
        <v>79</v>
      </c>
      <c r="D1286" s="25">
        <v>46195</v>
      </c>
      <c r="E1286" s="517" t="e">
        <f>IF(OR(#REF!="",J1286=""),"",#REF!+7*J1286)</f>
        <v>#REF!</v>
      </c>
      <c r="F1286" s="333" t="e">
        <f t="shared" ca="1" si="374"/>
        <v>#REF!</v>
      </c>
      <c r="G1286" s="65" t="s">
        <v>2111</v>
      </c>
      <c r="H1286" s="505" t="e">
        <f t="shared" si="372"/>
        <v>#REF!</v>
      </c>
      <c r="I1286" s="505" t="e">
        <f t="shared" si="373"/>
        <v>#REF!</v>
      </c>
      <c r="J1286" s="24">
        <v>4</v>
      </c>
      <c r="K1286" s="24" t="s">
        <v>18</v>
      </c>
      <c r="L1286" s="384" t="s">
        <v>142</v>
      </c>
      <c r="M1286" s="563" t="s">
        <v>2851</v>
      </c>
      <c r="N1286" s="523">
        <v>1</v>
      </c>
      <c r="O1286" s="558">
        <v>1</v>
      </c>
      <c r="P1286" s="24"/>
      <c r="Q1286" s="24"/>
      <c r="R1286" s="24" t="s">
        <v>84</v>
      </c>
      <c r="S1286" s="524" t="s">
        <v>620</v>
      </c>
      <c r="T1286" s="512" t="s">
        <v>621</v>
      </c>
      <c r="U1286" s="584" t="s">
        <v>212</v>
      </c>
      <c r="V1286" s="16" t="s">
        <v>2853</v>
      </c>
      <c r="W1286" s="24">
        <v>12</v>
      </c>
      <c r="X1286" s="24"/>
      <c r="Y1286" s="557">
        <f t="shared" si="364"/>
        <v>12</v>
      </c>
      <c r="Z1286" s="24">
        <v>12</v>
      </c>
      <c r="AA1286" s="58">
        <v>28897.5</v>
      </c>
      <c r="AB1286" s="66"/>
      <c r="AC1286" s="262"/>
      <c r="AD1286" s="25"/>
      <c r="AE1286" s="342"/>
      <c r="AF1286" s="63">
        <f t="shared" si="365"/>
        <v>0</v>
      </c>
      <c r="AG1286" s="63">
        <f t="shared" si="366"/>
        <v>0</v>
      </c>
      <c r="AH1286" s="63">
        <f t="shared" si="367"/>
        <v>0</v>
      </c>
      <c r="AI1286" s="63">
        <f t="shared" si="368"/>
        <v>346770</v>
      </c>
      <c r="AJ1286" s="63">
        <f t="shared" si="369"/>
        <v>0</v>
      </c>
      <c r="AK1286" s="63">
        <f t="shared" si="370"/>
        <v>346770</v>
      </c>
      <c r="AL1286" s="21" t="s">
        <v>9</v>
      </c>
      <c r="AM1286" s="494"/>
      <c r="AN1286" s="82">
        <f t="shared" si="371"/>
        <v>346770</v>
      </c>
      <c r="AO1286" s="844">
        <f t="shared" si="375"/>
        <v>0</v>
      </c>
      <c r="AP1286" s="844">
        <f t="shared" si="376"/>
        <v>1</v>
      </c>
      <c r="AQ1286" s="845">
        <f t="shared" ca="1" si="377"/>
        <v>14</v>
      </c>
      <c r="AR1286" s="113" t="str">
        <f t="shared" si="378"/>
        <v>On Time</v>
      </c>
    </row>
    <row r="1287" spans="1:44" ht="13.5" customHeight="1" x14ac:dyDescent="0.25">
      <c r="A1287" s="555" t="s">
        <v>2855</v>
      </c>
      <c r="B1287" s="627">
        <v>46171</v>
      </c>
      <c r="C1287" s="543" t="s">
        <v>79</v>
      </c>
      <c r="D1287" s="25">
        <v>46199</v>
      </c>
      <c r="E1287" s="531" t="e">
        <f>IF(OR(#REF!="",J1287=""),"",#REF!+7*J1287)</f>
        <v>#REF!</v>
      </c>
      <c r="F1287" s="333" t="str">
        <f t="shared" ca="1" si="374"/>
        <v>DELIVERED</v>
      </c>
      <c r="G1287" s="571" t="s">
        <v>80</v>
      </c>
      <c r="H1287" s="546" t="e">
        <f t="shared" si="372"/>
        <v>#REF!</v>
      </c>
      <c r="I1287" s="23" t="e">
        <f t="shared" si="373"/>
        <v>#REF!</v>
      </c>
      <c r="J1287" s="24">
        <v>4</v>
      </c>
      <c r="K1287" s="24" t="s">
        <v>18</v>
      </c>
      <c r="L1287" s="24" t="s">
        <v>81</v>
      </c>
      <c r="M1287" s="563" t="s">
        <v>2856</v>
      </c>
      <c r="N1287" s="523">
        <v>0</v>
      </c>
      <c r="O1287" s="598">
        <v>3</v>
      </c>
      <c r="P1287" s="24" t="s">
        <v>2857</v>
      </c>
      <c r="Q1287" s="24">
        <v>26200291</v>
      </c>
      <c r="R1287" s="24" t="s">
        <v>84</v>
      </c>
      <c r="S1287" s="24" t="s">
        <v>1626</v>
      </c>
      <c r="T1287" s="7" t="s">
        <v>2858</v>
      </c>
      <c r="U1287" s="7" t="s">
        <v>193</v>
      </c>
      <c r="V1287" s="16" t="s">
        <v>2859</v>
      </c>
      <c r="W1287" s="24">
        <v>50</v>
      </c>
      <c r="X1287" s="24">
        <v>15</v>
      </c>
      <c r="Y1287" s="542">
        <f t="shared" si="364"/>
        <v>35</v>
      </c>
      <c r="Z1287" s="24">
        <v>0</v>
      </c>
      <c r="AA1287" s="58">
        <v>10000</v>
      </c>
      <c r="AB1287" s="66"/>
      <c r="AC1287" s="536" t="str">
        <f>IF(AD1287="","",TEXT(AD1287,"mmmm-yy"))</f>
        <v>June-26</v>
      </c>
      <c r="AD1287" s="76">
        <v>46179</v>
      </c>
      <c r="AE1287" s="257" t="s">
        <v>2860</v>
      </c>
      <c r="AF1287" s="607">
        <f t="shared" si="365"/>
        <v>150000</v>
      </c>
      <c r="AG1287" s="63">
        <f t="shared" si="366"/>
        <v>0</v>
      </c>
      <c r="AH1287" s="63">
        <f t="shared" si="367"/>
        <v>150000</v>
      </c>
      <c r="AI1287" s="63">
        <f t="shared" si="368"/>
        <v>0</v>
      </c>
      <c r="AJ1287" s="82">
        <f t="shared" si="369"/>
        <v>0</v>
      </c>
      <c r="AK1287" s="58">
        <f t="shared" si="370"/>
        <v>0</v>
      </c>
      <c r="AL1287" s="16" t="s">
        <v>0</v>
      </c>
      <c r="AM1287" s="533" t="s">
        <v>102</v>
      </c>
      <c r="AN1287" s="59">
        <f t="shared" si="371"/>
        <v>150000</v>
      </c>
      <c r="AO1287" s="844">
        <f t="shared" si="375"/>
        <v>0.3</v>
      </c>
      <c r="AP1287" s="844">
        <f t="shared" si="376"/>
        <v>0.7</v>
      </c>
      <c r="AQ1287" s="845">
        <f t="shared" ca="1" si="377"/>
        <v>14</v>
      </c>
      <c r="AR1287" s="113" t="str">
        <f t="shared" si="378"/>
        <v>On Time</v>
      </c>
    </row>
    <row r="1288" spans="1:44" ht="13.5" customHeight="1" x14ac:dyDescent="0.25">
      <c r="A1288" s="555" t="s">
        <v>2861</v>
      </c>
      <c r="B1288" s="627">
        <v>46171</v>
      </c>
      <c r="C1288" s="543" t="s">
        <v>79</v>
      </c>
      <c r="D1288" s="25">
        <v>46199</v>
      </c>
      <c r="E1288" s="531" t="e">
        <f>IF(OR(#REF!="",J1288=""),"",#REF!+7*J1288)</f>
        <v>#REF!</v>
      </c>
      <c r="F1288" s="333" t="e">
        <f t="shared" ca="1" si="374"/>
        <v>#REF!</v>
      </c>
      <c r="G1288" s="65" t="s">
        <v>2111</v>
      </c>
      <c r="H1288" s="546" t="e">
        <f t="shared" si="372"/>
        <v>#REF!</v>
      </c>
      <c r="I1288" s="23" t="e">
        <f t="shared" si="373"/>
        <v>#REF!</v>
      </c>
      <c r="J1288" s="24">
        <v>4</v>
      </c>
      <c r="K1288" s="24" t="s">
        <v>18</v>
      </c>
      <c r="L1288" s="24" t="s">
        <v>81</v>
      </c>
      <c r="M1288" s="563" t="s">
        <v>2856</v>
      </c>
      <c r="N1288" s="523">
        <v>0</v>
      </c>
      <c r="O1288" s="598">
        <v>3</v>
      </c>
      <c r="P1288" s="24"/>
      <c r="Q1288" s="24"/>
      <c r="R1288" s="24" t="s">
        <v>84</v>
      </c>
      <c r="S1288" s="24" t="s">
        <v>1626</v>
      </c>
      <c r="T1288" s="7" t="s">
        <v>2858</v>
      </c>
      <c r="U1288" s="7" t="s">
        <v>193</v>
      </c>
      <c r="V1288" s="16" t="s">
        <v>2859</v>
      </c>
      <c r="W1288" s="24">
        <v>5</v>
      </c>
      <c r="X1288" s="24"/>
      <c r="Y1288" s="542">
        <f t="shared" si="364"/>
        <v>5</v>
      </c>
      <c r="Z1288" s="24">
        <v>5</v>
      </c>
      <c r="AA1288" s="58">
        <v>10000</v>
      </c>
      <c r="AB1288" s="66"/>
      <c r="AC1288" s="262"/>
      <c r="AD1288" s="25"/>
      <c r="AE1288" s="425"/>
      <c r="AF1288" s="63">
        <f t="shared" si="365"/>
        <v>0</v>
      </c>
      <c r="AG1288" s="63">
        <f t="shared" si="366"/>
        <v>0</v>
      </c>
      <c r="AH1288" s="63">
        <f t="shared" si="367"/>
        <v>0</v>
      </c>
      <c r="AI1288" s="63">
        <f t="shared" si="368"/>
        <v>50000</v>
      </c>
      <c r="AJ1288" s="82">
        <f t="shared" si="369"/>
        <v>0</v>
      </c>
      <c r="AK1288" s="58">
        <f t="shared" si="370"/>
        <v>50000</v>
      </c>
      <c r="AL1288" s="16" t="s">
        <v>9</v>
      </c>
      <c r="AM1288" s="272"/>
      <c r="AN1288" s="59">
        <f t="shared" si="371"/>
        <v>50000</v>
      </c>
      <c r="AO1288" s="844">
        <f t="shared" si="375"/>
        <v>0</v>
      </c>
      <c r="AP1288" s="844">
        <f t="shared" si="376"/>
        <v>1</v>
      </c>
      <c r="AQ1288" s="845">
        <f t="shared" ca="1" si="377"/>
        <v>14</v>
      </c>
      <c r="AR1288" s="113" t="str">
        <f t="shared" si="378"/>
        <v>On Time</v>
      </c>
    </row>
    <row r="1289" spans="1:44" ht="13.5" customHeight="1" x14ac:dyDescent="0.25">
      <c r="A1289" s="555" t="s">
        <v>2862</v>
      </c>
      <c r="B1289" s="627">
        <v>46171</v>
      </c>
      <c r="C1289" s="543" t="s">
        <v>79</v>
      </c>
      <c r="D1289" s="25">
        <v>46199</v>
      </c>
      <c r="E1289" s="531" t="e">
        <f>IF(OR(#REF!="",J1289=""),"",#REF!+7*J1289)</f>
        <v>#REF!</v>
      </c>
      <c r="F1289" s="333" t="e">
        <f t="shared" ca="1" si="374"/>
        <v>#REF!</v>
      </c>
      <c r="G1289" s="65" t="s">
        <v>2111</v>
      </c>
      <c r="H1289" s="546" t="e">
        <f t="shared" si="372"/>
        <v>#REF!</v>
      </c>
      <c r="I1289" s="23" t="e">
        <f t="shared" si="373"/>
        <v>#REF!</v>
      </c>
      <c r="J1289" s="24">
        <v>4</v>
      </c>
      <c r="K1289" s="24" t="s">
        <v>18</v>
      </c>
      <c r="L1289" s="24" t="s">
        <v>81</v>
      </c>
      <c r="M1289" s="563" t="s">
        <v>2856</v>
      </c>
      <c r="N1289" s="523">
        <v>0</v>
      </c>
      <c r="O1289" s="598">
        <v>3</v>
      </c>
      <c r="P1289" s="24"/>
      <c r="Q1289" s="24"/>
      <c r="R1289" s="24" t="s">
        <v>84</v>
      </c>
      <c r="S1289" s="24" t="s">
        <v>1626</v>
      </c>
      <c r="T1289" s="7" t="s">
        <v>2858</v>
      </c>
      <c r="U1289" s="7" t="s">
        <v>193</v>
      </c>
      <c r="V1289" s="16" t="s">
        <v>2859</v>
      </c>
      <c r="W1289" s="24">
        <v>5</v>
      </c>
      <c r="X1289" s="24"/>
      <c r="Y1289" s="542">
        <f t="shared" si="364"/>
        <v>5</v>
      </c>
      <c r="Z1289" s="24">
        <v>5</v>
      </c>
      <c r="AA1289" s="58">
        <v>10000</v>
      </c>
      <c r="AB1289" s="66"/>
      <c r="AC1289" s="262"/>
      <c r="AD1289" s="25"/>
      <c r="AE1289" s="66"/>
      <c r="AF1289" s="63">
        <f t="shared" si="365"/>
        <v>0</v>
      </c>
      <c r="AG1289" s="63">
        <f t="shared" si="366"/>
        <v>0</v>
      </c>
      <c r="AH1289" s="63">
        <f t="shared" si="367"/>
        <v>0</v>
      </c>
      <c r="AI1289" s="63">
        <f t="shared" si="368"/>
        <v>50000</v>
      </c>
      <c r="AJ1289" s="82">
        <f t="shared" si="369"/>
        <v>0</v>
      </c>
      <c r="AK1289" s="58">
        <f t="shared" si="370"/>
        <v>50000</v>
      </c>
      <c r="AL1289" s="16" t="s">
        <v>9</v>
      </c>
      <c r="AM1289" s="272"/>
      <c r="AN1289" s="59">
        <f t="shared" si="371"/>
        <v>50000</v>
      </c>
      <c r="AO1289" s="844">
        <f t="shared" si="375"/>
        <v>0</v>
      </c>
      <c r="AP1289" s="844">
        <f t="shared" si="376"/>
        <v>1</v>
      </c>
      <c r="AQ1289" s="845">
        <f t="shared" ca="1" si="377"/>
        <v>14</v>
      </c>
      <c r="AR1289" s="113" t="str">
        <f t="shared" si="378"/>
        <v>On Time</v>
      </c>
    </row>
    <row r="1290" spans="1:44" ht="13.5" customHeight="1" x14ac:dyDescent="0.25">
      <c r="A1290" s="555" t="s">
        <v>2863</v>
      </c>
      <c r="B1290" s="627">
        <v>46171</v>
      </c>
      <c r="C1290" s="543" t="s">
        <v>79</v>
      </c>
      <c r="D1290" s="25">
        <v>46199</v>
      </c>
      <c r="E1290" s="531" t="e">
        <f>IF(OR(#REF!="",J1290=""),"",#REF!+7*J1290)</f>
        <v>#REF!</v>
      </c>
      <c r="F1290" s="333" t="e">
        <f t="shared" ca="1" si="374"/>
        <v>#REF!</v>
      </c>
      <c r="G1290" s="65" t="s">
        <v>2111</v>
      </c>
      <c r="H1290" s="546" t="e">
        <f t="shared" si="372"/>
        <v>#REF!</v>
      </c>
      <c r="I1290" s="23" t="e">
        <f t="shared" si="373"/>
        <v>#REF!</v>
      </c>
      <c r="J1290" s="24">
        <v>4</v>
      </c>
      <c r="K1290" s="24" t="s">
        <v>18</v>
      </c>
      <c r="L1290" s="24" t="s">
        <v>81</v>
      </c>
      <c r="M1290" s="563" t="s">
        <v>2856</v>
      </c>
      <c r="N1290" s="523">
        <v>0</v>
      </c>
      <c r="O1290" s="598">
        <v>3</v>
      </c>
      <c r="P1290" s="24"/>
      <c r="Q1290" s="24"/>
      <c r="R1290" s="24" t="s">
        <v>84</v>
      </c>
      <c r="S1290" s="24" t="s">
        <v>1626</v>
      </c>
      <c r="T1290" s="7" t="s">
        <v>2858</v>
      </c>
      <c r="U1290" s="7" t="s">
        <v>193</v>
      </c>
      <c r="V1290" s="16" t="s">
        <v>2859</v>
      </c>
      <c r="W1290" s="24">
        <v>5</v>
      </c>
      <c r="X1290" s="24"/>
      <c r="Y1290" s="542">
        <f t="shared" si="364"/>
        <v>5</v>
      </c>
      <c r="Z1290" s="24">
        <v>5</v>
      </c>
      <c r="AA1290" s="58">
        <v>10000</v>
      </c>
      <c r="AB1290" s="66"/>
      <c r="AC1290" s="262"/>
      <c r="AD1290" s="25"/>
      <c r="AE1290" s="66"/>
      <c r="AF1290" s="63">
        <f t="shared" si="365"/>
        <v>0</v>
      </c>
      <c r="AG1290" s="63">
        <f t="shared" si="366"/>
        <v>0</v>
      </c>
      <c r="AH1290" s="63">
        <f t="shared" si="367"/>
        <v>0</v>
      </c>
      <c r="AI1290" s="63">
        <f t="shared" si="368"/>
        <v>50000</v>
      </c>
      <c r="AJ1290" s="82">
        <f t="shared" si="369"/>
        <v>0</v>
      </c>
      <c r="AK1290" s="58">
        <f t="shared" si="370"/>
        <v>50000</v>
      </c>
      <c r="AL1290" s="16" t="s">
        <v>9</v>
      </c>
      <c r="AM1290" s="272"/>
      <c r="AN1290" s="59">
        <f t="shared" si="371"/>
        <v>50000</v>
      </c>
      <c r="AO1290" s="844">
        <f t="shared" si="375"/>
        <v>0</v>
      </c>
      <c r="AP1290" s="844">
        <f t="shared" si="376"/>
        <v>1</v>
      </c>
      <c r="AQ1290" s="845">
        <f t="shared" ca="1" si="377"/>
        <v>14</v>
      </c>
      <c r="AR1290" s="113" t="str">
        <f t="shared" si="378"/>
        <v>On Time</v>
      </c>
    </row>
    <row r="1291" spans="1:44" ht="13.5" customHeight="1" x14ac:dyDescent="0.25">
      <c r="A1291" s="555" t="s">
        <v>2864</v>
      </c>
      <c r="B1291" s="627">
        <v>46171</v>
      </c>
      <c r="C1291" s="543" t="s">
        <v>79</v>
      </c>
      <c r="D1291" s="25">
        <v>46199</v>
      </c>
      <c r="E1291" s="531" t="e">
        <f>IF(OR(#REF!="",J1291=""),"",#REF!+7*J1291)</f>
        <v>#REF!</v>
      </c>
      <c r="F1291" s="333" t="e">
        <f t="shared" ca="1" si="374"/>
        <v>#REF!</v>
      </c>
      <c r="G1291" s="65" t="s">
        <v>2111</v>
      </c>
      <c r="H1291" s="546" t="e">
        <f t="shared" si="372"/>
        <v>#REF!</v>
      </c>
      <c r="I1291" s="23" t="e">
        <f t="shared" si="373"/>
        <v>#REF!</v>
      </c>
      <c r="J1291" s="24">
        <v>4</v>
      </c>
      <c r="K1291" s="24" t="s">
        <v>18</v>
      </c>
      <c r="L1291" s="24" t="s">
        <v>81</v>
      </c>
      <c r="M1291" s="563" t="s">
        <v>2856</v>
      </c>
      <c r="N1291" s="523">
        <v>0</v>
      </c>
      <c r="O1291" s="598">
        <v>3</v>
      </c>
      <c r="P1291" s="24"/>
      <c r="Q1291" s="24"/>
      <c r="R1291" s="24" t="s">
        <v>84</v>
      </c>
      <c r="S1291" s="24" t="s">
        <v>1626</v>
      </c>
      <c r="T1291" s="7" t="s">
        <v>2858</v>
      </c>
      <c r="U1291" s="7" t="s">
        <v>193</v>
      </c>
      <c r="V1291" s="16" t="s">
        <v>2859</v>
      </c>
      <c r="W1291" s="24">
        <v>5</v>
      </c>
      <c r="X1291" s="24"/>
      <c r="Y1291" s="542">
        <f t="shared" si="364"/>
        <v>5</v>
      </c>
      <c r="Z1291" s="24">
        <v>5</v>
      </c>
      <c r="AA1291" s="58">
        <v>10000</v>
      </c>
      <c r="AB1291" s="66"/>
      <c r="AC1291" s="262"/>
      <c r="AD1291" s="25"/>
      <c r="AE1291" s="66"/>
      <c r="AF1291" s="63">
        <f t="shared" si="365"/>
        <v>0</v>
      </c>
      <c r="AG1291" s="63">
        <f t="shared" si="366"/>
        <v>0</v>
      </c>
      <c r="AH1291" s="63">
        <f t="shared" si="367"/>
        <v>0</v>
      </c>
      <c r="AI1291" s="63">
        <f t="shared" si="368"/>
        <v>50000</v>
      </c>
      <c r="AJ1291" s="82">
        <f t="shared" si="369"/>
        <v>0</v>
      </c>
      <c r="AK1291" s="58">
        <f t="shared" si="370"/>
        <v>50000</v>
      </c>
      <c r="AL1291" s="16" t="s">
        <v>9</v>
      </c>
      <c r="AM1291" s="272"/>
      <c r="AN1291" s="59">
        <f t="shared" si="371"/>
        <v>50000</v>
      </c>
      <c r="AO1291" s="844">
        <f t="shared" si="375"/>
        <v>0</v>
      </c>
      <c r="AP1291" s="844">
        <f t="shared" si="376"/>
        <v>1</v>
      </c>
      <c r="AQ1291" s="845">
        <f t="shared" ca="1" si="377"/>
        <v>14</v>
      </c>
      <c r="AR1291" s="113" t="str">
        <f t="shared" si="378"/>
        <v>On Time</v>
      </c>
    </row>
    <row r="1292" spans="1:44" ht="13.5" customHeight="1" x14ac:dyDescent="0.25">
      <c r="A1292" s="555" t="s">
        <v>2865</v>
      </c>
      <c r="B1292" s="627">
        <v>46171</v>
      </c>
      <c r="C1292" s="543" t="s">
        <v>79</v>
      </c>
      <c r="D1292" s="25">
        <v>46199</v>
      </c>
      <c r="E1292" s="531" t="e">
        <f>IF(OR(#REF!="",J1292=""),"",#REF!+7*J1292)</f>
        <v>#REF!</v>
      </c>
      <c r="F1292" s="333" t="str">
        <f t="shared" ca="1" si="374"/>
        <v>DELIVERED</v>
      </c>
      <c r="G1292" s="571" t="s">
        <v>80</v>
      </c>
      <c r="H1292" s="546" t="e">
        <f t="shared" si="372"/>
        <v>#REF!</v>
      </c>
      <c r="I1292" s="23" t="e">
        <f t="shared" si="373"/>
        <v>#REF!</v>
      </c>
      <c r="J1292" s="24">
        <v>4</v>
      </c>
      <c r="K1292" s="24" t="s">
        <v>18</v>
      </c>
      <c r="L1292" s="24" t="s">
        <v>81</v>
      </c>
      <c r="M1292" s="563" t="s">
        <v>2856</v>
      </c>
      <c r="N1292" s="523">
        <v>0</v>
      </c>
      <c r="O1292" s="598">
        <v>3</v>
      </c>
      <c r="P1292" s="718" t="s">
        <v>2857</v>
      </c>
      <c r="Q1292" s="24">
        <v>26200297</v>
      </c>
      <c r="R1292" s="24" t="s">
        <v>84</v>
      </c>
      <c r="S1292" s="24" t="s">
        <v>1626</v>
      </c>
      <c r="T1292" s="7" t="s">
        <v>2858</v>
      </c>
      <c r="U1292" s="7" t="s">
        <v>193</v>
      </c>
      <c r="V1292" s="16" t="s">
        <v>2859</v>
      </c>
      <c r="W1292" s="24">
        <v>15</v>
      </c>
      <c r="X1292" s="24">
        <v>15</v>
      </c>
      <c r="Y1292" s="542">
        <f t="shared" si="364"/>
        <v>0</v>
      </c>
      <c r="Z1292" s="24">
        <v>0</v>
      </c>
      <c r="AA1292" s="58">
        <v>10000</v>
      </c>
      <c r="AB1292" s="66"/>
      <c r="AC1292" s="536" t="str">
        <f>IF(AD1292="","",TEXT(AD1292,"mmmm-yy"))</f>
        <v>June-26</v>
      </c>
      <c r="AD1292" s="25">
        <v>46181</v>
      </c>
      <c r="AE1292" s="650" t="s">
        <v>2866</v>
      </c>
      <c r="AF1292" s="63">
        <f t="shared" si="365"/>
        <v>150000</v>
      </c>
      <c r="AG1292" s="63">
        <f t="shared" si="366"/>
        <v>0</v>
      </c>
      <c r="AH1292" s="63">
        <f t="shared" si="367"/>
        <v>150000</v>
      </c>
      <c r="AI1292" s="63">
        <f t="shared" si="368"/>
        <v>0</v>
      </c>
      <c r="AJ1292" s="82">
        <f t="shared" si="369"/>
        <v>0</v>
      </c>
      <c r="AK1292" s="58">
        <f t="shared" si="370"/>
        <v>0</v>
      </c>
      <c r="AL1292" s="16" t="s">
        <v>0</v>
      </c>
      <c r="AM1292" s="697" t="s">
        <v>102</v>
      </c>
      <c r="AN1292" s="59">
        <f t="shared" si="371"/>
        <v>150000</v>
      </c>
      <c r="AO1292" s="844">
        <f t="shared" si="375"/>
        <v>1</v>
      </c>
      <c r="AP1292" s="844">
        <f t="shared" si="376"/>
        <v>0</v>
      </c>
      <c r="AQ1292" s="845">
        <f t="shared" ca="1" si="377"/>
        <v>14</v>
      </c>
      <c r="AR1292" s="113" t="str">
        <f t="shared" si="378"/>
        <v>On Time</v>
      </c>
    </row>
    <row r="1293" spans="1:44" ht="13.5" customHeight="1" x14ac:dyDescent="0.25">
      <c r="A1293" s="508" t="s">
        <v>2867</v>
      </c>
      <c r="B1293" s="553">
        <v>46172</v>
      </c>
      <c r="C1293" s="543" t="s">
        <v>79</v>
      </c>
      <c r="D1293" s="25">
        <v>46175</v>
      </c>
      <c r="E1293" s="552" t="e">
        <f>IF(OR(#REF!="",J1293=""),"",#REF!+7*J1293)</f>
        <v>#REF!</v>
      </c>
      <c r="F1293" s="333" t="str">
        <f t="shared" ca="1" si="374"/>
        <v>DELIVERED</v>
      </c>
      <c r="G1293" s="571" t="s">
        <v>80</v>
      </c>
      <c r="H1293" s="546" t="e">
        <f t="shared" si="372"/>
        <v>#REF!</v>
      </c>
      <c r="I1293" s="520" t="e">
        <f t="shared" si="373"/>
        <v>#REF!</v>
      </c>
      <c r="J1293" s="24">
        <v>0.5</v>
      </c>
      <c r="K1293" s="24" t="s">
        <v>24</v>
      </c>
      <c r="L1293" s="24" t="s">
        <v>81</v>
      </c>
      <c r="M1293" s="718" t="s">
        <v>2868</v>
      </c>
      <c r="N1293" s="523">
        <v>0</v>
      </c>
      <c r="O1293" s="598">
        <v>3</v>
      </c>
      <c r="P1293" s="24" t="s">
        <v>243</v>
      </c>
      <c r="Q1293" s="24">
        <v>26200265</v>
      </c>
      <c r="R1293" s="24" t="s">
        <v>84</v>
      </c>
      <c r="S1293" s="24" t="s">
        <v>1070</v>
      </c>
      <c r="T1293" s="623" t="s">
        <v>1071</v>
      </c>
      <c r="U1293" s="35" t="s">
        <v>87</v>
      </c>
      <c r="V1293" s="247" t="s">
        <v>2869</v>
      </c>
      <c r="W1293" s="37">
        <v>3</v>
      </c>
      <c r="X1293" s="24">
        <v>3</v>
      </c>
      <c r="Y1293" s="542">
        <f t="shared" si="364"/>
        <v>0</v>
      </c>
      <c r="Z1293" s="24">
        <v>0</v>
      </c>
      <c r="AA1293" s="58">
        <v>4233.3339999999998</v>
      </c>
      <c r="AB1293" s="66"/>
      <c r="AC1293" s="536" t="str">
        <f>IF(AD1293="","",TEXT(AD1293,"mmmm-yy"))</f>
        <v>June-26</v>
      </c>
      <c r="AD1293" s="25">
        <v>46174</v>
      </c>
      <c r="AE1293" s="650" t="s">
        <v>2870</v>
      </c>
      <c r="AF1293" s="63">
        <f t="shared" si="365"/>
        <v>12700.002</v>
      </c>
      <c r="AG1293" s="63">
        <f t="shared" si="366"/>
        <v>0</v>
      </c>
      <c r="AH1293" s="63">
        <f t="shared" si="367"/>
        <v>12700.002</v>
      </c>
      <c r="AI1293" s="63">
        <f t="shared" si="368"/>
        <v>0</v>
      </c>
      <c r="AJ1293" s="63">
        <f t="shared" si="369"/>
        <v>0</v>
      </c>
      <c r="AK1293" s="74">
        <f t="shared" si="370"/>
        <v>0</v>
      </c>
      <c r="AL1293" s="422" t="s">
        <v>0</v>
      </c>
      <c r="AM1293" s="697" t="s">
        <v>102</v>
      </c>
      <c r="AN1293" s="842">
        <f t="shared" si="371"/>
        <v>12700.002</v>
      </c>
      <c r="AO1293" s="844">
        <f t="shared" si="375"/>
        <v>1</v>
      </c>
      <c r="AP1293" s="844">
        <f t="shared" si="376"/>
        <v>0</v>
      </c>
      <c r="AQ1293" s="845">
        <f t="shared" ca="1" si="377"/>
        <v>13</v>
      </c>
      <c r="AR1293" s="113" t="str">
        <f t="shared" si="378"/>
        <v>On Time</v>
      </c>
    </row>
    <row r="1294" spans="1:44" ht="13.5" customHeight="1" x14ac:dyDescent="0.25">
      <c r="A1294" s="14">
        <v>2735869752</v>
      </c>
      <c r="B1294" s="513">
        <v>46172</v>
      </c>
      <c r="C1294" s="562" t="s">
        <v>79</v>
      </c>
      <c r="D1294" s="25">
        <v>46193</v>
      </c>
      <c r="E1294" s="552" t="e">
        <f>IF(OR(#REF!="",J1294=""),"",#REF!+7*J1294)</f>
        <v>#REF!</v>
      </c>
      <c r="F1294" s="333" t="e">
        <f t="shared" ca="1" si="374"/>
        <v>#REF!</v>
      </c>
      <c r="G1294" s="65" t="s">
        <v>2111</v>
      </c>
      <c r="H1294" s="546" t="e">
        <f t="shared" si="372"/>
        <v>#REF!</v>
      </c>
      <c r="I1294" s="520" t="e">
        <f t="shared" si="373"/>
        <v>#REF!</v>
      </c>
      <c r="J1294" s="24">
        <v>3</v>
      </c>
      <c r="K1294" s="24" t="s">
        <v>18</v>
      </c>
      <c r="L1294" s="24" t="s">
        <v>81</v>
      </c>
      <c r="M1294" s="689" t="s">
        <v>2871</v>
      </c>
      <c r="N1294" s="523">
        <v>0</v>
      </c>
      <c r="O1294" s="598">
        <v>3</v>
      </c>
      <c r="P1294" s="24"/>
      <c r="Q1294" s="24"/>
      <c r="R1294" s="24" t="s">
        <v>84</v>
      </c>
      <c r="S1294" s="24" t="s">
        <v>433</v>
      </c>
      <c r="T1294" s="7" t="s">
        <v>434</v>
      </c>
      <c r="U1294" s="19" t="s">
        <v>87</v>
      </c>
      <c r="V1294" s="99" t="s">
        <v>2872</v>
      </c>
      <c r="W1294" s="24">
        <v>25</v>
      </c>
      <c r="X1294" s="24"/>
      <c r="Y1294" s="542">
        <f t="shared" si="364"/>
        <v>25</v>
      </c>
      <c r="Z1294" s="24">
        <v>25</v>
      </c>
      <c r="AA1294" s="58">
        <v>2129.16</v>
      </c>
      <c r="AB1294" s="66"/>
      <c r="AC1294" s="262"/>
      <c r="AD1294" s="25"/>
      <c r="AE1294" s="66"/>
      <c r="AF1294" s="63">
        <f t="shared" si="365"/>
        <v>0</v>
      </c>
      <c r="AG1294" s="63">
        <f t="shared" si="366"/>
        <v>0</v>
      </c>
      <c r="AH1294" s="63">
        <f t="shared" si="367"/>
        <v>0</v>
      </c>
      <c r="AI1294" s="63">
        <f t="shared" si="368"/>
        <v>53229</v>
      </c>
      <c r="AJ1294" s="63">
        <f t="shared" si="369"/>
        <v>0</v>
      </c>
      <c r="AK1294" s="63">
        <f t="shared" si="370"/>
        <v>53229</v>
      </c>
      <c r="AL1294" s="21" t="s">
        <v>9</v>
      </c>
      <c r="AM1294" s="494"/>
      <c r="AN1294" s="82">
        <f t="shared" si="371"/>
        <v>53229</v>
      </c>
      <c r="AO1294" s="844">
        <f t="shared" si="375"/>
        <v>0</v>
      </c>
      <c r="AP1294" s="844">
        <f t="shared" si="376"/>
        <v>1</v>
      </c>
      <c r="AQ1294" s="845">
        <f t="shared" ca="1" si="377"/>
        <v>13</v>
      </c>
      <c r="AR1294" s="113" t="str">
        <f t="shared" si="378"/>
        <v>On Time</v>
      </c>
    </row>
    <row r="1295" spans="1:44" ht="13.5" customHeight="1" x14ac:dyDescent="0.25">
      <c r="A1295" s="14">
        <v>2735869752</v>
      </c>
      <c r="B1295" s="513">
        <v>46172</v>
      </c>
      <c r="C1295" s="562" t="s">
        <v>79</v>
      </c>
      <c r="D1295" s="25">
        <v>46193</v>
      </c>
      <c r="E1295" s="552" t="e">
        <f>IF(OR(#REF!="",J1295=""),"",#REF!+7*J1295)</f>
        <v>#REF!</v>
      </c>
      <c r="F1295" s="333" t="e">
        <f t="shared" ca="1" si="374"/>
        <v>#REF!</v>
      </c>
      <c r="G1295" s="65" t="s">
        <v>2111</v>
      </c>
      <c r="H1295" s="546" t="e">
        <f t="shared" si="372"/>
        <v>#REF!</v>
      </c>
      <c r="I1295" s="520" t="e">
        <f t="shared" si="373"/>
        <v>#REF!</v>
      </c>
      <c r="J1295" s="24">
        <v>3</v>
      </c>
      <c r="K1295" s="24" t="s">
        <v>18</v>
      </c>
      <c r="L1295" s="24" t="s">
        <v>81</v>
      </c>
      <c r="M1295" s="13" t="s">
        <v>2873</v>
      </c>
      <c r="N1295" s="523">
        <v>0</v>
      </c>
      <c r="O1295" s="598">
        <v>3</v>
      </c>
      <c r="P1295" s="24"/>
      <c r="Q1295" s="24"/>
      <c r="R1295" s="24" t="s">
        <v>84</v>
      </c>
      <c r="S1295" s="24" t="s">
        <v>433</v>
      </c>
      <c r="T1295" s="7" t="s">
        <v>434</v>
      </c>
      <c r="U1295" s="19" t="s">
        <v>87</v>
      </c>
      <c r="V1295" s="99" t="s">
        <v>2874</v>
      </c>
      <c r="W1295" s="20">
        <v>25</v>
      </c>
      <c r="X1295" s="24"/>
      <c r="Y1295" s="542">
        <f t="shared" si="364"/>
        <v>25</v>
      </c>
      <c r="Z1295" s="24">
        <v>25</v>
      </c>
      <c r="AA1295" s="58">
        <v>2139.92</v>
      </c>
      <c r="AB1295" s="66"/>
      <c r="AC1295" s="262"/>
      <c r="AD1295" s="25"/>
      <c r="AE1295" s="66"/>
      <c r="AF1295" s="63">
        <f t="shared" si="365"/>
        <v>0</v>
      </c>
      <c r="AG1295" s="63">
        <f t="shared" si="366"/>
        <v>0</v>
      </c>
      <c r="AH1295" s="63">
        <f t="shared" si="367"/>
        <v>0</v>
      </c>
      <c r="AI1295" s="63">
        <f t="shared" si="368"/>
        <v>53498</v>
      </c>
      <c r="AJ1295" s="63">
        <f t="shared" si="369"/>
        <v>0</v>
      </c>
      <c r="AK1295" s="63">
        <f t="shared" si="370"/>
        <v>53498</v>
      </c>
      <c r="AL1295" s="21" t="s">
        <v>9</v>
      </c>
      <c r="AM1295" s="494"/>
      <c r="AN1295" s="82">
        <f t="shared" si="371"/>
        <v>53498</v>
      </c>
      <c r="AO1295" s="844">
        <f t="shared" si="375"/>
        <v>0</v>
      </c>
      <c r="AP1295" s="844">
        <f t="shared" si="376"/>
        <v>1</v>
      </c>
      <c r="AQ1295" s="845">
        <f t="shared" ca="1" si="377"/>
        <v>13</v>
      </c>
      <c r="AR1295" s="113" t="str">
        <f t="shared" si="378"/>
        <v>On Time</v>
      </c>
    </row>
    <row r="1296" spans="1:44" ht="13.5" customHeight="1" x14ac:dyDescent="0.2">
      <c r="A1296" s="554">
        <v>4516518719</v>
      </c>
      <c r="B1296" s="734">
        <v>46174</v>
      </c>
      <c r="C1296" s="543" t="s">
        <v>79</v>
      </c>
      <c r="D1296" s="25">
        <v>46223</v>
      </c>
      <c r="E1296" s="552" t="e">
        <f>IF(OR(#REF!="",J1296=""),"",#REF!+7*J1296)</f>
        <v>#REF!</v>
      </c>
      <c r="F1296" s="333" t="e">
        <f t="shared" ca="1" si="374"/>
        <v>#REF!</v>
      </c>
      <c r="G1296" s="65" t="s">
        <v>2111</v>
      </c>
      <c r="H1296" s="546" t="e">
        <f t="shared" si="372"/>
        <v>#REF!</v>
      </c>
      <c r="I1296" s="520" t="e">
        <f t="shared" si="373"/>
        <v>#REF!</v>
      </c>
      <c r="J1296" s="24">
        <v>7</v>
      </c>
      <c r="K1296" s="24" t="s">
        <v>18</v>
      </c>
      <c r="L1296" s="24" t="s">
        <v>81</v>
      </c>
      <c r="M1296" s="507" t="s">
        <v>2875</v>
      </c>
      <c r="N1296" s="523">
        <v>1</v>
      </c>
      <c r="O1296" s="558">
        <v>1</v>
      </c>
      <c r="P1296" s="24"/>
      <c r="Q1296" s="24"/>
      <c r="R1296" s="24" t="s">
        <v>84</v>
      </c>
      <c r="S1296" s="524" t="s">
        <v>620</v>
      </c>
      <c r="T1296" s="512" t="s">
        <v>621</v>
      </c>
      <c r="U1296" s="584" t="s">
        <v>212</v>
      </c>
      <c r="V1296" s="238" t="s">
        <v>2876</v>
      </c>
      <c r="W1296" s="37">
        <v>5</v>
      </c>
      <c r="X1296" s="37"/>
      <c r="Y1296" s="542">
        <f t="shared" si="364"/>
        <v>5</v>
      </c>
      <c r="Z1296" s="24">
        <v>5</v>
      </c>
      <c r="AA1296" s="58">
        <v>339418</v>
      </c>
      <c r="AB1296" s="66"/>
      <c r="AC1296" s="262"/>
      <c r="AD1296" s="25"/>
      <c r="AE1296" s="66"/>
      <c r="AF1296" s="63">
        <f t="shared" si="365"/>
        <v>0</v>
      </c>
      <c r="AG1296" s="63">
        <f t="shared" si="366"/>
        <v>0</v>
      </c>
      <c r="AH1296" s="63">
        <f t="shared" si="367"/>
        <v>0</v>
      </c>
      <c r="AI1296" s="63">
        <f t="shared" si="368"/>
        <v>1697090</v>
      </c>
      <c r="AJ1296" s="63">
        <f t="shared" si="369"/>
        <v>0</v>
      </c>
      <c r="AK1296" s="63">
        <f>SUM(AI1296:AJ1296)</f>
        <v>1697090</v>
      </c>
      <c r="AL1296" s="21" t="s">
        <v>9</v>
      </c>
      <c r="AM1296" s="494"/>
      <c r="AN1296" s="82">
        <f t="shared" si="371"/>
        <v>1697090</v>
      </c>
      <c r="AO1296" s="844">
        <f t="shared" si="375"/>
        <v>0</v>
      </c>
      <c r="AP1296" s="844">
        <f t="shared" si="376"/>
        <v>1</v>
      </c>
      <c r="AQ1296" s="845">
        <f t="shared" ca="1" si="377"/>
        <v>11</v>
      </c>
      <c r="AR1296" s="113" t="str">
        <f t="shared" si="378"/>
        <v>On Time</v>
      </c>
    </row>
    <row r="1297" spans="1:44" ht="13.5" customHeight="1" x14ac:dyDescent="0.2">
      <c r="A1297" s="508">
        <v>4516518719</v>
      </c>
      <c r="B1297" s="553">
        <v>46174</v>
      </c>
      <c r="C1297" s="543" t="s">
        <v>79</v>
      </c>
      <c r="D1297" s="25">
        <v>46223</v>
      </c>
      <c r="E1297" s="552" t="e">
        <f>IF(OR(#REF!="",J1297=""),"",#REF!+7*J1297)</f>
        <v>#REF!</v>
      </c>
      <c r="F1297" s="333" t="e">
        <f t="shared" ca="1" si="374"/>
        <v>#REF!</v>
      </c>
      <c r="G1297" s="65" t="s">
        <v>2111</v>
      </c>
      <c r="H1297" s="546" t="e">
        <f t="shared" si="372"/>
        <v>#REF!</v>
      </c>
      <c r="I1297" s="520" t="e">
        <f t="shared" si="373"/>
        <v>#REF!</v>
      </c>
      <c r="J1297" s="24">
        <v>7</v>
      </c>
      <c r="K1297" s="24" t="s">
        <v>28</v>
      </c>
      <c r="L1297" s="24" t="s">
        <v>81</v>
      </c>
      <c r="M1297" s="507" t="s">
        <v>2875</v>
      </c>
      <c r="N1297" s="523">
        <v>1</v>
      </c>
      <c r="O1297" s="558">
        <v>1</v>
      </c>
      <c r="P1297" s="24"/>
      <c r="Q1297" s="24"/>
      <c r="R1297" s="24" t="s">
        <v>84</v>
      </c>
      <c r="S1297" s="524" t="s">
        <v>620</v>
      </c>
      <c r="T1297" s="512" t="s">
        <v>621</v>
      </c>
      <c r="U1297" s="584" t="s">
        <v>212</v>
      </c>
      <c r="V1297" s="238" t="s">
        <v>2877</v>
      </c>
      <c r="W1297" s="37">
        <v>1</v>
      </c>
      <c r="X1297" s="37"/>
      <c r="Y1297" s="542">
        <f t="shared" si="364"/>
        <v>1</v>
      </c>
      <c r="Z1297" s="24">
        <v>1</v>
      </c>
      <c r="AA1297" s="58">
        <v>81500</v>
      </c>
      <c r="AB1297" s="66"/>
      <c r="AC1297" s="262"/>
      <c r="AD1297" s="25"/>
      <c r="AE1297" s="66"/>
      <c r="AF1297" s="63">
        <f t="shared" si="365"/>
        <v>0</v>
      </c>
      <c r="AG1297" s="63">
        <f t="shared" si="366"/>
        <v>0</v>
      </c>
      <c r="AH1297" s="63">
        <f t="shared" si="367"/>
        <v>0</v>
      </c>
      <c r="AI1297" s="63">
        <f t="shared" si="368"/>
        <v>81500</v>
      </c>
      <c r="AJ1297" s="63">
        <f t="shared" si="369"/>
        <v>0</v>
      </c>
      <c r="AK1297" s="63">
        <f t="shared" si="370"/>
        <v>81500</v>
      </c>
      <c r="AL1297" s="21" t="s">
        <v>9</v>
      </c>
      <c r="AM1297" s="494"/>
      <c r="AN1297" s="82">
        <f t="shared" si="371"/>
        <v>81500</v>
      </c>
      <c r="AO1297" s="844">
        <f t="shared" si="375"/>
        <v>0</v>
      </c>
      <c r="AP1297" s="844">
        <f t="shared" si="376"/>
        <v>1</v>
      </c>
      <c r="AQ1297" s="845">
        <f t="shared" ca="1" si="377"/>
        <v>11</v>
      </c>
      <c r="AR1297" s="113" t="str">
        <f t="shared" si="378"/>
        <v>On Time</v>
      </c>
    </row>
    <row r="1298" spans="1:44" ht="13.5" customHeight="1" x14ac:dyDescent="0.2">
      <c r="A1298" s="508">
        <v>4516521936</v>
      </c>
      <c r="B1298" s="553">
        <v>46174</v>
      </c>
      <c r="C1298" s="543" t="s">
        <v>79</v>
      </c>
      <c r="D1298" s="25">
        <v>46233</v>
      </c>
      <c r="E1298" s="552" t="e">
        <f>IF(OR(#REF!="",J1298=""),"",#REF!+7*J1298)</f>
        <v>#REF!</v>
      </c>
      <c r="F1298" s="333" t="e">
        <f t="shared" ca="1" si="374"/>
        <v>#REF!</v>
      </c>
      <c r="G1298" s="65" t="s">
        <v>2111</v>
      </c>
      <c r="H1298" s="546" t="e">
        <f t="shared" si="372"/>
        <v>#REF!</v>
      </c>
      <c r="I1298" s="520" t="e">
        <f t="shared" si="373"/>
        <v>#REF!</v>
      </c>
      <c r="J1298" s="24">
        <v>5</v>
      </c>
      <c r="K1298" s="24" t="s">
        <v>23</v>
      </c>
      <c r="L1298" s="24" t="s">
        <v>81</v>
      </c>
      <c r="M1298" s="507" t="s">
        <v>2878</v>
      </c>
      <c r="N1298" s="523">
        <v>1</v>
      </c>
      <c r="O1298" s="558">
        <v>1</v>
      </c>
      <c r="P1298" s="24"/>
      <c r="Q1298" s="24"/>
      <c r="R1298" s="24" t="s">
        <v>84</v>
      </c>
      <c r="S1298" s="524" t="s">
        <v>620</v>
      </c>
      <c r="T1298" s="512" t="s">
        <v>621</v>
      </c>
      <c r="U1298" s="584" t="s">
        <v>212</v>
      </c>
      <c r="V1298" s="548" t="s">
        <v>2879</v>
      </c>
      <c r="W1298" s="44">
        <v>5</v>
      </c>
      <c r="X1298" s="24"/>
      <c r="Y1298" s="542">
        <f t="shared" si="364"/>
        <v>5</v>
      </c>
      <c r="Z1298" s="24">
        <v>5</v>
      </c>
      <c r="AA1298" s="58">
        <v>24350</v>
      </c>
      <c r="AB1298" s="66"/>
      <c r="AC1298" s="262"/>
      <c r="AD1298" s="25"/>
      <c r="AE1298" s="66"/>
      <c r="AF1298" s="63">
        <f t="shared" si="365"/>
        <v>0</v>
      </c>
      <c r="AG1298" s="63">
        <f t="shared" si="366"/>
        <v>0</v>
      </c>
      <c r="AH1298" s="63">
        <f t="shared" si="367"/>
        <v>0</v>
      </c>
      <c r="AI1298" s="63">
        <f t="shared" si="368"/>
        <v>121750</v>
      </c>
      <c r="AJ1298" s="63">
        <f t="shared" si="369"/>
        <v>0</v>
      </c>
      <c r="AK1298" s="63">
        <f t="shared" si="370"/>
        <v>121750</v>
      </c>
      <c r="AL1298" s="21" t="s">
        <v>9</v>
      </c>
      <c r="AM1298" s="494"/>
      <c r="AN1298" s="82">
        <f t="shared" si="371"/>
        <v>121750</v>
      </c>
      <c r="AO1298" s="844">
        <f t="shared" si="375"/>
        <v>0</v>
      </c>
      <c r="AP1298" s="844">
        <f t="shared" si="376"/>
        <v>1</v>
      </c>
      <c r="AQ1298" s="845">
        <f t="shared" ca="1" si="377"/>
        <v>11</v>
      </c>
      <c r="AR1298" s="113" t="str">
        <f t="shared" si="378"/>
        <v>On Time</v>
      </c>
    </row>
    <row r="1299" spans="1:44" ht="13.5" customHeight="1" x14ac:dyDescent="0.2">
      <c r="A1299" s="16" t="s">
        <v>90</v>
      </c>
      <c r="B1299" s="553">
        <v>46174</v>
      </c>
      <c r="C1299" s="543" t="s">
        <v>79</v>
      </c>
      <c r="D1299" s="25">
        <v>46195</v>
      </c>
      <c r="E1299" s="552" t="e">
        <f>IF(OR(#REF!="",J1299=""),"",#REF!+7*J1299)</f>
        <v>#REF!</v>
      </c>
      <c r="F1299" s="333" t="e">
        <f t="shared" ca="1" si="374"/>
        <v>#REF!</v>
      </c>
      <c r="G1299" s="65" t="s">
        <v>2111</v>
      </c>
      <c r="H1299" s="546" t="e">
        <f t="shared" si="372"/>
        <v>#REF!</v>
      </c>
      <c r="I1299" s="520" t="e">
        <f t="shared" si="373"/>
        <v>#REF!</v>
      </c>
      <c r="J1299" s="24">
        <v>3</v>
      </c>
      <c r="K1299" s="24" t="s">
        <v>18</v>
      </c>
      <c r="L1299" s="24" t="s">
        <v>81</v>
      </c>
      <c r="M1299" s="115" t="s">
        <v>2880</v>
      </c>
      <c r="N1299" s="523">
        <v>1</v>
      </c>
      <c r="O1299" s="558">
        <v>1</v>
      </c>
      <c r="P1299" s="24"/>
      <c r="Q1299" s="24"/>
      <c r="R1299" s="24" t="s">
        <v>84</v>
      </c>
      <c r="S1299" s="524" t="s">
        <v>620</v>
      </c>
      <c r="T1299" s="512" t="s">
        <v>621</v>
      </c>
      <c r="U1299" s="584" t="s">
        <v>212</v>
      </c>
      <c r="V1299" s="16" t="s">
        <v>2881</v>
      </c>
      <c r="W1299" s="37">
        <v>32</v>
      </c>
      <c r="X1299" s="24"/>
      <c r="Y1299" s="542">
        <f t="shared" si="364"/>
        <v>32</v>
      </c>
      <c r="Z1299" s="24">
        <v>32</v>
      </c>
      <c r="AA1299" s="58">
        <v>10702</v>
      </c>
      <c r="AB1299" s="66"/>
      <c r="AC1299" s="262"/>
      <c r="AD1299" s="25"/>
      <c r="AE1299" s="66"/>
      <c r="AF1299" s="63">
        <f t="shared" si="365"/>
        <v>0</v>
      </c>
      <c r="AG1299" s="63">
        <f t="shared" si="366"/>
        <v>0</v>
      </c>
      <c r="AH1299" s="63">
        <f t="shared" si="367"/>
        <v>0</v>
      </c>
      <c r="AI1299" s="63">
        <f t="shared" si="368"/>
        <v>342464</v>
      </c>
      <c r="AJ1299" s="63">
        <f t="shared" si="369"/>
        <v>0</v>
      </c>
      <c r="AK1299" s="63">
        <f t="shared" si="370"/>
        <v>342464</v>
      </c>
      <c r="AL1299" s="21" t="s">
        <v>9</v>
      </c>
      <c r="AM1299" s="494"/>
      <c r="AN1299" s="82">
        <f t="shared" si="371"/>
        <v>342464</v>
      </c>
      <c r="AO1299" s="844">
        <f t="shared" si="375"/>
        <v>0</v>
      </c>
      <c r="AP1299" s="844">
        <f t="shared" si="376"/>
        <v>1</v>
      </c>
      <c r="AQ1299" s="845">
        <f t="shared" ca="1" si="377"/>
        <v>11</v>
      </c>
      <c r="AR1299" s="113" t="str">
        <f t="shared" si="378"/>
        <v>On Time</v>
      </c>
    </row>
    <row r="1300" spans="1:44" ht="13.5" customHeight="1" x14ac:dyDescent="0.2">
      <c r="A1300" s="16" t="s">
        <v>90</v>
      </c>
      <c r="B1300" s="553">
        <v>46174</v>
      </c>
      <c r="C1300" s="543" t="s">
        <v>79</v>
      </c>
      <c r="D1300" s="25">
        <v>46195</v>
      </c>
      <c r="E1300" s="552" t="e">
        <f>IF(OR(#REF!="",J1300=""),"",#REF!+7*J1300)</f>
        <v>#REF!</v>
      </c>
      <c r="F1300" s="333" t="e">
        <f t="shared" ca="1" si="374"/>
        <v>#REF!</v>
      </c>
      <c r="G1300" s="65" t="s">
        <v>2111</v>
      </c>
      <c r="H1300" s="546" t="e">
        <f t="shared" si="372"/>
        <v>#REF!</v>
      </c>
      <c r="I1300" s="520" t="e">
        <f t="shared" si="373"/>
        <v>#REF!</v>
      </c>
      <c r="J1300" s="24">
        <v>3</v>
      </c>
      <c r="K1300" s="24" t="s">
        <v>18</v>
      </c>
      <c r="L1300" s="24" t="s">
        <v>81</v>
      </c>
      <c r="M1300" s="450" t="s">
        <v>2882</v>
      </c>
      <c r="N1300" s="523">
        <v>1</v>
      </c>
      <c r="O1300" s="558">
        <v>1</v>
      </c>
      <c r="P1300" s="24"/>
      <c r="Q1300" s="24"/>
      <c r="R1300" s="24" t="s">
        <v>84</v>
      </c>
      <c r="S1300" s="524" t="s">
        <v>620</v>
      </c>
      <c r="T1300" s="512" t="s">
        <v>621</v>
      </c>
      <c r="U1300" s="584" t="s">
        <v>212</v>
      </c>
      <c r="V1300" s="548" t="s">
        <v>2883</v>
      </c>
      <c r="W1300" s="37">
        <v>32</v>
      </c>
      <c r="X1300" s="24"/>
      <c r="Y1300" s="542">
        <f t="shared" si="364"/>
        <v>32</v>
      </c>
      <c r="Z1300" s="24">
        <v>32</v>
      </c>
      <c r="AA1300" s="58">
        <v>10900</v>
      </c>
      <c r="AB1300" s="66"/>
      <c r="AC1300" s="262"/>
      <c r="AD1300" s="25"/>
      <c r="AE1300" s="66"/>
      <c r="AF1300" s="63">
        <f t="shared" si="365"/>
        <v>0</v>
      </c>
      <c r="AG1300" s="63">
        <f t="shared" si="366"/>
        <v>0</v>
      </c>
      <c r="AH1300" s="63">
        <f t="shared" si="367"/>
        <v>0</v>
      </c>
      <c r="AI1300" s="63">
        <f t="shared" si="368"/>
        <v>348800</v>
      </c>
      <c r="AJ1300" s="63">
        <f t="shared" si="369"/>
        <v>0</v>
      </c>
      <c r="AK1300" s="63">
        <f t="shared" si="370"/>
        <v>348800</v>
      </c>
      <c r="AL1300" s="21" t="s">
        <v>9</v>
      </c>
      <c r="AM1300" s="494"/>
      <c r="AN1300" s="82">
        <f t="shared" si="371"/>
        <v>348800</v>
      </c>
      <c r="AO1300" s="844">
        <f t="shared" si="375"/>
        <v>0</v>
      </c>
      <c r="AP1300" s="844">
        <f t="shared" si="376"/>
        <v>1</v>
      </c>
      <c r="AQ1300" s="845">
        <f t="shared" ca="1" si="377"/>
        <v>11</v>
      </c>
      <c r="AR1300" s="113" t="str">
        <f t="shared" si="378"/>
        <v>On Time</v>
      </c>
    </row>
    <row r="1301" spans="1:44" ht="13.5" customHeight="1" x14ac:dyDescent="0.2">
      <c r="A1301" s="16" t="s">
        <v>90</v>
      </c>
      <c r="B1301" s="553">
        <v>46174</v>
      </c>
      <c r="C1301" s="543" t="s">
        <v>79</v>
      </c>
      <c r="D1301" s="25">
        <v>46195</v>
      </c>
      <c r="E1301" s="552" t="e">
        <f>IF(OR(#REF!="",J1301=""),"",#REF!+7*J1301)</f>
        <v>#REF!</v>
      </c>
      <c r="F1301" s="333" t="e">
        <f t="shared" ca="1" si="374"/>
        <v>#REF!</v>
      </c>
      <c r="G1301" s="65" t="s">
        <v>2111</v>
      </c>
      <c r="H1301" s="546" t="e">
        <f t="shared" si="372"/>
        <v>#REF!</v>
      </c>
      <c r="I1301" s="520" t="e">
        <f t="shared" si="373"/>
        <v>#REF!</v>
      </c>
      <c r="J1301" s="24">
        <v>3</v>
      </c>
      <c r="K1301" s="24" t="s">
        <v>18</v>
      </c>
      <c r="L1301" s="24" t="s">
        <v>81</v>
      </c>
      <c r="M1301" s="450" t="s">
        <v>2884</v>
      </c>
      <c r="N1301" s="523">
        <v>1</v>
      </c>
      <c r="O1301" s="558">
        <v>1</v>
      </c>
      <c r="P1301" s="24"/>
      <c r="Q1301" s="24"/>
      <c r="R1301" s="24" t="s">
        <v>84</v>
      </c>
      <c r="S1301" s="524" t="s">
        <v>620</v>
      </c>
      <c r="T1301" s="512" t="s">
        <v>621</v>
      </c>
      <c r="U1301" s="584" t="s">
        <v>212</v>
      </c>
      <c r="V1301" s="625" t="s">
        <v>2885</v>
      </c>
      <c r="W1301" s="37">
        <v>32</v>
      </c>
      <c r="X1301" s="24"/>
      <c r="Y1301" s="542">
        <f t="shared" si="364"/>
        <v>32</v>
      </c>
      <c r="Z1301" s="24">
        <v>32</v>
      </c>
      <c r="AA1301" s="58">
        <v>10598</v>
      </c>
      <c r="AB1301" s="66"/>
      <c r="AC1301" s="262"/>
      <c r="AD1301" s="25"/>
      <c r="AE1301" s="66"/>
      <c r="AF1301" s="63">
        <f t="shared" si="365"/>
        <v>0</v>
      </c>
      <c r="AG1301" s="63">
        <f t="shared" si="366"/>
        <v>0</v>
      </c>
      <c r="AH1301" s="63">
        <f t="shared" si="367"/>
        <v>0</v>
      </c>
      <c r="AI1301" s="63">
        <f t="shared" si="368"/>
        <v>339136</v>
      </c>
      <c r="AJ1301" s="63">
        <f t="shared" si="369"/>
        <v>0</v>
      </c>
      <c r="AK1301" s="63">
        <f t="shared" si="370"/>
        <v>339136</v>
      </c>
      <c r="AL1301" s="21" t="s">
        <v>9</v>
      </c>
      <c r="AM1301" s="494"/>
      <c r="AN1301" s="82">
        <f t="shared" si="371"/>
        <v>339136</v>
      </c>
      <c r="AO1301" s="844">
        <f t="shared" si="375"/>
        <v>0</v>
      </c>
      <c r="AP1301" s="844">
        <f t="shared" si="376"/>
        <v>1</v>
      </c>
      <c r="AQ1301" s="845">
        <f t="shared" ca="1" si="377"/>
        <v>11</v>
      </c>
      <c r="AR1301" s="113" t="str">
        <f t="shared" si="378"/>
        <v>On Time</v>
      </c>
    </row>
    <row r="1302" spans="1:44" ht="13.5" customHeight="1" x14ac:dyDescent="0.2">
      <c r="A1302" s="554">
        <v>4520505954</v>
      </c>
      <c r="B1302" s="553">
        <v>46174</v>
      </c>
      <c r="C1302" s="16" t="s">
        <v>305</v>
      </c>
      <c r="D1302" s="25">
        <v>46223</v>
      </c>
      <c r="E1302" s="552" t="e">
        <f>IF(OR(#REF!="",J1302=""),"",#REF!+7*J1302)</f>
        <v>#REF!</v>
      </c>
      <c r="F1302" s="333" t="e">
        <f t="shared" ca="1" si="374"/>
        <v>#REF!</v>
      </c>
      <c r="G1302" s="65" t="s">
        <v>2111</v>
      </c>
      <c r="H1302" s="546" t="e">
        <f t="shared" si="372"/>
        <v>#REF!</v>
      </c>
      <c r="I1302" s="520" t="e">
        <f t="shared" si="373"/>
        <v>#REF!</v>
      </c>
      <c r="J1302" s="24">
        <v>7</v>
      </c>
      <c r="K1302" s="24" t="s">
        <v>18</v>
      </c>
      <c r="L1302" s="24" t="s">
        <v>81</v>
      </c>
      <c r="M1302" s="450" t="s">
        <v>2886</v>
      </c>
      <c r="N1302" s="523">
        <v>1</v>
      </c>
      <c r="O1302" s="558">
        <v>1</v>
      </c>
      <c r="P1302" s="24"/>
      <c r="Q1302" s="20"/>
      <c r="R1302" s="20" t="s">
        <v>307</v>
      </c>
      <c r="S1302" s="24" t="s">
        <v>210</v>
      </c>
      <c r="T1302" s="7" t="s">
        <v>445</v>
      </c>
      <c r="U1302" s="69" t="s">
        <v>212</v>
      </c>
      <c r="V1302" s="238" t="s">
        <v>2887</v>
      </c>
      <c r="W1302" s="39">
        <v>100</v>
      </c>
      <c r="X1302" s="24"/>
      <c r="Y1302" s="542">
        <f t="shared" si="364"/>
        <v>100</v>
      </c>
      <c r="Z1302" s="24">
        <v>100</v>
      </c>
      <c r="AA1302" s="58"/>
      <c r="AB1302" s="66">
        <v>68.72</v>
      </c>
      <c r="AC1302" s="262"/>
      <c r="AD1302" s="25"/>
      <c r="AE1302" s="66"/>
      <c r="AF1302" s="63">
        <f t="shared" si="365"/>
        <v>0</v>
      </c>
      <c r="AG1302" s="63">
        <f t="shared" si="366"/>
        <v>0</v>
      </c>
      <c r="AH1302" s="63">
        <f t="shared" si="367"/>
        <v>0</v>
      </c>
      <c r="AI1302" s="63">
        <f t="shared" si="368"/>
        <v>0</v>
      </c>
      <c r="AJ1302" s="63">
        <f t="shared" si="369"/>
        <v>590992</v>
      </c>
      <c r="AK1302" s="63">
        <f t="shared" si="370"/>
        <v>590992</v>
      </c>
      <c r="AL1302" s="21" t="s">
        <v>9</v>
      </c>
      <c r="AM1302" s="494"/>
      <c r="AN1302" s="82">
        <f t="shared" si="371"/>
        <v>590992</v>
      </c>
      <c r="AO1302" s="844">
        <f t="shared" si="375"/>
        <v>0</v>
      </c>
      <c r="AP1302" s="844">
        <f t="shared" si="376"/>
        <v>1</v>
      </c>
      <c r="AQ1302" s="845">
        <f t="shared" ca="1" si="377"/>
        <v>11</v>
      </c>
      <c r="AR1302" s="113" t="str">
        <f t="shared" si="378"/>
        <v>On Time</v>
      </c>
    </row>
    <row r="1303" spans="1:44" ht="13.5" customHeight="1" x14ac:dyDescent="0.2">
      <c r="A1303" s="554">
        <v>4520505954</v>
      </c>
      <c r="B1303" s="553">
        <v>46174</v>
      </c>
      <c r="C1303" s="102" t="s">
        <v>305</v>
      </c>
      <c r="D1303" s="25">
        <v>46223</v>
      </c>
      <c r="E1303" s="552" t="e">
        <f>IF(OR(#REF!="",J1303=""),"",#REF!+7*J1303)</f>
        <v>#REF!</v>
      </c>
      <c r="F1303" s="333" t="e">
        <f t="shared" ca="1" si="374"/>
        <v>#REF!</v>
      </c>
      <c r="G1303" s="65" t="s">
        <v>2111</v>
      </c>
      <c r="H1303" s="546" t="e">
        <f t="shared" si="372"/>
        <v>#REF!</v>
      </c>
      <c r="I1303" s="520" t="e">
        <f t="shared" si="373"/>
        <v>#REF!</v>
      </c>
      <c r="J1303" s="24">
        <v>7</v>
      </c>
      <c r="K1303" s="24" t="s">
        <v>18</v>
      </c>
      <c r="L1303" s="24" t="s">
        <v>81</v>
      </c>
      <c r="M1303" s="450" t="s">
        <v>2888</v>
      </c>
      <c r="N1303" s="523">
        <v>1</v>
      </c>
      <c r="O1303" s="558">
        <v>1</v>
      </c>
      <c r="P1303" s="38"/>
      <c r="Q1303" s="24"/>
      <c r="R1303" s="24" t="s">
        <v>307</v>
      </c>
      <c r="S1303" s="24" t="s">
        <v>210</v>
      </c>
      <c r="T1303" s="7" t="s">
        <v>445</v>
      </c>
      <c r="U1303" s="69" t="s">
        <v>212</v>
      </c>
      <c r="V1303" s="238" t="s">
        <v>2889</v>
      </c>
      <c r="W1303" s="37">
        <v>200</v>
      </c>
      <c r="X1303" s="37"/>
      <c r="Y1303" s="542">
        <f t="shared" si="364"/>
        <v>200</v>
      </c>
      <c r="Z1303" s="24">
        <v>200</v>
      </c>
      <c r="AA1303" s="58"/>
      <c r="AB1303" s="66">
        <v>68.72</v>
      </c>
      <c r="AC1303" s="262"/>
      <c r="AD1303" s="25"/>
      <c r="AE1303" s="66"/>
      <c r="AF1303" s="63">
        <f t="shared" si="365"/>
        <v>0</v>
      </c>
      <c r="AG1303" s="63">
        <f t="shared" si="366"/>
        <v>0</v>
      </c>
      <c r="AH1303" s="63">
        <f t="shared" si="367"/>
        <v>0</v>
      </c>
      <c r="AI1303" s="63">
        <f t="shared" si="368"/>
        <v>0</v>
      </c>
      <c r="AJ1303" s="63">
        <f t="shared" si="369"/>
        <v>1181984</v>
      </c>
      <c r="AK1303" s="63">
        <f t="shared" si="370"/>
        <v>1181984</v>
      </c>
      <c r="AL1303" s="21" t="s">
        <v>9</v>
      </c>
      <c r="AM1303" s="494"/>
      <c r="AN1303" s="82">
        <f t="shared" si="371"/>
        <v>1181984</v>
      </c>
      <c r="AO1303" s="844">
        <f t="shared" si="375"/>
        <v>0</v>
      </c>
      <c r="AP1303" s="844">
        <f t="shared" si="376"/>
        <v>1</v>
      </c>
      <c r="AQ1303" s="845">
        <f t="shared" ca="1" si="377"/>
        <v>11</v>
      </c>
      <c r="AR1303" s="113" t="str">
        <f t="shared" si="378"/>
        <v>On Time</v>
      </c>
    </row>
    <row r="1304" spans="1:44" ht="13.5" customHeight="1" x14ac:dyDescent="0.2">
      <c r="A1304" s="554">
        <v>4520505954</v>
      </c>
      <c r="B1304" s="553">
        <v>46174</v>
      </c>
      <c r="C1304" s="102" t="s">
        <v>305</v>
      </c>
      <c r="D1304" s="25">
        <v>46223</v>
      </c>
      <c r="E1304" s="552" t="e">
        <f>IF(OR(#REF!="",J1304=""),"",#REF!+7*J1304)</f>
        <v>#REF!</v>
      </c>
      <c r="F1304" s="333" t="str">
        <f t="shared" ca="1" si="374"/>
        <v>DELIVERED</v>
      </c>
      <c r="G1304" s="65" t="s">
        <v>2111</v>
      </c>
      <c r="H1304" s="546" t="e">
        <f t="shared" si="372"/>
        <v>#REF!</v>
      </c>
      <c r="I1304" s="520" t="e">
        <f t="shared" si="373"/>
        <v>#REF!</v>
      </c>
      <c r="J1304" s="24">
        <v>7</v>
      </c>
      <c r="K1304" s="24" t="s">
        <v>28</v>
      </c>
      <c r="L1304" s="24" t="s">
        <v>81</v>
      </c>
      <c r="M1304" s="450" t="s">
        <v>2890</v>
      </c>
      <c r="N1304" s="523">
        <v>1</v>
      </c>
      <c r="O1304" s="558">
        <v>1</v>
      </c>
      <c r="P1304" s="38" t="s">
        <v>243</v>
      </c>
      <c r="Q1304" s="24">
        <v>2610078</v>
      </c>
      <c r="R1304" s="24" t="s">
        <v>307</v>
      </c>
      <c r="S1304" s="24" t="s">
        <v>210</v>
      </c>
      <c r="T1304" s="7" t="s">
        <v>445</v>
      </c>
      <c r="U1304" s="69" t="s">
        <v>212</v>
      </c>
      <c r="V1304" s="238" t="s">
        <v>2891</v>
      </c>
      <c r="W1304" s="37">
        <v>1</v>
      </c>
      <c r="X1304" s="37">
        <v>1</v>
      </c>
      <c r="Y1304" s="542">
        <f t="shared" si="364"/>
        <v>0</v>
      </c>
      <c r="Z1304" s="24">
        <v>0</v>
      </c>
      <c r="AA1304" s="58"/>
      <c r="AB1304" s="66">
        <v>6384</v>
      </c>
      <c r="AC1304" s="536" t="str">
        <f>IF(AD1304="","",TEXT(AD1304,"mmmm-yy"))</f>
        <v>June-26</v>
      </c>
      <c r="AD1304" s="25">
        <v>46182</v>
      </c>
      <c r="AE1304" s="650" t="s">
        <v>2892</v>
      </c>
      <c r="AF1304" s="63">
        <f t="shared" si="365"/>
        <v>0</v>
      </c>
      <c r="AG1304" s="63">
        <f t="shared" si="366"/>
        <v>549024</v>
      </c>
      <c r="AH1304" s="63">
        <f t="shared" si="367"/>
        <v>549024</v>
      </c>
      <c r="AI1304" s="63">
        <f t="shared" si="368"/>
        <v>0</v>
      </c>
      <c r="AJ1304" s="63">
        <f t="shared" si="369"/>
        <v>0</v>
      </c>
      <c r="AK1304" s="63">
        <f t="shared" si="370"/>
        <v>0</v>
      </c>
      <c r="AL1304" s="21" t="s">
        <v>0</v>
      </c>
      <c r="AM1304" s="697" t="s">
        <v>102</v>
      </c>
      <c r="AN1304" s="82">
        <f t="shared" si="371"/>
        <v>549024</v>
      </c>
      <c r="AO1304" s="844">
        <f t="shared" si="375"/>
        <v>1</v>
      </c>
      <c r="AP1304" s="844">
        <f t="shared" si="376"/>
        <v>0</v>
      </c>
      <c r="AQ1304" s="845">
        <f t="shared" ca="1" si="377"/>
        <v>11</v>
      </c>
      <c r="AR1304" s="113" t="str">
        <f t="shared" si="378"/>
        <v>On Time</v>
      </c>
    </row>
    <row r="1305" spans="1:44" ht="13.5" customHeight="1" x14ac:dyDescent="0.2">
      <c r="A1305" s="508">
        <v>4300036625</v>
      </c>
      <c r="B1305" s="627">
        <v>46172</v>
      </c>
      <c r="C1305" s="543" t="s">
        <v>79</v>
      </c>
      <c r="D1305" s="517">
        <v>46228</v>
      </c>
      <c r="E1305" s="517" t="e">
        <f>IF(OR(#REF!="",J1305=""),"",#REF!+7*J1305)</f>
        <v>#REF!</v>
      </c>
      <c r="F1305" s="629" t="e">
        <f t="shared" ca="1" si="374"/>
        <v>#REF!</v>
      </c>
      <c r="G1305" s="516" t="s">
        <v>94</v>
      </c>
      <c r="H1305" s="505" t="e">
        <f t="shared" si="372"/>
        <v>#REF!</v>
      </c>
      <c r="I1305" s="505" t="e">
        <f t="shared" si="373"/>
        <v>#REF!</v>
      </c>
      <c r="J1305" s="521">
        <v>7.8</v>
      </c>
      <c r="K1305" s="506" t="s">
        <v>21</v>
      </c>
      <c r="L1305" s="525" t="s">
        <v>142</v>
      </c>
      <c r="M1305" s="686" t="s">
        <v>2893</v>
      </c>
      <c r="N1305" s="523">
        <v>0</v>
      </c>
      <c r="O1305" s="598">
        <v>3</v>
      </c>
      <c r="P1305" s="506"/>
      <c r="Q1305" s="506"/>
      <c r="R1305" s="588" t="s">
        <v>84</v>
      </c>
      <c r="S1305" s="555" t="s">
        <v>97</v>
      </c>
      <c r="T1305" s="628" t="s">
        <v>179</v>
      </c>
      <c r="U1305" s="508" t="s">
        <v>99</v>
      </c>
      <c r="V1305" s="554" t="s">
        <v>2894</v>
      </c>
      <c r="W1305" s="506">
        <v>10</v>
      </c>
      <c r="X1305" s="505"/>
      <c r="Y1305" s="557">
        <f t="shared" si="364"/>
        <v>10</v>
      </c>
      <c r="Z1305" s="506">
        <v>10</v>
      </c>
      <c r="AA1305" s="528">
        <v>7510</v>
      </c>
      <c r="AB1305" s="529"/>
      <c r="AC1305" s="601"/>
      <c r="AD1305" s="516"/>
      <c r="AE1305" s="532"/>
      <c r="AF1305" s="528">
        <f t="shared" si="365"/>
        <v>0</v>
      </c>
      <c r="AG1305" s="528">
        <f t="shared" si="366"/>
        <v>0</v>
      </c>
      <c r="AH1305" s="528">
        <f t="shared" si="367"/>
        <v>0</v>
      </c>
      <c r="AI1305" s="528">
        <f t="shared" si="368"/>
        <v>75100</v>
      </c>
      <c r="AJ1305" s="528">
        <f t="shared" si="369"/>
        <v>0</v>
      </c>
      <c r="AK1305" s="528">
        <f t="shared" si="370"/>
        <v>75100</v>
      </c>
      <c r="AL1305" s="508" t="s">
        <v>9</v>
      </c>
      <c r="AM1305" s="533"/>
      <c r="AN1305" s="833">
        <f t="shared" si="371"/>
        <v>75100</v>
      </c>
      <c r="AO1305" s="844">
        <f t="shared" si="375"/>
        <v>0</v>
      </c>
      <c r="AP1305" s="844">
        <f t="shared" si="376"/>
        <v>1</v>
      </c>
      <c r="AQ1305" s="845">
        <f t="shared" ca="1" si="377"/>
        <v>13</v>
      </c>
      <c r="AR1305" s="113" t="str">
        <f t="shared" si="378"/>
        <v>On Time</v>
      </c>
    </row>
    <row r="1306" spans="1:44" ht="13.5" customHeight="1" x14ac:dyDescent="0.2">
      <c r="A1306" s="508">
        <v>4300036625</v>
      </c>
      <c r="B1306" s="627">
        <v>46172</v>
      </c>
      <c r="C1306" s="543" t="s">
        <v>79</v>
      </c>
      <c r="D1306" s="517">
        <v>46228</v>
      </c>
      <c r="E1306" s="517" t="e">
        <f>IF(OR(#REF!="",J1306=""),"",#REF!+7*J1306)</f>
        <v>#REF!</v>
      </c>
      <c r="F1306" s="629" t="e">
        <f t="shared" ca="1" si="374"/>
        <v>#REF!</v>
      </c>
      <c r="G1306" s="516" t="s">
        <v>94</v>
      </c>
      <c r="H1306" s="505" t="e">
        <f t="shared" si="372"/>
        <v>#REF!</v>
      </c>
      <c r="I1306" s="505" t="e">
        <f t="shared" si="373"/>
        <v>#REF!</v>
      </c>
      <c r="J1306" s="521">
        <v>7.8</v>
      </c>
      <c r="K1306" s="506" t="s">
        <v>21</v>
      </c>
      <c r="L1306" s="525" t="s">
        <v>142</v>
      </c>
      <c r="M1306" s="686" t="s">
        <v>2895</v>
      </c>
      <c r="N1306" s="523">
        <v>0</v>
      </c>
      <c r="O1306" s="598">
        <v>3</v>
      </c>
      <c r="P1306" s="506"/>
      <c r="Q1306" s="506"/>
      <c r="R1306" s="588" t="s">
        <v>84</v>
      </c>
      <c r="S1306" s="555" t="s">
        <v>97</v>
      </c>
      <c r="T1306" s="628" t="s">
        <v>179</v>
      </c>
      <c r="U1306" s="508" t="s">
        <v>99</v>
      </c>
      <c r="V1306" s="508" t="s">
        <v>2896</v>
      </c>
      <c r="W1306" s="506">
        <v>10</v>
      </c>
      <c r="X1306" s="505"/>
      <c r="Y1306" s="557">
        <f t="shared" si="364"/>
        <v>10</v>
      </c>
      <c r="Z1306" s="506">
        <v>10</v>
      </c>
      <c r="AA1306" s="528">
        <v>9130</v>
      </c>
      <c r="AB1306" s="529"/>
      <c r="AC1306" s="601"/>
      <c r="AD1306" s="516"/>
      <c r="AE1306" s="532"/>
      <c r="AF1306" s="528">
        <f t="shared" si="365"/>
        <v>0</v>
      </c>
      <c r="AG1306" s="528">
        <f t="shared" si="366"/>
        <v>0</v>
      </c>
      <c r="AH1306" s="528">
        <f t="shared" si="367"/>
        <v>0</v>
      </c>
      <c r="AI1306" s="528">
        <f t="shared" si="368"/>
        <v>91300</v>
      </c>
      <c r="AJ1306" s="528">
        <f t="shared" si="369"/>
        <v>0</v>
      </c>
      <c r="AK1306" s="528">
        <f t="shared" si="370"/>
        <v>91300</v>
      </c>
      <c r="AL1306" s="508" t="s">
        <v>9</v>
      </c>
      <c r="AM1306" s="533"/>
      <c r="AN1306" s="833">
        <f t="shared" si="371"/>
        <v>91300</v>
      </c>
      <c r="AO1306" s="844">
        <f t="shared" si="375"/>
        <v>0</v>
      </c>
      <c r="AP1306" s="844">
        <f t="shared" si="376"/>
        <v>1</v>
      </c>
      <c r="AQ1306" s="845">
        <f t="shared" ca="1" si="377"/>
        <v>13</v>
      </c>
      <c r="AR1306" s="113" t="str">
        <f t="shared" si="378"/>
        <v>On Time</v>
      </c>
    </row>
    <row r="1307" spans="1:44" ht="13.5" customHeight="1" x14ac:dyDescent="0.2">
      <c r="A1307" s="508">
        <v>4300036625</v>
      </c>
      <c r="B1307" s="627">
        <v>46172</v>
      </c>
      <c r="C1307" s="543" t="s">
        <v>79</v>
      </c>
      <c r="D1307" s="517">
        <v>46228</v>
      </c>
      <c r="E1307" s="517" t="e">
        <f>IF(OR(#REF!="",J1307=""),"",#REF!+7*J1307)</f>
        <v>#REF!</v>
      </c>
      <c r="F1307" s="629" t="e">
        <f t="shared" ca="1" si="374"/>
        <v>#REF!</v>
      </c>
      <c r="G1307" s="516" t="s">
        <v>94</v>
      </c>
      <c r="H1307" s="505" t="e">
        <f t="shared" si="372"/>
        <v>#REF!</v>
      </c>
      <c r="I1307" s="505" t="e">
        <f t="shared" si="373"/>
        <v>#REF!</v>
      </c>
      <c r="J1307" s="521">
        <v>7.8</v>
      </c>
      <c r="K1307" s="506" t="s">
        <v>21</v>
      </c>
      <c r="L1307" s="525" t="s">
        <v>142</v>
      </c>
      <c r="M1307" s="686" t="s">
        <v>2897</v>
      </c>
      <c r="N1307" s="523">
        <v>0</v>
      </c>
      <c r="O1307" s="598">
        <v>3</v>
      </c>
      <c r="P1307" s="506"/>
      <c r="Q1307" s="506"/>
      <c r="R1307" s="588" t="s">
        <v>84</v>
      </c>
      <c r="S1307" s="555" t="s">
        <v>97</v>
      </c>
      <c r="T1307" s="628" t="s">
        <v>179</v>
      </c>
      <c r="U1307" s="508" t="s">
        <v>99</v>
      </c>
      <c r="V1307" s="508" t="s">
        <v>2898</v>
      </c>
      <c r="W1307" s="506">
        <v>10</v>
      </c>
      <c r="X1307" s="505"/>
      <c r="Y1307" s="557">
        <f t="shared" si="364"/>
        <v>10</v>
      </c>
      <c r="Z1307" s="506">
        <v>10</v>
      </c>
      <c r="AA1307" s="528">
        <v>6070</v>
      </c>
      <c r="AB1307" s="529"/>
      <c r="AC1307" s="601"/>
      <c r="AD1307" s="516"/>
      <c r="AE1307" s="532"/>
      <c r="AF1307" s="528">
        <f t="shared" si="365"/>
        <v>0</v>
      </c>
      <c r="AG1307" s="528">
        <f t="shared" si="366"/>
        <v>0</v>
      </c>
      <c r="AH1307" s="528">
        <f t="shared" si="367"/>
        <v>0</v>
      </c>
      <c r="AI1307" s="528">
        <f t="shared" si="368"/>
        <v>60700</v>
      </c>
      <c r="AJ1307" s="528">
        <f t="shared" si="369"/>
        <v>0</v>
      </c>
      <c r="AK1307" s="528">
        <f t="shared" si="370"/>
        <v>60700</v>
      </c>
      <c r="AL1307" s="508" t="s">
        <v>9</v>
      </c>
      <c r="AM1307" s="533"/>
      <c r="AN1307" s="833">
        <f t="shared" si="371"/>
        <v>60700</v>
      </c>
      <c r="AO1307" s="844">
        <f t="shared" si="375"/>
        <v>0</v>
      </c>
      <c r="AP1307" s="844">
        <f t="shared" si="376"/>
        <v>1</v>
      </c>
      <c r="AQ1307" s="845">
        <f t="shared" ca="1" si="377"/>
        <v>13</v>
      </c>
      <c r="AR1307" s="113" t="str">
        <f t="shared" si="378"/>
        <v>On Time</v>
      </c>
    </row>
    <row r="1308" spans="1:44" ht="13.5" customHeight="1" x14ac:dyDescent="0.2">
      <c r="A1308" s="508">
        <v>4000626372</v>
      </c>
      <c r="B1308" s="627">
        <v>46172</v>
      </c>
      <c r="C1308" s="543" t="s">
        <v>79</v>
      </c>
      <c r="D1308" s="517">
        <v>46312</v>
      </c>
      <c r="E1308" s="517" t="e">
        <f>IF(OR(#REF!="",J1308=""),"",#REF!+7*J1308)</f>
        <v>#REF!</v>
      </c>
      <c r="F1308" s="629" t="e">
        <f t="shared" ca="1" si="374"/>
        <v>#REF!</v>
      </c>
      <c r="G1308" s="516" t="s">
        <v>94</v>
      </c>
      <c r="H1308" s="505" t="e">
        <f t="shared" si="372"/>
        <v>#REF!</v>
      </c>
      <c r="I1308" s="505" t="e">
        <f t="shared" si="373"/>
        <v>#REF!</v>
      </c>
      <c r="J1308" s="521">
        <v>20</v>
      </c>
      <c r="K1308" s="506" t="s">
        <v>18</v>
      </c>
      <c r="L1308" s="525" t="s">
        <v>142</v>
      </c>
      <c r="M1308" s="686" t="s">
        <v>2779</v>
      </c>
      <c r="N1308" s="523">
        <v>0</v>
      </c>
      <c r="O1308" s="598">
        <v>3</v>
      </c>
      <c r="P1308" s="506"/>
      <c r="Q1308" s="506"/>
      <c r="R1308" s="588" t="s">
        <v>84</v>
      </c>
      <c r="S1308" s="555" t="s">
        <v>97</v>
      </c>
      <c r="T1308" s="628" t="s">
        <v>138</v>
      </c>
      <c r="U1308" s="508" t="s">
        <v>99</v>
      </c>
      <c r="V1308" s="515" t="s">
        <v>2780</v>
      </c>
      <c r="W1308" s="506">
        <v>10</v>
      </c>
      <c r="X1308" s="505"/>
      <c r="Y1308" s="557">
        <f t="shared" si="364"/>
        <v>10</v>
      </c>
      <c r="Z1308" s="506">
        <v>10</v>
      </c>
      <c r="AA1308" s="528">
        <v>9110</v>
      </c>
      <c r="AB1308" s="529"/>
      <c r="AC1308" s="601"/>
      <c r="AD1308" s="516"/>
      <c r="AE1308" s="532"/>
      <c r="AF1308" s="528">
        <f t="shared" si="365"/>
        <v>0</v>
      </c>
      <c r="AG1308" s="528">
        <f t="shared" si="366"/>
        <v>0</v>
      </c>
      <c r="AH1308" s="528">
        <f t="shared" si="367"/>
        <v>0</v>
      </c>
      <c r="AI1308" s="528">
        <f t="shared" si="368"/>
        <v>91100</v>
      </c>
      <c r="AJ1308" s="528">
        <f t="shared" si="369"/>
        <v>0</v>
      </c>
      <c r="AK1308" s="528">
        <f t="shared" si="370"/>
        <v>91100</v>
      </c>
      <c r="AL1308" s="508" t="s">
        <v>9</v>
      </c>
      <c r="AM1308" s="533"/>
      <c r="AN1308" s="833">
        <f t="shared" si="371"/>
        <v>91100</v>
      </c>
      <c r="AO1308" s="844">
        <f t="shared" si="375"/>
        <v>0</v>
      </c>
      <c r="AP1308" s="844">
        <f t="shared" si="376"/>
        <v>1</v>
      </c>
      <c r="AQ1308" s="845">
        <f t="shared" ca="1" si="377"/>
        <v>13</v>
      </c>
      <c r="AR1308" s="113" t="str">
        <f t="shared" si="378"/>
        <v>On Time</v>
      </c>
    </row>
    <row r="1309" spans="1:44" ht="13.5" customHeight="1" x14ac:dyDescent="0.2">
      <c r="A1309" s="508">
        <v>4516519341</v>
      </c>
      <c r="B1309" s="627">
        <v>46175</v>
      </c>
      <c r="C1309" s="543" t="s">
        <v>79</v>
      </c>
      <c r="D1309" s="25">
        <v>46193</v>
      </c>
      <c r="E1309" s="517" t="e">
        <f>IF(OR(#REF!="",J1309=""),"",#REF!+7*J1309)</f>
        <v>#REF!</v>
      </c>
      <c r="F1309" s="333" t="e">
        <f t="shared" ca="1" si="374"/>
        <v>#REF!</v>
      </c>
      <c r="G1309" s="65" t="s">
        <v>2111</v>
      </c>
      <c r="H1309" s="505" t="e">
        <f t="shared" si="372"/>
        <v>#REF!</v>
      </c>
      <c r="I1309" s="505" t="e">
        <f t="shared" si="373"/>
        <v>#REF!</v>
      </c>
      <c r="J1309" s="24">
        <v>14</v>
      </c>
      <c r="K1309" s="24" t="s">
        <v>22</v>
      </c>
      <c r="L1309" s="24" t="s">
        <v>81</v>
      </c>
      <c r="M1309" s="686" t="s">
        <v>2899</v>
      </c>
      <c r="N1309" s="523">
        <v>1</v>
      </c>
      <c r="O1309" s="558">
        <v>1</v>
      </c>
      <c r="P1309" s="24"/>
      <c r="Q1309" s="24"/>
      <c r="R1309" s="24" t="s">
        <v>84</v>
      </c>
      <c r="S1309" s="524" t="s">
        <v>620</v>
      </c>
      <c r="T1309" s="512" t="s">
        <v>621</v>
      </c>
      <c r="U1309" s="584" t="s">
        <v>212</v>
      </c>
      <c r="V1309" s="548" t="s">
        <v>2900</v>
      </c>
      <c r="W1309" s="37">
        <v>2</v>
      </c>
      <c r="X1309" s="24"/>
      <c r="Y1309" s="557">
        <f t="shared" si="364"/>
        <v>2</v>
      </c>
      <c r="Z1309" s="24">
        <v>2</v>
      </c>
      <c r="AA1309" s="58">
        <v>158183</v>
      </c>
      <c r="AB1309" s="66"/>
      <c r="AC1309" s="262"/>
      <c r="AD1309" s="25"/>
      <c r="AE1309" s="66"/>
      <c r="AF1309" s="63">
        <f t="shared" si="365"/>
        <v>0</v>
      </c>
      <c r="AG1309" s="63">
        <f t="shared" si="366"/>
        <v>0</v>
      </c>
      <c r="AH1309" s="63">
        <f t="shared" si="367"/>
        <v>0</v>
      </c>
      <c r="AI1309" s="63">
        <f t="shared" si="368"/>
        <v>316366</v>
      </c>
      <c r="AJ1309" s="63">
        <f t="shared" si="369"/>
        <v>0</v>
      </c>
      <c r="AK1309" s="63">
        <f t="shared" si="370"/>
        <v>316366</v>
      </c>
      <c r="AL1309" s="21" t="s">
        <v>9</v>
      </c>
      <c r="AM1309" s="494"/>
      <c r="AN1309" s="82">
        <f t="shared" si="371"/>
        <v>316366</v>
      </c>
      <c r="AO1309" s="844">
        <f t="shared" si="375"/>
        <v>0</v>
      </c>
      <c r="AP1309" s="844">
        <f t="shared" si="376"/>
        <v>1</v>
      </c>
      <c r="AQ1309" s="845">
        <f t="shared" ca="1" si="377"/>
        <v>10</v>
      </c>
      <c r="AR1309" s="113" t="str">
        <f t="shared" si="378"/>
        <v>On Time</v>
      </c>
    </row>
    <row r="1310" spans="1:44" ht="13.5" customHeight="1" x14ac:dyDescent="0.2">
      <c r="A1310" s="508">
        <v>4516519341</v>
      </c>
      <c r="B1310" s="627">
        <v>46175</v>
      </c>
      <c r="C1310" s="543" t="s">
        <v>79</v>
      </c>
      <c r="D1310" s="25">
        <v>46193</v>
      </c>
      <c r="E1310" s="517" t="e">
        <f>IF(OR(#REF!="",J1310=""),"",#REF!+7*J1310)</f>
        <v>#REF!</v>
      </c>
      <c r="F1310" s="333" t="e">
        <f t="shared" ca="1" si="374"/>
        <v>#REF!</v>
      </c>
      <c r="G1310" s="65" t="s">
        <v>2111</v>
      </c>
      <c r="H1310" s="505" t="e">
        <f t="shared" si="372"/>
        <v>#REF!</v>
      </c>
      <c r="I1310" s="505" t="e">
        <f t="shared" si="373"/>
        <v>#REF!</v>
      </c>
      <c r="J1310" s="24">
        <v>14</v>
      </c>
      <c r="K1310" s="24" t="s">
        <v>22</v>
      </c>
      <c r="L1310" s="24" t="s">
        <v>81</v>
      </c>
      <c r="M1310" s="686" t="s">
        <v>2901</v>
      </c>
      <c r="N1310" s="523">
        <v>1</v>
      </c>
      <c r="O1310" s="558">
        <v>1</v>
      </c>
      <c r="P1310" s="24"/>
      <c r="Q1310" s="24"/>
      <c r="R1310" s="24" t="s">
        <v>84</v>
      </c>
      <c r="S1310" s="524" t="s">
        <v>620</v>
      </c>
      <c r="T1310" s="512" t="s">
        <v>621</v>
      </c>
      <c r="U1310" s="584" t="s">
        <v>212</v>
      </c>
      <c r="V1310" s="625" t="s">
        <v>2902</v>
      </c>
      <c r="W1310" s="37">
        <v>2</v>
      </c>
      <c r="X1310" s="24"/>
      <c r="Y1310" s="557">
        <f t="shared" si="364"/>
        <v>2</v>
      </c>
      <c r="Z1310" s="24">
        <v>2</v>
      </c>
      <c r="AA1310" s="58">
        <v>45167</v>
      </c>
      <c r="AB1310" s="66"/>
      <c r="AC1310" s="262"/>
      <c r="AD1310" s="25"/>
      <c r="AE1310" s="66"/>
      <c r="AF1310" s="63">
        <f t="shared" si="365"/>
        <v>0</v>
      </c>
      <c r="AG1310" s="63">
        <f t="shared" si="366"/>
        <v>0</v>
      </c>
      <c r="AH1310" s="63">
        <f t="shared" si="367"/>
        <v>0</v>
      </c>
      <c r="AI1310" s="63">
        <f t="shared" si="368"/>
        <v>90334</v>
      </c>
      <c r="AJ1310" s="63">
        <f t="shared" si="369"/>
        <v>0</v>
      </c>
      <c r="AK1310" s="63">
        <f t="shared" si="370"/>
        <v>90334</v>
      </c>
      <c r="AL1310" s="21" t="s">
        <v>9</v>
      </c>
      <c r="AM1310" s="494"/>
      <c r="AN1310" s="82">
        <f t="shared" si="371"/>
        <v>90334</v>
      </c>
      <c r="AO1310" s="844">
        <f t="shared" si="375"/>
        <v>0</v>
      </c>
      <c r="AP1310" s="844">
        <f t="shared" si="376"/>
        <v>1</v>
      </c>
      <c r="AQ1310" s="845">
        <f t="shared" ca="1" si="377"/>
        <v>10</v>
      </c>
      <c r="AR1310" s="113" t="str">
        <f t="shared" si="378"/>
        <v>On Time</v>
      </c>
    </row>
    <row r="1311" spans="1:44" ht="13.5" customHeight="1" x14ac:dyDescent="0.25">
      <c r="A1311" s="508">
        <v>4516519345</v>
      </c>
      <c r="B1311" s="662">
        <v>46175</v>
      </c>
      <c r="C1311" s="543" t="s">
        <v>79</v>
      </c>
      <c r="D1311" s="25">
        <v>46193</v>
      </c>
      <c r="E1311" s="517" t="e">
        <f>IF(OR(#REF!="",J1311=""),"",#REF!+7*J1311)</f>
        <v>#REF!</v>
      </c>
      <c r="F1311" s="333" t="e">
        <f t="shared" ca="1" si="374"/>
        <v>#REF!</v>
      </c>
      <c r="G1311" s="65" t="s">
        <v>2111</v>
      </c>
      <c r="H1311" s="505" t="e">
        <f t="shared" si="372"/>
        <v>#REF!</v>
      </c>
      <c r="I1311" s="505" t="e">
        <f t="shared" si="373"/>
        <v>#REF!</v>
      </c>
      <c r="J1311" s="24">
        <v>3</v>
      </c>
      <c r="K1311" s="24" t="s">
        <v>23</v>
      </c>
      <c r="L1311" s="24" t="s">
        <v>81</v>
      </c>
      <c r="M1311" s="686" t="s">
        <v>2903</v>
      </c>
      <c r="N1311" s="523">
        <v>1</v>
      </c>
      <c r="O1311" s="558">
        <v>1</v>
      </c>
      <c r="P1311" s="24"/>
      <c r="Q1311" s="24"/>
      <c r="R1311" s="24" t="s">
        <v>84</v>
      </c>
      <c r="S1311" s="524" t="s">
        <v>620</v>
      </c>
      <c r="T1311" s="512" t="s">
        <v>621</v>
      </c>
      <c r="U1311" s="584" t="s">
        <v>212</v>
      </c>
      <c r="V1311" s="563" t="s">
        <v>2904</v>
      </c>
      <c r="W1311" s="37">
        <v>15</v>
      </c>
      <c r="X1311" s="24"/>
      <c r="Y1311" s="557">
        <f t="shared" si="364"/>
        <v>15</v>
      </c>
      <c r="Z1311" s="24">
        <v>15</v>
      </c>
      <c r="AA1311" s="58">
        <v>3850</v>
      </c>
      <c r="AB1311" s="66"/>
      <c r="AC1311" s="262"/>
      <c r="AD1311" s="25"/>
      <c r="AE1311" s="66"/>
      <c r="AF1311" s="63">
        <f t="shared" si="365"/>
        <v>0</v>
      </c>
      <c r="AG1311" s="63">
        <f t="shared" si="366"/>
        <v>0</v>
      </c>
      <c r="AH1311" s="63">
        <f t="shared" si="367"/>
        <v>0</v>
      </c>
      <c r="AI1311" s="63">
        <f t="shared" si="368"/>
        <v>57750</v>
      </c>
      <c r="AJ1311" s="63">
        <f t="shared" si="369"/>
        <v>0</v>
      </c>
      <c r="AK1311" s="63">
        <f t="shared" si="370"/>
        <v>57750</v>
      </c>
      <c r="AL1311" s="21" t="s">
        <v>9</v>
      </c>
      <c r="AM1311" s="494"/>
      <c r="AN1311" s="82">
        <f t="shared" si="371"/>
        <v>57750</v>
      </c>
      <c r="AO1311" s="844">
        <f t="shared" si="375"/>
        <v>0</v>
      </c>
      <c r="AP1311" s="844">
        <f t="shared" si="376"/>
        <v>1</v>
      </c>
      <c r="AQ1311" s="845">
        <f t="shared" ca="1" si="377"/>
        <v>10</v>
      </c>
      <c r="AR1311" s="113" t="str">
        <f t="shared" si="378"/>
        <v>On Time</v>
      </c>
    </row>
    <row r="1312" spans="1:44" ht="13.5" customHeight="1" x14ac:dyDescent="0.25">
      <c r="A1312" s="508">
        <v>4516519345</v>
      </c>
      <c r="B1312" s="662">
        <v>46175</v>
      </c>
      <c r="C1312" s="543" t="s">
        <v>79</v>
      </c>
      <c r="D1312" s="25">
        <v>46193</v>
      </c>
      <c r="E1312" s="517" t="e">
        <f>IF(OR(#REF!="",J1312=""),"",#REF!+7*J1312)</f>
        <v>#REF!</v>
      </c>
      <c r="F1312" s="333" t="e">
        <f t="shared" ca="1" si="374"/>
        <v>#REF!</v>
      </c>
      <c r="G1312" s="65" t="s">
        <v>2111</v>
      </c>
      <c r="H1312" s="505" t="e">
        <f t="shared" si="372"/>
        <v>#REF!</v>
      </c>
      <c r="I1312" s="505" t="e">
        <f t="shared" si="373"/>
        <v>#REF!</v>
      </c>
      <c r="J1312" s="24">
        <v>3</v>
      </c>
      <c r="K1312" s="24" t="s">
        <v>27</v>
      </c>
      <c r="L1312" s="24" t="s">
        <v>81</v>
      </c>
      <c r="M1312" s="686" t="s">
        <v>2903</v>
      </c>
      <c r="N1312" s="523">
        <v>1</v>
      </c>
      <c r="O1312" s="558">
        <v>1</v>
      </c>
      <c r="P1312" s="24"/>
      <c r="Q1312" s="24"/>
      <c r="R1312" s="24" t="s">
        <v>84</v>
      </c>
      <c r="S1312" s="524" t="s">
        <v>620</v>
      </c>
      <c r="T1312" s="512" t="s">
        <v>621</v>
      </c>
      <c r="U1312" s="584" t="s">
        <v>212</v>
      </c>
      <c r="V1312" s="563" t="s">
        <v>2905</v>
      </c>
      <c r="W1312" s="37">
        <v>15</v>
      </c>
      <c r="X1312" s="24"/>
      <c r="Y1312" s="557">
        <f t="shared" si="364"/>
        <v>15</v>
      </c>
      <c r="Z1312" s="24">
        <v>15</v>
      </c>
      <c r="AA1312" s="58">
        <v>3450</v>
      </c>
      <c r="AB1312" s="66"/>
      <c r="AC1312" s="262"/>
      <c r="AD1312" s="25"/>
      <c r="AE1312" s="66"/>
      <c r="AF1312" s="63">
        <f t="shared" si="365"/>
        <v>0</v>
      </c>
      <c r="AG1312" s="63">
        <f t="shared" si="366"/>
        <v>0</v>
      </c>
      <c r="AH1312" s="63">
        <f t="shared" si="367"/>
        <v>0</v>
      </c>
      <c r="AI1312" s="63">
        <f t="shared" si="368"/>
        <v>51750</v>
      </c>
      <c r="AJ1312" s="63">
        <f t="shared" si="369"/>
        <v>0</v>
      </c>
      <c r="AK1312" s="63">
        <f t="shared" si="370"/>
        <v>51750</v>
      </c>
      <c r="AL1312" s="21" t="s">
        <v>9</v>
      </c>
      <c r="AM1312" s="494"/>
      <c r="AN1312" s="82">
        <f t="shared" si="371"/>
        <v>51750</v>
      </c>
      <c r="AO1312" s="844">
        <f t="shared" si="375"/>
        <v>0</v>
      </c>
      <c r="AP1312" s="844">
        <f t="shared" si="376"/>
        <v>1</v>
      </c>
      <c r="AQ1312" s="845">
        <f t="shared" ca="1" si="377"/>
        <v>10</v>
      </c>
      <c r="AR1312" s="113" t="str">
        <f t="shared" si="378"/>
        <v>On Time</v>
      </c>
    </row>
    <row r="1313" spans="1:44" ht="13.5" customHeight="1" x14ac:dyDescent="0.2">
      <c r="A1313" s="508">
        <v>4000622324</v>
      </c>
      <c r="B1313" s="627">
        <v>46174</v>
      </c>
      <c r="C1313" s="543" t="s">
        <v>79</v>
      </c>
      <c r="D1313" s="517">
        <v>46244</v>
      </c>
      <c r="E1313" s="517" t="e">
        <f>IF(OR(#REF!="",J1313=""),"",#REF!+7*J1313)</f>
        <v>#REF!</v>
      </c>
      <c r="F1313" s="629" t="e">
        <f t="shared" ca="1" si="374"/>
        <v>#REF!</v>
      </c>
      <c r="G1313" s="516" t="s">
        <v>94</v>
      </c>
      <c r="H1313" s="505" t="e">
        <f t="shared" si="372"/>
        <v>#REF!</v>
      </c>
      <c r="I1313" s="505" t="e">
        <f t="shared" si="373"/>
        <v>#REF!</v>
      </c>
      <c r="J1313" s="521">
        <v>10</v>
      </c>
      <c r="K1313" s="506" t="s">
        <v>18</v>
      </c>
      <c r="L1313" s="525" t="s">
        <v>81</v>
      </c>
      <c r="M1313" s="686" t="s">
        <v>2906</v>
      </c>
      <c r="N1313" s="523">
        <v>0</v>
      </c>
      <c r="O1313" s="598">
        <v>3</v>
      </c>
      <c r="P1313" s="506"/>
      <c r="Q1313" s="506"/>
      <c r="R1313" s="588" t="s">
        <v>84</v>
      </c>
      <c r="S1313" s="555" t="s">
        <v>97</v>
      </c>
      <c r="T1313" s="628" t="s">
        <v>335</v>
      </c>
      <c r="U1313" s="719" t="s">
        <v>99</v>
      </c>
      <c r="V1313" s="508" t="s">
        <v>2907</v>
      </c>
      <c r="W1313" s="685">
        <v>10</v>
      </c>
      <c r="X1313" s="505"/>
      <c r="Y1313" s="557">
        <f t="shared" ref="Y1313:Y1363" si="379">W1313-X1313</f>
        <v>10</v>
      </c>
      <c r="Z1313" s="506">
        <v>10</v>
      </c>
      <c r="AA1313" s="528">
        <v>6476</v>
      </c>
      <c r="AB1313" s="529"/>
      <c r="AC1313" s="601"/>
      <c r="AD1313" s="516"/>
      <c r="AE1313" s="532"/>
      <c r="AF1313" s="528">
        <f t="shared" ref="AF1313:AF1391" si="380">X1313*AA1313</f>
        <v>0</v>
      </c>
      <c r="AG1313" s="528">
        <f t="shared" ref="AG1313:AG1391" si="381">(X1313*AB1313)*86</f>
        <v>0</v>
      </c>
      <c r="AH1313" s="528">
        <f t="shared" ref="AH1313:AH1391" si="382">SUM(AF1313:AG1313)</f>
        <v>0</v>
      </c>
      <c r="AI1313" s="528">
        <f t="shared" ref="AI1313:AI1391" si="383">Z1313*AA1313</f>
        <v>64760</v>
      </c>
      <c r="AJ1313" s="528">
        <f t="shared" ref="AJ1313:AJ1391" si="384">(Z1313*AB1313)*86</f>
        <v>0</v>
      </c>
      <c r="AK1313" s="528">
        <f t="shared" ref="AK1313:AK1391" si="385">SUM(AI1313:AJ1313)</f>
        <v>64760</v>
      </c>
      <c r="AL1313" s="508" t="s">
        <v>9</v>
      </c>
      <c r="AM1313" s="533"/>
      <c r="AN1313" s="833">
        <f t="shared" ref="AN1313:AN1391" si="386">SUM(AH1313,AK1313)</f>
        <v>64760</v>
      </c>
      <c r="AO1313" s="844">
        <f t="shared" si="375"/>
        <v>0</v>
      </c>
      <c r="AP1313" s="844">
        <f t="shared" si="376"/>
        <v>1</v>
      </c>
      <c r="AQ1313" s="845">
        <f t="shared" ca="1" si="377"/>
        <v>11</v>
      </c>
      <c r="AR1313" s="113" t="str">
        <f t="shared" si="378"/>
        <v>On Time</v>
      </c>
    </row>
    <row r="1314" spans="1:44" ht="13.5" customHeight="1" x14ac:dyDescent="0.2">
      <c r="A1314" s="508">
        <v>4000616500</v>
      </c>
      <c r="B1314" s="627">
        <v>46174</v>
      </c>
      <c r="C1314" s="543" t="s">
        <v>79</v>
      </c>
      <c r="D1314" s="517">
        <v>46231</v>
      </c>
      <c r="E1314" s="517" t="e">
        <f>IF(OR(#REF!="",J1314=""),"",#REF!+7*J1314)</f>
        <v>#REF!</v>
      </c>
      <c r="F1314" s="629" t="e">
        <f t="shared" ca="1" si="374"/>
        <v>#REF!</v>
      </c>
      <c r="G1314" s="516" t="s">
        <v>94</v>
      </c>
      <c r="H1314" s="505" t="e">
        <f t="shared" si="372"/>
        <v>#REF!</v>
      </c>
      <c r="I1314" s="505" t="e">
        <f t="shared" si="373"/>
        <v>#REF!</v>
      </c>
      <c r="J1314" s="521">
        <v>8</v>
      </c>
      <c r="K1314" s="506" t="s">
        <v>19</v>
      </c>
      <c r="L1314" s="525" t="s">
        <v>81</v>
      </c>
      <c r="M1314" s="686" t="s">
        <v>2908</v>
      </c>
      <c r="N1314" s="523">
        <v>0</v>
      </c>
      <c r="O1314" s="598">
        <v>3</v>
      </c>
      <c r="P1314" s="506"/>
      <c r="Q1314" s="506"/>
      <c r="R1314" s="588" t="s">
        <v>84</v>
      </c>
      <c r="S1314" s="555" t="s">
        <v>97</v>
      </c>
      <c r="T1314" s="628" t="s">
        <v>98</v>
      </c>
      <c r="U1314" s="719" t="s">
        <v>99</v>
      </c>
      <c r="V1314" s="508" t="s">
        <v>2909</v>
      </c>
      <c r="W1314" s="685">
        <v>2</v>
      </c>
      <c r="X1314" s="505"/>
      <c r="Y1314" s="557">
        <f t="shared" si="379"/>
        <v>2</v>
      </c>
      <c r="Z1314" s="506">
        <v>2</v>
      </c>
      <c r="AA1314" s="528">
        <v>17203</v>
      </c>
      <c r="AB1314" s="529"/>
      <c r="AC1314" s="601"/>
      <c r="AD1314" s="516"/>
      <c r="AE1314" s="532"/>
      <c r="AF1314" s="528">
        <f t="shared" si="380"/>
        <v>0</v>
      </c>
      <c r="AG1314" s="528">
        <f t="shared" si="381"/>
        <v>0</v>
      </c>
      <c r="AH1314" s="528">
        <f t="shared" si="382"/>
        <v>0</v>
      </c>
      <c r="AI1314" s="528">
        <f t="shared" si="383"/>
        <v>34406</v>
      </c>
      <c r="AJ1314" s="528">
        <f t="shared" si="384"/>
        <v>0</v>
      </c>
      <c r="AK1314" s="528">
        <f t="shared" si="385"/>
        <v>34406</v>
      </c>
      <c r="AL1314" s="508" t="s">
        <v>9</v>
      </c>
      <c r="AM1314" s="533"/>
      <c r="AN1314" s="833">
        <f t="shared" si="386"/>
        <v>34406</v>
      </c>
      <c r="AO1314" s="844">
        <f t="shared" si="375"/>
        <v>0</v>
      </c>
      <c r="AP1314" s="844">
        <f t="shared" si="376"/>
        <v>1</v>
      </c>
      <c r="AQ1314" s="845">
        <f t="shared" ca="1" si="377"/>
        <v>11</v>
      </c>
      <c r="AR1314" s="113" t="str">
        <f t="shared" si="378"/>
        <v>On Time</v>
      </c>
    </row>
    <row r="1315" spans="1:44" ht="13.5" customHeight="1" x14ac:dyDescent="0.2">
      <c r="A1315" s="508">
        <v>4000616500</v>
      </c>
      <c r="B1315" s="627">
        <v>46174</v>
      </c>
      <c r="C1315" s="543" t="s">
        <v>79</v>
      </c>
      <c r="D1315" s="517">
        <v>46245</v>
      </c>
      <c r="E1315" s="517" t="e">
        <f>IF(OR(#REF!="",J1315=""),"",#REF!+7*J1315)</f>
        <v>#REF!</v>
      </c>
      <c r="F1315" s="629" t="e">
        <f t="shared" ca="1" si="374"/>
        <v>#REF!</v>
      </c>
      <c r="G1315" s="516" t="s">
        <v>94</v>
      </c>
      <c r="H1315" s="505" t="e">
        <f t="shared" si="372"/>
        <v>#REF!</v>
      </c>
      <c r="I1315" s="505" t="e">
        <f t="shared" si="373"/>
        <v>#REF!</v>
      </c>
      <c r="J1315" s="521">
        <v>10</v>
      </c>
      <c r="K1315" s="506" t="s">
        <v>19</v>
      </c>
      <c r="L1315" s="525" t="s">
        <v>81</v>
      </c>
      <c r="M1315" s="686" t="s">
        <v>2908</v>
      </c>
      <c r="N1315" s="523">
        <v>0</v>
      </c>
      <c r="O1315" s="598">
        <v>3</v>
      </c>
      <c r="P1315" s="506"/>
      <c r="Q1315" s="506"/>
      <c r="R1315" s="588" t="s">
        <v>84</v>
      </c>
      <c r="S1315" s="555" t="s">
        <v>97</v>
      </c>
      <c r="T1315" s="628" t="s">
        <v>98</v>
      </c>
      <c r="U1315" s="508" t="s">
        <v>99</v>
      </c>
      <c r="V1315" s="709" t="s">
        <v>2909</v>
      </c>
      <c r="W1315" s="506">
        <v>10</v>
      </c>
      <c r="X1315" s="505"/>
      <c r="Y1315" s="557">
        <f t="shared" si="379"/>
        <v>10</v>
      </c>
      <c r="Z1315" s="506">
        <v>10</v>
      </c>
      <c r="AA1315" s="528">
        <v>17203</v>
      </c>
      <c r="AB1315" s="529"/>
      <c r="AC1315" s="601"/>
      <c r="AD1315" s="516"/>
      <c r="AE1315" s="532"/>
      <c r="AF1315" s="528">
        <f t="shared" si="380"/>
        <v>0</v>
      </c>
      <c r="AG1315" s="528">
        <f t="shared" si="381"/>
        <v>0</v>
      </c>
      <c r="AH1315" s="528">
        <f t="shared" si="382"/>
        <v>0</v>
      </c>
      <c r="AI1315" s="528">
        <f t="shared" si="383"/>
        <v>172030</v>
      </c>
      <c r="AJ1315" s="528">
        <f t="shared" si="384"/>
        <v>0</v>
      </c>
      <c r="AK1315" s="528">
        <f t="shared" si="385"/>
        <v>172030</v>
      </c>
      <c r="AL1315" s="508" t="s">
        <v>9</v>
      </c>
      <c r="AM1315" s="533"/>
      <c r="AN1315" s="833">
        <f t="shared" si="386"/>
        <v>172030</v>
      </c>
      <c r="AO1315" s="844">
        <f t="shared" si="375"/>
        <v>0</v>
      </c>
      <c r="AP1315" s="844">
        <f t="shared" si="376"/>
        <v>1</v>
      </c>
      <c r="AQ1315" s="845">
        <f t="shared" ca="1" si="377"/>
        <v>11</v>
      </c>
      <c r="AR1315" s="113" t="str">
        <f t="shared" si="378"/>
        <v>On Time</v>
      </c>
    </row>
    <row r="1316" spans="1:44" ht="13.5" customHeight="1" x14ac:dyDescent="0.2">
      <c r="A1316" s="508">
        <v>4000616500</v>
      </c>
      <c r="B1316" s="627">
        <v>46174</v>
      </c>
      <c r="C1316" s="543" t="s">
        <v>79</v>
      </c>
      <c r="D1316" s="517">
        <v>46245</v>
      </c>
      <c r="E1316" s="517" t="e">
        <f>IF(OR(#REF!="",J1316=""),"",#REF!+7*J1316)</f>
        <v>#REF!</v>
      </c>
      <c r="F1316" s="629" t="e">
        <f ca="1">IF(AL1316="PO CLOSED",
"DELIVERED",
IF(TODAY()&gt;E1316,
"-"&amp;ROUNDUP(TODAY()-E1316,0)&amp;" days overdue",
"+" &amp;ROUNDUP(E1316-TODAY(),0)&amp;" days remaining"))</f>
        <v>#REF!</v>
      </c>
      <c r="G1316" s="516" t="s">
        <v>94</v>
      </c>
      <c r="H1316" s="505" t="e">
        <f t="shared" si="372"/>
        <v>#REF!</v>
      </c>
      <c r="I1316" s="505" t="e">
        <f t="shared" si="373"/>
        <v>#REF!</v>
      </c>
      <c r="J1316" s="521">
        <v>10</v>
      </c>
      <c r="K1316" s="506" t="s">
        <v>28</v>
      </c>
      <c r="L1316" s="525" t="s">
        <v>81</v>
      </c>
      <c r="M1316" s="686" t="s">
        <v>2908</v>
      </c>
      <c r="N1316" s="523">
        <v>0</v>
      </c>
      <c r="O1316" s="598">
        <v>3</v>
      </c>
      <c r="P1316" s="506"/>
      <c r="Q1316" s="506"/>
      <c r="R1316" s="588" t="s">
        <v>84</v>
      </c>
      <c r="S1316" s="555" t="s">
        <v>97</v>
      </c>
      <c r="T1316" s="628" t="s">
        <v>98</v>
      </c>
      <c r="U1316" s="508" t="s">
        <v>99</v>
      </c>
      <c r="V1316" s="515" t="s">
        <v>737</v>
      </c>
      <c r="W1316" s="506">
        <v>1</v>
      </c>
      <c r="X1316" s="505"/>
      <c r="Y1316" s="557">
        <f t="shared" si="379"/>
        <v>1</v>
      </c>
      <c r="Z1316" s="506">
        <v>1</v>
      </c>
      <c r="AA1316" s="528">
        <v>7500</v>
      </c>
      <c r="AB1316" s="529"/>
      <c r="AC1316" s="601"/>
      <c r="AD1316" s="516"/>
      <c r="AE1316" s="532"/>
      <c r="AF1316" s="528">
        <f>X1316*AA1316</f>
        <v>0</v>
      </c>
      <c r="AG1316" s="528">
        <f>(X1316*AB1316)*86</f>
        <v>0</v>
      </c>
      <c r="AH1316" s="528">
        <f>SUM(AF1316:AG1316)</f>
        <v>0</v>
      </c>
      <c r="AI1316" s="528">
        <f>Z1316*AA1316</f>
        <v>7500</v>
      </c>
      <c r="AJ1316" s="528">
        <f>(Z1316*AB1316)*86</f>
        <v>0</v>
      </c>
      <c r="AK1316" s="528">
        <f>SUM(AI1316:AJ1316)</f>
        <v>7500</v>
      </c>
      <c r="AL1316" s="508" t="s">
        <v>9</v>
      </c>
      <c r="AM1316" s="533"/>
      <c r="AN1316" s="833">
        <f>SUM(AH1316,AK1316)</f>
        <v>7500</v>
      </c>
      <c r="AO1316" s="844">
        <f t="shared" si="375"/>
        <v>0</v>
      </c>
      <c r="AP1316" s="844">
        <f t="shared" si="376"/>
        <v>1</v>
      </c>
      <c r="AQ1316" s="845">
        <f t="shared" ca="1" si="377"/>
        <v>11</v>
      </c>
      <c r="AR1316" s="113" t="str">
        <f t="shared" si="378"/>
        <v>On Time</v>
      </c>
    </row>
    <row r="1317" spans="1:44" ht="13.5" customHeight="1" x14ac:dyDescent="0.2">
      <c r="A1317" s="508">
        <v>4300036446</v>
      </c>
      <c r="B1317" s="627">
        <v>46174</v>
      </c>
      <c r="C1317" s="543" t="s">
        <v>79</v>
      </c>
      <c r="D1317" s="517">
        <v>46214</v>
      </c>
      <c r="E1317" s="517" t="e">
        <f>IF(OR(#REF!="",J1317=""),"",#REF!+7*J1317)</f>
        <v>#REF!</v>
      </c>
      <c r="F1317" s="629" t="e">
        <f t="shared" ca="1" si="374"/>
        <v>#REF!</v>
      </c>
      <c r="G1317" s="516" t="s">
        <v>94</v>
      </c>
      <c r="H1317" s="505" t="e">
        <f t="shared" si="372"/>
        <v>#REF!</v>
      </c>
      <c r="I1317" s="505" t="e">
        <f t="shared" si="373"/>
        <v>#REF!</v>
      </c>
      <c r="J1317" s="521">
        <v>6</v>
      </c>
      <c r="K1317" s="506" t="s">
        <v>19</v>
      </c>
      <c r="L1317" s="525" t="s">
        <v>81</v>
      </c>
      <c r="M1317" s="686" t="s">
        <v>2910</v>
      </c>
      <c r="N1317" s="523">
        <v>0</v>
      </c>
      <c r="O1317" s="598">
        <v>3</v>
      </c>
      <c r="P1317" s="506"/>
      <c r="Q1317" s="506"/>
      <c r="R1317" s="588" t="s">
        <v>84</v>
      </c>
      <c r="S1317" s="555" t="s">
        <v>97</v>
      </c>
      <c r="T1317" s="628" t="s">
        <v>231</v>
      </c>
      <c r="U1317" s="508" t="s">
        <v>99</v>
      </c>
      <c r="V1317" s="515" t="s">
        <v>2911</v>
      </c>
      <c r="W1317" s="506">
        <v>5</v>
      </c>
      <c r="X1317" s="505"/>
      <c r="Y1317" s="557">
        <f t="shared" si="379"/>
        <v>5</v>
      </c>
      <c r="Z1317" s="506">
        <v>5</v>
      </c>
      <c r="AA1317" s="528">
        <v>13276</v>
      </c>
      <c r="AB1317" s="529"/>
      <c r="AC1317" s="601"/>
      <c r="AD1317" s="516"/>
      <c r="AE1317" s="532"/>
      <c r="AF1317" s="528">
        <f t="shared" si="380"/>
        <v>0</v>
      </c>
      <c r="AG1317" s="528">
        <f t="shared" si="381"/>
        <v>0</v>
      </c>
      <c r="AH1317" s="528">
        <f t="shared" si="382"/>
        <v>0</v>
      </c>
      <c r="AI1317" s="528">
        <f t="shared" si="383"/>
        <v>66380</v>
      </c>
      <c r="AJ1317" s="528">
        <f t="shared" si="384"/>
        <v>0</v>
      </c>
      <c r="AK1317" s="528">
        <f t="shared" si="385"/>
        <v>66380</v>
      </c>
      <c r="AL1317" s="508" t="s">
        <v>9</v>
      </c>
      <c r="AM1317" s="533"/>
      <c r="AN1317" s="833">
        <f t="shared" si="386"/>
        <v>66380</v>
      </c>
      <c r="AO1317" s="844">
        <f t="shared" si="375"/>
        <v>0</v>
      </c>
      <c r="AP1317" s="844">
        <f t="shared" si="376"/>
        <v>1</v>
      </c>
      <c r="AQ1317" s="845">
        <f t="shared" ca="1" si="377"/>
        <v>11</v>
      </c>
      <c r="AR1317" s="113" t="str">
        <f t="shared" si="378"/>
        <v>On Time</v>
      </c>
    </row>
    <row r="1318" spans="1:44" ht="13.5" customHeight="1" x14ac:dyDescent="0.2">
      <c r="A1318" s="508">
        <v>4300036446</v>
      </c>
      <c r="B1318" s="627">
        <v>46174</v>
      </c>
      <c r="C1318" s="543" t="s">
        <v>79</v>
      </c>
      <c r="D1318" s="517">
        <v>46228</v>
      </c>
      <c r="E1318" s="517" t="e">
        <f>IF(OR(#REF!="",J1318=""),"",#REF!+7*J1318)</f>
        <v>#REF!</v>
      </c>
      <c r="F1318" s="629" t="e">
        <f t="shared" ca="1" si="374"/>
        <v>#REF!</v>
      </c>
      <c r="G1318" s="516" t="s">
        <v>94</v>
      </c>
      <c r="H1318" s="505" t="e">
        <f t="shared" si="372"/>
        <v>#REF!</v>
      </c>
      <c r="I1318" s="505" t="e">
        <f t="shared" si="373"/>
        <v>#REF!</v>
      </c>
      <c r="J1318" s="521">
        <v>8</v>
      </c>
      <c r="K1318" s="506" t="s">
        <v>19</v>
      </c>
      <c r="L1318" s="525" t="s">
        <v>81</v>
      </c>
      <c r="M1318" s="686" t="s">
        <v>2910</v>
      </c>
      <c r="N1318" s="523">
        <v>0</v>
      </c>
      <c r="O1318" s="598">
        <v>3</v>
      </c>
      <c r="P1318" s="506"/>
      <c r="Q1318" s="506"/>
      <c r="R1318" s="588" t="s">
        <v>84</v>
      </c>
      <c r="S1318" s="555" t="s">
        <v>97</v>
      </c>
      <c r="T1318" s="628" t="s">
        <v>231</v>
      </c>
      <c r="U1318" s="508" t="s">
        <v>99</v>
      </c>
      <c r="V1318" s="515" t="s">
        <v>2911</v>
      </c>
      <c r="W1318" s="506">
        <v>20</v>
      </c>
      <c r="X1318" s="505"/>
      <c r="Y1318" s="557">
        <f t="shared" si="379"/>
        <v>20</v>
      </c>
      <c r="Z1318" s="506">
        <v>20</v>
      </c>
      <c r="AA1318" s="528">
        <v>13276</v>
      </c>
      <c r="AB1318" s="529"/>
      <c r="AC1318" s="601"/>
      <c r="AD1318" s="516"/>
      <c r="AE1318" s="532"/>
      <c r="AF1318" s="528">
        <f t="shared" si="380"/>
        <v>0</v>
      </c>
      <c r="AG1318" s="528">
        <f t="shared" si="381"/>
        <v>0</v>
      </c>
      <c r="AH1318" s="528">
        <f t="shared" si="382"/>
        <v>0</v>
      </c>
      <c r="AI1318" s="528">
        <f t="shared" si="383"/>
        <v>265520</v>
      </c>
      <c r="AJ1318" s="528">
        <f t="shared" si="384"/>
        <v>0</v>
      </c>
      <c r="AK1318" s="528">
        <f t="shared" si="385"/>
        <v>265520</v>
      </c>
      <c r="AL1318" s="508" t="s">
        <v>9</v>
      </c>
      <c r="AM1318" s="533"/>
      <c r="AN1318" s="833">
        <f t="shared" si="386"/>
        <v>265520</v>
      </c>
      <c r="AO1318" s="844">
        <f t="shared" si="375"/>
        <v>0</v>
      </c>
      <c r="AP1318" s="844">
        <f t="shared" si="376"/>
        <v>1</v>
      </c>
      <c r="AQ1318" s="845">
        <f t="shared" ca="1" si="377"/>
        <v>11</v>
      </c>
      <c r="AR1318" s="113" t="str">
        <f t="shared" si="378"/>
        <v>On Time</v>
      </c>
    </row>
    <row r="1319" spans="1:44" ht="13.5" customHeight="1" x14ac:dyDescent="0.2">
      <c r="A1319" s="508" t="s">
        <v>2912</v>
      </c>
      <c r="B1319" s="627">
        <v>46175</v>
      </c>
      <c r="C1319" s="543" t="s">
        <v>79</v>
      </c>
      <c r="D1319" s="517">
        <v>46190</v>
      </c>
      <c r="E1319" s="517" t="e">
        <f>IF(OR(#REF!="",J1319=""),"",#REF!+7*J1319)</f>
        <v>#REF!</v>
      </c>
      <c r="F1319" s="629" t="e">
        <f t="shared" ca="1" si="374"/>
        <v>#REF!</v>
      </c>
      <c r="G1319" s="516" t="s">
        <v>94</v>
      </c>
      <c r="H1319" s="505" t="e">
        <f t="shared" si="372"/>
        <v>#REF!</v>
      </c>
      <c r="I1319" s="505" t="e">
        <f t="shared" si="373"/>
        <v>#REF!</v>
      </c>
      <c r="J1319" s="521">
        <v>2</v>
      </c>
      <c r="K1319" s="506" t="s">
        <v>21</v>
      </c>
      <c r="L1319" s="525" t="s">
        <v>81</v>
      </c>
      <c r="M1319" s="522" t="s">
        <v>2913</v>
      </c>
      <c r="N1319" s="523">
        <v>0</v>
      </c>
      <c r="O1319" s="598">
        <v>3</v>
      </c>
      <c r="P1319" s="506"/>
      <c r="Q1319" s="506"/>
      <c r="R1319" s="588" t="s">
        <v>84</v>
      </c>
      <c r="S1319" s="555" t="s">
        <v>2914</v>
      </c>
      <c r="T1319" s="555" t="s">
        <v>2914</v>
      </c>
      <c r="U1319" s="508" t="s">
        <v>87</v>
      </c>
      <c r="V1319" s="515" t="s">
        <v>2915</v>
      </c>
      <c r="W1319" s="526">
        <v>40</v>
      </c>
      <c r="X1319" s="505"/>
      <c r="Y1319" s="557">
        <f t="shared" si="379"/>
        <v>40</v>
      </c>
      <c r="Z1319" s="506">
        <v>40</v>
      </c>
      <c r="AA1319" s="528">
        <v>7260</v>
      </c>
      <c r="AB1319" s="529"/>
      <c r="AC1319" s="601"/>
      <c r="AD1319" s="516"/>
      <c r="AE1319" s="532"/>
      <c r="AF1319" s="528">
        <f t="shared" si="380"/>
        <v>0</v>
      </c>
      <c r="AG1319" s="528">
        <f t="shared" si="381"/>
        <v>0</v>
      </c>
      <c r="AH1319" s="528">
        <f t="shared" si="382"/>
        <v>0</v>
      </c>
      <c r="AI1319" s="528">
        <f t="shared" si="383"/>
        <v>290400</v>
      </c>
      <c r="AJ1319" s="528">
        <f t="shared" si="384"/>
        <v>0</v>
      </c>
      <c r="AK1319" s="528">
        <f t="shared" si="385"/>
        <v>290400</v>
      </c>
      <c r="AL1319" s="508" t="s">
        <v>9</v>
      </c>
      <c r="AM1319" s="533"/>
      <c r="AN1319" s="833">
        <f t="shared" si="386"/>
        <v>290400</v>
      </c>
      <c r="AO1319" s="844">
        <f t="shared" si="375"/>
        <v>0</v>
      </c>
      <c r="AP1319" s="844">
        <f t="shared" si="376"/>
        <v>1</v>
      </c>
      <c r="AQ1319" s="845">
        <f t="shared" ca="1" si="377"/>
        <v>10</v>
      </c>
      <c r="AR1319" s="113" t="str">
        <f t="shared" si="378"/>
        <v>On Time</v>
      </c>
    </row>
    <row r="1320" spans="1:44" ht="13.5" customHeight="1" x14ac:dyDescent="0.2">
      <c r="A1320" s="16" t="s">
        <v>90</v>
      </c>
      <c r="B1320" s="627">
        <v>46175</v>
      </c>
      <c r="C1320" s="543" t="s">
        <v>79</v>
      </c>
      <c r="D1320" s="25"/>
      <c r="E1320" s="517" t="e">
        <f>IF(OR(#REF!="",J1320=""),"",#REF!+7*J1320)</f>
        <v>#REF!</v>
      </c>
      <c r="F1320" s="629" t="e">
        <f t="shared" ca="1" si="374"/>
        <v>#REF!</v>
      </c>
      <c r="G1320" s="65" t="s">
        <v>2111</v>
      </c>
      <c r="H1320" s="505" t="e">
        <f t="shared" si="372"/>
        <v>#REF!</v>
      </c>
      <c r="I1320" s="505" t="e">
        <f t="shared" si="373"/>
        <v>#REF!</v>
      </c>
      <c r="J1320" s="24">
        <v>2</v>
      </c>
      <c r="K1320" s="24" t="s">
        <v>27</v>
      </c>
      <c r="L1320" s="24" t="s">
        <v>81</v>
      </c>
      <c r="M1320" s="720" t="s">
        <v>2916</v>
      </c>
      <c r="N1320" s="523">
        <v>0</v>
      </c>
      <c r="O1320" s="598">
        <v>3</v>
      </c>
      <c r="P1320" s="24"/>
      <c r="Q1320" s="24"/>
      <c r="R1320" s="24" t="s">
        <v>84</v>
      </c>
      <c r="S1320" s="555" t="s">
        <v>2917</v>
      </c>
      <c r="T1320" s="555" t="s">
        <v>2918</v>
      </c>
      <c r="U1320" s="21" t="s">
        <v>87</v>
      </c>
      <c r="V1320" s="555" t="s">
        <v>2919</v>
      </c>
      <c r="W1320" s="24">
        <v>4</v>
      </c>
      <c r="X1320" s="37"/>
      <c r="Y1320" s="557">
        <f t="shared" si="379"/>
        <v>4</v>
      </c>
      <c r="Z1320" s="24">
        <v>4</v>
      </c>
      <c r="AA1320" s="58">
        <v>9093.5</v>
      </c>
      <c r="AB1320" s="66"/>
      <c r="AC1320" s="262"/>
      <c r="AD1320" s="25"/>
      <c r="AE1320" s="66"/>
      <c r="AF1320" s="63">
        <f t="shared" si="380"/>
        <v>0</v>
      </c>
      <c r="AG1320" s="63">
        <f t="shared" si="381"/>
        <v>0</v>
      </c>
      <c r="AH1320" s="63">
        <f t="shared" si="382"/>
        <v>0</v>
      </c>
      <c r="AI1320" s="63">
        <f t="shared" si="383"/>
        <v>36374</v>
      </c>
      <c r="AJ1320" s="63">
        <f t="shared" si="384"/>
        <v>0</v>
      </c>
      <c r="AK1320" s="63">
        <f t="shared" si="385"/>
        <v>36374</v>
      </c>
      <c r="AL1320" s="21" t="s">
        <v>9</v>
      </c>
      <c r="AM1320" s="494"/>
      <c r="AN1320" s="82">
        <f t="shared" si="386"/>
        <v>36374</v>
      </c>
      <c r="AO1320" s="844">
        <f t="shared" si="375"/>
        <v>0</v>
      </c>
      <c r="AP1320" s="844">
        <f t="shared" si="376"/>
        <v>1</v>
      </c>
      <c r="AQ1320" s="845">
        <f t="shared" ca="1" si="377"/>
        <v>10</v>
      </c>
      <c r="AR1320" s="113" t="str">
        <f t="shared" si="378"/>
        <v>On Time</v>
      </c>
    </row>
    <row r="1321" spans="1:44" ht="13.5" customHeight="1" x14ac:dyDescent="0.2">
      <c r="A1321" s="724">
        <v>8520620005164</v>
      </c>
      <c r="B1321" s="627">
        <v>46175</v>
      </c>
      <c r="C1321" s="6" t="s">
        <v>79</v>
      </c>
      <c r="D1321" s="25">
        <v>46210</v>
      </c>
      <c r="E1321" s="517" t="e">
        <f>IF(OR(#REF!="",J1321=""),"",#REF!+7*J1321)</f>
        <v>#REF!</v>
      </c>
      <c r="F1321" s="333" t="e">
        <f t="shared" ca="1" si="374"/>
        <v>#REF!</v>
      </c>
      <c r="G1321" s="65" t="s">
        <v>2111</v>
      </c>
      <c r="H1321" s="505" t="e">
        <f t="shared" si="372"/>
        <v>#REF!</v>
      </c>
      <c r="I1321" s="505" t="e">
        <f t="shared" si="373"/>
        <v>#REF!</v>
      </c>
      <c r="J1321" s="24">
        <v>5</v>
      </c>
      <c r="K1321" s="24" t="s">
        <v>18</v>
      </c>
      <c r="L1321" s="38" t="s">
        <v>81</v>
      </c>
      <c r="M1321" s="721" t="s">
        <v>2920</v>
      </c>
      <c r="N1321" s="523">
        <v>0</v>
      </c>
      <c r="O1321" s="598">
        <v>3</v>
      </c>
      <c r="P1321" s="24"/>
      <c r="Q1321" s="24"/>
      <c r="R1321" s="232" t="s">
        <v>84</v>
      </c>
      <c r="S1321" s="9" t="s">
        <v>1801</v>
      </c>
      <c r="T1321" s="7" t="s">
        <v>1802</v>
      </c>
      <c r="U1321" s="35" t="s">
        <v>87</v>
      </c>
      <c r="V1321" s="508" t="s">
        <v>2921</v>
      </c>
      <c r="W1321" s="44">
        <v>10</v>
      </c>
      <c r="X1321" s="24"/>
      <c r="Y1321" s="557">
        <f t="shared" si="379"/>
        <v>10</v>
      </c>
      <c r="Z1321" s="24">
        <v>10</v>
      </c>
      <c r="AA1321" s="58">
        <v>20752.7</v>
      </c>
      <c r="AB1321" s="66"/>
      <c r="AC1321" s="262"/>
      <c r="AD1321" s="25"/>
      <c r="AE1321" s="66"/>
      <c r="AF1321" s="63">
        <f t="shared" si="380"/>
        <v>0</v>
      </c>
      <c r="AG1321" s="63">
        <f t="shared" si="381"/>
        <v>0</v>
      </c>
      <c r="AH1321" s="63">
        <f t="shared" si="382"/>
        <v>0</v>
      </c>
      <c r="AI1321" s="63">
        <f t="shared" si="383"/>
        <v>207527</v>
      </c>
      <c r="AJ1321" s="63">
        <f t="shared" si="384"/>
        <v>0</v>
      </c>
      <c r="AK1321" s="63">
        <f t="shared" si="385"/>
        <v>207527</v>
      </c>
      <c r="AL1321" s="21" t="s">
        <v>9</v>
      </c>
      <c r="AM1321" s="494"/>
      <c r="AN1321" s="82">
        <f t="shared" si="386"/>
        <v>207527</v>
      </c>
      <c r="AO1321" s="844">
        <f t="shared" si="375"/>
        <v>0</v>
      </c>
      <c r="AP1321" s="844">
        <f t="shared" si="376"/>
        <v>1</v>
      </c>
      <c r="AQ1321" s="845">
        <f t="shared" ca="1" si="377"/>
        <v>10</v>
      </c>
      <c r="AR1321" s="113" t="str">
        <f t="shared" si="378"/>
        <v>On Time</v>
      </c>
    </row>
    <row r="1322" spans="1:44" ht="13.5" customHeight="1" x14ac:dyDescent="0.2">
      <c r="A1322" s="724">
        <v>8520620005164</v>
      </c>
      <c r="B1322" s="627">
        <v>46175</v>
      </c>
      <c r="C1322" s="6" t="s">
        <v>79</v>
      </c>
      <c r="D1322" s="25">
        <v>46252</v>
      </c>
      <c r="E1322" s="517" t="e">
        <f>IF(OR(#REF!="",J1322=""),"",#REF!+7*J1322)</f>
        <v>#REF!</v>
      </c>
      <c r="F1322" s="333" t="e">
        <f t="shared" ca="1" si="374"/>
        <v>#REF!</v>
      </c>
      <c r="G1322" s="65" t="s">
        <v>2111</v>
      </c>
      <c r="H1322" s="505" t="e">
        <f t="shared" ref="H1322:H1342" si="387">TEXT(E1322,"MMM-YY")</f>
        <v>#REF!</v>
      </c>
      <c r="I1322" s="505" t="e">
        <f t="shared" ref="I1322:I1342" si="388">TEXT(E1322,"YYYY")</f>
        <v>#REF!</v>
      </c>
      <c r="J1322" s="24">
        <v>11</v>
      </c>
      <c r="K1322" s="24" t="s">
        <v>18</v>
      </c>
      <c r="L1322" s="38" t="s">
        <v>81</v>
      </c>
      <c r="M1322" s="721" t="s">
        <v>2922</v>
      </c>
      <c r="N1322" s="523">
        <v>0</v>
      </c>
      <c r="O1322" s="598">
        <v>3</v>
      </c>
      <c r="P1322" s="24"/>
      <c r="Q1322" s="24"/>
      <c r="R1322" s="232" t="s">
        <v>84</v>
      </c>
      <c r="S1322" s="9" t="s">
        <v>1801</v>
      </c>
      <c r="T1322" s="7" t="s">
        <v>1802</v>
      </c>
      <c r="U1322" s="35" t="s">
        <v>87</v>
      </c>
      <c r="V1322" s="238" t="s">
        <v>2923</v>
      </c>
      <c r="W1322" s="37">
        <v>10</v>
      </c>
      <c r="X1322" s="24"/>
      <c r="Y1322" s="557">
        <f t="shared" si="379"/>
        <v>10</v>
      </c>
      <c r="Z1322" s="24">
        <v>10</v>
      </c>
      <c r="AA1322" s="58">
        <v>29304.6</v>
      </c>
      <c r="AB1322" s="66"/>
      <c r="AC1322" s="262"/>
      <c r="AD1322" s="25"/>
      <c r="AE1322" s="66"/>
      <c r="AF1322" s="63">
        <f t="shared" si="380"/>
        <v>0</v>
      </c>
      <c r="AG1322" s="63">
        <f t="shared" si="381"/>
        <v>0</v>
      </c>
      <c r="AH1322" s="63">
        <f t="shared" si="382"/>
        <v>0</v>
      </c>
      <c r="AI1322" s="63">
        <f t="shared" si="383"/>
        <v>293046</v>
      </c>
      <c r="AJ1322" s="63">
        <f t="shared" si="384"/>
        <v>0</v>
      </c>
      <c r="AK1322" s="63">
        <f t="shared" si="385"/>
        <v>293046</v>
      </c>
      <c r="AL1322" s="21" t="s">
        <v>9</v>
      </c>
      <c r="AM1322" s="494"/>
      <c r="AN1322" s="82">
        <f t="shared" si="386"/>
        <v>293046</v>
      </c>
      <c r="AO1322" s="844">
        <f t="shared" si="375"/>
        <v>0</v>
      </c>
      <c r="AP1322" s="844">
        <f t="shared" si="376"/>
        <v>1</v>
      </c>
      <c r="AQ1322" s="845">
        <f t="shared" ca="1" si="377"/>
        <v>10</v>
      </c>
      <c r="AR1322" s="113" t="str">
        <f t="shared" si="378"/>
        <v>On Time</v>
      </c>
    </row>
    <row r="1323" spans="1:44" ht="13.5" customHeight="1" x14ac:dyDescent="0.2">
      <c r="A1323" s="724">
        <v>8520620005164</v>
      </c>
      <c r="B1323" s="627">
        <v>46175</v>
      </c>
      <c r="C1323" s="6" t="s">
        <v>79</v>
      </c>
      <c r="D1323" s="25">
        <v>46280</v>
      </c>
      <c r="E1323" s="517" t="e">
        <f>IF(OR(#REF!="",J1323=""),"",#REF!+7*J1323)</f>
        <v>#REF!</v>
      </c>
      <c r="F1323" s="333" t="e">
        <f t="shared" ca="1" si="374"/>
        <v>#REF!</v>
      </c>
      <c r="G1323" s="65" t="s">
        <v>2111</v>
      </c>
      <c r="H1323" s="505" t="e">
        <f t="shared" si="387"/>
        <v>#REF!</v>
      </c>
      <c r="I1323" s="505" t="e">
        <f t="shared" si="388"/>
        <v>#REF!</v>
      </c>
      <c r="J1323" s="24">
        <v>15</v>
      </c>
      <c r="K1323" s="24" t="s">
        <v>18</v>
      </c>
      <c r="L1323" s="38" t="s">
        <v>81</v>
      </c>
      <c r="M1323" s="721" t="s">
        <v>2924</v>
      </c>
      <c r="N1323" s="523">
        <v>0</v>
      </c>
      <c r="O1323" s="598">
        <v>3</v>
      </c>
      <c r="P1323" s="24"/>
      <c r="Q1323" s="24"/>
      <c r="R1323" s="232" t="s">
        <v>84</v>
      </c>
      <c r="S1323" s="9" t="s">
        <v>1801</v>
      </c>
      <c r="T1323" s="7" t="s">
        <v>1802</v>
      </c>
      <c r="U1323" s="35" t="s">
        <v>87</v>
      </c>
      <c r="V1323" s="238" t="s">
        <v>2925</v>
      </c>
      <c r="W1323" s="37">
        <v>10</v>
      </c>
      <c r="X1323" s="24"/>
      <c r="Y1323" s="557">
        <f t="shared" si="379"/>
        <v>10</v>
      </c>
      <c r="Z1323" s="24">
        <v>10</v>
      </c>
      <c r="AA1323" s="58">
        <v>42978.2</v>
      </c>
      <c r="AB1323" s="66"/>
      <c r="AC1323" s="262"/>
      <c r="AD1323" s="25"/>
      <c r="AE1323" s="66"/>
      <c r="AF1323" s="63">
        <f t="shared" si="380"/>
        <v>0</v>
      </c>
      <c r="AG1323" s="63">
        <f t="shared" si="381"/>
        <v>0</v>
      </c>
      <c r="AH1323" s="63">
        <f t="shared" si="382"/>
        <v>0</v>
      </c>
      <c r="AI1323" s="63">
        <f t="shared" si="383"/>
        <v>429782</v>
      </c>
      <c r="AJ1323" s="63">
        <f t="shared" si="384"/>
        <v>0</v>
      </c>
      <c r="AK1323" s="63">
        <f t="shared" si="385"/>
        <v>429782</v>
      </c>
      <c r="AL1323" s="21" t="s">
        <v>9</v>
      </c>
      <c r="AM1323" s="494"/>
      <c r="AN1323" s="82">
        <f t="shared" si="386"/>
        <v>429782</v>
      </c>
      <c r="AO1323" s="844">
        <f t="shared" si="375"/>
        <v>0</v>
      </c>
      <c r="AP1323" s="844">
        <f t="shared" si="376"/>
        <v>1</v>
      </c>
      <c r="AQ1323" s="845">
        <f t="shared" ca="1" si="377"/>
        <v>10</v>
      </c>
      <c r="AR1323" s="113" t="str">
        <f t="shared" si="378"/>
        <v>On Time</v>
      </c>
    </row>
    <row r="1324" spans="1:44" ht="13.5" customHeight="1" x14ac:dyDescent="0.2">
      <c r="A1324" s="724">
        <v>8520620005164</v>
      </c>
      <c r="B1324" s="627">
        <v>46175</v>
      </c>
      <c r="C1324" s="6" t="s">
        <v>79</v>
      </c>
      <c r="D1324" s="25">
        <v>46252</v>
      </c>
      <c r="E1324" s="517" t="e">
        <f>IF(OR(#REF!="",J1324=""),"",#REF!+7*J1324)</f>
        <v>#REF!</v>
      </c>
      <c r="F1324" s="333" t="e">
        <f t="shared" ca="1" si="374"/>
        <v>#REF!</v>
      </c>
      <c r="G1324" s="65" t="s">
        <v>2111</v>
      </c>
      <c r="H1324" s="505" t="e">
        <f t="shared" si="387"/>
        <v>#REF!</v>
      </c>
      <c r="I1324" s="505" t="e">
        <f t="shared" si="388"/>
        <v>#REF!</v>
      </c>
      <c r="J1324" s="24">
        <v>11</v>
      </c>
      <c r="K1324" s="24" t="s">
        <v>18</v>
      </c>
      <c r="L1324" s="38" t="s">
        <v>81</v>
      </c>
      <c r="M1324" s="721" t="s">
        <v>2926</v>
      </c>
      <c r="N1324" s="523">
        <v>0</v>
      </c>
      <c r="O1324" s="598">
        <v>3</v>
      </c>
      <c r="P1324" s="24"/>
      <c r="Q1324" s="24"/>
      <c r="R1324" s="232" t="s">
        <v>84</v>
      </c>
      <c r="S1324" s="9" t="s">
        <v>1801</v>
      </c>
      <c r="T1324" s="7" t="s">
        <v>1802</v>
      </c>
      <c r="U1324" s="35" t="s">
        <v>87</v>
      </c>
      <c r="V1324" s="248" t="s">
        <v>2927</v>
      </c>
      <c r="W1324" s="37">
        <v>10</v>
      </c>
      <c r="X1324" s="24"/>
      <c r="Y1324" s="557">
        <f t="shared" si="379"/>
        <v>10</v>
      </c>
      <c r="Z1324" s="24">
        <v>10</v>
      </c>
      <c r="AA1324" s="58">
        <v>50338.8</v>
      </c>
      <c r="AB1324" s="66"/>
      <c r="AC1324" s="262"/>
      <c r="AD1324" s="25"/>
      <c r="AE1324" s="66"/>
      <c r="AF1324" s="63">
        <f t="shared" si="380"/>
        <v>0</v>
      </c>
      <c r="AG1324" s="63">
        <f t="shared" si="381"/>
        <v>0</v>
      </c>
      <c r="AH1324" s="63">
        <f t="shared" si="382"/>
        <v>0</v>
      </c>
      <c r="AI1324" s="63">
        <f t="shared" si="383"/>
        <v>503388</v>
      </c>
      <c r="AJ1324" s="63">
        <f t="shared" si="384"/>
        <v>0</v>
      </c>
      <c r="AK1324" s="63">
        <f t="shared" si="385"/>
        <v>503388</v>
      </c>
      <c r="AL1324" s="21" t="s">
        <v>9</v>
      </c>
      <c r="AM1324" s="494"/>
      <c r="AN1324" s="82">
        <f t="shared" si="386"/>
        <v>503388</v>
      </c>
      <c r="AO1324" s="844">
        <f t="shared" si="375"/>
        <v>0</v>
      </c>
      <c r="AP1324" s="844">
        <f t="shared" si="376"/>
        <v>1</v>
      </c>
      <c r="AQ1324" s="845">
        <f t="shared" ca="1" si="377"/>
        <v>10</v>
      </c>
      <c r="AR1324" s="113" t="str">
        <f t="shared" si="378"/>
        <v>On Time</v>
      </c>
    </row>
    <row r="1325" spans="1:44" ht="13.5" customHeight="1" x14ac:dyDescent="0.2">
      <c r="A1325" s="24" t="s">
        <v>90</v>
      </c>
      <c r="B1325" s="627">
        <v>46175</v>
      </c>
      <c r="C1325" s="543" t="s">
        <v>79</v>
      </c>
      <c r="D1325" s="25">
        <v>46182</v>
      </c>
      <c r="E1325" s="531" t="e">
        <f>IF(OR(#REF!="",J1325=""),"",#REF!+7*J1325)</f>
        <v>#REF!</v>
      </c>
      <c r="F1325" s="333" t="e">
        <f t="shared" ca="1" si="374"/>
        <v>#REF!</v>
      </c>
      <c r="G1325" s="65" t="s">
        <v>2111</v>
      </c>
      <c r="H1325" s="546" t="e">
        <f t="shared" si="387"/>
        <v>#REF!</v>
      </c>
      <c r="I1325" s="23" t="e">
        <f t="shared" si="388"/>
        <v>#REF!</v>
      </c>
      <c r="J1325" s="24">
        <v>1</v>
      </c>
      <c r="K1325" s="24" t="s">
        <v>21</v>
      </c>
      <c r="L1325" s="24" t="s">
        <v>142</v>
      </c>
      <c r="M1325" s="721" t="s">
        <v>2928</v>
      </c>
      <c r="N1325" s="523">
        <v>0</v>
      </c>
      <c r="O1325" s="598">
        <v>3</v>
      </c>
      <c r="P1325" s="24"/>
      <c r="Q1325" s="24"/>
      <c r="R1325" s="24" t="s">
        <v>84</v>
      </c>
      <c r="S1325" s="36" t="s">
        <v>1626</v>
      </c>
      <c r="T1325" s="7" t="s">
        <v>1933</v>
      </c>
      <c r="U1325" s="69" t="s">
        <v>193</v>
      </c>
      <c r="V1325" s="548" t="s">
        <v>2929</v>
      </c>
      <c r="W1325" s="37">
        <v>75</v>
      </c>
      <c r="X1325" s="24"/>
      <c r="Y1325" s="542">
        <f t="shared" si="379"/>
        <v>75</v>
      </c>
      <c r="Z1325" s="24">
        <v>75</v>
      </c>
      <c r="AA1325" s="58">
        <v>20820.330000000002</v>
      </c>
      <c r="AB1325" s="66"/>
      <c r="AC1325" s="262"/>
      <c r="AD1325" s="25"/>
      <c r="AE1325" s="66"/>
      <c r="AF1325" s="63">
        <f t="shared" si="380"/>
        <v>0</v>
      </c>
      <c r="AG1325" s="63">
        <f t="shared" si="381"/>
        <v>0</v>
      </c>
      <c r="AH1325" s="63">
        <f t="shared" si="382"/>
        <v>0</v>
      </c>
      <c r="AI1325" s="63">
        <f t="shared" si="383"/>
        <v>1561524.7500000002</v>
      </c>
      <c r="AJ1325" s="63">
        <f t="shared" si="384"/>
        <v>0</v>
      </c>
      <c r="AK1325" s="63">
        <f t="shared" si="385"/>
        <v>1561524.7500000002</v>
      </c>
      <c r="AL1325" s="21" t="s">
        <v>9</v>
      </c>
      <c r="AM1325" s="494"/>
      <c r="AN1325" s="82">
        <f t="shared" si="386"/>
        <v>1561524.7500000002</v>
      </c>
      <c r="AO1325" s="844">
        <f t="shared" si="375"/>
        <v>0</v>
      </c>
      <c r="AP1325" s="844">
        <f t="shared" si="376"/>
        <v>1</v>
      </c>
      <c r="AQ1325" s="845">
        <f t="shared" ca="1" si="377"/>
        <v>10</v>
      </c>
      <c r="AR1325" s="113" t="str">
        <f t="shared" si="378"/>
        <v>On Time</v>
      </c>
    </row>
    <row r="1326" spans="1:44" ht="13.5" customHeight="1" x14ac:dyDescent="0.2">
      <c r="A1326" s="24" t="s">
        <v>90</v>
      </c>
      <c r="B1326" s="627">
        <v>46175</v>
      </c>
      <c r="C1326" s="543" t="s">
        <v>79</v>
      </c>
      <c r="D1326" s="25">
        <v>46182</v>
      </c>
      <c r="E1326" s="531" t="e">
        <f>IF(OR(#REF!="",J1326=""),"",#REF!+7*J1326)</f>
        <v>#REF!</v>
      </c>
      <c r="F1326" s="333" t="e">
        <f t="shared" ca="1" si="374"/>
        <v>#REF!</v>
      </c>
      <c r="G1326" s="65" t="s">
        <v>2111</v>
      </c>
      <c r="H1326" s="546" t="e">
        <f t="shared" si="387"/>
        <v>#REF!</v>
      </c>
      <c r="I1326" s="23" t="e">
        <f t="shared" si="388"/>
        <v>#REF!</v>
      </c>
      <c r="J1326" s="24">
        <v>1</v>
      </c>
      <c r="K1326" s="24" t="s">
        <v>21</v>
      </c>
      <c r="L1326" s="24" t="s">
        <v>142</v>
      </c>
      <c r="M1326" s="721" t="s">
        <v>2930</v>
      </c>
      <c r="N1326" s="523">
        <v>0</v>
      </c>
      <c r="O1326" s="598">
        <v>3</v>
      </c>
      <c r="P1326" s="24"/>
      <c r="Q1326" s="24"/>
      <c r="R1326" s="24" t="s">
        <v>84</v>
      </c>
      <c r="S1326" s="36" t="s">
        <v>1626</v>
      </c>
      <c r="T1326" s="84" t="s">
        <v>1933</v>
      </c>
      <c r="U1326" s="41" t="s">
        <v>193</v>
      </c>
      <c r="V1326" s="625" t="s">
        <v>2931</v>
      </c>
      <c r="W1326" s="39">
        <v>75</v>
      </c>
      <c r="X1326" s="24"/>
      <c r="Y1326" s="542">
        <f t="shared" si="379"/>
        <v>75</v>
      </c>
      <c r="Z1326" s="24">
        <v>75</v>
      </c>
      <c r="AA1326" s="58">
        <v>22038.39</v>
      </c>
      <c r="AB1326" s="66"/>
      <c r="AC1326" s="262"/>
      <c r="AD1326" s="25"/>
      <c r="AE1326" s="66"/>
      <c r="AF1326" s="63">
        <f t="shared" si="380"/>
        <v>0</v>
      </c>
      <c r="AG1326" s="63">
        <f t="shared" si="381"/>
        <v>0</v>
      </c>
      <c r="AH1326" s="63">
        <f t="shared" si="382"/>
        <v>0</v>
      </c>
      <c r="AI1326" s="63">
        <f t="shared" si="383"/>
        <v>1652879.25</v>
      </c>
      <c r="AJ1326" s="63">
        <f t="shared" si="384"/>
        <v>0</v>
      </c>
      <c r="AK1326" s="63">
        <f t="shared" si="385"/>
        <v>1652879.25</v>
      </c>
      <c r="AL1326" s="21" t="s">
        <v>9</v>
      </c>
      <c r="AM1326" s="494"/>
      <c r="AN1326" s="82">
        <f t="shared" si="386"/>
        <v>1652879.25</v>
      </c>
      <c r="AO1326" s="844">
        <f t="shared" si="375"/>
        <v>0</v>
      </c>
      <c r="AP1326" s="844">
        <f t="shared" si="376"/>
        <v>1</v>
      </c>
      <c r="AQ1326" s="845">
        <f t="shared" ca="1" si="377"/>
        <v>10</v>
      </c>
      <c r="AR1326" s="113" t="str">
        <f t="shared" si="378"/>
        <v>On Time</v>
      </c>
    </row>
    <row r="1327" spans="1:44" ht="13.5" customHeight="1" x14ac:dyDescent="0.2">
      <c r="A1327" s="508">
        <v>4300036651</v>
      </c>
      <c r="B1327" s="627">
        <v>46175</v>
      </c>
      <c r="C1327" s="543" t="s">
        <v>79</v>
      </c>
      <c r="D1327" s="517">
        <v>46302</v>
      </c>
      <c r="E1327" s="517" t="e">
        <f>IF(OR(#REF!="",J1327=""),"",#REF!+7*J1327)</f>
        <v>#REF!</v>
      </c>
      <c r="F1327" s="629" t="e">
        <f t="shared" ca="1" si="374"/>
        <v>#REF!</v>
      </c>
      <c r="G1327" s="516" t="s">
        <v>94</v>
      </c>
      <c r="H1327" s="505" t="e">
        <f t="shared" si="387"/>
        <v>#REF!</v>
      </c>
      <c r="I1327" s="505" t="e">
        <f t="shared" si="388"/>
        <v>#REF!</v>
      </c>
      <c r="J1327" s="521">
        <v>18</v>
      </c>
      <c r="K1327" s="506" t="s">
        <v>19</v>
      </c>
      <c r="L1327" s="525" t="s">
        <v>81</v>
      </c>
      <c r="M1327" s="686" t="s">
        <v>2932</v>
      </c>
      <c r="N1327" s="523">
        <v>0</v>
      </c>
      <c r="O1327" s="598">
        <v>3</v>
      </c>
      <c r="P1327" s="506"/>
      <c r="Q1327" s="506"/>
      <c r="R1327" s="588" t="s">
        <v>84</v>
      </c>
      <c r="S1327" s="555" t="s">
        <v>97</v>
      </c>
      <c r="T1327" s="628" t="s">
        <v>98</v>
      </c>
      <c r="U1327" s="508" t="s">
        <v>99</v>
      </c>
      <c r="V1327" s="508" t="s">
        <v>2933</v>
      </c>
      <c r="W1327" s="506">
        <v>2</v>
      </c>
      <c r="X1327" s="732"/>
      <c r="Y1327" s="557">
        <f t="shared" si="379"/>
        <v>2</v>
      </c>
      <c r="Z1327" s="506">
        <v>2</v>
      </c>
      <c r="AA1327" s="528">
        <v>2981</v>
      </c>
      <c r="AB1327" s="529"/>
      <c r="AC1327" s="601"/>
      <c r="AD1327" s="516"/>
      <c r="AE1327" s="532"/>
      <c r="AF1327" s="528">
        <f t="shared" si="380"/>
        <v>0</v>
      </c>
      <c r="AG1327" s="528">
        <f t="shared" si="381"/>
        <v>0</v>
      </c>
      <c r="AH1327" s="528">
        <f t="shared" si="382"/>
        <v>0</v>
      </c>
      <c r="AI1327" s="528">
        <f t="shared" si="383"/>
        <v>5962</v>
      </c>
      <c r="AJ1327" s="528">
        <f t="shared" si="384"/>
        <v>0</v>
      </c>
      <c r="AK1327" s="528">
        <f t="shared" si="385"/>
        <v>5962</v>
      </c>
      <c r="AL1327" s="508" t="s">
        <v>9</v>
      </c>
      <c r="AM1327" s="533"/>
      <c r="AN1327" s="833">
        <f t="shared" si="386"/>
        <v>5962</v>
      </c>
      <c r="AO1327" s="844">
        <f t="shared" si="375"/>
        <v>0</v>
      </c>
      <c r="AP1327" s="844">
        <f t="shared" si="376"/>
        <v>1</v>
      </c>
      <c r="AQ1327" s="845">
        <f t="shared" ca="1" si="377"/>
        <v>10</v>
      </c>
      <c r="AR1327" s="113" t="str">
        <f t="shared" si="378"/>
        <v>On Time</v>
      </c>
    </row>
    <row r="1328" spans="1:44" ht="13.5" customHeight="1" x14ac:dyDescent="0.2">
      <c r="A1328" s="508">
        <v>4300036651</v>
      </c>
      <c r="B1328" s="627">
        <v>46175</v>
      </c>
      <c r="C1328" s="543" t="s">
        <v>79</v>
      </c>
      <c r="D1328" s="517">
        <v>46323</v>
      </c>
      <c r="E1328" s="517" t="e">
        <f>IF(OR(#REF!="",J1328=""),"",#REF!+7*J1328)</f>
        <v>#REF!</v>
      </c>
      <c r="F1328" s="629" t="e">
        <f t="shared" ca="1" si="374"/>
        <v>#REF!</v>
      </c>
      <c r="G1328" s="516" t="s">
        <v>94</v>
      </c>
      <c r="H1328" s="505" t="e">
        <f t="shared" si="387"/>
        <v>#REF!</v>
      </c>
      <c r="I1328" s="505" t="e">
        <f t="shared" si="388"/>
        <v>#REF!</v>
      </c>
      <c r="J1328" s="521">
        <v>21</v>
      </c>
      <c r="K1328" s="506" t="s">
        <v>19</v>
      </c>
      <c r="L1328" s="525" t="s">
        <v>81</v>
      </c>
      <c r="M1328" s="686" t="s">
        <v>2932</v>
      </c>
      <c r="N1328" s="523">
        <v>0</v>
      </c>
      <c r="O1328" s="598">
        <v>3</v>
      </c>
      <c r="P1328" s="506"/>
      <c r="Q1328" s="506"/>
      <c r="R1328" s="588" t="s">
        <v>84</v>
      </c>
      <c r="S1328" s="555" t="s">
        <v>97</v>
      </c>
      <c r="T1328" s="628" t="s">
        <v>98</v>
      </c>
      <c r="U1328" s="508" t="s">
        <v>99</v>
      </c>
      <c r="V1328" s="508" t="s">
        <v>2933</v>
      </c>
      <c r="W1328" s="506">
        <v>518</v>
      </c>
      <c r="X1328" s="732"/>
      <c r="Y1328" s="557">
        <f t="shared" si="379"/>
        <v>518</v>
      </c>
      <c r="Z1328" s="506">
        <v>518</v>
      </c>
      <c r="AA1328" s="528">
        <v>2981</v>
      </c>
      <c r="AB1328" s="529"/>
      <c r="AC1328" s="601"/>
      <c r="AD1328" s="516"/>
      <c r="AE1328" s="532"/>
      <c r="AF1328" s="528">
        <f t="shared" si="380"/>
        <v>0</v>
      </c>
      <c r="AG1328" s="528">
        <f t="shared" si="381"/>
        <v>0</v>
      </c>
      <c r="AH1328" s="528">
        <f t="shared" si="382"/>
        <v>0</v>
      </c>
      <c r="AI1328" s="528">
        <f t="shared" si="383"/>
        <v>1544158</v>
      </c>
      <c r="AJ1328" s="528">
        <f t="shared" si="384"/>
        <v>0</v>
      </c>
      <c r="AK1328" s="528">
        <f t="shared" si="385"/>
        <v>1544158</v>
      </c>
      <c r="AL1328" s="508" t="s">
        <v>9</v>
      </c>
      <c r="AM1328" s="533"/>
      <c r="AN1328" s="833">
        <f t="shared" si="386"/>
        <v>1544158</v>
      </c>
      <c r="AO1328" s="844">
        <f t="shared" si="375"/>
        <v>0</v>
      </c>
      <c r="AP1328" s="844">
        <f t="shared" si="376"/>
        <v>1</v>
      </c>
      <c r="AQ1328" s="845">
        <f t="shared" ca="1" si="377"/>
        <v>10</v>
      </c>
      <c r="AR1328" s="113" t="str">
        <f t="shared" si="378"/>
        <v>On Time</v>
      </c>
    </row>
    <row r="1329" spans="1:44" ht="13.5" customHeight="1" x14ac:dyDescent="0.2">
      <c r="A1329" s="508">
        <v>5600003185</v>
      </c>
      <c r="B1329" s="627">
        <v>46175</v>
      </c>
      <c r="C1329" s="543" t="s">
        <v>79</v>
      </c>
      <c r="D1329" s="517">
        <v>46183</v>
      </c>
      <c r="E1329" s="517" t="e">
        <f>IF(OR(#REF!="",J1329=""),"",#REF!+7*J1329)</f>
        <v>#REF!</v>
      </c>
      <c r="F1329" s="629" t="e">
        <f t="shared" ca="1" si="374"/>
        <v>#REF!</v>
      </c>
      <c r="G1329" s="516" t="s">
        <v>94</v>
      </c>
      <c r="H1329" s="505" t="e">
        <f t="shared" si="387"/>
        <v>#REF!</v>
      </c>
      <c r="I1329" s="505" t="e">
        <f t="shared" si="388"/>
        <v>#REF!</v>
      </c>
      <c r="J1329" s="521">
        <v>1</v>
      </c>
      <c r="K1329" s="506" t="s">
        <v>21</v>
      </c>
      <c r="L1329" s="525" t="s">
        <v>81</v>
      </c>
      <c r="M1329" s="686" t="s">
        <v>2934</v>
      </c>
      <c r="N1329" s="523">
        <v>0</v>
      </c>
      <c r="O1329" s="598">
        <v>3</v>
      </c>
      <c r="P1329" s="506"/>
      <c r="Q1329" s="506"/>
      <c r="R1329" s="588" t="s">
        <v>84</v>
      </c>
      <c r="S1329" s="555" t="s">
        <v>412</v>
      </c>
      <c r="T1329" s="628" t="s">
        <v>413</v>
      </c>
      <c r="U1329" s="508" t="s">
        <v>99</v>
      </c>
      <c r="V1329" s="508" t="s">
        <v>2935</v>
      </c>
      <c r="W1329" s="506">
        <v>216</v>
      </c>
      <c r="X1329" s="732"/>
      <c r="Y1329" s="557">
        <f t="shared" si="379"/>
        <v>216</v>
      </c>
      <c r="Z1329" s="506">
        <v>216</v>
      </c>
      <c r="AA1329" s="528">
        <v>810</v>
      </c>
      <c r="AB1329" s="529"/>
      <c r="AC1329" s="601"/>
      <c r="AD1329" s="516"/>
      <c r="AE1329" s="532"/>
      <c r="AF1329" s="528">
        <f t="shared" si="380"/>
        <v>0</v>
      </c>
      <c r="AG1329" s="528">
        <f t="shared" si="381"/>
        <v>0</v>
      </c>
      <c r="AH1329" s="528">
        <f t="shared" si="382"/>
        <v>0</v>
      </c>
      <c r="AI1329" s="528">
        <f t="shared" si="383"/>
        <v>174960</v>
      </c>
      <c r="AJ1329" s="528">
        <f t="shared" si="384"/>
        <v>0</v>
      </c>
      <c r="AK1329" s="528">
        <f t="shared" si="385"/>
        <v>174960</v>
      </c>
      <c r="AL1329" s="508" t="s">
        <v>9</v>
      </c>
      <c r="AM1329" s="533"/>
      <c r="AN1329" s="833">
        <f t="shared" si="386"/>
        <v>174960</v>
      </c>
      <c r="AO1329" s="844">
        <f t="shared" si="375"/>
        <v>0</v>
      </c>
      <c r="AP1329" s="844">
        <f t="shared" si="376"/>
        <v>1</v>
      </c>
      <c r="AQ1329" s="845">
        <f t="shared" ca="1" si="377"/>
        <v>10</v>
      </c>
      <c r="AR1329" s="113" t="str">
        <f t="shared" si="378"/>
        <v>On Time</v>
      </c>
    </row>
    <row r="1330" spans="1:44" ht="13.5" customHeight="1" x14ac:dyDescent="0.2">
      <c r="A1330" s="508">
        <v>5600003185</v>
      </c>
      <c r="B1330" s="627">
        <v>46175</v>
      </c>
      <c r="C1330" s="543" t="s">
        <v>79</v>
      </c>
      <c r="D1330" s="517">
        <v>46183</v>
      </c>
      <c r="E1330" s="517" t="e">
        <f>IF(OR(#REF!="",J1330=""),"",#REF!+7*J1330)</f>
        <v>#REF!</v>
      </c>
      <c r="F1330" s="629" t="e">
        <f t="shared" ca="1" si="374"/>
        <v>#REF!</v>
      </c>
      <c r="G1330" s="516" t="s">
        <v>94</v>
      </c>
      <c r="H1330" s="505" t="e">
        <f t="shared" si="387"/>
        <v>#REF!</v>
      </c>
      <c r="I1330" s="505" t="e">
        <f t="shared" si="388"/>
        <v>#REF!</v>
      </c>
      <c r="J1330" s="521">
        <v>1</v>
      </c>
      <c r="K1330" s="506" t="s">
        <v>28</v>
      </c>
      <c r="L1330" s="525" t="s">
        <v>81</v>
      </c>
      <c r="M1330" s="686" t="s">
        <v>2934</v>
      </c>
      <c r="N1330" s="523">
        <v>0</v>
      </c>
      <c r="O1330" s="598">
        <v>3</v>
      </c>
      <c r="P1330" s="506"/>
      <c r="Q1330" s="506"/>
      <c r="R1330" s="588" t="s">
        <v>84</v>
      </c>
      <c r="S1330" s="555" t="s">
        <v>412</v>
      </c>
      <c r="T1330" s="628" t="s">
        <v>413</v>
      </c>
      <c r="U1330" s="508" t="s">
        <v>99</v>
      </c>
      <c r="V1330" s="515" t="s">
        <v>2836</v>
      </c>
      <c r="W1330" s="506">
        <v>1</v>
      </c>
      <c r="X1330" s="732"/>
      <c r="Y1330" s="557">
        <f t="shared" si="379"/>
        <v>1</v>
      </c>
      <c r="Z1330" s="506">
        <v>1</v>
      </c>
      <c r="AA1330" s="528">
        <v>9000</v>
      </c>
      <c r="AB1330" s="529"/>
      <c r="AC1330" s="601"/>
      <c r="AD1330" s="516"/>
      <c r="AE1330" s="532"/>
      <c r="AF1330" s="528">
        <f t="shared" si="380"/>
        <v>0</v>
      </c>
      <c r="AG1330" s="528">
        <f t="shared" si="381"/>
        <v>0</v>
      </c>
      <c r="AH1330" s="528">
        <f t="shared" si="382"/>
        <v>0</v>
      </c>
      <c r="AI1330" s="528">
        <f t="shared" si="383"/>
        <v>9000</v>
      </c>
      <c r="AJ1330" s="528">
        <f t="shared" si="384"/>
        <v>0</v>
      </c>
      <c r="AK1330" s="528">
        <f t="shared" si="385"/>
        <v>9000</v>
      </c>
      <c r="AL1330" s="508" t="s">
        <v>9</v>
      </c>
      <c r="AM1330" s="533"/>
      <c r="AN1330" s="833">
        <f t="shared" si="386"/>
        <v>9000</v>
      </c>
      <c r="AO1330" s="844">
        <f t="shared" si="375"/>
        <v>0</v>
      </c>
      <c r="AP1330" s="844">
        <f t="shared" si="376"/>
        <v>1</v>
      </c>
      <c r="AQ1330" s="845">
        <f t="shared" ca="1" si="377"/>
        <v>10</v>
      </c>
      <c r="AR1330" s="113" t="str">
        <f t="shared" si="378"/>
        <v>On Time</v>
      </c>
    </row>
    <row r="1331" spans="1:44" ht="13.5" customHeight="1" x14ac:dyDescent="0.25">
      <c r="A1331" s="508">
        <v>4502734586</v>
      </c>
      <c r="B1331" s="627">
        <v>46176</v>
      </c>
      <c r="C1331" s="245" t="s">
        <v>79</v>
      </c>
      <c r="D1331" s="25">
        <v>46204</v>
      </c>
      <c r="E1331" s="277" t="e">
        <f>IF(OR(#REF!="",J1331=""),"",#REF!+7*J1331)</f>
        <v>#REF!</v>
      </c>
      <c r="F1331" s="333" t="e">
        <f t="shared" ca="1" si="374"/>
        <v>#REF!</v>
      </c>
      <c r="G1331" s="65" t="s">
        <v>2111</v>
      </c>
      <c r="H1331" s="23" t="e">
        <f t="shared" si="387"/>
        <v>#REF!</v>
      </c>
      <c r="I1331" s="23" t="e">
        <f t="shared" si="388"/>
        <v>#REF!</v>
      </c>
      <c r="J1331" s="24">
        <v>4</v>
      </c>
      <c r="K1331" s="24" t="s">
        <v>18</v>
      </c>
      <c r="L1331" s="38" t="s">
        <v>81</v>
      </c>
      <c r="M1331" s="522" t="s">
        <v>2936</v>
      </c>
      <c r="N1331" s="523">
        <v>0</v>
      </c>
      <c r="O1331" s="598">
        <v>3</v>
      </c>
      <c r="P1331" s="24"/>
      <c r="Q1331" s="24"/>
      <c r="R1331" s="24" t="s">
        <v>84</v>
      </c>
      <c r="S1331" s="24" t="s">
        <v>1580</v>
      </c>
      <c r="T1331" s="7" t="s">
        <v>1581</v>
      </c>
      <c r="U1331" s="35" t="s">
        <v>87</v>
      </c>
      <c r="V1331" s="247" t="s">
        <v>2937</v>
      </c>
      <c r="W1331" s="37">
        <v>10</v>
      </c>
      <c r="X1331" s="24"/>
      <c r="Y1331" s="8">
        <f t="shared" si="379"/>
        <v>10</v>
      </c>
      <c r="Z1331" s="24">
        <v>10</v>
      </c>
      <c r="AA1331" s="58">
        <v>34736.5</v>
      </c>
      <c r="AB1331" s="66"/>
      <c r="AC1331" s="262"/>
      <c r="AD1331" s="25"/>
      <c r="AE1331" s="66"/>
      <c r="AF1331" s="63">
        <f t="shared" si="380"/>
        <v>0</v>
      </c>
      <c r="AG1331" s="63">
        <f t="shared" si="381"/>
        <v>0</v>
      </c>
      <c r="AH1331" s="63">
        <f t="shared" si="382"/>
        <v>0</v>
      </c>
      <c r="AI1331" s="63">
        <f t="shared" si="383"/>
        <v>347365</v>
      </c>
      <c r="AJ1331" s="63">
        <f t="shared" si="384"/>
        <v>0</v>
      </c>
      <c r="AK1331" s="63">
        <f t="shared" si="385"/>
        <v>347365</v>
      </c>
      <c r="AL1331" s="21" t="s">
        <v>9</v>
      </c>
      <c r="AM1331" s="494"/>
      <c r="AN1331" s="82">
        <f t="shared" si="386"/>
        <v>347365</v>
      </c>
      <c r="AO1331" s="844">
        <f t="shared" si="375"/>
        <v>0</v>
      </c>
      <c r="AP1331" s="844">
        <f t="shared" si="376"/>
        <v>1</v>
      </c>
      <c r="AQ1331" s="845">
        <f t="shared" ca="1" si="377"/>
        <v>9</v>
      </c>
      <c r="AR1331" s="113" t="str">
        <f t="shared" si="378"/>
        <v>On Time</v>
      </c>
    </row>
    <row r="1332" spans="1:44" ht="13.5" customHeight="1" x14ac:dyDescent="0.25">
      <c r="A1332" s="16" t="s">
        <v>90</v>
      </c>
      <c r="B1332" s="627">
        <v>46176</v>
      </c>
      <c r="C1332" s="6" t="s">
        <v>305</v>
      </c>
      <c r="D1332" s="25">
        <v>46211</v>
      </c>
      <c r="E1332" s="277" t="e">
        <f>IF(OR(#REF!="",J1332=""),"",#REF!+7*J1332)</f>
        <v>#REF!</v>
      </c>
      <c r="F1332" s="333" t="e">
        <f t="shared" ca="1" si="374"/>
        <v>#REF!</v>
      </c>
      <c r="G1332" s="65" t="s">
        <v>2111</v>
      </c>
      <c r="H1332" s="23" t="e">
        <f t="shared" si="387"/>
        <v>#REF!</v>
      </c>
      <c r="I1332" s="23" t="e">
        <f t="shared" si="388"/>
        <v>#REF!</v>
      </c>
      <c r="J1332" s="24">
        <v>5</v>
      </c>
      <c r="K1332" s="24" t="s">
        <v>18</v>
      </c>
      <c r="L1332" s="38" t="s">
        <v>81</v>
      </c>
      <c r="M1332" s="522" t="s">
        <v>2938</v>
      </c>
      <c r="N1332" s="523">
        <v>0</v>
      </c>
      <c r="O1332" s="598">
        <v>3</v>
      </c>
      <c r="P1332" s="24"/>
      <c r="Q1332" s="24"/>
      <c r="R1332" s="24" t="s">
        <v>307</v>
      </c>
      <c r="S1332" s="24" t="s">
        <v>1580</v>
      </c>
      <c r="T1332" s="7" t="s">
        <v>2040</v>
      </c>
      <c r="U1332" s="35" t="s">
        <v>87</v>
      </c>
      <c r="V1332" s="247" t="s">
        <v>2937</v>
      </c>
      <c r="W1332" s="37">
        <v>10</v>
      </c>
      <c r="X1332" s="24"/>
      <c r="Y1332" s="8">
        <f t="shared" si="379"/>
        <v>10</v>
      </c>
      <c r="Z1332" s="24">
        <v>10</v>
      </c>
      <c r="AA1332" s="58"/>
      <c r="AB1332" s="66">
        <v>387.8</v>
      </c>
      <c r="AC1332" s="262"/>
      <c r="AD1332" s="25"/>
      <c r="AE1332" s="66"/>
      <c r="AF1332" s="63">
        <f t="shared" si="380"/>
        <v>0</v>
      </c>
      <c r="AG1332" s="63">
        <f t="shared" si="381"/>
        <v>0</v>
      </c>
      <c r="AH1332" s="63">
        <f t="shared" si="382"/>
        <v>0</v>
      </c>
      <c r="AI1332" s="63">
        <f t="shared" si="383"/>
        <v>0</v>
      </c>
      <c r="AJ1332" s="63">
        <f t="shared" si="384"/>
        <v>333508</v>
      </c>
      <c r="AK1332" s="63">
        <f t="shared" si="385"/>
        <v>333508</v>
      </c>
      <c r="AL1332" s="21" t="s">
        <v>9</v>
      </c>
      <c r="AM1332" s="494"/>
      <c r="AN1332" s="82">
        <f t="shared" si="386"/>
        <v>333508</v>
      </c>
      <c r="AO1332" s="844">
        <f t="shared" si="375"/>
        <v>0</v>
      </c>
      <c r="AP1332" s="844">
        <f t="shared" si="376"/>
        <v>1</v>
      </c>
      <c r="AQ1332" s="845">
        <f t="shared" ca="1" si="377"/>
        <v>9</v>
      </c>
      <c r="AR1332" s="113" t="str">
        <f t="shared" si="378"/>
        <v>On Time</v>
      </c>
    </row>
    <row r="1333" spans="1:44" ht="13.5" customHeight="1" x14ac:dyDescent="0.2">
      <c r="A1333" s="16" t="s">
        <v>90</v>
      </c>
      <c r="B1333" s="627">
        <v>46177</v>
      </c>
      <c r="C1333" s="543" t="s">
        <v>79</v>
      </c>
      <c r="D1333" s="25">
        <v>46198</v>
      </c>
      <c r="E1333" s="517" t="e">
        <f>IF(OR(#REF!="",J1333=""),"",#REF!+7*J1333)</f>
        <v>#REF!</v>
      </c>
      <c r="F1333" s="333" t="e">
        <f t="shared" ca="1" si="374"/>
        <v>#REF!</v>
      </c>
      <c r="G1333" s="65" t="s">
        <v>2111</v>
      </c>
      <c r="H1333" s="23" t="e">
        <f t="shared" si="387"/>
        <v>#REF!</v>
      </c>
      <c r="I1333" s="23" t="e">
        <f t="shared" si="388"/>
        <v>#REF!</v>
      </c>
      <c r="J1333" s="24">
        <v>3</v>
      </c>
      <c r="K1333" s="24" t="s">
        <v>18</v>
      </c>
      <c r="L1333" s="38" t="s">
        <v>81</v>
      </c>
      <c r="M1333" s="522" t="s">
        <v>2939</v>
      </c>
      <c r="N1333" s="523">
        <v>1</v>
      </c>
      <c r="O1333" s="558">
        <v>1</v>
      </c>
      <c r="P1333" s="24"/>
      <c r="Q1333" s="24"/>
      <c r="R1333" s="24" t="s">
        <v>84</v>
      </c>
      <c r="S1333" s="524" t="s">
        <v>620</v>
      </c>
      <c r="T1333" s="512" t="s">
        <v>621</v>
      </c>
      <c r="U1333" s="584" t="s">
        <v>212</v>
      </c>
      <c r="V1333" s="548" t="s">
        <v>2940</v>
      </c>
      <c r="W1333" s="24">
        <v>10</v>
      </c>
      <c r="X1333" s="24"/>
      <c r="Y1333" s="557">
        <f t="shared" si="379"/>
        <v>10</v>
      </c>
      <c r="Z1333" s="24">
        <v>10</v>
      </c>
      <c r="AA1333" s="58">
        <v>36768</v>
      </c>
      <c r="AB1333" s="66"/>
      <c r="AC1333" s="262"/>
      <c r="AD1333" s="25"/>
      <c r="AE1333" s="66"/>
      <c r="AF1333" s="63">
        <f t="shared" si="380"/>
        <v>0</v>
      </c>
      <c r="AG1333" s="63">
        <f t="shared" si="381"/>
        <v>0</v>
      </c>
      <c r="AH1333" s="63">
        <f t="shared" si="382"/>
        <v>0</v>
      </c>
      <c r="AI1333" s="63">
        <f t="shared" si="383"/>
        <v>367680</v>
      </c>
      <c r="AJ1333" s="63">
        <f t="shared" si="384"/>
        <v>0</v>
      </c>
      <c r="AK1333" s="63">
        <f t="shared" si="385"/>
        <v>367680</v>
      </c>
      <c r="AL1333" s="21" t="s">
        <v>9</v>
      </c>
      <c r="AM1333" s="494"/>
      <c r="AN1333" s="82">
        <f t="shared" si="386"/>
        <v>367680</v>
      </c>
      <c r="AO1333" s="844">
        <f t="shared" si="375"/>
        <v>0</v>
      </c>
      <c r="AP1333" s="844">
        <f t="shared" si="376"/>
        <v>1</v>
      </c>
      <c r="AQ1333" s="845">
        <f t="shared" ca="1" si="377"/>
        <v>8</v>
      </c>
      <c r="AR1333" s="113" t="str">
        <f t="shared" si="378"/>
        <v>On Time</v>
      </c>
    </row>
    <row r="1334" spans="1:44" ht="13.5" customHeight="1" x14ac:dyDescent="0.2">
      <c r="A1334" s="16" t="s">
        <v>90</v>
      </c>
      <c r="B1334" s="627">
        <v>46177</v>
      </c>
      <c r="C1334" s="543" t="s">
        <v>79</v>
      </c>
      <c r="D1334" s="25">
        <v>46198</v>
      </c>
      <c r="E1334" s="517" t="e">
        <f>IF(OR(#REF!="",J1334=""),"",#REF!+7*J1334)</f>
        <v>#REF!</v>
      </c>
      <c r="F1334" s="333" t="e">
        <f t="shared" ca="1" si="374"/>
        <v>#REF!</v>
      </c>
      <c r="G1334" s="65" t="s">
        <v>2111</v>
      </c>
      <c r="H1334" s="23" t="e">
        <f t="shared" si="387"/>
        <v>#REF!</v>
      </c>
      <c r="I1334" s="23" t="e">
        <f t="shared" si="388"/>
        <v>#REF!</v>
      </c>
      <c r="J1334" s="24">
        <v>3</v>
      </c>
      <c r="K1334" s="24" t="s">
        <v>18</v>
      </c>
      <c r="L1334" s="38" t="s">
        <v>81</v>
      </c>
      <c r="M1334" s="522" t="s">
        <v>2939</v>
      </c>
      <c r="N1334" s="523">
        <v>1</v>
      </c>
      <c r="O1334" s="558">
        <v>1</v>
      </c>
      <c r="P1334" s="24"/>
      <c r="Q1334" s="24"/>
      <c r="R1334" s="24" t="s">
        <v>84</v>
      </c>
      <c r="S1334" s="524" t="s">
        <v>620</v>
      </c>
      <c r="T1334" s="512" t="s">
        <v>621</v>
      </c>
      <c r="U1334" s="584" t="s">
        <v>212</v>
      </c>
      <c r="V1334" s="548" t="s">
        <v>2941</v>
      </c>
      <c r="W1334" s="24">
        <v>10</v>
      </c>
      <c r="X1334" s="24"/>
      <c r="Y1334" s="557">
        <f t="shared" si="379"/>
        <v>10</v>
      </c>
      <c r="Z1334" s="24">
        <v>10</v>
      </c>
      <c r="AA1334" s="58">
        <v>36768</v>
      </c>
      <c r="AB1334" s="66"/>
      <c r="AC1334" s="262"/>
      <c r="AD1334" s="25"/>
      <c r="AE1334" s="66"/>
      <c r="AF1334" s="63">
        <f t="shared" si="380"/>
        <v>0</v>
      </c>
      <c r="AG1334" s="63">
        <f t="shared" si="381"/>
        <v>0</v>
      </c>
      <c r="AH1334" s="63">
        <f t="shared" si="382"/>
        <v>0</v>
      </c>
      <c r="AI1334" s="63">
        <f t="shared" si="383"/>
        <v>367680</v>
      </c>
      <c r="AJ1334" s="63">
        <f t="shared" si="384"/>
        <v>0</v>
      </c>
      <c r="AK1334" s="63">
        <f t="shared" si="385"/>
        <v>367680</v>
      </c>
      <c r="AL1334" s="21" t="s">
        <v>9</v>
      </c>
      <c r="AM1334" s="494"/>
      <c r="AN1334" s="82">
        <f t="shared" si="386"/>
        <v>367680</v>
      </c>
      <c r="AO1334" s="844">
        <f t="shared" si="375"/>
        <v>0</v>
      </c>
      <c r="AP1334" s="844">
        <f t="shared" si="376"/>
        <v>1</v>
      </c>
      <c r="AQ1334" s="845">
        <f t="shared" ca="1" si="377"/>
        <v>8</v>
      </c>
      <c r="AR1334" s="113" t="str">
        <f t="shared" si="378"/>
        <v>On Time</v>
      </c>
    </row>
    <row r="1335" spans="1:44" ht="13.5" customHeight="1" x14ac:dyDescent="0.2">
      <c r="A1335" s="508" t="s">
        <v>90</v>
      </c>
      <c r="B1335" s="627">
        <v>46177</v>
      </c>
      <c r="C1335" s="543" t="s">
        <v>79</v>
      </c>
      <c r="D1335" s="531">
        <v>46198</v>
      </c>
      <c r="E1335" s="517" t="e">
        <f>IF(OR(#REF!="",J1335=""),"",#REF!+7*J1335)</f>
        <v>#REF!</v>
      </c>
      <c r="F1335" s="518" t="e">
        <f ca="1">IF(AL1335="PO CLOSED",
"DELIVERED",
IF(TODAY()&gt;E1335,
"-"&amp;ROUNDUP(TODAY()-E1335,0)&amp;" days overdue",
"+" &amp;ROUNDUP(E1335-TODAY(),0)&amp;" days remaining"))</f>
        <v>#REF!</v>
      </c>
      <c r="G1335" s="516" t="s">
        <v>2111</v>
      </c>
      <c r="H1335" s="505" t="e">
        <f t="shared" si="387"/>
        <v>#REF!</v>
      </c>
      <c r="I1335" s="505" t="e">
        <f t="shared" si="388"/>
        <v>#REF!</v>
      </c>
      <c r="J1335" s="506">
        <v>3</v>
      </c>
      <c r="K1335" s="506" t="s">
        <v>28</v>
      </c>
      <c r="L1335" s="521" t="s">
        <v>81</v>
      </c>
      <c r="M1335" s="522" t="s">
        <v>2939</v>
      </c>
      <c r="N1335" s="523">
        <v>1</v>
      </c>
      <c r="O1335" s="558">
        <v>1</v>
      </c>
      <c r="P1335" s="506"/>
      <c r="Q1335" s="506"/>
      <c r="R1335" s="506" t="s">
        <v>84</v>
      </c>
      <c r="S1335" s="524" t="s">
        <v>620</v>
      </c>
      <c r="T1335" s="512" t="s">
        <v>621</v>
      </c>
      <c r="U1335" s="584" t="s">
        <v>212</v>
      </c>
      <c r="V1335" s="548" t="s">
        <v>2942</v>
      </c>
      <c r="W1335" s="506">
        <v>1</v>
      </c>
      <c r="X1335" s="506"/>
      <c r="Y1335" s="557">
        <f t="shared" si="379"/>
        <v>1</v>
      </c>
      <c r="Z1335" s="506">
        <v>1</v>
      </c>
      <c r="AA1335" s="528">
        <v>37500</v>
      </c>
      <c r="AB1335" s="529"/>
      <c r="AC1335" s="530"/>
      <c r="AD1335" s="531"/>
      <c r="AE1335" s="529"/>
      <c r="AF1335" s="682">
        <f>X1335*AA1335</f>
        <v>0</v>
      </c>
      <c r="AG1335" s="682">
        <f>(X1335*AB1335)*86</f>
        <v>0</v>
      </c>
      <c r="AH1335" s="682">
        <f>SUM(AF1335:AG1335)</f>
        <v>0</v>
      </c>
      <c r="AI1335" s="682">
        <f>Z1335*AA1335</f>
        <v>37500</v>
      </c>
      <c r="AJ1335" s="682">
        <f>(Z1335*AB1335)*86</f>
        <v>0</v>
      </c>
      <c r="AK1335" s="682">
        <f>SUM(AI1335:AJ1335)</f>
        <v>37500</v>
      </c>
      <c r="AL1335" s="515" t="s">
        <v>9</v>
      </c>
      <c r="AM1335" s="683"/>
      <c r="AN1335" s="838">
        <f>SUM(AH1335,AK1335)</f>
        <v>37500</v>
      </c>
      <c r="AO1335" s="844">
        <f t="shared" si="375"/>
        <v>0</v>
      </c>
      <c r="AP1335" s="844">
        <f t="shared" si="376"/>
        <v>1</v>
      </c>
      <c r="AQ1335" s="845">
        <f t="shared" ca="1" si="377"/>
        <v>8</v>
      </c>
      <c r="AR1335" s="113" t="str">
        <f t="shared" si="378"/>
        <v>On Time</v>
      </c>
    </row>
    <row r="1336" spans="1:44" ht="13.5" customHeight="1" x14ac:dyDescent="0.2">
      <c r="A1336" s="16">
        <v>4516522618</v>
      </c>
      <c r="B1336" s="381">
        <v>46178</v>
      </c>
      <c r="C1336" s="240" t="s">
        <v>79</v>
      </c>
      <c r="D1336" s="25">
        <v>46192</v>
      </c>
      <c r="E1336" s="277" t="e">
        <f>IF(OR(#REF!="",J1336=""),"",#REF!+7*J1336)</f>
        <v>#REF!</v>
      </c>
      <c r="F1336" s="333" t="e">
        <f t="shared" ca="1" si="374"/>
        <v>#REF!</v>
      </c>
      <c r="G1336" s="65" t="s">
        <v>2111</v>
      </c>
      <c r="H1336" s="23" t="e">
        <f t="shared" si="387"/>
        <v>#REF!</v>
      </c>
      <c r="I1336" s="23" t="e">
        <f t="shared" si="388"/>
        <v>#REF!</v>
      </c>
      <c r="J1336" s="24">
        <v>3</v>
      </c>
      <c r="K1336" s="24" t="s">
        <v>19</v>
      </c>
      <c r="L1336" s="24" t="s">
        <v>81</v>
      </c>
      <c r="M1336" s="522" t="s">
        <v>2943</v>
      </c>
      <c r="N1336" s="91">
        <v>1</v>
      </c>
      <c r="O1336" s="382">
        <v>1</v>
      </c>
      <c r="P1336" s="24"/>
      <c r="Q1336" s="24"/>
      <c r="R1336" s="24" t="s">
        <v>84</v>
      </c>
      <c r="S1336" s="9" t="s">
        <v>620</v>
      </c>
      <c r="T1336" s="7" t="s">
        <v>621</v>
      </c>
      <c r="U1336" s="70" t="s">
        <v>212</v>
      </c>
      <c r="V1336" s="13" t="s">
        <v>2944</v>
      </c>
      <c r="W1336" s="24">
        <v>10</v>
      </c>
      <c r="X1336" s="24"/>
      <c r="Y1336" s="8">
        <f t="shared" si="379"/>
        <v>10</v>
      </c>
      <c r="Z1336" s="24">
        <v>10</v>
      </c>
      <c r="AA1336" s="58">
        <v>15517</v>
      </c>
      <c r="AB1336" s="66"/>
      <c r="AC1336" s="262"/>
      <c r="AD1336" s="25"/>
      <c r="AE1336" s="66"/>
      <c r="AF1336" s="63">
        <f t="shared" si="380"/>
        <v>0</v>
      </c>
      <c r="AG1336" s="63">
        <f t="shared" si="381"/>
        <v>0</v>
      </c>
      <c r="AH1336" s="63">
        <f t="shared" si="382"/>
        <v>0</v>
      </c>
      <c r="AI1336" s="63">
        <f t="shared" si="383"/>
        <v>155170</v>
      </c>
      <c r="AJ1336" s="63">
        <f t="shared" si="384"/>
        <v>0</v>
      </c>
      <c r="AK1336" s="63">
        <f t="shared" si="385"/>
        <v>155170</v>
      </c>
      <c r="AL1336" s="21" t="s">
        <v>9</v>
      </c>
      <c r="AM1336" s="494"/>
      <c r="AN1336" s="82">
        <f t="shared" si="386"/>
        <v>155170</v>
      </c>
      <c r="AO1336" s="844">
        <f t="shared" si="375"/>
        <v>0</v>
      </c>
      <c r="AP1336" s="844">
        <f t="shared" si="376"/>
        <v>1</v>
      </c>
      <c r="AQ1336" s="845">
        <f t="shared" ca="1" si="377"/>
        <v>7</v>
      </c>
      <c r="AR1336" s="113" t="str">
        <f t="shared" si="378"/>
        <v>On Time</v>
      </c>
    </row>
    <row r="1337" spans="1:44" ht="13.5" customHeight="1" x14ac:dyDescent="0.2">
      <c r="A1337" s="16" t="s">
        <v>90</v>
      </c>
      <c r="B1337" s="381">
        <v>46178</v>
      </c>
      <c r="C1337" s="240" t="s">
        <v>79</v>
      </c>
      <c r="D1337" s="25">
        <v>46199</v>
      </c>
      <c r="E1337" s="277" t="e">
        <f>IF(OR(#REF!="",J1337=""),"",#REF!+7*J1337)</f>
        <v>#REF!</v>
      </c>
      <c r="F1337" s="333" t="e">
        <f t="shared" ca="1" si="374"/>
        <v>#REF!</v>
      </c>
      <c r="G1337" s="65" t="s">
        <v>2111</v>
      </c>
      <c r="H1337" s="23" t="e">
        <f t="shared" si="387"/>
        <v>#REF!</v>
      </c>
      <c r="I1337" s="23" t="e">
        <f t="shared" si="388"/>
        <v>#REF!</v>
      </c>
      <c r="J1337" s="24">
        <v>3</v>
      </c>
      <c r="K1337" s="24" t="s">
        <v>18</v>
      </c>
      <c r="L1337" s="24" t="s">
        <v>81</v>
      </c>
      <c r="M1337" s="522" t="s">
        <v>2945</v>
      </c>
      <c r="N1337" s="91">
        <v>1</v>
      </c>
      <c r="O1337" s="382">
        <v>1</v>
      </c>
      <c r="P1337" s="24"/>
      <c r="Q1337" s="24"/>
      <c r="R1337" s="24" t="s">
        <v>84</v>
      </c>
      <c r="S1337" s="9" t="s">
        <v>620</v>
      </c>
      <c r="T1337" s="7" t="s">
        <v>621</v>
      </c>
      <c r="U1337" s="70" t="s">
        <v>212</v>
      </c>
      <c r="V1337" s="13" t="s">
        <v>2946</v>
      </c>
      <c r="W1337" s="24">
        <v>12</v>
      </c>
      <c r="X1337" s="24"/>
      <c r="Y1337" s="8">
        <f t="shared" si="379"/>
        <v>12</v>
      </c>
      <c r="Z1337" s="24">
        <v>12</v>
      </c>
      <c r="AA1337" s="58">
        <v>80219</v>
      </c>
      <c r="AB1337" s="66"/>
      <c r="AC1337" s="262"/>
      <c r="AD1337" s="25"/>
      <c r="AE1337" s="66"/>
      <c r="AF1337" s="63">
        <f t="shared" si="380"/>
        <v>0</v>
      </c>
      <c r="AG1337" s="63">
        <f t="shared" si="381"/>
        <v>0</v>
      </c>
      <c r="AH1337" s="63">
        <f t="shared" si="382"/>
        <v>0</v>
      </c>
      <c r="AI1337" s="63">
        <f t="shared" si="383"/>
        <v>962628</v>
      </c>
      <c r="AJ1337" s="63">
        <f t="shared" si="384"/>
        <v>0</v>
      </c>
      <c r="AK1337" s="63">
        <f t="shared" si="385"/>
        <v>962628</v>
      </c>
      <c r="AL1337" s="21" t="s">
        <v>9</v>
      </c>
      <c r="AM1337" s="494"/>
      <c r="AN1337" s="82">
        <f t="shared" si="386"/>
        <v>962628</v>
      </c>
      <c r="AO1337" s="844">
        <f t="shared" si="375"/>
        <v>0</v>
      </c>
      <c r="AP1337" s="844">
        <f t="shared" si="376"/>
        <v>1</v>
      </c>
      <c r="AQ1337" s="845">
        <f t="shared" ca="1" si="377"/>
        <v>7</v>
      </c>
      <c r="AR1337" s="113" t="str">
        <f t="shared" si="378"/>
        <v>On Time</v>
      </c>
    </row>
    <row r="1338" spans="1:44" ht="13.5" customHeight="1" x14ac:dyDescent="0.2">
      <c r="A1338" s="16" t="s">
        <v>90</v>
      </c>
      <c r="B1338" s="381">
        <v>46178</v>
      </c>
      <c r="C1338" s="240" t="s">
        <v>79</v>
      </c>
      <c r="D1338" s="25">
        <v>46199</v>
      </c>
      <c r="E1338" s="277" t="e">
        <f>IF(OR(#REF!="",J1338=""),"",#REF!+7*J1338)</f>
        <v>#REF!</v>
      </c>
      <c r="F1338" s="333" t="e">
        <f t="shared" ca="1" si="374"/>
        <v>#REF!</v>
      </c>
      <c r="G1338" s="65" t="s">
        <v>2111</v>
      </c>
      <c r="H1338" s="23" t="e">
        <f t="shared" si="387"/>
        <v>#REF!</v>
      </c>
      <c r="I1338" s="23" t="e">
        <f t="shared" si="388"/>
        <v>#REF!</v>
      </c>
      <c r="J1338" s="24">
        <v>3</v>
      </c>
      <c r="K1338" s="24" t="s">
        <v>28</v>
      </c>
      <c r="L1338" s="24" t="s">
        <v>81</v>
      </c>
      <c r="M1338" s="522" t="s">
        <v>2945</v>
      </c>
      <c r="N1338" s="91">
        <v>1</v>
      </c>
      <c r="O1338" s="382">
        <v>1</v>
      </c>
      <c r="P1338" s="24"/>
      <c r="Q1338" s="24"/>
      <c r="R1338" s="24" t="s">
        <v>84</v>
      </c>
      <c r="S1338" s="9" t="s">
        <v>620</v>
      </c>
      <c r="T1338" s="7" t="s">
        <v>621</v>
      </c>
      <c r="U1338" s="70" t="s">
        <v>212</v>
      </c>
      <c r="V1338" s="13" t="s">
        <v>2947</v>
      </c>
      <c r="W1338" s="24">
        <v>1</v>
      </c>
      <c r="X1338" s="24"/>
      <c r="Y1338" s="8">
        <f t="shared" si="379"/>
        <v>1</v>
      </c>
      <c r="Z1338" s="24">
        <v>1</v>
      </c>
      <c r="AA1338" s="58">
        <v>40500</v>
      </c>
      <c r="AB1338" s="66"/>
      <c r="AC1338" s="262"/>
      <c r="AD1338" s="25"/>
      <c r="AE1338" s="66"/>
      <c r="AF1338" s="63">
        <f t="shared" si="380"/>
        <v>0</v>
      </c>
      <c r="AG1338" s="63">
        <f t="shared" si="381"/>
        <v>0</v>
      </c>
      <c r="AH1338" s="63">
        <f t="shared" si="382"/>
        <v>0</v>
      </c>
      <c r="AI1338" s="63">
        <f t="shared" si="383"/>
        <v>40500</v>
      </c>
      <c r="AJ1338" s="63">
        <f t="shared" si="384"/>
        <v>0</v>
      </c>
      <c r="AK1338" s="63">
        <f t="shared" si="385"/>
        <v>40500</v>
      </c>
      <c r="AL1338" s="21" t="s">
        <v>9</v>
      </c>
      <c r="AM1338" s="494"/>
      <c r="AN1338" s="82">
        <f t="shared" si="386"/>
        <v>40500</v>
      </c>
      <c r="AO1338" s="844">
        <f t="shared" si="375"/>
        <v>0</v>
      </c>
      <c r="AP1338" s="844">
        <f t="shared" si="376"/>
        <v>1</v>
      </c>
      <c r="AQ1338" s="845">
        <f t="shared" ca="1" si="377"/>
        <v>7</v>
      </c>
      <c r="AR1338" s="113" t="str">
        <f t="shared" si="378"/>
        <v>On Time</v>
      </c>
    </row>
    <row r="1339" spans="1:44" ht="13.5" customHeight="1" x14ac:dyDescent="0.2">
      <c r="A1339" s="508">
        <v>4300036522</v>
      </c>
      <c r="B1339" s="627">
        <v>46177</v>
      </c>
      <c r="C1339" s="543" t="s">
        <v>79</v>
      </c>
      <c r="D1339" s="517">
        <v>46240</v>
      </c>
      <c r="E1339" s="517" t="e">
        <f>IF(OR(#REF!="",J1339=""),"",#REF!+7*J1339)</f>
        <v>#REF!</v>
      </c>
      <c r="F1339" s="629" t="e">
        <f t="shared" ca="1" si="374"/>
        <v>#REF!</v>
      </c>
      <c r="G1339" s="516" t="s">
        <v>94</v>
      </c>
      <c r="H1339" s="505" t="e">
        <f t="shared" si="387"/>
        <v>#REF!</v>
      </c>
      <c r="I1339" s="505" t="e">
        <f t="shared" si="388"/>
        <v>#REF!</v>
      </c>
      <c r="J1339" s="521">
        <v>9</v>
      </c>
      <c r="K1339" s="506" t="s">
        <v>19</v>
      </c>
      <c r="L1339" s="525" t="s">
        <v>81</v>
      </c>
      <c r="M1339" s="686" t="s">
        <v>2948</v>
      </c>
      <c r="N1339" s="523">
        <v>0</v>
      </c>
      <c r="O1339" s="598">
        <v>3</v>
      </c>
      <c r="P1339" s="506"/>
      <c r="Q1339" s="506"/>
      <c r="R1339" s="588" t="s">
        <v>84</v>
      </c>
      <c r="S1339" s="555" t="s">
        <v>97</v>
      </c>
      <c r="T1339" s="628" t="s">
        <v>98</v>
      </c>
      <c r="U1339" s="508" t="s">
        <v>99</v>
      </c>
      <c r="V1339" s="508" t="s">
        <v>944</v>
      </c>
      <c r="W1339" s="506">
        <v>2</v>
      </c>
      <c r="X1339" s="732"/>
      <c r="Y1339" s="557">
        <f t="shared" si="379"/>
        <v>2</v>
      </c>
      <c r="Z1339" s="506">
        <v>2</v>
      </c>
      <c r="AA1339" s="528">
        <v>2802</v>
      </c>
      <c r="AB1339" s="529"/>
      <c r="AC1339" s="601"/>
      <c r="AD1339" s="516"/>
      <c r="AE1339" s="532"/>
      <c r="AF1339" s="528">
        <f t="shared" si="380"/>
        <v>0</v>
      </c>
      <c r="AG1339" s="528">
        <f t="shared" si="381"/>
        <v>0</v>
      </c>
      <c r="AH1339" s="528">
        <f t="shared" si="382"/>
        <v>0</v>
      </c>
      <c r="AI1339" s="528">
        <f t="shared" si="383"/>
        <v>5604</v>
      </c>
      <c r="AJ1339" s="528">
        <f t="shared" si="384"/>
        <v>0</v>
      </c>
      <c r="AK1339" s="528">
        <f t="shared" si="385"/>
        <v>5604</v>
      </c>
      <c r="AL1339" s="508" t="s">
        <v>9</v>
      </c>
      <c r="AM1339" s="533"/>
      <c r="AN1339" s="833">
        <f t="shared" si="386"/>
        <v>5604</v>
      </c>
      <c r="AO1339" s="844">
        <f t="shared" si="375"/>
        <v>0</v>
      </c>
      <c r="AP1339" s="844">
        <f t="shared" si="376"/>
        <v>1</v>
      </c>
      <c r="AQ1339" s="845">
        <f t="shared" ca="1" si="377"/>
        <v>8</v>
      </c>
      <c r="AR1339" s="113" t="str">
        <f t="shared" si="378"/>
        <v>On Time</v>
      </c>
    </row>
    <row r="1340" spans="1:44" ht="13.5" customHeight="1" x14ac:dyDescent="0.2">
      <c r="A1340" s="508">
        <v>4300036522</v>
      </c>
      <c r="B1340" s="627">
        <v>46177</v>
      </c>
      <c r="C1340" s="543" t="s">
        <v>79</v>
      </c>
      <c r="D1340" s="517">
        <v>46261</v>
      </c>
      <c r="E1340" s="517" t="e">
        <f>IF(OR(#REF!="",J1340=""),"",#REF!+7*J1340)</f>
        <v>#REF!</v>
      </c>
      <c r="F1340" s="629" t="e">
        <f t="shared" ca="1" si="374"/>
        <v>#REF!</v>
      </c>
      <c r="G1340" s="516" t="s">
        <v>94</v>
      </c>
      <c r="H1340" s="505" t="e">
        <f t="shared" si="387"/>
        <v>#REF!</v>
      </c>
      <c r="I1340" s="505" t="e">
        <f t="shared" si="388"/>
        <v>#REF!</v>
      </c>
      <c r="J1340" s="521">
        <v>12</v>
      </c>
      <c r="K1340" s="506" t="s">
        <v>19</v>
      </c>
      <c r="L1340" s="525" t="s">
        <v>81</v>
      </c>
      <c r="M1340" s="686" t="s">
        <v>2948</v>
      </c>
      <c r="N1340" s="523">
        <v>0</v>
      </c>
      <c r="O1340" s="598">
        <v>3</v>
      </c>
      <c r="P1340" s="506"/>
      <c r="Q1340" s="506"/>
      <c r="R1340" s="588" t="s">
        <v>84</v>
      </c>
      <c r="S1340" s="555" t="s">
        <v>97</v>
      </c>
      <c r="T1340" s="628" t="s">
        <v>98</v>
      </c>
      <c r="U1340" s="508" t="s">
        <v>99</v>
      </c>
      <c r="V1340" s="508" t="s">
        <v>944</v>
      </c>
      <c r="W1340" s="506">
        <v>23</v>
      </c>
      <c r="X1340" s="732"/>
      <c r="Y1340" s="557">
        <f t="shared" si="379"/>
        <v>23</v>
      </c>
      <c r="Z1340" s="506">
        <v>23</v>
      </c>
      <c r="AA1340" s="528">
        <v>2802</v>
      </c>
      <c r="AB1340" s="529"/>
      <c r="AC1340" s="601"/>
      <c r="AD1340" s="516"/>
      <c r="AE1340" s="532"/>
      <c r="AF1340" s="528">
        <f t="shared" si="380"/>
        <v>0</v>
      </c>
      <c r="AG1340" s="528">
        <f t="shared" si="381"/>
        <v>0</v>
      </c>
      <c r="AH1340" s="528">
        <f t="shared" si="382"/>
        <v>0</v>
      </c>
      <c r="AI1340" s="528">
        <f t="shared" si="383"/>
        <v>64446</v>
      </c>
      <c r="AJ1340" s="528">
        <f t="shared" si="384"/>
        <v>0</v>
      </c>
      <c r="AK1340" s="528">
        <f t="shared" si="385"/>
        <v>64446</v>
      </c>
      <c r="AL1340" s="508" t="s">
        <v>9</v>
      </c>
      <c r="AM1340" s="533"/>
      <c r="AN1340" s="833">
        <f t="shared" si="386"/>
        <v>64446</v>
      </c>
      <c r="AO1340" s="844">
        <f t="shared" si="375"/>
        <v>0</v>
      </c>
      <c r="AP1340" s="844">
        <f t="shared" si="376"/>
        <v>1</v>
      </c>
      <c r="AQ1340" s="845">
        <f t="shared" ca="1" si="377"/>
        <v>8</v>
      </c>
      <c r="AR1340" s="113" t="str">
        <f t="shared" si="378"/>
        <v>On Time</v>
      </c>
    </row>
    <row r="1341" spans="1:44" ht="13.5" customHeight="1" x14ac:dyDescent="0.2">
      <c r="A1341" s="508">
        <v>4000627941</v>
      </c>
      <c r="B1341" s="627">
        <v>46177</v>
      </c>
      <c r="C1341" s="543" t="s">
        <v>79</v>
      </c>
      <c r="D1341" s="517">
        <v>46275</v>
      </c>
      <c r="E1341" s="517" t="e">
        <f>IF(OR(#REF!="",J1341=""),"",#REF!+7*J1341)</f>
        <v>#REF!</v>
      </c>
      <c r="F1341" s="629" t="e">
        <f t="shared" ca="1" si="374"/>
        <v>#REF!</v>
      </c>
      <c r="G1341" s="516" t="s">
        <v>94</v>
      </c>
      <c r="H1341" s="505" t="e">
        <f t="shared" si="387"/>
        <v>#REF!</v>
      </c>
      <c r="I1341" s="505" t="e">
        <f t="shared" si="388"/>
        <v>#REF!</v>
      </c>
      <c r="J1341" s="521">
        <v>14</v>
      </c>
      <c r="K1341" s="506" t="s">
        <v>18</v>
      </c>
      <c r="L1341" s="525" t="s">
        <v>142</v>
      </c>
      <c r="M1341" s="686" t="s">
        <v>2590</v>
      </c>
      <c r="N1341" s="523">
        <v>0</v>
      </c>
      <c r="O1341" s="598">
        <v>3</v>
      </c>
      <c r="P1341" s="506"/>
      <c r="Q1341" s="506"/>
      <c r="R1341" s="588" t="s">
        <v>84</v>
      </c>
      <c r="S1341" s="555" t="s">
        <v>97</v>
      </c>
      <c r="T1341" s="628" t="s">
        <v>138</v>
      </c>
      <c r="U1341" s="508" t="s">
        <v>99</v>
      </c>
      <c r="V1341" s="508" t="s">
        <v>2591</v>
      </c>
      <c r="W1341" s="506">
        <v>1</v>
      </c>
      <c r="X1341" s="732"/>
      <c r="Y1341" s="557">
        <f t="shared" si="379"/>
        <v>1</v>
      </c>
      <c r="Z1341" s="506">
        <v>1</v>
      </c>
      <c r="AA1341" s="528">
        <v>7635</v>
      </c>
      <c r="AB1341" s="529"/>
      <c r="AC1341" s="601"/>
      <c r="AD1341" s="516"/>
      <c r="AE1341" s="532"/>
      <c r="AF1341" s="528">
        <f t="shared" si="380"/>
        <v>0</v>
      </c>
      <c r="AG1341" s="528">
        <f t="shared" si="381"/>
        <v>0</v>
      </c>
      <c r="AH1341" s="528">
        <f t="shared" si="382"/>
        <v>0</v>
      </c>
      <c r="AI1341" s="528">
        <f t="shared" si="383"/>
        <v>7635</v>
      </c>
      <c r="AJ1341" s="528">
        <f t="shared" si="384"/>
        <v>0</v>
      </c>
      <c r="AK1341" s="528">
        <f t="shared" si="385"/>
        <v>7635</v>
      </c>
      <c r="AL1341" s="508" t="s">
        <v>9</v>
      </c>
      <c r="AM1341" s="533"/>
      <c r="AN1341" s="833">
        <f t="shared" si="386"/>
        <v>7635</v>
      </c>
      <c r="AO1341" s="844">
        <f t="shared" si="375"/>
        <v>0</v>
      </c>
      <c r="AP1341" s="844">
        <f t="shared" si="376"/>
        <v>1</v>
      </c>
      <c r="AQ1341" s="845">
        <f t="shared" ca="1" si="377"/>
        <v>8</v>
      </c>
      <c r="AR1341" s="113" t="str">
        <f t="shared" si="378"/>
        <v>On Time</v>
      </c>
    </row>
    <row r="1342" spans="1:44" ht="13.5" customHeight="1" x14ac:dyDescent="0.2">
      <c r="A1342" s="16" t="s">
        <v>90</v>
      </c>
      <c r="B1342" s="381">
        <v>46178</v>
      </c>
      <c r="C1342" s="240" t="s">
        <v>79</v>
      </c>
      <c r="D1342" s="25">
        <v>46190</v>
      </c>
      <c r="E1342" s="277" t="e">
        <f>IF(OR(#REF!="",J1342=""),"",#REF!+7*J1342)</f>
        <v>#REF!</v>
      </c>
      <c r="F1342" s="333" t="e">
        <f t="shared" ca="1" si="374"/>
        <v>#REF!</v>
      </c>
      <c r="G1342" s="65" t="s">
        <v>2111</v>
      </c>
      <c r="H1342" s="23" t="e">
        <f t="shared" si="387"/>
        <v>#REF!</v>
      </c>
      <c r="I1342" s="23" t="e">
        <f t="shared" si="388"/>
        <v>#REF!</v>
      </c>
      <c r="J1342" s="24">
        <v>1.8</v>
      </c>
      <c r="K1342" s="24" t="s">
        <v>21</v>
      </c>
      <c r="L1342" s="38" t="s">
        <v>142</v>
      </c>
      <c r="M1342" s="343" t="s">
        <v>2949</v>
      </c>
      <c r="N1342" s="91">
        <v>0</v>
      </c>
      <c r="O1342" s="463">
        <v>3</v>
      </c>
      <c r="P1342" s="24"/>
      <c r="Q1342" s="24"/>
      <c r="R1342" s="87" t="s">
        <v>84</v>
      </c>
      <c r="S1342" s="86" t="s">
        <v>2950</v>
      </c>
      <c r="T1342" s="23" t="s">
        <v>2951</v>
      </c>
      <c r="U1342" s="97" t="s">
        <v>87</v>
      </c>
      <c r="V1342" s="16" t="s">
        <v>2952</v>
      </c>
      <c r="W1342" s="24">
        <v>20</v>
      </c>
      <c r="X1342" s="24"/>
      <c r="Y1342" s="8">
        <f t="shared" si="379"/>
        <v>20</v>
      </c>
      <c r="Z1342" s="24">
        <v>20</v>
      </c>
      <c r="AA1342" s="58">
        <v>34011.25</v>
      </c>
      <c r="AB1342" s="66"/>
      <c r="AC1342" s="262"/>
      <c r="AD1342" s="25"/>
      <c r="AE1342" s="66"/>
      <c r="AF1342" s="63">
        <f t="shared" si="380"/>
        <v>0</v>
      </c>
      <c r="AG1342" s="63">
        <f t="shared" si="381"/>
        <v>0</v>
      </c>
      <c r="AH1342" s="63">
        <f t="shared" si="382"/>
        <v>0</v>
      </c>
      <c r="AI1342" s="63">
        <f>Z1342*AA1342</f>
        <v>680225</v>
      </c>
      <c r="AJ1342" s="63">
        <f t="shared" si="384"/>
        <v>0</v>
      </c>
      <c r="AK1342" s="63">
        <f t="shared" si="385"/>
        <v>680225</v>
      </c>
      <c r="AL1342" s="21" t="s">
        <v>9</v>
      </c>
      <c r="AM1342" s="494"/>
      <c r="AN1342" s="82">
        <f t="shared" si="386"/>
        <v>680225</v>
      </c>
      <c r="AO1342" s="844">
        <f t="shared" si="375"/>
        <v>0</v>
      </c>
      <c r="AP1342" s="844">
        <f t="shared" si="376"/>
        <v>1</v>
      </c>
      <c r="AQ1342" s="845">
        <f t="shared" ca="1" si="377"/>
        <v>7</v>
      </c>
      <c r="AR1342" s="113" t="str">
        <f t="shared" si="378"/>
        <v>On Time</v>
      </c>
    </row>
    <row r="1343" spans="1:44" ht="13.5" customHeight="1" x14ac:dyDescent="0.25">
      <c r="A1343" s="508">
        <v>4516521335</v>
      </c>
      <c r="B1343" s="627">
        <v>46181</v>
      </c>
      <c r="C1343" s="543" t="s">
        <v>79</v>
      </c>
      <c r="D1343" s="25">
        <v>46195</v>
      </c>
      <c r="E1343" s="517" t="e">
        <f>IF(OR(#REF!="",J1343=""),"",#REF!+7*J1343)</f>
        <v>#REF!</v>
      </c>
      <c r="F1343" s="333" t="e">
        <f t="shared" ca="1" si="374"/>
        <v>#REF!</v>
      </c>
      <c r="G1343" s="65" t="s">
        <v>2111</v>
      </c>
      <c r="H1343" s="23" t="e">
        <f>TEXT(E1343,"MMM-YY")</f>
        <v>#REF!</v>
      </c>
      <c r="I1343" s="23" t="e">
        <f>TEXT(E1343,"YYYY")</f>
        <v>#REF!</v>
      </c>
      <c r="J1343" s="24">
        <v>2.6</v>
      </c>
      <c r="K1343" s="24" t="s">
        <v>23</v>
      </c>
      <c r="L1343" s="38" t="s">
        <v>81</v>
      </c>
      <c r="M1343" s="343" t="s">
        <v>2953</v>
      </c>
      <c r="N1343" s="523">
        <v>1</v>
      </c>
      <c r="O1343" s="558">
        <v>1</v>
      </c>
      <c r="P1343" s="24"/>
      <c r="Q1343" s="24"/>
      <c r="R1343" s="24" t="s">
        <v>84</v>
      </c>
      <c r="S1343" s="524" t="s">
        <v>620</v>
      </c>
      <c r="T1343" s="512" t="s">
        <v>621</v>
      </c>
      <c r="U1343" s="584" t="s">
        <v>212</v>
      </c>
      <c r="V1343" s="751" t="s">
        <v>2954</v>
      </c>
      <c r="W1343" s="24">
        <v>5</v>
      </c>
      <c r="X1343" s="24"/>
      <c r="Y1343" s="557">
        <f t="shared" si="379"/>
        <v>5</v>
      </c>
      <c r="Z1343" s="24">
        <v>5</v>
      </c>
      <c r="AA1343" s="58">
        <v>10664.2</v>
      </c>
      <c r="AB1343" s="66"/>
      <c r="AC1343" s="530"/>
      <c r="AD1343" s="25"/>
      <c r="AE1343" s="66"/>
      <c r="AF1343" s="63">
        <f t="shared" si="380"/>
        <v>0</v>
      </c>
      <c r="AG1343" s="63">
        <f t="shared" si="381"/>
        <v>0</v>
      </c>
      <c r="AH1343" s="63">
        <f t="shared" si="382"/>
        <v>0</v>
      </c>
      <c r="AI1343" s="63">
        <f t="shared" si="383"/>
        <v>53321</v>
      </c>
      <c r="AJ1343" s="63">
        <f t="shared" si="384"/>
        <v>0</v>
      </c>
      <c r="AK1343" s="63">
        <f t="shared" si="385"/>
        <v>53321</v>
      </c>
      <c r="AL1343" s="21" t="s">
        <v>9</v>
      </c>
      <c r="AM1343" s="494"/>
      <c r="AN1343" s="82">
        <f t="shared" si="386"/>
        <v>53321</v>
      </c>
      <c r="AO1343" s="844">
        <f t="shared" si="375"/>
        <v>0</v>
      </c>
      <c r="AP1343" s="844">
        <f t="shared" si="376"/>
        <v>1</v>
      </c>
      <c r="AQ1343" s="845">
        <f t="shared" ca="1" si="377"/>
        <v>4</v>
      </c>
      <c r="AR1343" s="113" t="str">
        <f t="shared" si="378"/>
        <v>On Time</v>
      </c>
    </row>
    <row r="1344" spans="1:44" ht="13.5" customHeight="1" x14ac:dyDescent="0.25">
      <c r="A1344" s="230" t="s">
        <v>2955</v>
      </c>
      <c r="B1344" s="513">
        <v>46179</v>
      </c>
      <c r="C1344" s="749" t="s">
        <v>305</v>
      </c>
      <c r="D1344" s="25">
        <v>46208</v>
      </c>
      <c r="E1344" s="517" t="e">
        <f>IF(OR(#REF!="",J1344=""),"",#REF!+7*J1344)</f>
        <v>#REF!</v>
      </c>
      <c r="F1344" s="333" t="e">
        <f t="shared" ca="1" si="374"/>
        <v>#REF!</v>
      </c>
      <c r="G1344" s="65" t="s">
        <v>2111</v>
      </c>
      <c r="H1344" s="23" t="e">
        <f t="shared" ref="H1344:H1388" si="389">TEXT(E1344,"MMM-YY")</f>
        <v>#REF!</v>
      </c>
      <c r="I1344" s="23" t="e">
        <f t="shared" ref="I1344:I1388" si="390">TEXT(E1344,"YYYY")</f>
        <v>#REF!</v>
      </c>
      <c r="J1344" s="24">
        <v>4</v>
      </c>
      <c r="K1344" s="24" t="s">
        <v>26</v>
      </c>
      <c r="L1344" s="38" t="s">
        <v>81</v>
      </c>
      <c r="M1344" s="522" t="s">
        <v>2956</v>
      </c>
      <c r="N1344" s="523">
        <v>0</v>
      </c>
      <c r="O1344" s="598">
        <v>3</v>
      </c>
      <c r="P1344" s="24"/>
      <c r="Q1344" s="24"/>
      <c r="R1344" s="24" t="s">
        <v>307</v>
      </c>
      <c r="S1344" s="525" t="s">
        <v>2957</v>
      </c>
      <c r="T1344" s="548" t="s">
        <v>2958</v>
      </c>
      <c r="U1344" s="748" t="s">
        <v>87</v>
      </c>
      <c r="V1344" s="508" t="s">
        <v>2959</v>
      </c>
      <c r="W1344" s="24">
        <v>5</v>
      </c>
      <c r="X1344" s="24"/>
      <c r="Y1344" s="557">
        <f t="shared" si="379"/>
        <v>5</v>
      </c>
      <c r="Z1344" s="24">
        <v>5</v>
      </c>
      <c r="AA1344" s="58"/>
      <c r="AB1344" s="66">
        <v>5</v>
      </c>
      <c r="AC1344" s="262"/>
      <c r="AD1344" s="25"/>
      <c r="AE1344" s="66"/>
      <c r="AF1344" s="63">
        <f t="shared" si="380"/>
        <v>0</v>
      </c>
      <c r="AG1344" s="63">
        <f t="shared" si="381"/>
        <v>0</v>
      </c>
      <c r="AH1344" s="63">
        <f t="shared" si="382"/>
        <v>0</v>
      </c>
      <c r="AI1344" s="63">
        <f t="shared" si="383"/>
        <v>0</v>
      </c>
      <c r="AJ1344" s="63">
        <f t="shared" si="384"/>
        <v>2150</v>
      </c>
      <c r="AK1344" s="63">
        <f t="shared" si="385"/>
        <v>2150</v>
      </c>
      <c r="AL1344" s="21" t="s">
        <v>9</v>
      </c>
      <c r="AM1344" s="494"/>
      <c r="AN1344" s="82">
        <f t="shared" si="386"/>
        <v>2150</v>
      </c>
      <c r="AO1344" s="844">
        <f t="shared" si="375"/>
        <v>0</v>
      </c>
      <c r="AP1344" s="844">
        <f t="shared" si="376"/>
        <v>1</v>
      </c>
      <c r="AQ1344" s="845">
        <f t="shared" ca="1" si="377"/>
        <v>6</v>
      </c>
      <c r="AR1344" s="113" t="str">
        <f t="shared" si="378"/>
        <v>On Time</v>
      </c>
    </row>
    <row r="1345" spans="1:44" ht="13.5" customHeight="1" x14ac:dyDescent="0.25">
      <c r="A1345" s="230" t="s">
        <v>2955</v>
      </c>
      <c r="B1345" s="513">
        <v>46179</v>
      </c>
      <c r="C1345" s="749" t="s">
        <v>305</v>
      </c>
      <c r="D1345" s="25">
        <v>46208</v>
      </c>
      <c r="E1345" s="517" t="e">
        <f>IF(OR(#REF!="",J1345=""),"",#REF!+7*J1345)</f>
        <v>#REF!</v>
      </c>
      <c r="F1345" s="333" t="e">
        <f t="shared" ca="1" si="374"/>
        <v>#REF!</v>
      </c>
      <c r="G1345" s="65" t="s">
        <v>2111</v>
      </c>
      <c r="H1345" s="23" t="e">
        <f t="shared" si="389"/>
        <v>#REF!</v>
      </c>
      <c r="I1345" s="23" t="e">
        <f t="shared" si="390"/>
        <v>#REF!</v>
      </c>
      <c r="J1345" s="24">
        <v>4</v>
      </c>
      <c r="K1345" s="24" t="s">
        <v>26</v>
      </c>
      <c r="L1345" s="24" t="s">
        <v>81</v>
      </c>
      <c r="M1345" s="522" t="s">
        <v>2960</v>
      </c>
      <c r="N1345" s="523">
        <v>0</v>
      </c>
      <c r="O1345" s="598">
        <v>3</v>
      </c>
      <c r="P1345" s="24"/>
      <c r="Q1345" s="24"/>
      <c r="R1345" s="24" t="s">
        <v>307</v>
      </c>
      <c r="S1345" s="525" t="s">
        <v>2957</v>
      </c>
      <c r="T1345" s="548" t="s">
        <v>2958</v>
      </c>
      <c r="U1345" s="16" t="s">
        <v>87</v>
      </c>
      <c r="V1345" s="508" t="s">
        <v>2961</v>
      </c>
      <c r="W1345" s="24">
        <v>5</v>
      </c>
      <c r="X1345" s="24"/>
      <c r="Y1345" s="557">
        <f t="shared" si="379"/>
        <v>5</v>
      </c>
      <c r="Z1345" s="24">
        <v>5</v>
      </c>
      <c r="AA1345" s="58"/>
      <c r="AB1345" s="66">
        <v>5</v>
      </c>
      <c r="AC1345" s="262"/>
      <c r="AD1345" s="25"/>
      <c r="AE1345" s="66"/>
      <c r="AF1345" s="63">
        <f t="shared" si="380"/>
        <v>0</v>
      </c>
      <c r="AG1345" s="63">
        <f t="shared" si="381"/>
        <v>0</v>
      </c>
      <c r="AH1345" s="63">
        <f t="shared" si="382"/>
        <v>0</v>
      </c>
      <c r="AI1345" s="63">
        <f t="shared" si="383"/>
        <v>0</v>
      </c>
      <c r="AJ1345" s="63">
        <f t="shared" si="384"/>
        <v>2150</v>
      </c>
      <c r="AK1345" s="63">
        <f t="shared" si="385"/>
        <v>2150</v>
      </c>
      <c r="AL1345" s="21" t="s">
        <v>9</v>
      </c>
      <c r="AM1345" s="494"/>
      <c r="AN1345" s="82">
        <f t="shared" si="386"/>
        <v>2150</v>
      </c>
      <c r="AO1345" s="844">
        <f t="shared" si="375"/>
        <v>0</v>
      </c>
      <c r="AP1345" s="844">
        <f t="shared" si="376"/>
        <v>1</v>
      </c>
      <c r="AQ1345" s="845">
        <f t="shared" ca="1" si="377"/>
        <v>6</v>
      </c>
      <c r="AR1345" s="113" t="str">
        <f t="shared" si="378"/>
        <v>On Time</v>
      </c>
    </row>
    <row r="1346" spans="1:44" ht="13.5" customHeight="1" x14ac:dyDescent="0.25">
      <c r="A1346" s="230" t="s">
        <v>2955</v>
      </c>
      <c r="B1346" s="513">
        <v>46179</v>
      </c>
      <c r="C1346" s="749" t="s">
        <v>305</v>
      </c>
      <c r="D1346" s="25">
        <v>46208</v>
      </c>
      <c r="E1346" s="517" t="e">
        <f>IF(OR(#REF!="",J1346=""),"",#REF!+7*J1346)</f>
        <v>#REF!</v>
      </c>
      <c r="F1346" s="333" t="e">
        <f t="shared" ca="1" si="374"/>
        <v>#REF!</v>
      </c>
      <c r="G1346" s="65" t="s">
        <v>2111</v>
      </c>
      <c r="H1346" s="23" t="e">
        <f t="shared" si="389"/>
        <v>#REF!</v>
      </c>
      <c r="I1346" s="23" t="e">
        <f t="shared" si="390"/>
        <v>#REF!</v>
      </c>
      <c r="J1346" s="24">
        <v>4</v>
      </c>
      <c r="K1346" s="24" t="s">
        <v>26</v>
      </c>
      <c r="L1346" s="24" t="s">
        <v>81</v>
      </c>
      <c r="M1346" s="522" t="s">
        <v>2962</v>
      </c>
      <c r="N1346" s="523">
        <v>0</v>
      </c>
      <c r="O1346" s="598">
        <v>3</v>
      </c>
      <c r="P1346" s="24"/>
      <c r="Q1346" s="24"/>
      <c r="R1346" s="24" t="s">
        <v>307</v>
      </c>
      <c r="S1346" s="525" t="s">
        <v>2957</v>
      </c>
      <c r="T1346" s="548" t="s">
        <v>2958</v>
      </c>
      <c r="U1346" s="16" t="s">
        <v>87</v>
      </c>
      <c r="V1346" s="508" t="s">
        <v>2963</v>
      </c>
      <c r="W1346" s="24">
        <v>5</v>
      </c>
      <c r="X1346" s="24"/>
      <c r="Y1346" s="557">
        <f t="shared" si="379"/>
        <v>5</v>
      </c>
      <c r="Z1346" s="24">
        <v>5</v>
      </c>
      <c r="AA1346" s="58"/>
      <c r="AB1346" s="66">
        <v>5</v>
      </c>
      <c r="AC1346" s="262"/>
      <c r="AD1346" s="25"/>
      <c r="AE1346" s="66"/>
      <c r="AF1346" s="63">
        <f t="shared" si="380"/>
        <v>0</v>
      </c>
      <c r="AG1346" s="63">
        <f t="shared" si="381"/>
        <v>0</v>
      </c>
      <c r="AH1346" s="63">
        <f t="shared" si="382"/>
        <v>0</v>
      </c>
      <c r="AI1346" s="63">
        <f t="shared" si="383"/>
        <v>0</v>
      </c>
      <c r="AJ1346" s="63">
        <f t="shared" si="384"/>
        <v>2150</v>
      </c>
      <c r="AK1346" s="63">
        <f t="shared" si="385"/>
        <v>2150</v>
      </c>
      <c r="AL1346" s="21" t="s">
        <v>9</v>
      </c>
      <c r="AM1346" s="494"/>
      <c r="AN1346" s="82">
        <f t="shared" si="386"/>
        <v>2150</v>
      </c>
      <c r="AO1346" s="844">
        <f t="shared" si="375"/>
        <v>0</v>
      </c>
      <c r="AP1346" s="844">
        <f t="shared" si="376"/>
        <v>1</v>
      </c>
      <c r="AQ1346" s="845">
        <f t="shared" ca="1" si="377"/>
        <v>6</v>
      </c>
      <c r="AR1346" s="113" t="str">
        <f t="shared" si="378"/>
        <v>On Time</v>
      </c>
    </row>
    <row r="1347" spans="1:44" ht="13.5" customHeight="1" x14ac:dyDescent="0.25">
      <c r="A1347" s="230" t="s">
        <v>2955</v>
      </c>
      <c r="B1347" s="513">
        <v>46179</v>
      </c>
      <c r="C1347" s="749" t="s">
        <v>305</v>
      </c>
      <c r="D1347" s="25">
        <v>46208</v>
      </c>
      <c r="E1347" s="517" t="e">
        <f>IF(OR(#REF!="",J1347=""),"",#REF!+7*J1347)</f>
        <v>#REF!</v>
      </c>
      <c r="F1347" s="333" t="e">
        <f t="shared" ref="F1347:F1414" ca="1" si="391">IF(AL1347="PO CLOSED",
"DELIVERED",
IF(TODAY()&gt;E1347,
"-"&amp;ROUNDUP(TODAY()-E1347,0)&amp;" days overdue",
"+" &amp;ROUNDUP(E1347-TODAY(),0)&amp;" days remaining"))</f>
        <v>#REF!</v>
      </c>
      <c r="G1347" s="65" t="s">
        <v>2111</v>
      </c>
      <c r="H1347" s="23" t="e">
        <f t="shared" si="389"/>
        <v>#REF!</v>
      </c>
      <c r="I1347" s="23" t="e">
        <f t="shared" si="390"/>
        <v>#REF!</v>
      </c>
      <c r="J1347" s="24">
        <v>4</v>
      </c>
      <c r="K1347" s="24" t="s">
        <v>26</v>
      </c>
      <c r="L1347" s="24" t="s">
        <v>81</v>
      </c>
      <c r="M1347" s="522" t="s">
        <v>2964</v>
      </c>
      <c r="N1347" s="523">
        <v>0</v>
      </c>
      <c r="O1347" s="598">
        <v>3</v>
      </c>
      <c r="P1347" s="24"/>
      <c r="Q1347" s="24"/>
      <c r="R1347" s="24" t="s">
        <v>307</v>
      </c>
      <c r="S1347" s="525" t="s">
        <v>2957</v>
      </c>
      <c r="T1347" s="548" t="s">
        <v>2958</v>
      </c>
      <c r="U1347" s="16" t="s">
        <v>87</v>
      </c>
      <c r="V1347" s="508" t="s">
        <v>2965</v>
      </c>
      <c r="W1347" s="24">
        <v>5</v>
      </c>
      <c r="X1347" s="24"/>
      <c r="Y1347" s="557">
        <f t="shared" si="379"/>
        <v>5</v>
      </c>
      <c r="Z1347" s="24">
        <v>5</v>
      </c>
      <c r="AA1347" s="58"/>
      <c r="AB1347" s="66">
        <v>5</v>
      </c>
      <c r="AC1347" s="262"/>
      <c r="AD1347" s="25"/>
      <c r="AE1347" s="66"/>
      <c r="AF1347" s="63">
        <f t="shared" si="380"/>
        <v>0</v>
      </c>
      <c r="AG1347" s="63">
        <f t="shared" si="381"/>
        <v>0</v>
      </c>
      <c r="AH1347" s="63">
        <f t="shared" si="382"/>
        <v>0</v>
      </c>
      <c r="AI1347" s="63">
        <f t="shared" si="383"/>
        <v>0</v>
      </c>
      <c r="AJ1347" s="63">
        <f t="shared" si="384"/>
        <v>2150</v>
      </c>
      <c r="AK1347" s="63">
        <f t="shared" si="385"/>
        <v>2150</v>
      </c>
      <c r="AL1347" s="21" t="s">
        <v>9</v>
      </c>
      <c r="AM1347" s="494"/>
      <c r="AN1347" s="82">
        <f t="shared" si="386"/>
        <v>2150</v>
      </c>
      <c r="AO1347" s="844">
        <f t="shared" ref="AO1347:AO1388" si="392">IF(W1347=0,0,X1347/W1347)</f>
        <v>0</v>
      </c>
      <c r="AP1347" s="844">
        <f t="shared" ref="AP1347:AP1388" si="393">IF(W1347=0,0,Y1347/W1347)</f>
        <v>1</v>
      </c>
      <c r="AQ1347" s="845">
        <f t="shared" ref="AQ1347:AQ1388" ca="1" si="394">TODAY()-B1347</f>
        <v>6</v>
      </c>
      <c r="AR1347" s="113" t="str">
        <f t="shared" ref="AR1347:AR1388" si="395">IF(AD1347&lt;=D1347,"On Time","Delayed")</f>
        <v>On Time</v>
      </c>
    </row>
    <row r="1348" spans="1:44" ht="13.5" customHeight="1" x14ac:dyDescent="0.2">
      <c r="A1348" s="16" t="s">
        <v>90</v>
      </c>
      <c r="B1348" s="513">
        <v>46181</v>
      </c>
      <c r="C1348" s="514" t="s">
        <v>79</v>
      </c>
      <c r="D1348" s="25">
        <v>46184</v>
      </c>
      <c r="E1348" s="517" t="e">
        <f>IF(OR(#REF!="",J1348=""),"",#REF!+7*J1348)</f>
        <v>#REF!</v>
      </c>
      <c r="F1348" s="333" t="e">
        <f t="shared" ca="1" si="391"/>
        <v>#REF!</v>
      </c>
      <c r="G1348" s="65" t="s">
        <v>2111</v>
      </c>
      <c r="H1348" s="23" t="e">
        <f t="shared" si="389"/>
        <v>#REF!</v>
      </c>
      <c r="I1348" s="23" t="e">
        <f t="shared" si="390"/>
        <v>#REF!</v>
      </c>
      <c r="J1348" s="24">
        <v>0.5</v>
      </c>
      <c r="K1348" s="24" t="s">
        <v>24</v>
      </c>
      <c r="L1348" s="24" t="s">
        <v>142</v>
      </c>
      <c r="M1348" s="686" t="s">
        <v>2966</v>
      </c>
      <c r="N1348" s="707">
        <v>1</v>
      </c>
      <c r="O1348" s="558">
        <v>1</v>
      </c>
      <c r="P1348" s="24"/>
      <c r="Q1348" s="24"/>
      <c r="R1348" s="24" t="s">
        <v>84</v>
      </c>
      <c r="S1348" s="20" t="s">
        <v>284</v>
      </c>
      <c r="T1348" s="7" t="s">
        <v>285</v>
      </c>
      <c r="U1348" s="16" t="s">
        <v>286</v>
      </c>
      <c r="V1348" s="16" t="s">
        <v>2967</v>
      </c>
      <c r="W1348" s="24">
        <v>10</v>
      </c>
      <c r="X1348" s="24"/>
      <c r="Y1348" s="557">
        <f t="shared" si="379"/>
        <v>10</v>
      </c>
      <c r="Z1348" s="24">
        <v>10</v>
      </c>
      <c r="AA1348" s="58">
        <v>4350</v>
      </c>
      <c r="AB1348" s="66"/>
      <c r="AC1348" s="262"/>
      <c r="AD1348" s="25"/>
      <c r="AE1348" s="66"/>
      <c r="AF1348" s="63">
        <f t="shared" si="380"/>
        <v>0</v>
      </c>
      <c r="AG1348" s="63">
        <f t="shared" si="381"/>
        <v>0</v>
      </c>
      <c r="AH1348" s="63">
        <f t="shared" si="382"/>
        <v>0</v>
      </c>
      <c r="AI1348" s="63">
        <f t="shared" si="383"/>
        <v>43500</v>
      </c>
      <c r="AJ1348" s="63">
        <f t="shared" si="384"/>
        <v>0</v>
      </c>
      <c r="AK1348" s="63">
        <f t="shared" si="385"/>
        <v>43500</v>
      </c>
      <c r="AL1348" s="21" t="s">
        <v>9</v>
      </c>
      <c r="AM1348" s="494"/>
      <c r="AN1348" s="82">
        <f t="shared" si="386"/>
        <v>43500</v>
      </c>
      <c r="AO1348" s="844">
        <f t="shared" si="392"/>
        <v>0</v>
      </c>
      <c r="AP1348" s="844">
        <f t="shared" si="393"/>
        <v>1</v>
      </c>
      <c r="AQ1348" s="845">
        <f t="shared" ca="1" si="394"/>
        <v>4</v>
      </c>
      <c r="AR1348" s="113" t="str">
        <f t="shared" si="395"/>
        <v>On Time</v>
      </c>
    </row>
    <row r="1349" spans="1:44" ht="13.5" customHeight="1" x14ac:dyDescent="0.25">
      <c r="A1349" s="477" t="s">
        <v>2968</v>
      </c>
      <c r="B1349" s="244">
        <v>46181</v>
      </c>
      <c r="C1349" s="297" t="s">
        <v>79</v>
      </c>
      <c r="D1349" s="25">
        <v>46216</v>
      </c>
      <c r="E1349" s="552" t="e">
        <f>IF(OR(#REF!="",J1349=""),"",#REF!+7*J1349)</f>
        <v>#REF!</v>
      </c>
      <c r="F1349" s="333" t="e">
        <f t="shared" ca="1" si="391"/>
        <v>#REF!</v>
      </c>
      <c r="G1349" s="65" t="s">
        <v>2111</v>
      </c>
      <c r="H1349" s="341" t="e">
        <f t="shared" si="389"/>
        <v>#REF!</v>
      </c>
      <c r="I1349" s="214" t="e">
        <f t="shared" si="390"/>
        <v>#REF!</v>
      </c>
      <c r="J1349" s="24">
        <v>5</v>
      </c>
      <c r="K1349" s="24" t="s">
        <v>18</v>
      </c>
      <c r="L1349" s="38" t="s">
        <v>142</v>
      </c>
      <c r="M1349" s="505" t="s">
        <v>2969</v>
      </c>
      <c r="N1349" s="523">
        <v>0</v>
      </c>
      <c r="O1349" s="524">
        <v>3</v>
      </c>
      <c r="P1349" s="37"/>
      <c r="Q1349" s="24"/>
      <c r="R1349" s="24" t="s">
        <v>84</v>
      </c>
      <c r="S1349" s="38" t="s">
        <v>671</v>
      </c>
      <c r="T1349" s="86" t="s">
        <v>672</v>
      </c>
      <c r="U1349" s="43" t="s">
        <v>193</v>
      </c>
      <c r="V1349" s="16" t="s">
        <v>2970</v>
      </c>
      <c r="W1349" s="24">
        <v>25</v>
      </c>
      <c r="X1349" s="24"/>
      <c r="Y1349" s="265">
        <f t="shared" si="379"/>
        <v>25</v>
      </c>
      <c r="Z1349" s="24">
        <v>25</v>
      </c>
      <c r="AA1349" s="58">
        <v>4448</v>
      </c>
      <c r="AB1349" s="66"/>
      <c r="AC1349" s="262"/>
      <c r="AD1349" s="25"/>
      <c r="AE1349" s="66"/>
      <c r="AF1349" s="63">
        <f t="shared" si="380"/>
        <v>0</v>
      </c>
      <c r="AG1349" s="63">
        <f t="shared" si="381"/>
        <v>0</v>
      </c>
      <c r="AH1349" s="63">
        <f t="shared" si="382"/>
        <v>0</v>
      </c>
      <c r="AI1349" s="63">
        <f t="shared" si="383"/>
        <v>111200</v>
      </c>
      <c r="AJ1349" s="63">
        <f t="shared" si="384"/>
        <v>0</v>
      </c>
      <c r="AK1349" s="63">
        <f t="shared" si="385"/>
        <v>111200</v>
      </c>
      <c r="AL1349" s="21" t="s">
        <v>9</v>
      </c>
      <c r="AM1349" s="494"/>
      <c r="AN1349" s="82">
        <f t="shared" si="386"/>
        <v>111200</v>
      </c>
      <c r="AO1349" s="844">
        <f t="shared" si="392"/>
        <v>0</v>
      </c>
      <c r="AP1349" s="844">
        <f t="shared" si="393"/>
        <v>1</v>
      </c>
      <c r="AQ1349" s="845">
        <f t="shared" ca="1" si="394"/>
        <v>4</v>
      </c>
      <c r="AR1349" s="113" t="str">
        <f t="shared" si="395"/>
        <v>On Time</v>
      </c>
    </row>
    <row r="1350" spans="1:44" ht="13.5" customHeight="1" x14ac:dyDescent="0.25">
      <c r="A1350" s="15" t="s">
        <v>2968</v>
      </c>
      <c r="B1350" s="381">
        <v>46181</v>
      </c>
      <c r="C1350" s="297" t="s">
        <v>79</v>
      </c>
      <c r="D1350" s="25">
        <v>46216</v>
      </c>
      <c r="E1350" s="552" t="e">
        <f>IF(OR(#REF!="",J1350=""),"",#REF!+7*J1350)</f>
        <v>#REF!</v>
      </c>
      <c r="F1350" s="333" t="e">
        <f t="shared" ca="1" si="391"/>
        <v>#REF!</v>
      </c>
      <c r="G1350" s="65" t="s">
        <v>2111</v>
      </c>
      <c r="H1350" s="341" t="e">
        <f t="shared" si="389"/>
        <v>#REF!</v>
      </c>
      <c r="I1350" s="214" t="e">
        <f t="shared" si="390"/>
        <v>#REF!</v>
      </c>
      <c r="J1350" s="24">
        <v>5</v>
      </c>
      <c r="K1350" s="24" t="s">
        <v>18</v>
      </c>
      <c r="L1350" s="38" t="s">
        <v>142</v>
      </c>
      <c r="M1350" s="505" t="s">
        <v>2971</v>
      </c>
      <c r="N1350" s="523">
        <v>0</v>
      </c>
      <c r="O1350" s="524">
        <v>3</v>
      </c>
      <c r="P1350" s="37"/>
      <c r="Q1350" s="24"/>
      <c r="R1350" s="24" t="s">
        <v>84</v>
      </c>
      <c r="S1350" s="38" t="s">
        <v>671</v>
      </c>
      <c r="T1350" s="86" t="s">
        <v>672</v>
      </c>
      <c r="U1350" s="43" t="s">
        <v>193</v>
      </c>
      <c r="V1350" s="16" t="s">
        <v>2972</v>
      </c>
      <c r="W1350" s="24">
        <v>25</v>
      </c>
      <c r="X1350" s="24"/>
      <c r="Y1350" s="265">
        <f t="shared" si="379"/>
        <v>25</v>
      </c>
      <c r="Z1350" s="24">
        <v>25</v>
      </c>
      <c r="AA1350" s="58">
        <v>13288</v>
      </c>
      <c r="AB1350" s="66"/>
      <c r="AC1350" s="262"/>
      <c r="AD1350" s="25"/>
      <c r="AE1350" s="66"/>
      <c r="AF1350" s="63">
        <f t="shared" si="380"/>
        <v>0</v>
      </c>
      <c r="AG1350" s="63">
        <f t="shared" si="381"/>
        <v>0</v>
      </c>
      <c r="AH1350" s="63">
        <f t="shared" si="382"/>
        <v>0</v>
      </c>
      <c r="AI1350" s="63">
        <f t="shared" si="383"/>
        <v>332200</v>
      </c>
      <c r="AJ1350" s="63">
        <f t="shared" si="384"/>
        <v>0</v>
      </c>
      <c r="AK1350" s="63">
        <f t="shared" si="385"/>
        <v>332200</v>
      </c>
      <c r="AL1350" s="21" t="s">
        <v>9</v>
      </c>
      <c r="AM1350" s="494"/>
      <c r="AN1350" s="82">
        <f t="shared" si="386"/>
        <v>332200</v>
      </c>
      <c r="AO1350" s="844">
        <f t="shared" si="392"/>
        <v>0</v>
      </c>
      <c r="AP1350" s="844">
        <f t="shared" si="393"/>
        <v>1</v>
      </c>
      <c r="AQ1350" s="845">
        <f t="shared" ca="1" si="394"/>
        <v>4</v>
      </c>
      <c r="AR1350" s="113" t="str">
        <f t="shared" si="395"/>
        <v>On Time</v>
      </c>
    </row>
    <row r="1351" spans="1:44" ht="13.5" customHeight="1" x14ac:dyDescent="0.25">
      <c r="A1351" s="15" t="s">
        <v>2968</v>
      </c>
      <c r="B1351" s="381">
        <v>46181</v>
      </c>
      <c r="C1351" s="297" t="s">
        <v>79</v>
      </c>
      <c r="D1351" s="25">
        <v>46216</v>
      </c>
      <c r="E1351" s="552" t="e">
        <f>IF(OR(#REF!="",J1351=""),"",#REF!+7*J1351)</f>
        <v>#REF!</v>
      </c>
      <c r="F1351" s="333" t="e">
        <f t="shared" ca="1" si="391"/>
        <v>#REF!</v>
      </c>
      <c r="G1351" s="65" t="s">
        <v>2111</v>
      </c>
      <c r="H1351" s="341" t="e">
        <f t="shared" si="389"/>
        <v>#REF!</v>
      </c>
      <c r="I1351" s="214" t="e">
        <f t="shared" si="390"/>
        <v>#REF!</v>
      </c>
      <c r="J1351" s="24">
        <v>5</v>
      </c>
      <c r="K1351" s="24" t="s">
        <v>18</v>
      </c>
      <c r="L1351" s="38" t="s">
        <v>142</v>
      </c>
      <c r="M1351" s="505" t="s">
        <v>2973</v>
      </c>
      <c r="N1351" s="523">
        <v>0</v>
      </c>
      <c r="O1351" s="524">
        <v>3</v>
      </c>
      <c r="P1351" s="37"/>
      <c r="Q1351" s="24"/>
      <c r="R1351" s="24" t="s">
        <v>84</v>
      </c>
      <c r="S1351" s="38" t="s">
        <v>671</v>
      </c>
      <c r="T1351" s="86" t="s">
        <v>672</v>
      </c>
      <c r="U1351" s="43" t="s">
        <v>193</v>
      </c>
      <c r="V1351" s="16" t="s">
        <v>2974</v>
      </c>
      <c r="W1351" s="24">
        <v>20</v>
      </c>
      <c r="X1351" s="24"/>
      <c r="Y1351" s="265">
        <f t="shared" si="379"/>
        <v>20</v>
      </c>
      <c r="Z1351" s="24">
        <v>20</v>
      </c>
      <c r="AA1351" s="58">
        <v>41391</v>
      </c>
      <c r="AB1351" s="66"/>
      <c r="AC1351" s="262"/>
      <c r="AD1351" s="25"/>
      <c r="AE1351" s="66"/>
      <c r="AF1351" s="63">
        <f t="shared" si="380"/>
        <v>0</v>
      </c>
      <c r="AG1351" s="63">
        <f t="shared" si="381"/>
        <v>0</v>
      </c>
      <c r="AH1351" s="63">
        <f t="shared" si="382"/>
        <v>0</v>
      </c>
      <c r="AI1351" s="63">
        <f t="shared" si="383"/>
        <v>827820</v>
      </c>
      <c r="AJ1351" s="63">
        <f t="shared" si="384"/>
        <v>0</v>
      </c>
      <c r="AK1351" s="63">
        <f t="shared" si="385"/>
        <v>827820</v>
      </c>
      <c r="AL1351" s="21" t="s">
        <v>9</v>
      </c>
      <c r="AM1351" s="494"/>
      <c r="AN1351" s="82">
        <f t="shared" si="386"/>
        <v>827820</v>
      </c>
      <c r="AO1351" s="844">
        <f t="shared" si="392"/>
        <v>0</v>
      </c>
      <c r="AP1351" s="844">
        <f t="shared" si="393"/>
        <v>1</v>
      </c>
      <c r="AQ1351" s="845">
        <f t="shared" ca="1" si="394"/>
        <v>4</v>
      </c>
      <c r="AR1351" s="113" t="str">
        <f t="shared" si="395"/>
        <v>On Time</v>
      </c>
    </row>
    <row r="1352" spans="1:44" ht="13.5" customHeight="1" x14ac:dyDescent="0.25">
      <c r="A1352" s="15" t="s">
        <v>2968</v>
      </c>
      <c r="B1352" s="381">
        <v>46181</v>
      </c>
      <c r="C1352" s="297" t="s">
        <v>79</v>
      </c>
      <c r="D1352" s="25">
        <v>46216</v>
      </c>
      <c r="E1352" s="552" t="e">
        <f>IF(OR(#REF!="",J1352=""),"",#REF!+7*J1352)</f>
        <v>#REF!</v>
      </c>
      <c r="F1352" s="333" t="e">
        <f t="shared" ca="1" si="391"/>
        <v>#REF!</v>
      </c>
      <c r="G1352" s="65" t="s">
        <v>2111</v>
      </c>
      <c r="H1352" s="341" t="e">
        <f t="shared" si="389"/>
        <v>#REF!</v>
      </c>
      <c r="I1352" s="214" t="e">
        <f t="shared" si="390"/>
        <v>#REF!</v>
      </c>
      <c r="J1352" s="24">
        <v>5</v>
      </c>
      <c r="K1352" s="24" t="s">
        <v>18</v>
      </c>
      <c r="L1352" s="38" t="s">
        <v>142</v>
      </c>
      <c r="M1352" s="505" t="s">
        <v>2975</v>
      </c>
      <c r="N1352" s="523">
        <v>0</v>
      </c>
      <c r="O1352" s="524">
        <v>3</v>
      </c>
      <c r="P1352" s="37"/>
      <c r="Q1352" s="24"/>
      <c r="R1352" s="24" t="s">
        <v>84</v>
      </c>
      <c r="S1352" s="38" t="s">
        <v>671</v>
      </c>
      <c r="T1352" s="86" t="s">
        <v>672</v>
      </c>
      <c r="U1352" s="43" t="s">
        <v>193</v>
      </c>
      <c r="V1352" s="16" t="s">
        <v>1443</v>
      </c>
      <c r="W1352" s="24">
        <v>100</v>
      </c>
      <c r="X1352" s="24"/>
      <c r="Y1352" s="265">
        <f t="shared" si="379"/>
        <v>100</v>
      </c>
      <c r="Z1352" s="24">
        <v>100</v>
      </c>
      <c r="AA1352" s="58">
        <v>900</v>
      </c>
      <c r="AB1352" s="66"/>
      <c r="AC1352" s="262"/>
      <c r="AD1352" s="25"/>
      <c r="AE1352" s="66"/>
      <c r="AF1352" s="63">
        <f t="shared" si="380"/>
        <v>0</v>
      </c>
      <c r="AG1352" s="63">
        <f t="shared" si="381"/>
        <v>0</v>
      </c>
      <c r="AH1352" s="63">
        <f t="shared" si="382"/>
        <v>0</v>
      </c>
      <c r="AI1352" s="63">
        <f t="shared" si="383"/>
        <v>90000</v>
      </c>
      <c r="AJ1352" s="63">
        <f t="shared" si="384"/>
        <v>0</v>
      </c>
      <c r="AK1352" s="63">
        <f t="shared" si="385"/>
        <v>90000</v>
      </c>
      <c r="AL1352" s="21" t="s">
        <v>9</v>
      </c>
      <c r="AM1352" s="494"/>
      <c r="AN1352" s="82">
        <f t="shared" si="386"/>
        <v>90000</v>
      </c>
      <c r="AO1352" s="844">
        <f t="shared" si="392"/>
        <v>0</v>
      </c>
      <c r="AP1352" s="844">
        <f t="shared" si="393"/>
        <v>1</v>
      </c>
      <c r="AQ1352" s="845">
        <f t="shared" ca="1" si="394"/>
        <v>4</v>
      </c>
      <c r="AR1352" s="113" t="str">
        <f t="shared" si="395"/>
        <v>On Time</v>
      </c>
    </row>
    <row r="1353" spans="1:44" ht="13.5" customHeight="1" x14ac:dyDescent="0.25">
      <c r="A1353" s="15" t="s">
        <v>2968</v>
      </c>
      <c r="B1353" s="381">
        <v>46181</v>
      </c>
      <c r="C1353" s="297" t="s">
        <v>79</v>
      </c>
      <c r="D1353" s="25">
        <v>46216</v>
      </c>
      <c r="E1353" s="552" t="e">
        <f>IF(OR(#REF!="",J1353=""),"",#REF!+7*J1353)</f>
        <v>#REF!</v>
      </c>
      <c r="F1353" s="333" t="e">
        <f t="shared" ca="1" si="391"/>
        <v>#REF!</v>
      </c>
      <c r="G1353" s="65" t="s">
        <v>2111</v>
      </c>
      <c r="H1353" s="341" t="e">
        <f t="shared" si="389"/>
        <v>#REF!</v>
      </c>
      <c r="I1353" s="214" t="e">
        <f t="shared" si="390"/>
        <v>#REF!</v>
      </c>
      <c r="J1353" s="24">
        <v>5</v>
      </c>
      <c r="K1353" s="24" t="s">
        <v>18</v>
      </c>
      <c r="L1353" s="38" t="s">
        <v>142</v>
      </c>
      <c r="M1353" s="505" t="s">
        <v>2976</v>
      </c>
      <c r="N1353" s="523">
        <v>0</v>
      </c>
      <c r="O1353" s="524">
        <v>3</v>
      </c>
      <c r="P1353" s="37"/>
      <c r="Q1353" s="24"/>
      <c r="R1353" s="24" t="s">
        <v>84</v>
      </c>
      <c r="S1353" s="38" t="s">
        <v>671</v>
      </c>
      <c r="T1353" s="86" t="s">
        <v>672</v>
      </c>
      <c r="U1353" s="43" t="s">
        <v>193</v>
      </c>
      <c r="V1353" s="16" t="s">
        <v>1447</v>
      </c>
      <c r="W1353" s="24">
        <v>250</v>
      </c>
      <c r="X1353" s="24"/>
      <c r="Y1353" s="265">
        <f t="shared" si="379"/>
        <v>250</v>
      </c>
      <c r="Z1353" s="24">
        <v>250</v>
      </c>
      <c r="AA1353" s="58">
        <v>630</v>
      </c>
      <c r="AB1353" s="66"/>
      <c r="AC1353" s="262"/>
      <c r="AD1353" s="25"/>
      <c r="AE1353" s="66"/>
      <c r="AF1353" s="63">
        <f t="shared" si="380"/>
        <v>0</v>
      </c>
      <c r="AG1353" s="63">
        <f t="shared" si="381"/>
        <v>0</v>
      </c>
      <c r="AH1353" s="63">
        <f t="shared" si="382"/>
        <v>0</v>
      </c>
      <c r="AI1353" s="63">
        <f t="shared" si="383"/>
        <v>157500</v>
      </c>
      <c r="AJ1353" s="63">
        <f t="shared" si="384"/>
        <v>0</v>
      </c>
      <c r="AK1353" s="63">
        <f t="shared" si="385"/>
        <v>157500</v>
      </c>
      <c r="AL1353" s="21" t="s">
        <v>9</v>
      </c>
      <c r="AM1353" s="494"/>
      <c r="AN1353" s="82">
        <f t="shared" si="386"/>
        <v>157500</v>
      </c>
      <c r="AO1353" s="844">
        <f t="shared" si="392"/>
        <v>0</v>
      </c>
      <c r="AP1353" s="844">
        <f t="shared" si="393"/>
        <v>1</v>
      </c>
      <c r="AQ1353" s="845">
        <f t="shared" ca="1" si="394"/>
        <v>4</v>
      </c>
      <c r="AR1353" s="113" t="str">
        <f t="shared" si="395"/>
        <v>On Time</v>
      </c>
    </row>
    <row r="1354" spans="1:44" ht="13.5" customHeight="1" x14ac:dyDescent="0.25">
      <c r="A1354" s="15" t="s">
        <v>2968</v>
      </c>
      <c r="B1354" s="381">
        <v>46181</v>
      </c>
      <c r="C1354" s="297" t="s">
        <v>79</v>
      </c>
      <c r="D1354" s="25">
        <v>46216</v>
      </c>
      <c r="E1354" s="552" t="e">
        <f>IF(OR(#REF!="",J1354=""),"",#REF!+7*J1354)</f>
        <v>#REF!</v>
      </c>
      <c r="F1354" s="333" t="e">
        <f t="shared" ca="1" si="391"/>
        <v>#REF!</v>
      </c>
      <c r="G1354" s="65" t="s">
        <v>2111</v>
      </c>
      <c r="H1354" s="341" t="e">
        <f t="shared" si="389"/>
        <v>#REF!</v>
      </c>
      <c r="I1354" s="214" t="e">
        <f t="shared" si="390"/>
        <v>#REF!</v>
      </c>
      <c r="J1354" s="24">
        <v>5</v>
      </c>
      <c r="K1354" s="24" t="s">
        <v>18</v>
      </c>
      <c r="L1354" s="38" t="s">
        <v>142</v>
      </c>
      <c r="M1354" s="505" t="s">
        <v>2977</v>
      </c>
      <c r="N1354" s="523">
        <v>0</v>
      </c>
      <c r="O1354" s="524">
        <v>3</v>
      </c>
      <c r="P1354" s="37"/>
      <c r="Q1354" s="24"/>
      <c r="R1354" s="24" t="s">
        <v>84</v>
      </c>
      <c r="S1354" s="38" t="s">
        <v>671</v>
      </c>
      <c r="T1354" s="86" t="s">
        <v>672</v>
      </c>
      <c r="U1354" s="43" t="s">
        <v>193</v>
      </c>
      <c r="V1354" s="16" t="s">
        <v>1524</v>
      </c>
      <c r="W1354" s="24">
        <v>75</v>
      </c>
      <c r="X1354" s="24"/>
      <c r="Y1354" s="265">
        <f t="shared" si="379"/>
        <v>75</v>
      </c>
      <c r="Z1354" s="24">
        <v>75</v>
      </c>
      <c r="AA1354" s="58">
        <v>1582</v>
      </c>
      <c r="AB1354" s="66"/>
      <c r="AC1354" s="262"/>
      <c r="AD1354" s="25"/>
      <c r="AE1354" s="66"/>
      <c r="AF1354" s="63">
        <f t="shared" si="380"/>
        <v>0</v>
      </c>
      <c r="AG1354" s="63">
        <f t="shared" si="381"/>
        <v>0</v>
      </c>
      <c r="AH1354" s="63">
        <f t="shared" si="382"/>
        <v>0</v>
      </c>
      <c r="AI1354" s="63">
        <f t="shared" si="383"/>
        <v>118650</v>
      </c>
      <c r="AJ1354" s="63">
        <f t="shared" si="384"/>
        <v>0</v>
      </c>
      <c r="AK1354" s="63">
        <f t="shared" si="385"/>
        <v>118650</v>
      </c>
      <c r="AL1354" s="21" t="s">
        <v>9</v>
      </c>
      <c r="AM1354" s="494"/>
      <c r="AN1354" s="82">
        <f t="shared" si="386"/>
        <v>118650</v>
      </c>
      <c r="AO1354" s="844">
        <f t="shared" si="392"/>
        <v>0</v>
      </c>
      <c r="AP1354" s="844">
        <f t="shared" si="393"/>
        <v>1</v>
      </c>
      <c r="AQ1354" s="845">
        <f t="shared" ca="1" si="394"/>
        <v>4</v>
      </c>
      <c r="AR1354" s="113" t="str">
        <f t="shared" si="395"/>
        <v>On Time</v>
      </c>
    </row>
    <row r="1355" spans="1:44" ht="13.5" customHeight="1" x14ac:dyDescent="0.25">
      <c r="A1355" s="15" t="s">
        <v>2968</v>
      </c>
      <c r="B1355" s="381">
        <v>46181</v>
      </c>
      <c r="C1355" s="297" t="s">
        <v>79</v>
      </c>
      <c r="D1355" s="25">
        <v>46216</v>
      </c>
      <c r="E1355" s="552" t="e">
        <f>IF(OR(#REF!="",J1355=""),"",#REF!+7*J1355)</f>
        <v>#REF!</v>
      </c>
      <c r="F1355" s="333" t="e">
        <f t="shared" ca="1" si="391"/>
        <v>#REF!</v>
      </c>
      <c r="G1355" s="65" t="s">
        <v>2111</v>
      </c>
      <c r="H1355" s="341" t="e">
        <f t="shared" si="389"/>
        <v>#REF!</v>
      </c>
      <c r="I1355" s="214" t="e">
        <f t="shared" si="390"/>
        <v>#REF!</v>
      </c>
      <c r="J1355" s="24">
        <v>5</v>
      </c>
      <c r="K1355" s="24" t="s">
        <v>18</v>
      </c>
      <c r="L1355" s="38" t="s">
        <v>142</v>
      </c>
      <c r="M1355" s="23" t="s">
        <v>2978</v>
      </c>
      <c r="N1355" s="523">
        <v>0</v>
      </c>
      <c r="O1355" s="524">
        <v>3</v>
      </c>
      <c r="P1355" s="37"/>
      <c r="Q1355" s="24"/>
      <c r="R1355" s="24" t="s">
        <v>84</v>
      </c>
      <c r="S1355" s="38" t="s">
        <v>671</v>
      </c>
      <c r="T1355" s="86" t="s">
        <v>672</v>
      </c>
      <c r="U1355" s="43" t="s">
        <v>193</v>
      </c>
      <c r="V1355" s="16" t="s">
        <v>1520</v>
      </c>
      <c r="W1355" s="24">
        <v>20</v>
      </c>
      <c r="X1355" s="24"/>
      <c r="Y1355" s="265">
        <f t="shared" si="379"/>
        <v>20</v>
      </c>
      <c r="Z1355" s="24">
        <v>20</v>
      </c>
      <c r="AA1355" s="58">
        <v>3660</v>
      </c>
      <c r="AB1355" s="66"/>
      <c r="AC1355" s="262"/>
      <c r="AD1355" s="25"/>
      <c r="AE1355" s="66"/>
      <c r="AF1355" s="63">
        <f t="shared" si="380"/>
        <v>0</v>
      </c>
      <c r="AG1355" s="63">
        <f t="shared" si="381"/>
        <v>0</v>
      </c>
      <c r="AH1355" s="63">
        <f t="shared" si="382"/>
        <v>0</v>
      </c>
      <c r="AI1355" s="63">
        <f t="shared" si="383"/>
        <v>73200</v>
      </c>
      <c r="AJ1355" s="63">
        <f t="shared" si="384"/>
        <v>0</v>
      </c>
      <c r="AK1355" s="63">
        <f t="shared" si="385"/>
        <v>73200</v>
      </c>
      <c r="AL1355" s="21" t="s">
        <v>9</v>
      </c>
      <c r="AM1355" s="494"/>
      <c r="AN1355" s="82">
        <f t="shared" si="386"/>
        <v>73200</v>
      </c>
      <c r="AO1355" s="844">
        <f t="shared" si="392"/>
        <v>0</v>
      </c>
      <c r="AP1355" s="844">
        <f t="shared" si="393"/>
        <v>1</v>
      </c>
      <c r="AQ1355" s="845">
        <f t="shared" ca="1" si="394"/>
        <v>4</v>
      </c>
      <c r="AR1355" s="113" t="str">
        <f t="shared" si="395"/>
        <v>On Time</v>
      </c>
    </row>
    <row r="1356" spans="1:44" ht="13.5" customHeight="1" x14ac:dyDescent="0.25">
      <c r="A1356" s="15" t="s">
        <v>2968</v>
      </c>
      <c r="B1356" s="381">
        <v>46181</v>
      </c>
      <c r="C1356" s="297" t="s">
        <v>79</v>
      </c>
      <c r="D1356" s="25">
        <v>46216</v>
      </c>
      <c r="E1356" s="552" t="e">
        <f>IF(OR(#REF!="",J1356=""),"",#REF!+7*J1356)</f>
        <v>#REF!</v>
      </c>
      <c r="F1356" s="333" t="e">
        <f t="shared" ca="1" si="391"/>
        <v>#REF!</v>
      </c>
      <c r="G1356" s="65" t="s">
        <v>2111</v>
      </c>
      <c r="H1356" s="341" t="e">
        <f t="shared" si="389"/>
        <v>#REF!</v>
      </c>
      <c r="I1356" s="214" t="e">
        <f t="shared" si="390"/>
        <v>#REF!</v>
      </c>
      <c r="J1356" s="24">
        <v>5</v>
      </c>
      <c r="K1356" s="24" t="s">
        <v>18</v>
      </c>
      <c r="L1356" s="38" t="s">
        <v>142</v>
      </c>
      <c r="M1356" s="505" t="s">
        <v>2979</v>
      </c>
      <c r="N1356" s="523">
        <v>0</v>
      </c>
      <c r="O1356" s="524">
        <v>3</v>
      </c>
      <c r="P1356" s="37"/>
      <c r="Q1356" s="24"/>
      <c r="R1356" s="24" t="s">
        <v>84</v>
      </c>
      <c r="S1356" s="38" t="s">
        <v>671</v>
      </c>
      <c r="T1356" s="86" t="s">
        <v>672</v>
      </c>
      <c r="U1356" s="43" t="s">
        <v>193</v>
      </c>
      <c r="V1356" s="16" t="s">
        <v>2980</v>
      </c>
      <c r="W1356" s="24">
        <v>20</v>
      </c>
      <c r="X1356" s="24"/>
      <c r="Y1356" s="265">
        <f t="shared" si="379"/>
        <v>20</v>
      </c>
      <c r="Z1356" s="24">
        <v>20</v>
      </c>
      <c r="AA1356" s="58">
        <v>14163</v>
      </c>
      <c r="AB1356" s="66"/>
      <c r="AC1356" s="262"/>
      <c r="AD1356" s="25"/>
      <c r="AE1356" s="66"/>
      <c r="AF1356" s="63">
        <f t="shared" si="380"/>
        <v>0</v>
      </c>
      <c r="AG1356" s="63">
        <f t="shared" si="381"/>
        <v>0</v>
      </c>
      <c r="AH1356" s="63">
        <f t="shared" si="382"/>
        <v>0</v>
      </c>
      <c r="AI1356" s="63">
        <f t="shared" si="383"/>
        <v>283260</v>
      </c>
      <c r="AJ1356" s="63">
        <f t="shared" si="384"/>
        <v>0</v>
      </c>
      <c r="AK1356" s="63">
        <f t="shared" si="385"/>
        <v>283260</v>
      </c>
      <c r="AL1356" s="21" t="s">
        <v>9</v>
      </c>
      <c r="AM1356" s="494"/>
      <c r="AN1356" s="82">
        <f t="shared" si="386"/>
        <v>283260</v>
      </c>
      <c r="AO1356" s="844">
        <f t="shared" si="392"/>
        <v>0</v>
      </c>
      <c r="AP1356" s="844">
        <f t="shared" si="393"/>
        <v>1</v>
      </c>
      <c r="AQ1356" s="845">
        <f t="shared" ca="1" si="394"/>
        <v>4</v>
      </c>
      <c r="AR1356" s="113" t="str">
        <f t="shared" si="395"/>
        <v>On Time</v>
      </c>
    </row>
    <row r="1357" spans="1:44" ht="13.5" customHeight="1" x14ac:dyDescent="0.25">
      <c r="A1357" s="15" t="s">
        <v>2968</v>
      </c>
      <c r="B1357" s="381">
        <v>46181</v>
      </c>
      <c r="C1357" s="297" t="s">
        <v>79</v>
      </c>
      <c r="D1357" s="25">
        <v>46216</v>
      </c>
      <c r="E1357" s="552" t="e">
        <f>IF(OR(#REF!="",J1357=""),"",#REF!+7*J1357)</f>
        <v>#REF!</v>
      </c>
      <c r="F1357" s="333" t="e">
        <f t="shared" ca="1" si="391"/>
        <v>#REF!</v>
      </c>
      <c r="G1357" s="65" t="s">
        <v>2111</v>
      </c>
      <c r="H1357" s="341" t="e">
        <f t="shared" si="389"/>
        <v>#REF!</v>
      </c>
      <c r="I1357" s="214" t="e">
        <f t="shared" si="390"/>
        <v>#REF!</v>
      </c>
      <c r="J1357" s="24">
        <v>5</v>
      </c>
      <c r="K1357" s="24" t="s">
        <v>18</v>
      </c>
      <c r="L1357" s="38" t="s">
        <v>142</v>
      </c>
      <c r="M1357" s="505" t="s">
        <v>2981</v>
      </c>
      <c r="N1357" s="707">
        <v>0</v>
      </c>
      <c r="O1357" s="726">
        <v>3</v>
      </c>
      <c r="P1357" s="37"/>
      <c r="Q1357" s="24"/>
      <c r="R1357" s="24" t="s">
        <v>84</v>
      </c>
      <c r="S1357" s="38" t="s">
        <v>671</v>
      </c>
      <c r="T1357" s="86" t="s">
        <v>672</v>
      </c>
      <c r="U1357" s="43" t="s">
        <v>193</v>
      </c>
      <c r="V1357" s="21" t="s">
        <v>2982</v>
      </c>
      <c r="W1357" s="24">
        <v>20</v>
      </c>
      <c r="X1357" s="24"/>
      <c r="Y1357" s="265">
        <f t="shared" si="379"/>
        <v>20</v>
      </c>
      <c r="Z1357" s="24">
        <v>20</v>
      </c>
      <c r="AA1357" s="58">
        <v>4669</v>
      </c>
      <c r="AB1357" s="66"/>
      <c r="AC1357" s="262"/>
      <c r="AD1357" s="25"/>
      <c r="AE1357" s="66"/>
      <c r="AF1357" s="63">
        <f t="shared" si="380"/>
        <v>0</v>
      </c>
      <c r="AG1357" s="63">
        <f t="shared" si="381"/>
        <v>0</v>
      </c>
      <c r="AH1357" s="63">
        <f t="shared" si="382"/>
        <v>0</v>
      </c>
      <c r="AI1357" s="63">
        <f t="shared" si="383"/>
        <v>93380</v>
      </c>
      <c r="AJ1357" s="63">
        <f t="shared" si="384"/>
        <v>0</v>
      </c>
      <c r="AK1357" s="63">
        <f t="shared" si="385"/>
        <v>93380</v>
      </c>
      <c r="AL1357" s="21" t="s">
        <v>9</v>
      </c>
      <c r="AM1357" s="494"/>
      <c r="AN1357" s="82">
        <f t="shared" si="386"/>
        <v>93380</v>
      </c>
      <c r="AO1357" s="844">
        <f t="shared" si="392"/>
        <v>0</v>
      </c>
      <c r="AP1357" s="844">
        <f t="shared" si="393"/>
        <v>1</v>
      </c>
      <c r="AQ1357" s="845">
        <f t="shared" ca="1" si="394"/>
        <v>4</v>
      </c>
      <c r="AR1357" s="113" t="str">
        <f t="shared" si="395"/>
        <v>On Time</v>
      </c>
    </row>
    <row r="1358" spans="1:44" ht="13.5" customHeight="1" x14ac:dyDescent="0.25">
      <c r="A1358" s="93">
        <v>4516524042</v>
      </c>
      <c r="B1358" s="662">
        <v>46181</v>
      </c>
      <c r="C1358" s="543" t="s">
        <v>79</v>
      </c>
      <c r="D1358" s="25">
        <v>46192</v>
      </c>
      <c r="E1358" s="552" t="e">
        <f>IF(OR(#REF!="",J1358=""),"",#REF!+7*J1358)</f>
        <v>#REF!</v>
      </c>
      <c r="F1358" s="333" t="e">
        <f t="shared" ca="1" si="391"/>
        <v>#REF!</v>
      </c>
      <c r="G1358" s="65" t="s">
        <v>2111</v>
      </c>
      <c r="H1358" s="546" t="e">
        <f t="shared" si="389"/>
        <v>#REF!</v>
      </c>
      <c r="I1358" s="755" t="e">
        <f t="shared" si="390"/>
        <v>#REF!</v>
      </c>
      <c r="J1358" s="24">
        <v>0.4</v>
      </c>
      <c r="K1358" s="24" t="s">
        <v>28</v>
      </c>
      <c r="L1358" s="38" t="s">
        <v>81</v>
      </c>
      <c r="M1358" s="563" t="s">
        <v>2983</v>
      </c>
      <c r="N1358" s="707">
        <v>1</v>
      </c>
      <c r="O1358" s="558">
        <v>1</v>
      </c>
      <c r="P1358" s="37"/>
      <c r="Q1358" s="24"/>
      <c r="R1358" s="24" t="s">
        <v>84</v>
      </c>
      <c r="S1358" s="524" t="s">
        <v>620</v>
      </c>
      <c r="T1358" s="754" t="s">
        <v>621</v>
      </c>
      <c r="U1358" s="505" t="s">
        <v>212</v>
      </c>
      <c r="V1358" s="548" t="s">
        <v>2984</v>
      </c>
      <c r="W1358" s="37">
        <v>2</v>
      </c>
      <c r="X1358" s="24"/>
      <c r="Y1358" s="542">
        <f t="shared" si="379"/>
        <v>2</v>
      </c>
      <c r="Z1358" s="24">
        <v>2</v>
      </c>
      <c r="AA1358" s="58">
        <v>2500</v>
      </c>
      <c r="AB1358" s="66"/>
      <c r="AC1358" s="262"/>
      <c r="AD1358" s="25"/>
      <c r="AE1358" s="66"/>
      <c r="AF1358" s="63">
        <f t="shared" si="380"/>
        <v>0</v>
      </c>
      <c r="AG1358" s="63">
        <f t="shared" si="381"/>
        <v>0</v>
      </c>
      <c r="AH1358" s="63">
        <f t="shared" si="382"/>
        <v>0</v>
      </c>
      <c r="AI1358" s="63">
        <f t="shared" si="383"/>
        <v>5000</v>
      </c>
      <c r="AJ1358" s="63">
        <f t="shared" si="384"/>
        <v>0</v>
      </c>
      <c r="AK1358" s="63">
        <f t="shared" si="385"/>
        <v>5000</v>
      </c>
      <c r="AL1358" s="21" t="s">
        <v>9</v>
      </c>
      <c r="AM1358" s="494"/>
      <c r="AN1358" s="82">
        <f t="shared" si="386"/>
        <v>5000</v>
      </c>
      <c r="AO1358" s="844">
        <f t="shared" si="392"/>
        <v>0</v>
      </c>
      <c r="AP1358" s="844">
        <f t="shared" si="393"/>
        <v>1</v>
      </c>
      <c r="AQ1358" s="845">
        <f t="shared" ca="1" si="394"/>
        <v>4</v>
      </c>
      <c r="AR1358" s="113" t="str">
        <f t="shared" si="395"/>
        <v>On Time</v>
      </c>
    </row>
    <row r="1359" spans="1:44" ht="13.5" customHeight="1" x14ac:dyDescent="0.25">
      <c r="A1359" s="16" t="s">
        <v>90</v>
      </c>
      <c r="B1359" s="627">
        <v>46181</v>
      </c>
      <c r="C1359" s="562" t="s">
        <v>79</v>
      </c>
      <c r="D1359" s="25">
        <v>46183</v>
      </c>
      <c r="E1359" s="552" t="e">
        <f>IF(OR(#REF!="",J1359=""),"",#REF!+7*J1359)</f>
        <v>#REF!</v>
      </c>
      <c r="F1359" s="333" t="e">
        <f t="shared" ca="1" si="391"/>
        <v>#REF!</v>
      </c>
      <c r="G1359" s="65" t="s">
        <v>2111</v>
      </c>
      <c r="H1359" s="546" t="e">
        <f t="shared" si="389"/>
        <v>#REF!</v>
      </c>
      <c r="I1359" s="520" t="e">
        <f t="shared" si="390"/>
        <v>#REF!</v>
      </c>
      <c r="J1359" s="24">
        <v>0.4</v>
      </c>
      <c r="K1359" s="24" t="s">
        <v>24</v>
      </c>
      <c r="L1359" s="38" t="s">
        <v>142</v>
      </c>
      <c r="M1359" s="522" t="s">
        <v>2413</v>
      </c>
      <c r="N1359" s="523">
        <v>0</v>
      </c>
      <c r="O1359" s="524">
        <v>3</v>
      </c>
      <c r="P1359" s="37"/>
      <c r="Q1359" s="24"/>
      <c r="R1359" s="24" t="s">
        <v>84</v>
      </c>
      <c r="S1359" s="24" t="s">
        <v>239</v>
      </c>
      <c r="T1359" s="505" t="s">
        <v>240</v>
      </c>
      <c r="U1359" s="16" t="s">
        <v>99</v>
      </c>
      <c r="V1359" s="756" t="s">
        <v>2985</v>
      </c>
      <c r="W1359" s="37">
        <v>11</v>
      </c>
      <c r="X1359" s="24"/>
      <c r="Y1359" s="542">
        <f t="shared" si="379"/>
        <v>11</v>
      </c>
      <c r="Z1359" s="24">
        <v>11</v>
      </c>
      <c r="AA1359" s="58">
        <v>1214.54</v>
      </c>
      <c r="AB1359" s="66"/>
      <c r="AC1359" s="262"/>
      <c r="AD1359" s="25"/>
      <c r="AE1359" s="66"/>
      <c r="AF1359" s="63">
        <f t="shared" si="380"/>
        <v>0</v>
      </c>
      <c r="AG1359" s="63">
        <f t="shared" si="381"/>
        <v>0</v>
      </c>
      <c r="AH1359" s="63">
        <f t="shared" si="382"/>
        <v>0</v>
      </c>
      <c r="AI1359" s="63">
        <f t="shared" si="383"/>
        <v>13359.939999999999</v>
      </c>
      <c r="AJ1359" s="63">
        <f t="shared" si="384"/>
        <v>0</v>
      </c>
      <c r="AK1359" s="63">
        <f t="shared" si="385"/>
        <v>13359.939999999999</v>
      </c>
      <c r="AL1359" s="21" t="s">
        <v>9</v>
      </c>
      <c r="AM1359" s="494"/>
      <c r="AN1359" s="82">
        <f t="shared" si="386"/>
        <v>13359.939999999999</v>
      </c>
      <c r="AO1359" s="844">
        <f t="shared" si="392"/>
        <v>0</v>
      </c>
      <c r="AP1359" s="844">
        <f t="shared" si="393"/>
        <v>1</v>
      </c>
      <c r="AQ1359" s="845">
        <f t="shared" ca="1" si="394"/>
        <v>4</v>
      </c>
      <c r="AR1359" s="113" t="str">
        <f t="shared" si="395"/>
        <v>On Time</v>
      </c>
    </row>
    <row r="1360" spans="1:44" ht="13.5" customHeight="1" x14ac:dyDescent="0.25">
      <c r="A1360" s="16" t="s">
        <v>90</v>
      </c>
      <c r="B1360" s="627">
        <v>46181</v>
      </c>
      <c r="C1360" s="514" t="s">
        <v>79</v>
      </c>
      <c r="D1360" s="552">
        <v>46148</v>
      </c>
      <c r="E1360" s="552" t="e">
        <f>IF(OR(#REF!="",J1360=""),"",#REF!+7*J1360)</f>
        <v>#REF!</v>
      </c>
      <c r="F1360" s="333" t="e">
        <f t="shared" ca="1" si="391"/>
        <v>#REF!</v>
      </c>
      <c r="G1360" s="65" t="s">
        <v>2111</v>
      </c>
      <c r="H1360" s="546" t="e">
        <f t="shared" si="389"/>
        <v>#REF!</v>
      </c>
      <c r="I1360" s="520" t="e">
        <f t="shared" si="390"/>
        <v>#REF!</v>
      </c>
      <c r="J1360" s="24">
        <v>1</v>
      </c>
      <c r="K1360" s="24" t="s">
        <v>21</v>
      </c>
      <c r="L1360" s="38" t="s">
        <v>142</v>
      </c>
      <c r="M1360" s="565" t="s">
        <v>2986</v>
      </c>
      <c r="N1360" s="523">
        <v>0</v>
      </c>
      <c r="O1360" s="524">
        <v>3</v>
      </c>
      <c r="P1360" s="37"/>
      <c r="Q1360" s="24"/>
      <c r="R1360" s="24" t="s">
        <v>84</v>
      </c>
      <c r="S1360" s="524" t="s">
        <v>1574</v>
      </c>
      <c r="T1360" s="512" t="s">
        <v>1575</v>
      </c>
      <c r="U1360" s="754" t="s">
        <v>219</v>
      </c>
      <c r="V1360" s="563" t="s">
        <v>2987</v>
      </c>
      <c r="W1360" s="37">
        <v>2</v>
      </c>
      <c r="X1360" s="24"/>
      <c r="Y1360" s="542">
        <f t="shared" si="379"/>
        <v>2</v>
      </c>
      <c r="Z1360" s="24">
        <v>2</v>
      </c>
      <c r="AA1360" s="58">
        <v>125000</v>
      </c>
      <c r="AB1360" s="66"/>
      <c r="AC1360" s="262"/>
      <c r="AD1360" s="25"/>
      <c r="AE1360" s="66"/>
      <c r="AF1360" s="63">
        <f t="shared" si="380"/>
        <v>0</v>
      </c>
      <c r="AG1360" s="63">
        <f t="shared" si="381"/>
        <v>0</v>
      </c>
      <c r="AH1360" s="63">
        <f t="shared" si="382"/>
        <v>0</v>
      </c>
      <c r="AI1360" s="63">
        <f t="shared" si="383"/>
        <v>250000</v>
      </c>
      <c r="AJ1360" s="63">
        <f t="shared" si="384"/>
        <v>0</v>
      </c>
      <c r="AK1360" s="63">
        <f t="shared" si="385"/>
        <v>250000</v>
      </c>
      <c r="AL1360" s="21" t="s">
        <v>9</v>
      </c>
      <c r="AM1360" s="494"/>
      <c r="AN1360" s="82">
        <f t="shared" si="386"/>
        <v>250000</v>
      </c>
      <c r="AO1360" s="844">
        <f t="shared" si="392"/>
        <v>0</v>
      </c>
      <c r="AP1360" s="844">
        <f t="shared" si="393"/>
        <v>1</v>
      </c>
      <c r="AQ1360" s="845">
        <f t="shared" ca="1" si="394"/>
        <v>4</v>
      </c>
      <c r="AR1360" s="113" t="str">
        <f t="shared" si="395"/>
        <v>On Time</v>
      </c>
    </row>
    <row r="1361" spans="1:44" ht="13.5" customHeight="1" x14ac:dyDescent="0.25">
      <c r="A1361" s="230" t="s">
        <v>2955</v>
      </c>
      <c r="B1361" s="627">
        <v>46182</v>
      </c>
      <c r="C1361" s="749" t="s">
        <v>305</v>
      </c>
      <c r="D1361" s="25">
        <v>46210</v>
      </c>
      <c r="E1361" s="517" t="e">
        <f>IF(OR(#REF!="",J1361=""),"",#REF!+7*J1361)</f>
        <v>#REF!</v>
      </c>
      <c r="F1361" s="333" t="e">
        <f t="shared" ca="1" si="391"/>
        <v>#REF!</v>
      </c>
      <c r="G1361" s="65" t="s">
        <v>2111</v>
      </c>
      <c r="H1361" s="23" t="e">
        <f t="shared" si="389"/>
        <v>#REF!</v>
      </c>
      <c r="I1361" s="23" t="e">
        <f t="shared" si="390"/>
        <v>#REF!</v>
      </c>
      <c r="J1361" s="24">
        <v>4</v>
      </c>
      <c r="K1361" s="24" t="s">
        <v>26</v>
      </c>
      <c r="L1361" s="38" t="s">
        <v>81</v>
      </c>
      <c r="M1361" s="522" t="s">
        <v>2988</v>
      </c>
      <c r="N1361" s="523">
        <v>0</v>
      </c>
      <c r="O1361" s="524">
        <v>3</v>
      </c>
      <c r="P1361" s="24"/>
      <c r="Q1361" s="24"/>
      <c r="R1361" s="24" t="s">
        <v>307</v>
      </c>
      <c r="S1361" s="525" t="s">
        <v>2957</v>
      </c>
      <c r="T1361" s="548" t="s">
        <v>2958</v>
      </c>
      <c r="U1361" s="16" t="s">
        <v>87</v>
      </c>
      <c r="V1361" s="508" t="s">
        <v>2989</v>
      </c>
      <c r="W1361" s="24">
        <v>5</v>
      </c>
      <c r="X1361" s="24"/>
      <c r="Y1361" s="557">
        <f t="shared" si="379"/>
        <v>5</v>
      </c>
      <c r="Z1361" s="24">
        <v>5</v>
      </c>
      <c r="AA1361" s="58"/>
      <c r="AB1361" s="66">
        <v>5</v>
      </c>
      <c r="AC1361" s="262"/>
      <c r="AD1361" s="25"/>
      <c r="AE1361" s="66"/>
      <c r="AF1361" s="63">
        <f t="shared" si="380"/>
        <v>0</v>
      </c>
      <c r="AG1361" s="63">
        <f t="shared" si="381"/>
        <v>0</v>
      </c>
      <c r="AH1361" s="63">
        <f t="shared" si="382"/>
        <v>0</v>
      </c>
      <c r="AI1361" s="63">
        <f t="shared" si="383"/>
        <v>0</v>
      </c>
      <c r="AJ1361" s="63">
        <f t="shared" si="384"/>
        <v>2150</v>
      </c>
      <c r="AK1361" s="63">
        <f t="shared" si="385"/>
        <v>2150</v>
      </c>
      <c r="AL1361" s="21" t="s">
        <v>9</v>
      </c>
      <c r="AM1361" s="494"/>
      <c r="AN1361" s="82">
        <f t="shared" si="386"/>
        <v>2150</v>
      </c>
      <c r="AO1361" s="844">
        <f t="shared" si="392"/>
        <v>0</v>
      </c>
      <c r="AP1361" s="844">
        <f t="shared" si="393"/>
        <v>1</v>
      </c>
      <c r="AQ1361" s="845">
        <f t="shared" ca="1" si="394"/>
        <v>3</v>
      </c>
      <c r="AR1361" s="113" t="str">
        <f t="shared" si="395"/>
        <v>On Time</v>
      </c>
    </row>
    <row r="1362" spans="1:44" ht="13.5" customHeight="1" x14ac:dyDescent="0.25">
      <c r="A1362" s="230" t="s">
        <v>2955</v>
      </c>
      <c r="B1362" s="627">
        <v>46182</v>
      </c>
      <c r="C1362" s="749" t="s">
        <v>305</v>
      </c>
      <c r="D1362" s="25">
        <v>46210</v>
      </c>
      <c r="E1362" s="517" t="e">
        <f>IF(OR(#REF!="",J1362=""),"",#REF!+7*J1362)</f>
        <v>#REF!</v>
      </c>
      <c r="F1362" s="333" t="e">
        <f t="shared" ca="1" si="391"/>
        <v>#REF!</v>
      </c>
      <c r="G1362" s="65" t="s">
        <v>2111</v>
      </c>
      <c r="H1362" s="23" t="e">
        <f t="shared" si="389"/>
        <v>#REF!</v>
      </c>
      <c r="I1362" s="23" t="e">
        <f t="shared" si="390"/>
        <v>#REF!</v>
      </c>
      <c r="J1362" s="24">
        <v>4</v>
      </c>
      <c r="K1362" s="24" t="s">
        <v>26</v>
      </c>
      <c r="L1362" s="38" t="s">
        <v>81</v>
      </c>
      <c r="M1362" s="522" t="s">
        <v>2990</v>
      </c>
      <c r="N1362" s="523">
        <v>0</v>
      </c>
      <c r="O1362" s="524">
        <v>3</v>
      </c>
      <c r="P1362" s="24"/>
      <c r="Q1362" s="24"/>
      <c r="R1362" s="24" t="s">
        <v>307</v>
      </c>
      <c r="S1362" s="525" t="s">
        <v>2957</v>
      </c>
      <c r="T1362" s="548" t="s">
        <v>2958</v>
      </c>
      <c r="U1362" s="16" t="s">
        <v>87</v>
      </c>
      <c r="V1362" s="508" t="s">
        <v>2991</v>
      </c>
      <c r="W1362" s="24">
        <v>5</v>
      </c>
      <c r="X1362" s="24"/>
      <c r="Y1362" s="557">
        <f t="shared" si="379"/>
        <v>5</v>
      </c>
      <c r="Z1362" s="24">
        <v>5</v>
      </c>
      <c r="AA1362" s="58"/>
      <c r="AB1362" s="66">
        <v>5</v>
      </c>
      <c r="AC1362" s="262"/>
      <c r="AD1362" s="25"/>
      <c r="AE1362" s="66"/>
      <c r="AF1362" s="63">
        <f t="shared" si="380"/>
        <v>0</v>
      </c>
      <c r="AG1362" s="63">
        <f t="shared" si="381"/>
        <v>0</v>
      </c>
      <c r="AH1362" s="63">
        <f t="shared" si="382"/>
        <v>0</v>
      </c>
      <c r="AI1362" s="63">
        <f t="shared" si="383"/>
        <v>0</v>
      </c>
      <c r="AJ1362" s="63">
        <f t="shared" si="384"/>
        <v>2150</v>
      </c>
      <c r="AK1362" s="63">
        <f t="shared" si="385"/>
        <v>2150</v>
      </c>
      <c r="AL1362" s="21" t="s">
        <v>9</v>
      </c>
      <c r="AM1362" s="494"/>
      <c r="AN1362" s="82">
        <f t="shared" si="386"/>
        <v>2150</v>
      </c>
      <c r="AO1362" s="844">
        <f t="shared" si="392"/>
        <v>0</v>
      </c>
      <c r="AP1362" s="844">
        <f t="shared" si="393"/>
        <v>1</v>
      </c>
      <c r="AQ1362" s="845">
        <f t="shared" ca="1" si="394"/>
        <v>3</v>
      </c>
      <c r="AR1362" s="113" t="str">
        <f t="shared" si="395"/>
        <v>On Time</v>
      </c>
    </row>
    <row r="1363" spans="1:44" ht="13.5" customHeight="1" x14ac:dyDescent="0.25">
      <c r="A1363" s="16" t="s">
        <v>90</v>
      </c>
      <c r="B1363" s="627">
        <v>46184</v>
      </c>
      <c r="C1363" s="543" t="s">
        <v>79</v>
      </c>
      <c r="D1363" s="25">
        <v>46219</v>
      </c>
      <c r="E1363" s="517" t="e">
        <f>IF(OR(#REF!="",J1363=""),"",#REF!+7*J1363)</f>
        <v>#REF!</v>
      </c>
      <c r="F1363" s="333" t="e">
        <f t="shared" ca="1" si="391"/>
        <v>#REF!</v>
      </c>
      <c r="G1363" s="65" t="s">
        <v>2111</v>
      </c>
      <c r="H1363" s="23" t="e">
        <f t="shared" si="389"/>
        <v>#REF!</v>
      </c>
      <c r="I1363" s="23" t="e">
        <f t="shared" si="390"/>
        <v>#REF!</v>
      </c>
      <c r="J1363" s="24">
        <v>5</v>
      </c>
      <c r="K1363" s="24" t="s">
        <v>18</v>
      </c>
      <c r="L1363" s="38" t="s">
        <v>81</v>
      </c>
      <c r="M1363" s="563" t="s">
        <v>2992</v>
      </c>
      <c r="N1363" s="707">
        <v>1</v>
      </c>
      <c r="O1363" s="558">
        <v>1</v>
      </c>
      <c r="P1363" s="24"/>
      <c r="Q1363" s="24"/>
      <c r="R1363" s="24" t="s">
        <v>84</v>
      </c>
      <c r="S1363" s="524" t="s">
        <v>620</v>
      </c>
      <c r="T1363" s="754" t="s">
        <v>621</v>
      </c>
      <c r="U1363" s="505" t="s">
        <v>212</v>
      </c>
      <c r="V1363" s="508" t="s">
        <v>2993</v>
      </c>
      <c r="W1363" s="24">
        <v>15</v>
      </c>
      <c r="X1363" s="24"/>
      <c r="Y1363" s="557">
        <f t="shared" si="379"/>
        <v>15</v>
      </c>
      <c r="Z1363" s="506">
        <v>15</v>
      </c>
      <c r="AA1363" s="58">
        <v>96413</v>
      </c>
      <c r="AB1363" s="66"/>
      <c r="AC1363" s="262"/>
      <c r="AD1363" s="25"/>
      <c r="AE1363" s="66"/>
      <c r="AF1363" s="63">
        <f t="shared" si="380"/>
        <v>0</v>
      </c>
      <c r="AG1363" s="63">
        <f t="shared" si="381"/>
        <v>0</v>
      </c>
      <c r="AH1363" s="63">
        <f t="shared" si="382"/>
        <v>0</v>
      </c>
      <c r="AI1363" s="63">
        <f t="shared" si="383"/>
        <v>1446195</v>
      </c>
      <c r="AJ1363" s="63">
        <f t="shared" si="384"/>
        <v>0</v>
      </c>
      <c r="AK1363" s="63">
        <f t="shared" si="385"/>
        <v>1446195</v>
      </c>
      <c r="AL1363" s="21" t="s">
        <v>9</v>
      </c>
      <c r="AM1363" s="494"/>
      <c r="AN1363" s="82">
        <f t="shared" si="386"/>
        <v>1446195</v>
      </c>
      <c r="AO1363" s="844">
        <f t="shared" si="392"/>
        <v>0</v>
      </c>
      <c r="AP1363" s="844">
        <f t="shared" si="393"/>
        <v>1</v>
      </c>
      <c r="AQ1363" s="845">
        <f t="shared" ca="1" si="394"/>
        <v>1</v>
      </c>
      <c r="AR1363" s="113" t="str">
        <f t="shared" si="395"/>
        <v>On Time</v>
      </c>
    </row>
    <row r="1364" spans="1:44" ht="13.5" customHeight="1" x14ac:dyDescent="0.25">
      <c r="A1364" s="16" t="s">
        <v>90</v>
      </c>
      <c r="B1364" s="627">
        <v>46182</v>
      </c>
      <c r="C1364" s="543" t="s">
        <v>79</v>
      </c>
      <c r="D1364" s="25">
        <v>46203</v>
      </c>
      <c r="E1364" s="517" t="e">
        <f>IF(OR(#REF!="",J1364=""),"",#REF!+7*J1364)</f>
        <v>#REF!</v>
      </c>
      <c r="F1364" s="333" t="e">
        <f t="shared" ca="1" si="391"/>
        <v>#REF!</v>
      </c>
      <c r="G1364" s="65" t="s">
        <v>2111</v>
      </c>
      <c r="H1364" s="23" t="e">
        <f t="shared" si="389"/>
        <v>#REF!</v>
      </c>
      <c r="I1364" s="23" t="e">
        <f t="shared" si="390"/>
        <v>#REF!</v>
      </c>
      <c r="J1364" s="24">
        <v>3</v>
      </c>
      <c r="K1364" s="24" t="s">
        <v>18</v>
      </c>
      <c r="L1364" s="38" t="s">
        <v>81</v>
      </c>
      <c r="M1364" s="563" t="s">
        <v>2994</v>
      </c>
      <c r="N1364" s="707">
        <v>1</v>
      </c>
      <c r="O1364" s="558">
        <v>1</v>
      </c>
      <c r="P1364" s="24"/>
      <c r="Q1364" s="24"/>
      <c r="R1364" s="24" t="s">
        <v>84</v>
      </c>
      <c r="S1364" s="524" t="s">
        <v>620</v>
      </c>
      <c r="T1364" s="754" t="s">
        <v>621</v>
      </c>
      <c r="U1364" s="505" t="s">
        <v>212</v>
      </c>
      <c r="V1364" s="684" t="s">
        <v>2995</v>
      </c>
      <c r="W1364" s="24">
        <v>10</v>
      </c>
      <c r="X1364" s="24"/>
      <c r="Y1364" s="24">
        <v>10</v>
      </c>
      <c r="Z1364" s="506">
        <v>10</v>
      </c>
      <c r="AA1364" s="58">
        <v>6979</v>
      </c>
      <c r="AB1364" s="66"/>
      <c r="AC1364" s="262"/>
      <c r="AD1364" s="25"/>
      <c r="AE1364" s="66"/>
      <c r="AF1364" s="63">
        <f t="shared" si="380"/>
        <v>0</v>
      </c>
      <c r="AG1364" s="63">
        <f t="shared" si="381"/>
        <v>0</v>
      </c>
      <c r="AH1364" s="63">
        <f t="shared" si="382"/>
        <v>0</v>
      </c>
      <c r="AI1364" s="63">
        <f t="shared" si="383"/>
        <v>69790</v>
      </c>
      <c r="AJ1364" s="63">
        <f t="shared" si="384"/>
        <v>0</v>
      </c>
      <c r="AK1364" s="63">
        <f t="shared" si="385"/>
        <v>69790</v>
      </c>
      <c r="AL1364" s="21" t="s">
        <v>9</v>
      </c>
      <c r="AM1364" s="494"/>
      <c r="AN1364" s="82">
        <f t="shared" si="386"/>
        <v>69790</v>
      </c>
      <c r="AO1364" s="844">
        <f t="shared" si="392"/>
        <v>0</v>
      </c>
      <c r="AP1364" s="844">
        <f t="shared" si="393"/>
        <v>1</v>
      </c>
      <c r="AQ1364" s="845">
        <f t="shared" ca="1" si="394"/>
        <v>3</v>
      </c>
      <c r="AR1364" s="113" t="str">
        <f t="shared" si="395"/>
        <v>On Time</v>
      </c>
    </row>
    <row r="1365" spans="1:44" ht="13.5" customHeight="1" x14ac:dyDescent="0.2">
      <c r="A1365" s="508" t="s">
        <v>90</v>
      </c>
      <c r="B1365" s="627">
        <v>46182</v>
      </c>
      <c r="C1365" s="543" t="s">
        <v>79</v>
      </c>
      <c r="D1365" s="517">
        <v>46192</v>
      </c>
      <c r="E1365" s="517" t="e">
        <f>IF(OR(#REF!="",J1365=""),"",#REF!+7*J1365)</f>
        <v>#REF!</v>
      </c>
      <c r="F1365" s="629" t="e">
        <f t="shared" ca="1" si="391"/>
        <v>#REF!</v>
      </c>
      <c r="G1365" s="516" t="s">
        <v>94</v>
      </c>
      <c r="H1365" s="505" t="e">
        <f t="shared" si="389"/>
        <v>#REF!</v>
      </c>
      <c r="I1365" s="505" t="e">
        <f t="shared" si="390"/>
        <v>#REF!</v>
      </c>
      <c r="J1365" s="521">
        <v>2</v>
      </c>
      <c r="K1365" s="506" t="s">
        <v>21</v>
      </c>
      <c r="L1365" s="525" t="s">
        <v>81</v>
      </c>
      <c r="M1365" s="686" t="s">
        <v>2996</v>
      </c>
      <c r="N1365" s="523">
        <v>0</v>
      </c>
      <c r="O1365" s="598">
        <v>3</v>
      </c>
      <c r="P1365" s="506"/>
      <c r="Q1365" s="506"/>
      <c r="R1365" s="588" t="s">
        <v>84</v>
      </c>
      <c r="S1365" s="555" t="s">
        <v>2914</v>
      </c>
      <c r="T1365" s="628" t="s">
        <v>2914</v>
      </c>
      <c r="U1365" s="508" t="s">
        <v>99</v>
      </c>
      <c r="V1365" s="508" t="s">
        <v>2997</v>
      </c>
      <c r="W1365" s="506">
        <v>10</v>
      </c>
      <c r="X1365" s="732"/>
      <c r="Y1365" s="557">
        <f t="shared" ref="Y1365:Y1388" si="396">W1365-X1365</f>
        <v>10</v>
      </c>
      <c r="Z1365" s="506">
        <v>10</v>
      </c>
      <c r="AA1365" s="528">
        <v>9781</v>
      </c>
      <c r="AB1365" s="529"/>
      <c r="AC1365" s="601"/>
      <c r="AD1365" s="516"/>
      <c r="AE1365" s="532"/>
      <c r="AF1365" s="528">
        <f t="shared" si="380"/>
        <v>0</v>
      </c>
      <c r="AG1365" s="528">
        <f t="shared" si="381"/>
        <v>0</v>
      </c>
      <c r="AH1365" s="528">
        <f t="shared" si="382"/>
        <v>0</v>
      </c>
      <c r="AI1365" s="528">
        <f t="shared" si="383"/>
        <v>97810</v>
      </c>
      <c r="AJ1365" s="528">
        <f t="shared" si="384"/>
        <v>0</v>
      </c>
      <c r="AK1365" s="528">
        <f t="shared" si="385"/>
        <v>97810</v>
      </c>
      <c r="AL1365" s="508" t="s">
        <v>9</v>
      </c>
      <c r="AM1365" s="533"/>
      <c r="AN1365" s="833">
        <f t="shared" si="386"/>
        <v>97810</v>
      </c>
      <c r="AO1365" s="844">
        <f t="shared" si="392"/>
        <v>0</v>
      </c>
      <c r="AP1365" s="844">
        <f t="shared" si="393"/>
        <v>1</v>
      </c>
      <c r="AQ1365" s="845">
        <f t="shared" ca="1" si="394"/>
        <v>3</v>
      </c>
      <c r="AR1365" s="113" t="str">
        <f t="shared" si="395"/>
        <v>On Time</v>
      </c>
    </row>
    <row r="1366" spans="1:44" ht="13.5" customHeight="1" x14ac:dyDescent="0.2">
      <c r="A1366" s="508">
        <v>4000627677</v>
      </c>
      <c r="B1366" s="627">
        <v>46178</v>
      </c>
      <c r="C1366" s="543" t="s">
        <v>79</v>
      </c>
      <c r="D1366" s="517">
        <v>46361</v>
      </c>
      <c r="E1366" s="517" t="e">
        <f>IF(OR(#REF!="",J1366=""),"",#REF!+7*J1366)</f>
        <v>#REF!</v>
      </c>
      <c r="F1366" s="629" t="e">
        <f t="shared" ca="1" si="391"/>
        <v>#REF!</v>
      </c>
      <c r="G1366" s="516" t="s">
        <v>94</v>
      </c>
      <c r="H1366" s="505" t="e">
        <f t="shared" si="389"/>
        <v>#REF!</v>
      </c>
      <c r="I1366" s="505" t="e">
        <f t="shared" si="390"/>
        <v>#REF!</v>
      </c>
      <c r="J1366" s="521">
        <v>26</v>
      </c>
      <c r="K1366" s="506" t="s">
        <v>18</v>
      </c>
      <c r="L1366" s="525" t="s">
        <v>142</v>
      </c>
      <c r="M1366" s="686" t="s">
        <v>2838</v>
      </c>
      <c r="N1366" s="523">
        <v>0</v>
      </c>
      <c r="O1366" s="598">
        <v>3</v>
      </c>
      <c r="P1366" s="506"/>
      <c r="Q1366" s="506"/>
      <c r="R1366" s="588" t="s">
        <v>84</v>
      </c>
      <c r="S1366" s="555" t="s">
        <v>97</v>
      </c>
      <c r="T1366" s="628" t="s">
        <v>98</v>
      </c>
      <c r="U1366" s="508" t="s">
        <v>99</v>
      </c>
      <c r="V1366" s="508" t="s">
        <v>2839</v>
      </c>
      <c r="W1366" s="506">
        <v>98</v>
      </c>
      <c r="X1366" s="732"/>
      <c r="Y1366" s="557">
        <f t="shared" si="396"/>
        <v>98</v>
      </c>
      <c r="Z1366" s="506">
        <v>98</v>
      </c>
      <c r="AA1366" s="528">
        <v>11611.31</v>
      </c>
      <c r="AB1366" s="529"/>
      <c r="AC1366" s="601"/>
      <c r="AD1366" s="516"/>
      <c r="AE1366" s="532"/>
      <c r="AF1366" s="528">
        <f t="shared" si="380"/>
        <v>0</v>
      </c>
      <c r="AG1366" s="528">
        <f t="shared" si="381"/>
        <v>0</v>
      </c>
      <c r="AH1366" s="528">
        <f t="shared" si="382"/>
        <v>0</v>
      </c>
      <c r="AI1366" s="528">
        <f t="shared" si="383"/>
        <v>1137908.3799999999</v>
      </c>
      <c r="AJ1366" s="528">
        <f t="shared" si="384"/>
        <v>0</v>
      </c>
      <c r="AK1366" s="528">
        <f t="shared" si="385"/>
        <v>1137908.3799999999</v>
      </c>
      <c r="AL1366" s="508" t="s">
        <v>9</v>
      </c>
      <c r="AM1366" s="533"/>
      <c r="AN1366" s="833">
        <f t="shared" si="386"/>
        <v>1137908.3799999999</v>
      </c>
      <c r="AO1366" s="844">
        <f t="shared" si="392"/>
        <v>0</v>
      </c>
      <c r="AP1366" s="844">
        <f t="shared" si="393"/>
        <v>1</v>
      </c>
      <c r="AQ1366" s="845">
        <f t="shared" ca="1" si="394"/>
        <v>7</v>
      </c>
      <c r="AR1366" s="113" t="str">
        <f t="shared" si="395"/>
        <v>On Time</v>
      </c>
    </row>
    <row r="1367" spans="1:44" ht="13.5" customHeight="1" x14ac:dyDescent="0.2">
      <c r="A1367" s="508">
        <v>4300036677</v>
      </c>
      <c r="B1367" s="627">
        <v>46181</v>
      </c>
      <c r="C1367" s="543" t="s">
        <v>79</v>
      </c>
      <c r="D1367" s="517">
        <v>46336</v>
      </c>
      <c r="E1367" s="517" t="e">
        <f>IF(OR(#REF!="",J1367=""),"",#REF!+7*J1367)</f>
        <v>#REF!</v>
      </c>
      <c r="F1367" s="629" t="e">
        <f t="shared" ca="1" si="391"/>
        <v>#REF!</v>
      </c>
      <c r="G1367" s="516" t="s">
        <v>94</v>
      </c>
      <c r="H1367" s="505" t="e">
        <f t="shared" si="389"/>
        <v>#REF!</v>
      </c>
      <c r="I1367" s="505" t="e">
        <f t="shared" si="390"/>
        <v>#REF!</v>
      </c>
      <c r="J1367" s="521">
        <v>22</v>
      </c>
      <c r="K1367" s="526" t="s">
        <v>19</v>
      </c>
      <c r="L1367" s="525" t="s">
        <v>81</v>
      </c>
      <c r="M1367" s="686" t="s">
        <v>2998</v>
      </c>
      <c r="N1367" s="523">
        <v>0</v>
      </c>
      <c r="O1367" s="598">
        <v>3</v>
      </c>
      <c r="P1367" s="506"/>
      <c r="Q1367" s="506"/>
      <c r="R1367" s="588" t="s">
        <v>84</v>
      </c>
      <c r="S1367" s="555" t="s">
        <v>97</v>
      </c>
      <c r="T1367" s="628" t="s">
        <v>98</v>
      </c>
      <c r="U1367" s="508" t="s">
        <v>99</v>
      </c>
      <c r="V1367" s="508" t="s">
        <v>2999</v>
      </c>
      <c r="W1367" s="506">
        <v>2</v>
      </c>
      <c r="X1367" s="732"/>
      <c r="Y1367" s="557">
        <f t="shared" si="396"/>
        <v>2</v>
      </c>
      <c r="Z1367" s="506">
        <v>2</v>
      </c>
      <c r="AA1367" s="528">
        <v>26490.45</v>
      </c>
      <c r="AB1367" s="529"/>
      <c r="AC1367" s="601"/>
      <c r="AD1367" s="516"/>
      <c r="AE1367" s="532"/>
      <c r="AF1367" s="528">
        <f t="shared" si="380"/>
        <v>0</v>
      </c>
      <c r="AG1367" s="528">
        <f t="shared" si="381"/>
        <v>0</v>
      </c>
      <c r="AH1367" s="528">
        <f t="shared" si="382"/>
        <v>0</v>
      </c>
      <c r="AI1367" s="528">
        <f t="shared" si="383"/>
        <v>52980.9</v>
      </c>
      <c r="AJ1367" s="528">
        <f t="shared" si="384"/>
        <v>0</v>
      </c>
      <c r="AK1367" s="528">
        <f t="shared" si="385"/>
        <v>52980.9</v>
      </c>
      <c r="AL1367" s="508" t="s">
        <v>9</v>
      </c>
      <c r="AM1367" s="533"/>
      <c r="AN1367" s="833">
        <f t="shared" si="386"/>
        <v>52980.9</v>
      </c>
      <c r="AO1367" s="844">
        <f t="shared" si="392"/>
        <v>0</v>
      </c>
      <c r="AP1367" s="844">
        <f t="shared" si="393"/>
        <v>1</v>
      </c>
      <c r="AQ1367" s="845">
        <f t="shared" ca="1" si="394"/>
        <v>4</v>
      </c>
      <c r="AR1367" s="113" t="str">
        <f t="shared" si="395"/>
        <v>On Time</v>
      </c>
    </row>
    <row r="1368" spans="1:44" ht="13.5" customHeight="1" x14ac:dyDescent="0.2">
      <c r="A1368" s="508">
        <v>4300036677</v>
      </c>
      <c r="B1368" s="627">
        <v>46181</v>
      </c>
      <c r="C1368" s="543" t="s">
        <v>79</v>
      </c>
      <c r="D1368" s="517">
        <v>46350</v>
      </c>
      <c r="E1368" s="517" t="e">
        <f>IF(OR(#REF!="",J1368=""),"",#REF!+7*J1368)</f>
        <v>#REF!</v>
      </c>
      <c r="F1368" s="629" t="e">
        <f t="shared" ca="1" si="391"/>
        <v>#REF!</v>
      </c>
      <c r="G1368" s="516" t="s">
        <v>94</v>
      </c>
      <c r="H1368" s="505" t="e">
        <f t="shared" si="389"/>
        <v>#REF!</v>
      </c>
      <c r="I1368" s="505" t="e">
        <f t="shared" si="390"/>
        <v>#REF!</v>
      </c>
      <c r="J1368" s="521">
        <v>24</v>
      </c>
      <c r="K1368" s="506" t="s">
        <v>19</v>
      </c>
      <c r="L1368" s="660" t="s">
        <v>81</v>
      </c>
      <c r="M1368" s="686" t="s">
        <v>2998</v>
      </c>
      <c r="N1368" s="523">
        <v>0</v>
      </c>
      <c r="O1368" s="598">
        <v>3</v>
      </c>
      <c r="P1368" s="506"/>
      <c r="Q1368" s="506"/>
      <c r="R1368" s="588" t="s">
        <v>84</v>
      </c>
      <c r="S1368" s="555" t="s">
        <v>97</v>
      </c>
      <c r="T1368" s="628" t="s">
        <v>98</v>
      </c>
      <c r="U1368" s="508" t="s">
        <v>99</v>
      </c>
      <c r="V1368" s="508" t="s">
        <v>2999</v>
      </c>
      <c r="W1368" s="506">
        <v>14</v>
      </c>
      <c r="X1368" s="732"/>
      <c r="Y1368" s="557">
        <f t="shared" si="396"/>
        <v>14</v>
      </c>
      <c r="Z1368" s="506">
        <v>14</v>
      </c>
      <c r="AA1368" s="528">
        <v>26490.45</v>
      </c>
      <c r="AB1368" s="529"/>
      <c r="AC1368" s="601"/>
      <c r="AD1368" s="516"/>
      <c r="AE1368" s="532"/>
      <c r="AF1368" s="528">
        <f t="shared" si="380"/>
        <v>0</v>
      </c>
      <c r="AG1368" s="528">
        <f t="shared" si="381"/>
        <v>0</v>
      </c>
      <c r="AH1368" s="528">
        <f t="shared" si="382"/>
        <v>0</v>
      </c>
      <c r="AI1368" s="528">
        <f t="shared" si="383"/>
        <v>370866.3</v>
      </c>
      <c r="AJ1368" s="528">
        <f t="shared" si="384"/>
        <v>0</v>
      </c>
      <c r="AK1368" s="528">
        <f t="shared" si="385"/>
        <v>370866.3</v>
      </c>
      <c r="AL1368" s="508" t="s">
        <v>9</v>
      </c>
      <c r="AM1368" s="533"/>
      <c r="AN1368" s="833">
        <f t="shared" si="386"/>
        <v>370866.3</v>
      </c>
      <c r="AO1368" s="844">
        <f t="shared" si="392"/>
        <v>0</v>
      </c>
      <c r="AP1368" s="844">
        <f t="shared" si="393"/>
        <v>1</v>
      </c>
      <c r="AQ1368" s="845">
        <f t="shared" ca="1" si="394"/>
        <v>4</v>
      </c>
      <c r="AR1368" s="113" t="str">
        <f t="shared" si="395"/>
        <v>On Time</v>
      </c>
    </row>
    <row r="1369" spans="1:44" ht="13.5" customHeight="1" x14ac:dyDescent="0.2">
      <c r="A1369" s="515">
        <v>4300036677</v>
      </c>
      <c r="B1369" s="627">
        <v>46181</v>
      </c>
      <c r="C1369" s="543" t="s">
        <v>79</v>
      </c>
      <c r="D1369" s="760">
        <v>46301</v>
      </c>
      <c r="E1369" s="760" t="e">
        <f>IF(OR(#REF!="",J1369=""),"",#REF!+7*J1369)</f>
        <v>#REF!</v>
      </c>
      <c r="F1369" s="761" t="e">
        <f t="shared" ca="1" si="391"/>
        <v>#REF!</v>
      </c>
      <c r="G1369" s="545" t="s">
        <v>94</v>
      </c>
      <c r="H1369" s="520" t="e">
        <f t="shared" si="389"/>
        <v>#REF!</v>
      </c>
      <c r="I1369" s="520" t="e">
        <f t="shared" si="390"/>
        <v>#REF!</v>
      </c>
      <c r="J1369" s="525">
        <v>17</v>
      </c>
      <c r="K1369" s="506" t="s">
        <v>19</v>
      </c>
      <c r="L1369" s="660" t="s">
        <v>81</v>
      </c>
      <c r="M1369" s="686" t="s">
        <v>3000</v>
      </c>
      <c r="N1369" s="707">
        <v>0</v>
      </c>
      <c r="O1369" s="635">
        <v>3</v>
      </c>
      <c r="P1369" s="526"/>
      <c r="Q1369" s="526"/>
      <c r="R1369" s="588" t="s">
        <v>84</v>
      </c>
      <c r="S1369" s="555" t="s">
        <v>97</v>
      </c>
      <c r="T1369" s="628" t="s">
        <v>98</v>
      </c>
      <c r="U1369" s="515" t="s">
        <v>99</v>
      </c>
      <c r="V1369" s="515" t="s">
        <v>3001</v>
      </c>
      <c r="W1369" s="526">
        <v>2</v>
      </c>
      <c r="X1369" s="546"/>
      <c r="Y1369" s="762">
        <f t="shared" si="396"/>
        <v>2</v>
      </c>
      <c r="Z1369" s="526">
        <v>2</v>
      </c>
      <c r="AA1369" s="682">
        <v>20672.25</v>
      </c>
      <c r="AB1369" s="763"/>
      <c r="AC1369" s="764"/>
      <c r="AD1369" s="545"/>
      <c r="AE1369" s="765"/>
      <c r="AF1369" s="682">
        <f t="shared" si="380"/>
        <v>0</v>
      </c>
      <c r="AG1369" s="682">
        <f t="shared" si="381"/>
        <v>0</v>
      </c>
      <c r="AH1369" s="682">
        <f t="shared" si="382"/>
        <v>0</v>
      </c>
      <c r="AI1369" s="682">
        <f t="shared" si="383"/>
        <v>41344.5</v>
      </c>
      <c r="AJ1369" s="682">
        <f t="shared" si="384"/>
        <v>0</v>
      </c>
      <c r="AK1369" s="682">
        <f t="shared" si="385"/>
        <v>41344.5</v>
      </c>
      <c r="AL1369" s="515" t="s">
        <v>9</v>
      </c>
      <c r="AM1369" s="683"/>
      <c r="AN1369" s="838">
        <f t="shared" si="386"/>
        <v>41344.5</v>
      </c>
      <c r="AO1369" s="844">
        <f t="shared" si="392"/>
        <v>0</v>
      </c>
      <c r="AP1369" s="844">
        <f t="shared" si="393"/>
        <v>1</v>
      </c>
      <c r="AQ1369" s="845">
        <f t="shared" ca="1" si="394"/>
        <v>4</v>
      </c>
      <c r="AR1369" s="113" t="str">
        <f t="shared" si="395"/>
        <v>On Time</v>
      </c>
    </row>
    <row r="1370" spans="1:44" ht="13.5" customHeight="1" x14ac:dyDescent="0.2">
      <c r="A1370" s="508">
        <v>4300036677</v>
      </c>
      <c r="B1370" s="513">
        <v>46181</v>
      </c>
      <c r="C1370" s="508" t="s">
        <v>79</v>
      </c>
      <c r="D1370" s="517">
        <v>46315</v>
      </c>
      <c r="E1370" s="517" t="e">
        <f>IF(OR(#REF!="",J1370=""),"",#REF!+7*J1370)</f>
        <v>#REF!</v>
      </c>
      <c r="F1370" s="629" t="e">
        <f t="shared" ca="1" si="391"/>
        <v>#REF!</v>
      </c>
      <c r="G1370" s="516" t="s">
        <v>94</v>
      </c>
      <c r="H1370" s="505" t="e">
        <f t="shared" si="389"/>
        <v>#REF!</v>
      </c>
      <c r="I1370" s="505" t="e">
        <f t="shared" si="390"/>
        <v>#REF!</v>
      </c>
      <c r="J1370" s="521">
        <v>19</v>
      </c>
      <c r="K1370" s="506" t="s">
        <v>19</v>
      </c>
      <c r="L1370" s="685" t="s">
        <v>81</v>
      </c>
      <c r="M1370" s="522" t="s">
        <v>3000</v>
      </c>
      <c r="N1370" s="557">
        <v>0</v>
      </c>
      <c r="O1370" s="524">
        <v>3</v>
      </c>
      <c r="P1370" s="506"/>
      <c r="Q1370" s="506"/>
      <c r="R1370" s="506" t="s">
        <v>84</v>
      </c>
      <c r="S1370" s="506" t="s">
        <v>97</v>
      </c>
      <c r="T1370" s="512" t="s">
        <v>98</v>
      </c>
      <c r="U1370" s="508" t="s">
        <v>99</v>
      </c>
      <c r="V1370" s="508" t="s">
        <v>3001</v>
      </c>
      <c r="W1370" s="506">
        <v>14</v>
      </c>
      <c r="X1370" s="505"/>
      <c r="Y1370" s="557">
        <f t="shared" si="396"/>
        <v>14</v>
      </c>
      <c r="Z1370" s="506">
        <v>14</v>
      </c>
      <c r="AA1370" s="528">
        <v>20672.25</v>
      </c>
      <c r="AB1370" s="529"/>
      <c r="AC1370" s="601"/>
      <c r="AD1370" s="516"/>
      <c r="AE1370" s="532"/>
      <c r="AF1370" s="528">
        <f t="shared" si="380"/>
        <v>0</v>
      </c>
      <c r="AG1370" s="528">
        <f t="shared" si="381"/>
        <v>0</v>
      </c>
      <c r="AH1370" s="528">
        <f t="shared" si="382"/>
        <v>0</v>
      </c>
      <c r="AI1370" s="528">
        <f t="shared" si="383"/>
        <v>289411.5</v>
      </c>
      <c r="AJ1370" s="528">
        <f t="shared" si="384"/>
        <v>0</v>
      </c>
      <c r="AK1370" s="528">
        <f t="shared" si="385"/>
        <v>289411.5</v>
      </c>
      <c r="AL1370" s="508" t="s">
        <v>9</v>
      </c>
      <c r="AM1370" s="533"/>
      <c r="AN1370" s="833">
        <f t="shared" si="386"/>
        <v>289411.5</v>
      </c>
      <c r="AO1370" s="844">
        <f t="shared" si="392"/>
        <v>0</v>
      </c>
      <c r="AP1370" s="844">
        <f t="shared" si="393"/>
        <v>1</v>
      </c>
      <c r="AQ1370" s="845">
        <f t="shared" ca="1" si="394"/>
        <v>4</v>
      </c>
      <c r="AR1370" s="113" t="str">
        <f t="shared" si="395"/>
        <v>On Time</v>
      </c>
    </row>
    <row r="1371" spans="1:44" ht="13.5" customHeight="1" x14ac:dyDescent="0.2">
      <c r="A1371" s="508">
        <v>4300036677</v>
      </c>
      <c r="B1371" s="513">
        <v>46181</v>
      </c>
      <c r="C1371" s="508" t="s">
        <v>79</v>
      </c>
      <c r="D1371" s="517">
        <v>46350</v>
      </c>
      <c r="E1371" s="517" t="e">
        <f>IF(OR(#REF!="",J1371=""),"",#REF!+7*J1371)</f>
        <v>#REF!</v>
      </c>
      <c r="F1371" s="629" t="e">
        <f t="shared" ca="1" si="391"/>
        <v>#REF!</v>
      </c>
      <c r="G1371" s="516" t="s">
        <v>94</v>
      </c>
      <c r="H1371" s="505" t="e">
        <f t="shared" si="389"/>
        <v>#REF!</v>
      </c>
      <c r="I1371" s="505" t="e">
        <f t="shared" si="390"/>
        <v>#REF!</v>
      </c>
      <c r="J1371" s="521">
        <v>24</v>
      </c>
      <c r="K1371" s="506" t="s">
        <v>28</v>
      </c>
      <c r="L1371" s="685" t="s">
        <v>81</v>
      </c>
      <c r="M1371" s="522" t="s">
        <v>2998</v>
      </c>
      <c r="N1371" s="557">
        <v>0</v>
      </c>
      <c r="O1371" s="524">
        <v>3</v>
      </c>
      <c r="P1371" s="506"/>
      <c r="Q1371" s="506"/>
      <c r="R1371" s="506" t="s">
        <v>84</v>
      </c>
      <c r="S1371" s="506" t="s">
        <v>97</v>
      </c>
      <c r="T1371" s="512" t="s">
        <v>98</v>
      </c>
      <c r="U1371" s="508" t="s">
        <v>99</v>
      </c>
      <c r="V1371" s="508" t="s">
        <v>737</v>
      </c>
      <c r="W1371" s="506">
        <v>1</v>
      </c>
      <c r="X1371" s="505"/>
      <c r="Y1371" s="557">
        <f t="shared" si="396"/>
        <v>1</v>
      </c>
      <c r="Z1371" s="506">
        <v>1</v>
      </c>
      <c r="AA1371" s="528">
        <v>15000</v>
      </c>
      <c r="AB1371" s="529"/>
      <c r="AC1371" s="601"/>
      <c r="AD1371" s="516"/>
      <c r="AE1371" s="532"/>
      <c r="AF1371" s="528">
        <f t="shared" si="380"/>
        <v>0</v>
      </c>
      <c r="AG1371" s="528">
        <f t="shared" si="381"/>
        <v>0</v>
      </c>
      <c r="AH1371" s="528">
        <f t="shared" si="382"/>
        <v>0</v>
      </c>
      <c r="AI1371" s="528">
        <f t="shared" si="383"/>
        <v>15000</v>
      </c>
      <c r="AJ1371" s="528">
        <f t="shared" si="384"/>
        <v>0</v>
      </c>
      <c r="AK1371" s="528">
        <f t="shared" si="385"/>
        <v>15000</v>
      </c>
      <c r="AL1371" s="508" t="s">
        <v>9</v>
      </c>
      <c r="AM1371" s="533"/>
      <c r="AN1371" s="833">
        <f t="shared" si="386"/>
        <v>15000</v>
      </c>
      <c r="AO1371" s="844">
        <f t="shared" si="392"/>
        <v>0</v>
      </c>
      <c r="AP1371" s="844">
        <f t="shared" si="393"/>
        <v>1</v>
      </c>
      <c r="AQ1371" s="845">
        <f t="shared" ca="1" si="394"/>
        <v>4</v>
      </c>
      <c r="AR1371" s="113" t="str">
        <f t="shared" si="395"/>
        <v>On Time</v>
      </c>
    </row>
    <row r="1372" spans="1:44" ht="13.5" customHeight="1" x14ac:dyDescent="0.2">
      <c r="A1372" s="554">
        <v>4000623829</v>
      </c>
      <c r="B1372" s="767">
        <v>46181</v>
      </c>
      <c r="C1372" s="693" t="s">
        <v>79</v>
      </c>
      <c r="D1372" s="768">
        <v>46293</v>
      </c>
      <c r="E1372" s="768" t="e">
        <f>IF(OR(#REF!="",J1372=""),"",#REF!+7*J1372)</f>
        <v>#REF!</v>
      </c>
      <c r="F1372" s="769" t="e">
        <f t="shared" ca="1" si="391"/>
        <v>#REF!</v>
      </c>
      <c r="G1372" s="519" t="s">
        <v>94</v>
      </c>
      <c r="H1372" s="770" t="e">
        <f t="shared" si="389"/>
        <v>#REF!</v>
      </c>
      <c r="I1372" s="770" t="e">
        <f t="shared" si="390"/>
        <v>#REF!</v>
      </c>
      <c r="J1372" s="771">
        <v>16</v>
      </c>
      <c r="K1372" s="506" t="s">
        <v>18</v>
      </c>
      <c r="L1372" s="600" t="s">
        <v>81</v>
      </c>
      <c r="M1372" s="772" t="s">
        <v>3002</v>
      </c>
      <c r="N1372" s="773">
        <v>0</v>
      </c>
      <c r="O1372" s="774">
        <v>3</v>
      </c>
      <c r="P1372" s="614"/>
      <c r="Q1372" s="614"/>
      <c r="R1372" s="775" t="s">
        <v>84</v>
      </c>
      <c r="S1372" s="688" t="s">
        <v>97</v>
      </c>
      <c r="T1372" s="776" t="s">
        <v>3003</v>
      </c>
      <c r="U1372" s="554" t="s">
        <v>99</v>
      </c>
      <c r="V1372" s="554" t="s">
        <v>3004</v>
      </c>
      <c r="W1372" s="614">
        <v>159</v>
      </c>
      <c r="X1372" s="777"/>
      <c r="Y1372" s="778">
        <f t="shared" si="396"/>
        <v>159</v>
      </c>
      <c r="Z1372" s="614">
        <v>159</v>
      </c>
      <c r="AA1372" s="616">
        <v>767</v>
      </c>
      <c r="AB1372" s="617"/>
      <c r="AC1372" s="779"/>
      <c r="AD1372" s="519"/>
      <c r="AE1372" s="620"/>
      <c r="AF1372" s="616">
        <f t="shared" si="380"/>
        <v>0</v>
      </c>
      <c r="AG1372" s="616">
        <f t="shared" si="381"/>
        <v>0</v>
      </c>
      <c r="AH1372" s="616">
        <f t="shared" si="382"/>
        <v>0</v>
      </c>
      <c r="AI1372" s="616">
        <f t="shared" si="383"/>
        <v>121953</v>
      </c>
      <c r="AJ1372" s="616">
        <f t="shared" si="384"/>
        <v>0</v>
      </c>
      <c r="AK1372" s="616">
        <f t="shared" si="385"/>
        <v>121953</v>
      </c>
      <c r="AL1372" s="554" t="s">
        <v>9</v>
      </c>
      <c r="AM1372" s="621"/>
      <c r="AN1372" s="843">
        <f t="shared" si="386"/>
        <v>121953</v>
      </c>
      <c r="AO1372" s="844">
        <f t="shared" si="392"/>
        <v>0</v>
      </c>
      <c r="AP1372" s="844">
        <f t="shared" si="393"/>
        <v>1</v>
      </c>
      <c r="AQ1372" s="845">
        <f t="shared" ca="1" si="394"/>
        <v>4</v>
      </c>
      <c r="AR1372" s="113" t="str">
        <f t="shared" si="395"/>
        <v>On Time</v>
      </c>
    </row>
    <row r="1373" spans="1:44" ht="13.5" customHeight="1" x14ac:dyDescent="0.2">
      <c r="A1373" s="508">
        <v>4000623829</v>
      </c>
      <c r="B1373" s="627">
        <v>46181</v>
      </c>
      <c r="C1373" s="543" t="s">
        <v>79</v>
      </c>
      <c r="D1373" s="517">
        <v>46293</v>
      </c>
      <c r="E1373" s="517" t="e">
        <f>IF(OR(#REF!="",J1373=""),"",#REF!+7*J1373)</f>
        <v>#REF!</v>
      </c>
      <c r="F1373" s="629" t="e">
        <f t="shared" ca="1" si="391"/>
        <v>#REF!</v>
      </c>
      <c r="G1373" s="516" t="s">
        <v>94</v>
      </c>
      <c r="H1373" s="505" t="e">
        <f t="shared" si="389"/>
        <v>#REF!</v>
      </c>
      <c r="I1373" s="505" t="e">
        <f t="shared" si="390"/>
        <v>#REF!</v>
      </c>
      <c r="J1373" s="521">
        <v>16</v>
      </c>
      <c r="K1373" s="506" t="s">
        <v>18</v>
      </c>
      <c r="L1373" s="660" t="s">
        <v>81</v>
      </c>
      <c r="M1373" s="686" t="s">
        <v>3005</v>
      </c>
      <c r="N1373" s="523">
        <v>0</v>
      </c>
      <c r="O1373" s="598">
        <v>3</v>
      </c>
      <c r="P1373" s="506"/>
      <c r="Q1373" s="506"/>
      <c r="R1373" s="588" t="s">
        <v>84</v>
      </c>
      <c r="S1373" s="555" t="s">
        <v>97</v>
      </c>
      <c r="T1373" s="628" t="s">
        <v>3003</v>
      </c>
      <c r="U1373" s="508" t="s">
        <v>99</v>
      </c>
      <c r="V1373" s="515" t="s">
        <v>3006</v>
      </c>
      <c r="W1373" s="506">
        <v>159</v>
      </c>
      <c r="X1373" s="732"/>
      <c r="Y1373" s="557">
        <f t="shared" si="396"/>
        <v>159</v>
      </c>
      <c r="Z1373" s="506">
        <v>159</v>
      </c>
      <c r="AA1373" s="528">
        <v>1230</v>
      </c>
      <c r="AB1373" s="529"/>
      <c r="AC1373" s="601"/>
      <c r="AD1373" s="516"/>
      <c r="AE1373" s="532"/>
      <c r="AF1373" s="528">
        <f t="shared" si="380"/>
        <v>0</v>
      </c>
      <c r="AG1373" s="528">
        <f t="shared" si="381"/>
        <v>0</v>
      </c>
      <c r="AH1373" s="528">
        <f t="shared" si="382"/>
        <v>0</v>
      </c>
      <c r="AI1373" s="528">
        <f t="shared" si="383"/>
        <v>195570</v>
      </c>
      <c r="AJ1373" s="528">
        <f t="shared" si="384"/>
        <v>0</v>
      </c>
      <c r="AK1373" s="528">
        <f t="shared" si="385"/>
        <v>195570</v>
      </c>
      <c r="AL1373" s="508" t="s">
        <v>9</v>
      </c>
      <c r="AM1373" s="533"/>
      <c r="AN1373" s="833">
        <f t="shared" si="386"/>
        <v>195570</v>
      </c>
      <c r="AO1373" s="844">
        <f t="shared" si="392"/>
        <v>0</v>
      </c>
      <c r="AP1373" s="844">
        <f t="shared" si="393"/>
        <v>1</v>
      </c>
      <c r="AQ1373" s="845">
        <f t="shared" ca="1" si="394"/>
        <v>4</v>
      </c>
      <c r="AR1373" s="113" t="str">
        <f t="shared" si="395"/>
        <v>On Time</v>
      </c>
    </row>
    <row r="1374" spans="1:44" ht="13.5" customHeight="1" x14ac:dyDescent="0.25">
      <c r="A1374" s="16" t="s">
        <v>90</v>
      </c>
      <c r="B1374" s="627">
        <v>46182</v>
      </c>
      <c r="C1374" s="543" t="s">
        <v>79</v>
      </c>
      <c r="D1374" s="517">
        <v>46189</v>
      </c>
      <c r="E1374" s="517" t="e">
        <f>IF(OR(#REF!="",J1374=""),"",#REF!+7*J1374)</f>
        <v>#REF!</v>
      </c>
      <c r="F1374" s="333" t="e">
        <f t="shared" ca="1" si="391"/>
        <v>#REF!</v>
      </c>
      <c r="G1374" s="65" t="s">
        <v>2111</v>
      </c>
      <c r="H1374" s="505" t="e">
        <f t="shared" si="389"/>
        <v>#REF!</v>
      </c>
      <c r="I1374" s="505" t="e">
        <f t="shared" si="390"/>
        <v>#REF!</v>
      </c>
      <c r="J1374" s="38">
        <v>1</v>
      </c>
      <c r="K1374" s="24" t="s">
        <v>21</v>
      </c>
      <c r="L1374" s="784" t="s">
        <v>81</v>
      </c>
      <c r="M1374" s="686" t="s">
        <v>3007</v>
      </c>
      <c r="N1374" s="707">
        <v>0</v>
      </c>
      <c r="O1374" s="598">
        <v>3</v>
      </c>
      <c r="P1374" s="24"/>
      <c r="Q1374" s="24"/>
      <c r="R1374" s="24" t="s">
        <v>84</v>
      </c>
      <c r="S1374" s="24" t="s">
        <v>239</v>
      </c>
      <c r="T1374" s="505" t="s">
        <v>240</v>
      </c>
      <c r="U1374" s="35" t="s">
        <v>99</v>
      </c>
      <c r="V1374" s="515" t="s">
        <v>3008</v>
      </c>
      <c r="W1374" s="37">
        <v>1</v>
      </c>
      <c r="X1374" s="24"/>
      <c r="Y1374" s="557">
        <f t="shared" si="396"/>
        <v>1</v>
      </c>
      <c r="Z1374" s="24">
        <v>1</v>
      </c>
      <c r="AA1374" s="58">
        <v>108144</v>
      </c>
      <c r="AB1374" s="66"/>
      <c r="AC1374" s="262"/>
      <c r="AD1374" s="25"/>
      <c r="AE1374" s="66"/>
      <c r="AF1374" s="63">
        <f t="shared" si="380"/>
        <v>0</v>
      </c>
      <c r="AG1374" s="63">
        <f t="shared" si="381"/>
        <v>0</v>
      </c>
      <c r="AH1374" s="63">
        <f t="shared" si="382"/>
        <v>0</v>
      </c>
      <c r="AI1374" s="63">
        <f t="shared" si="383"/>
        <v>108144</v>
      </c>
      <c r="AJ1374" s="63">
        <f t="shared" si="384"/>
        <v>0</v>
      </c>
      <c r="AK1374" s="63">
        <f t="shared" si="385"/>
        <v>108144</v>
      </c>
      <c r="AL1374" s="21" t="s">
        <v>9</v>
      </c>
      <c r="AM1374" s="494"/>
      <c r="AN1374" s="82">
        <f t="shared" si="386"/>
        <v>108144</v>
      </c>
      <c r="AO1374" s="844">
        <f t="shared" si="392"/>
        <v>0</v>
      </c>
      <c r="AP1374" s="844">
        <f t="shared" si="393"/>
        <v>1</v>
      </c>
      <c r="AQ1374" s="845">
        <f t="shared" ca="1" si="394"/>
        <v>3</v>
      </c>
      <c r="AR1374" s="113" t="str">
        <f t="shared" si="395"/>
        <v>On Time</v>
      </c>
    </row>
    <row r="1375" spans="1:44" ht="13.5" customHeight="1" x14ac:dyDescent="0.2">
      <c r="A1375" s="508" t="s">
        <v>90</v>
      </c>
      <c r="B1375" s="381">
        <v>46183</v>
      </c>
      <c r="C1375" s="240" t="s">
        <v>79</v>
      </c>
      <c r="D1375" s="25">
        <v>46211</v>
      </c>
      <c r="E1375" s="277" t="e">
        <f>IF(OR(#REF!="",J1375=""),"",#REF!+7*J1375)</f>
        <v>#REF!</v>
      </c>
      <c r="F1375" s="333" t="e">
        <f t="shared" ca="1" si="391"/>
        <v>#REF!</v>
      </c>
      <c r="G1375" s="65" t="s">
        <v>2111</v>
      </c>
      <c r="H1375" s="23" t="e">
        <f t="shared" si="389"/>
        <v>#REF!</v>
      </c>
      <c r="I1375" s="23" t="e">
        <f t="shared" si="390"/>
        <v>#REF!</v>
      </c>
      <c r="J1375" s="24">
        <v>4</v>
      </c>
      <c r="K1375" s="36" t="s">
        <v>20</v>
      </c>
      <c r="L1375" s="38" t="s">
        <v>81</v>
      </c>
      <c r="M1375" s="686" t="s">
        <v>3009</v>
      </c>
      <c r="N1375" s="8">
        <v>0</v>
      </c>
      <c r="O1375" s="785">
        <v>3</v>
      </c>
      <c r="P1375" s="24"/>
      <c r="Q1375" s="24"/>
      <c r="R1375" s="20" t="s">
        <v>84</v>
      </c>
      <c r="S1375" s="20" t="s">
        <v>1626</v>
      </c>
      <c r="T1375" s="84" t="s">
        <v>2858</v>
      </c>
      <c r="U1375" s="41" t="s">
        <v>193</v>
      </c>
      <c r="V1375" s="515" t="s">
        <v>3010</v>
      </c>
      <c r="W1375" s="37">
        <v>5</v>
      </c>
      <c r="X1375" s="24"/>
      <c r="Y1375" s="8">
        <f t="shared" si="396"/>
        <v>5</v>
      </c>
      <c r="Z1375" s="681">
        <v>5</v>
      </c>
      <c r="AA1375" s="58">
        <v>15000</v>
      </c>
      <c r="AB1375" s="66"/>
      <c r="AC1375" s="262"/>
      <c r="AD1375" s="25"/>
      <c r="AE1375" s="66"/>
      <c r="AF1375" s="63">
        <f t="shared" si="380"/>
        <v>0</v>
      </c>
      <c r="AG1375" s="63">
        <f t="shared" si="381"/>
        <v>0</v>
      </c>
      <c r="AH1375" s="63">
        <f t="shared" si="382"/>
        <v>0</v>
      </c>
      <c r="AI1375" s="63">
        <f t="shared" si="383"/>
        <v>75000</v>
      </c>
      <c r="AJ1375" s="63">
        <f t="shared" si="384"/>
        <v>0</v>
      </c>
      <c r="AK1375" s="63">
        <f t="shared" si="385"/>
        <v>75000</v>
      </c>
      <c r="AL1375" s="21" t="s">
        <v>9</v>
      </c>
      <c r="AM1375" s="494"/>
      <c r="AN1375" s="82">
        <f t="shared" si="386"/>
        <v>75000</v>
      </c>
      <c r="AO1375" s="844">
        <f t="shared" si="392"/>
        <v>0</v>
      </c>
      <c r="AP1375" s="844">
        <f t="shared" si="393"/>
        <v>1</v>
      </c>
      <c r="AQ1375" s="845">
        <f t="shared" ca="1" si="394"/>
        <v>2</v>
      </c>
      <c r="AR1375" s="113" t="str">
        <f t="shared" si="395"/>
        <v>On Time</v>
      </c>
    </row>
    <row r="1376" spans="1:44" ht="13.5" customHeight="1" x14ac:dyDescent="0.2">
      <c r="A1376" s="515" t="s">
        <v>3011</v>
      </c>
      <c r="B1376" s="627">
        <v>46183</v>
      </c>
      <c r="C1376" s="240" t="s">
        <v>79</v>
      </c>
      <c r="D1376" s="424">
        <v>46287</v>
      </c>
      <c r="E1376" s="517" t="e">
        <f>IF(OR(#REF!="",J1376=""),"",#REF!+7*J1376)</f>
        <v>#REF!</v>
      </c>
      <c r="F1376" s="333" t="e">
        <f t="shared" ca="1" si="391"/>
        <v>#REF!</v>
      </c>
      <c r="G1376" s="65" t="s">
        <v>2111</v>
      </c>
      <c r="H1376" s="505" t="e">
        <f t="shared" si="389"/>
        <v>#REF!</v>
      </c>
      <c r="I1376" s="505" t="e">
        <f t="shared" si="390"/>
        <v>#REF!</v>
      </c>
      <c r="J1376" s="24">
        <v>28</v>
      </c>
      <c r="K1376" s="24" t="s">
        <v>18</v>
      </c>
      <c r="L1376" s="38" t="s">
        <v>142</v>
      </c>
      <c r="M1376" s="686" t="s">
        <v>3012</v>
      </c>
      <c r="N1376" s="557">
        <v>0</v>
      </c>
      <c r="O1376" s="665">
        <v>3</v>
      </c>
      <c r="P1376" s="24"/>
      <c r="Q1376" s="38"/>
      <c r="R1376" s="524" t="s">
        <v>84</v>
      </c>
      <c r="S1376" s="524" t="s">
        <v>239</v>
      </c>
      <c r="T1376" s="512" t="s">
        <v>240</v>
      </c>
      <c r="U1376" s="35" t="s">
        <v>219</v>
      </c>
      <c r="V1376" s="515" t="s">
        <v>3013</v>
      </c>
      <c r="W1376" s="37">
        <v>2</v>
      </c>
      <c r="X1376" s="24"/>
      <c r="Y1376" s="557">
        <f t="shared" si="396"/>
        <v>2</v>
      </c>
      <c r="Z1376" s="24">
        <v>2</v>
      </c>
      <c r="AA1376" s="58">
        <v>66256</v>
      </c>
      <c r="AB1376" s="66"/>
      <c r="AC1376" s="262"/>
      <c r="AD1376" s="25"/>
      <c r="AE1376" s="695"/>
      <c r="AF1376" s="58">
        <f t="shared" si="380"/>
        <v>0</v>
      </c>
      <c r="AG1376" s="58">
        <f t="shared" si="381"/>
        <v>0</v>
      </c>
      <c r="AH1376" s="58">
        <f t="shared" si="382"/>
        <v>0</v>
      </c>
      <c r="AI1376" s="58">
        <f t="shared" si="383"/>
        <v>132512</v>
      </c>
      <c r="AJ1376" s="58">
        <f t="shared" si="384"/>
        <v>0</v>
      </c>
      <c r="AK1376" s="58">
        <f t="shared" si="385"/>
        <v>132512</v>
      </c>
      <c r="AL1376" s="16" t="s">
        <v>9</v>
      </c>
      <c r="AM1376" s="272"/>
      <c r="AN1376" s="59">
        <f t="shared" si="386"/>
        <v>132512</v>
      </c>
      <c r="AO1376" s="844">
        <f t="shared" si="392"/>
        <v>0</v>
      </c>
      <c r="AP1376" s="844">
        <f t="shared" si="393"/>
        <v>1</v>
      </c>
      <c r="AQ1376" s="845">
        <f t="shared" ca="1" si="394"/>
        <v>2</v>
      </c>
      <c r="AR1376" s="113" t="str">
        <f t="shared" si="395"/>
        <v>On Time</v>
      </c>
    </row>
    <row r="1377" spans="1:44" ht="13.5" customHeight="1" x14ac:dyDescent="0.2">
      <c r="A1377" s="16">
        <v>4000629451</v>
      </c>
      <c r="B1377" s="243">
        <v>46182</v>
      </c>
      <c r="C1377" s="16" t="s">
        <v>79</v>
      </c>
      <c r="D1377" s="277">
        <v>46308</v>
      </c>
      <c r="E1377" s="789" t="e">
        <f>IF(OR(#REF!="",J1377=""),"",#REF!+7*J1377)</f>
        <v>#REF!</v>
      </c>
      <c r="F1377" s="271" t="e">
        <f t="shared" ca="1" si="391"/>
        <v>#REF!</v>
      </c>
      <c r="G1377" s="790" t="s">
        <v>94</v>
      </c>
      <c r="H1377" s="71" t="e">
        <f t="shared" si="389"/>
        <v>#REF!</v>
      </c>
      <c r="I1377" s="71" t="e">
        <f t="shared" si="390"/>
        <v>#REF!</v>
      </c>
      <c r="J1377" s="384">
        <v>18</v>
      </c>
      <c r="K1377" s="36" t="s">
        <v>18</v>
      </c>
      <c r="L1377" s="348" t="s">
        <v>142</v>
      </c>
      <c r="M1377" s="686" t="s">
        <v>2369</v>
      </c>
      <c r="N1377" s="451">
        <v>0</v>
      </c>
      <c r="O1377" s="786">
        <v>3</v>
      </c>
      <c r="P1377" s="36"/>
      <c r="Q1377" s="36"/>
      <c r="R1377" s="496" t="s">
        <v>84</v>
      </c>
      <c r="S1377" s="464" t="s">
        <v>97</v>
      </c>
      <c r="T1377" s="57" t="s">
        <v>138</v>
      </c>
      <c r="U1377" s="700" t="s">
        <v>99</v>
      </c>
      <c r="V1377" s="515" t="s">
        <v>2370</v>
      </c>
      <c r="W1377" s="44">
        <v>10</v>
      </c>
      <c r="X1377" s="782"/>
      <c r="Y1377" s="68">
        <f t="shared" si="396"/>
        <v>10</v>
      </c>
      <c r="Z1377" s="36">
        <v>10</v>
      </c>
      <c r="AA1377" s="72">
        <v>50000</v>
      </c>
      <c r="AB1377" s="425"/>
      <c r="AC1377" s="783"/>
      <c r="AD1377" s="361"/>
      <c r="AE1377" s="787"/>
      <c r="AF1377" s="58">
        <f t="shared" si="380"/>
        <v>0</v>
      </c>
      <c r="AG1377" s="58">
        <f t="shared" si="381"/>
        <v>0</v>
      </c>
      <c r="AH1377" s="58">
        <f t="shared" si="382"/>
        <v>0</v>
      </c>
      <c r="AI1377" s="58">
        <f t="shared" si="383"/>
        <v>500000</v>
      </c>
      <c r="AJ1377" s="58">
        <f t="shared" si="384"/>
        <v>0</v>
      </c>
      <c r="AK1377" s="58">
        <f t="shared" si="385"/>
        <v>500000</v>
      </c>
      <c r="AL1377" s="16" t="s">
        <v>9</v>
      </c>
      <c r="AM1377" s="272"/>
      <c r="AN1377" s="59">
        <f t="shared" si="386"/>
        <v>500000</v>
      </c>
      <c r="AO1377" s="844">
        <f t="shared" si="392"/>
        <v>0</v>
      </c>
      <c r="AP1377" s="844">
        <f t="shared" si="393"/>
        <v>1</v>
      </c>
      <c r="AQ1377" s="845">
        <f t="shared" ca="1" si="394"/>
        <v>3</v>
      </c>
      <c r="AR1377" s="113" t="str">
        <f t="shared" si="395"/>
        <v>On Time</v>
      </c>
    </row>
    <row r="1378" spans="1:44" ht="13.5" customHeight="1" x14ac:dyDescent="0.2">
      <c r="A1378" s="700">
        <v>4520507149</v>
      </c>
      <c r="B1378" s="243">
        <v>46183</v>
      </c>
      <c r="C1378" s="543" t="s">
        <v>79</v>
      </c>
      <c r="D1378" s="426">
        <v>46204</v>
      </c>
      <c r="E1378" s="789" t="e">
        <f>IF(OR(#REF!="",J1378=""),"",#REF!+7*J1378)</f>
        <v>#REF!</v>
      </c>
      <c r="F1378" s="630" t="e">
        <f t="shared" ca="1" si="391"/>
        <v>#REF!</v>
      </c>
      <c r="G1378" s="65" t="s">
        <v>2111</v>
      </c>
      <c r="H1378" s="71" t="e">
        <f t="shared" si="389"/>
        <v>#REF!</v>
      </c>
      <c r="I1378" s="71" t="e">
        <f t="shared" si="390"/>
        <v>#REF!</v>
      </c>
      <c r="J1378" s="24">
        <v>3</v>
      </c>
      <c r="K1378" s="24" t="s">
        <v>22</v>
      </c>
      <c r="L1378" s="38" t="s">
        <v>81</v>
      </c>
      <c r="M1378" s="792" t="s">
        <v>3014</v>
      </c>
      <c r="N1378" s="557">
        <v>1</v>
      </c>
      <c r="O1378" s="558">
        <v>1</v>
      </c>
      <c r="P1378" s="24"/>
      <c r="Q1378" s="24"/>
      <c r="R1378" s="24" t="s">
        <v>84</v>
      </c>
      <c r="S1378" s="521" t="s">
        <v>210</v>
      </c>
      <c r="T1378" s="628" t="s">
        <v>211</v>
      </c>
      <c r="U1378" s="508" t="s">
        <v>212</v>
      </c>
      <c r="V1378" s="16" t="s">
        <v>3015</v>
      </c>
      <c r="W1378" s="37">
        <v>1</v>
      </c>
      <c r="X1378" s="24"/>
      <c r="Y1378" s="68">
        <f t="shared" si="396"/>
        <v>1</v>
      </c>
      <c r="Z1378" s="24">
        <v>1</v>
      </c>
      <c r="AA1378" s="58">
        <v>209001</v>
      </c>
      <c r="AB1378" s="66"/>
      <c r="AC1378" s="262"/>
      <c r="AD1378" s="25"/>
      <c r="AE1378" s="66"/>
      <c r="AF1378" s="74">
        <f t="shared" si="380"/>
        <v>0</v>
      </c>
      <c r="AG1378" s="74">
        <f t="shared" si="381"/>
        <v>0</v>
      </c>
      <c r="AH1378" s="74">
        <f t="shared" si="382"/>
        <v>0</v>
      </c>
      <c r="AI1378" s="74">
        <f t="shared" si="383"/>
        <v>209001</v>
      </c>
      <c r="AJ1378" s="74">
        <f t="shared" si="384"/>
        <v>0</v>
      </c>
      <c r="AK1378" s="74">
        <f t="shared" si="385"/>
        <v>209001</v>
      </c>
      <c r="AL1378" s="422" t="s">
        <v>9</v>
      </c>
      <c r="AM1378" s="691"/>
      <c r="AN1378" s="842">
        <f t="shared" si="386"/>
        <v>209001</v>
      </c>
      <c r="AO1378" s="844">
        <f t="shared" si="392"/>
        <v>0</v>
      </c>
      <c r="AP1378" s="844">
        <f t="shared" si="393"/>
        <v>1</v>
      </c>
      <c r="AQ1378" s="845">
        <f t="shared" ca="1" si="394"/>
        <v>2</v>
      </c>
      <c r="AR1378" s="113" t="str">
        <f t="shared" si="395"/>
        <v>On Time</v>
      </c>
    </row>
    <row r="1379" spans="1:44" ht="13.5" customHeight="1" x14ac:dyDescent="0.2">
      <c r="A1379" s="508" t="s">
        <v>90</v>
      </c>
      <c r="B1379" s="513">
        <v>46183</v>
      </c>
      <c r="C1379" s="543" t="s">
        <v>79</v>
      </c>
      <c r="D1379" s="25">
        <v>46190</v>
      </c>
      <c r="E1379" s="517" t="e">
        <f>IF(OR(#REF!="",J1379=""),"",#REF!+7*J1379)</f>
        <v>#REF!</v>
      </c>
      <c r="F1379" s="333" t="e">
        <f t="shared" ca="1" si="391"/>
        <v>#REF!</v>
      </c>
      <c r="G1379" s="65" t="s">
        <v>2111</v>
      </c>
      <c r="H1379" s="23" t="e">
        <f t="shared" si="389"/>
        <v>#REF!</v>
      </c>
      <c r="I1379" s="23" t="e">
        <f t="shared" si="390"/>
        <v>#REF!</v>
      </c>
      <c r="J1379" s="24">
        <v>1</v>
      </c>
      <c r="K1379" s="24" t="s">
        <v>21</v>
      </c>
      <c r="L1379" s="38" t="s">
        <v>142</v>
      </c>
      <c r="M1379" s="522" t="s">
        <v>3016</v>
      </c>
      <c r="N1379" s="762">
        <v>0</v>
      </c>
      <c r="O1379" s="598">
        <v>3</v>
      </c>
      <c r="P1379" s="24"/>
      <c r="Q1379" s="24"/>
      <c r="R1379" s="24" t="s">
        <v>84</v>
      </c>
      <c r="S1379" s="24" t="s">
        <v>1626</v>
      </c>
      <c r="T1379" s="628" t="s">
        <v>1933</v>
      </c>
      <c r="U1379" s="16" t="s">
        <v>193</v>
      </c>
      <c r="V1379" s="515" t="s">
        <v>2511</v>
      </c>
      <c r="W1379" s="24">
        <v>10</v>
      </c>
      <c r="X1379" s="24"/>
      <c r="Y1379" s="778">
        <f t="shared" si="396"/>
        <v>10</v>
      </c>
      <c r="Z1379" s="24">
        <v>10</v>
      </c>
      <c r="AA1379" s="58">
        <v>22195</v>
      </c>
      <c r="AB1379" s="66"/>
      <c r="AC1379" s="262"/>
      <c r="AD1379" s="25"/>
      <c r="AE1379" s="66"/>
      <c r="AF1379" s="63">
        <f t="shared" si="380"/>
        <v>0</v>
      </c>
      <c r="AG1379" s="63">
        <f t="shared" si="381"/>
        <v>0</v>
      </c>
      <c r="AH1379" s="63">
        <f t="shared" si="382"/>
        <v>0</v>
      </c>
      <c r="AI1379" s="63">
        <f>Z1379*AA1379</f>
        <v>221950</v>
      </c>
      <c r="AJ1379" s="63">
        <f t="shared" si="384"/>
        <v>0</v>
      </c>
      <c r="AK1379" s="63">
        <f t="shared" si="385"/>
        <v>221950</v>
      </c>
      <c r="AL1379" s="21" t="s">
        <v>9</v>
      </c>
      <c r="AM1379" s="494"/>
      <c r="AN1379" s="82">
        <f t="shared" si="386"/>
        <v>221950</v>
      </c>
      <c r="AO1379" s="844">
        <f t="shared" si="392"/>
        <v>0</v>
      </c>
      <c r="AP1379" s="844">
        <f t="shared" si="393"/>
        <v>1</v>
      </c>
      <c r="AQ1379" s="845">
        <f t="shared" ca="1" si="394"/>
        <v>2</v>
      </c>
      <c r="AR1379" s="113" t="str">
        <f t="shared" si="395"/>
        <v>On Time</v>
      </c>
    </row>
    <row r="1380" spans="1:44" ht="13.5" customHeight="1" x14ac:dyDescent="0.2">
      <c r="A1380" s="508" t="s">
        <v>90</v>
      </c>
      <c r="B1380" s="513">
        <v>46183</v>
      </c>
      <c r="C1380" s="543" t="s">
        <v>79</v>
      </c>
      <c r="D1380" s="25">
        <v>46190</v>
      </c>
      <c r="E1380" s="517" t="e">
        <f>IF(OR(#REF!="",J1380=""),"",#REF!+7*J1380)</f>
        <v>#REF!</v>
      </c>
      <c r="F1380" s="333" t="e">
        <f t="shared" ca="1" si="391"/>
        <v>#REF!</v>
      </c>
      <c r="G1380" s="65" t="s">
        <v>2111</v>
      </c>
      <c r="H1380" s="23" t="e">
        <f t="shared" si="389"/>
        <v>#REF!</v>
      </c>
      <c r="I1380" s="23" t="e">
        <f t="shared" si="390"/>
        <v>#REF!</v>
      </c>
      <c r="J1380" s="24">
        <v>1</v>
      </c>
      <c r="K1380" s="24" t="s">
        <v>21</v>
      </c>
      <c r="L1380" s="38" t="s">
        <v>142</v>
      </c>
      <c r="M1380" s="522" t="s">
        <v>3017</v>
      </c>
      <c r="N1380" s="762">
        <v>0</v>
      </c>
      <c r="O1380" s="665">
        <v>3</v>
      </c>
      <c r="P1380" s="24"/>
      <c r="Q1380" s="24"/>
      <c r="R1380" s="24" t="s">
        <v>84</v>
      </c>
      <c r="S1380" s="24" t="s">
        <v>1626</v>
      </c>
      <c r="T1380" s="628" t="s">
        <v>1933</v>
      </c>
      <c r="U1380" s="16" t="s">
        <v>193</v>
      </c>
      <c r="V1380" s="515" t="s">
        <v>3018</v>
      </c>
      <c r="W1380" s="24">
        <v>20</v>
      </c>
      <c r="X1380" s="24"/>
      <c r="Y1380" s="778">
        <f t="shared" si="396"/>
        <v>20</v>
      </c>
      <c r="Z1380" s="24">
        <v>20</v>
      </c>
      <c r="AA1380" s="58">
        <v>20602.5</v>
      </c>
      <c r="AB1380" s="66"/>
      <c r="AC1380" s="262"/>
      <c r="AD1380" s="25"/>
      <c r="AE1380" s="66"/>
      <c r="AF1380" s="63">
        <f t="shared" si="380"/>
        <v>0</v>
      </c>
      <c r="AG1380" s="63">
        <f t="shared" si="381"/>
        <v>0</v>
      </c>
      <c r="AH1380" s="63">
        <f t="shared" si="382"/>
        <v>0</v>
      </c>
      <c r="AI1380" s="63">
        <f t="shared" si="383"/>
        <v>412050</v>
      </c>
      <c r="AJ1380" s="63">
        <f t="shared" si="384"/>
        <v>0</v>
      </c>
      <c r="AK1380" s="63">
        <f t="shared" si="385"/>
        <v>412050</v>
      </c>
      <c r="AL1380" s="21" t="s">
        <v>9</v>
      </c>
      <c r="AM1380" s="494"/>
      <c r="AN1380" s="82">
        <f t="shared" si="386"/>
        <v>412050</v>
      </c>
      <c r="AO1380" s="844">
        <f t="shared" si="392"/>
        <v>0</v>
      </c>
      <c r="AP1380" s="844">
        <f t="shared" si="393"/>
        <v>1</v>
      </c>
      <c r="AQ1380" s="845">
        <f t="shared" ca="1" si="394"/>
        <v>2</v>
      </c>
      <c r="AR1380" s="113" t="str">
        <f t="shared" si="395"/>
        <v>On Time</v>
      </c>
    </row>
    <row r="1381" spans="1:44" ht="13.5" customHeight="1" x14ac:dyDescent="0.2">
      <c r="A1381" s="508" t="s">
        <v>90</v>
      </c>
      <c r="B1381" s="513">
        <v>46183</v>
      </c>
      <c r="C1381" s="543" t="s">
        <v>79</v>
      </c>
      <c r="D1381" s="25">
        <v>46190</v>
      </c>
      <c r="E1381" s="517" t="e">
        <f>IF(OR(#REF!="",J1381=""),"",#REF!+7*J1381)</f>
        <v>#REF!</v>
      </c>
      <c r="F1381" s="333" t="e">
        <f t="shared" ca="1" si="391"/>
        <v>#REF!</v>
      </c>
      <c r="G1381" s="65" t="s">
        <v>2111</v>
      </c>
      <c r="H1381" s="23" t="e">
        <f t="shared" si="389"/>
        <v>#REF!</v>
      </c>
      <c r="I1381" s="23" t="e">
        <f t="shared" si="390"/>
        <v>#REF!</v>
      </c>
      <c r="J1381" s="24">
        <v>1</v>
      </c>
      <c r="K1381" s="24" t="s">
        <v>21</v>
      </c>
      <c r="L1381" s="38" t="s">
        <v>142</v>
      </c>
      <c r="M1381" s="522" t="s">
        <v>3019</v>
      </c>
      <c r="N1381" s="762">
        <v>0</v>
      </c>
      <c r="O1381" s="665">
        <v>3</v>
      </c>
      <c r="P1381" s="24"/>
      <c r="Q1381" s="24"/>
      <c r="R1381" s="24" t="s">
        <v>84</v>
      </c>
      <c r="S1381" s="24" t="s">
        <v>1626</v>
      </c>
      <c r="T1381" s="628" t="s">
        <v>1933</v>
      </c>
      <c r="U1381" s="16" t="s">
        <v>193</v>
      </c>
      <c r="V1381" s="515" t="s">
        <v>3020</v>
      </c>
      <c r="W1381" s="24">
        <v>62</v>
      </c>
      <c r="X1381" s="24"/>
      <c r="Y1381" s="778">
        <f t="shared" si="396"/>
        <v>62</v>
      </c>
      <c r="Z1381" s="24">
        <v>62</v>
      </c>
      <c r="AA1381" s="58">
        <v>19538.89</v>
      </c>
      <c r="AB1381" s="66"/>
      <c r="AC1381" s="262"/>
      <c r="AD1381" s="25"/>
      <c r="AE1381" s="66"/>
      <c r="AF1381" s="63">
        <f t="shared" si="380"/>
        <v>0</v>
      </c>
      <c r="AG1381" s="63">
        <f t="shared" si="381"/>
        <v>0</v>
      </c>
      <c r="AH1381" s="63">
        <f t="shared" si="382"/>
        <v>0</v>
      </c>
      <c r="AI1381" s="63">
        <f t="shared" si="383"/>
        <v>1211411.18</v>
      </c>
      <c r="AJ1381" s="63">
        <f t="shared" si="384"/>
        <v>0</v>
      </c>
      <c r="AK1381" s="63">
        <f t="shared" si="385"/>
        <v>1211411.18</v>
      </c>
      <c r="AL1381" s="21" t="s">
        <v>9</v>
      </c>
      <c r="AM1381" s="494"/>
      <c r="AN1381" s="82">
        <f t="shared" si="386"/>
        <v>1211411.18</v>
      </c>
      <c r="AO1381" s="844">
        <f t="shared" si="392"/>
        <v>0</v>
      </c>
      <c r="AP1381" s="844">
        <f t="shared" si="393"/>
        <v>1</v>
      </c>
      <c r="AQ1381" s="845">
        <f t="shared" ca="1" si="394"/>
        <v>2</v>
      </c>
      <c r="AR1381" s="113" t="str">
        <f t="shared" si="395"/>
        <v>On Time</v>
      </c>
    </row>
    <row r="1382" spans="1:44" ht="13.5" customHeight="1" x14ac:dyDescent="0.2">
      <c r="A1382" s="508" t="s">
        <v>90</v>
      </c>
      <c r="B1382" s="513">
        <v>46183</v>
      </c>
      <c r="C1382" s="543" t="s">
        <v>79</v>
      </c>
      <c r="D1382" s="25">
        <v>46190</v>
      </c>
      <c r="E1382" s="517" t="e">
        <f>IF(OR(#REF!="",J1382=""),"",#REF!+7*J1382)</f>
        <v>#REF!</v>
      </c>
      <c r="F1382" s="333" t="e">
        <f t="shared" ca="1" si="391"/>
        <v>#REF!</v>
      </c>
      <c r="G1382" s="65" t="s">
        <v>2111</v>
      </c>
      <c r="H1382" s="23" t="e">
        <f t="shared" si="389"/>
        <v>#REF!</v>
      </c>
      <c r="I1382" s="23" t="e">
        <f t="shared" si="390"/>
        <v>#REF!</v>
      </c>
      <c r="J1382" s="24">
        <v>1</v>
      </c>
      <c r="K1382" s="24" t="s">
        <v>21</v>
      </c>
      <c r="L1382" s="38" t="s">
        <v>142</v>
      </c>
      <c r="M1382" s="522" t="s">
        <v>3021</v>
      </c>
      <c r="N1382" s="762">
        <v>0</v>
      </c>
      <c r="O1382" s="793">
        <v>3</v>
      </c>
      <c r="P1382" s="24"/>
      <c r="Q1382" s="24"/>
      <c r="R1382" s="24" t="s">
        <v>84</v>
      </c>
      <c r="S1382" s="24" t="s">
        <v>1626</v>
      </c>
      <c r="T1382" s="628" t="s">
        <v>1933</v>
      </c>
      <c r="U1382" s="16" t="s">
        <v>193</v>
      </c>
      <c r="V1382" s="515" t="s">
        <v>2519</v>
      </c>
      <c r="W1382" s="24">
        <v>120</v>
      </c>
      <c r="X1382" s="24"/>
      <c r="Y1382" s="778">
        <f t="shared" si="396"/>
        <v>120</v>
      </c>
      <c r="Z1382" s="24">
        <v>120</v>
      </c>
      <c r="AA1382" s="58">
        <v>18406.75</v>
      </c>
      <c r="AB1382" s="66"/>
      <c r="AC1382" s="262"/>
      <c r="AD1382" s="25"/>
      <c r="AE1382" s="66"/>
      <c r="AF1382" s="63">
        <f t="shared" si="380"/>
        <v>0</v>
      </c>
      <c r="AG1382" s="63">
        <f t="shared" si="381"/>
        <v>0</v>
      </c>
      <c r="AH1382" s="63">
        <f t="shared" si="382"/>
        <v>0</v>
      </c>
      <c r="AI1382" s="63">
        <f t="shared" si="383"/>
        <v>2208810</v>
      </c>
      <c r="AJ1382" s="63">
        <f t="shared" si="384"/>
        <v>0</v>
      </c>
      <c r="AK1382" s="63">
        <f t="shared" si="385"/>
        <v>2208810</v>
      </c>
      <c r="AL1382" s="21" t="s">
        <v>9</v>
      </c>
      <c r="AM1382" s="494"/>
      <c r="AN1382" s="82">
        <f t="shared" si="386"/>
        <v>2208810</v>
      </c>
      <c r="AO1382" s="844">
        <f t="shared" si="392"/>
        <v>0</v>
      </c>
      <c r="AP1382" s="844">
        <f t="shared" si="393"/>
        <v>1</v>
      </c>
      <c r="AQ1382" s="845">
        <f t="shared" ca="1" si="394"/>
        <v>2</v>
      </c>
      <c r="AR1382" s="113" t="str">
        <f t="shared" si="395"/>
        <v>On Time</v>
      </c>
    </row>
    <row r="1383" spans="1:44" ht="13.5" customHeight="1" x14ac:dyDescent="0.25">
      <c r="A1383" s="795">
        <v>1657</v>
      </c>
      <c r="B1383" s="627">
        <v>46184</v>
      </c>
      <c r="C1383" s="796" t="s">
        <v>305</v>
      </c>
      <c r="D1383" s="25">
        <v>46205</v>
      </c>
      <c r="E1383" s="552" t="e">
        <f>IF(OR(#REF!="",J1383=""),"",#REF!+7*J1383)</f>
        <v>#REF!</v>
      </c>
      <c r="F1383" s="333" t="e">
        <f t="shared" ca="1" si="391"/>
        <v>#REF!</v>
      </c>
      <c r="G1383" s="65" t="s">
        <v>2111</v>
      </c>
      <c r="H1383" s="546" t="e">
        <f t="shared" si="389"/>
        <v>#REF!</v>
      </c>
      <c r="I1383" s="520" t="e">
        <f t="shared" si="390"/>
        <v>#REF!</v>
      </c>
      <c r="J1383" s="24">
        <v>3</v>
      </c>
      <c r="K1383" s="24" t="s">
        <v>22</v>
      </c>
      <c r="L1383" s="24" t="s">
        <v>81</v>
      </c>
      <c r="M1383" s="686" t="s">
        <v>2420</v>
      </c>
      <c r="N1383" s="762">
        <v>0</v>
      </c>
      <c r="O1383" s="793">
        <v>3</v>
      </c>
      <c r="P1383" s="24"/>
      <c r="Q1383" s="24"/>
      <c r="R1383" s="521" t="s">
        <v>307</v>
      </c>
      <c r="S1383" s="557" t="s">
        <v>313</v>
      </c>
      <c r="T1383" s="794" t="s">
        <v>314</v>
      </c>
      <c r="U1383" s="631" t="s">
        <v>87</v>
      </c>
      <c r="V1383" s="508" t="s">
        <v>3022</v>
      </c>
      <c r="W1383" s="24">
        <v>1</v>
      </c>
      <c r="X1383" s="24"/>
      <c r="Y1383" s="778">
        <f t="shared" si="396"/>
        <v>1</v>
      </c>
      <c r="Z1383" s="24">
        <v>1</v>
      </c>
      <c r="AA1383" s="58"/>
      <c r="AB1383" s="66">
        <v>918</v>
      </c>
      <c r="AC1383" s="262"/>
      <c r="AD1383" s="25"/>
      <c r="AE1383" s="66"/>
      <c r="AF1383" s="63">
        <f t="shared" si="380"/>
        <v>0</v>
      </c>
      <c r="AG1383" s="63">
        <f t="shared" si="381"/>
        <v>0</v>
      </c>
      <c r="AH1383" s="63">
        <f t="shared" si="382"/>
        <v>0</v>
      </c>
      <c r="AI1383" s="63">
        <f t="shared" si="383"/>
        <v>0</v>
      </c>
      <c r="AJ1383" s="63">
        <f t="shared" si="384"/>
        <v>78948</v>
      </c>
      <c r="AK1383" s="63">
        <f t="shared" si="385"/>
        <v>78948</v>
      </c>
      <c r="AL1383" s="21" t="s">
        <v>9</v>
      </c>
      <c r="AM1383" s="494"/>
      <c r="AN1383" s="82">
        <f t="shared" si="386"/>
        <v>78948</v>
      </c>
      <c r="AO1383" s="844">
        <f t="shared" si="392"/>
        <v>0</v>
      </c>
      <c r="AP1383" s="844">
        <f t="shared" si="393"/>
        <v>1</v>
      </c>
      <c r="AQ1383" s="845">
        <f t="shared" ca="1" si="394"/>
        <v>1</v>
      </c>
      <c r="AR1383" s="113" t="str">
        <f t="shared" si="395"/>
        <v>On Time</v>
      </c>
    </row>
    <row r="1384" spans="1:44" ht="13.5" customHeight="1" x14ac:dyDescent="0.2">
      <c r="A1384" s="554">
        <v>4000621033</v>
      </c>
      <c r="B1384" s="767">
        <v>46183</v>
      </c>
      <c r="C1384" s="693" t="s">
        <v>79</v>
      </c>
      <c r="D1384" s="768">
        <v>46407</v>
      </c>
      <c r="E1384" s="768" t="e">
        <f>IF(OR(#REF!="",J1384=""),"",#REF!+7*J1384)</f>
        <v>#REF!</v>
      </c>
      <c r="F1384" s="769" t="e">
        <f t="shared" ca="1" si="391"/>
        <v>#REF!</v>
      </c>
      <c r="G1384" s="519" t="s">
        <v>94</v>
      </c>
      <c r="H1384" s="770" t="e">
        <f t="shared" si="389"/>
        <v>#REF!</v>
      </c>
      <c r="I1384" s="770" t="e">
        <f t="shared" si="390"/>
        <v>#REF!</v>
      </c>
      <c r="J1384" s="771">
        <v>32</v>
      </c>
      <c r="K1384" s="506" t="s">
        <v>18</v>
      </c>
      <c r="L1384" s="600" t="s">
        <v>81</v>
      </c>
      <c r="M1384" s="522" t="s">
        <v>3023</v>
      </c>
      <c r="N1384" s="773">
        <v>0</v>
      </c>
      <c r="O1384" s="774">
        <v>3</v>
      </c>
      <c r="P1384" s="614"/>
      <c r="Q1384" s="614"/>
      <c r="R1384" s="775" t="s">
        <v>84</v>
      </c>
      <c r="S1384" s="688" t="s">
        <v>97</v>
      </c>
      <c r="T1384" s="776" t="s">
        <v>114</v>
      </c>
      <c r="U1384" s="554" t="s">
        <v>99</v>
      </c>
      <c r="V1384" s="554" t="s">
        <v>3024</v>
      </c>
      <c r="W1384" s="614">
        <v>144</v>
      </c>
      <c r="X1384" s="777"/>
      <c r="Y1384" s="778">
        <f t="shared" si="396"/>
        <v>144</v>
      </c>
      <c r="Z1384" s="614">
        <v>144</v>
      </c>
      <c r="AA1384" s="616">
        <v>4775</v>
      </c>
      <c r="AB1384" s="617"/>
      <c r="AC1384" s="779"/>
      <c r="AD1384" s="519"/>
      <c r="AE1384" s="620"/>
      <c r="AF1384" s="616">
        <f t="shared" si="380"/>
        <v>0</v>
      </c>
      <c r="AG1384" s="616">
        <f t="shared" si="381"/>
        <v>0</v>
      </c>
      <c r="AH1384" s="616">
        <f t="shared" si="382"/>
        <v>0</v>
      </c>
      <c r="AI1384" s="616">
        <f t="shared" si="383"/>
        <v>687600</v>
      </c>
      <c r="AJ1384" s="616">
        <f t="shared" si="384"/>
        <v>0</v>
      </c>
      <c r="AK1384" s="616">
        <f t="shared" si="385"/>
        <v>687600</v>
      </c>
      <c r="AL1384" s="554" t="s">
        <v>9</v>
      </c>
      <c r="AM1384" s="621"/>
      <c r="AN1384" s="843">
        <f t="shared" si="386"/>
        <v>687600</v>
      </c>
      <c r="AO1384" s="844">
        <f t="shared" si="392"/>
        <v>0</v>
      </c>
      <c r="AP1384" s="844">
        <f t="shared" si="393"/>
        <v>1</v>
      </c>
      <c r="AQ1384" s="845">
        <f t="shared" ca="1" si="394"/>
        <v>2</v>
      </c>
      <c r="AR1384" s="113" t="str">
        <f t="shared" si="395"/>
        <v>On Time</v>
      </c>
    </row>
    <row r="1385" spans="1:44" ht="13.5" customHeight="1" x14ac:dyDescent="0.2">
      <c r="A1385" s="16"/>
      <c r="B1385" s="118"/>
      <c r="C1385" s="16"/>
      <c r="D1385" s="25"/>
      <c r="E1385" s="768" t="e">
        <f>IF(OR(#REF!="",J1385=""),"",#REF!+7*J1385)</f>
        <v>#REF!</v>
      </c>
      <c r="F1385" s="333" t="e">
        <f t="shared" ca="1" si="391"/>
        <v>#REF!</v>
      </c>
      <c r="G1385" s="65"/>
      <c r="H1385" s="770" t="e">
        <f t="shared" si="389"/>
        <v>#REF!</v>
      </c>
      <c r="I1385" s="770" t="e">
        <f t="shared" si="390"/>
        <v>#REF!</v>
      </c>
      <c r="J1385" s="24"/>
      <c r="K1385" s="24"/>
      <c r="L1385" s="38"/>
      <c r="M1385" s="522" t="s">
        <v>3025</v>
      </c>
      <c r="N1385" s="557">
        <v>1</v>
      </c>
      <c r="O1385" s="558">
        <v>1</v>
      </c>
      <c r="P1385" s="24"/>
      <c r="Q1385" s="24"/>
      <c r="R1385" s="24"/>
      <c r="S1385" s="24"/>
      <c r="T1385" s="16"/>
      <c r="U1385" s="16"/>
      <c r="V1385" s="16"/>
      <c r="W1385" s="23"/>
      <c r="X1385" s="24"/>
      <c r="Y1385" s="778">
        <f t="shared" si="396"/>
        <v>0</v>
      </c>
      <c r="Z1385" s="23"/>
      <c r="AA1385" s="58"/>
      <c r="AB1385" s="66"/>
      <c r="AC1385" s="262"/>
      <c r="AD1385" s="25"/>
      <c r="AE1385" s="66"/>
      <c r="AF1385" s="63">
        <f t="shared" si="380"/>
        <v>0</v>
      </c>
      <c r="AG1385" s="63">
        <f t="shared" si="381"/>
        <v>0</v>
      </c>
      <c r="AH1385" s="63">
        <f t="shared" si="382"/>
        <v>0</v>
      </c>
      <c r="AI1385" s="63">
        <f t="shared" si="383"/>
        <v>0</v>
      </c>
      <c r="AJ1385" s="63">
        <f t="shared" si="384"/>
        <v>0</v>
      </c>
      <c r="AK1385" s="63">
        <f t="shared" si="385"/>
        <v>0</v>
      </c>
      <c r="AL1385" s="21" t="s">
        <v>9</v>
      </c>
      <c r="AM1385" s="494"/>
      <c r="AN1385" s="82">
        <f t="shared" si="386"/>
        <v>0</v>
      </c>
      <c r="AO1385" s="844">
        <f t="shared" si="392"/>
        <v>0</v>
      </c>
      <c r="AP1385" s="844">
        <f t="shared" si="393"/>
        <v>0</v>
      </c>
      <c r="AQ1385" s="845">
        <f t="shared" ca="1" si="394"/>
        <v>46185</v>
      </c>
      <c r="AR1385" s="113" t="str">
        <f t="shared" si="395"/>
        <v>On Time</v>
      </c>
    </row>
    <row r="1386" spans="1:44" ht="13.5" customHeight="1" x14ac:dyDescent="0.2">
      <c r="A1386" s="16"/>
      <c r="B1386" s="118"/>
      <c r="C1386" s="16"/>
      <c r="D1386" s="25"/>
      <c r="E1386" s="768" t="e">
        <f>IF(OR(#REF!="",J1386=""),"",#REF!+7*J1386)</f>
        <v>#REF!</v>
      </c>
      <c r="F1386" s="333" t="e">
        <f t="shared" ca="1" si="391"/>
        <v>#REF!</v>
      </c>
      <c r="G1386" s="65"/>
      <c r="H1386" s="770" t="e">
        <f t="shared" si="389"/>
        <v>#REF!</v>
      </c>
      <c r="I1386" s="770" t="e">
        <f t="shared" si="390"/>
        <v>#REF!</v>
      </c>
      <c r="J1386" s="24"/>
      <c r="K1386" s="24"/>
      <c r="L1386" s="38"/>
      <c r="M1386" s="522" t="s">
        <v>3025</v>
      </c>
      <c r="N1386" s="557">
        <v>1</v>
      </c>
      <c r="O1386" s="558">
        <v>1</v>
      </c>
      <c r="P1386" s="24"/>
      <c r="Q1386" s="24"/>
      <c r="R1386" s="24"/>
      <c r="S1386" s="24"/>
      <c r="T1386" s="16"/>
      <c r="U1386" s="16"/>
      <c r="V1386" s="16"/>
      <c r="W1386" s="23"/>
      <c r="X1386" s="24"/>
      <c r="Y1386" s="778">
        <f t="shared" si="396"/>
        <v>0</v>
      </c>
      <c r="Z1386" s="23"/>
      <c r="AA1386" s="58"/>
      <c r="AB1386" s="66"/>
      <c r="AC1386" s="262"/>
      <c r="AD1386" s="25"/>
      <c r="AE1386" s="66"/>
      <c r="AF1386" s="63">
        <f t="shared" si="380"/>
        <v>0</v>
      </c>
      <c r="AG1386" s="63">
        <f t="shared" si="381"/>
        <v>0</v>
      </c>
      <c r="AH1386" s="63">
        <f t="shared" si="382"/>
        <v>0</v>
      </c>
      <c r="AI1386" s="63">
        <f t="shared" si="383"/>
        <v>0</v>
      </c>
      <c r="AJ1386" s="63">
        <f t="shared" si="384"/>
        <v>0</v>
      </c>
      <c r="AK1386" s="63">
        <f t="shared" si="385"/>
        <v>0</v>
      </c>
      <c r="AL1386" s="21" t="s">
        <v>9</v>
      </c>
      <c r="AM1386" s="494"/>
      <c r="AN1386" s="82">
        <f t="shared" si="386"/>
        <v>0</v>
      </c>
      <c r="AO1386" s="844">
        <f t="shared" si="392"/>
        <v>0</v>
      </c>
      <c r="AP1386" s="844">
        <f t="shared" si="393"/>
        <v>0</v>
      </c>
      <c r="AQ1386" s="845">
        <f t="shared" ca="1" si="394"/>
        <v>46185</v>
      </c>
      <c r="AR1386" s="113" t="str">
        <f t="shared" si="395"/>
        <v>On Time</v>
      </c>
    </row>
    <row r="1387" spans="1:44" ht="13.5" customHeight="1" x14ac:dyDescent="0.2">
      <c r="A1387" s="16"/>
      <c r="B1387" s="118"/>
      <c r="C1387" s="16"/>
      <c r="D1387" s="25"/>
      <c r="E1387" s="768" t="e">
        <f>IF(OR(#REF!="",J1387=""),"",#REF!+7*J1387)</f>
        <v>#REF!</v>
      </c>
      <c r="F1387" s="333" t="e">
        <f t="shared" ca="1" si="391"/>
        <v>#REF!</v>
      </c>
      <c r="G1387" s="65"/>
      <c r="H1387" s="770" t="e">
        <f t="shared" si="389"/>
        <v>#REF!</v>
      </c>
      <c r="I1387" s="770" t="e">
        <f t="shared" si="390"/>
        <v>#REF!</v>
      </c>
      <c r="J1387" s="24"/>
      <c r="K1387" s="24"/>
      <c r="L1387" s="38"/>
      <c r="M1387" s="522" t="s">
        <v>3025</v>
      </c>
      <c r="N1387" s="557">
        <v>1</v>
      </c>
      <c r="O1387" s="558">
        <v>1</v>
      </c>
      <c r="P1387" s="24"/>
      <c r="Q1387" s="24"/>
      <c r="R1387" s="24"/>
      <c r="S1387" s="24"/>
      <c r="T1387" s="16"/>
      <c r="U1387" s="16"/>
      <c r="V1387" s="16"/>
      <c r="W1387" s="23"/>
      <c r="X1387" s="24"/>
      <c r="Y1387" s="778">
        <f t="shared" si="396"/>
        <v>0</v>
      </c>
      <c r="Z1387" s="23"/>
      <c r="AA1387" s="58"/>
      <c r="AB1387" s="66"/>
      <c r="AC1387" s="262"/>
      <c r="AD1387" s="25"/>
      <c r="AE1387" s="66"/>
      <c r="AF1387" s="63">
        <f t="shared" si="380"/>
        <v>0</v>
      </c>
      <c r="AG1387" s="63">
        <f t="shared" si="381"/>
        <v>0</v>
      </c>
      <c r="AH1387" s="63">
        <f t="shared" si="382"/>
        <v>0</v>
      </c>
      <c r="AI1387" s="63">
        <f t="shared" si="383"/>
        <v>0</v>
      </c>
      <c r="AJ1387" s="63">
        <f t="shared" si="384"/>
        <v>0</v>
      </c>
      <c r="AK1387" s="63">
        <f t="shared" si="385"/>
        <v>0</v>
      </c>
      <c r="AL1387" s="21" t="s">
        <v>9</v>
      </c>
      <c r="AM1387" s="494"/>
      <c r="AN1387" s="82">
        <f t="shared" si="386"/>
        <v>0</v>
      </c>
      <c r="AO1387" s="844">
        <f t="shared" si="392"/>
        <v>0</v>
      </c>
      <c r="AP1387" s="844">
        <f t="shared" si="393"/>
        <v>0</v>
      </c>
      <c r="AQ1387" s="845">
        <f t="shared" ca="1" si="394"/>
        <v>46185</v>
      </c>
      <c r="AR1387" s="113" t="str">
        <f t="shared" si="395"/>
        <v>On Time</v>
      </c>
    </row>
    <row r="1388" spans="1:44" ht="13.5" customHeight="1" x14ac:dyDescent="0.25">
      <c r="A1388" s="614" t="s">
        <v>3026</v>
      </c>
      <c r="B1388" s="767">
        <v>46184</v>
      </c>
      <c r="C1388" s="543" t="s">
        <v>79</v>
      </c>
      <c r="D1388" s="25">
        <v>46219</v>
      </c>
      <c r="E1388" s="768" t="e">
        <f>IF(OR(#REF!="",J1388=""),"",#REF!+7*J1388)</f>
        <v>#REF!</v>
      </c>
      <c r="F1388" s="333" t="e">
        <f t="shared" ca="1" si="391"/>
        <v>#REF!</v>
      </c>
      <c r="G1388" s="65" t="s">
        <v>2111</v>
      </c>
      <c r="H1388" s="770" t="e">
        <f t="shared" si="389"/>
        <v>#REF!</v>
      </c>
      <c r="I1388" s="770" t="e">
        <f t="shared" si="390"/>
        <v>#REF!</v>
      </c>
      <c r="J1388" s="24">
        <v>5</v>
      </c>
      <c r="K1388" s="24" t="s">
        <v>19</v>
      </c>
      <c r="L1388" s="38" t="s">
        <v>81</v>
      </c>
      <c r="M1388" s="563" t="s">
        <v>3027</v>
      </c>
      <c r="N1388" s="773">
        <v>0</v>
      </c>
      <c r="O1388" s="774">
        <v>3</v>
      </c>
      <c r="P1388" s="24"/>
      <c r="Q1388" s="24"/>
      <c r="R1388" s="24" t="s">
        <v>84</v>
      </c>
      <c r="S1388" s="24" t="s">
        <v>3028</v>
      </c>
      <c r="T1388" s="561" t="s">
        <v>3029</v>
      </c>
      <c r="U1388" s="16" t="s">
        <v>87</v>
      </c>
      <c r="V1388" s="554" t="s">
        <v>3030</v>
      </c>
      <c r="W1388" s="24">
        <v>20</v>
      </c>
      <c r="X1388" s="24"/>
      <c r="Y1388" s="778">
        <f t="shared" si="396"/>
        <v>20</v>
      </c>
      <c r="Z1388" s="24">
        <v>20</v>
      </c>
      <c r="AA1388" s="58">
        <v>34404.050000000003</v>
      </c>
      <c r="AB1388" s="66"/>
      <c r="AC1388" s="262"/>
      <c r="AD1388" s="25"/>
      <c r="AE1388" s="66"/>
      <c r="AF1388" s="63">
        <f t="shared" si="380"/>
        <v>0</v>
      </c>
      <c r="AG1388" s="63">
        <f t="shared" si="381"/>
        <v>0</v>
      </c>
      <c r="AH1388" s="63">
        <f t="shared" si="382"/>
        <v>0</v>
      </c>
      <c r="AI1388" s="63">
        <f t="shared" si="383"/>
        <v>688081</v>
      </c>
      <c r="AJ1388" s="63">
        <f t="shared" si="384"/>
        <v>0</v>
      </c>
      <c r="AK1388" s="63">
        <f t="shared" si="385"/>
        <v>688081</v>
      </c>
      <c r="AL1388" s="21" t="s">
        <v>9</v>
      </c>
      <c r="AM1388" s="494"/>
      <c r="AN1388" s="82">
        <f t="shared" si="386"/>
        <v>688081</v>
      </c>
      <c r="AO1388" s="844">
        <f t="shared" si="392"/>
        <v>0</v>
      </c>
      <c r="AP1388" s="844">
        <f t="shared" si="393"/>
        <v>1</v>
      </c>
      <c r="AQ1388" s="845">
        <f t="shared" ca="1" si="394"/>
        <v>1</v>
      </c>
      <c r="AR1388" s="113" t="str">
        <f t="shared" si="395"/>
        <v>On Time</v>
      </c>
    </row>
    <row r="1391" spans="1:44" ht="13.5" customHeight="1" x14ac:dyDescent="0.25">
      <c r="Z1391" s="53"/>
    </row>
    <row r="1392" spans="1:44" ht="13.5" customHeight="1" x14ac:dyDescent="0.25">
      <c r="A1392" s="733"/>
      <c r="N1392" s="5"/>
    </row>
    <row r="1393" spans="13:43" s="1" customFormat="1" ht="13.5" customHeight="1" x14ac:dyDescent="0.25">
      <c r="M1393" s="5"/>
      <c r="AO1393" s="822"/>
      <c r="AP1393" s="822"/>
      <c r="AQ1393" s="52"/>
    </row>
  </sheetData>
  <conditionalFormatting sqref="K387">
    <cfRule type="colorScale" priority="531">
      <colorScale>
        <cfvo type="min"/>
        <cfvo type="percentile" val="50"/>
        <cfvo type="max"/>
        <color rgb="FFF8696B"/>
        <color rgb="FFFFEB84"/>
        <color rgb="FF63BE7B"/>
      </colorScale>
    </cfRule>
    <cfRule type="colorScale" priority="532">
      <colorScale>
        <cfvo type="min"/>
        <cfvo type="max"/>
        <color rgb="FFFFEF9C"/>
        <color rgb="FF63BE7B"/>
      </colorScale>
    </cfRule>
  </conditionalFormatting>
  <conditionalFormatting sqref="L387">
    <cfRule type="iconSet" priority="530">
      <iconSet>
        <cfvo type="percent" val="0"/>
        <cfvo type="percent" val="33"/>
        <cfvo type="percent" val="67"/>
      </iconSet>
    </cfRule>
  </conditionalFormatting>
  <conditionalFormatting sqref="L627">
    <cfRule type="duplicateValues" dxfId="139" priority="528"/>
    <cfRule type="duplicateValues" dxfId="138" priority="529"/>
  </conditionalFormatting>
  <conditionalFormatting sqref="M3:M144">
    <cfRule type="duplicateValues" dxfId="137" priority="527"/>
  </conditionalFormatting>
  <conditionalFormatting sqref="M153">
    <cfRule type="duplicateValues" dxfId="136" priority="526"/>
  </conditionalFormatting>
  <conditionalFormatting sqref="M175:M176">
    <cfRule type="duplicateValues" dxfId="135" priority="525"/>
  </conditionalFormatting>
  <conditionalFormatting sqref="M179:M186">
    <cfRule type="duplicateValues" dxfId="134" priority="524"/>
  </conditionalFormatting>
  <conditionalFormatting sqref="M219:M220">
    <cfRule type="duplicateValues" dxfId="133" priority="523"/>
  </conditionalFormatting>
  <conditionalFormatting sqref="M221">
    <cfRule type="duplicateValues" dxfId="132" priority="522"/>
  </conditionalFormatting>
  <conditionalFormatting sqref="M230:M231">
    <cfRule type="duplicateValues" dxfId="131" priority="521"/>
  </conditionalFormatting>
  <conditionalFormatting sqref="M235:M238">
    <cfRule type="duplicateValues" dxfId="130" priority="520"/>
  </conditionalFormatting>
  <conditionalFormatting sqref="M244">
    <cfRule type="duplicateValues" dxfId="129" priority="519"/>
  </conditionalFormatting>
  <conditionalFormatting sqref="M294:M298">
    <cfRule type="iconSet" priority="518">
      <iconSet>
        <cfvo type="percent" val="0"/>
        <cfvo type="percent" val="33"/>
        <cfvo type="percent" val="67"/>
      </iconSet>
    </cfRule>
  </conditionalFormatting>
  <conditionalFormatting sqref="M303">
    <cfRule type="duplicateValues" dxfId="128" priority="516"/>
    <cfRule type="duplicateValues" dxfId="127" priority="517"/>
  </conditionalFormatting>
  <conditionalFormatting sqref="M304">
    <cfRule type="duplicateValues" dxfId="126" priority="514"/>
    <cfRule type="duplicateValues" dxfId="125" priority="515"/>
  </conditionalFormatting>
  <conditionalFormatting sqref="M319">
    <cfRule type="duplicateValues" dxfId="124" priority="513"/>
  </conditionalFormatting>
  <conditionalFormatting sqref="M323">
    <cfRule type="duplicateValues" dxfId="123" priority="512"/>
  </conditionalFormatting>
  <conditionalFormatting sqref="M325">
    <cfRule type="iconSet" priority="511">
      <iconSet>
        <cfvo type="percent" val="0"/>
        <cfvo type="percent" val="33"/>
        <cfvo type="percent" val="67"/>
      </iconSet>
    </cfRule>
  </conditionalFormatting>
  <conditionalFormatting sqref="M326">
    <cfRule type="duplicateValues" dxfId="122" priority="510"/>
  </conditionalFormatting>
  <conditionalFormatting sqref="M332">
    <cfRule type="duplicateValues" dxfId="121" priority="509"/>
  </conditionalFormatting>
  <conditionalFormatting sqref="M345">
    <cfRule type="duplicateValues" dxfId="120" priority="507"/>
    <cfRule type="duplicateValues" dxfId="119" priority="508"/>
  </conditionalFormatting>
  <conditionalFormatting sqref="M442">
    <cfRule type="duplicateValues" dxfId="118" priority="506"/>
  </conditionalFormatting>
  <conditionalFormatting sqref="M456">
    <cfRule type="duplicateValues" dxfId="117" priority="504"/>
    <cfRule type="duplicateValues" dxfId="116" priority="505"/>
  </conditionalFormatting>
  <conditionalFormatting sqref="M743:M744">
    <cfRule type="duplicateValues" dxfId="115" priority="502"/>
    <cfRule type="duplicateValues" dxfId="114" priority="503"/>
  </conditionalFormatting>
  <conditionalFormatting sqref="M788:M791">
    <cfRule type="duplicateValues" dxfId="113" priority="500"/>
    <cfRule type="duplicateValues" dxfId="112" priority="501"/>
  </conditionalFormatting>
  <conditionalFormatting sqref="M793:M797">
    <cfRule type="duplicateValues" dxfId="111" priority="498"/>
    <cfRule type="duplicateValues" dxfId="110" priority="499"/>
  </conditionalFormatting>
  <conditionalFormatting sqref="M799">
    <cfRule type="duplicateValues" dxfId="109" priority="496"/>
    <cfRule type="duplicateValues" dxfId="108" priority="497"/>
  </conditionalFormatting>
  <conditionalFormatting sqref="M804:M806">
    <cfRule type="duplicateValues" dxfId="107" priority="494"/>
    <cfRule type="duplicateValues" dxfId="106" priority="495"/>
  </conditionalFormatting>
  <conditionalFormatting sqref="M927:M944">
    <cfRule type="duplicateValues" dxfId="105" priority="493"/>
  </conditionalFormatting>
  <conditionalFormatting sqref="M951">
    <cfRule type="duplicateValues" dxfId="104" priority="492"/>
  </conditionalFormatting>
  <conditionalFormatting sqref="M1235:M1236">
    <cfRule type="duplicateValues" dxfId="103" priority="490"/>
    <cfRule type="duplicateValues" dxfId="102" priority="491"/>
  </conditionalFormatting>
  <conditionalFormatting sqref="M1349 M1117">
    <cfRule type="duplicateValues" dxfId="101" priority="489"/>
  </conditionalFormatting>
  <conditionalFormatting sqref="M1349">
    <cfRule type="duplicateValues" dxfId="100" priority="488"/>
  </conditionalFormatting>
  <conditionalFormatting sqref="M1394:M1048576 M798 M745 M687:M688 T305 M287 M190:M191 M305:M307 M327 M460:M464 M467:M469 M329:M330 M254 M378:M380 M594 M647:M650 M707:M708 M382:M386 M761 M792 M444:M445 M807:M815 M312:M317 M204 M195:M197 M389:M409 M261:M281 M289:M293 M227:M228 M771:M787 M601:M641 M1391:M1392 M488:M512 M1350:M1357 M1389">
    <cfRule type="duplicateValues" dxfId="99" priority="487"/>
  </conditionalFormatting>
  <conditionalFormatting sqref="M1394:M1048576 M798 M745 M687:M688 T305 M327 M287 M305:M307 M460:M464 M467:M469 M329:M330 M378:M380 M594 M647:M650 M319:M320 M707:M708 M382:M386 M761 M792 M444:M445 M807:M815 M312:M317 M389:M409 M289:M293 M177:M231 M771:M787 M601:M641 M1391:M1392 M488:M512 M1350:M1357 M3:M174 M233:M282 M1389">
    <cfRule type="duplicateValues" dxfId="98" priority="486"/>
  </conditionalFormatting>
  <conditionalFormatting sqref="N518">
    <cfRule type="colorScale" priority="484">
      <colorScale>
        <cfvo type="min"/>
        <cfvo type="percentile" val="50"/>
        <cfvo type="max"/>
        <color rgb="FFF8696B"/>
        <color rgb="FFFFEB84"/>
        <color rgb="FF63BE7B"/>
      </colorScale>
    </cfRule>
    <cfRule type="colorScale" priority="485">
      <colorScale>
        <cfvo type="min"/>
        <cfvo type="max"/>
        <color rgb="FFFFEF9C"/>
        <color rgb="FF63BE7B"/>
      </colorScale>
    </cfRule>
  </conditionalFormatting>
  <conditionalFormatting sqref="N540:N542">
    <cfRule type="colorScale" priority="482">
      <colorScale>
        <cfvo type="min"/>
        <cfvo type="percentile" val="50"/>
        <cfvo type="max"/>
        <color rgb="FFF8696B"/>
        <color rgb="FFFFEB84"/>
        <color rgb="FF63BE7B"/>
      </colorScale>
    </cfRule>
    <cfRule type="colorScale" priority="483">
      <colorScale>
        <cfvo type="min"/>
        <cfvo type="max"/>
        <color rgb="FFFFEF9C"/>
        <color rgb="FF63BE7B"/>
      </colorScale>
    </cfRule>
  </conditionalFormatting>
  <conditionalFormatting sqref="N550">
    <cfRule type="colorScale" priority="480">
      <colorScale>
        <cfvo type="min"/>
        <cfvo type="percentile" val="50"/>
        <cfvo type="max"/>
        <color rgb="FFF8696B"/>
        <color rgb="FFFFEB84"/>
        <color rgb="FF63BE7B"/>
      </colorScale>
    </cfRule>
    <cfRule type="colorScale" priority="481">
      <colorScale>
        <cfvo type="min"/>
        <cfvo type="max"/>
        <color rgb="FFFFEF9C"/>
        <color rgb="FF63BE7B"/>
      </colorScale>
    </cfRule>
  </conditionalFormatting>
  <conditionalFormatting sqref="N552:N553">
    <cfRule type="colorScale" priority="478">
      <colorScale>
        <cfvo type="min"/>
        <cfvo type="percentile" val="50"/>
        <cfvo type="max"/>
        <color rgb="FFF8696B"/>
        <color rgb="FFFFEB84"/>
        <color rgb="FF63BE7B"/>
      </colorScale>
    </cfRule>
    <cfRule type="colorScale" priority="479">
      <colorScale>
        <cfvo type="min"/>
        <cfvo type="max"/>
        <color rgb="FFFFEF9C"/>
        <color rgb="FF63BE7B"/>
      </colorScale>
    </cfRule>
  </conditionalFormatting>
  <conditionalFormatting sqref="N558:N559 N561:N562">
    <cfRule type="colorScale" priority="476">
      <colorScale>
        <cfvo type="min"/>
        <cfvo type="percentile" val="50"/>
        <cfvo type="max"/>
        <color rgb="FFF8696B"/>
        <color rgb="FFFFEB84"/>
        <color rgb="FF63BE7B"/>
      </colorScale>
    </cfRule>
    <cfRule type="colorScale" priority="477">
      <colorScale>
        <cfvo type="min"/>
        <cfvo type="max"/>
        <color rgb="FFFFEF9C"/>
        <color rgb="FF63BE7B"/>
      </colorScale>
    </cfRule>
  </conditionalFormatting>
  <conditionalFormatting sqref="N560">
    <cfRule type="colorScale" priority="474">
      <colorScale>
        <cfvo type="min"/>
        <cfvo type="percentile" val="50"/>
        <cfvo type="max"/>
        <color rgb="FFF8696B"/>
        <color rgb="FFFFEB84"/>
        <color rgb="FF63BE7B"/>
      </colorScale>
    </cfRule>
    <cfRule type="colorScale" priority="475">
      <colorScale>
        <cfvo type="min"/>
        <cfvo type="max"/>
        <color rgb="FFFFEF9C"/>
        <color rgb="FF63BE7B"/>
      </colorScale>
    </cfRule>
  </conditionalFormatting>
  <conditionalFormatting sqref="N567:N568">
    <cfRule type="colorScale" priority="472">
      <colorScale>
        <cfvo type="min"/>
        <cfvo type="percentile" val="50"/>
        <cfvo type="max"/>
        <color rgb="FFF8696B"/>
        <color rgb="FFFFEB84"/>
        <color rgb="FF63BE7B"/>
      </colorScale>
    </cfRule>
    <cfRule type="colorScale" priority="473">
      <colorScale>
        <cfvo type="min"/>
        <cfvo type="max"/>
        <color rgb="FFFFEF9C"/>
        <color rgb="FF63BE7B"/>
      </colorScale>
    </cfRule>
  </conditionalFormatting>
  <conditionalFormatting sqref="N570:N571">
    <cfRule type="colorScale" priority="470">
      <colorScale>
        <cfvo type="min"/>
        <cfvo type="percentile" val="50"/>
        <cfvo type="max"/>
        <color rgb="FFF8696B"/>
        <color rgb="FFFFEB84"/>
        <color rgb="FF63BE7B"/>
      </colorScale>
    </cfRule>
    <cfRule type="colorScale" priority="471">
      <colorScale>
        <cfvo type="min"/>
        <cfvo type="max"/>
        <color rgb="FFFFEF9C"/>
        <color rgb="FF63BE7B"/>
      </colorScale>
    </cfRule>
  </conditionalFormatting>
  <conditionalFormatting sqref="N573:N580">
    <cfRule type="colorScale" priority="468">
      <colorScale>
        <cfvo type="min"/>
        <cfvo type="percentile" val="50"/>
        <cfvo type="max"/>
        <color rgb="FFF8696B"/>
        <color rgb="FFFFEB84"/>
        <color rgb="FF63BE7B"/>
      </colorScale>
    </cfRule>
    <cfRule type="colorScale" priority="469">
      <colorScale>
        <cfvo type="min"/>
        <cfvo type="max"/>
        <color rgb="FFFFEF9C"/>
        <color rgb="FF63BE7B"/>
      </colorScale>
    </cfRule>
  </conditionalFormatting>
  <conditionalFormatting sqref="N598:N599">
    <cfRule type="colorScale" priority="466">
      <colorScale>
        <cfvo type="min"/>
        <cfvo type="percentile" val="50"/>
        <cfvo type="max"/>
        <color rgb="FFF8696B"/>
        <color rgb="FFFFEB84"/>
        <color rgb="FF63BE7B"/>
      </colorScale>
    </cfRule>
    <cfRule type="colorScale" priority="467">
      <colorScale>
        <cfvo type="min"/>
        <cfvo type="max"/>
        <color rgb="FFFFEF9C"/>
        <color rgb="FF63BE7B"/>
      </colorScale>
    </cfRule>
  </conditionalFormatting>
  <conditionalFormatting sqref="N618:N619">
    <cfRule type="colorScale" priority="464">
      <colorScale>
        <cfvo type="min"/>
        <cfvo type="percentile" val="50"/>
        <cfvo type="max"/>
        <color rgb="FFF8696B"/>
        <color rgb="FFFFEB84"/>
        <color rgb="FF63BE7B"/>
      </colorScale>
    </cfRule>
    <cfRule type="colorScale" priority="465">
      <colorScale>
        <cfvo type="min"/>
        <cfvo type="max"/>
        <color rgb="FFFFEF9C"/>
        <color rgb="FF63BE7B"/>
      </colorScale>
    </cfRule>
  </conditionalFormatting>
  <conditionalFormatting sqref="N620:N621">
    <cfRule type="colorScale" priority="462">
      <colorScale>
        <cfvo type="min"/>
        <cfvo type="percentile" val="50"/>
        <cfvo type="max"/>
        <color rgb="FFF8696B"/>
        <color rgb="FFFFEB84"/>
        <color rgb="FF63BE7B"/>
      </colorScale>
    </cfRule>
    <cfRule type="colorScale" priority="463">
      <colorScale>
        <cfvo type="min"/>
        <cfvo type="max"/>
        <color rgb="FFFFEF9C"/>
        <color rgb="FF63BE7B"/>
      </colorScale>
    </cfRule>
  </conditionalFormatting>
  <conditionalFormatting sqref="N622">
    <cfRule type="colorScale" priority="460">
      <colorScale>
        <cfvo type="min"/>
        <cfvo type="percentile" val="50"/>
        <cfvo type="max"/>
        <color rgb="FFF8696B"/>
        <color rgb="FFFFEB84"/>
        <color rgb="FF63BE7B"/>
      </colorScale>
    </cfRule>
    <cfRule type="colorScale" priority="461">
      <colorScale>
        <cfvo type="min"/>
        <cfvo type="max"/>
        <color rgb="FFFFEF9C"/>
        <color rgb="FF63BE7B"/>
      </colorScale>
    </cfRule>
  </conditionalFormatting>
  <conditionalFormatting sqref="N623">
    <cfRule type="colorScale" priority="458">
      <colorScale>
        <cfvo type="min"/>
        <cfvo type="percentile" val="50"/>
        <cfvo type="max"/>
        <color rgb="FFF8696B"/>
        <color rgb="FFFFEB84"/>
        <color rgb="FF63BE7B"/>
      </colorScale>
    </cfRule>
    <cfRule type="colorScale" priority="459">
      <colorScale>
        <cfvo type="min"/>
        <cfvo type="max"/>
        <color rgb="FFFFEF9C"/>
        <color rgb="FF63BE7B"/>
      </colorScale>
    </cfRule>
  </conditionalFormatting>
  <conditionalFormatting sqref="N624">
    <cfRule type="colorScale" priority="456">
      <colorScale>
        <cfvo type="min"/>
        <cfvo type="percentile" val="50"/>
        <cfvo type="max"/>
        <color rgb="FFF8696B"/>
        <color rgb="FFFFEB84"/>
        <color rgb="FF63BE7B"/>
      </colorScale>
    </cfRule>
    <cfRule type="colorScale" priority="457">
      <colorScale>
        <cfvo type="min"/>
        <cfvo type="max"/>
        <color rgb="FFFFEF9C"/>
        <color rgb="FF63BE7B"/>
      </colorScale>
    </cfRule>
  </conditionalFormatting>
  <conditionalFormatting sqref="N625">
    <cfRule type="colorScale" priority="454">
      <colorScale>
        <cfvo type="min"/>
        <cfvo type="percentile" val="50"/>
        <cfvo type="max"/>
        <color rgb="FFF8696B"/>
        <color rgb="FFFFEB84"/>
        <color rgb="FF63BE7B"/>
      </colorScale>
    </cfRule>
    <cfRule type="colorScale" priority="455">
      <colorScale>
        <cfvo type="min"/>
        <cfvo type="max"/>
        <color rgb="FFFFEF9C"/>
        <color rgb="FF63BE7B"/>
      </colorScale>
    </cfRule>
  </conditionalFormatting>
  <conditionalFormatting sqref="N628">
    <cfRule type="colorScale" priority="452">
      <colorScale>
        <cfvo type="min"/>
        <cfvo type="percentile" val="50"/>
        <cfvo type="max"/>
        <color rgb="FFF8696B"/>
        <color rgb="FFFFEB84"/>
        <color rgb="FF63BE7B"/>
      </colorScale>
    </cfRule>
    <cfRule type="colorScale" priority="453">
      <colorScale>
        <cfvo type="min"/>
        <cfvo type="max"/>
        <color rgb="FFFFEF9C"/>
        <color rgb="FF63BE7B"/>
      </colorScale>
    </cfRule>
  </conditionalFormatting>
  <conditionalFormatting sqref="N629:N632">
    <cfRule type="colorScale" priority="450">
      <colorScale>
        <cfvo type="min"/>
        <cfvo type="percentile" val="50"/>
        <cfvo type="max"/>
        <color rgb="FFF8696B"/>
        <color rgb="FFFFEB84"/>
        <color rgb="FF63BE7B"/>
      </colorScale>
    </cfRule>
    <cfRule type="colorScale" priority="451">
      <colorScale>
        <cfvo type="min"/>
        <cfvo type="max"/>
        <color rgb="FFFFEF9C"/>
        <color rgb="FF63BE7B"/>
      </colorScale>
    </cfRule>
  </conditionalFormatting>
  <conditionalFormatting sqref="N634">
    <cfRule type="colorScale" priority="448">
      <colorScale>
        <cfvo type="min"/>
        <cfvo type="percentile" val="50"/>
        <cfvo type="max"/>
        <color rgb="FFF8696B"/>
        <color rgb="FFFFEB84"/>
        <color rgb="FF63BE7B"/>
      </colorScale>
    </cfRule>
    <cfRule type="colorScale" priority="449">
      <colorScale>
        <cfvo type="min"/>
        <cfvo type="max"/>
        <color rgb="FFFFEF9C"/>
        <color rgb="FF63BE7B"/>
      </colorScale>
    </cfRule>
  </conditionalFormatting>
  <conditionalFormatting sqref="N645">
    <cfRule type="colorScale" priority="446">
      <colorScale>
        <cfvo type="min"/>
        <cfvo type="percentile" val="50"/>
        <cfvo type="max"/>
        <color rgb="FFF8696B"/>
        <color rgb="FFFFEB84"/>
        <color rgb="FF63BE7B"/>
      </colorScale>
    </cfRule>
    <cfRule type="colorScale" priority="447">
      <colorScale>
        <cfvo type="min"/>
        <cfvo type="max"/>
        <color rgb="FFFFEF9C"/>
        <color rgb="FF63BE7B"/>
      </colorScale>
    </cfRule>
  </conditionalFormatting>
  <conditionalFormatting sqref="N650">
    <cfRule type="colorScale" priority="444">
      <colorScale>
        <cfvo type="min"/>
        <cfvo type="percentile" val="50"/>
        <cfvo type="max"/>
        <color rgb="FFF8696B"/>
        <color rgb="FFFFEB84"/>
        <color rgb="FF63BE7B"/>
      </colorScale>
    </cfRule>
    <cfRule type="colorScale" priority="445">
      <colorScale>
        <cfvo type="min"/>
        <cfvo type="max"/>
        <color rgb="FFFFEF9C"/>
        <color rgb="FF63BE7B"/>
      </colorScale>
    </cfRule>
  </conditionalFormatting>
  <conditionalFormatting sqref="N651">
    <cfRule type="colorScale" priority="442">
      <colorScale>
        <cfvo type="min"/>
        <cfvo type="percentile" val="50"/>
        <cfvo type="max"/>
        <color rgb="FFF8696B"/>
        <color rgb="FFFFEB84"/>
        <color rgb="FF63BE7B"/>
      </colorScale>
    </cfRule>
    <cfRule type="colorScale" priority="443">
      <colorScale>
        <cfvo type="min"/>
        <cfvo type="max"/>
        <color rgb="FFFFEF9C"/>
        <color rgb="FF63BE7B"/>
      </colorScale>
    </cfRule>
  </conditionalFormatting>
  <conditionalFormatting sqref="N654">
    <cfRule type="colorScale" priority="440">
      <colorScale>
        <cfvo type="min"/>
        <cfvo type="percentile" val="50"/>
        <cfvo type="max"/>
        <color rgb="FFF8696B"/>
        <color rgb="FFFFEB84"/>
        <color rgb="FF63BE7B"/>
      </colorScale>
    </cfRule>
    <cfRule type="colorScale" priority="441">
      <colorScale>
        <cfvo type="min"/>
        <cfvo type="max"/>
        <color rgb="FFFFEF9C"/>
        <color rgb="FF63BE7B"/>
      </colorScale>
    </cfRule>
  </conditionalFormatting>
  <conditionalFormatting sqref="N657">
    <cfRule type="colorScale" priority="438">
      <colorScale>
        <cfvo type="min"/>
        <cfvo type="percentile" val="50"/>
        <cfvo type="max"/>
        <color rgb="FFF8696B"/>
        <color rgb="FFFFEB84"/>
        <color rgb="FF63BE7B"/>
      </colorScale>
    </cfRule>
    <cfRule type="colorScale" priority="439">
      <colorScale>
        <cfvo type="min"/>
        <cfvo type="max"/>
        <color rgb="FFFFEF9C"/>
        <color rgb="FF63BE7B"/>
      </colorScale>
    </cfRule>
  </conditionalFormatting>
  <conditionalFormatting sqref="N658:N659">
    <cfRule type="colorScale" priority="436">
      <colorScale>
        <cfvo type="min"/>
        <cfvo type="percentile" val="50"/>
        <cfvo type="max"/>
        <color rgb="FFF8696B"/>
        <color rgb="FFFFEB84"/>
        <color rgb="FF63BE7B"/>
      </colorScale>
    </cfRule>
    <cfRule type="colorScale" priority="437">
      <colorScale>
        <cfvo type="min"/>
        <cfvo type="max"/>
        <color rgb="FFFFEF9C"/>
        <color rgb="FF63BE7B"/>
      </colorScale>
    </cfRule>
  </conditionalFormatting>
  <conditionalFormatting sqref="N660:N672">
    <cfRule type="colorScale" priority="434">
      <colorScale>
        <cfvo type="min"/>
        <cfvo type="percentile" val="50"/>
        <cfvo type="max"/>
        <color rgb="FFF8696B"/>
        <color rgb="FFFFEB84"/>
        <color rgb="FF63BE7B"/>
      </colorScale>
    </cfRule>
    <cfRule type="colorScale" priority="435">
      <colorScale>
        <cfvo type="min"/>
        <cfvo type="max"/>
        <color rgb="FFFFEF9C"/>
        <color rgb="FF63BE7B"/>
      </colorScale>
    </cfRule>
  </conditionalFormatting>
  <conditionalFormatting sqref="N705">
    <cfRule type="colorScale" priority="432">
      <colorScale>
        <cfvo type="min"/>
        <cfvo type="percentile" val="50"/>
        <cfvo type="max"/>
        <color rgb="FFF8696B"/>
        <color rgb="FFFFEB84"/>
        <color rgb="FF63BE7B"/>
      </colorScale>
    </cfRule>
    <cfRule type="colorScale" priority="433">
      <colorScale>
        <cfvo type="min"/>
        <cfvo type="max"/>
        <color rgb="FFFFEF9C"/>
        <color rgb="FF63BE7B"/>
      </colorScale>
    </cfRule>
  </conditionalFormatting>
  <conditionalFormatting sqref="N708">
    <cfRule type="colorScale" priority="430">
      <colorScale>
        <cfvo type="min"/>
        <cfvo type="percentile" val="50"/>
        <cfvo type="max"/>
        <color rgb="FFF8696B"/>
        <color rgb="FFFFEB84"/>
        <color rgb="FF63BE7B"/>
      </colorScale>
    </cfRule>
    <cfRule type="colorScale" priority="431">
      <colorScale>
        <cfvo type="min"/>
        <cfvo type="max"/>
        <color rgb="FFFFEF9C"/>
        <color rgb="FF63BE7B"/>
      </colorScale>
    </cfRule>
  </conditionalFormatting>
  <conditionalFormatting sqref="N709">
    <cfRule type="colorScale" priority="428">
      <colorScale>
        <cfvo type="min"/>
        <cfvo type="percentile" val="50"/>
        <cfvo type="max"/>
        <color rgb="FFF8696B"/>
        <color rgb="FFFFEB84"/>
        <color rgb="FF63BE7B"/>
      </colorScale>
    </cfRule>
    <cfRule type="colorScale" priority="429">
      <colorScale>
        <cfvo type="min"/>
        <cfvo type="max"/>
        <color rgb="FFFFEF9C"/>
        <color rgb="FF63BE7B"/>
      </colorScale>
    </cfRule>
  </conditionalFormatting>
  <conditionalFormatting sqref="N727">
    <cfRule type="colorScale" priority="426">
      <colorScale>
        <cfvo type="min"/>
        <cfvo type="percentile" val="50"/>
        <cfvo type="max"/>
        <color rgb="FFF8696B"/>
        <color rgb="FFFFEB84"/>
        <color rgb="FF63BE7B"/>
      </colorScale>
    </cfRule>
    <cfRule type="colorScale" priority="427">
      <colorScale>
        <cfvo type="min"/>
        <cfvo type="max"/>
        <color rgb="FFFFEF9C"/>
        <color rgb="FF63BE7B"/>
      </colorScale>
    </cfRule>
  </conditionalFormatting>
  <conditionalFormatting sqref="N745">
    <cfRule type="colorScale" priority="424">
      <colorScale>
        <cfvo type="min"/>
        <cfvo type="percentile" val="50"/>
        <cfvo type="max"/>
        <color rgb="FFF8696B"/>
        <color rgb="FFFFEB84"/>
        <color rgb="FF63BE7B"/>
      </colorScale>
    </cfRule>
    <cfRule type="colorScale" priority="425">
      <colorScale>
        <cfvo type="min"/>
        <cfvo type="max"/>
        <color rgb="FFFFEF9C"/>
        <color rgb="FF63BE7B"/>
      </colorScale>
    </cfRule>
  </conditionalFormatting>
  <conditionalFormatting sqref="N746">
    <cfRule type="colorScale" priority="422">
      <colorScale>
        <cfvo type="min"/>
        <cfvo type="percentile" val="50"/>
        <cfvo type="max"/>
        <color rgb="FFF8696B"/>
        <color rgb="FFFFEB84"/>
        <color rgb="FF63BE7B"/>
      </colorScale>
    </cfRule>
    <cfRule type="colorScale" priority="423">
      <colorScale>
        <cfvo type="min"/>
        <cfvo type="max"/>
        <color rgb="FFFFEF9C"/>
        <color rgb="FF63BE7B"/>
      </colorScale>
    </cfRule>
  </conditionalFormatting>
  <conditionalFormatting sqref="N747">
    <cfRule type="colorScale" priority="420">
      <colorScale>
        <cfvo type="min"/>
        <cfvo type="percentile" val="50"/>
        <cfvo type="max"/>
        <color rgb="FFF8696B"/>
        <color rgb="FFFFEB84"/>
        <color rgb="FF63BE7B"/>
      </colorScale>
    </cfRule>
    <cfRule type="colorScale" priority="421">
      <colorScale>
        <cfvo type="min"/>
        <cfvo type="max"/>
        <color rgb="FFFFEF9C"/>
        <color rgb="FF63BE7B"/>
      </colorScale>
    </cfRule>
  </conditionalFormatting>
  <conditionalFormatting sqref="N748">
    <cfRule type="colorScale" priority="418">
      <colorScale>
        <cfvo type="min"/>
        <cfvo type="percentile" val="50"/>
        <cfvo type="max"/>
        <color rgb="FFF8696B"/>
        <color rgb="FFFFEB84"/>
        <color rgb="FF63BE7B"/>
      </colorScale>
    </cfRule>
    <cfRule type="colorScale" priority="419">
      <colorScale>
        <cfvo type="min"/>
        <cfvo type="max"/>
        <color rgb="FFFFEF9C"/>
        <color rgb="FF63BE7B"/>
      </colorScale>
    </cfRule>
  </conditionalFormatting>
  <conditionalFormatting sqref="N749">
    <cfRule type="colorScale" priority="416">
      <colorScale>
        <cfvo type="min"/>
        <cfvo type="percentile" val="50"/>
        <cfvo type="max"/>
        <color rgb="FFF8696B"/>
        <color rgb="FFFFEB84"/>
        <color rgb="FF63BE7B"/>
      </colorScale>
    </cfRule>
    <cfRule type="colorScale" priority="417">
      <colorScale>
        <cfvo type="min"/>
        <cfvo type="max"/>
        <color rgb="FFFFEF9C"/>
        <color rgb="FF63BE7B"/>
      </colorScale>
    </cfRule>
  </conditionalFormatting>
  <conditionalFormatting sqref="N750:N752">
    <cfRule type="colorScale" priority="414">
      <colorScale>
        <cfvo type="min"/>
        <cfvo type="percentile" val="50"/>
        <cfvo type="max"/>
        <color rgb="FFF8696B"/>
        <color rgb="FFFFEB84"/>
        <color rgb="FF63BE7B"/>
      </colorScale>
    </cfRule>
    <cfRule type="colorScale" priority="415">
      <colorScale>
        <cfvo type="min"/>
        <cfvo type="max"/>
        <color rgb="FFFFEF9C"/>
        <color rgb="FF63BE7B"/>
      </colorScale>
    </cfRule>
  </conditionalFormatting>
  <conditionalFormatting sqref="N753">
    <cfRule type="colorScale" priority="412">
      <colorScale>
        <cfvo type="min"/>
        <cfvo type="percentile" val="50"/>
        <cfvo type="max"/>
        <color rgb="FFF8696B"/>
        <color rgb="FFFFEB84"/>
        <color rgb="FF63BE7B"/>
      </colorScale>
    </cfRule>
    <cfRule type="colorScale" priority="413">
      <colorScale>
        <cfvo type="min"/>
        <cfvo type="max"/>
        <color rgb="FFFFEF9C"/>
        <color rgb="FF63BE7B"/>
      </colorScale>
    </cfRule>
  </conditionalFormatting>
  <conditionalFormatting sqref="N754:N759">
    <cfRule type="colorScale" priority="410">
      <colorScale>
        <cfvo type="min"/>
        <cfvo type="percentile" val="50"/>
        <cfvo type="max"/>
        <color rgb="FFF8696B"/>
        <color rgb="FFFFEB84"/>
        <color rgb="FF63BE7B"/>
      </colorScale>
    </cfRule>
    <cfRule type="colorScale" priority="411">
      <colorScale>
        <cfvo type="min"/>
        <cfvo type="max"/>
        <color rgb="FFFFEF9C"/>
        <color rgb="FF63BE7B"/>
      </colorScale>
    </cfRule>
  </conditionalFormatting>
  <conditionalFormatting sqref="N761">
    <cfRule type="colorScale" priority="408">
      <colorScale>
        <cfvo type="min"/>
        <cfvo type="percentile" val="50"/>
        <cfvo type="max"/>
        <color rgb="FFF8696B"/>
        <color rgb="FFFFEB84"/>
        <color rgb="FF63BE7B"/>
      </colorScale>
    </cfRule>
    <cfRule type="colorScale" priority="409">
      <colorScale>
        <cfvo type="min"/>
        <cfvo type="max"/>
        <color rgb="FFFFEF9C"/>
        <color rgb="FF63BE7B"/>
      </colorScale>
    </cfRule>
  </conditionalFormatting>
  <conditionalFormatting sqref="N779:N780 N787:N790">
    <cfRule type="colorScale" priority="406">
      <colorScale>
        <cfvo type="min"/>
        <cfvo type="percentile" val="50"/>
        <cfvo type="max"/>
        <color rgb="FFF8696B"/>
        <color rgb="FFFFEB84"/>
        <color rgb="FF63BE7B"/>
      </colorScale>
    </cfRule>
    <cfRule type="colorScale" priority="407">
      <colorScale>
        <cfvo type="min"/>
        <cfvo type="max"/>
        <color rgb="FFFFEF9C"/>
        <color rgb="FF63BE7B"/>
      </colorScale>
    </cfRule>
  </conditionalFormatting>
  <conditionalFormatting sqref="N792:N794">
    <cfRule type="colorScale" priority="404">
      <colorScale>
        <cfvo type="min"/>
        <cfvo type="percentile" val="50"/>
        <cfvo type="max"/>
        <color rgb="FFF8696B"/>
        <color rgb="FFFFEB84"/>
        <color rgb="FF63BE7B"/>
      </colorScale>
    </cfRule>
    <cfRule type="colorScale" priority="405">
      <colorScale>
        <cfvo type="min"/>
        <cfvo type="max"/>
        <color rgb="FFFFEF9C"/>
        <color rgb="FF63BE7B"/>
      </colorScale>
    </cfRule>
  </conditionalFormatting>
  <conditionalFormatting sqref="N800:N803">
    <cfRule type="colorScale" priority="402">
      <colorScale>
        <cfvo type="min"/>
        <cfvo type="percentile" val="50"/>
        <cfvo type="max"/>
        <color rgb="FFF8696B"/>
        <color rgb="FFFFEB84"/>
        <color rgb="FF63BE7B"/>
      </colorScale>
    </cfRule>
    <cfRule type="colorScale" priority="403">
      <colorScale>
        <cfvo type="min"/>
        <cfvo type="max"/>
        <color rgb="FFFFEF9C"/>
        <color rgb="FF63BE7B"/>
      </colorScale>
    </cfRule>
  </conditionalFormatting>
  <conditionalFormatting sqref="N806:N807">
    <cfRule type="colorScale" priority="400">
      <colorScale>
        <cfvo type="min"/>
        <cfvo type="percentile" val="50"/>
        <cfvo type="max"/>
        <color rgb="FFF8696B"/>
        <color rgb="FFFFEB84"/>
        <color rgb="FF63BE7B"/>
      </colorScale>
    </cfRule>
    <cfRule type="colorScale" priority="401">
      <colorScale>
        <cfvo type="min"/>
        <cfvo type="max"/>
        <color rgb="FFFFEF9C"/>
        <color rgb="FF63BE7B"/>
      </colorScale>
    </cfRule>
  </conditionalFormatting>
  <conditionalFormatting sqref="N810:N811">
    <cfRule type="colorScale" priority="398">
      <colorScale>
        <cfvo type="min"/>
        <cfvo type="percentile" val="50"/>
        <cfvo type="max"/>
        <color rgb="FFF8696B"/>
        <color rgb="FFFFEB84"/>
        <color rgb="FF63BE7B"/>
      </colorScale>
    </cfRule>
    <cfRule type="colorScale" priority="399">
      <colorScale>
        <cfvo type="min"/>
        <cfvo type="max"/>
        <color rgb="FFFFEF9C"/>
        <color rgb="FF63BE7B"/>
      </colorScale>
    </cfRule>
  </conditionalFormatting>
  <conditionalFormatting sqref="N814">
    <cfRule type="colorScale" priority="396">
      <colorScale>
        <cfvo type="min"/>
        <cfvo type="percentile" val="50"/>
        <cfvo type="max"/>
        <color rgb="FFF8696B"/>
        <color rgb="FFFFEB84"/>
        <color rgb="FF63BE7B"/>
      </colorScale>
    </cfRule>
    <cfRule type="colorScale" priority="397">
      <colorScale>
        <cfvo type="min"/>
        <cfvo type="max"/>
        <color rgb="FFFFEF9C"/>
        <color rgb="FF63BE7B"/>
      </colorScale>
    </cfRule>
  </conditionalFormatting>
  <conditionalFormatting sqref="N839:N842">
    <cfRule type="colorScale" priority="394">
      <colorScale>
        <cfvo type="min"/>
        <cfvo type="percentile" val="50"/>
        <cfvo type="max"/>
        <color rgb="FFF8696B"/>
        <color rgb="FFFFEB84"/>
        <color rgb="FF63BE7B"/>
      </colorScale>
    </cfRule>
    <cfRule type="colorScale" priority="395">
      <colorScale>
        <cfvo type="min"/>
        <cfvo type="max"/>
        <color rgb="FFFFEF9C"/>
        <color rgb="FF63BE7B"/>
      </colorScale>
    </cfRule>
  </conditionalFormatting>
  <conditionalFormatting sqref="N851">
    <cfRule type="colorScale" priority="392">
      <colorScale>
        <cfvo type="min"/>
        <cfvo type="percentile" val="50"/>
        <cfvo type="max"/>
        <color rgb="FFF8696B"/>
        <color rgb="FFFFEB84"/>
        <color rgb="FF63BE7B"/>
      </colorScale>
    </cfRule>
    <cfRule type="colorScale" priority="393">
      <colorScale>
        <cfvo type="min"/>
        <cfvo type="max"/>
        <color rgb="FFFFEF9C"/>
        <color rgb="FF63BE7B"/>
      </colorScale>
    </cfRule>
  </conditionalFormatting>
  <conditionalFormatting sqref="N863:N864">
    <cfRule type="colorScale" priority="390">
      <colorScale>
        <cfvo type="min"/>
        <cfvo type="percentile" val="50"/>
        <cfvo type="max"/>
        <color rgb="FFF8696B"/>
        <color rgb="FFFFEB84"/>
        <color rgb="FF63BE7B"/>
      </colorScale>
    </cfRule>
    <cfRule type="colorScale" priority="391">
      <colorScale>
        <cfvo type="min"/>
        <cfvo type="max"/>
        <color rgb="FFFFEF9C"/>
        <color rgb="FF63BE7B"/>
      </colorScale>
    </cfRule>
  </conditionalFormatting>
  <conditionalFormatting sqref="N870">
    <cfRule type="colorScale" priority="388">
      <colorScale>
        <cfvo type="min"/>
        <cfvo type="percentile" val="50"/>
        <cfvo type="max"/>
        <color rgb="FFF8696B"/>
        <color rgb="FFFFEB84"/>
        <color rgb="FF63BE7B"/>
      </colorScale>
    </cfRule>
    <cfRule type="colorScale" priority="389">
      <colorScale>
        <cfvo type="min"/>
        <cfvo type="max"/>
        <color rgb="FFFFEF9C"/>
        <color rgb="FF63BE7B"/>
      </colorScale>
    </cfRule>
  </conditionalFormatting>
  <conditionalFormatting sqref="N871">
    <cfRule type="colorScale" priority="386">
      <colorScale>
        <cfvo type="min"/>
        <cfvo type="percentile" val="50"/>
        <cfvo type="max"/>
        <color rgb="FFF8696B"/>
        <color rgb="FFFFEB84"/>
        <color rgb="FF63BE7B"/>
      </colorScale>
    </cfRule>
    <cfRule type="colorScale" priority="387">
      <colorScale>
        <cfvo type="min"/>
        <cfvo type="max"/>
        <color rgb="FFFFEF9C"/>
        <color rgb="FF63BE7B"/>
      </colorScale>
    </cfRule>
  </conditionalFormatting>
  <conditionalFormatting sqref="N898:N899">
    <cfRule type="colorScale" priority="384">
      <colorScale>
        <cfvo type="min"/>
        <cfvo type="percentile" val="50"/>
        <cfvo type="max"/>
        <color rgb="FFF8696B"/>
        <color rgb="FFFFEB84"/>
        <color rgb="FF63BE7B"/>
      </colorScale>
    </cfRule>
    <cfRule type="colorScale" priority="385">
      <colorScale>
        <cfvo type="min"/>
        <cfvo type="max"/>
        <color rgb="FFFFEF9C"/>
        <color rgb="FF63BE7B"/>
      </colorScale>
    </cfRule>
  </conditionalFormatting>
  <conditionalFormatting sqref="N914">
    <cfRule type="colorScale" priority="382">
      <colorScale>
        <cfvo type="min"/>
        <cfvo type="percentile" val="50"/>
        <cfvo type="max"/>
        <color rgb="FFF8696B"/>
        <color rgb="FFFFEB84"/>
        <color rgb="FF63BE7B"/>
      </colorScale>
    </cfRule>
    <cfRule type="colorScale" priority="383">
      <colorScale>
        <cfvo type="min"/>
        <cfvo type="max"/>
        <color rgb="FFFFEF9C"/>
        <color rgb="FF63BE7B"/>
      </colorScale>
    </cfRule>
  </conditionalFormatting>
  <conditionalFormatting sqref="N918:N919 N924 N944">
    <cfRule type="colorScale" priority="380">
      <colorScale>
        <cfvo type="min"/>
        <cfvo type="percentile" val="50"/>
        <cfvo type="max"/>
        <color rgb="FFF8696B"/>
        <color rgb="FFFFEB84"/>
        <color rgb="FF63BE7B"/>
      </colorScale>
    </cfRule>
    <cfRule type="colorScale" priority="381">
      <colorScale>
        <cfvo type="min"/>
        <cfvo type="max"/>
        <color rgb="FFFFEF9C"/>
        <color rgb="FF63BE7B"/>
      </colorScale>
    </cfRule>
  </conditionalFormatting>
  <conditionalFormatting sqref="N948:N949">
    <cfRule type="colorScale" priority="378">
      <colorScale>
        <cfvo type="min"/>
        <cfvo type="percentile" val="50"/>
        <cfvo type="max"/>
        <color rgb="FFF8696B"/>
        <color rgb="FFFFEB84"/>
        <color rgb="FF63BE7B"/>
      </colorScale>
    </cfRule>
    <cfRule type="colorScale" priority="379">
      <colorScale>
        <cfvo type="min"/>
        <cfvo type="max"/>
        <color rgb="FFFFEF9C"/>
        <color rgb="FF63BE7B"/>
      </colorScale>
    </cfRule>
  </conditionalFormatting>
  <conditionalFormatting sqref="N951:N952">
    <cfRule type="colorScale" priority="376">
      <colorScale>
        <cfvo type="min"/>
        <cfvo type="percentile" val="50"/>
        <cfvo type="max"/>
        <color rgb="FFF8696B"/>
        <color rgb="FFFFEB84"/>
        <color rgb="FF63BE7B"/>
      </colorScale>
    </cfRule>
    <cfRule type="colorScale" priority="377">
      <colorScale>
        <cfvo type="min"/>
        <cfvo type="max"/>
        <color rgb="FFFFEF9C"/>
        <color rgb="FF63BE7B"/>
      </colorScale>
    </cfRule>
  </conditionalFormatting>
  <conditionalFormatting sqref="N959:N962">
    <cfRule type="colorScale" priority="374">
      <colorScale>
        <cfvo type="min"/>
        <cfvo type="percentile" val="50"/>
        <cfvo type="max"/>
        <color rgb="FFF8696B"/>
        <color rgb="FFFFEB84"/>
        <color rgb="FF63BE7B"/>
      </colorScale>
    </cfRule>
    <cfRule type="colorScale" priority="375">
      <colorScale>
        <cfvo type="min"/>
        <cfvo type="max"/>
        <color rgb="FFFFEF9C"/>
        <color rgb="FF63BE7B"/>
      </colorScale>
    </cfRule>
  </conditionalFormatting>
  <conditionalFormatting sqref="N981:N982">
    <cfRule type="colorScale" priority="372">
      <colorScale>
        <cfvo type="min"/>
        <cfvo type="percentile" val="50"/>
        <cfvo type="max"/>
        <color rgb="FFF8696B"/>
        <color rgb="FFFFEB84"/>
        <color rgb="FF63BE7B"/>
      </colorScale>
    </cfRule>
    <cfRule type="colorScale" priority="373">
      <colorScale>
        <cfvo type="min"/>
        <cfvo type="max"/>
        <color rgb="FFFFEF9C"/>
        <color rgb="FF63BE7B"/>
      </colorScale>
    </cfRule>
  </conditionalFormatting>
  <conditionalFormatting sqref="N985:N986">
    <cfRule type="colorScale" priority="370">
      <colorScale>
        <cfvo type="min"/>
        <cfvo type="percentile" val="50"/>
        <cfvo type="max"/>
        <color rgb="FFF8696B"/>
        <color rgb="FFFFEB84"/>
        <color rgb="FF63BE7B"/>
      </colorScale>
    </cfRule>
    <cfRule type="colorScale" priority="371">
      <colorScale>
        <cfvo type="min"/>
        <cfvo type="max"/>
        <color rgb="FFFFEF9C"/>
        <color rgb="FF63BE7B"/>
      </colorScale>
    </cfRule>
  </conditionalFormatting>
  <conditionalFormatting sqref="N987:N992">
    <cfRule type="colorScale" priority="368">
      <colorScale>
        <cfvo type="min"/>
        <cfvo type="percentile" val="50"/>
        <cfvo type="max"/>
        <color rgb="FFF8696B"/>
        <color rgb="FFFFEB84"/>
        <color rgb="FF63BE7B"/>
      </colorScale>
    </cfRule>
    <cfRule type="colorScale" priority="369">
      <colorScale>
        <cfvo type="min"/>
        <cfvo type="max"/>
        <color rgb="FFFFEF9C"/>
        <color rgb="FF63BE7B"/>
      </colorScale>
    </cfRule>
  </conditionalFormatting>
  <conditionalFormatting sqref="N1027">
    <cfRule type="colorScale" priority="366">
      <colorScale>
        <cfvo type="min"/>
        <cfvo type="percentile" val="50"/>
        <cfvo type="max"/>
        <color rgb="FFF8696B"/>
        <color rgb="FFFFEB84"/>
        <color rgb="FF63BE7B"/>
      </colorScale>
    </cfRule>
    <cfRule type="colorScale" priority="367">
      <colorScale>
        <cfvo type="min"/>
        <cfvo type="max"/>
        <color rgb="FFFFEF9C"/>
        <color rgb="FF63BE7B"/>
      </colorScale>
    </cfRule>
  </conditionalFormatting>
  <conditionalFormatting sqref="N1047:N1050 N1021 N1040:N1041">
    <cfRule type="colorScale" priority="364">
      <colorScale>
        <cfvo type="min"/>
        <cfvo type="percentile" val="50"/>
        <cfvo type="max"/>
        <color rgb="FFF8696B"/>
        <color rgb="FFFFEB84"/>
        <color rgb="FF63BE7B"/>
      </colorScale>
    </cfRule>
    <cfRule type="colorScale" priority="365">
      <colorScale>
        <cfvo type="min"/>
        <cfvo type="max"/>
        <color rgb="FFFFEF9C"/>
        <color rgb="FF63BE7B"/>
      </colorScale>
    </cfRule>
  </conditionalFormatting>
  <conditionalFormatting sqref="N1053:N1063">
    <cfRule type="colorScale" priority="362">
      <colorScale>
        <cfvo type="min"/>
        <cfvo type="percentile" val="50"/>
        <cfvo type="max"/>
        <color rgb="FFF8696B"/>
        <color rgb="FFFFEB84"/>
        <color rgb="FF63BE7B"/>
      </colorScale>
    </cfRule>
    <cfRule type="colorScale" priority="363">
      <colorScale>
        <cfvo type="min"/>
        <cfvo type="max"/>
        <color rgb="FFFFEF9C"/>
        <color rgb="FF63BE7B"/>
      </colorScale>
    </cfRule>
  </conditionalFormatting>
  <conditionalFormatting sqref="N1064:N1065 N1004:N1005">
    <cfRule type="colorScale" priority="360">
      <colorScale>
        <cfvo type="min"/>
        <cfvo type="percentile" val="50"/>
        <cfvo type="max"/>
        <color rgb="FFF8696B"/>
        <color rgb="FFFFEB84"/>
        <color rgb="FF63BE7B"/>
      </colorScale>
    </cfRule>
    <cfRule type="colorScale" priority="361">
      <colorScale>
        <cfvo type="min"/>
        <cfvo type="max"/>
        <color rgb="FFFFEF9C"/>
        <color rgb="FF63BE7B"/>
      </colorScale>
    </cfRule>
  </conditionalFormatting>
  <conditionalFormatting sqref="N1069:N1070">
    <cfRule type="colorScale" priority="358">
      <colorScale>
        <cfvo type="min"/>
        <cfvo type="percentile" val="50"/>
        <cfvo type="max"/>
        <color rgb="FFF8696B"/>
        <color rgb="FFFFEB84"/>
        <color rgb="FF63BE7B"/>
      </colorScale>
    </cfRule>
    <cfRule type="colorScale" priority="359">
      <colorScale>
        <cfvo type="min"/>
        <cfvo type="max"/>
        <color rgb="FFFFEF9C"/>
        <color rgb="FF63BE7B"/>
      </colorScale>
    </cfRule>
  </conditionalFormatting>
  <conditionalFormatting sqref="N1079">
    <cfRule type="colorScale" priority="356">
      <colorScale>
        <cfvo type="min"/>
        <cfvo type="percentile" val="50"/>
        <cfvo type="max"/>
        <color rgb="FFF8696B"/>
        <color rgb="FFFFEB84"/>
        <color rgb="FF63BE7B"/>
      </colorScale>
    </cfRule>
    <cfRule type="colorScale" priority="357">
      <colorScale>
        <cfvo type="min"/>
        <cfvo type="max"/>
        <color rgb="FFFFEF9C"/>
        <color rgb="FF63BE7B"/>
      </colorScale>
    </cfRule>
  </conditionalFormatting>
  <conditionalFormatting sqref="N1098:N1099">
    <cfRule type="colorScale" priority="354">
      <colorScale>
        <cfvo type="min"/>
        <cfvo type="percentile" val="50"/>
        <cfvo type="max"/>
        <color rgb="FFF8696B"/>
        <color rgb="FFFFEB84"/>
        <color rgb="FF63BE7B"/>
      </colorScale>
    </cfRule>
    <cfRule type="colorScale" priority="355">
      <colorScale>
        <cfvo type="min"/>
        <cfvo type="max"/>
        <color rgb="FFFFEF9C"/>
        <color rgb="FF63BE7B"/>
      </colorScale>
    </cfRule>
  </conditionalFormatting>
  <conditionalFormatting sqref="N1103">
    <cfRule type="colorScale" priority="352">
      <colorScale>
        <cfvo type="min"/>
        <cfvo type="percentile" val="50"/>
        <cfvo type="max"/>
        <color rgb="FFF8696B"/>
        <color rgb="FFFFEB84"/>
        <color rgb="FF63BE7B"/>
      </colorScale>
    </cfRule>
    <cfRule type="colorScale" priority="353">
      <colorScale>
        <cfvo type="min"/>
        <cfvo type="max"/>
        <color rgb="FFFFEF9C"/>
        <color rgb="FF63BE7B"/>
      </colorScale>
    </cfRule>
  </conditionalFormatting>
  <conditionalFormatting sqref="N1109">
    <cfRule type="colorScale" priority="350">
      <colorScale>
        <cfvo type="min"/>
        <cfvo type="percentile" val="50"/>
        <cfvo type="max"/>
        <color rgb="FFF8696B"/>
        <color rgb="FFFFEB84"/>
        <color rgb="FF63BE7B"/>
      </colorScale>
    </cfRule>
    <cfRule type="colorScale" priority="351">
      <colorScale>
        <cfvo type="min"/>
        <cfvo type="max"/>
        <color rgb="FFFFEF9C"/>
        <color rgb="FF63BE7B"/>
      </colorScale>
    </cfRule>
  </conditionalFormatting>
  <conditionalFormatting sqref="N1112:N1113">
    <cfRule type="colorScale" priority="348">
      <colorScale>
        <cfvo type="min"/>
        <cfvo type="percentile" val="50"/>
        <cfvo type="max"/>
        <color rgb="FFF8696B"/>
        <color rgb="FFFFEB84"/>
        <color rgb="FF63BE7B"/>
      </colorScale>
    </cfRule>
    <cfRule type="colorScale" priority="349">
      <colorScale>
        <cfvo type="min"/>
        <cfvo type="max"/>
        <color rgb="FFFFEF9C"/>
        <color rgb="FF63BE7B"/>
      </colorScale>
    </cfRule>
  </conditionalFormatting>
  <conditionalFormatting sqref="N1146:N1148">
    <cfRule type="colorScale" priority="346">
      <colorScale>
        <cfvo type="min"/>
        <cfvo type="percentile" val="50"/>
        <cfvo type="max"/>
        <color rgb="FFF8696B"/>
        <color rgb="FFFFEB84"/>
        <color rgb="FF63BE7B"/>
      </colorScale>
    </cfRule>
    <cfRule type="colorScale" priority="347">
      <colorScale>
        <cfvo type="min"/>
        <cfvo type="max"/>
        <color rgb="FFFFEF9C"/>
        <color rgb="FF63BE7B"/>
      </colorScale>
    </cfRule>
  </conditionalFormatting>
  <conditionalFormatting sqref="N1150:N1151">
    <cfRule type="colorScale" priority="344">
      <colorScale>
        <cfvo type="min"/>
        <cfvo type="percentile" val="50"/>
        <cfvo type="max"/>
        <color rgb="FFF8696B"/>
        <color rgb="FFFFEB84"/>
        <color rgb="FF63BE7B"/>
      </colorScale>
    </cfRule>
    <cfRule type="colorScale" priority="345">
      <colorScale>
        <cfvo type="min"/>
        <cfvo type="max"/>
        <color rgb="FFFFEF9C"/>
        <color rgb="FF63BE7B"/>
      </colorScale>
    </cfRule>
  </conditionalFormatting>
  <conditionalFormatting sqref="N1167:N1177">
    <cfRule type="colorScale" priority="342">
      <colorScale>
        <cfvo type="min"/>
        <cfvo type="percentile" val="50"/>
        <cfvo type="max"/>
        <color rgb="FFF8696B"/>
        <color rgb="FFFFEB84"/>
        <color rgb="FF63BE7B"/>
      </colorScale>
    </cfRule>
    <cfRule type="colorScale" priority="343">
      <colorScale>
        <cfvo type="min"/>
        <cfvo type="max"/>
        <color rgb="FFFFEF9C"/>
        <color rgb="FF63BE7B"/>
      </colorScale>
    </cfRule>
  </conditionalFormatting>
  <conditionalFormatting sqref="N1183:N1204">
    <cfRule type="colorScale" priority="340">
      <colorScale>
        <cfvo type="min"/>
        <cfvo type="percentile" val="50"/>
        <cfvo type="max"/>
        <color rgb="FFF8696B"/>
        <color rgb="FFFFEB84"/>
        <color rgb="FF63BE7B"/>
      </colorScale>
    </cfRule>
    <cfRule type="colorScale" priority="341">
      <colorScale>
        <cfvo type="min"/>
        <cfvo type="max"/>
        <color rgb="FFFFEF9C"/>
        <color rgb="FF63BE7B"/>
      </colorScale>
    </cfRule>
  </conditionalFormatting>
  <conditionalFormatting sqref="N1206">
    <cfRule type="colorScale" priority="338">
      <colorScale>
        <cfvo type="min"/>
        <cfvo type="percentile" val="50"/>
        <cfvo type="max"/>
        <color rgb="FFF8696B"/>
        <color rgb="FFFFEB84"/>
        <color rgb="FF63BE7B"/>
      </colorScale>
    </cfRule>
    <cfRule type="colorScale" priority="339">
      <colorScale>
        <cfvo type="min"/>
        <cfvo type="max"/>
        <color rgb="FFFFEF9C"/>
        <color rgb="FF63BE7B"/>
      </colorScale>
    </cfRule>
  </conditionalFormatting>
  <conditionalFormatting sqref="N1212:N1215">
    <cfRule type="colorScale" priority="336">
      <colorScale>
        <cfvo type="min"/>
        <cfvo type="percentile" val="50"/>
        <cfvo type="max"/>
        <color rgb="FFF8696B"/>
        <color rgb="FFFFEB84"/>
        <color rgb="FF63BE7B"/>
      </colorScale>
    </cfRule>
    <cfRule type="colorScale" priority="337">
      <colorScale>
        <cfvo type="min"/>
        <cfvo type="max"/>
        <color rgb="FFFFEF9C"/>
        <color rgb="FF63BE7B"/>
      </colorScale>
    </cfRule>
  </conditionalFormatting>
  <conditionalFormatting sqref="N1216:N1217 N1066:N1068 N1149 N1022:N1026 N703:N704 N760 N317:N318 N297 N368 N380 N401 N416 N419 N428 N376 N706:N707 N791 N804:N805 N808:N809 N812:N813 N320:N324 N795:N799 N915:N917 N920:N923 N925:N943 N742:N744 N865:N869 N983:N984 N950 N728:N739 N852:N862 N945:N947 N781:N786 N1071:N1078 N843:N850 N710:N726 N900:N913 N815:N838 N1051:N1052 N1104:N1108 N1110:N1111 N953:N958 N1100:N1102 N1152:N1166 N1178:N1182 N1205 N1207:N1211 N1219 N1231:N1235 N1223:N1224 N1028:N1039 N1305:N1308 N1114:N1145 N1313:N1332 N1006:N1020 N762:N778 N963:N980 N301:N315 N1339:N1342 N1344:N1347 N1287:N1295 N872:N897 N1349:N1357 N1359:N1362 N993:N1003 N1365:N1377 N1379:N1384 N1042:N1046 N1388 N1080:N1097">
    <cfRule type="colorScale" priority="334">
      <colorScale>
        <cfvo type="min"/>
        <cfvo type="percentile" val="50"/>
        <cfvo type="max"/>
        <color rgb="FFF8696B"/>
        <color rgb="FFFFEB84"/>
        <color rgb="FF63BE7B"/>
      </colorScale>
    </cfRule>
    <cfRule type="colorScale" priority="335">
      <colorScale>
        <cfvo type="min"/>
        <cfvo type="max"/>
        <color rgb="FFFFEF9C"/>
        <color rgb="FF63BE7B"/>
      </colorScale>
    </cfRule>
  </conditionalFormatting>
  <conditionalFormatting sqref="N1218">
    <cfRule type="colorScale" priority="332">
      <colorScale>
        <cfvo type="min"/>
        <cfvo type="percentile" val="50"/>
        <cfvo type="max"/>
        <color rgb="FFF8696B"/>
        <color rgb="FFFFEB84"/>
        <color rgb="FF63BE7B"/>
      </colorScale>
    </cfRule>
    <cfRule type="colorScale" priority="333">
      <colorScale>
        <cfvo type="min"/>
        <cfvo type="max"/>
        <color rgb="FFFFEF9C"/>
        <color rgb="FF63BE7B"/>
      </colorScale>
    </cfRule>
  </conditionalFormatting>
  <conditionalFormatting sqref="N1220:N1222">
    <cfRule type="colorScale" priority="330">
      <colorScale>
        <cfvo type="min"/>
        <cfvo type="percentile" val="50"/>
        <cfvo type="max"/>
        <color rgb="FFF8696B"/>
        <color rgb="FFFFEB84"/>
        <color rgb="FF63BE7B"/>
      </colorScale>
    </cfRule>
    <cfRule type="colorScale" priority="331">
      <colorScale>
        <cfvo type="min"/>
        <cfvo type="max"/>
        <color rgb="FFFFEF9C"/>
        <color rgb="FF63BE7B"/>
      </colorScale>
    </cfRule>
  </conditionalFormatting>
  <conditionalFormatting sqref="N1225:N1230">
    <cfRule type="colorScale" priority="328">
      <colorScale>
        <cfvo type="min"/>
        <cfvo type="percentile" val="50"/>
        <cfvo type="max"/>
        <color rgb="FFF8696B"/>
        <color rgb="FFFFEB84"/>
        <color rgb="FF63BE7B"/>
      </colorScale>
    </cfRule>
    <cfRule type="colorScale" priority="329">
      <colorScale>
        <cfvo type="min"/>
        <cfvo type="max"/>
        <color rgb="FFFFEF9C"/>
        <color rgb="FF63BE7B"/>
      </colorScale>
    </cfRule>
  </conditionalFormatting>
  <conditionalFormatting sqref="N1236:N1240 N673:N702 N551 N298:N299 N417:N418 N420:N427 N316 N369 N325:N330 N519:N539 N569 N572 N377:N379 N543:N549 N633 N646:N649 N652:N653 N626:N627 N554:N557 N655:N656 N402:N415 N563:N566 N332:N367 N381:N400 N600:N617 N581:N597 N635:N644 N1242:N1246 N1249:N1257 N371:N375 N1281 N1266:N1279 N429:N517 N1260:N1263 N2:N230 N232:N296">
    <cfRule type="colorScale" priority="326">
      <colorScale>
        <cfvo type="min"/>
        <cfvo type="percentile" val="50"/>
        <cfvo type="max"/>
        <color rgb="FFF8696B"/>
        <color rgb="FFFFEB84"/>
        <color rgb="FF63BE7B"/>
      </colorScale>
    </cfRule>
    <cfRule type="colorScale" priority="327">
      <colorScale>
        <cfvo type="min"/>
        <cfvo type="max"/>
        <color rgb="FFFFEF9C"/>
        <color rgb="FF63BE7B"/>
      </colorScale>
    </cfRule>
  </conditionalFormatting>
  <conditionalFormatting sqref="N1241">
    <cfRule type="colorScale" priority="324">
      <colorScale>
        <cfvo type="min"/>
        <cfvo type="percentile" val="50"/>
        <cfvo type="max"/>
        <color rgb="FFF8696B"/>
        <color rgb="FFFFEB84"/>
        <color rgb="FF63BE7B"/>
      </colorScale>
    </cfRule>
    <cfRule type="colorScale" priority="325">
      <colorScale>
        <cfvo type="min"/>
        <cfvo type="max"/>
        <color rgb="FFFFEF9C"/>
        <color rgb="FF63BE7B"/>
      </colorScale>
    </cfRule>
  </conditionalFormatting>
  <conditionalFormatting sqref="N1247:N1248">
    <cfRule type="colorScale" priority="322">
      <colorScale>
        <cfvo type="min"/>
        <cfvo type="percentile" val="50"/>
        <cfvo type="max"/>
        <color rgb="FFF8696B"/>
        <color rgb="FFFFEB84"/>
        <color rgb="FF63BE7B"/>
      </colorScale>
    </cfRule>
    <cfRule type="colorScale" priority="323">
      <colorScale>
        <cfvo type="min"/>
        <cfvo type="max"/>
        <color rgb="FFFFEF9C"/>
        <color rgb="FF63BE7B"/>
      </colorScale>
    </cfRule>
  </conditionalFormatting>
  <conditionalFormatting sqref="N1258:N1259">
    <cfRule type="colorScale" priority="320">
      <colorScale>
        <cfvo type="min"/>
        <cfvo type="percentile" val="50"/>
        <cfvo type="max"/>
        <color rgb="FFF8696B"/>
        <color rgb="FFFFEB84"/>
        <color rgb="FF63BE7B"/>
      </colorScale>
    </cfRule>
    <cfRule type="colorScale" priority="321">
      <colorScale>
        <cfvo type="min"/>
        <cfvo type="max"/>
        <color rgb="FFFFEF9C"/>
        <color rgb="FF63BE7B"/>
      </colorScale>
    </cfRule>
  </conditionalFormatting>
  <conditionalFormatting sqref="N1264">
    <cfRule type="colorScale" priority="318">
      <colorScale>
        <cfvo type="min"/>
        <cfvo type="percentile" val="50"/>
        <cfvo type="max"/>
        <color rgb="FFF8696B"/>
        <color rgb="FFFFEB84"/>
        <color rgb="FF63BE7B"/>
      </colorScale>
    </cfRule>
    <cfRule type="colorScale" priority="319">
      <colorScale>
        <cfvo type="min"/>
        <cfvo type="max"/>
        <color rgb="FFFFEF9C"/>
        <color rgb="FF63BE7B"/>
      </colorScale>
    </cfRule>
  </conditionalFormatting>
  <conditionalFormatting sqref="N1265">
    <cfRule type="colorScale" priority="316">
      <colorScale>
        <cfvo type="min"/>
        <cfvo type="percentile" val="50"/>
        <cfvo type="max"/>
        <color rgb="FFF8696B"/>
        <color rgb="FFFFEB84"/>
        <color rgb="FF63BE7B"/>
      </colorScale>
    </cfRule>
    <cfRule type="colorScale" priority="317">
      <colorScale>
        <cfvo type="min"/>
        <cfvo type="max"/>
        <color rgb="FFFFEF9C"/>
        <color rgb="FF63BE7B"/>
      </colorScale>
    </cfRule>
  </conditionalFormatting>
  <conditionalFormatting sqref="N1280">
    <cfRule type="colorScale" priority="314">
      <colorScale>
        <cfvo type="min"/>
        <cfvo type="percentile" val="50"/>
        <cfvo type="max"/>
        <color rgb="FFF8696B"/>
        <color rgb="FFFFEB84"/>
        <color rgb="FF63BE7B"/>
      </colorScale>
    </cfRule>
    <cfRule type="colorScale" priority="315">
      <colorScale>
        <cfvo type="min"/>
        <cfvo type="max"/>
        <color rgb="FFFFEF9C"/>
        <color rgb="FF63BE7B"/>
      </colorScale>
    </cfRule>
  </conditionalFormatting>
  <conditionalFormatting sqref="N1282:N1286">
    <cfRule type="colorScale" priority="312">
      <colorScale>
        <cfvo type="min"/>
        <cfvo type="percentile" val="50"/>
        <cfvo type="max"/>
        <color rgb="FFF8696B"/>
        <color rgb="FFFFEB84"/>
        <color rgb="FF63BE7B"/>
      </colorScale>
    </cfRule>
    <cfRule type="colorScale" priority="313">
      <colorScale>
        <cfvo type="min"/>
        <cfvo type="max"/>
        <color rgb="FFFFEF9C"/>
        <color rgb="FF63BE7B"/>
      </colorScale>
    </cfRule>
  </conditionalFormatting>
  <conditionalFormatting sqref="N1296:N1304">
    <cfRule type="colorScale" priority="310">
      <colorScale>
        <cfvo type="min"/>
        <cfvo type="percentile" val="50"/>
        <cfvo type="max"/>
        <color rgb="FFF8696B"/>
        <color rgb="FFFFEB84"/>
        <color rgb="FF63BE7B"/>
      </colorScale>
    </cfRule>
    <cfRule type="colorScale" priority="311">
      <colorScale>
        <cfvo type="min"/>
        <cfvo type="max"/>
        <color rgb="FFFFEF9C"/>
        <color rgb="FF63BE7B"/>
      </colorScale>
    </cfRule>
  </conditionalFormatting>
  <conditionalFormatting sqref="N1309:N1312">
    <cfRule type="colorScale" priority="308">
      <colorScale>
        <cfvo type="min"/>
        <cfvo type="percentile" val="50"/>
        <cfvo type="max"/>
        <color rgb="FFF8696B"/>
        <color rgb="FFFFEB84"/>
        <color rgb="FF63BE7B"/>
      </colorScale>
    </cfRule>
    <cfRule type="colorScale" priority="309">
      <colorScale>
        <cfvo type="min"/>
        <cfvo type="max"/>
        <color rgb="FFFFEF9C"/>
        <color rgb="FF63BE7B"/>
      </colorScale>
    </cfRule>
  </conditionalFormatting>
  <conditionalFormatting sqref="N1333:N1338">
    <cfRule type="colorScale" priority="306">
      <colorScale>
        <cfvo type="min"/>
        <cfvo type="percentile" val="50"/>
        <cfvo type="max"/>
        <color rgb="FFF8696B"/>
        <color rgb="FFFFEB84"/>
        <color rgb="FF63BE7B"/>
      </colorScale>
    </cfRule>
    <cfRule type="colorScale" priority="307">
      <colorScale>
        <cfvo type="min"/>
        <cfvo type="max"/>
        <color rgb="FFFFEF9C"/>
        <color rgb="FF63BE7B"/>
      </colorScale>
    </cfRule>
  </conditionalFormatting>
  <conditionalFormatting sqref="N1343">
    <cfRule type="colorScale" priority="304">
      <colorScale>
        <cfvo type="min"/>
        <cfvo type="percentile" val="50"/>
        <cfvo type="max"/>
        <color rgb="FFF8696B"/>
        <color rgb="FFFFEB84"/>
        <color rgb="FF63BE7B"/>
      </colorScale>
    </cfRule>
    <cfRule type="colorScale" priority="305">
      <colorScale>
        <cfvo type="min"/>
        <cfvo type="max"/>
        <color rgb="FFFFEF9C"/>
        <color rgb="FF63BE7B"/>
      </colorScale>
    </cfRule>
  </conditionalFormatting>
  <conditionalFormatting sqref="N1348">
    <cfRule type="colorScale" priority="302">
      <colorScale>
        <cfvo type="min"/>
        <cfvo type="percentile" val="50"/>
        <cfvo type="max"/>
        <color rgb="FFF8696B"/>
        <color rgb="FFFFEB84"/>
        <color rgb="FF63BE7B"/>
      </colorScale>
    </cfRule>
    <cfRule type="colorScale" priority="303">
      <colorScale>
        <cfvo type="min"/>
        <cfvo type="max"/>
        <color rgb="FFFFEF9C"/>
        <color rgb="FF63BE7B"/>
      </colorScale>
    </cfRule>
  </conditionalFormatting>
  <conditionalFormatting sqref="N1358">
    <cfRule type="colorScale" priority="300">
      <colorScale>
        <cfvo type="min"/>
        <cfvo type="percentile" val="50"/>
        <cfvo type="max"/>
        <color rgb="FFF8696B"/>
        <color rgb="FFFFEB84"/>
        <color rgb="FF63BE7B"/>
      </colorScale>
    </cfRule>
    <cfRule type="colorScale" priority="301">
      <colorScale>
        <cfvo type="min"/>
        <cfvo type="max"/>
        <color rgb="FFFFEF9C"/>
        <color rgb="FF63BE7B"/>
      </colorScale>
    </cfRule>
  </conditionalFormatting>
  <conditionalFormatting sqref="N1363:N1364">
    <cfRule type="colorScale" priority="298">
      <colorScale>
        <cfvo type="min"/>
        <cfvo type="percentile" val="50"/>
        <cfvo type="max"/>
        <color rgb="FFF8696B"/>
        <color rgb="FFFFEB84"/>
        <color rgb="FF63BE7B"/>
      </colorScale>
    </cfRule>
    <cfRule type="colorScale" priority="299">
      <colorScale>
        <cfvo type="min"/>
        <cfvo type="max"/>
        <color rgb="FFFFEF9C"/>
        <color rgb="FF63BE7B"/>
      </colorScale>
    </cfRule>
  </conditionalFormatting>
  <conditionalFormatting sqref="N1378">
    <cfRule type="colorScale" priority="296">
      <colorScale>
        <cfvo type="min"/>
        <cfvo type="percentile" val="50"/>
        <cfvo type="max"/>
        <color rgb="FFF8696B"/>
        <color rgb="FFFFEB84"/>
        <color rgb="FF63BE7B"/>
      </colorScale>
    </cfRule>
    <cfRule type="colorScale" priority="297">
      <colorScale>
        <cfvo type="min"/>
        <cfvo type="max"/>
        <color rgb="FFFFEF9C"/>
        <color rgb="FF63BE7B"/>
      </colorScale>
    </cfRule>
  </conditionalFormatting>
  <conditionalFormatting sqref="N1385">
    <cfRule type="colorScale" priority="294">
      <colorScale>
        <cfvo type="min"/>
        <cfvo type="percentile" val="50"/>
        <cfvo type="max"/>
        <color rgb="FFF8696B"/>
        <color rgb="FFFFEB84"/>
        <color rgb="FF63BE7B"/>
      </colorScale>
    </cfRule>
    <cfRule type="colorScale" priority="295">
      <colorScale>
        <cfvo type="min"/>
        <cfvo type="max"/>
        <color rgb="FFFFEF9C"/>
        <color rgb="FF63BE7B"/>
      </colorScale>
    </cfRule>
  </conditionalFormatting>
  <conditionalFormatting sqref="N1386">
    <cfRule type="colorScale" priority="292">
      <colorScale>
        <cfvo type="min"/>
        <cfvo type="percentile" val="50"/>
        <cfvo type="max"/>
        <color rgb="FFF8696B"/>
        <color rgb="FFFFEB84"/>
        <color rgb="FF63BE7B"/>
      </colorScale>
    </cfRule>
    <cfRule type="colorScale" priority="293">
      <colorScale>
        <cfvo type="min"/>
        <cfvo type="max"/>
        <color rgb="FFFFEF9C"/>
        <color rgb="FF63BE7B"/>
      </colorScale>
    </cfRule>
  </conditionalFormatting>
  <conditionalFormatting sqref="N1387">
    <cfRule type="colorScale" priority="290">
      <colorScale>
        <cfvo type="min"/>
        <cfvo type="percentile" val="50"/>
        <cfvo type="max"/>
        <color rgb="FFF8696B"/>
        <color rgb="FFFFEB84"/>
        <color rgb="FF63BE7B"/>
      </colorScale>
    </cfRule>
    <cfRule type="colorScale" priority="291">
      <colorScale>
        <cfvo type="min"/>
        <cfvo type="max"/>
        <color rgb="FFFFEF9C"/>
        <color rgb="FF63BE7B"/>
      </colorScale>
    </cfRule>
  </conditionalFormatting>
  <conditionalFormatting sqref="O119:O121">
    <cfRule type="iconSet" priority="289">
      <iconSet>
        <cfvo type="percent" val="0"/>
        <cfvo type="percent" val="33"/>
        <cfvo type="percent" val="67"/>
      </iconSet>
    </cfRule>
  </conditionalFormatting>
  <conditionalFormatting sqref="O122:O163 O2:O118">
    <cfRule type="iconSet" priority="288">
      <iconSet>
        <cfvo type="percent" val="0"/>
        <cfvo type="percent" val="33"/>
        <cfvo type="percent" val="67"/>
      </iconSet>
    </cfRule>
  </conditionalFormatting>
  <conditionalFormatting sqref="O164:O167">
    <cfRule type="iconSet" priority="287">
      <iconSet>
        <cfvo type="percent" val="0"/>
        <cfvo type="percent" val="33"/>
        <cfvo type="percent" val="67"/>
      </iconSet>
    </cfRule>
  </conditionalFormatting>
  <conditionalFormatting sqref="O168">
    <cfRule type="iconSet" priority="286">
      <iconSet>
        <cfvo type="percent" val="0"/>
        <cfvo type="percent" val="33"/>
        <cfvo type="percent" val="67"/>
      </iconSet>
    </cfRule>
  </conditionalFormatting>
  <conditionalFormatting sqref="O169">
    <cfRule type="iconSet" priority="285">
      <iconSet>
        <cfvo type="percent" val="0"/>
        <cfvo type="percent" val="33"/>
        <cfvo type="percent" val="67"/>
      </iconSet>
    </cfRule>
  </conditionalFormatting>
  <conditionalFormatting sqref="O174:O175">
    <cfRule type="iconSet" priority="284">
      <iconSet>
        <cfvo type="percent" val="0"/>
        <cfvo type="percent" val="33"/>
        <cfvo type="percent" val="67"/>
      </iconSet>
    </cfRule>
  </conditionalFormatting>
  <conditionalFormatting sqref="O178">
    <cfRule type="iconSet" priority="283">
      <iconSet>
        <cfvo type="percent" val="0"/>
        <cfvo type="percent" val="33"/>
        <cfvo type="percent" val="67"/>
      </iconSet>
    </cfRule>
  </conditionalFormatting>
  <conditionalFormatting sqref="O181">
    <cfRule type="iconSet" priority="282">
      <iconSet>
        <cfvo type="percent" val="0"/>
        <cfvo type="percent" val="33"/>
        <cfvo type="percent" val="67"/>
      </iconSet>
    </cfRule>
  </conditionalFormatting>
  <conditionalFormatting sqref="O182:O185">
    <cfRule type="iconSet" priority="281">
      <iconSet>
        <cfvo type="percent" val="0"/>
        <cfvo type="percent" val="33"/>
        <cfvo type="percent" val="67"/>
      </iconSet>
    </cfRule>
  </conditionalFormatting>
  <conditionalFormatting sqref="O187:O188">
    <cfRule type="iconSet" priority="280">
      <iconSet>
        <cfvo type="percent" val="0"/>
        <cfvo type="percent" val="33"/>
        <cfvo type="percent" val="67"/>
      </iconSet>
    </cfRule>
  </conditionalFormatting>
  <conditionalFormatting sqref="O191">
    <cfRule type="iconSet" priority="279">
      <iconSet>
        <cfvo type="percent" val="0"/>
        <cfvo type="percent" val="33"/>
        <cfvo type="percent" val="67"/>
      </iconSet>
    </cfRule>
  </conditionalFormatting>
  <conditionalFormatting sqref="O197">
    <cfRule type="iconSet" priority="278">
      <iconSet>
        <cfvo type="percent" val="0"/>
        <cfvo type="percent" val="33"/>
        <cfvo type="percent" val="67"/>
      </iconSet>
    </cfRule>
  </conditionalFormatting>
  <conditionalFormatting sqref="O198">
    <cfRule type="iconSet" priority="277">
      <iconSet>
        <cfvo type="percent" val="0"/>
        <cfvo type="percent" val="33"/>
        <cfvo type="percent" val="67"/>
      </iconSet>
    </cfRule>
  </conditionalFormatting>
  <conditionalFormatting sqref="O200">
    <cfRule type="iconSet" priority="276">
      <iconSet>
        <cfvo type="percent" val="0"/>
        <cfvo type="percent" val="33"/>
        <cfvo type="percent" val="67"/>
      </iconSet>
    </cfRule>
  </conditionalFormatting>
  <conditionalFormatting sqref="O202">
    <cfRule type="iconSet" priority="275">
      <iconSet>
        <cfvo type="percent" val="0"/>
        <cfvo type="percent" val="33"/>
        <cfvo type="percent" val="67"/>
      </iconSet>
    </cfRule>
  </conditionalFormatting>
  <conditionalFormatting sqref="O203">
    <cfRule type="iconSet" priority="274">
      <iconSet>
        <cfvo type="percent" val="0"/>
        <cfvo type="percent" val="33"/>
        <cfvo type="percent" val="67"/>
      </iconSet>
    </cfRule>
  </conditionalFormatting>
  <conditionalFormatting sqref="O204:O207">
    <cfRule type="iconSet" priority="273">
      <iconSet>
        <cfvo type="percent" val="0"/>
        <cfvo type="percent" val="33"/>
        <cfvo type="percent" val="67"/>
      </iconSet>
    </cfRule>
  </conditionalFormatting>
  <conditionalFormatting sqref="O208:O214">
    <cfRule type="iconSet" priority="272">
      <iconSet>
        <cfvo type="percent" val="0"/>
        <cfvo type="percent" val="33"/>
        <cfvo type="percent" val="67"/>
      </iconSet>
    </cfRule>
  </conditionalFormatting>
  <conditionalFormatting sqref="O215:O216">
    <cfRule type="iconSet" priority="271">
      <iconSet>
        <cfvo type="percent" val="0"/>
        <cfvo type="percent" val="33"/>
        <cfvo type="percent" val="67"/>
      </iconSet>
    </cfRule>
  </conditionalFormatting>
  <conditionalFormatting sqref="O217">
    <cfRule type="iconSet" priority="270">
      <iconSet>
        <cfvo type="percent" val="0"/>
        <cfvo type="percent" val="33"/>
        <cfvo type="percent" val="67"/>
      </iconSet>
    </cfRule>
  </conditionalFormatting>
  <conditionalFormatting sqref="O218:O222 O189:O190 O199 O201 O186 O179:O180 O170:O173 O176:O177 O192:O196">
    <cfRule type="iconSet" priority="269">
      <iconSet>
        <cfvo type="percent" val="0"/>
        <cfvo type="percent" val="33"/>
        <cfvo type="percent" val="67"/>
      </iconSet>
    </cfRule>
  </conditionalFormatting>
  <conditionalFormatting sqref="O223">
    <cfRule type="iconSet" priority="268">
      <iconSet>
        <cfvo type="percent" val="0"/>
        <cfvo type="percent" val="33"/>
        <cfvo type="percent" val="67"/>
      </iconSet>
    </cfRule>
  </conditionalFormatting>
  <conditionalFormatting sqref="O224">
    <cfRule type="iconSet" priority="267">
      <iconSet>
        <cfvo type="percent" val="0"/>
        <cfvo type="percent" val="33"/>
        <cfvo type="percent" val="67"/>
      </iconSet>
    </cfRule>
  </conditionalFormatting>
  <conditionalFormatting sqref="O225:O227">
    <cfRule type="iconSet" priority="266">
      <iconSet>
        <cfvo type="percent" val="0"/>
        <cfvo type="percent" val="33"/>
        <cfvo type="percent" val="67"/>
      </iconSet>
    </cfRule>
  </conditionalFormatting>
  <conditionalFormatting sqref="O228:O252">
    <cfRule type="iconSet" priority="265">
      <iconSet>
        <cfvo type="percent" val="0"/>
        <cfvo type="percent" val="33"/>
        <cfvo type="percent" val="67"/>
      </iconSet>
    </cfRule>
  </conditionalFormatting>
  <conditionalFormatting sqref="O253">
    <cfRule type="iconSet" priority="264">
      <iconSet>
        <cfvo type="percent" val="0"/>
        <cfvo type="percent" val="33"/>
        <cfvo type="percent" val="67"/>
      </iconSet>
    </cfRule>
  </conditionalFormatting>
  <conditionalFormatting sqref="O282:O285">
    <cfRule type="iconSet" priority="263">
      <iconSet>
        <cfvo type="percent" val="0"/>
        <cfvo type="percent" val="33"/>
        <cfvo type="percent" val="67"/>
      </iconSet>
    </cfRule>
  </conditionalFormatting>
  <conditionalFormatting sqref="O287">
    <cfRule type="iconSet" priority="262">
      <iconSet>
        <cfvo type="percent" val="0"/>
        <cfvo type="percent" val="33"/>
        <cfvo type="percent" val="67"/>
      </iconSet>
    </cfRule>
  </conditionalFormatting>
  <conditionalFormatting sqref="O290:O292">
    <cfRule type="iconSet" priority="261">
      <iconSet>
        <cfvo type="percent" val="0"/>
        <cfvo type="percent" val="33"/>
        <cfvo type="percent" val="67"/>
      </iconSet>
    </cfRule>
  </conditionalFormatting>
  <conditionalFormatting sqref="O293:O296">
    <cfRule type="iconSet" priority="260">
      <iconSet>
        <cfvo type="percent" val="0"/>
        <cfvo type="percent" val="33"/>
        <cfvo type="percent" val="67"/>
      </iconSet>
    </cfRule>
  </conditionalFormatting>
  <conditionalFormatting sqref="O306">
    <cfRule type="iconSet" priority="259">
      <iconSet>
        <cfvo type="percent" val="0"/>
        <cfvo type="percent" val="33"/>
        <cfvo type="percent" val="67"/>
      </iconSet>
    </cfRule>
  </conditionalFormatting>
  <conditionalFormatting sqref="O309">
    <cfRule type="iconSet" priority="258">
      <iconSet>
        <cfvo type="percent" val="0"/>
        <cfvo type="percent" val="33"/>
        <cfvo type="percent" val="67"/>
      </iconSet>
    </cfRule>
  </conditionalFormatting>
  <conditionalFormatting sqref="O310 O308">
    <cfRule type="iconSet" priority="257">
      <iconSet>
        <cfvo type="percent" val="0"/>
        <cfvo type="percent" val="33"/>
        <cfvo type="percent" val="67"/>
      </iconSet>
    </cfRule>
  </conditionalFormatting>
  <conditionalFormatting sqref="O311:O312">
    <cfRule type="iconSet" priority="256">
      <iconSet>
        <cfvo type="percent" val="0"/>
        <cfvo type="percent" val="33"/>
        <cfvo type="percent" val="67"/>
      </iconSet>
    </cfRule>
  </conditionalFormatting>
  <conditionalFormatting sqref="O315">
    <cfRule type="iconSet" priority="255">
      <iconSet>
        <cfvo type="percent" val="0"/>
        <cfvo type="percent" val="33"/>
        <cfvo type="percent" val="67"/>
      </iconSet>
    </cfRule>
  </conditionalFormatting>
  <conditionalFormatting sqref="O323 O320:O321">
    <cfRule type="iconSet" priority="254">
      <iconSet>
        <cfvo type="percent" val="0"/>
        <cfvo type="percent" val="33"/>
        <cfvo type="percent" val="67"/>
      </iconSet>
    </cfRule>
  </conditionalFormatting>
  <conditionalFormatting sqref="O325:O326">
    <cfRule type="iconSet" priority="253">
      <iconSet>
        <cfvo type="percent" val="0"/>
        <cfvo type="percent" val="33"/>
        <cfvo type="percent" val="67"/>
      </iconSet>
    </cfRule>
  </conditionalFormatting>
  <conditionalFormatting sqref="O327">
    <cfRule type="iconSet" priority="252">
      <iconSet>
        <cfvo type="percent" val="0"/>
        <cfvo type="percent" val="33"/>
        <cfvo type="percent" val="67"/>
      </iconSet>
    </cfRule>
  </conditionalFormatting>
  <conditionalFormatting sqref="O328">
    <cfRule type="iconSet" priority="251">
      <iconSet>
        <cfvo type="percent" val="0"/>
        <cfvo type="percent" val="33"/>
        <cfvo type="percent" val="67"/>
      </iconSet>
    </cfRule>
  </conditionalFormatting>
  <conditionalFormatting sqref="O330">
    <cfRule type="iconSet" priority="250">
      <iconSet>
        <cfvo type="percent" val="0"/>
        <cfvo type="percent" val="33"/>
        <cfvo type="percent" val="67"/>
      </iconSet>
    </cfRule>
  </conditionalFormatting>
  <conditionalFormatting sqref="O333">
    <cfRule type="iconSet" priority="249">
      <iconSet>
        <cfvo type="percent" val="0"/>
        <cfvo type="percent" val="33"/>
        <cfvo type="percent" val="67"/>
      </iconSet>
    </cfRule>
  </conditionalFormatting>
  <conditionalFormatting sqref="O335">
    <cfRule type="iconSet" priority="248">
      <iconSet>
        <cfvo type="percent" val="0"/>
        <cfvo type="percent" val="33"/>
        <cfvo type="percent" val="67"/>
      </iconSet>
    </cfRule>
  </conditionalFormatting>
  <conditionalFormatting sqref="O338">
    <cfRule type="iconSet" priority="247">
      <iconSet>
        <cfvo type="percent" val="0"/>
        <cfvo type="percent" val="33"/>
        <cfvo type="percent" val="67"/>
      </iconSet>
    </cfRule>
  </conditionalFormatting>
  <conditionalFormatting sqref="O339:O341">
    <cfRule type="iconSet" priority="246">
      <iconSet>
        <cfvo type="percent" val="0"/>
        <cfvo type="percent" val="33"/>
        <cfvo type="percent" val="67"/>
      </iconSet>
    </cfRule>
  </conditionalFormatting>
  <conditionalFormatting sqref="O343">
    <cfRule type="iconSet" priority="245">
      <iconSet>
        <cfvo type="percent" val="0"/>
        <cfvo type="percent" val="33"/>
        <cfvo type="percent" val="67"/>
      </iconSet>
    </cfRule>
  </conditionalFormatting>
  <conditionalFormatting sqref="O346">
    <cfRule type="iconSet" priority="244">
      <iconSet>
        <cfvo type="percent" val="0"/>
        <cfvo type="percent" val="33"/>
        <cfvo type="percent" val="67"/>
      </iconSet>
    </cfRule>
  </conditionalFormatting>
  <conditionalFormatting sqref="O350:O352">
    <cfRule type="iconSet" priority="243">
      <iconSet>
        <cfvo type="percent" val="0"/>
        <cfvo type="percent" val="33"/>
        <cfvo type="percent" val="67"/>
      </iconSet>
    </cfRule>
  </conditionalFormatting>
  <conditionalFormatting sqref="O353 O342 O286 O298:O299 O254:O281">
    <cfRule type="iconSet" priority="242">
      <iconSet>
        <cfvo type="percent" val="0"/>
        <cfvo type="percent" val="33"/>
        <cfvo type="percent" val="67"/>
      </iconSet>
    </cfRule>
  </conditionalFormatting>
  <conditionalFormatting sqref="O354:O355">
    <cfRule type="iconSet" priority="241">
      <iconSet>
        <cfvo type="percent" val="0"/>
        <cfvo type="percent" val="33"/>
        <cfvo type="percent" val="67"/>
      </iconSet>
    </cfRule>
  </conditionalFormatting>
  <conditionalFormatting sqref="O356">
    <cfRule type="iconSet" priority="240">
      <iconSet>
        <cfvo type="percent" val="0"/>
        <cfvo type="percent" val="33"/>
        <cfvo type="percent" val="67"/>
      </iconSet>
    </cfRule>
  </conditionalFormatting>
  <conditionalFormatting sqref="O358:O364">
    <cfRule type="iconSet" priority="239">
      <iconSet>
        <cfvo type="percent" val="0"/>
        <cfvo type="percent" val="33"/>
        <cfvo type="percent" val="67"/>
      </iconSet>
    </cfRule>
  </conditionalFormatting>
  <conditionalFormatting sqref="O366:O367">
    <cfRule type="iconSet" priority="238">
      <iconSet>
        <cfvo type="percent" val="0"/>
        <cfvo type="percent" val="33"/>
        <cfvo type="percent" val="67"/>
      </iconSet>
    </cfRule>
  </conditionalFormatting>
  <conditionalFormatting sqref="O368">
    <cfRule type="iconSet" priority="237">
      <iconSet>
        <cfvo type="percent" val="0"/>
        <cfvo type="percent" val="33"/>
        <cfvo type="percent" val="67"/>
      </iconSet>
    </cfRule>
  </conditionalFormatting>
  <conditionalFormatting sqref="O369:O370">
    <cfRule type="iconSet" priority="236">
      <iconSet>
        <cfvo type="percent" val="0"/>
        <cfvo type="percent" val="33"/>
        <cfvo type="percent" val="67"/>
      </iconSet>
    </cfRule>
  </conditionalFormatting>
  <conditionalFormatting sqref="O371:O376">
    <cfRule type="iconSet" priority="235">
      <iconSet>
        <cfvo type="percent" val="0"/>
        <cfvo type="percent" val="33"/>
        <cfvo type="percent" val="67"/>
      </iconSet>
    </cfRule>
  </conditionalFormatting>
  <conditionalFormatting sqref="O377">
    <cfRule type="iconSet" priority="234">
      <iconSet>
        <cfvo type="percent" val="0"/>
        <cfvo type="percent" val="33"/>
        <cfvo type="percent" val="67"/>
      </iconSet>
    </cfRule>
  </conditionalFormatting>
  <conditionalFormatting sqref="O378:O387">
    <cfRule type="iconSet" priority="233">
      <iconSet>
        <cfvo type="percent" val="0"/>
        <cfvo type="percent" val="33"/>
        <cfvo type="percent" val="67"/>
      </iconSet>
    </cfRule>
  </conditionalFormatting>
  <conditionalFormatting sqref="O388:O390">
    <cfRule type="iconSet" priority="232">
      <iconSet>
        <cfvo type="percent" val="0"/>
        <cfvo type="percent" val="33"/>
        <cfvo type="percent" val="67"/>
      </iconSet>
    </cfRule>
  </conditionalFormatting>
  <conditionalFormatting sqref="O394:O396">
    <cfRule type="iconSet" priority="231">
      <iconSet>
        <cfvo type="percent" val="0"/>
        <cfvo type="percent" val="33"/>
        <cfvo type="percent" val="67"/>
      </iconSet>
    </cfRule>
  </conditionalFormatting>
  <conditionalFormatting sqref="O397:O401">
    <cfRule type="iconSet" priority="230">
      <iconSet>
        <cfvo type="percent" val="0"/>
        <cfvo type="percent" val="33"/>
        <cfvo type="percent" val="67"/>
      </iconSet>
    </cfRule>
  </conditionalFormatting>
  <conditionalFormatting sqref="O403:O405">
    <cfRule type="iconSet" priority="229">
      <iconSet>
        <cfvo type="percent" val="0"/>
        <cfvo type="percent" val="33"/>
        <cfvo type="percent" val="67"/>
      </iconSet>
    </cfRule>
  </conditionalFormatting>
  <conditionalFormatting sqref="O406">
    <cfRule type="iconSet" priority="228">
      <iconSet>
        <cfvo type="percent" val="0"/>
        <cfvo type="percent" val="33"/>
        <cfvo type="percent" val="67"/>
      </iconSet>
    </cfRule>
  </conditionalFormatting>
  <conditionalFormatting sqref="O408">
    <cfRule type="iconSet" priority="227">
      <iconSet>
        <cfvo type="percent" val="0"/>
        <cfvo type="percent" val="33"/>
        <cfvo type="percent" val="67"/>
      </iconSet>
    </cfRule>
  </conditionalFormatting>
  <conditionalFormatting sqref="O412">
    <cfRule type="iconSet" priority="226">
      <iconSet>
        <cfvo type="percent" val="0"/>
        <cfvo type="percent" val="33"/>
        <cfvo type="percent" val="67"/>
      </iconSet>
    </cfRule>
  </conditionalFormatting>
  <conditionalFormatting sqref="O443:O444">
    <cfRule type="iconSet" priority="225">
      <iconSet>
        <cfvo type="percent" val="0"/>
        <cfvo type="percent" val="33"/>
        <cfvo type="percent" val="67"/>
      </iconSet>
    </cfRule>
  </conditionalFormatting>
  <conditionalFormatting sqref="O445 O402 O331:O332 O329 O288:O289 O297 O357 O344:O345 O365 O391:O393 O407 O368:O369 O334 O347:O349 O307 O316:O319 O409:O411 O322 O313:O314 O336:O337 O300:O305 O413:O442">
    <cfRule type="iconSet" priority="224">
      <iconSet>
        <cfvo type="percent" val="0"/>
        <cfvo type="percent" val="33"/>
        <cfvo type="percent" val="67"/>
      </iconSet>
    </cfRule>
  </conditionalFormatting>
  <conditionalFormatting sqref="O487:O494">
    <cfRule type="iconSet" priority="223">
      <iconSet>
        <cfvo type="percent" val="0"/>
        <cfvo type="percent" val="33"/>
        <cfvo type="percent" val="67"/>
      </iconSet>
    </cfRule>
  </conditionalFormatting>
  <conditionalFormatting sqref="O495:O498">
    <cfRule type="iconSet" priority="222">
      <iconSet>
        <cfvo type="percent" val="0"/>
        <cfvo type="percent" val="33"/>
        <cfvo type="percent" val="67"/>
      </iconSet>
    </cfRule>
  </conditionalFormatting>
  <conditionalFormatting sqref="O499">
    <cfRule type="iconSet" priority="221">
      <iconSet>
        <cfvo type="percent" val="0"/>
        <cfvo type="percent" val="33"/>
        <cfvo type="percent" val="67"/>
      </iconSet>
    </cfRule>
  </conditionalFormatting>
  <conditionalFormatting sqref="O502:O508">
    <cfRule type="iconSet" priority="220">
      <iconSet>
        <cfvo type="percent" val="0"/>
        <cfvo type="percent" val="33"/>
        <cfvo type="percent" val="67"/>
      </iconSet>
    </cfRule>
  </conditionalFormatting>
  <conditionalFormatting sqref="O509:O511">
    <cfRule type="iconSet" priority="219">
      <iconSet>
        <cfvo type="percent" val="0"/>
        <cfvo type="percent" val="33"/>
        <cfvo type="percent" val="67"/>
      </iconSet>
    </cfRule>
  </conditionalFormatting>
  <conditionalFormatting sqref="O519:O538">
    <cfRule type="iconSet" priority="218">
      <iconSet>
        <cfvo type="percent" val="0"/>
        <cfvo type="percent" val="33"/>
        <cfvo type="percent" val="67"/>
      </iconSet>
    </cfRule>
  </conditionalFormatting>
  <conditionalFormatting sqref="O539">
    <cfRule type="iconSet" priority="217">
      <iconSet>
        <cfvo type="percent" val="0"/>
        <cfvo type="percent" val="33"/>
        <cfvo type="percent" val="67"/>
      </iconSet>
    </cfRule>
  </conditionalFormatting>
  <conditionalFormatting sqref="O593">
    <cfRule type="iconSet" priority="216">
      <iconSet>
        <cfvo type="percent" val="0"/>
        <cfvo type="percent" val="33"/>
        <cfvo type="percent" val="67"/>
      </iconSet>
    </cfRule>
  </conditionalFormatting>
  <conditionalFormatting sqref="O594:O597">
    <cfRule type="iconSet" priority="215">
      <iconSet>
        <cfvo type="percent" val="0"/>
        <cfvo type="percent" val="33"/>
        <cfvo type="percent" val="67"/>
      </iconSet>
    </cfRule>
  </conditionalFormatting>
  <conditionalFormatting sqref="O600">
    <cfRule type="iconSet" priority="214">
      <iconSet>
        <cfvo type="percent" val="0"/>
        <cfvo type="percent" val="33"/>
        <cfvo type="percent" val="67"/>
      </iconSet>
    </cfRule>
  </conditionalFormatting>
  <conditionalFormatting sqref="O601:O607">
    <cfRule type="iconSet" priority="213">
      <iconSet>
        <cfvo type="percent" val="0"/>
        <cfvo type="percent" val="33"/>
        <cfvo type="percent" val="67"/>
      </iconSet>
    </cfRule>
  </conditionalFormatting>
  <conditionalFormatting sqref="O608:O611">
    <cfRule type="iconSet" priority="212">
      <iconSet>
        <cfvo type="percent" val="0"/>
        <cfvo type="percent" val="33"/>
        <cfvo type="percent" val="67"/>
      </iconSet>
    </cfRule>
  </conditionalFormatting>
  <conditionalFormatting sqref="O612:O617">
    <cfRule type="iconSet" priority="211">
      <iconSet>
        <cfvo type="percent" val="0"/>
        <cfvo type="percent" val="33"/>
        <cfvo type="percent" val="67"/>
      </iconSet>
    </cfRule>
  </conditionalFormatting>
  <conditionalFormatting sqref="O626:O627">
    <cfRule type="iconSet" priority="210">
      <iconSet>
        <cfvo type="percent" val="0"/>
        <cfvo type="percent" val="33"/>
        <cfvo type="percent" val="67"/>
      </iconSet>
    </cfRule>
  </conditionalFormatting>
  <conditionalFormatting sqref="O633">
    <cfRule type="iconSet" priority="209">
      <iconSet>
        <cfvo type="percent" val="0"/>
        <cfvo type="percent" val="33"/>
        <cfvo type="percent" val="67"/>
      </iconSet>
    </cfRule>
  </conditionalFormatting>
  <conditionalFormatting sqref="O635:O644">
    <cfRule type="iconSet" priority="208">
      <iconSet>
        <cfvo type="percent" val="0"/>
        <cfvo type="percent" val="33"/>
        <cfvo type="percent" val="67"/>
      </iconSet>
    </cfRule>
  </conditionalFormatting>
  <conditionalFormatting sqref="O646:O647">
    <cfRule type="iconSet" priority="207">
      <iconSet>
        <cfvo type="percent" val="0"/>
        <cfvo type="percent" val="33"/>
        <cfvo type="percent" val="67"/>
      </iconSet>
    </cfRule>
  </conditionalFormatting>
  <conditionalFormatting sqref="O648:O649">
    <cfRule type="iconSet" priority="206">
      <iconSet>
        <cfvo type="percent" val="0"/>
        <cfvo type="percent" val="33"/>
        <cfvo type="percent" val="67"/>
      </iconSet>
    </cfRule>
  </conditionalFormatting>
  <conditionalFormatting sqref="O652:O653">
    <cfRule type="iconSet" priority="205">
      <iconSet>
        <cfvo type="percent" val="0"/>
        <cfvo type="percent" val="33"/>
        <cfvo type="percent" val="67"/>
      </iconSet>
    </cfRule>
  </conditionalFormatting>
  <conditionalFormatting sqref="O655:O656">
    <cfRule type="iconSet" priority="204">
      <iconSet>
        <cfvo type="percent" val="0"/>
        <cfvo type="percent" val="33"/>
        <cfvo type="percent" val="67"/>
      </iconSet>
    </cfRule>
  </conditionalFormatting>
  <conditionalFormatting sqref="O673:O674">
    <cfRule type="iconSet" priority="203">
      <iconSet>
        <cfvo type="percent" val="0"/>
        <cfvo type="percent" val="33"/>
        <cfvo type="percent" val="67"/>
      </iconSet>
    </cfRule>
  </conditionalFormatting>
  <conditionalFormatting sqref="O675:O678">
    <cfRule type="iconSet" priority="202">
      <iconSet>
        <cfvo type="percent" val="0"/>
        <cfvo type="percent" val="33"/>
        <cfvo type="percent" val="67"/>
      </iconSet>
    </cfRule>
  </conditionalFormatting>
  <conditionalFormatting sqref="O679">
    <cfRule type="iconSet" priority="201">
      <iconSet>
        <cfvo type="percent" val="0"/>
        <cfvo type="percent" val="33"/>
        <cfvo type="percent" val="67"/>
      </iconSet>
    </cfRule>
  </conditionalFormatting>
  <conditionalFormatting sqref="O683:O685 O680">
    <cfRule type="iconSet" priority="200">
      <iconSet>
        <cfvo type="percent" val="0"/>
        <cfvo type="percent" val="33"/>
        <cfvo type="percent" val="67"/>
      </iconSet>
    </cfRule>
  </conditionalFormatting>
  <conditionalFormatting sqref="O686:O687">
    <cfRule type="iconSet" priority="199">
      <iconSet>
        <cfvo type="percent" val="0"/>
        <cfvo type="percent" val="33"/>
        <cfvo type="percent" val="67"/>
      </iconSet>
    </cfRule>
  </conditionalFormatting>
  <conditionalFormatting sqref="O701:O702 O688:O695">
    <cfRule type="iconSet" priority="198">
      <iconSet>
        <cfvo type="percent" val="0"/>
        <cfvo type="percent" val="33"/>
        <cfvo type="percent" val="67"/>
      </iconSet>
    </cfRule>
  </conditionalFormatting>
  <conditionalFormatting sqref="O703:O704 O324">
    <cfRule type="iconSet" priority="197">
      <iconSet>
        <cfvo type="percent" val="0"/>
        <cfvo type="percent" val="33"/>
        <cfvo type="percent" val="67"/>
      </iconSet>
    </cfRule>
  </conditionalFormatting>
  <conditionalFormatting sqref="O706:O707">
    <cfRule type="iconSet" priority="196">
      <iconSet>
        <cfvo type="percent" val="0"/>
        <cfvo type="percent" val="33"/>
        <cfvo type="percent" val="67"/>
      </iconSet>
    </cfRule>
  </conditionalFormatting>
  <conditionalFormatting sqref="O710:O726">
    <cfRule type="iconSet" priority="195">
      <iconSet>
        <cfvo type="percent" val="0"/>
        <cfvo type="percent" val="33"/>
        <cfvo type="percent" val="67"/>
      </iconSet>
    </cfRule>
  </conditionalFormatting>
  <conditionalFormatting sqref="O728:O736">
    <cfRule type="iconSet" priority="194">
      <iconSet>
        <cfvo type="percent" val="0"/>
        <cfvo type="percent" val="33"/>
        <cfvo type="percent" val="67"/>
      </iconSet>
    </cfRule>
  </conditionalFormatting>
  <conditionalFormatting sqref="O737:O744">
    <cfRule type="iconSet" priority="193">
      <iconSet>
        <cfvo type="percent" val="0"/>
        <cfvo type="percent" val="33"/>
        <cfvo type="percent" val="67"/>
      </iconSet>
    </cfRule>
  </conditionalFormatting>
  <conditionalFormatting sqref="O760">
    <cfRule type="iconSet" priority="192">
      <iconSet>
        <cfvo type="percent" val="0"/>
        <cfvo type="percent" val="33"/>
        <cfvo type="percent" val="67"/>
      </iconSet>
    </cfRule>
  </conditionalFormatting>
  <conditionalFormatting sqref="O762:O769">
    <cfRule type="iconSet" priority="191">
      <iconSet>
        <cfvo type="percent" val="0"/>
        <cfvo type="percent" val="33"/>
        <cfvo type="percent" val="67"/>
      </iconSet>
    </cfRule>
  </conditionalFormatting>
  <conditionalFormatting sqref="O770:O778">
    <cfRule type="iconSet" priority="190">
      <iconSet>
        <cfvo type="percent" val="0"/>
        <cfvo type="percent" val="33"/>
        <cfvo type="percent" val="67"/>
      </iconSet>
    </cfRule>
  </conditionalFormatting>
  <conditionalFormatting sqref="O781:O783">
    <cfRule type="iconSet" priority="189">
      <iconSet>
        <cfvo type="percent" val="0"/>
        <cfvo type="percent" val="33"/>
        <cfvo type="percent" val="67"/>
      </iconSet>
    </cfRule>
  </conditionalFormatting>
  <conditionalFormatting sqref="O784:O786">
    <cfRule type="iconSet" priority="188">
      <iconSet>
        <cfvo type="percent" val="0"/>
        <cfvo type="percent" val="33"/>
        <cfvo type="percent" val="67"/>
      </iconSet>
    </cfRule>
  </conditionalFormatting>
  <conditionalFormatting sqref="O791">
    <cfRule type="iconSet" priority="187">
      <iconSet>
        <cfvo type="percent" val="0"/>
        <cfvo type="percent" val="33"/>
        <cfvo type="percent" val="67"/>
      </iconSet>
    </cfRule>
  </conditionalFormatting>
  <conditionalFormatting sqref="O795:O796">
    <cfRule type="iconSet" priority="186">
      <iconSet>
        <cfvo type="percent" val="0"/>
        <cfvo type="percent" val="33"/>
        <cfvo type="percent" val="67"/>
      </iconSet>
    </cfRule>
  </conditionalFormatting>
  <conditionalFormatting sqref="O797">
    <cfRule type="iconSet" priority="185">
      <iconSet>
        <cfvo type="percent" val="0"/>
        <cfvo type="percent" val="33"/>
        <cfvo type="percent" val="67"/>
      </iconSet>
    </cfRule>
  </conditionalFormatting>
  <conditionalFormatting sqref="O798:O799">
    <cfRule type="iconSet" priority="184">
      <iconSet>
        <cfvo type="percent" val="0"/>
        <cfvo type="percent" val="33"/>
        <cfvo type="percent" val="67"/>
      </iconSet>
    </cfRule>
  </conditionalFormatting>
  <conditionalFormatting sqref="O804">
    <cfRule type="iconSet" priority="183">
      <iconSet>
        <cfvo type="percent" val="0"/>
        <cfvo type="percent" val="33"/>
        <cfvo type="percent" val="67"/>
      </iconSet>
    </cfRule>
  </conditionalFormatting>
  <conditionalFormatting sqref="O805">
    <cfRule type="iconSet" priority="182">
      <iconSet>
        <cfvo type="percent" val="0"/>
        <cfvo type="percent" val="33"/>
        <cfvo type="percent" val="67"/>
      </iconSet>
    </cfRule>
  </conditionalFormatting>
  <conditionalFormatting sqref="O812:O813">
    <cfRule type="iconSet" priority="181">
      <iconSet>
        <cfvo type="percent" val="0"/>
        <cfvo type="percent" val="33"/>
        <cfvo type="percent" val="67"/>
      </iconSet>
    </cfRule>
  </conditionalFormatting>
  <conditionalFormatting sqref="O815:O838">
    <cfRule type="iconSet" priority="180">
      <iconSet>
        <cfvo type="percent" val="0"/>
        <cfvo type="percent" val="33"/>
        <cfvo type="percent" val="67"/>
      </iconSet>
    </cfRule>
  </conditionalFormatting>
  <conditionalFormatting sqref="O843:O850">
    <cfRule type="iconSet" priority="179">
      <iconSet>
        <cfvo type="percent" val="0"/>
        <cfvo type="percent" val="33"/>
        <cfvo type="percent" val="67"/>
      </iconSet>
    </cfRule>
  </conditionalFormatting>
  <conditionalFormatting sqref="O852:O862">
    <cfRule type="iconSet" priority="178">
      <iconSet>
        <cfvo type="percent" val="0"/>
        <cfvo type="percent" val="33"/>
        <cfvo type="percent" val="67"/>
      </iconSet>
    </cfRule>
  </conditionalFormatting>
  <conditionalFormatting sqref="O865:O869 O901">
    <cfRule type="iconSet" priority="177">
      <iconSet>
        <cfvo type="percent" val="0"/>
        <cfvo type="percent" val="33"/>
        <cfvo type="percent" val="67"/>
      </iconSet>
    </cfRule>
  </conditionalFormatting>
  <conditionalFormatting sqref="O893">
    <cfRule type="iconSet" priority="176">
      <iconSet>
        <cfvo type="percent" val="0"/>
        <cfvo type="percent" val="33"/>
        <cfvo type="percent" val="67"/>
      </iconSet>
    </cfRule>
  </conditionalFormatting>
  <conditionalFormatting sqref="O900">
    <cfRule type="iconSet" priority="175">
      <iconSet>
        <cfvo type="percent" val="0"/>
        <cfvo type="percent" val="33"/>
        <cfvo type="percent" val="67"/>
      </iconSet>
    </cfRule>
  </conditionalFormatting>
  <conditionalFormatting sqref="O902:O904 O906:O909 O911:O913">
    <cfRule type="iconSet" priority="174">
      <iconSet>
        <cfvo type="percent" val="0"/>
        <cfvo type="percent" val="33"/>
        <cfvo type="percent" val="67"/>
      </iconSet>
    </cfRule>
  </conditionalFormatting>
  <conditionalFormatting sqref="O905">
    <cfRule type="iconSet" priority="173">
      <iconSet>
        <cfvo type="percent" val="0"/>
        <cfvo type="percent" val="33"/>
        <cfvo type="percent" val="67"/>
      </iconSet>
    </cfRule>
  </conditionalFormatting>
  <conditionalFormatting sqref="O910">
    <cfRule type="iconSet" priority="172">
      <iconSet>
        <cfvo type="percent" val="0"/>
        <cfvo type="percent" val="33"/>
        <cfvo type="percent" val="67"/>
      </iconSet>
    </cfRule>
  </conditionalFormatting>
  <conditionalFormatting sqref="O915:O916">
    <cfRule type="iconSet" priority="171">
      <iconSet>
        <cfvo type="percent" val="0"/>
        <cfvo type="percent" val="33"/>
        <cfvo type="percent" val="67"/>
      </iconSet>
    </cfRule>
  </conditionalFormatting>
  <conditionalFormatting sqref="O917">
    <cfRule type="iconSet" priority="170">
      <iconSet>
        <cfvo type="percent" val="0"/>
        <cfvo type="percent" val="33"/>
        <cfvo type="percent" val="67"/>
      </iconSet>
    </cfRule>
  </conditionalFormatting>
  <conditionalFormatting sqref="O920">
    <cfRule type="iconSet" priority="169">
      <iconSet>
        <cfvo type="percent" val="0"/>
        <cfvo type="percent" val="33"/>
        <cfvo type="percent" val="67"/>
      </iconSet>
    </cfRule>
  </conditionalFormatting>
  <conditionalFormatting sqref="O921:O923">
    <cfRule type="iconSet" priority="168">
      <iconSet>
        <cfvo type="percent" val="0"/>
        <cfvo type="percent" val="33"/>
        <cfvo type="percent" val="67"/>
      </iconSet>
    </cfRule>
  </conditionalFormatting>
  <conditionalFormatting sqref="O925:O943 O945:O947">
    <cfRule type="iconSet" priority="167">
      <iconSet>
        <cfvo type="percent" val="0"/>
        <cfvo type="percent" val="33"/>
        <cfvo type="percent" val="67"/>
      </iconSet>
    </cfRule>
  </conditionalFormatting>
  <conditionalFormatting sqref="O950">
    <cfRule type="iconSet" priority="166">
      <iconSet>
        <cfvo type="percent" val="0"/>
        <cfvo type="percent" val="33"/>
        <cfvo type="percent" val="67"/>
      </iconSet>
    </cfRule>
  </conditionalFormatting>
  <conditionalFormatting sqref="O953:O958">
    <cfRule type="iconSet" priority="165">
      <iconSet>
        <cfvo type="percent" val="0"/>
        <cfvo type="percent" val="33"/>
        <cfvo type="percent" val="67"/>
      </iconSet>
    </cfRule>
  </conditionalFormatting>
  <conditionalFormatting sqref="O963:O980">
    <cfRule type="iconSet" priority="164">
      <iconSet>
        <cfvo type="percent" val="0"/>
        <cfvo type="percent" val="33"/>
        <cfvo type="percent" val="67"/>
      </iconSet>
    </cfRule>
  </conditionalFormatting>
  <conditionalFormatting sqref="O983:O984">
    <cfRule type="iconSet" priority="163">
      <iconSet>
        <cfvo type="percent" val="0"/>
        <cfvo type="percent" val="33"/>
        <cfvo type="percent" val="67"/>
      </iconSet>
    </cfRule>
  </conditionalFormatting>
  <conditionalFormatting sqref="O1006:O1010 O1012:O1020">
    <cfRule type="iconSet" priority="162">
      <iconSet>
        <cfvo type="percent" val="0"/>
        <cfvo type="percent" val="33"/>
        <cfvo type="percent" val="67"/>
      </iconSet>
    </cfRule>
  </conditionalFormatting>
  <conditionalFormatting sqref="O1011 O993:O1003">
    <cfRule type="iconSet" priority="161">
      <iconSet>
        <cfvo type="percent" val="0"/>
        <cfvo type="percent" val="33"/>
        <cfvo type="percent" val="67"/>
      </iconSet>
    </cfRule>
  </conditionalFormatting>
  <conditionalFormatting sqref="O1022">
    <cfRule type="iconSet" priority="160">
      <iconSet>
        <cfvo type="percent" val="0"/>
        <cfvo type="percent" val="33"/>
        <cfvo type="percent" val="67"/>
      </iconSet>
    </cfRule>
  </conditionalFormatting>
  <conditionalFormatting sqref="O1023:O1026">
    <cfRule type="iconSet" priority="159">
      <iconSet>
        <cfvo type="percent" val="0"/>
        <cfvo type="percent" val="33"/>
        <cfvo type="percent" val="67"/>
      </iconSet>
    </cfRule>
  </conditionalFormatting>
  <conditionalFormatting sqref="O1028:O1033 O1043:O1046">
    <cfRule type="iconSet" priority="158">
      <iconSet>
        <cfvo type="percent" val="0"/>
        <cfvo type="percent" val="33"/>
        <cfvo type="percent" val="67"/>
      </iconSet>
    </cfRule>
  </conditionalFormatting>
  <conditionalFormatting sqref="O1066:O1068 O1071:O1078 O1042 O1051:O1052 O1034:O1039">
    <cfRule type="iconSet" priority="157">
      <iconSet>
        <cfvo type="percent" val="0"/>
        <cfvo type="percent" val="33"/>
        <cfvo type="percent" val="67"/>
      </iconSet>
    </cfRule>
  </conditionalFormatting>
  <conditionalFormatting sqref="O1080:O1089">
    <cfRule type="iconSet" priority="156">
      <iconSet>
        <cfvo type="percent" val="0"/>
        <cfvo type="percent" val="33"/>
        <cfvo type="percent" val="67"/>
      </iconSet>
    </cfRule>
  </conditionalFormatting>
  <conditionalFormatting sqref="O1090">
    <cfRule type="iconSet" priority="155">
      <iconSet>
        <cfvo type="percent" val="0"/>
        <cfvo type="percent" val="33"/>
        <cfvo type="percent" val="67"/>
      </iconSet>
    </cfRule>
  </conditionalFormatting>
  <conditionalFormatting sqref="O1091">
    <cfRule type="iconSet" priority="154">
      <iconSet>
        <cfvo type="percent" val="0"/>
        <cfvo type="percent" val="33"/>
        <cfvo type="percent" val="67"/>
      </iconSet>
    </cfRule>
  </conditionalFormatting>
  <conditionalFormatting sqref="O1092">
    <cfRule type="iconSet" priority="153">
      <iconSet>
        <cfvo type="percent" val="0"/>
        <cfvo type="percent" val="33"/>
        <cfvo type="percent" val="67"/>
      </iconSet>
    </cfRule>
  </conditionalFormatting>
  <conditionalFormatting sqref="O1093 O1095">
    <cfRule type="iconSet" priority="152">
      <iconSet>
        <cfvo type="percent" val="0"/>
        <cfvo type="percent" val="33"/>
        <cfvo type="percent" val="67"/>
      </iconSet>
    </cfRule>
  </conditionalFormatting>
  <conditionalFormatting sqref="O1094 O1096:O1097">
    <cfRule type="iconSet" priority="151">
      <iconSet>
        <cfvo type="percent" val="0"/>
        <cfvo type="percent" val="33"/>
        <cfvo type="percent" val="67"/>
      </iconSet>
    </cfRule>
  </conditionalFormatting>
  <conditionalFormatting sqref="O1100">
    <cfRule type="iconSet" priority="150">
      <iconSet>
        <cfvo type="percent" val="0"/>
        <cfvo type="percent" val="33"/>
        <cfvo type="percent" val="67"/>
      </iconSet>
    </cfRule>
  </conditionalFormatting>
  <conditionalFormatting sqref="O1101:O1102">
    <cfRule type="iconSet" priority="149">
      <iconSet>
        <cfvo type="percent" val="0"/>
        <cfvo type="percent" val="33"/>
        <cfvo type="percent" val="67"/>
      </iconSet>
    </cfRule>
  </conditionalFormatting>
  <conditionalFormatting sqref="O1104:O1108">
    <cfRule type="iconSet" priority="148">
      <iconSet>
        <cfvo type="percent" val="0"/>
        <cfvo type="percent" val="33"/>
        <cfvo type="percent" val="67"/>
      </iconSet>
    </cfRule>
  </conditionalFormatting>
  <conditionalFormatting sqref="O1110:O1111">
    <cfRule type="iconSet" priority="147">
      <iconSet>
        <cfvo type="percent" val="0"/>
        <cfvo type="percent" val="33"/>
        <cfvo type="percent" val="67"/>
      </iconSet>
    </cfRule>
  </conditionalFormatting>
  <conditionalFormatting sqref="O1114:O1115">
    <cfRule type="iconSet" priority="146">
      <iconSet>
        <cfvo type="percent" val="0"/>
        <cfvo type="percent" val="33"/>
        <cfvo type="percent" val="67"/>
      </iconSet>
    </cfRule>
  </conditionalFormatting>
  <conditionalFormatting sqref="O1116:O1118">
    <cfRule type="iconSet" priority="145">
      <iconSet>
        <cfvo type="percent" val="0"/>
        <cfvo type="percent" val="33"/>
        <cfvo type="percent" val="67"/>
      </iconSet>
    </cfRule>
  </conditionalFormatting>
  <conditionalFormatting sqref="O1119:O1120">
    <cfRule type="iconSet" priority="144">
      <iconSet>
        <cfvo type="percent" val="0"/>
        <cfvo type="percent" val="33"/>
        <cfvo type="percent" val="67"/>
      </iconSet>
    </cfRule>
  </conditionalFormatting>
  <conditionalFormatting sqref="O1121:O1122">
    <cfRule type="iconSet" priority="143">
      <iconSet>
        <cfvo type="percent" val="0"/>
        <cfvo type="percent" val="33"/>
        <cfvo type="percent" val="67"/>
      </iconSet>
    </cfRule>
  </conditionalFormatting>
  <conditionalFormatting sqref="O1123:O1125">
    <cfRule type="iconSet" priority="142">
      <iconSet>
        <cfvo type="percent" val="0"/>
        <cfvo type="percent" val="33"/>
        <cfvo type="percent" val="67"/>
      </iconSet>
    </cfRule>
  </conditionalFormatting>
  <conditionalFormatting sqref="O1126">
    <cfRule type="iconSet" priority="141">
      <iconSet>
        <cfvo type="percent" val="0"/>
        <cfvo type="percent" val="33"/>
        <cfvo type="percent" val="67"/>
      </iconSet>
    </cfRule>
  </conditionalFormatting>
  <conditionalFormatting sqref="O1127:O1136">
    <cfRule type="iconSet" priority="140">
      <iconSet>
        <cfvo type="percent" val="0"/>
        <cfvo type="percent" val="33"/>
        <cfvo type="percent" val="67"/>
      </iconSet>
    </cfRule>
  </conditionalFormatting>
  <conditionalFormatting sqref="O1137:O1138">
    <cfRule type="iconSet" priority="139">
      <iconSet>
        <cfvo type="percent" val="0"/>
        <cfvo type="percent" val="33"/>
        <cfvo type="percent" val="67"/>
      </iconSet>
    </cfRule>
  </conditionalFormatting>
  <conditionalFormatting sqref="O1139:O1142">
    <cfRule type="iconSet" priority="138">
      <iconSet>
        <cfvo type="percent" val="0"/>
        <cfvo type="percent" val="33"/>
        <cfvo type="percent" val="67"/>
      </iconSet>
    </cfRule>
  </conditionalFormatting>
  <conditionalFormatting sqref="O1143:O1145">
    <cfRule type="iconSet" priority="137">
      <iconSet>
        <cfvo type="percent" val="0"/>
        <cfvo type="percent" val="33"/>
        <cfvo type="percent" val="67"/>
      </iconSet>
    </cfRule>
  </conditionalFormatting>
  <conditionalFormatting sqref="O1149">
    <cfRule type="iconSet" priority="136">
      <iconSet>
        <cfvo type="percent" val="0"/>
        <cfvo type="percent" val="33"/>
        <cfvo type="percent" val="67"/>
      </iconSet>
    </cfRule>
  </conditionalFormatting>
  <conditionalFormatting sqref="O1152:O1156">
    <cfRule type="iconSet" priority="135">
      <iconSet>
        <cfvo type="percent" val="0"/>
        <cfvo type="percent" val="33"/>
        <cfvo type="percent" val="67"/>
      </iconSet>
    </cfRule>
  </conditionalFormatting>
  <conditionalFormatting sqref="O1157:O1166">
    <cfRule type="iconSet" priority="134">
      <iconSet>
        <cfvo type="percent" val="0"/>
        <cfvo type="percent" val="33"/>
        <cfvo type="percent" val="67"/>
      </iconSet>
    </cfRule>
  </conditionalFormatting>
  <conditionalFormatting sqref="O1178:O1182">
    <cfRule type="iconSet" priority="133">
      <iconSet>
        <cfvo type="percent" val="0"/>
        <cfvo type="percent" val="33"/>
        <cfvo type="percent" val="67"/>
      </iconSet>
    </cfRule>
  </conditionalFormatting>
  <conditionalFormatting sqref="O1205">
    <cfRule type="iconSet" priority="132">
      <iconSet>
        <cfvo type="percent" val="0"/>
        <cfvo type="percent" val="33"/>
        <cfvo type="percent" val="67"/>
      </iconSet>
    </cfRule>
  </conditionalFormatting>
  <conditionalFormatting sqref="O1207:O1211">
    <cfRule type="iconSet" priority="131">
      <iconSet>
        <cfvo type="percent" val="0"/>
        <cfvo type="percent" val="33"/>
        <cfvo type="percent" val="67"/>
      </iconSet>
    </cfRule>
  </conditionalFormatting>
  <conditionalFormatting sqref="O1212:O1215 O1146:O1148 O1021 O914 O918:O919 O924 O944 O948:O949 O951:O952 O959:O962 O1027 O1053:O1065 O1079 O872:O892 O1004:O1005 O985:O992 O1098:O1099 O1103 O1109 O1069:O1070 O1167:O1177 O1183:O1204 O1206 O1218 O1112:O1113 O1241 O1258:O1259 O1264:O1265 O1280 O1282:O1286 O1296:O1304 O1047:O1050 O1309:O1312 O981:O982 O1150:O1151 O1333:O1338 O1343 O894:O899 O1040:O1041 O1348 O1358 O1225:O1230 O1363:O1364 O1247:O1248 O1378 O1220:O1222 O1385:O1387">
    <cfRule type="iconSet" priority="130">
      <iconSet>
        <cfvo type="percent" val="0"/>
        <cfvo type="percent" val="33"/>
        <cfvo type="percent" val="67"/>
      </iconSet>
    </cfRule>
  </conditionalFormatting>
  <conditionalFormatting sqref="O1216:O1217">
    <cfRule type="iconSet" priority="129">
      <iconSet>
        <cfvo type="percent" val="0"/>
        <cfvo type="percent" val="33"/>
        <cfvo type="percent" val="67"/>
      </iconSet>
    </cfRule>
  </conditionalFormatting>
  <conditionalFormatting sqref="O1219">
    <cfRule type="iconSet" priority="128">
      <iconSet>
        <cfvo type="percent" val="0"/>
        <cfvo type="percent" val="33"/>
        <cfvo type="percent" val="67"/>
      </iconSet>
    </cfRule>
  </conditionalFormatting>
  <conditionalFormatting sqref="O1223">
    <cfRule type="iconSet" priority="127">
      <iconSet>
        <cfvo type="percent" val="0"/>
        <cfvo type="percent" val="33"/>
        <cfvo type="percent" val="67"/>
      </iconSet>
    </cfRule>
  </conditionalFormatting>
  <conditionalFormatting sqref="O1224 O808:O809">
    <cfRule type="iconSet" priority="126">
      <iconSet>
        <cfvo type="percent" val="0"/>
        <cfvo type="percent" val="33"/>
        <cfvo type="percent" val="67"/>
      </iconSet>
    </cfRule>
  </conditionalFormatting>
  <conditionalFormatting sqref="O1231:O1235">
    <cfRule type="iconSet" priority="125">
      <iconSet>
        <cfvo type="percent" val="0"/>
        <cfvo type="percent" val="33"/>
        <cfvo type="percent" val="67"/>
      </iconSet>
    </cfRule>
  </conditionalFormatting>
  <conditionalFormatting sqref="O1236:O1237 O792:O794 O500:O501 O634 O645 O650:O651 O657:O672 O654 O681:O682 O705 O708:O709 O727 O696:O700 O761 O806:O807 O810:O811 O814 O839:O842 O851 O870:O871 O779:O780 O598:O599 O618:O625 O800:O803 O628:O632 O540:O592 O745:O759 O787:O790 O863:O864 O512:O518 O446:O486">
    <cfRule type="iconSet" priority="124">
      <iconSet>
        <cfvo type="percent" val="0"/>
        <cfvo type="percent" val="33"/>
        <cfvo type="percent" val="67"/>
      </iconSet>
    </cfRule>
  </conditionalFormatting>
  <conditionalFormatting sqref="O1238:O1240">
    <cfRule type="iconSet" priority="123">
      <iconSet>
        <cfvo type="percent" val="0"/>
        <cfvo type="percent" val="33"/>
        <cfvo type="percent" val="67"/>
      </iconSet>
    </cfRule>
  </conditionalFormatting>
  <conditionalFormatting sqref="O1242">
    <cfRule type="iconSet" priority="122">
      <iconSet>
        <cfvo type="percent" val="0"/>
        <cfvo type="percent" val="33"/>
        <cfvo type="percent" val="67"/>
      </iconSet>
    </cfRule>
  </conditionalFormatting>
  <conditionalFormatting sqref="O1243:O1246">
    <cfRule type="iconSet" priority="121">
      <iconSet>
        <cfvo type="percent" val="0"/>
        <cfvo type="percent" val="33"/>
        <cfvo type="percent" val="67"/>
      </iconSet>
    </cfRule>
  </conditionalFormatting>
  <conditionalFormatting sqref="O1249:O1250">
    <cfRule type="iconSet" priority="120">
      <iconSet>
        <cfvo type="percent" val="0"/>
        <cfvo type="percent" val="33"/>
        <cfvo type="percent" val="67"/>
      </iconSet>
    </cfRule>
  </conditionalFormatting>
  <conditionalFormatting sqref="O1251:O1252">
    <cfRule type="iconSet" priority="119">
      <iconSet>
        <cfvo type="percent" val="0"/>
        <cfvo type="percent" val="33"/>
        <cfvo type="percent" val="67"/>
      </iconSet>
    </cfRule>
  </conditionalFormatting>
  <conditionalFormatting sqref="O1253:O1257">
    <cfRule type="iconSet" priority="118">
      <iconSet>
        <cfvo type="percent" val="0"/>
        <cfvo type="percent" val="33"/>
        <cfvo type="percent" val="67"/>
      </iconSet>
    </cfRule>
  </conditionalFormatting>
  <conditionalFormatting sqref="O1260:O1263">
    <cfRule type="iconSet" priority="117">
      <iconSet>
        <cfvo type="percent" val="0"/>
        <cfvo type="percent" val="33"/>
        <cfvo type="percent" val="67"/>
      </iconSet>
    </cfRule>
  </conditionalFormatting>
  <conditionalFormatting sqref="O1266">
    <cfRule type="iconSet" priority="116">
      <iconSet>
        <cfvo type="percent" val="0"/>
        <cfvo type="percent" val="33"/>
        <cfvo type="percent" val="67"/>
      </iconSet>
    </cfRule>
  </conditionalFormatting>
  <conditionalFormatting sqref="O1267:O1279">
    <cfRule type="iconSet" priority="115">
      <iconSet>
        <cfvo type="percent" val="0"/>
        <cfvo type="percent" val="33"/>
        <cfvo type="percent" val="67"/>
      </iconSet>
    </cfRule>
  </conditionalFormatting>
  <conditionalFormatting sqref="O1281">
    <cfRule type="iconSet" priority="114">
      <iconSet>
        <cfvo type="percent" val="0"/>
        <cfvo type="percent" val="33"/>
        <cfvo type="percent" val="67"/>
      </iconSet>
    </cfRule>
  </conditionalFormatting>
  <conditionalFormatting sqref="O1287:O1295">
    <cfRule type="iconSet" priority="113">
      <iconSet>
        <cfvo type="percent" val="0"/>
        <cfvo type="percent" val="33"/>
        <cfvo type="percent" val="67"/>
      </iconSet>
    </cfRule>
  </conditionalFormatting>
  <conditionalFormatting sqref="O1305:O1308">
    <cfRule type="iconSet" priority="112">
      <iconSet>
        <cfvo type="percent" val="0"/>
        <cfvo type="percent" val="33"/>
        <cfvo type="percent" val="67"/>
      </iconSet>
    </cfRule>
  </conditionalFormatting>
  <conditionalFormatting sqref="O1313:O1332">
    <cfRule type="iconSet" priority="111">
      <iconSet>
        <cfvo type="percent" val="0"/>
        <cfvo type="percent" val="33"/>
        <cfvo type="percent" val="67"/>
      </iconSet>
    </cfRule>
  </conditionalFormatting>
  <conditionalFormatting sqref="O1339:O1342">
    <cfRule type="iconSet" priority="110">
      <iconSet>
        <cfvo type="percent" val="0"/>
        <cfvo type="percent" val="33"/>
        <cfvo type="percent" val="67"/>
      </iconSet>
    </cfRule>
  </conditionalFormatting>
  <conditionalFormatting sqref="O1344:O1347">
    <cfRule type="iconSet" priority="109">
      <iconSet>
        <cfvo type="percent" val="0"/>
        <cfvo type="percent" val="33"/>
        <cfvo type="percent" val="67"/>
      </iconSet>
    </cfRule>
  </conditionalFormatting>
  <conditionalFormatting sqref="O1349:O1357">
    <cfRule type="iconSet" priority="108">
      <iconSet>
        <cfvo type="percent" val="0"/>
        <cfvo type="percent" val="33"/>
        <cfvo type="percent" val="67"/>
      </iconSet>
    </cfRule>
  </conditionalFormatting>
  <conditionalFormatting sqref="O1359:O1362">
    <cfRule type="iconSet" priority="107">
      <iconSet>
        <cfvo type="percent" val="0"/>
        <cfvo type="percent" val="33"/>
        <cfvo type="percent" val="67"/>
      </iconSet>
    </cfRule>
  </conditionalFormatting>
  <conditionalFormatting sqref="O1365">
    <cfRule type="iconSet" priority="106">
      <iconSet>
        <cfvo type="percent" val="0"/>
        <cfvo type="percent" val="33"/>
        <cfvo type="percent" val="67"/>
      </iconSet>
    </cfRule>
  </conditionalFormatting>
  <conditionalFormatting sqref="O1366:O1376">
    <cfRule type="iconSet" priority="105">
      <iconSet>
        <cfvo type="percent" val="0"/>
        <cfvo type="percent" val="33"/>
        <cfvo type="percent" val="67"/>
      </iconSet>
    </cfRule>
  </conditionalFormatting>
  <conditionalFormatting sqref="O1377">
    <cfRule type="iconSet" priority="104">
      <iconSet>
        <cfvo type="percent" val="0"/>
        <cfvo type="percent" val="33"/>
        <cfvo type="percent" val="67"/>
      </iconSet>
    </cfRule>
  </conditionalFormatting>
  <conditionalFormatting sqref="O1379:O1381">
    <cfRule type="iconSet" priority="103">
      <iconSet>
        <cfvo type="percent" val="0"/>
        <cfvo type="percent" val="33"/>
        <cfvo type="percent" val="67"/>
      </iconSet>
    </cfRule>
  </conditionalFormatting>
  <conditionalFormatting sqref="O1382">
    <cfRule type="iconSet" priority="102">
      <iconSet>
        <cfvo type="percent" val="0"/>
        <cfvo type="percent" val="33"/>
        <cfvo type="percent" val="67"/>
      </iconSet>
    </cfRule>
  </conditionalFormatting>
  <conditionalFormatting sqref="O1383">
    <cfRule type="iconSet" priority="101">
      <iconSet>
        <cfvo type="percent" val="0"/>
        <cfvo type="percent" val="33"/>
        <cfvo type="percent" val="67"/>
      </iconSet>
    </cfRule>
  </conditionalFormatting>
  <conditionalFormatting sqref="O1384">
    <cfRule type="iconSet" priority="100">
      <iconSet>
        <cfvo type="percent" val="0"/>
        <cfvo type="percent" val="33"/>
        <cfvo type="percent" val="67"/>
      </iconSet>
    </cfRule>
  </conditionalFormatting>
  <conditionalFormatting sqref="O1388">
    <cfRule type="iconSet" priority="99">
      <iconSet>
        <cfvo type="percent" val="0"/>
        <cfvo type="percent" val="33"/>
        <cfvo type="percent" val="67"/>
      </iconSet>
    </cfRule>
  </conditionalFormatting>
  <conditionalFormatting sqref="P68">
    <cfRule type="duplicateValues" dxfId="97" priority="97"/>
    <cfRule type="duplicateValues" dxfId="96" priority="98"/>
  </conditionalFormatting>
  <conditionalFormatting sqref="P76">
    <cfRule type="duplicateValues" dxfId="95" priority="96"/>
  </conditionalFormatting>
  <conditionalFormatting sqref="P136:P137">
    <cfRule type="duplicateValues" dxfId="94" priority="95"/>
  </conditionalFormatting>
  <conditionalFormatting sqref="P140">
    <cfRule type="duplicateValues" dxfId="93" priority="93"/>
    <cfRule type="duplicateValues" dxfId="92" priority="94"/>
  </conditionalFormatting>
  <conditionalFormatting sqref="P142:P143">
    <cfRule type="duplicateValues" dxfId="91" priority="92"/>
  </conditionalFormatting>
  <conditionalFormatting sqref="P144">
    <cfRule type="duplicateValues" dxfId="90" priority="91"/>
  </conditionalFormatting>
  <conditionalFormatting sqref="P146">
    <cfRule type="duplicateValues" dxfId="89" priority="90"/>
  </conditionalFormatting>
  <conditionalFormatting sqref="P149">
    <cfRule type="duplicateValues" dxfId="88" priority="89"/>
  </conditionalFormatting>
  <conditionalFormatting sqref="P180">
    <cfRule type="duplicateValues" dxfId="87" priority="88"/>
  </conditionalFormatting>
  <conditionalFormatting sqref="P182 P184">
    <cfRule type="duplicateValues" dxfId="86" priority="87"/>
  </conditionalFormatting>
  <conditionalFormatting sqref="P197">
    <cfRule type="duplicateValues" dxfId="85" priority="85"/>
    <cfRule type="duplicateValues" dxfId="84" priority="86"/>
  </conditionalFormatting>
  <conditionalFormatting sqref="P198">
    <cfRule type="duplicateValues" dxfId="83" priority="83"/>
    <cfRule type="duplicateValues" dxfId="82" priority="84"/>
  </conditionalFormatting>
  <conditionalFormatting sqref="P199">
    <cfRule type="duplicateValues" dxfId="81" priority="82"/>
  </conditionalFormatting>
  <conditionalFormatting sqref="P215:P217">
    <cfRule type="duplicateValues" dxfId="80" priority="80"/>
    <cfRule type="duplicateValues" dxfId="79" priority="81"/>
  </conditionalFormatting>
  <conditionalFormatting sqref="P218">
    <cfRule type="duplicateValues" dxfId="78" priority="79"/>
  </conditionalFormatting>
  <conditionalFormatting sqref="P221:P225">
    <cfRule type="duplicateValues" dxfId="77" priority="78"/>
  </conditionalFormatting>
  <conditionalFormatting sqref="P251">
    <cfRule type="duplicateValues" dxfId="76" priority="77"/>
  </conditionalFormatting>
  <conditionalFormatting sqref="P260">
    <cfRule type="duplicateValues" dxfId="75" priority="75"/>
    <cfRule type="duplicateValues" dxfId="74" priority="76"/>
  </conditionalFormatting>
  <conditionalFormatting sqref="P273">
    <cfRule type="duplicateValues" dxfId="73" priority="73"/>
    <cfRule type="duplicateValues" dxfId="72" priority="74"/>
  </conditionalFormatting>
  <conditionalFormatting sqref="P314 P75">
    <cfRule type="duplicateValues" dxfId="71" priority="72"/>
  </conditionalFormatting>
  <conditionalFormatting sqref="P319">
    <cfRule type="duplicateValues" dxfId="70" priority="71"/>
  </conditionalFormatting>
  <conditionalFormatting sqref="P325">
    <cfRule type="duplicateValues" dxfId="69" priority="70"/>
  </conditionalFormatting>
  <conditionalFormatting sqref="P326">
    <cfRule type="duplicateValues" dxfId="68" priority="68"/>
    <cfRule type="duplicateValues" dxfId="67" priority="69"/>
  </conditionalFormatting>
  <conditionalFormatting sqref="P626">
    <cfRule type="duplicateValues" dxfId="66" priority="66"/>
    <cfRule type="duplicateValues" dxfId="65" priority="67"/>
  </conditionalFormatting>
  <conditionalFormatting sqref="P748:P750">
    <cfRule type="duplicateValues" dxfId="64" priority="64"/>
    <cfRule type="duplicateValues" dxfId="63" priority="65"/>
  </conditionalFormatting>
  <conditionalFormatting sqref="P770">
    <cfRule type="duplicateValues" dxfId="62" priority="62"/>
    <cfRule type="duplicateValues" dxfId="61" priority="63"/>
  </conditionalFormatting>
  <conditionalFormatting sqref="P779">
    <cfRule type="duplicateValues" dxfId="60" priority="60"/>
    <cfRule type="duplicateValues" dxfId="59" priority="61"/>
  </conditionalFormatting>
  <conditionalFormatting sqref="P781:P782">
    <cfRule type="duplicateValues" dxfId="58" priority="58"/>
    <cfRule type="duplicateValues" dxfId="57" priority="59"/>
  </conditionalFormatting>
  <conditionalFormatting sqref="P926:P947 P744 P573 P686:P687 P698:P700 P590:P592 P645:P649 P707 P683 P652:P653 P562 P567:P568 P737:P739 P733:P735 P594:P597 P559:P560 P780 P600:P625 P570:P571 P582:P587 P545:P553 P795:P798 P710:P731 P783:P792 P800:P802 P951 P854:P862 P556:P557 P865:P867 P845:P850 P884:P893 P871 P896:P904 P678:P680 P509:P511 P514:P543 P804:P814 P771 P776:P778 P627:P640 P817:P832 P839:P843 P656:P662 P751:P769 P667:P676 P916:P924">
    <cfRule type="duplicateValues" dxfId="56" priority="56"/>
    <cfRule type="duplicateValues" dxfId="55" priority="57"/>
  </conditionalFormatting>
  <conditionalFormatting sqref="P993:P994 P1011">
    <cfRule type="duplicateValues" dxfId="54" priority="54"/>
    <cfRule type="duplicateValues" dxfId="53" priority="55"/>
  </conditionalFormatting>
  <conditionalFormatting sqref="P1006:P1010 P1012:P1013">
    <cfRule type="duplicateValues" dxfId="52" priority="52"/>
    <cfRule type="duplicateValues" dxfId="51" priority="53"/>
  </conditionalFormatting>
  <conditionalFormatting sqref="P1043:P1046">
    <cfRule type="duplicateValues" dxfId="50" priority="50"/>
    <cfRule type="duplicateValues" dxfId="49" priority="51"/>
  </conditionalFormatting>
  <conditionalFormatting sqref="P1051:P1052">
    <cfRule type="duplicateValues" dxfId="48" priority="48"/>
    <cfRule type="duplicateValues" dxfId="47" priority="49"/>
  </conditionalFormatting>
  <conditionalFormatting sqref="P1090">
    <cfRule type="duplicateValues" dxfId="46" priority="46"/>
    <cfRule type="duplicateValues" dxfId="45" priority="47"/>
  </conditionalFormatting>
  <conditionalFormatting sqref="P1101:P1102">
    <cfRule type="duplicateValues" dxfId="44" priority="44"/>
    <cfRule type="duplicateValues" dxfId="43" priority="45"/>
  </conditionalFormatting>
  <conditionalFormatting sqref="P1114:P1115">
    <cfRule type="duplicateValues" dxfId="42" priority="42"/>
    <cfRule type="duplicateValues" dxfId="41" priority="43"/>
  </conditionalFormatting>
  <conditionalFormatting sqref="P1127:P1136">
    <cfRule type="duplicateValues" dxfId="40" priority="40"/>
    <cfRule type="duplicateValues" dxfId="39" priority="41"/>
  </conditionalFormatting>
  <conditionalFormatting sqref="P1143:P1145">
    <cfRule type="duplicateValues" dxfId="38" priority="38"/>
    <cfRule type="duplicateValues" dxfId="37" priority="39"/>
  </conditionalFormatting>
  <conditionalFormatting sqref="P1157:P1166">
    <cfRule type="duplicateValues" dxfId="36" priority="36"/>
    <cfRule type="duplicateValues" dxfId="35" priority="37"/>
  </conditionalFormatting>
  <conditionalFormatting sqref="P1232:P1233">
    <cfRule type="duplicateValues" dxfId="34" priority="34"/>
    <cfRule type="duplicateValues" dxfId="33" priority="35"/>
  </conditionalFormatting>
  <conditionalFormatting sqref="P1238:P1239">
    <cfRule type="duplicateValues" dxfId="32" priority="32"/>
    <cfRule type="duplicateValues" dxfId="31" priority="33"/>
  </conditionalFormatting>
  <conditionalFormatting sqref="P1243:P1246">
    <cfRule type="duplicateValues" dxfId="30" priority="30"/>
    <cfRule type="duplicateValues" dxfId="29" priority="31"/>
  </conditionalFormatting>
  <conditionalFormatting sqref="P1267:P1279">
    <cfRule type="duplicateValues" dxfId="28" priority="28"/>
    <cfRule type="duplicateValues" dxfId="27" priority="29"/>
  </conditionalFormatting>
  <conditionalFormatting sqref="P1305:P1308">
    <cfRule type="duplicateValues" dxfId="26" priority="26"/>
    <cfRule type="duplicateValues" dxfId="25" priority="27"/>
  </conditionalFormatting>
  <conditionalFormatting sqref="P1313:P1319">
    <cfRule type="duplicateValues" dxfId="24" priority="24"/>
    <cfRule type="duplicateValues" dxfId="23" priority="25"/>
  </conditionalFormatting>
  <conditionalFormatting sqref="P1327:P1330">
    <cfRule type="duplicateValues" dxfId="22" priority="22"/>
    <cfRule type="duplicateValues" dxfId="21" priority="23"/>
  </conditionalFormatting>
  <conditionalFormatting sqref="P1339:P1341">
    <cfRule type="duplicateValues" dxfId="20" priority="20"/>
    <cfRule type="duplicateValues" dxfId="19" priority="21"/>
  </conditionalFormatting>
  <conditionalFormatting sqref="P1365">
    <cfRule type="duplicateValues" dxfId="18" priority="18"/>
    <cfRule type="duplicateValues" dxfId="17" priority="19"/>
  </conditionalFormatting>
  <conditionalFormatting sqref="P1366:P1373">
    <cfRule type="duplicateValues" dxfId="16" priority="16"/>
    <cfRule type="duplicateValues" dxfId="15" priority="17"/>
  </conditionalFormatting>
  <conditionalFormatting sqref="P1377">
    <cfRule type="duplicateValues" dxfId="14" priority="14"/>
    <cfRule type="duplicateValues" dxfId="13" priority="15"/>
  </conditionalFormatting>
  <conditionalFormatting sqref="P1384">
    <cfRule type="duplicateValues" dxfId="12" priority="12"/>
    <cfRule type="duplicateValues" dxfId="11" priority="13"/>
  </conditionalFormatting>
  <conditionalFormatting sqref="Q136:Q140">
    <cfRule type="duplicateValues" dxfId="10" priority="11"/>
  </conditionalFormatting>
  <conditionalFormatting sqref="Q146:Q148">
    <cfRule type="duplicateValues" dxfId="9" priority="10"/>
  </conditionalFormatting>
  <conditionalFormatting sqref="Q150">
    <cfRule type="duplicateValues" dxfId="8" priority="9"/>
  </conditionalFormatting>
  <conditionalFormatting sqref="Q180">
    <cfRule type="duplicateValues" dxfId="7" priority="8"/>
  </conditionalFormatting>
  <conditionalFormatting sqref="AL2:AL73 AL75:AL173 AL176:AL214 AL217:AL230 AL232:AL369 AL371:AL411 AL413:AL633">
    <cfRule type="containsText" dxfId="6" priority="7" operator="containsText" text="PO Cloased">
      <formula>NOT(ISERROR(SEARCH("PO Cloased",AL2)))</formula>
    </cfRule>
  </conditionalFormatting>
  <conditionalFormatting sqref="AL733 AL798">
    <cfRule type="containsText" dxfId="5" priority="6" operator="containsText" text="PO Cloased">
      <formula>NOT(ISERROR(SEARCH("PO Cloased",AL733)))</formula>
    </cfRule>
  </conditionalFormatting>
  <conditionalFormatting sqref="AL925">
    <cfRule type="containsText" dxfId="4" priority="5" operator="containsText" text="PO Cloased">
      <formula>NOT(ISERROR(SEARCH("PO Cloased",AL925)))</formula>
    </cfRule>
  </conditionalFormatting>
  <dataValidations count="23">
    <dataValidation type="list" allowBlank="1" showInputMessage="1" showErrorMessage="1" sqref="K1375" xr:uid="{3A4BEDFE-39B3-41A9-B9B4-98C3CC0D460E}">
      <formula1>"TK,JW,FAB,TK/CH,REWORK,COMP,TK/CH,FAB/ASSY,COMP/ASSY,CH,BB,X-RAY,CC,OTHERS"</formula1>
    </dataValidation>
    <dataValidation type="list" allowBlank="1" showInputMessage="1" showErrorMessage="1" sqref="K1344:K1347 K1361:K1362" xr:uid="{F73B6686-1E59-477E-AC5D-74F938AA3B13}">
      <formula1>"TK,JW,FAB,REWORK,COMP/CH,COMP,TK/CH,FAB/ASSY,COMP/ASSY,CH,BB,X-RAY,CC,OTHERS"</formula1>
    </dataValidation>
    <dataValidation type="list" allowBlank="1" showInputMessage="1" showErrorMessage="1" sqref="K1281" xr:uid="{5B9C1D0A-E3A5-40D8-A653-A28BAF3C9596}">
      <formula1>"TK,JW,FAB,COMP/REWORK,REWORK,COMP,TK/CH,FAB/ASSY,COMP/ASSY,CH,BB,X-RAY,CC,OTHERS"</formula1>
    </dataValidation>
    <dataValidation type="list" allowBlank="1" showInputMessage="1" showErrorMessage="1" sqref="K1077" xr:uid="{AB31718E-748F-4F7F-968B-C1C0C644463A}">
      <formula1>"TK,JW,COMP/BB,FAB,REWORK,COMP,TK/CH,FAB/ASSY,COMP/ASSY,CH,BB,X-RAY,CC,OTHERS"</formula1>
    </dataValidation>
    <dataValidation type="list" allowBlank="1" showInputMessage="1" showErrorMessage="1" sqref="K1040:K1041" xr:uid="{1E15AAD3-8546-41E2-B4A2-EBC20F4722F5}">
      <formula1>"TK,JW,FAB,FAB/REWORK,REWORK,COMP,TK/CH,FAB/ASSY,COMP/ASSY,CH,BB,X-RAY,CC,OTHERS"</formula1>
    </dataValidation>
    <dataValidation type="list" allowBlank="1" showInputMessage="1" showErrorMessage="1" sqref="U1028:U1029 U1038 U1076 U1126 U1139 U1178 U1266" xr:uid="{34735077-72B9-41D2-8167-1117EAF44ADA}">
      <formula1>"C"</formula1>
    </dataValidation>
    <dataValidation type="list" allowBlank="1" showInputMessage="1" showErrorMessage="1" sqref="K984" xr:uid="{CEB3A952-E109-4B7D-95DF-05886BFE18A4}">
      <formula1>"TK,JW,FAB,REWORK,COMP,TK/BB,TK/CH,FAB/ASSY,COMP/ASSY,CH,BB,X-RAY,CC,OTHERS"</formula1>
    </dataValidation>
    <dataValidation type="list" allowBlank="1" showInputMessage="1" showErrorMessage="1" sqref="G948:G949 G974:G992 G1049:G1050 G1288:G1291 G1103:G1104 G1215:G1218 G1071:G1076 G1294:G1388 G1119:G1126 G1137:G1142 G1234:G1237 G1063:G1068 G1220:G1221 G1181:G1182 G951:G957 G959:G965 G967:G971 G995:G996 G1015:G1017 G998:G1005 G1053:G1054 G1056:G1060 G1116:G1117 G1178 G1201:G1205 G1207:G1213 G1241:G1286 G1223:G1229 G1022:G1029 G1019:G1020 G1041:G1047 G1079:G1089" xr:uid="{03F2B41A-2F32-451B-A6AC-8CFEB20ED128}">
      <formula1>"Private , Public"</formula1>
    </dataValidation>
    <dataValidation type="list" allowBlank="1" showInputMessage="1" showErrorMessage="1" sqref="K948:K950 K926:K943 L1071 K1078:K1081 K1072:K1076 K1082:L1083 K1282:K1343 K1376:K1388 K1093:K1280 K952:K983 K985:K1039 K1348:K1360 K1363:K1374 K1042:K1070 K1084:K1090" xr:uid="{252031D9-D4A9-47F7-9EFC-7DCC40625202}">
      <formula1>"TK,JW,FAB,REWORK,COMP,TK/CH,FAB/ASSY,COMP/ASSY,CH,BB,X-RAY,CC,OTHERS"</formula1>
    </dataValidation>
    <dataValidation type="list" allowBlank="1" showInputMessage="1" showErrorMessage="1" sqref="K905 K907" xr:uid="{DE0E7CD4-20EA-4A93-8AD3-F9277FCB0916}">
      <formula1>"TK,JW,TK/CH,FAB,REWORK,COMP,FAB/ASSY,COMP/ASSY,CH,BB,X-RAY,CC,OTHERS"</formula1>
    </dataValidation>
    <dataValidation type="list" allowBlank="1" showInputMessage="1" showErrorMessage="1" sqref="K2:K3" xr:uid="{B4789305-AC56-47F3-A47E-F1258D9FD14D}">
      <formula1>"TK,JW,FAB,COMP,FAB/ASSY,COMP/ASSY,CH,BB,X-RAY,CC,OTHERS,REWORK"</formula1>
    </dataValidation>
    <dataValidation type="list" allowBlank="1" showInputMessage="1" showErrorMessage="1" sqref="K554:K555" xr:uid="{10E07AA3-DDD4-4FDC-85CA-5EC02C56055E}">
      <formula1>"TK+BB,JW,FAB,REWORK,COMP,FAB/ASSY,COMP/ASSY,CH,BB,X-RAY,CC,OTHERS"</formula1>
    </dataValidation>
    <dataValidation type="list" allowBlank="1" showInputMessage="1" showErrorMessage="1" sqref="U742 U1077:U1078 U865:U867 U1034:U1036 U901 U1105:U1108 U1110 U1118 U1141:U1142 U1216:U1217 U1325:U1326 U1287:U1292 U1375" xr:uid="{50AFF504-3F1E-4F78-8852-6B9F8B27D8F8}">
      <formula1>"INDUSTRIAL,TELECOM,AUTOMOBILE,AUTOMOTIVE,AEROSPACE&amp;DEFENCE,DEFENCE,AEROSPACE,MEDICAL,SEMICONDUCTOR"</formula1>
    </dataValidation>
    <dataValidation type="list" allowBlank="1" showInputMessage="1" showErrorMessage="1" sqref="K266:L266 K526:K528 K657:L657 K712:K717 K311:K326 K722:K727 K906 K951 K908:K925 K734:K739 K944:K947 K729:K731 K1091:K1092 K328:K369 K531:K553 K267:K299 K193:K230 K556:K656 K1244:K1245 K443:K524 K371:K411 K301 K304:K307 K658:K709 K742:K904 K413:K441 K232:K265" xr:uid="{4D59AE56-590E-4D48-A78E-5FDAA5196E42}">
      <formula1>"TK,JW,FAB,REWORK,COMP,FAB/ASSY,COMP/ASSY,CH,BB,X-RAY,CC,OTHERS"</formula1>
    </dataValidation>
    <dataValidation type="list" allowBlank="1" showInputMessage="1" showErrorMessage="1" sqref="C378:C379 AD1256 C1242" xr:uid="{9F47EE07-382F-4FA5-B347-8A6FA362EF82}">
      <formula1>"JAY,ISMAYIL,PRIYANKA,JACOB,JOSHNA,PREMCHANDAR,THIRUMAL,MURALI,KAMALI,WASEEM"</formula1>
    </dataValidation>
    <dataValidation type="list" allowBlank="1" showInputMessage="1" showErrorMessage="1" sqref="U86:U87" xr:uid="{056B89F8-D180-4CE2-BF14-EF65ECF2CB3B}">
      <formula1>"INDUSTRIAL,AGRICULTURE,TELECOM,AUTOMOTIVE,AEROSPACE&amp;DEFENCE,DEFENCE,AEROSPACE,MEDICAL,SEMICONDUCTOR"</formula1>
    </dataValidation>
    <dataValidation type="list" allowBlank="1" showInputMessage="1" showErrorMessage="1" sqref="U387:U393 U304:U307 U1376:U1382 U458:U737 U1179:U1180 U127:U151 U153:U168 U170:U202 U868:U900 U1143:U1177 U311:U337 U340:U363 U365:U369 U797:U864 U381:U385 U397:U402 U1111:U1115 U404:U407 U409:U427 U984:U999 U1109 U204:U230 U2:U85 U371:U379 U1119:U1125 U902:U964 U1140 U1183:U1215 U1384:U1388 U88:U114 U116:U125 U251:U299 U1267:U1286 U301 U975:U982 U1039:U1041 U443:U454 U1073:U1075 U1238:U1265 U232:U248 U1003:U1027 U1293:U1324 U743:U794 U1127:U1138 U429:U441 U1327:U1374 U1218:U1236 U1043:U1070 U1079:U1103" xr:uid="{CAE2A664-98DE-4617-AC3B-437537352C9E}">
      <formula1>"INDUSTRIAL,TELECOM,AUTOMOTIVE,AEROSPACE&amp;DEFENCE,DEFENCE,AEROSPACE,MEDICAL,SEMICONDUCTOR"</formula1>
    </dataValidation>
    <dataValidation type="list" allowBlank="1" showInputMessage="1" showErrorMessage="1" sqref="K327 K412 K165:K167 K141:K152 K154:K163 K170:K192" xr:uid="{000FB619-820B-4DF0-85D7-F074F87EFCAB}">
      <formula1>"TK,JW,FAB,COMP,FAB/ASSY,COMP/ASSY,CH,BB,X-RAY,CC,OTHERS"</formula1>
    </dataValidation>
    <dataValidation type="list" allowBlank="1" showInputMessage="1" showErrorMessage="1" sqref="R701:R704 R727:R739 R691:R696 R742:R744 R1071:R1072 R948:R952 R984 R975:R980 R1023:R1026 R995:R996 R1050 R1075 R1064:R1066 R2:R230 R1101:R1102 R1109 R1153:R1166 R1119:R1125 R1006:R1020 R1206:R1211 R1218 R716:R723 R1137:R1138 R1242:R1388 R311:R369 R1235:R1240 R232:R299 R748:R945 R304:R307 R301 R1086:R1098 R1220:R1231 R371:R689 R1148:R1151 R1028:R1046" xr:uid="{56764B21-800B-42C3-9C43-AEF75DE05D43}">
      <formula1>"DOMESTIC,EXPORT"</formula1>
    </dataValidation>
    <dataValidation allowBlank="1" showInputMessage="1" showErrorMessage="1" sqref="S471 S601:S606 S728:S731 S199 S356 S420 S311:S313 S539 S803 S608:S611 S352 S323:S324 S307 S241 S997 S1028:T1029 S179 S171:S173 S156 S153 S1069:S1070 S132 S127 S115:S118 S718:S724 S136:S140 S861:S862 S85:S110 S826:S831 S1360 S1178:T1178 S1066 S346 S1076:T1076 S1086:S1089 S192:S196 S208:S216 S1236 S762:S769 S1342 S1376 S2:S74" xr:uid="{A36F45BA-D724-45D9-BD39-40051C90003C}"/>
    <dataValidation type="list" allowBlank="1" showInputMessage="1" showErrorMessage="1" sqref="K356 K529:K530 K525 K153 K91:K140 K442 K4:K88" xr:uid="{D6544F87-A4B2-44BF-B2EF-6AE12692BA55}">
      <formula1>"TK,JW,FAB,COMP,FAB/ASSY,COMP/ASSY,CH,BB,X-RAY,CC,REWORK,OTHERS"</formula1>
    </dataValidation>
    <dataValidation type="list" allowBlank="1" showInputMessage="1" showErrorMessage="1" sqref="U249:U250 U126 U169 U408 U364 U455:U457 U1037 U403 U203 U795:U796 U115 U738:U739 U394:U396 U1030:U1033 U338:U339 U965:U974 U442" xr:uid="{8D80A731-0610-476C-BEAC-B1BFA84FD9DB}">
      <formula1>"INDUSTRIAL,TELECOM,AGRICULTURE,AUTOMOTIVE,AEROSPACE&amp;DEFENCE,DEFENCE,AEROSPACE,MEDICAL,SEMICONDUCTOR"</formula1>
    </dataValidation>
    <dataValidation type="list" allowBlank="1" showInputMessage="1" showErrorMessage="1" sqref="L724:L727 L141:L163 L166:L170 L734:L739 L311:L369 L304:L307 L301 L172:L230 L2:L135 L232:L299 L443:L717 L371:L441 L742:L1388" xr:uid="{D21368A1-BCF9-4014-8736-C63978F25855}">
      <formula1>"NEW,REPEAT"</formula1>
    </dataValidation>
  </dataValidations>
  <hyperlinks>
    <hyperlink ref="A299" r:id="rId1" display="4500064023-ZETTAONE.pdf" xr:uid="{F2E07A75-D181-41D3-B9D6-BEDDD5E60958}"/>
  </hyperlinks>
  <pageMargins left="0.7" right="0.7" top="0.75" bottom="0.75" header="0.3" footer="0.3"/>
  <legacyDrawing r:id="rId2"/>
  <tableParts count="2">
    <tablePart r:id="rId3"/>
    <tablePart r:id="rId4"/>
  </tableParts>
  <extLst>
    <ext xmlns:x14="http://schemas.microsoft.com/office/spreadsheetml/2009/9/main" uri="{78C0D931-6437-407d-A8EE-F0AAD7539E65}">
      <x14:conditionalFormattings>
        <x14:conditionalFormatting xmlns:xm="http://schemas.microsoft.com/office/excel/2006/main">
          <x14:cfRule type="containsText" priority="533" operator="containsText" id="{83362087-45A5-4EB6-B5B2-501F0504D6C3}">
            <xm:f>NOT(ISERROR(SEARCH("Overdue",F1)))</xm:f>
            <xm:f>"Overdue"</xm:f>
            <x14:dxf>
              <font>
                <color rgb="FFFF0000"/>
              </font>
            </x14:dxf>
          </x14:cfRule>
          <xm:sqref>F1:F1389 F1391:F1392 F1394:F1048576</xm:sqref>
        </x14:conditionalFormatting>
        <x14:conditionalFormatting xmlns:xm="http://schemas.microsoft.com/office/excel/2006/main">
          <x14:cfRule type="containsText" priority="4" operator="containsText" id="{ECD37C40-6EED-4AB5-BDAA-80EEF677379E}">
            <xm:f>NOT(ISERROR(SEARCH("Overdue",AM585)))</xm:f>
            <xm:f>"Overdue"</xm:f>
            <x14:dxf>
              <font>
                <color rgb="FFFF0000"/>
              </font>
            </x14:dxf>
          </x14:cfRule>
          <xm:sqref>AM585:AM589</xm:sqref>
        </x14:conditionalFormatting>
        <x14:conditionalFormatting xmlns:xm="http://schemas.microsoft.com/office/excel/2006/main">
          <x14:cfRule type="containsText" priority="3" operator="containsText" id="{BD28CCDB-3D19-4079-9052-375609327565}">
            <xm:f>NOT(ISERROR(SEARCH("Overdue",AM593)))</xm:f>
            <xm:f>"Overdue"</xm:f>
            <x14:dxf>
              <font>
                <color rgb="FFFF0000"/>
              </font>
            </x14:dxf>
          </x14:cfRule>
          <xm:sqref>AM593</xm:sqref>
        </x14:conditionalFormatting>
        <x14:conditionalFormatting xmlns:xm="http://schemas.microsoft.com/office/excel/2006/main">
          <x14:cfRule type="containsText" priority="2" operator="containsText" id="{9089AFB3-AB23-47D1-A75C-FCB008BFF755}">
            <xm:f>NOT(ISERROR(SEARCH("Overdue",AM596)))</xm:f>
            <xm:f>"Overdue"</xm:f>
            <x14:dxf>
              <font>
                <color rgb="FFFF0000"/>
              </font>
            </x14:dxf>
          </x14:cfRule>
          <xm:sqref>AM596</xm:sqref>
        </x14:conditionalFormatting>
        <x14:conditionalFormatting xmlns:xm="http://schemas.microsoft.com/office/excel/2006/main">
          <x14:cfRule type="containsText" priority="1" operator="containsText" id="{FFFE79C1-48F7-4B88-862D-0D5D1B32490E}">
            <xm:f>NOT(ISERROR(SEARCH("Overdue",AM598)))</xm:f>
            <xm:f>"Overdue"</xm:f>
            <x14:dxf>
              <font>
                <color rgb="FFFF0000"/>
              </font>
            </x14:dxf>
          </x14:cfRule>
          <xm:sqref>AM598:AM599</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832A0762-4545-4FBF-A051-070405CADB39}">
          <x14:formula1>
            <xm:f>List_box!$A$1:$A$20</xm:f>
          </x14:formula1>
          <xm:sqref>AM517 AM1042 AL1394:AL1048576 AL1391:AL1392 AL1:AL230 AL232:AL369 AM1049 AM1046 AL371:AL1389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0D223-6E43-411F-9409-C18A95AEA69D}">
  <dimension ref="A1:B298"/>
  <sheetViews>
    <sheetView topLeftCell="A131" workbookViewId="0">
      <selection activeCell="D138" sqref="D138"/>
    </sheetView>
  </sheetViews>
  <sheetFormatPr defaultRowHeight="15" x14ac:dyDescent="0.25"/>
  <cols>
    <col min="1" max="1" width="55.42578125" bestFit="1" customWidth="1"/>
    <col min="2" max="2" width="49" bestFit="1" customWidth="1"/>
  </cols>
  <sheetData>
    <row r="1" spans="1:2" x14ac:dyDescent="0.25">
      <c r="A1" s="804" t="s">
        <v>3032</v>
      </c>
      <c r="B1" t="s">
        <v>3033</v>
      </c>
    </row>
    <row r="2" spans="1:2" x14ac:dyDescent="0.25">
      <c r="A2" s="805" t="s">
        <v>2027</v>
      </c>
      <c r="B2" s="821">
        <v>0</v>
      </c>
    </row>
    <row r="3" spans="1:2" x14ac:dyDescent="0.25">
      <c r="A3" s="805" t="s">
        <v>2183</v>
      </c>
      <c r="B3" s="821">
        <v>0</v>
      </c>
    </row>
    <row r="4" spans="1:2" x14ac:dyDescent="0.25">
      <c r="A4" s="805" t="s">
        <v>2703</v>
      </c>
      <c r="B4" s="821">
        <v>0</v>
      </c>
    </row>
    <row r="5" spans="1:2" x14ac:dyDescent="0.25">
      <c r="A5" s="805" t="s">
        <v>767</v>
      </c>
      <c r="B5" s="821">
        <v>0</v>
      </c>
    </row>
    <row r="6" spans="1:2" x14ac:dyDescent="0.25">
      <c r="A6" s="805" t="s">
        <v>778</v>
      </c>
      <c r="B6" s="821">
        <v>0</v>
      </c>
    </row>
    <row r="7" spans="1:2" x14ac:dyDescent="0.25">
      <c r="A7" s="805" t="s">
        <v>1272</v>
      </c>
      <c r="B7" s="821">
        <v>1001371.4999999999</v>
      </c>
    </row>
    <row r="8" spans="1:2" x14ac:dyDescent="0.25">
      <c r="A8" s="805" t="s">
        <v>309</v>
      </c>
      <c r="B8" s="821">
        <v>0</v>
      </c>
    </row>
    <row r="9" spans="1:2" x14ac:dyDescent="0.25">
      <c r="A9" s="805" t="s">
        <v>2849</v>
      </c>
      <c r="B9" s="821">
        <v>0</v>
      </c>
    </row>
    <row r="10" spans="1:2" x14ac:dyDescent="0.25">
      <c r="A10" s="805" t="s">
        <v>889</v>
      </c>
      <c r="B10" s="821">
        <v>0</v>
      </c>
    </row>
    <row r="11" spans="1:2" x14ac:dyDescent="0.25">
      <c r="A11" s="805" t="s">
        <v>1285</v>
      </c>
      <c r="B11" s="821">
        <v>137503.98000000001</v>
      </c>
    </row>
    <row r="12" spans="1:2" x14ac:dyDescent="0.25">
      <c r="A12" s="805" t="s">
        <v>672</v>
      </c>
      <c r="B12" s="821">
        <v>1173134.3599999999</v>
      </c>
    </row>
    <row r="13" spans="1:2" x14ac:dyDescent="0.25">
      <c r="A13" s="805" t="s">
        <v>2244</v>
      </c>
      <c r="B13" s="821">
        <v>10400</v>
      </c>
    </row>
    <row r="14" spans="1:2" x14ac:dyDescent="0.25">
      <c r="A14" s="805" t="s">
        <v>244</v>
      </c>
      <c r="B14" s="821">
        <v>0</v>
      </c>
    </row>
    <row r="15" spans="1:2" x14ac:dyDescent="0.25">
      <c r="A15" s="805" t="s">
        <v>231</v>
      </c>
      <c r="B15" s="821">
        <v>322280</v>
      </c>
    </row>
    <row r="16" spans="1:2" x14ac:dyDescent="0.25">
      <c r="A16" s="805" t="s">
        <v>1139</v>
      </c>
      <c r="B16" s="821">
        <v>249100</v>
      </c>
    </row>
    <row r="17" spans="1:2" x14ac:dyDescent="0.25">
      <c r="A17" s="805" t="s">
        <v>586</v>
      </c>
      <c r="B17" s="821">
        <v>0</v>
      </c>
    </row>
    <row r="18" spans="1:2" x14ac:dyDescent="0.25">
      <c r="A18" s="805" t="s">
        <v>98</v>
      </c>
      <c r="B18" s="821">
        <v>15274223.059999999</v>
      </c>
    </row>
    <row r="19" spans="1:2" x14ac:dyDescent="0.25">
      <c r="A19" s="805" t="s">
        <v>335</v>
      </c>
      <c r="B19" s="821">
        <v>813382</v>
      </c>
    </row>
    <row r="20" spans="1:2" x14ac:dyDescent="0.25">
      <c r="A20" s="805" t="s">
        <v>255</v>
      </c>
      <c r="B20" s="821">
        <v>782027.55</v>
      </c>
    </row>
    <row r="21" spans="1:2" x14ac:dyDescent="0.25">
      <c r="A21" s="805" t="s">
        <v>3003</v>
      </c>
      <c r="B21" s="821">
        <v>0</v>
      </c>
    </row>
    <row r="22" spans="1:2" x14ac:dyDescent="0.25">
      <c r="A22" s="805" t="s">
        <v>565</v>
      </c>
      <c r="B22" s="821">
        <v>15909</v>
      </c>
    </row>
    <row r="23" spans="1:2" x14ac:dyDescent="0.25">
      <c r="A23" s="805" t="s">
        <v>130</v>
      </c>
      <c r="B23" s="821">
        <v>86640</v>
      </c>
    </row>
    <row r="24" spans="1:2" x14ac:dyDescent="0.25">
      <c r="A24" s="805" t="s">
        <v>179</v>
      </c>
      <c r="B24" s="821">
        <v>2596558.6</v>
      </c>
    </row>
    <row r="25" spans="1:2" x14ac:dyDescent="0.25">
      <c r="A25" s="805" t="s">
        <v>1458</v>
      </c>
      <c r="B25" s="821">
        <v>0</v>
      </c>
    </row>
    <row r="26" spans="1:2" x14ac:dyDescent="0.25">
      <c r="A26" s="805" t="s">
        <v>172</v>
      </c>
      <c r="B26" s="821">
        <v>1639654.0000000002</v>
      </c>
    </row>
    <row r="27" spans="1:2" x14ac:dyDescent="0.25">
      <c r="A27" s="805" t="s">
        <v>1258</v>
      </c>
      <c r="B27" s="821">
        <v>0</v>
      </c>
    </row>
    <row r="28" spans="1:2" x14ac:dyDescent="0.25">
      <c r="A28" s="805" t="s">
        <v>1191</v>
      </c>
      <c r="B28" s="821">
        <v>170430</v>
      </c>
    </row>
    <row r="29" spans="1:2" x14ac:dyDescent="0.25">
      <c r="A29" s="805" t="s">
        <v>119</v>
      </c>
      <c r="B29" s="821">
        <v>18792000</v>
      </c>
    </row>
    <row r="30" spans="1:2" x14ac:dyDescent="0.25">
      <c r="A30" s="805" t="s">
        <v>114</v>
      </c>
      <c r="B30" s="821">
        <v>1473974</v>
      </c>
    </row>
    <row r="31" spans="1:2" x14ac:dyDescent="0.25">
      <c r="A31" s="805" t="s">
        <v>683</v>
      </c>
      <c r="B31" s="821">
        <v>0</v>
      </c>
    </row>
    <row r="32" spans="1:2" x14ac:dyDescent="0.25">
      <c r="A32" s="805" t="s">
        <v>640</v>
      </c>
      <c r="B32" s="821">
        <v>253480</v>
      </c>
    </row>
    <row r="33" spans="1:2" x14ac:dyDescent="0.25">
      <c r="A33" s="805" t="s">
        <v>2782</v>
      </c>
      <c r="B33" s="821">
        <v>0</v>
      </c>
    </row>
    <row r="34" spans="1:2" x14ac:dyDescent="0.25">
      <c r="A34" s="805" t="s">
        <v>138</v>
      </c>
      <c r="B34" s="821">
        <v>20278329.580000002</v>
      </c>
    </row>
    <row r="35" spans="1:2" x14ac:dyDescent="0.25">
      <c r="A35" s="805" t="s">
        <v>947</v>
      </c>
      <c r="B35" s="821">
        <v>0</v>
      </c>
    </row>
    <row r="36" spans="1:2" x14ac:dyDescent="0.25">
      <c r="A36" s="805" t="s">
        <v>1171</v>
      </c>
      <c r="B36" s="821">
        <v>95975.040000000008</v>
      </c>
    </row>
    <row r="37" spans="1:2" x14ac:dyDescent="0.25">
      <c r="A37" s="805" t="s">
        <v>1230</v>
      </c>
      <c r="B37" s="821">
        <v>93121.799999999988</v>
      </c>
    </row>
    <row r="38" spans="1:2" x14ac:dyDescent="0.25">
      <c r="A38" s="805" t="s">
        <v>2206</v>
      </c>
      <c r="B38" s="821">
        <v>0</v>
      </c>
    </row>
    <row r="39" spans="1:2" x14ac:dyDescent="0.25">
      <c r="A39" s="805" t="s">
        <v>734</v>
      </c>
      <c r="B39" s="821">
        <v>0</v>
      </c>
    </row>
    <row r="40" spans="1:2" x14ac:dyDescent="0.25">
      <c r="A40" s="805" t="s">
        <v>1802</v>
      </c>
      <c r="B40" s="821">
        <v>0</v>
      </c>
    </row>
    <row r="41" spans="1:2" x14ac:dyDescent="0.25">
      <c r="A41" s="805" t="s">
        <v>2914</v>
      </c>
      <c r="B41" s="821">
        <v>0</v>
      </c>
    </row>
    <row r="42" spans="1:2" x14ac:dyDescent="0.25">
      <c r="A42" s="805" t="s">
        <v>1892</v>
      </c>
      <c r="B42" s="821">
        <v>523500</v>
      </c>
    </row>
    <row r="43" spans="1:2" x14ac:dyDescent="0.25">
      <c r="A43" s="805" t="s">
        <v>1575</v>
      </c>
      <c r="B43" s="821">
        <v>54800.01</v>
      </c>
    </row>
    <row r="44" spans="1:2" x14ac:dyDescent="0.25">
      <c r="A44" s="805" t="s">
        <v>1071</v>
      </c>
      <c r="B44" s="821">
        <v>2430429.0019999999</v>
      </c>
    </row>
    <row r="45" spans="1:2" x14ac:dyDescent="0.25">
      <c r="A45" s="805" t="s">
        <v>1836</v>
      </c>
      <c r="B45" s="821">
        <v>657133.26</v>
      </c>
    </row>
    <row r="46" spans="1:2" x14ac:dyDescent="0.25">
      <c r="A46" s="805" t="s">
        <v>2738</v>
      </c>
      <c r="B46" s="821">
        <v>0</v>
      </c>
    </row>
    <row r="47" spans="1:2" x14ac:dyDescent="0.25">
      <c r="A47" s="805" t="s">
        <v>1777</v>
      </c>
      <c r="B47" s="821">
        <v>237493</v>
      </c>
    </row>
    <row r="48" spans="1:2" x14ac:dyDescent="0.25">
      <c r="A48" s="805" t="s">
        <v>1218</v>
      </c>
      <c r="B48" s="821">
        <v>1601278.1</v>
      </c>
    </row>
    <row r="49" spans="1:2" x14ac:dyDescent="0.25">
      <c r="A49" s="805" t="s">
        <v>388</v>
      </c>
      <c r="B49" s="821">
        <v>241359</v>
      </c>
    </row>
    <row r="50" spans="1:2" x14ac:dyDescent="0.25">
      <c r="A50" s="805" t="s">
        <v>957</v>
      </c>
      <c r="B50" s="821">
        <v>0</v>
      </c>
    </row>
    <row r="51" spans="1:2" x14ac:dyDescent="0.25">
      <c r="A51" s="805" t="s">
        <v>1914</v>
      </c>
      <c r="B51" s="821">
        <v>490000</v>
      </c>
    </row>
    <row r="52" spans="1:2" x14ac:dyDescent="0.25">
      <c r="A52" s="805" t="s">
        <v>2766</v>
      </c>
      <c r="B52" s="821">
        <v>43200</v>
      </c>
    </row>
    <row r="53" spans="1:2" x14ac:dyDescent="0.25">
      <c r="A53" s="805" t="s">
        <v>2315</v>
      </c>
      <c r="B53" s="821">
        <v>74533.989999999991</v>
      </c>
    </row>
    <row r="54" spans="1:2" x14ac:dyDescent="0.25">
      <c r="A54" s="805" t="s">
        <v>1789</v>
      </c>
      <c r="B54" s="821">
        <v>17440</v>
      </c>
    </row>
    <row r="55" spans="1:2" x14ac:dyDescent="0.25">
      <c r="A55" s="805" t="s">
        <v>745</v>
      </c>
      <c r="B55" s="821">
        <v>285298.2</v>
      </c>
    </row>
    <row r="56" spans="1:2" x14ac:dyDescent="0.25">
      <c r="A56" s="805" t="s">
        <v>192</v>
      </c>
      <c r="B56" s="821">
        <v>1808906.74</v>
      </c>
    </row>
    <row r="57" spans="1:2" x14ac:dyDescent="0.25">
      <c r="A57" s="805" t="s">
        <v>1456</v>
      </c>
      <c r="B57" s="821">
        <v>63860</v>
      </c>
    </row>
    <row r="58" spans="1:2" x14ac:dyDescent="0.25">
      <c r="A58" s="805" t="s">
        <v>3029</v>
      </c>
      <c r="B58" s="821">
        <v>0</v>
      </c>
    </row>
    <row r="59" spans="1:2" x14ac:dyDescent="0.25">
      <c r="A59" s="805" t="s">
        <v>348</v>
      </c>
      <c r="B59" s="821">
        <v>263150</v>
      </c>
    </row>
    <row r="60" spans="1:2" x14ac:dyDescent="0.25">
      <c r="A60" s="805" t="s">
        <v>2653</v>
      </c>
      <c r="B60" s="821">
        <v>0</v>
      </c>
    </row>
    <row r="61" spans="1:2" x14ac:dyDescent="0.25">
      <c r="A61" s="805" t="s">
        <v>2460</v>
      </c>
      <c r="B61" s="821">
        <v>199271</v>
      </c>
    </row>
    <row r="62" spans="1:2" x14ac:dyDescent="0.25">
      <c r="A62" s="805" t="s">
        <v>2727</v>
      </c>
      <c r="B62" s="821">
        <v>41980</v>
      </c>
    </row>
    <row r="63" spans="1:2" x14ac:dyDescent="0.25">
      <c r="A63" s="805" t="s">
        <v>445</v>
      </c>
      <c r="B63" s="821">
        <v>3066983.5999999996</v>
      </c>
    </row>
    <row r="64" spans="1:2" x14ac:dyDescent="0.25">
      <c r="A64" s="805" t="s">
        <v>211</v>
      </c>
      <c r="B64" s="821">
        <v>3791615.1799999997</v>
      </c>
    </row>
    <row r="65" spans="1:2" x14ac:dyDescent="0.25">
      <c r="A65" s="805" t="s">
        <v>2135</v>
      </c>
      <c r="B65" s="821">
        <v>93330</v>
      </c>
    </row>
    <row r="66" spans="1:2" x14ac:dyDescent="0.25">
      <c r="A66" s="805" t="s">
        <v>1124</v>
      </c>
      <c r="B66" s="821">
        <v>0</v>
      </c>
    </row>
    <row r="67" spans="1:2" x14ac:dyDescent="0.25">
      <c r="A67" s="805" t="s">
        <v>2432</v>
      </c>
      <c r="B67" s="821">
        <v>0</v>
      </c>
    </row>
    <row r="68" spans="1:2" x14ac:dyDescent="0.25">
      <c r="A68" s="805" t="s">
        <v>931</v>
      </c>
      <c r="B68" s="821">
        <v>0</v>
      </c>
    </row>
    <row r="69" spans="1:2" x14ac:dyDescent="0.25">
      <c r="A69" s="805" t="s">
        <v>1617</v>
      </c>
      <c r="B69" s="821">
        <v>423302</v>
      </c>
    </row>
    <row r="70" spans="1:2" x14ac:dyDescent="0.25">
      <c r="A70" s="805" t="s">
        <v>292</v>
      </c>
      <c r="B70" s="821">
        <v>6100</v>
      </c>
    </row>
    <row r="71" spans="1:2" x14ac:dyDescent="0.25">
      <c r="A71" s="805" t="s">
        <v>1734</v>
      </c>
      <c r="B71" s="821">
        <v>212850.9</v>
      </c>
    </row>
    <row r="72" spans="1:2" x14ac:dyDescent="0.25">
      <c r="A72" s="805" t="s">
        <v>1528</v>
      </c>
      <c r="B72" s="821">
        <v>258137.59999999998</v>
      </c>
    </row>
    <row r="73" spans="1:2" x14ac:dyDescent="0.25">
      <c r="A73" s="805" t="s">
        <v>1606</v>
      </c>
      <c r="B73" s="821">
        <v>0</v>
      </c>
    </row>
    <row r="74" spans="1:2" x14ac:dyDescent="0.25">
      <c r="A74" s="805" t="s">
        <v>404</v>
      </c>
      <c r="B74" s="821">
        <v>375218</v>
      </c>
    </row>
    <row r="75" spans="1:2" x14ac:dyDescent="0.25">
      <c r="A75" s="805" t="s">
        <v>1471</v>
      </c>
      <c r="B75" s="821">
        <v>2725207</v>
      </c>
    </row>
    <row r="76" spans="1:2" x14ac:dyDescent="0.25">
      <c r="A76" s="805" t="s">
        <v>2788</v>
      </c>
      <c r="B76" s="821">
        <v>105920.03</v>
      </c>
    </row>
    <row r="77" spans="1:2" x14ac:dyDescent="0.25">
      <c r="A77" s="805" t="s">
        <v>2000</v>
      </c>
      <c r="B77" s="821">
        <v>0</v>
      </c>
    </row>
    <row r="78" spans="1:2" x14ac:dyDescent="0.25">
      <c r="A78" s="805" t="s">
        <v>1362</v>
      </c>
      <c r="B78" s="821">
        <v>1867392.9999999998</v>
      </c>
    </row>
    <row r="79" spans="1:2" x14ac:dyDescent="0.25">
      <c r="A79" s="805" t="s">
        <v>240</v>
      </c>
      <c r="B79" s="821">
        <v>227199</v>
      </c>
    </row>
    <row r="80" spans="1:2" x14ac:dyDescent="0.25">
      <c r="A80" s="805" t="s">
        <v>2958</v>
      </c>
      <c r="B80" s="821">
        <v>0</v>
      </c>
    </row>
    <row r="81" spans="1:2" x14ac:dyDescent="0.25">
      <c r="A81" s="805" t="s">
        <v>1154</v>
      </c>
      <c r="B81" s="821">
        <v>822046.67999999993</v>
      </c>
    </row>
    <row r="82" spans="1:2" x14ac:dyDescent="0.25">
      <c r="A82" s="805" t="s">
        <v>2951</v>
      </c>
      <c r="B82" s="821">
        <v>0</v>
      </c>
    </row>
    <row r="83" spans="1:2" x14ac:dyDescent="0.25">
      <c r="A83" s="805" t="s">
        <v>2475</v>
      </c>
      <c r="B83" s="821">
        <v>10320</v>
      </c>
    </row>
    <row r="84" spans="1:2" x14ac:dyDescent="0.25">
      <c r="A84" s="805" t="s">
        <v>952</v>
      </c>
      <c r="B84" s="821">
        <v>1710904</v>
      </c>
    </row>
    <row r="85" spans="1:2" x14ac:dyDescent="0.25">
      <c r="A85" s="805" t="s">
        <v>504</v>
      </c>
      <c r="B85" s="821">
        <v>303356.40000000002</v>
      </c>
    </row>
    <row r="86" spans="1:2" x14ac:dyDescent="0.25">
      <c r="A86" s="805" t="s">
        <v>157</v>
      </c>
      <c r="B86" s="821">
        <v>0</v>
      </c>
    </row>
    <row r="87" spans="1:2" x14ac:dyDescent="0.25">
      <c r="A87" s="805" t="s">
        <v>2690</v>
      </c>
      <c r="B87" s="821">
        <v>0</v>
      </c>
    </row>
    <row r="88" spans="1:2" x14ac:dyDescent="0.25">
      <c r="A88" s="805" t="s">
        <v>1095</v>
      </c>
      <c r="B88" s="821">
        <v>0</v>
      </c>
    </row>
    <row r="89" spans="1:2" x14ac:dyDescent="0.25">
      <c r="A89" s="805" t="s">
        <v>472</v>
      </c>
      <c r="B89" s="821">
        <v>181214.36</v>
      </c>
    </row>
    <row r="90" spans="1:2" x14ac:dyDescent="0.25">
      <c r="A90" s="805" t="s">
        <v>314</v>
      </c>
      <c r="B90" s="821">
        <v>46464.079999999994</v>
      </c>
    </row>
    <row r="91" spans="1:2" x14ac:dyDescent="0.25">
      <c r="A91" s="805" t="s">
        <v>722</v>
      </c>
      <c r="B91" s="821">
        <v>0</v>
      </c>
    </row>
    <row r="92" spans="1:2" x14ac:dyDescent="0.25">
      <c r="A92" s="805" t="s">
        <v>1487</v>
      </c>
      <c r="B92" s="821">
        <v>764233.06</v>
      </c>
    </row>
    <row r="93" spans="1:2" x14ac:dyDescent="0.25">
      <c r="A93" s="805" t="s">
        <v>2757</v>
      </c>
      <c r="B93" s="821">
        <v>19752</v>
      </c>
    </row>
    <row r="94" spans="1:2" x14ac:dyDescent="0.25">
      <c r="A94" s="805" t="s">
        <v>381</v>
      </c>
      <c r="B94" s="821">
        <v>976875.94</v>
      </c>
    </row>
    <row r="95" spans="1:2" x14ac:dyDescent="0.25">
      <c r="A95" s="805" t="s">
        <v>2812</v>
      </c>
      <c r="B95" s="821">
        <v>0</v>
      </c>
    </row>
    <row r="96" spans="1:2" x14ac:dyDescent="0.25">
      <c r="A96" s="805" t="s">
        <v>1992</v>
      </c>
      <c r="B96" s="821">
        <v>1224216.0999999999</v>
      </c>
    </row>
    <row r="97" spans="1:2" x14ac:dyDescent="0.25">
      <c r="A97" s="805" t="s">
        <v>2341</v>
      </c>
      <c r="B97" s="821">
        <v>0</v>
      </c>
    </row>
    <row r="98" spans="1:2" x14ac:dyDescent="0.25">
      <c r="A98" s="805" t="s">
        <v>2040</v>
      </c>
      <c r="B98" s="821">
        <v>0</v>
      </c>
    </row>
    <row r="99" spans="1:2" x14ac:dyDescent="0.25">
      <c r="A99" s="805" t="s">
        <v>1581</v>
      </c>
      <c r="B99" s="821">
        <v>614444</v>
      </c>
    </row>
    <row r="100" spans="1:2" x14ac:dyDescent="0.25">
      <c r="A100" s="805" t="s">
        <v>899</v>
      </c>
      <c r="B100" s="821">
        <v>0</v>
      </c>
    </row>
    <row r="101" spans="1:2" x14ac:dyDescent="0.25">
      <c r="A101" s="805" t="s">
        <v>413</v>
      </c>
      <c r="B101" s="821">
        <v>43800</v>
      </c>
    </row>
    <row r="102" spans="1:2" x14ac:dyDescent="0.25">
      <c r="A102" s="805" t="s">
        <v>2231</v>
      </c>
      <c r="B102" s="821">
        <v>76000</v>
      </c>
    </row>
    <row r="103" spans="1:2" x14ac:dyDescent="0.25">
      <c r="A103" s="805" t="s">
        <v>434</v>
      </c>
      <c r="B103" s="821">
        <v>605629.01</v>
      </c>
    </row>
    <row r="104" spans="1:2" x14ac:dyDescent="0.25">
      <c r="A104" s="805" t="s">
        <v>285</v>
      </c>
      <c r="B104" s="821">
        <v>1595230.93</v>
      </c>
    </row>
    <row r="105" spans="1:2" x14ac:dyDescent="0.25">
      <c r="A105" s="805" t="s">
        <v>621</v>
      </c>
      <c r="B105" s="821">
        <v>9752494.0899999999</v>
      </c>
    </row>
    <row r="106" spans="1:2" x14ac:dyDescent="0.25">
      <c r="A106" s="805" t="s">
        <v>2280</v>
      </c>
      <c r="B106" s="821">
        <v>49655.93</v>
      </c>
    </row>
    <row r="107" spans="1:2" x14ac:dyDescent="0.25">
      <c r="A107" s="805" t="s">
        <v>1709</v>
      </c>
      <c r="B107" s="821">
        <v>300934.57</v>
      </c>
    </row>
    <row r="108" spans="1:2" x14ac:dyDescent="0.25">
      <c r="A108" s="805" t="s">
        <v>218</v>
      </c>
      <c r="B108" s="821">
        <v>0</v>
      </c>
    </row>
    <row r="109" spans="1:2" x14ac:dyDescent="0.25">
      <c r="A109" s="805" t="s">
        <v>690</v>
      </c>
      <c r="B109" s="821">
        <v>189293.5</v>
      </c>
    </row>
    <row r="110" spans="1:2" x14ac:dyDescent="0.25">
      <c r="A110" s="805" t="s">
        <v>2291</v>
      </c>
      <c r="B110" s="821">
        <v>0</v>
      </c>
    </row>
    <row r="111" spans="1:2" x14ac:dyDescent="0.25">
      <c r="A111" s="805" t="s">
        <v>975</v>
      </c>
      <c r="B111" s="821">
        <v>0</v>
      </c>
    </row>
    <row r="112" spans="1:2" x14ac:dyDescent="0.25">
      <c r="A112" s="805" t="s">
        <v>250</v>
      </c>
      <c r="B112" s="821">
        <v>114828.5</v>
      </c>
    </row>
    <row r="113" spans="1:2" x14ac:dyDescent="0.25">
      <c r="A113" s="805" t="s">
        <v>1933</v>
      </c>
      <c r="B113" s="821">
        <v>7636486.4699999988</v>
      </c>
    </row>
    <row r="114" spans="1:2" x14ac:dyDescent="0.25">
      <c r="A114" s="805" t="s">
        <v>1627</v>
      </c>
      <c r="B114" s="821">
        <v>408600</v>
      </c>
    </row>
    <row r="115" spans="1:2" x14ac:dyDescent="0.25">
      <c r="A115" s="805" t="s">
        <v>2858</v>
      </c>
      <c r="B115" s="821">
        <v>300000</v>
      </c>
    </row>
    <row r="116" spans="1:2" x14ac:dyDescent="0.25">
      <c r="A116" s="805" t="s">
        <v>595</v>
      </c>
      <c r="B116" s="821">
        <v>290340</v>
      </c>
    </row>
    <row r="117" spans="1:2" x14ac:dyDescent="0.25">
      <c r="A117" s="805" t="s">
        <v>2918</v>
      </c>
      <c r="B117" s="821">
        <v>0</v>
      </c>
    </row>
    <row r="118" spans="1:2" x14ac:dyDescent="0.25">
      <c r="A118" s="805" t="s">
        <v>86</v>
      </c>
      <c r="B118" s="821">
        <v>504000</v>
      </c>
    </row>
    <row r="119" spans="1:2" x14ac:dyDescent="0.25">
      <c r="A119" s="805" t="s">
        <v>397</v>
      </c>
      <c r="B119" s="821">
        <v>1850857</v>
      </c>
    </row>
    <row r="120" spans="1:2" x14ac:dyDescent="0.25">
      <c r="A120" s="805" t="s">
        <v>3054</v>
      </c>
      <c r="B120" s="821">
        <v>0</v>
      </c>
    </row>
    <row r="121" spans="1:2" x14ac:dyDescent="0.25">
      <c r="A121" s="805" t="s">
        <v>3031</v>
      </c>
      <c r="B121" s="821">
        <v>117838359.70200001</v>
      </c>
    </row>
    <row r="125" spans="1:2" x14ac:dyDescent="0.25">
      <c r="A125" s="804" t="s">
        <v>3034</v>
      </c>
      <c r="B125" t="s">
        <v>3033</v>
      </c>
    </row>
    <row r="126" spans="1:2" x14ac:dyDescent="0.25">
      <c r="A126" s="805" t="s">
        <v>1273</v>
      </c>
      <c r="B126" s="821">
        <v>1001371.4999999999</v>
      </c>
    </row>
    <row r="127" spans="1:2" x14ac:dyDescent="0.25">
      <c r="A127" s="805" t="s">
        <v>99</v>
      </c>
      <c r="B127" s="821">
        <v>63018986.789999992</v>
      </c>
    </row>
    <row r="128" spans="1:2" x14ac:dyDescent="0.25">
      <c r="A128" s="805" t="s">
        <v>1628</v>
      </c>
      <c r="B128" s="821">
        <v>1688150</v>
      </c>
    </row>
    <row r="129" spans="1:2" x14ac:dyDescent="0.25">
      <c r="A129" s="805" t="s">
        <v>193</v>
      </c>
      <c r="B129" s="821">
        <v>16741266.550000001</v>
      </c>
    </row>
    <row r="130" spans="1:2" x14ac:dyDescent="0.25">
      <c r="A130" s="805" t="s">
        <v>219</v>
      </c>
      <c r="B130" s="821">
        <v>71200.02</v>
      </c>
    </row>
    <row r="131" spans="1:2" x14ac:dyDescent="0.25">
      <c r="A131" s="805" t="s">
        <v>87</v>
      </c>
      <c r="B131" s="821">
        <v>13335155.602000004</v>
      </c>
    </row>
    <row r="132" spans="1:2" x14ac:dyDescent="0.25">
      <c r="A132" s="805" t="s">
        <v>158</v>
      </c>
      <c r="B132" s="821">
        <v>404283.74000000005</v>
      </c>
    </row>
    <row r="133" spans="1:2" x14ac:dyDescent="0.25">
      <c r="A133" s="805" t="s">
        <v>212</v>
      </c>
      <c r="B133" s="821">
        <v>19982714.569999997</v>
      </c>
    </row>
    <row r="134" spans="1:2" x14ac:dyDescent="0.25">
      <c r="A134" s="805" t="s">
        <v>286</v>
      </c>
      <c r="B134" s="821">
        <v>1595230.93</v>
      </c>
    </row>
    <row r="135" spans="1:2" x14ac:dyDescent="0.25">
      <c r="A135" s="805" t="s">
        <v>3054</v>
      </c>
      <c r="B135" s="821">
        <v>0</v>
      </c>
    </row>
    <row r="136" spans="1:2" x14ac:dyDescent="0.25">
      <c r="A136" s="805" t="s">
        <v>3031</v>
      </c>
      <c r="B136" s="821">
        <v>117838359.70199998</v>
      </c>
    </row>
    <row r="140" spans="1:2" x14ac:dyDescent="0.25">
      <c r="A140" s="804" t="s">
        <v>3035</v>
      </c>
      <c r="B140" t="s">
        <v>3033</v>
      </c>
    </row>
    <row r="141" spans="1:2" x14ac:dyDescent="0.25">
      <c r="A141" s="805" t="s">
        <v>2228</v>
      </c>
      <c r="B141" s="821">
        <v>76000</v>
      </c>
    </row>
    <row r="142" spans="1:2" x14ac:dyDescent="0.25">
      <c r="A142" s="805" t="s">
        <v>400</v>
      </c>
      <c r="B142" s="821">
        <v>375218</v>
      </c>
    </row>
    <row r="143" spans="1:2" x14ac:dyDescent="0.25">
      <c r="A143" s="805" t="s">
        <v>79</v>
      </c>
      <c r="B143" s="821">
        <v>113460521.02199996</v>
      </c>
    </row>
    <row r="144" spans="1:2" x14ac:dyDescent="0.25">
      <c r="A144" s="805" t="s">
        <v>2472</v>
      </c>
      <c r="B144" s="821">
        <v>10320</v>
      </c>
    </row>
    <row r="145" spans="1:2" x14ac:dyDescent="0.25">
      <c r="A145" s="805" t="s">
        <v>2429</v>
      </c>
      <c r="B145" s="821">
        <v>0</v>
      </c>
    </row>
    <row r="146" spans="1:2" x14ac:dyDescent="0.25">
      <c r="A146" s="805" t="s">
        <v>2700</v>
      </c>
      <c r="B146" s="821">
        <v>0</v>
      </c>
    </row>
    <row r="147" spans="1:2" x14ac:dyDescent="0.25">
      <c r="A147" s="805" t="s">
        <v>1092</v>
      </c>
      <c r="B147" s="821">
        <v>0</v>
      </c>
    </row>
    <row r="148" spans="1:2" x14ac:dyDescent="0.25">
      <c r="A148" s="805" t="s">
        <v>764</v>
      </c>
      <c r="B148" s="821">
        <v>0</v>
      </c>
    </row>
    <row r="149" spans="1:2" x14ac:dyDescent="0.25">
      <c r="A149" s="805" t="s">
        <v>2809</v>
      </c>
      <c r="B149" s="821">
        <v>0</v>
      </c>
    </row>
    <row r="150" spans="1:2" x14ac:dyDescent="0.25">
      <c r="A150" s="805" t="s">
        <v>2180</v>
      </c>
      <c r="B150" s="821">
        <v>0</v>
      </c>
    </row>
    <row r="151" spans="1:2" x14ac:dyDescent="0.25">
      <c r="A151" s="805" t="s">
        <v>305</v>
      </c>
      <c r="B151" s="821">
        <v>3916300.6799999997</v>
      </c>
    </row>
    <row r="152" spans="1:2" x14ac:dyDescent="0.25">
      <c r="A152" s="805" t="s">
        <v>3054</v>
      </c>
      <c r="B152" s="821">
        <v>0</v>
      </c>
    </row>
    <row r="153" spans="1:2" x14ac:dyDescent="0.25">
      <c r="A153" s="805" t="s">
        <v>3031</v>
      </c>
      <c r="B153" s="821">
        <v>117838359.70199996</v>
      </c>
    </row>
    <row r="157" spans="1:2" x14ac:dyDescent="0.25">
      <c r="A157" s="804" t="s">
        <v>68</v>
      </c>
      <c r="B157" t="s">
        <v>3033</v>
      </c>
    </row>
    <row r="158" spans="1:2" x14ac:dyDescent="0.25">
      <c r="A158" s="805" t="s">
        <v>1</v>
      </c>
      <c r="B158" s="821">
        <v>0</v>
      </c>
    </row>
    <row r="159" spans="1:2" x14ac:dyDescent="0.25">
      <c r="A159" s="805" t="s">
        <v>4</v>
      </c>
      <c r="B159" s="821">
        <v>0</v>
      </c>
    </row>
    <row r="160" spans="1:2" x14ac:dyDescent="0.25">
      <c r="A160" s="805" t="s">
        <v>9</v>
      </c>
      <c r="B160" s="821">
        <v>0</v>
      </c>
    </row>
    <row r="161" spans="1:2" x14ac:dyDescent="0.25">
      <c r="A161" s="805" t="s">
        <v>5</v>
      </c>
      <c r="B161" s="821">
        <v>0</v>
      </c>
    </row>
    <row r="162" spans="1:2" x14ac:dyDescent="0.25">
      <c r="A162" s="805" t="s">
        <v>0</v>
      </c>
      <c r="B162" s="821">
        <v>117838359.70199996</v>
      </c>
    </row>
    <row r="163" spans="1:2" x14ac:dyDescent="0.25">
      <c r="A163" s="805" t="s">
        <v>2</v>
      </c>
      <c r="B163" s="821">
        <v>0</v>
      </c>
    </row>
    <row r="164" spans="1:2" x14ac:dyDescent="0.25">
      <c r="A164" s="805" t="s">
        <v>11</v>
      </c>
      <c r="B164" s="821">
        <v>0</v>
      </c>
    </row>
    <row r="165" spans="1:2" x14ac:dyDescent="0.25">
      <c r="A165" s="805" t="s">
        <v>3</v>
      </c>
      <c r="B165" s="821">
        <v>0</v>
      </c>
    </row>
    <row r="166" spans="1:2" x14ac:dyDescent="0.25">
      <c r="A166" s="805" t="s">
        <v>3031</v>
      </c>
      <c r="B166" s="821">
        <v>117838359.70199996</v>
      </c>
    </row>
    <row r="169" spans="1:2" x14ac:dyDescent="0.25">
      <c r="A169" s="804" t="s">
        <v>3041</v>
      </c>
      <c r="B169" t="s">
        <v>3033</v>
      </c>
    </row>
    <row r="170" spans="1:2" x14ac:dyDescent="0.25">
      <c r="A170" s="805"/>
      <c r="B170" s="821">
        <v>0</v>
      </c>
    </row>
    <row r="171" spans="1:2" x14ac:dyDescent="0.25">
      <c r="A171" s="805" t="s">
        <v>3038</v>
      </c>
      <c r="B171" s="821">
        <v>40618907.140000008</v>
      </c>
    </row>
    <row r="172" spans="1:2" x14ac:dyDescent="0.25">
      <c r="A172" s="805" t="s">
        <v>3039</v>
      </c>
      <c r="B172" s="821">
        <v>26062728.411999997</v>
      </c>
    </row>
    <row r="173" spans="1:2" x14ac:dyDescent="0.25">
      <c r="A173" s="805" t="s">
        <v>3040</v>
      </c>
      <c r="B173" s="821">
        <v>51156724.149999976</v>
      </c>
    </row>
    <row r="174" spans="1:2" x14ac:dyDescent="0.25">
      <c r="A174" s="805" t="s">
        <v>3031</v>
      </c>
      <c r="B174" s="821">
        <v>117838359.70199998</v>
      </c>
    </row>
    <row r="178" spans="1:2" x14ac:dyDescent="0.25">
      <c r="A178" s="804" t="s">
        <v>3042</v>
      </c>
      <c r="B178" t="s">
        <v>3033</v>
      </c>
    </row>
    <row r="179" spans="1:2" x14ac:dyDescent="0.25">
      <c r="A179" s="805" t="s">
        <v>2027</v>
      </c>
      <c r="B179" s="821">
        <v>0</v>
      </c>
    </row>
    <row r="180" spans="1:2" x14ac:dyDescent="0.25">
      <c r="A180" s="805" t="s">
        <v>2183</v>
      </c>
      <c r="B180" s="821">
        <v>0</v>
      </c>
    </row>
    <row r="181" spans="1:2" x14ac:dyDescent="0.25">
      <c r="A181" s="805" t="s">
        <v>2703</v>
      </c>
      <c r="B181" s="821">
        <v>0</v>
      </c>
    </row>
    <row r="182" spans="1:2" x14ac:dyDescent="0.25">
      <c r="A182" s="805" t="s">
        <v>767</v>
      </c>
      <c r="B182" s="821">
        <v>0</v>
      </c>
    </row>
    <row r="183" spans="1:2" x14ac:dyDescent="0.25">
      <c r="A183" s="805" t="s">
        <v>778</v>
      </c>
      <c r="B183" s="821">
        <v>0</v>
      </c>
    </row>
    <row r="184" spans="1:2" x14ac:dyDescent="0.25">
      <c r="A184" s="805" t="s">
        <v>1272</v>
      </c>
      <c r="B184" s="821">
        <v>1001371.4999999999</v>
      </c>
    </row>
    <row r="185" spans="1:2" x14ac:dyDescent="0.25">
      <c r="A185" s="805" t="s">
        <v>309</v>
      </c>
      <c r="B185" s="821">
        <v>0</v>
      </c>
    </row>
    <row r="186" spans="1:2" x14ac:dyDescent="0.25">
      <c r="A186" s="805" t="s">
        <v>2849</v>
      </c>
      <c r="B186" s="821">
        <v>0</v>
      </c>
    </row>
    <row r="187" spans="1:2" x14ac:dyDescent="0.25">
      <c r="A187" s="805" t="s">
        <v>889</v>
      </c>
      <c r="B187" s="821">
        <v>0</v>
      </c>
    </row>
    <row r="188" spans="1:2" x14ac:dyDescent="0.25">
      <c r="A188" s="805" t="s">
        <v>1285</v>
      </c>
      <c r="B188" s="821">
        <v>137503.98000000001</v>
      </c>
    </row>
    <row r="189" spans="1:2" x14ac:dyDescent="0.25">
      <c r="A189" s="805" t="s">
        <v>672</v>
      </c>
      <c r="B189" s="821">
        <v>1173134.3599999999</v>
      </c>
    </row>
    <row r="190" spans="1:2" x14ac:dyDescent="0.25">
      <c r="A190" s="805" t="s">
        <v>2244</v>
      </c>
      <c r="B190" s="821">
        <v>10400</v>
      </c>
    </row>
    <row r="191" spans="1:2" x14ac:dyDescent="0.25">
      <c r="A191" s="805" t="s">
        <v>244</v>
      </c>
      <c r="B191" s="821">
        <v>0</v>
      </c>
    </row>
    <row r="192" spans="1:2" x14ac:dyDescent="0.25">
      <c r="A192" s="805" t="s">
        <v>231</v>
      </c>
      <c r="B192" s="821">
        <v>322280</v>
      </c>
    </row>
    <row r="193" spans="1:2" x14ac:dyDescent="0.25">
      <c r="A193" s="805" t="s">
        <v>1139</v>
      </c>
      <c r="B193" s="821">
        <v>249100</v>
      </c>
    </row>
    <row r="194" spans="1:2" x14ac:dyDescent="0.25">
      <c r="A194" s="805" t="s">
        <v>586</v>
      </c>
      <c r="B194" s="821">
        <v>0</v>
      </c>
    </row>
    <row r="195" spans="1:2" x14ac:dyDescent="0.25">
      <c r="A195" s="805" t="s">
        <v>98</v>
      </c>
      <c r="B195" s="821">
        <v>15274223.059999999</v>
      </c>
    </row>
    <row r="196" spans="1:2" x14ac:dyDescent="0.25">
      <c r="A196" s="805" t="s">
        <v>335</v>
      </c>
      <c r="B196" s="821">
        <v>813382</v>
      </c>
    </row>
    <row r="197" spans="1:2" x14ac:dyDescent="0.25">
      <c r="A197" s="805" t="s">
        <v>255</v>
      </c>
      <c r="B197" s="821">
        <v>782027.55</v>
      </c>
    </row>
    <row r="198" spans="1:2" x14ac:dyDescent="0.25">
      <c r="A198" s="805" t="s">
        <v>3003</v>
      </c>
      <c r="B198" s="821">
        <v>0</v>
      </c>
    </row>
    <row r="199" spans="1:2" x14ac:dyDescent="0.25">
      <c r="A199" s="805" t="s">
        <v>565</v>
      </c>
      <c r="B199" s="821">
        <v>15909</v>
      </c>
    </row>
    <row r="200" spans="1:2" x14ac:dyDescent="0.25">
      <c r="A200" s="805" t="s">
        <v>130</v>
      </c>
      <c r="B200" s="821">
        <v>86640</v>
      </c>
    </row>
    <row r="201" spans="1:2" x14ac:dyDescent="0.25">
      <c r="A201" s="805" t="s">
        <v>179</v>
      </c>
      <c r="B201" s="821">
        <v>2596558.6</v>
      </c>
    </row>
    <row r="202" spans="1:2" x14ac:dyDescent="0.25">
      <c r="A202" s="805" t="s">
        <v>1458</v>
      </c>
      <c r="B202" s="821">
        <v>0</v>
      </c>
    </row>
    <row r="203" spans="1:2" x14ac:dyDescent="0.25">
      <c r="A203" s="805" t="s">
        <v>172</v>
      </c>
      <c r="B203" s="821">
        <v>1639654.0000000002</v>
      </c>
    </row>
    <row r="204" spans="1:2" x14ac:dyDescent="0.25">
      <c r="A204" s="805" t="s">
        <v>1258</v>
      </c>
      <c r="B204" s="821">
        <v>0</v>
      </c>
    </row>
    <row r="205" spans="1:2" x14ac:dyDescent="0.25">
      <c r="A205" s="805" t="s">
        <v>1191</v>
      </c>
      <c r="B205" s="821">
        <v>170430</v>
      </c>
    </row>
    <row r="206" spans="1:2" x14ac:dyDescent="0.25">
      <c r="A206" s="805" t="s">
        <v>119</v>
      </c>
      <c r="B206" s="821">
        <v>18792000</v>
      </c>
    </row>
    <row r="207" spans="1:2" x14ac:dyDescent="0.25">
      <c r="A207" s="805" t="s">
        <v>114</v>
      </c>
      <c r="B207" s="821">
        <v>1473974</v>
      </c>
    </row>
    <row r="208" spans="1:2" x14ac:dyDescent="0.25">
      <c r="A208" s="805" t="s">
        <v>683</v>
      </c>
      <c r="B208" s="821">
        <v>0</v>
      </c>
    </row>
    <row r="209" spans="1:2" x14ac:dyDescent="0.25">
      <c r="A209" s="805" t="s">
        <v>640</v>
      </c>
      <c r="B209" s="821">
        <v>253480</v>
      </c>
    </row>
    <row r="210" spans="1:2" x14ac:dyDescent="0.25">
      <c r="A210" s="805" t="s">
        <v>2782</v>
      </c>
      <c r="B210" s="821">
        <v>0</v>
      </c>
    </row>
    <row r="211" spans="1:2" x14ac:dyDescent="0.25">
      <c r="A211" s="805" t="s">
        <v>138</v>
      </c>
      <c r="B211" s="821">
        <v>20278329.580000002</v>
      </c>
    </row>
    <row r="212" spans="1:2" x14ac:dyDescent="0.25">
      <c r="A212" s="805" t="s">
        <v>947</v>
      </c>
      <c r="B212" s="821">
        <v>0</v>
      </c>
    </row>
    <row r="213" spans="1:2" x14ac:dyDescent="0.25">
      <c r="A213" s="805" t="s">
        <v>1171</v>
      </c>
      <c r="B213" s="821">
        <v>95975.040000000008</v>
      </c>
    </row>
    <row r="214" spans="1:2" x14ac:dyDescent="0.25">
      <c r="A214" s="805" t="s">
        <v>1230</v>
      </c>
      <c r="B214" s="821">
        <v>93121.799999999988</v>
      </c>
    </row>
    <row r="215" spans="1:2" x14ac:dyDescent="0.25">
      <c r="A215" s="805" t="s">
        <v>2206</v>
      </c>
      <c r="B215" s="821">
        <v>0</v>
      </c>
    </row>
    <row r="216" spans="1:2" x14ac:dyDescent="0.25">
      <c r="A216" s="805" t="s">
        <v>734</v>
      </c>
      <c r="B216" s="821">
        <v>0</v>
      </c>
    </row>
    <row r="217" spans="1:2" x14ac:dyDescent="0.25">
      <c r="A217" s="805" t="s">
        <v>1802</v>
      </c>
      <c r="B217" s="821">
        <v>0</v>
      </c>
    </row>
    <row r="218" spans="1:2" x14ac:dyDescent="0.25">
      <c r="A218" s="805" t="s">
        <v>2914</v>
      </c>
      <c r="B218" s="821">
        <v>0</v>
      </c>
    </row>
    <row r="219" spans="1:2" x14ac:dyDescent="0.25">
      <c r="A219" s="805" t="s">
        <v>1892</v>
      </c>
      <c r="B219" s="821">
        <v>523500</v>
      </c>
    </row>
    <row r="220" spans="1:2" x14ac:dyDescent="0.25">
      <c r="A220" s="805" t="s">
        <v>1575</v>
      </c>
      <c r="B220" s="821">
        <v>54800.01</v>
      </c>
    </row>
    <row r="221" spans="1:2" x14ac:dyDescent="0.25">
      <c r="A221" s="805" t="s">
        <v>1071</v>
      </c>
      <c r="B221" s="821">
        <v>2430429.0019999999</v>
      </c>
    </row>
    <row r="222" spans="1:2" x14ac:dyDescent="0.25">
      <c r="A222" s="805" t="s">
        <v>1836</v>
      </c>
      <c r="B222" s="821">
        <v>657133.26</v>
      </c>
    </row>
    <row r="223" spans="1:2" x14ac:dyDescent="0.25">
      <c r="A223" s="805" t="s">
        <v>2738</v>
      </c>
      <c r="B223" s="821">
        <v>0</v>
      </c>
    </row>
    <row r="224" spans="1:2" x14ac:dyDescent="0.25">
      <c r="A224" s="805" t="s">
        <v>1777</v>
      </c>
      <c r="B224" s="821">
        <v>237493</v>
      </c>
    </row>
    <row r="225" spans="1:2" x14ac:dyDescent="0.25">
      <c r="A225" s="805" t="s">
        <v>1218</v>
      </c>
      <c r="B225" s="821">
        <v>1601278.1</v>
      </c>
    </row>
    <row r="226" spans="1:2" x14ac:dyDescent="0.25">
      <c r="A226" s="805" t="s">
        <v>388</v>
      </c>
      <c r="B226" s="821">
        <v>241359</v>
      </c>
    </row>
    <row r="227" spans="1:2" x14ac:dyDescent="0.25">
      <c r="A227" s="805" t="s">
        <v>957</v>
      </c>
      <c r="B227" s="821">
        <v>0</v>
      </c>
    </row>
    <row r="228" spans="1:2" x14ac:dyDescent="0.25">
      <c r="A228" s="805" t="s">
        <v>1914</v>
      </c>
      <c r="B228" s="821">
        <v>490000</v>
      </c>
    </row>
    <row r="229" spans="1:2" x14ac:dyDescent="0.25">
      <c r="A229" s="805" t="s">
        <v>2766</v>
      </c>
      <c r="B229" s="821">
        <v>43200</v>
      </c>
    </row>
    <row r="230" spans="1:2" x14ac:dyDescent="0.25">
      <c r="A230" s="805" t="s">
        <v>2315</v>
      </c>
      <c r="B230" s="821">
        <v>74533.989999999991</v>
      </c>
    </row>
    <row r="231" spans="1:2" x14ac:dyDescent="0.25">
      <c r="A231" s="805" t="s">
        <v>1789</v>
      </c>
      <c r="B231" s="821">
        <v>17440</v>
      </c>
    </row>
    <row r="232" spans="1:2" x14ac:dyDescent="0.25">
      <c r="A232" s="805" t="s">
        <v>745</v>
      </c>
      <c r="B232" s="821">
        <v>285298.2</v>
      </c>
    </row>
    <row r="233" spans="1:2" x14ac:dyDescent="0.25">
      <c r="A233" s="805" t="s">
        <v>192</v>
      </c>
      <c r="B233" s="821">
        <v>1808906.74</v>
      </c>
    </row>
    <row r="234" spans="1:2" x14ac:dyDescent="0.25">
      <c r="A234" s="805" t="s">
        <v>1456</v>
      </c>
      <c r="B234" s="821">
        <v>63860</v>
      </c>
    </row>
    <row r="235" spans="1:2" x14ac:dyDescent="0.25">
      <c r="A235" s="805" t="s">
        <v>3029</v>
      </c>
      <c r="B235" s="821">
        <v>0</v>
      </c>
    </row>
    <row r="236" spans="1:2" x14ac:dyDescent="0.25">
      <c r="A236" s="805" t="s">
        <v>348</v>
      </c>
      <c r="B236" s="821">
        <v>263150</v>
      </c>
    </row>
    <row r="237" spans="1:2" x14ac:dyDescent="0.25">
      <c r="A237" s="805" t="s">
        <v>2653</v>
      </c>
      <c r="B237" s="821">
        <v>0</v>
      </c>
    </row>
    <row r="238" spans="1:2" x14ac:dyDescent="0.25">
      <c r="A238" s="805" t="s">
        <v>2460</v>
      </c>
      <c r="B238" s="821">
        <v>199271</v>
      </c>
    </row>
    <row r="239" spans="1:2" x14ac:dyDescent="0.25">
      <c r="A239" s="805" t="s">
        <v>2727</v>
      </c>
      <c r="B239" s="821">
        <v>41980</v>
      </c>
    </row>
    <row r="240" spans="1:2" x14ac:dyDescent="0.25">
      <c r="A240" s="805" t="s">
        <v>445</v>
      </c>
      <c r="B240" s="821">
        <v>3066983.5999999996</v>
      </c>
    </row>
    <row r="241" spans="1:2" x14ac:dyDescent="0.25">
      <c r="A241" s="805" t="s">
        <v>211</v>
      </c>
      <c r="B241" s="821">
        <v>3791615.1799999997</v>
      </c>
    </row>
    <row r="242" spans="1:2" x14ac:dyDescent="0.25">
      <c r="A242" s="805" t="s">
        <v>2135</v>
      </c>
      <c r="B242" s="821">
        <v>93330</v>
      </c>
    </row>
    <row r="243" spans="1:2" x14ac:dyDescent="0.25">
      <c r="A243" s="805" t="s">
        <v>1124</v>
      </c>
      <c r="B243" s="821">
        <v>0</v>
      </c>
    </row>
    <row r="244" spans="1:2" x14ac:dyDescent="0.25">
      <c r="A244" s="805" t="s">
        <v>2432</v>
      </c>
      <c r="B244" s="821">
        <v>0</v>
      </c>
    </row>
    <row r="245" spans="1:2" x14ac:dyDescent="0.25">
      <c r="A245" s="805" t="s">
        <v>931</v>
      </c>
      <c r="B245" s="821">
        <v>0</v>
      </c>
    </row>
    <row r="246" spans="1:2" x14ac:dyDescent="0.25">
      <c r="A246" s="805" t="s">
        <v>1617</v>
      </c>
      <c r="B246" s="821">
        <v>423302</v>
      </c>
    </row>
    <row r="247" spans="1:2" x14ac:dyDescent="0.25">
      <c r="A247" s="805" t="s">
        <v>292</v>
      </c>
      <c r="B247" s="821">
        <v>6100</v>
      </c>
    </row>
    <row r="248" spans="1:2" x14ac:dyDescent="0.25">
      <c r="A248" s="805" t="s">
        <v>1734</v>
      </c>
      <c r="B248" s="821">
        <v>212850.9</v>
      </c>
    </row>
    <row r="249" spans="1:2" x14ac:dyDescent="0.25">
      <c r="A249" s="805" t="s">
        <v>1528</v>
      </c>
      <c r="B249" s="821">
        <v>258137.59999999998</v>
      </c>
    </row>
    <row r="250" spans="1:2" x14ac:dyDescent="0.25">
      <c r="A250" s="805" t="s">
        <v>1606</v>
      </c>
      <c r="B250" s="821">
        <v>0</v>
      </c>
    </row>
    <row r="251" spans="1:2" x14ac:dyDescent="0.25">
      <c r="A251" s="805" t="s">
        <v>404</v>
      </c>
      <c r="B251" s="821">
        <v>375218</v>
      </c>
    </row>
    <row r="252" spans="1:2" x14ac:dyDescent="0.25">
      <c r="A252" s="805" t="s">
        <v>1471</v>
      </c>
      <c r="B252" s="821">
        <v>2725207</v>
      </c>
    </row>
    <row r="253" spans="1:2" x14ac:dyDescent="0.25">
      <c r="A253" s="805" t="s">
        <v>2788</v>
      </c>
      <c r="B253" s="821">
        <v>105920.03</v>
      </c>
    </row>
    <row r="254" spans="1:2" x14ac:dyDescent="0.25">
      <c r="A254" s="805" t="s">
        <v>2000</v>
      </c>
      <c r="B254" s="821">
        <v>0</v>
      </c>
    </row>
    <row r="255" spans="1:2" x14ac:dyDescent="0.25">
      <c r="A255" s="805" t="s">
        <v>1362</v>
      </c>
      <c r="B255" s="821">
        <v>1867392.9999999998</v>
      </c>
    </row>
    <row r="256" spans="1:2" x14ac:dyDescent="0.25">
      <c r="A256" s="805" t="s">
        <v>240</v>
      </c>
      <c r="B256" s="821">
        <v>227199</v>
      </c>
    </row>
    <row r="257" spans="1:2" x14ac:dyDescent="0.25">
      <c r="A257" s="805" t="s">
        <v>2958</v>
      </c>
      <c r="B257" s="821">
        <v>0</v>
      </c>
    </row>
    <row r="258" spans="1:2" x14ac:dyDescent="0.25">
      <c r="A258" s="805" t="s">
        <v>1154</v>
      </c>
      <c r="B258" s="821">
        <v>822046.67999999993</v>
      </c>
    </row>
    <row r="259" spans="1:2" x14ac:dyDescent="0.25">
      <c r="A259" s="805" t="s">
        <v>2951</v>
      </c>
      <c r="B259" s="821">
        <v>0</v>
      </c>
    </row>
    <row r="260" spans="1:2" x14ac:dyDescent="0.25">
      <c r="A260" s="805" t="s">
        <v>2475</v>
      </c>
      <c r="B260" s="821">
        <v>10320</v>
      </c>
    </row>
    <row r="261" spans="1:2" x14ac:dyDescent="0.25">
      <c r="A261" s="805" t="s">
        <v>952</v>
      </c>
      <c r="B261" s="821">
        <v>1710904</v>
      </c>
    </row>
    <row r="262" spans="1:2" x14ac:dyDescent="0.25">
      <c r="A262" s="805" t="s">
        <v>504</v>
      </c>
      <c r="B262" s="821">
        <v>303356.40000000002</v>
      </c>
    </row>
    <row r="263" spans="1:2" x14ac:dyDescent="0.25">
      <c r="A263" s="805" t="s">
        <v>157</v>
      </c>
      <c r="B263" s="821">
        <v>0</v>
      </c>
    </row>
    <row r="264" spans="1:2" x14ac:dyDescent="0.25">
      <c r="A264" s="805" t="s">
        <v>2690</v>
      </c>
      <c r="B264" s="821">
        <v>0</v>
      </c>
    </row>
    <row r="265" spans="1:2" x14ac:dyDescent="0.25">
      <c r="A265" s="805" t="s">
        <v>1095</v>
      </c>
      <c r="B265" s="821">
        <v>0</v>
      </c>
    </row>
    <row r="266" spans="1:2" x14ac:dyDescent="0.25">
      <c r="A266" s="805" t="s">
        <v>472</v>
      </c>
      <c r="B266" s="821">
        <v>181214.36</v>
      </c>
    </row>
    <row r="267" spans="1:2" x14ac:dyDescent="0.25">
      <c r="A267" s="805" t="s">
        <v>314</v>
      </c>
      <c r="B267" s="821">
        <v>46464.079999999994</v>
      </c>
    </row>
    <row r="268" spans="1:2" x14ac:dyDescent="0.25">
      <c r="A268" s="805" t="s">
        <v>722</v>
      </c>
      <c r="B268" s="821">
        <v>0</v>
      </c>
    </row>
    <row r="269" spans="1:2" x14ac:dyDescent="0.25">
      <c r="A269" s="805" t="s">
        <v>1487</v>
      </c>
      <c r="B269" s="821">
        <v>764233.06</v>
      </c>
    </row>
    <row r="270" spans="1:2" x14ac:dyDescent="0.25">
      <c r="A270" s="805" t="s">
        <v>2757</v>
      </c>
      <c r="B270" s="821">
        <v>19752</v>
      </c>
    </row>
    <row r="271" spans="1:2" x14ac:dyDescent="0.25">
      <c r="A271" s="805" t="s">
        <v>381</v>
      </c>
      <c r="B271" s="821">
        <v>976875.94</v>
      </c>
    </row>
    <row r="272" spans="1:2" x14ac:dyDescent="0.25">
      <c r="A272" s="805" t="s">
        <v>2812</v>
      </c>
      <c r="B272" s="821">
        <v>0</v>
      </c>
    </row>
    <row r="273" spans="1:2" x14ac:dyDescent="0.25">
      <c r="A273" s="805" t="s">
        <v>1992</v>
      </c>
      <c r="B273" s="821">
        <v>1224216.0999999999</v>
      </c>
    </row>
    <row r="274" spans="1:2" x14ac:dyDescent="0.25">
      <c r="A274" s="805" t="s">
        <v>2341</v>
      </c>
      <c r="B274" s="821">
        <v>0</v>
      </c>
    </row>
    <row r="275" spans="1:2" x14ac:dyDescent="0.25">
      <c r="A275" s="805" t="s">
        <v>2040</v>
      </c>
      <c r="B275" s="821">
        <v>0</v>
      </c>
    </row>
    <row r="276" spans="1:2" x14ac:dyDescent="0.25">
      <c r="A276" s="805" t="s">
        <v>1581</v>
      </c>
      <c r="B276" s="821">
        <v>614444</v>
      </c>
    </row>
    <row r="277" spans="1:2" x14ac:dyDescent="0.25">
      <c r="A277" s="805" t="s">
        <v>899</v>
      </c>
      <c r="B277" s="821">
        <v>0</v>
      </c>
    </row>
    <row r="278" spans="1:2" x14ac:dyDescent="0.25">
      <c r="A278" s="805" t="s">
        <v>413</v>
      </c>
      <c r="B278" s="821">
        <v>43800</v>
      </c>
    </row>
    <row r="279" spans="1:2" x14ac:dyDescent="0.25">
      <c r="A279" s="805" t="s">
        <v>2231</v>
      </c>
      <c r="B279" s="821">
        <v>76000</v>
      </c>
    </row>
    <row r="280" spans="1:2" x14ac:dyDescent="0.25">
      <c r="A280" s="805" t="s">
        <v>434</v>
      </c>
      <c r="B280" s="821">
        <v>605629.01</v>
      </c>
    </row>
    <row r="281" spans="1:2" x14ac:dyDescent="0.25">
      <c r="A281" s="805" t="s">
        <v>285</v>
      </c>
      <c r="B281" s="821">
        <v>1595230.93</v>
      </c>
    </row>
    <row r="282" spans="1:2" x14ac:dyDescent="0.25">
      <c r="A282" s="805" t="s">
        <v>621</v>
      </c>
      <c r="B282" s="821">
        <v>9752494.0899999999</v>
      </c>
    </row>
    <row r="283" spans="1:2" x14ac:dyDescent="0.25">
      <c r="A283" s="805" t="s">
        <v>2280</v>
      </c>
      <c r="B283" s="821">
        <v>49655.93</v>
      </c>
    </row>
    <row r="284" spans="1:2" x14ac:dyDescent="0.25">
      <c r="A284" s="805" t="s">
        <v>1709</v>
      </c>
      <c r="B284" s="821">
        <v>300934.57</v>
      </c>
    </row>
    <row r="285" spans="1:2" x14ac:dyDescent="0.25">
      <c r="A285" s="805" t="s">
        <v>218</v>
      </c>
      <c r="B285" s="821">
        <v>0</v>
      </c>
    </row>
    <row r="286" spans="1:2" x14ac:dyDescent="0.25">
      <c r="A286" s="805" t="s">
        <v>690</v>
      </c>
      <c r="B286" s="821">
        <v>189293.5</v>
      </c>
    </row>
    <row r="287" spans="1:2" x14ac:dyDescent="0.25">
      <c r="A287" s="805" t="s">
        <v>2291</v>
      </c>
      <c r="B287" s="821">
        <v>0</v>
      </c>
    </row>
    <row r="288" spans="1:2" x14ac:dyDescent="0.25">
      <c r="A288" s="805" t="s">
        <v>975</v>
      </c>
      <c r="B288" s="821">
        <v>0</v>
      </c>
    </row>
    <row r="289" spans="1:2" x14ac:dyDescent="0.25">
      <c r="A289" s="805" t="s">
        <v>250</v>
      </c>
      <c r="B289" s="821">
        <v>114828.5</v>
      </c>
    </row>
    <row r="290" spans="1:2" x14ac:dyDescent="0.25">
      <c r="A290" s="805" t="s">
        <v>1933</v>
      </c>
      <c r="B290" s="821">
        <v>7636486.4699999988</v>
      </c>
    </row>
    <row r="291" spans="1:2" x14ac:dyDescent="0.25">
      <c r="A291" s="805" t="s">
        <v>1627</v>
      </c>
      <c r="B291" s="821">
        <v>408600</v>
      </c>
    </row>
    <row r="292" spans="1:2" x14ac:dyDescent="0.25">
      <c r="A292" s="805" t="s">
        <v>2858</v>
      </c>
      <c r="B292" s="821">
        <v>300000</v>
      </c>
    </row>
    <row r="293" spans="1:2" x14ac:dyDescent="0.25">
      <c r="A293" s="805" t="s">
        <v>595</v>
      </c>
      <c r="B293" s="821">
        <v>290340</v>
      </c>
    </row>
    <row r="294" spans="1:2" x14ac:dyDescent="0.25">
      <c r="A294" s="805" t="s">
        <v>2918</v>
      </c>
      <c r="B294" s="821">
        <v>0</v>
      </c>
    </row>
    <row r="295" spans="1:2" x14ac:dyDescent="0.25">
      <c r="A295" s="805" t="s">
        <v>86</v>
      </c>
      <c r="B295" s="821">
        <v>504000</v>
      </c>
    </row>
    <row r="296" spans="1:2" x14ac:dyDescent="0.25">
      <c r="A296" s="805" t="s">
        <v>397</v>
      </c>
      <c r="B296" s="821">
        <v>1850857</v>
      </c>
    </row>
    <row r="297" spans="1:2" x14ac:dyDescent="0.25">
      <c r="A297" s="805" t="s">
        <v>3054</v>
      </c>
      <c r="B297" s="821">
        <v>0</v>
      </c>
    </row>
    <row r="298" spans="1:2" x14ac:dyDescent="0.25">
      <c r="A298" s="805" t="s">
        <v>3031</v>
      </c>
      <c r="B298" s="821">
        <v>117838359.70200001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a0e58c7-c040-4549-abda-9e94ae9b0899" xsi:nil="true"/>
    <lcf76f155ced4ddcb4097134ff3c332f xmlns="8dcc2990-3d8e-418e-beb4-e205a444382d">
      <Terms xmlns="http://schemas.microsoft.com/office/infopath/2007/PartnerControls"/>
    </lcf76f155ced4ddcb4097134ff3c332f>
    <_Flow_SignoffStatus xmlns="8dcc2990-3d8e-418e-beb4-e205a444382d"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C46AD8A1211CA45A6F0912A5BF01206" ma:contentTypeVersion="14" ma:contentTypeDescription="Create a new document." ma:contentTypeScope="" ma:versionID="66bee532294fa5ccdab7b188df0e3442">
  <xsd:schema xmlns:xsd="http://www.w3.org/2001/XMLSchema" xmlns:xs="http://www.w3.org/2001/XMLSchema" xmlns:p="http://schemas.microsoft.com/office/2006/metadata/properties" xmlns:ns2="8dcc2990-3d8e-418e-beb4-e205a444382d" xmlns:ns3="4a0e58c7-c040-4549-abda-9e94ae9b0899" targetNamespace="http://schemas.microsoft.com/office/2006/metadata/properties" ma:root="true" ma:fieldsID="4a6d6c361ba0a725a2ed7bf63a9b607d" ns2:_="" ns3:_="">
    <xsd:import namespace="8dcc2990-3d8e-418e-beb4-e205a444382d"/>
    <xsd:import namespace="4a0e58c7-c040-4549-abda-9e94ae9b0899"/>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dcc2990-3d8e-418e-beb4-e205a444382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6206a4d9-1456-4b45-9780-cc814fcbd218"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_Flow_SignoffStatus" ma:index="21" nillable="true" ma:displayName="Sign-off status"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a0e58c7-c040-4549-abda-9e94ae9b0899"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5" nillable="true" ma:displayName="Taxonomy Catch All Column" ma:hidden="true" ma:list="{6bc08984-9ec9-427f-956b-e8b0da9471bd}" ma:internalName="TaxCatchAll" ma:showField="CatchAllData" ma:web="4a0e58c7-c040-4549-abda-9e94ae9b089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A887172-6F2F-4635-B1A5-59CB01161E80}">
  <ds:schemaRefs>
    <ds:schemaRef ds:uri="http://schemas.microsoft.com/office/2006/metadata/properties"/>
    <ds:schemaRef ds:uri="http://schemas.microsoft.com/office/infopath/2007/PartnerControls"/>
    <ds:schemaRef ds:uri="4a0e58c7-c040-4549-abda-9e94ae9b0899"/>
    <ds:schemaRef ds:uri="8dcc2990-3d8e-418e-beb4-e205a444382d"/>
  </ds:schemaRefs>
</ds:datastoreItem>
</file>

<file path=customXml/itemProps2.xml><?xml version="1.0" encoding="utf-8"?>
<ds:datastoreItem xmlns:ds="http://schemas.openxmlformats.org/officeDocument/2006/customXml" ds:itemID="{055AFFC2-A824-441B-A3F1-CDF2913EB05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dcc2990-3d8e-418e-beb4-e205a444382d"/>
    <ds:schemaRef ds:uri="4a0e58c7-c040-4549-abda-9e94ae9b089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9A961D1-57F6-4C33-817C-DECA7819FD0F}">
  <ds:schemaRefs>
    <ds:schemaRef ds:uri="http://schemas.microsoft.com/DataMashup"/>
  </ds:schemaRefs>
</ds:datastoreItem>
</file>

<file path=customXml/itemProps4.xml><?xml version="1.0" encoding="utf-8"?>
<ds:datastoreItem xmlns:ds="http://schemas.openxmlformats.org/officeDocument/2006/customXml" ds:itemID="{7CA40828-4F9A-4824-A812-92136B7BE5F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holidays</vt:lpstr>
      <vt:lpstr>List_box</vt:lpstr>
      <vt:lpstr>Dashboard</vt:lpstr>
      <vt:lpstr>Original_Data</vt:lpstr>
      <vt:lpstr>Calculations</vt:lpstr>
      <vt:lpstr>PivotTables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Eswaran Chinnakannan</dc:creator>
  <cp:keywords/>
  <dc:description/>
  <cp:lastModifiedBy>PM_MGT</cp:lastModifiedBy>
  <cp:revision/>
  <dcterms:created xsi:type="dcterms:W3CDTF">2025-05-08T05:14:39Z</dcterms:created>
  <dcterms:modified xsi:type="dcterms:W3CDTF">2026-06-12T11:53:12Z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0x0101009C46AD8A1211CA45A6F0912A5BF01206</vt:lpwstr>
  </property>
  <property fmtid="{D5CDD505-2E9C-101B-9397-08002B2CF9AE}" pid="3" name="MediaServiceImageTags">
    <vt:lpwstr/>
  </property>
</Properties>
</file>